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abio\Google Drive\Teletrabalho\Contrato de Gestão\Termos Aditivos\III TAS\"/>
    </mc:Choice>
  </mc:AlternateContent>
  <bookViews>
    <workbookView xWindow="0" yWindow="0" windowWidth="15345" windowHeight="4635" firstSheet="2" activeTab="6"/>
  </bookViews>
  <sheets>
    <sheet name="Capa" sheetId="1" r:id="rId1"/>
    <sheet name="Sintético" sheetId="2" r:id="rId2"/>
    <sheet name="Gastos das Atividades" sheetId="3" r:id="rId3"/>
    <sheet name="Analítico" sheetId="4" r:id="rId4"/>
    <sheet name="Encargos e Benefícios" sheetId="5" r:id="rId5"/>
    <sheet name="Gastos com Pessoal" sheetId="6" r:id="rId6"/>
    <sheet name="Bens" sheetId="7" r:id="rId7"/>
    <sheet name="Gastos Gerais" sheetId="8" r:id="rId8"/>
    <sheet name="Desmobilização" sheetId="9" r:id="rId9"/>
    <sheet name="Assinatura" sheetId="10" r:id="rId10"/>
    <sheet name="Plano" sheetId="11" state="hidden" r:id="rId11"/>
  </sheets>
  <definedNames>
    <definedName name="_xlnm._FilterDatabase" localSheetId="8" hidden="1">Desmobilização!$A$3:$H$204</definedName>
    <definedName name="_xlnm._FilterDatabase" localSheetId="7" hidden="1">'Gastos Gerais'!$A$3:$H$1004</definedName>
    <definedName name="_ftn1" localSheetId="1">#REF!</definedName>
    <definedName name="_ftnref1" localSheetId="1">#REF!</definedName>
    <definedName name="Aquisição_de_Bens_Permanentes">Plano!$E$2:$E$14</definedName>
    <definedName name="Area">#REF!</definedName>
    <definedName name="área_destinada">Plano!$I$2:$I$3</definedName>
    <definedName name="Benefícios">Analítico!$B$44:$B$51</definedName>
    <definedName name="Beneficios2">Analítico!$B$45:$B$51</definedName>
    <definedName name="Beneficios3">'Gastos com Pessoal'!$BF$1:$BF$8</definedName>
    <definedName name="Bens">Analítico!$B$123:$B$135</definedName>
    <definedName name="Categorias">Plano!$C$1:$D$1</definedName>
    <definedName name="Dropdown1" localSheetId="1">#REF!</definedName>
    <definedName name="Gastos_com_Pessoal">Plano!$C$2:$C$28</definedName>
    <definedName name="Gastos_Gerais">Plano!$D$2:$D$63</definedName>
    <definedName name="Gerais">Analítico!$B$55:$B$120</definedName>
    <definedName name="Ocorrência">Plano!$H$2:$H$3</definedName>
    <definedName name="Receitas">Plano!$A$2:$A$4</definedName>
    <definedName name="Rendimentos_de_Aplicações_Fin.">Plano!$B$1</definedName>
    <definedName name="Reserva">Plano!$F$1:$F$3</definedName>
    <definedName name="Transferência_para_Reserva_de_Recursos">Plano!$F$1</definedName>
  </definedNames>
  <calcPr calcId="152511"/>
  <extLst>
    <ext uri="GoogleSheetsCustomDataVersion1">
      <go:sheetsCustomData xmlns:go="http://customooxmlschemas.google.com/" r:id="rId16" roundtripDataSignature="AMtx7mib/tajRnId4GhgVAbGFqlSA1gvyA=="/>
    </ext>
  </extLst>
</workbook>
</file>

<file path=xl/calcChain.xml><?xml version="1.0" encoding="utf-8"?>
<calcChain xmlns="http://schemas.openxmlformats.org/spreadsheetml/2006/main">
  <c r="A4" i="10" l="1"/>
  <c r="A1" i="10"/>
  <c r="I203" i="9"/>
  <c r="H203" i="9"/>
  <c r="I202" i="9"/>
  <c r="H202" i="9"/>
  <c r="I201" i="9"/>
  <c r="H201" i="9"/>
  <c r="I200" i="9"/>
  <c r="H200" i="9"/>
  <c r="I199" i="9"/>
  <c r="H199" i="9"/>
  <c r="I198" i="9"/>
  <c r="H198" i="9"/>
  <c r="I197" i="9"/>
  <c r="H197" i="9"/>
  <c r="I196" i="9"/>
  <c r="H196" i="9"/>
  <c r="I195" i="9"/>
  <c r="H195" i="9"/>
  <c r="I194" i="9"/>
  <c r="H194" i="9"/>
  <c r="I193" i="9"/>
  <c r="H193" i="9"/>
  <c r="I192" i="9"/>
  <c r="H192" i="9"/>
  <c r="I191" i="9"/>
  <c r="H191" i="9"/>
  <c r="I190" i="9"/>
  <c r="H190" i="9"/>
  <c r="I189" i="9"/>
  <c r="H189" i="9"/>
  <c r="I188" i="9"/>
  <c r="H188" i="9"/>
  <c r="I187" i="9"/>
  <c r="H187" i="9"/>
  <c r="I186" i="9"/>
  <c r="H186" i="9"/>
  <c r="I185" i="9"/>
  <c r="H185" i="9"/>
  <c r="I184" i="9"/>
  <c r="H184" i="9"/>
  <c r="I183" i="9"/>
  <c r="H183" i="9"/>
  <c r="I182" i="9"/>
  <c r="H182" i="9"/>
  <c r="I181" i="9"/>
  <c r="H181" i="9"/>
  <c r="I180" i="9"/>
  <c r="H180" i="9"/>
  <c r="I179" i="9"/>
  <c r="H179" i="9"/>
  <c r="I178" i="9"/>
  <c r="H178" i="9"/>
  <c r="I177" i="9"/>
  <c r="H177" i="9"/>
  <c r="I176" i="9"/>
  <c r="H176" i="9"/>
  <c r="I175" i="9"/>
  <c r="H175" i="9"/>
  <c r="I174" i="9"/>
  <c r="H174" i="9"/>
  <c r="I173" i="9"/>
  <c r="H173" i="9"/>
  <c r="I172" i="9"/>
  <c r="H172" i="9"/>
  <c r="I171" i="9"/>
  <c r="H171" i="9"/>
  <c r="I170" i="9"/>
  <c r="H170" i="9"/>
  <c r="I169" i="9"/>
  <c r="H169" i="9"/>
  <c r="I168" i="9"/>
  <c r="H168" i="9"/>
  <c r="I167" i="9"/>
  <c r="H167" i="9"/>
  <c r="I166" i="9"/>
  <c r="H166" i="9"/>
  <c r="I165" i="9"/>
  <c r="H165" i="9"/>
  <c r="I164" i="9"/>
  <c r="H164" i="9"/>
  <c r="I163" i="9"/>
  <c r="H163" i="9"/>
  <c r="I162" i="9"/>
  <c r="H162" i="9"/>
  <c r="I161" i="9"/>
  <c r="H161" i="9"/>
  <c r="I160" i="9"/>
  <c r="H160" i="9"/>
  <c r="I159" i="9"/>
  <c r="H159" i="9"/>
  <c r="I158" i="9"/>
  <c r="H158" i="9"/>
  <c r="I157" i="9"/>
  <c r="H157" i="9"/>
  <c r="I156" i="9"/>
  <c r="H156" i="9"/>
  <c r="I155" i="9"/>
  <c r="H155" i="9"/>
  <c r="I154" i="9"/>
  <c r="H154" i="9"/>
  <c r="I153" i="9"/>
  <c r="H153" i="9"/>
  <c r="I152" i="9"/>
  <c r="H152" i="9"/>
  <c r="I151" i="9"/>
  <c r="H151" i="9"/>
  <c r="I150" i="9"/>
  <c r="H150" i="9"/>
  <c r="I149" i="9"/>
  <c r="H149" i="9"/>
  <c r="I148" i="9"/>
  <c r="H148" i="9"/>
  <c r="I147" i="9"/>
  <c r="H147" i="9"/>
  <c r="I146" i="9"/>
  <c r="H146" i="9"/>
  <c r="I145" i="9"/>
  <c r="H145" i="9"/>
  <c r="I144" i="9"/>
  <c r="H144" i="9"/>
  <c r="I143" i="9"/>
  <c r="H143" i="9"/>
  <c r="I142" i="9"/>
  <c r="H142" i="9"/>
  <c r="I141" i="9"/>
  <c r="H141" i="9"/>
  <c r="I140" i="9"/>
  <c r="H140" i="9"/>
  <c r="I139" i="9"/>
  <c r="H139" i="9"/>
  <c r="I138" i="9"/>
  <c r="H138" i="9"/>
  <c r="I137" i="9"/>
  <c r="H137" i="9"/>
  <c r="I136" i="9"/>
  <c r="H136" i="9"/>
  <c r="I135" i="9"/>
  <c r="H135" i="9"/>
  <c r="I134" i="9"/>
  <c r="H134" i="9"/>
  <c r="I133" i="9"/>
  <c r="H133" i="9"/>
  <c r="I132" i="9"/>
  <c r="H132" i="9"/>
  <c r="I131" i="9"/>
  <c r="H131" i="9"/>
  <c r="I130" i="9"/>
  <c r="H130" i="9"/>
  <c r="I129" i="9"/>
  <c r="H129" i="9"/>
  <c r="I128" i="9"/>
  <c r="H128" i="9"/>
  <c r="I127" i="9"/>
  <c r="H127" i="9"/>
  <c r="I126" i="9"/>
  <c r="H126" i="9"/>
  <c r="I125" i="9"/>
  <c r="H125" i="9"/>
  <c r="I124" i="9"/>
  <c r="H124" i="9"/>
  <c r="I123" i="9"/>
  <c r="H123" i="9"/>
  <c r="I122" i="9"/>
  <c r="H122" i="9"/>
  <c r="I121" i="9"/>
  <c r="H121" i="9"/>
  <c r="I120" i="9"/>
  <c r="H120" i="9"/>
  <c r="I119" i="9"/>
  <c r="H119" i="9"/>
  <c r="I118" i="9"/>
  <c r="H118" i="9"/>
  <c r="I117" i="9"/>
  <c r="H117" i="9"/>
  <c r="I116" i="9"/>
  <c r="H116" i="9"/>
  <c r="I115" i="9"/>
  <c r="H115" i="9"/>
  <c r="I114" i="9"/>
  <c r="H114" i="9"/>
  <c r="I113" i="9"/>
  <c r="H113" i="9"/>
  <c r="I112" i="9"/>
  <c r="H112" i="9"/>
  <c r="I111" i="9"/>
  <c r="H111" i="9"/>
  <c r="I110" i="9"/>
  <c r="H110" i="9"/>
  <c r="I109" i="9"/>
  <c r="H109" i="9"/>
  <c r="I108" i="9"/>
  <c r="H108" i="9"/>
  <c r="I107" i="9"/>
  <c r="H107" i="9"/>
  <c r="I106" i="9"/>
  <c r="H106" i="9"/>
  <c r="I105" i="9"/>
  <c r="H105" i="9"/>
  <c r="I104" i="9"/>
  <c r="H104" i="9"/>
  <c r="I103" i="9"/>
  <c r="H103" i="9"/>
  <c r="I102" i="9"/>
  <c r="H102" i="9"/>
  <c r="I101" i="9"/>
  <c r="H101" i="9"/>
  <c r="I100" i="9"/>
  <c r="H100" i="9"/>
  <c r="I99" i="9"/>
  <c r="H99" i="9"/>
  <c r="I98" i="9"/>
  <c r="H98" i="9"/>
  <c r="I97" i="9"/>
  <c r="H97" i="9"/>
  <c r="I96" i="9"/>
  <c r="H96" i="9"/>
  <c r="I95" i="9"/>
  <c r="H95" i="9"/>
  <c r="I94" i="9"/>
  <c r="H94" i="9"/>
  <c r="I93" i="9"/>
  <c r="H93" i="9"/>
  <c r="I92" i="9"/>
  <c r="H92" i="9"/>
  <c r="I91" i="9"/>
  <c r="H91" i="9"/>
  <c r="I90" i="9"/>
  <c r="H90" i="9"/>
  <c r="I89" i="9"/>
  <c r="H89" i="9"/>
  <c r="I88" i="9"/>
  <c r="H88" i="9"/>
  <c r="I87" i="9"/>
  <c r="H87" i="9"/>
  <c r="I86" i="9"/>
  <c r="H86" i="9"/>
  <c r="I85" i="9"/>
  <c r="H85" i="9"/>
  <c r="I84" i="9"/>
  <c r="H84" i="9"/>
  <c r="I83" i="9"/>
  <c r="H83" i="9"/>
  <c r="I82" i="9"/>
  <c r="H82" i="9"/>
  <c r="I81" i="9"/>
  <c r="H81" i="9"/>
  <c r="I80" i="9"/>
  <c r="H80" i="9"/>
  <c r="I79" i="9"/>
  <c r="H79" i="9"/>
  <c r="I78" i="9"/>
  <c r="H78" i="9"/>
  <c r="I77" i="9"/>
  <c r="H77" i="9"/>
  <c r="I76" i="9"/>
  <c r="H76" i="9"/>
  <c r="I75" i="9"/>
  <c r="H75" i="9"/>
  <c r="I74" i="9"/>
  <c r="H74" i="9"/>
  <c r="I73" i="9"/>
  <c r="H73" i="9"/>
  <c r="I72" i="9"/>
  <c r="H72" i="9"/>
  <c r="I71" i="9"/>
  <c r="H71" i="9"/>
  <c r="I70" i="9"/>
  <c r="H70" i="9"/>
  <c r="I69" i="9"/>
  <c r="H69" i="9"/>
  <c r="I68" i="9"/>
  <c r="H68" i="9"/>
  <c r="I67" i="9"/>
  <c r="H67" i="9"/>
  <c r="I66" i="9"/>
  <c r="H66" i="9"/>
  <c r="I65" i="9"/>
  <c r="H65" i="9"/>
  <c r="I64" i="9"/>
  <c r="H64" i="9"/>
  <c r="I63" i="9"/>
  <c r="H63" i="9"/>
  <c r="I62" i="9"/>
  <c r="H62" i="9"/>
  <c r="I61" i="9"/>
  <c r="H61" i="9"/>
  <c r="I60" i="9"/>
  <c r="H60" i="9"/>
  <c r="I59" i="9"/>
  <c r="H59" i="9"/>
  <c r="I58" i="9"/>
  <c r="H58" i="9"/>
  <c r="I57" i="9"/>
  <c r="H57" i="9"/>
  <c r="I56" i="9"/>
  <c r="H56" i="9"/>
  <c r="I55" i="9"/>
  <c r="H55" i="9"/>
  <c r="I54" i="9"/>
  <c r="H54" i="9"/>
  <c r="I53" i="9"/>
  <c r="H53" i="9"/>
  <c r="I52" i="9"/>
  <c r="H52" i="9"/>
  <c r="I51" i="9"/>
  <c r="H51" i="9"/>
  <c r="I50" i="9"/>
  <c r="H50" i="9"/>
  <c r="I49" i="9"/>
  <c r="H49" i="9"/>
  <c r="I48" i="9"/>
  <c r="H48" i="9"/>
  <c r="I47" i="9"/>
  <c r="H47" i="9"/>
  <c r="I46" i="9"/>
  <c r="H46" i="9"/>
  <c r="I45" i="9"/>
  <c r="H45" i="9"/>
  <c r="I44" i="9"/>
  <c r="H44" i="9"/>
  <c r="I43" i="9"/>
  <c r="H43" i="9"/>
  <c r="I42" i="9"/>
  <c r="H42" i="9"/>
  <c r="I41" i="9"/>
  <c r="H41" i="9"/>
  <c r="I40" i="9"/>
  <c r="H40" i="9"/>
  <c r="I39" i="9"/>
  <c r="H39" i="9"/>
  <c r="I38" i="9"/>
  <c r="H38" i="9"/>
  <c r="I37" i="9"/>
  <c r="H37" i="9"/>
  <c r="I36" i="9"/>
  <c r="H36"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D13" i="9"/>
  <c r="H13" i="9" s="1"/>
  <c r="I12" i="9"/>
  <c r="H12" i="9"/>
  <c r="D12" i="9"/>
  <c r="I11" i="9"/>
  <c r="D11" i="9"/>
  <c r="H11" i="9" s="1"/>
  <c r="I10" i="9"/>
  <c r="H10" i="9"/>
  <c r="D10" i="9"/>
  <c r="I9" i="9"/>
  <c r="D9" i="9"/>
  <c r="H9" i="9" s="1"/>
  <c r="I8" i="9"/>
  <c r="H8" i="9"/>
  <c r="D8" i="9"/>
  <c r="I7" i="9"/>
  <c r="I6" i="9"/>
  <c r="I5" i="9"/>
  <c r="I4" i="9"/>
  <c r="A1" i="9"/>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C61" i="8"/>
  <c r="H60" i="8"/>
  <c r="H59" i="8"/>
  <c r="H58" i="8"/>
  <c r="H57" i="8"/>
  <c r="H56" i="8"/>
  <c r="H55" i="8"/>
  <c r="H54" i="8"/>
  <c r="H53" i="8"/>
  <c r="H52" i="8"/>
  <c r="C52" i="8"/>
  <c r="H51" i="8"/>
  <c r="H50" i="8"/>
  <c r="H49" i="8"/>
  <c r="H48" i="8"/>
  <c r="H47" i="8"/>
  <c r="H46" i="8"/>
  <c r="H45" i="8"/>
  <c r="H44" i="8"/>
  <c r="H43" i="8"/>
  <c r="C43" i="8"/>
  <c r="H42" i="8"/>
  <c r="C42" i="8"/>
  <c r="H41" i="8"/>
  <c r="C41" i="8"/>
  <c r="H40" i="8"/>
  <c r="C40" i="8"/>
  <c r="H39" i="8"/>
  <c r="C39" i="8"/>
  <c r="H38" i="8"/>
  <c r="C37" i="8"/>
  <c r="H37" i="8" s="1"/>
  <c r="C36" i="8"/>
  <c r="H36" i="8" s="1"/>
  <c r="C35" i="8"/>
  <c r="H35" i="8" s="1"/>
  <c r="C34" i="8"/>
  <c r="H34" i="8" s="1"/>
  <c r="C33" i="8"/>
  <c r="H33" i="8" s="1"/>
  <c r="C32" i="8"/>
  <c r="H32" i="8" s="1"/>
  <c r="C31" i="8"/>
  <c r="H31" i="8" s="1"/>
  <c r="C30" i="8"/>
  <c r="H30" i="8" s="1"/>
  <c r="C29" i="8"/>
  <c r="H29" i="8" s="1"/>
  <c r="H28" i="8"/>
  <c r="H27" i="8"/>
  <c r="H26" i="8"/>
  <c r="H25" i="8"/>
  <c r="H24" i="8"/>
  <c r="H23" i="8"/>
  <c r="H22" i="8"/>
  <c r="H21" i="8"/>
  <c r="H20" i="8"/>
  <c r="H19" i="8"/>
  <c r="H18" i="8"/>
  <c r="H17" i="8"/>
  <c r="H16" i="8"/>
  <c r="H15" i="8"/>
  <c r="C14" i="8"/>
  <c r="H14" i="8" s="1"/>
  <c r="C13" i="8"/>
  <c r="H13" i="8" s="1"/>
  <c r="H12" i="8"/>
  <c r="H11" i="8"/>
  <c r="H10" i="8"/>
  <c r="H9" i="8"/>
  <c r="H8" i="8"/>
  <c r="H7" i="8"/>
  <c r="H6" i="8"/>
  <c r="H5" i="8"/>
  <c r="H4" i="8"/>
  <c r="A1" i="8"/>
  <c r="F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J134" i="4" s="1"/>
  <c r="G18" i="7"/>
  <c r="G17" i="7"/>
  <c r="G16" i="7"/>
  <c r="G15" i="7"/>
  <c r="AD135" i="4" s="1"/>
  <c r="G13" i="7"/>
  <c r="G12" i="7"/>
  <c r="G11" i="7"/>
  <c r="V135" i="4" s="1"/>
  <c r="G10" i="7"/>
  <c r="G9" i="7"/>
  <c r="G8" i="7"/>
  <c r="G7" i="7"/>
  <c r="G6" i="7"/>
  <c r="G5" i="7"/>
  <c r="G4" i="7"/>
  <c r="A1" i="7"/>
  <c r="U123" i="6"/>
  <c r="T123" i="6"/>
  <c r="S123" i="6"/>
  <c r="P123" i="6"/>
  <c r="N123" i="6"/>
  <c r="K123" i="6"/>
  <c r="J123" i="6"/>
  <c r="I123" i="6"/>
  <c r="AO122" i="6"/>
  <c r="AN122" i="6"/>
  <c r="AK122" i="6"/>
  <c r="AJ122" i="6"/>
  <c r="AG122" i="6"/>
  <c r="AF122" i="6"/>
  <c r="Y122" i="6"/>
  <c r="X122" i="6"/>
  <c r="W122" i="6"/>
  <c r="AE122" i="6" s="1"/>
  <c r="AI122" i="6" s="1"/>
  <c r="AM122" i="6" s="1"/>
  <c r="V122" i="6"/>
  <c r="AD122" i="6" s="1"/>
  <c r="AH122" i="6" s="1"/>
  <c r="AL122" i="6" s="1"/>
  <c r="O122" i="6"/>
  <c r="C122" i="6"/>
  <c r="B122" i="6"/>
  <c r="AO121" i="6"/>
  <c r="AN121" i="6"/>
  <c r="AK121" i="6"/>
  <c r="AJ121" i="6"/>
  <c r="AG121" i="6"/>
  <c r="AF121" i="6"/>
  <c r="Y121" i="6"/>
  <c r="X121" i="6"/>
  <c r="W121" i="6"/>
  <c r="AE121" i="6" s="1"/>
  <c r="AI121" i="6" s="1"/>
  <c r="AM121" i="6" s="1"/>
  <c r="V121" i="6"/>
  <c r="AD121" i="6" s="1"/>
  <c r="AH121" i="6" s="1"/>
  <c r="AL121" i="6" s="1"/>
  <c r="C121" i="6"/>
  <c r="O121" i="6" s="1"/>
  <c r="B121" i="6"/>
  <c r="AO120" i="6"/>
  <c r="AN120" i="6"/>
  <c r="AK120" i="6"/>
  <c r="AJ120" i="6"/>
  <c r="AG120" i="6"/>
  <c r="AF120" i="6"/>
  <c r="Y120" i="6"/>
  <c r="X120" i="6"/>
  <c r="W120" i="6"/>
  <c r="AE120" i="6" s="1"/>
  <c r="AI120" i="6" s="1"/>
  <c r="AM120" i="6" s="1"/>
  <c r="V120" i="6"/>
  <c r="AD120" i="6" s="1"/>
  <c r="AH120" i="6" s="1"/>
  <c r="AL120" i="6" s="1"/>
  <c r="O120" i="6"/>
  <c r="C120" i="6"/>
  <c r="B120" i="6"/>
  <c r="AO119" i="6"/>
  <c r="AN119" i="6"/>
  <c r="AK119" i="6"/>
  <c r="AJ119" i="6"/>
  <c r="AG119" i="6"/>
  <c r="AF119" i="6"/>
  <c r="Y119" i="6"/>
  <c r="X119" i="6"/>
  <c r="W119" i="6"/>
  <c r="AE119" i="6" s="1"/>
  <c r="AI119" i="6" s="1"/>
  <c r="AM119" i="6" s="1"/>
  <c r="V119" i="6"/>
  <c r="AD119" i="6" s="1"/>
  <c r="AH119" i="6" s="1"/>
  <c r="AL119" i="6" s="1"/>
  <c r="C119" i="6"/>
  <c r="O119" i="6" s="1"/>
  <c r="B119" i="6"/>
  <c r="AO118" i="6"/>
  <c r="AN118" i="6"/>
  <c r="AK118" i="6"/>
  <c r="AJ118" i="6"/>
  <c r="AG118" i="6"/>
  <c r="AF118" i="6"/>
  <c r="AE118" i="6"/>
  <c r="AI118" i="6" s="1"/>
  <c r="AM118" i="6" s="1"/>
  <c r="Y118" i="6"/>
  <c r="X118" i="6"/>
  <c r="W118" i="6"/>
  <c r="V118" i="6"/>
  <c r="AD118" i="6" s="1"/>
  <c r="AH118" i="6" s="1"/>
  <c r="AL118" i="6" s="1"/>
  <c r="O118" i="6"/>
  <c r="C118" i="6"/>
  <c r="B118" i="6"/>
  <c r="AO117" i="6"/>
  <c r="AN117" i="6"/>
  <c r="AK117" i="6"/>
  <c r="AJ117" i="6"/>
  <c r="AG117" i="6"/>
  <c r="AF117" i="6"/>
  <c r="Y117" i="6"/>
  <c r="X117" i="6"/>
  <c r="W117" i="6"/>
  <c r="AE117" i="6" s="1"/>
  <c r="AI117" i="6" s="1"/>
  <c r="AM117" i="6" s="1"/>
  <c r="V117" i="6"/>
  <c r="AD117" i="6" s="1"/>
  <c r="AH117" i="6" s="1"/>
  <c r="AL117" i="6" s="1"/>
  <c r="C117" i="6"/>
  <c r="O117" i="6" s="1"/>
  <c r="O123" i="6" s="1"/>
  <c r="B117" i="6"/>
  <c r="AO116" i="6"/>
  <c r="AN116" i="6"/>
  <c r="AK116" i="6"/>
  <c r="AJ116" i="6"/>
  <c r="AI116" i="6"/>
  <c r="AM116" i="6" s="1"/>
  <c r="AG116" i="6"/>
  <c r="AF116" i="6"/>
  <c r="AE116" i="6"/>
  <c r="Y116" i="6"/>
  <c r="X116" i="6"/>
  <c r="W116" i="6"/>
  <c r="V116" i="6"/>
  <c r="AD116" i="6" s="1"/>
  <c r="AH116" i="6" s="1"/>
  <c r="AL116" i="6" s="1"/>
  <c r="C116" i="6"/>
  <c r="B116" i="6"/>
  <c r="AO115" i="6"/>
  <c r="AN115" i="6"/>
  <c r="AK115" i="6"/>
  <c r="AJ115" i="6"/>
  <c r="AG115" i="6"/>
  <c r="AF115" i="6"/>
  <c r="Y115" i="6"/>
  <c r="X115" i="6"/>
  <c r="W115" i="6"/>
  <c r="AE115" i="6" s="1"/>
  <c r="AI115" i="6" s="1"/>
  <c r="AM115" i="6" s="1"/>
  <c r="V115" i="6"/>
  <c r="AD115" i="6" s="1"/>
  <c r="AH115" i="6" s="1"/>
  <c r="AL115" i="6" s="1"/>
  <c r="C115" i="6"/>
  <c r="B115" i="6"/>
  <c r="V114" i="6"/>
  <c r="C114" i="6"/>
  <c r="B114" i="6"/>
  <c r="V113" i="6"/>
  <c r="AD113" i="6" s="1"/>
  <c r="C113" i="6"/>
  <c r="B113" i="6"/>
  <c r="AO106" i="6"/>
  <c r="AN106" i="6"/>
  <c r="AK106" i="6"/>
  <c r="AJ106" i="6"/>
  <c r="AG106" i="6"/>
  <c r="AF106" i="6"/>
  <c r="Y106" i="6"/>
  <c r="X106" i="6"/>
  <c r="W106" i="6"/>
  <c r="AE106" i="6" s="1"/>
  <c r="AI106" i="6" s="1"/>
  <c r="AM106" i="6" s="1"/>
  <c r="V106" i="6"/>
  <c r="AD106" i="6" s="1"/>
  <c r="AH106" i="6" s="1"/>
  <c r="AL106" i="6" s="1"/>
  <c r="K106" i="6"/>
  <c r="C106" i="6"/>
  <c r="B106" i="6"/>
  <c r="AO105" i="6"/>
  <c r="AN105" i="6"/>
  <c r="AK105" i="6"/>
  <c r="AJ105" i="6"/>
  <c r="AG105" i="6"/>
  <c r="AF105" i="6"/>
  <c r="Y105" i="6"/>
  <c r="X105" i="6"/>
  <c r="W105" i="6"/>
  <c r="AE105" i="6" s="1"/>
  <c r="AI105" i="6" s="1"/>
  <c r="AM105" i="6" s="1"/>
  <c r="V105" i="6"/>
  <c r="AD105" i="6" s="1"/>
  <c r="AH105" i="6" s="1"/>
  <c r="AL105" i="6" s="1"/>
  <c r="K105" i="6"/>
  <c r="C105" i="6"/>
  <c r="B105" i="6"/>
  <c r="AO104" i="6"/>
  <c r="AN104" i="6"/>
  <c r="AK104" i="6"/>
  <c r="AJ104" i="6"/>
  <c r="AG104" i="6"/>
  <c r="AF104" i="6"/>
  <c r="Y104" i="6"/>
  <c r="X104" i="6"/>
  <c r="W104" i="6"/>
  <c r="AE104" i="6" s="1"/>
  <c r="AI104" i="6" s="1"/>
  <c r="AM104" i="6" s="1"/>
  <c r="V104" i="6"/>
  <c r="AD104" i="6" s="1"/>
  <c r="AH104" i="6" s="1"/>
  <c r="AL104" i="6" s="1"/>
  <c r="K104" i="6"/>
  <c r="C104" i="6"/>
  <c r="B104" i="6"/>
  <c r="AO103" i="6"/>
  <c r="AN103" i="6"/>
  <c r="AK103" i="6"/>
  <c r="AJ103" i="6"/>
  <c r="AG103" i="6"/>
  <c r="AF103" i="6"/>
  <c r="Y103" i="6"/>
  <c r="X103" i="6"/>
  <c r="W103" i="6"/>
  <c r="AE103" i="6" s="1"/>
  <c r="AI103" i="6" s="1"/>
  <c r="AM103" i="6" s="1"/>
  <c r="V103" i="6"/>
  <c r="AD103" i="6" s="1"/>
  <c r="AH103" i="6" s="1"/>
  <c r="AL103" i="6" s="1"/>
  <c r="K103" i="6"/>
  <c r="C103" i="6"/>
  <c r="B103" i="6"/>
  <c r="AO102" i="6"/>
  <c r="AN102" i="6"/>
  <c r="AK102" i="6"/>
  <c r="AJ102" i="6"/>
  <c r="AG102" i="6"/>
  <c r="AF102" i="6"/>
  <c r="Y102" i="6"/>
  <c r="X102" i="6"/>
  <c r="W102" i="6"/>
  <c r="AE102" i="6" s="1"/>
  <c r="AI102" i="6" s="1"/>
  <c r="AM102" i="6" s="1"/>
  <c r="V102" i="6"/>
  <c r="AD102" i="6" s="1"/>
  <c r="AH102" i="6" s="1"/>
  <c r="AL102" i="6" s="1"/>
  <c r="K102" i="6"/>
  <c r="C102" i="6"/>
  <c r="B102" i="6"/>
  <c r="AO101" i="6"/>
  <c r="AN101" i="6"/>
  <c r="AK101" i="6"/>
  <c r="AJ101" i="6"/>
  <c r="AG101" i="6"/>
  <c r="AF101" i="6"/>
  <c r="Y101" i="6"/>
  <c r="X101" i="6"/>
  <c r="W101" i="6"/>
  <c r="AE101" i="6" s="1"/>
  <c r="AI101" i="6" s="1"/>
  <c r="AM101" i="6" s="1"/>
  <c r="V101" i="6"/>
  <c r="AD101" i="6" s="1"/>
  <c r="AH101" i="6" s="1"/>
  <c r="AL101" i="6" s="1"/>
  <c r="K101" i="6"/>
  <c r="C101" i="6"/>
  <c r="B101" i="6"/>
  <c r="AO100" i="6"/>
  <c r="AN100" i="6"/>
  <c r="AK100" i="6"/>
  <c r="AJ100" i="6"/>
  <c r="AG100" i="6"/>
  <c r="AF100" i="6"/>
  <c r="Y100" i="6"/>
  <c r="X100" i="6"/>
  <c r="W100" i="6"/>
  <c r="AE100" i="6" s="1"/>
  <c r="AI100" i="6" s="1"/>
  <c r="AM100" i="6" s="1"/>
  <c r="V100" i="6"/>
  <c r="AD100" i="6" s="1"/>
  <c r="AH100" i="6" s="1"/>
  <c r="AL100" i="6" s="1"/>
  <c r="K100" i="6"/>
  <c r="C100" i="6"/>
  <c r="B100" i="6"/>
  <c r="AO99" i="6"/>
  <c r="AN99" i="6"/>
  <c r="AK99" i="6"/>
  <c r="AJ99" i="6"/>
  <c r="AG99" i="6"/>
  <c r="AF99" i="6"/>
  <c r="Y99" i="6"/>
  <c r="X99" i="6"/>
  <c r="W99" i="6"/>
  <c r="AE99" i="6" s="1"/>
  <c r="AI99" i="6" s="1"/>
  <c r="AM99" i="6" s="1"/>
  <c r="V99" i="6"/>
  <c r="AD99" i="6" s="1"/>
  <c r="AH99" i="6" s="1"/>
  <c r="AL99" i="6" s="1"/>
  <c r="K99" i="6"/>
  <c r="C99" i="6"/>
  <c r="B99" i="6"/>
  <c r="AO98" i="6"/>
  <c r="AN98" i="6"/>
  <c r="AK98" i="6"/>
  <c r="AJ98" i="6"/>
  <c r="AG98" i="6"/>
  <c r="AF98" i="6"/>
  <c r="Y98" i="6"/>
  <c r="X98" i="6"/>
  <c r="W98" i="6"/>
  <c r="AE98" i="6" s="1"/>
  <c r="AI98" i="6" s="1"/>
  <c r="AM98" i="6" s="1"/>
  <c r="V98" i="6"/>
  <c r="AD98" i="6" s="1"/>
  <c r="AH98" i="6" s="1"/>
  <c r="AL98" i="6" s="1"/>
  <c r="K98" i="6"/>
  <c r="C98" i="6"/>
  <c r="B98" i="6"/>
  <c r="AO97" i="6"/>
  <c r="AN97" i="6"/>
  <c r="AK97" i="6"/>
  <c r="AJ97" i="6"/>
  <c r="AG97" i="6"/>
  <c r="AF97" i="6"/>
  <c r="Y97" i="6"/>
  <c r="X97" i="6"/>
  <c r="W97" i="6"/>
  <c r="AE97" i="6" s="1"/>
  <c r="AI97" i="6" s="1"/>
  <c r="AM97" i="6" s="1"/>
  <c r="V97" i="6"/>
  <c r="AD97" i="6" s="1"/>
  <c r="AH97" i="6" s="1"/>
  <c r="AL97" i="6" s="1"/>
  <c r="K97" i="6"/>
  <c r="C97" i="6"/>
  <c r="B97" i="6"/>
  <c r="AO96" i="6"/>
  <c r="AN96" i="6"/>
  <c r="AK96" i="6"/>
  <c r="AJ96" i="6"/>
  <c r="AG96" i="6"/>
  <c r="AF96" i="6"/>
  <c r="Y96" i="6"/>
  <c r="X96" i="6"/>
  <c r="W96" i="6"/>
  <c r="AE96" i="6" s="1"/>
  <c r="AI96" i="6" s="1"/>
  <c r="AM96" i="6" s="1"/>
  <c r="V96" i="6"/>
  <c r="AD96" i="6" s="1"/>
  <c r="AH96" i="6" s="1"/>
  <c r="AL96" i="6" s="1"/>
  <c r="K96" i="6"/>
  <c r="C96" i="6"/>
  <c r="B96" i="6"/>
  <c r="AO95" i="6"/>
  <c r="AN95" i="6"/>
  <c r="AK95" i="6"/>
  <c r="AJ95" i="6"/>
  <c r="AG95" i="6"/>
  <c r="AF95" i="6"/>
  <c r="Y95" i="6"/>
  <c r="X95" i="6"/>
  <c r="W95" i="6"/>
  <c r="AE95" i="6" s="1"/>
  <c r="AI95" i="6" s="1"/>
  <c r="AM95" i="6" s="1"/>
  <c r="V95" i="6"/>
  <c r="AD95" i="6" s="1"/>
  <c r="AH95" i="6" s="1"/>
  <c r="AL95" i="6" s="1"/>
  <c r="K95" i="6"/>
  <c r="C95" i="6"/>
  <c r="B95" i="6"/>
  <c r="AO94" i="6"/>
  <c r="AN94" i="6"/>
  <c r="AK94" i="6"/>
  <c r="AJ94" i="6"/>
  <c r="AG94" i="6"/>
  <c r="AF94" i="6"/>
  <c r="Y94" i="6"/>
  <c r="X94" i="6"/>
  <c r="W94" i="6"/>
  <c r="AE94" i="6" s="1"/>
  <c r="AI94" i="6" s="1"/>
  <c r="AM94" i="6" s="1"/>
  <c r="V94" i="6"/>
  <c r="AD94" i="6" s="1"/>
  <c r="AH94" i="6" s="1"/>
  <c r="AL94" i="6" s="1"/>
  <c r="K94" i="6"/>
  <c r="C94" i="6"/>
  <c r="B94" i="6"/>
  <c r="AO93" i="6"/>
  <c r="AN93" i="6"/>
  <c r="AK93" i="6"/>
  <c r="AJ93" i="6"/>
  <c r="AG93" i="6"/>
  <c r="AF93" i="6"/>
  <c r="Y93" i="6"/>
  <c r="X93" i="6"/>
  <c r="W93" i="6"/>
  <c r="AE93" i="6" s="1"/>
  <c r="AI93" i="6" s="1"/>
  <c r="AM93" i="6" s="1"/>
  <c r="V93" i="6"/>
  <c r="AD93" i="6" s="1"/>
  <c r="AH93" i="6" s="1"/>
  <c r="AL93" i="6" s="1"/>
  <c r="K93" i="6"/>
  <c r="C93" i="6"/>
  <c r="B93" i="6"/>
  <c r="AO92" i="6"/>
  <c r="AN92" i="6"/>
  <c r="AK92" i="6"/>
  <c r="AJ92" i="6"/>
  <c r="AG92" i="6"/>
  <c r="AF92" i="6"/>
  <c r="Y92" i="6"/>
  <c r="X92" i="6"/>
  <c r="W92" i="6"/>
  <c r="AE92" i="6" s="1"/>
  <c r="AI92" i="6" s="1"/>
  <c r="AM92" i="6" s="1"/>
  <c r="V92" i="6"/>
  <c r="AD92" i="6" s="1"/>
  <c r="AH92" i="6" s="1"/>
  <c r="AL92" i="6" s="1"/>
  <c r="K92" i="6"/>
  <c r="C92" i="6"/>
  <c r="B92" i="6"/>
  <c r="AO91" i="6"/>
  <c r="AN91" i="6"/>
  <c r="AK91" i="6"/>
  <c r="AJ91" i="6"/>
  <c r="AG91" i="6"/>
  <c r="AF91" i="6"/>
  <c r="Y91" i="6"/>
  <c r="X91" i="6"/>
  <c r="W91" i="6"/>
  <c r="AE91" i="6" s="1"/>
  <c r="AI91" i="6" s="1"/>
  <c r="AM91" i="6" s="1"/>
  <c r="V91" i="6"/>
  <c r="AD91" i="6" s="1"/>
  <c r="AH91" i="6" s="1"/>
  <c r="AL91" i="6" s="1"/>
  <c r="K91" i="6"/>
  <c r="C91" i="6"/>
  <c r="B91" i="6"/>
  <c r="AO90" i="6"/>
  <c r="AN90" i="6"/>
  <c r="AK90" i="6"/>
  <c r="AJ90" i="6"/>
  <c r="AG90" i="6"/>
  <c r="AF90" i="6"/>
  <c r="Y90" i="6"/>
  <c r="X90" i="6"/>
  <c r="W90" i="6"/>
  <c r="AE90" i="6" s="1"/>
  <c r="AI90" i="6" s="1"/>
  <c r="AM90" i="6" s="1"/>
  <c r="V90" i="6"/>
  <c r="AD90" i="6" s="1"/>
  <c r="AH90" i="6" s="1"/>
  <c r="AL90" i="6" s="1"/>
  <c r="K90" i="6"/>
  <c r="C90" i="6"/>
  <c r="B90" i="6"/>
  <c r="AO89" i="6"/>
  <c r="AN89" i="6"/>
  <c r="AK89" i="6"/>
  <c r="AJ89" i="6"/>
  <c r="AG89" i="6"/>
  <c r="AF89" i="6"/>
  <c r="Y89" i="6"/>
  <c r="X89" i="6"/>
  <c r="W89" i="6"/>
  <c r="AE89" i="6" s="1"/>
  <c r="AI89" i="6" s="1"/>
  <c r="AM89" i="6" s="1"/>
  <c r="V89" i="6"/>
  <c r="AD89" i="6" s="1"/>
  <c r="AH89" i="6" s="1"/>
  <c r="AL89" i="6" s="1"/>
  <c r="K89" i="6"/>
  <c r="C89" i="6"/>
  <c r="B89" i="6"/>
  <c r="AO88" i="6"/>
  <c r="AN88" i="6"/>
  <c r="AK88" i="6"/>
  <c r="AJ88" i="6"/>
  <c r="AG88" i="6"/>
  <c r="AF88" i="6"/>
  <c r="Y88" i="6"/>
  <c r="X88" i="6"/>
  <c r="W88" i="6"/>
  <c r="AE88" i="6" s="1"/>
  <c r="AI88" i="6" s="1"/>
  <c r="AM88" i="6" s="1"/>
  <c r="V88" i="6"/>
  <c r="AD88" i="6" s="1"/>
  <c r="AH88" i="6" s="1"/>
  <c r="AL88" i="6" s="1"/>
  <c r="K88" i="6"/>
  <c r="C88" i="6"/>
  <c r="B88" i="6"/>
  <c r="AO87" i="6"/>
  <c r="AN87" i="6"/>
  <c r="AK87" i="6"/>
  <c r="AJ87" i="6"/>
  <c r="AG87" i="6"/>
  <c r="AF87" i="6"/>
  <c r="Y87" i="6"/>
  <c r="X87" i="6"/>
  <c r="W87" i="6"/>
  <c r="AE87" i="6" s="1"/>
  <c r="AI87" i="6" s="1"/>
  <c r="AM87" i="6" s="1"/>
  <c r="V87" i="6"/>
  <c r="AD87" i="6" s="1"/>
  <c r="AH87" i="6" s="1"/>
  <c r="AL87" i="6" s="1"/>
  <c r="K87" i="6"/>
  <c r="C87" i="6"/>
  <c r="B87" i="6"/>
  <c r="AO86" i="6"/>
  <c r="AN86" i="6"/>
  <c r="AK86" i="6"/>
  <c r="AJ86" i="6"/>
  <c r="AG86" i="6"/>
  <c r="AF86" i="6"/>
  <c r="Y86" i="6"/>
  <c r="X86" i="6"/>
  <c r="W86" i="6"/>
  <c r="AE86" i="6" s="1"/>
  <c r="AI86" i="6" s="1"/>
  <c r="AM86" i="6" s="1"/>
  <c r="V86" i="6"/>
  <c r="AD86" i="6" s="1"/>
  <c r="AH86" i="6" s="1"/>
  <c r="AL86" i="6" s="1"/>
  <c r="K86" i="6"/>
  <c r="C86" i="6"/>
  <c r="B86" i="6"/>
  <c r="AO85" i="6"/>
  <c r="AN85" i="6"/>
  <c r="AK85" i="6"/>
  <c r="AJ85" i="6"/>
  <c r="AG85" i="6"/>
  <c r="AF85" i="6"/>
  <c r="Y85" i="6"/>
  <c r="X85" i="6"/>
  <c r="W85" i="6"/>
  <c r="AE85" i="6" s="1"/>
  <c r="AI85" i="6" s="1"/>
  <c r="AM85" i="6" s="1"/>
  <c r="V85" i="6"/>
  <c r="AD85" i="6" s="1"/>
  <c r="AH85" i="6" s="1"/>
  <c r="AL85" i="6" s="1"/>
  <c r="K85" i="6"/>
  <c r="C85" i="6"/>
  <c r="B85" i="6"/>
  <c r="AO84" i="6"/>
  <c r="AN84" i="6"/>
  <c r="AK84" i="6"/>
  <c r="AJ84" i="6"/>
  <c r="AG84" i="6"/>
  <c r="AF84" i="6"/>
  <c r="Y84" i="6"/>
  <c r="X84" i="6"/>
  <c r="W84" i="6"/>
  <c r="AE84" i="6" s="1"/>
  <c r="AI84" i="6" s="1"/>
  <c r="AM84" i="6" s="1"/>
  <c r="V84" i="6"/>
  <c r="AD84" i="6" s="1"/>
  <c r="AH84" i="6" s="1"/>
  <c r="AL84" i="6" s="1"/>
  <c r="K84" i="6"/>
  <c r="C84" i="6"/>
  <c r="B84" i="6"/>
  <c r="AO83" i="6"/>
  <c r="AN83" i="6"/>
  <c r="AK83" i="6"/>
  <c r="AJ83" i="6"/>
  <c r="AG83" i="6"/>
  <c r="AF83" i="6"/>
  <c r="Y83" i="6"/>
  <c r="X83" i="6"/>
  <c r="W83" i="6"/>
  <c r="AE83" i="6" s="1"/>
  <c r="AI83" i="6" s="1"/>
  <c r="AM83" i="6" s="1"/>
  <c r="V83" i="6"/>
  <c r="AD83" i="6" s="1"/>
  <c r="AH83" i="6" s="1"/>
  <c r="AL83" i="6" s="1"/>
  <c r="K83" i="6"/>
  <c r="C83" i="6"/>
  <c r="B83" i="6"/>
  <c r="AO82" i="6"/>
  <c r="AN82" i="6"/>
  <c r="AK82" i="6"/>
  <c r="AJ82" i="6"/>
  <c r="AG82" i="6"/>
  <c r="AF82" i="6"/>
  <c r="Y82" i="6"/>
  <c r="X82" i="6"/>
  <c r="W82" i="6"/>
  <c r="AE82" i="6" s="1"/>
  <c r="AI82" i="6" s="1"/>
  <c r="AM82" i="6" s="1"/>
  <c r="V82" i="6"/>
  <c r="AD82" i="6" s="1"/>
  <c r="AH82" i="6" s="1"/>
  <c r="AL82" i="6" s="1"/>
  <c r="K82" i="6"/>
  <c r="C82" i="6"/>
  <c r="B82" i="6"/>
  <c r="AO81" i="6"/>
  <c r="AN81" i="6"/>
  <c r="AM81" i="6"/>
  <c r="AK81" i="6"/>
  <c r="AJ81" i="6"/>
  <c r="AG81" i="6"/>
  <c r="AF81" i="6"/>
  <c r="Y81" i="6"/>
  <c r="X81" i="6"/>
  <c r="W81" i="6"/>
  <c r="AE81" i="6" s="1"/>
  <c r="AI81" i="6" s="1"/>
  <c r="V81" i="6"/>
  <c r="AD81" i="6" s="1"/>
  <c r="AH81" i="6" s="1"/>
  <c r="AL81" i="6" s="1"/>
  <c r="K81" i="6"/>
  <c r="C81" i="6"/>
  <c r="B81" i="6"/>
  <c r="AO80" i="6"/>
  <c r="AN80" i="6"/>
  <c r="AK80" i="6"/>
  <c r="AJ80" i="6"/>
  <c r="AG80" i="6"/>
  <c r="AF80" i="6"/>
  <c r="Y80" i="6"/>
  <c r="X80" i="6"/>
  <c r="W80" i="6"/>
  <c r="AE80" i="6" s="1"/>
  <c r="AI80" i="6" s="1"/>
  <c r="AM80" i="6" s="1"/>
  <c r="V80" i="6"/>
  <c r="AD80" i="6" s="1"/>
  <c r="AH80" i="6" s="1"/>
  <c r="AL80" i="6" s="1"/>
  <c r="K80" i="6"/>
  <c r="C80" i="6"/>
  <c r="B80" i="6"/>
  <c r="AO79" i="6"/>
  <c r="AN79" i="6"/>
  <c r="AK79" i="6"/>
  <c r="AJ79" i="6"/>
  <c r="AI79" i="6"/>
  <c r="AM79" i="6" s="1"/>
  <c r="AG79" i="6"/>
  <c r="AF79" i="6"/>
  <c r="Y79" i="6"/>
  <c r="X79" i="6"/>
  <c r="W79" i="6"/>
  <c r="AE79" i="6" s="1"/>
  <c r="V79" i="6"/>
  <c r="AD79" i="6" s="1"/>
  <c r="AH79" i="6" s="1"/>
  <c r="AL79" i="6" s="1"/>
  <c r="K79" i="6"/>
  <c r="C79" i="6"/>
  <c r="B79" i="6"/>
  <c r="AO78" i="6"/>
  <c r="AN78" i="6"/>
  <c r="AK78" i="6"/>
  <c r="AJ78" i="6"/>
  <c r="AG78" i="6"/>
  <c r="AF78" i="6"/>
  <c r="Y78" i="6"/>
  <c r="X78" i="6"/>
  <c r="W78" i="6"/>
  <c r="AE78" i="6" s="1"/>
  <c r="AI78" i="6" s="1"/>
  <c r="AM78" i="6" s="1"/>
  <c r="V78" i="6"/>
  <c r="AD78" i="6" s="1"/>
  <c r="AH78" i="6" s="1"/>
  <c r="AL78" i="6" s="1"/>
  <c r="K78" i="6"/>
  <c r="C78" i="6"/>
  <c r="B78" i="6"/>
  <c r="AO77" i="6"/>
  <c r="AN77" i="6"/>
  <c r="AK77" i="6"/>
  <c r="AJ77" i="6"/>
  <c r="AI77" i="6"/>
  <c r="AM77" i="6" s="1"/>
  <c r="AG77" i="6"/>
  <c r="AF77" i="6"/>
  <c r="Y77" i="6"/>
  <c r="X77" i="6"/>
  <c r="W77" i="6"/>
  <c r="AE77" i="6" s="1"/>
  <c r="V77" i="6"/>
  <c r="AD77" i="6" s="1"/>
  <c r="AH77" i="6" s="1"/>
  <c r="AL77" i="6" s="1"/>
  <c r="K77" i="6"/>
  <c r="C77" i="6"/>
  <c r="B77" i="6"/>
  <c r="AO76" i="6"/>
  <c r="AN76" i="6"/>
  <c r="AK76" i="6"/>
  <c r="AJ76" i="6"/>
  <c r="AG76" i="6"/>
  <c r="AF76" i="6"/>
  <c r="Y76" i="6"/>
  <c r="X76" i="6"/>
  <c r="W76" i="6"/>
  <c r="AE76" i="6" s="1"/>
  <c r="AI76" i="6" s="1"/>
  <c r="AM76" i="6" s="1"/>
  <c r="V76" i="6"/>
  <c r="AD76" i="6" s="1"/>
  <c r="AH76" i="6" s="1"/>
  <c r="AL76" i="6" s="1"/>
  <c r="K76" i="6"/>
  <c r="C76" i="6"/>
  <c r="B76" i="6"/>
  <c r="AO75" i="6"/>
  <c r="AN75" i="6"/>
  <c r="AK75" i="6"/>
  <c r="AJ75" i="6"/>
  <c r="AG75" i="6"/>
  <c r="AF75" i="6"/>
  <c r="Y75" i="6"/>
  <c r="X75" i="6"/>
  <c r="W75" i="6"/>
  <c r="AE75" i="6" s="1"/>
  <c r="AI75" i="6" s="1"/>
  <c r="AM75" i="6" s="1"/>
  <c r="V75" i="6"/>
  <c r="AD75" i="6" s="1"/>
  <c r="AH75" i="6" s="1"/>
  <c r="AL75" i="6" s="1"/>
  <c r="K75" i="6"/>
  <c r="C75" i="6"/>
  <c r="B75" i="6"/>
  <c r="AO74" i="6"/>
  <c r="AN74" i="6"/>
  <c r="AK74" i="6"/>
  <c r="AJ74" i="6"/>
  <c r="AG74" i="6"/>
  <c r="AF74" i="6"/>
  <c r="Y74" i="6"/>
  <c r="X74" i="6"/>
  <c r="W74" i="6"/>
  <c r="AE74" i="6" s="1"/>
  <c r="AI74" i="6" s="1"/>
  <c r="AM74" i="6" s="1"/>
  <c r="V74" i="6"/>
  <c r="AD74" i="6" s="1"/>
  <c r="AH74" i="6" s="1"/>
  <c r="AL74" i="6" s="1"/>
  <c r="K74" i="6"/>
  <c r="C74" i="6"/>
  <c r="B74" i="6"/>
  <c r="AO73" i="6"/>
  <c r="AN73" i="6"/>
  <c r="AK73" i="6"/>
  <c r="AJ73" i="6"/>
  <c r="AG73" i="6"/>
  <c r="AF73" i="6"/>
  <c r="Y73" i="6"/>
  <c r="X73" i="6"/>
  <c r="W73" i="6"/>
  <c r="AE73" i="6" s="1"/>
  <c r="AI73" i="6" s="1"/>
  <c r="AM73" i="6" s="1"/>
  <c r="V73" i="6"/>
  <c r="AD73" i="6" s="1"/>
  <c r="AH73" i="6" s="1"/>
  <c r="AL73" i="6" s="1"/>
  <c r="K73" i="6"/>
  <c r="C73" i="6"/>
  <c r="B73" i="6"/>
  <c r="AO72" i="6"/>
  <c r="AN72" i="6"/>
  <c r="AK72" i="6"/>
  <c r="AJ72" i="6"/>
  <c r="AG72" i="6"/>
  <c r="AF72" i="6"/>
  <c r="Y72" i="6"/>
  <c r="X72" i="6"/>
  <c r="W72" i="6"/>
  <c r="AE72" i="6" s="1"/>
  <c r="AI72" i="6" s="1"/>
  <c r="AM72" i="6" s="1"/>
  <c r="V72" i="6"/>
  <c r="AD72" i="6" s="1"/>
  <c r="AH72" i="6" s="1"/>
  <c r="AL72" i="6" s="1"/>
  <c r="C72" i="6"/>
  <c r="B72" i="6"/>
  <c r="AO71" i="6"/>
  <c r="AN71" i="6"/>
  <c r="AK71" i="6"/>
  <c r="AJ71" i="6"/>
  <c r="AH71" i="6"/>
  <c r="AL71" i="6" s="1"/>
  <c r="AG71" i="6"/>
  <c r="AF71" i="6"/>
  <c r="Y71" i="6"/>
  <c r="X71" i="6"/>
  <c r="W71" i="6"/>
  <c r="AE71" i="6" s="1"/>
  <c r="AI71" i="6" s="1"/>
  <c r="AM71" i="6" s="1"/>
  <c r="V71" i="6"/>
  <c r="AD71" i="6" s="1"/>
  <c r="C71" i="6"/>
  <c r="B71" i="6"/>
  <c r="AO70" i="6"/>
  <c r="AN70" i="6"/>
  <c r="AK70" i="6"/>
  <c r="AJ70" i="6"/>
  <c r="AG70" i="6"/>
  <c r="AF70" i="6"/>
  <c r="Y70" i="6"/>
  <c r="X70" i="6"/>
  <c r="W70" i="6"/>
  <c r="AE70" i="6" s="1"/>
  <c r="AI70" i="6" s="1"/>
  <c r="AM70" i="6" s="1"/>
  <c r="V70" i="6"/>
  <c r="AD70" i="6" s="1"/>
  <c r="AH70" i="6" s="1"/>
  <c r="AL70" i="6" s="1"/>
  <c r="C70" i="6"/>
  <c r="B70" i="6"/>
  <c r="AO69" i="6"/>
  <c r="AN69" i="6"/>
  <c r="AK69" i="6"/>
  <c r="AJ69" i="6"/>
  <c r="AG69" i="6"/>
  <c r="AF69" i="6"/>
  <c r="Y69" i="6"/>
  <c r="X69" i="6"/>
  <c r="W69" i="6"/>
  <c r="AE69" i="6" s="1"/>
  <c r="AI69" i="6" s="1"/>
  <c r="AM69" i="6" s="1"/>
  <c r="V69" i="6"/>
  <c r="AD69" i="6" s="1"/>
  <c r="AH69" i="6" s="1"/>
  <c r="AL69" i="6" s="1"/>
  <c r="C69" i="6"/>
  <c r="B69" i="6"/>
  <c r="AO68" i="6"/>
  <c r="AN68" i="6"/>
  <c r="AK68" i="6"/>
  <c r="AJ68" i="6"/>
  <c r="AG68" i="6"/>
  <c r="AF68" i="6"/>
  <c r="Y68" i="6"/>
  <c r="X68" i="6"/>
  <c r="W68" i="6"/>
  <c r="AE68" i="6" s="1"/>
  <c r="AI68" i="6" s="1"/>
  <c r="AM68" i="6" s="1"/>
  <c r="V68" i="6"/>
  <c r="AD68" i="6" s="1"/>
  <c r="AH68" i="6" s="1"/>
  <c r="AL68" i="6" s="1"/>
  <c r="C68" i="6"/>
  <c r="B68" i="6"/>
  <c r="AO67" i="6"/>
  <c r="AN67" i="6"/>
  <c r="AK67" i="6"/>
  <c r="AJ67" i="6"/>
  <c r="AG67" i="6"/>
  <c r="AF67" i="6"/>
  <c r="Y67" i="6"/>
  <c r="X67" i="6"/>
  <c r="W67" i="6"/>
  <c r="AE67" i="6" s="1"/>
  <c r="AI67" i="6" s="1"/>
  <c r="AM67" i="6" s="1"/>
  <c r="V67" i="6"/>
  <c r="AD67" i="6" s="1"/>
  <c r="AH67" i="6" s="1"/>
  <c r="AL67" i="6" s="1"/>
  <c r="C67" i="6"/>
  <c r="B67" i="6"/>
  <c r="AO66" i="6"/>
  <c r="AN66" i="6"/>
  <c r="AK66" i="6"/>
  <c r="AJ66" i="6"/>
  <c r="AG66" i="6"/>
  <c r="AF66" i="6"/>
  <c r="AE66" i="6"/>
  <c r="AI66" i="6" s="1"/>
  <c r="AM66" i="6" s="1"/>
  <c r="Y66" i="6"/>
  <c r="X66" i="6"/>
  <c r="W66" i="6"/>
  <c r="V66" i="6"/>
  <c r="AD66" i="6" s="1"/>
  <c r="AH66" i="6" s="1"/>
  <c r="AL66" i="6" s="1"/>
  <c r="C66" i="6"/>
  <c r="B66" i="6"/>
  <c r="AO65" i="6"/>
  <c r="AN65" i="6"/>
  <c r="AK65" i="6"/>
  <c r="AJ65" i="6"/>
  <c r="AG65" i="6"/>
  <c r="AF65" i="6"/>
  <c r="Y65" i="6"/>
  <c r="X65" i="6"/>
  <c r="W65" i="6"/>
  <c r="AE65" i="6" s="1"/>
  <c r="AI65" i="6" s="1"/>
  <c r="AM65" i="6" s="1"/>
  <c r="V65" i="6"/>
  <c r="AD65" i="6" s="1"/>
  <c r="AH65" i="6" s="1"/>
  <c r="AL65" i="6" s="1"/>
  <c r="C65" i="6"/>
  <c r="B65" i="6"/>
  <c r="AO64" i="6"/>
  <c r="AN64" i="6"/>
  <c r="AK64" i="6"/>
  <c r="AJ64" i="6"/>
  <c r="AG64" i="6"/>
  <c r="AF64" i="6"/>
  <c r="Y64" i="6"/>
  <c r="X64" i="6"/>
  <c r="W64" i="6"/>
  <c r="AE64" i="6" s="1"/>
  <c r="AI64" i="6" s="1"/>
  <c r="AM64" i="6" s="1"/>
  <c r="V64" i="6"/>
  <c r="AD64" i="6" s="1"/>
  <c r="AH64" i="6" s="1"/>
  <c r="AL64" i="6" s="1"/>
  <c r="C64" i="6"/>
  <c r="B64" i="6"/>
  <c r="AO63" i="6"/>
  <c r="AN63" i="6"/>
  <c r="AK63" i="6"/>
  <c r="AJ63" i="6"/>
  <c r="AG63" i="6"/>
  <c r="AF63" i="6"/>
  <c r="Y63" i="6"/>
  <c r="X63" i="6"/>
  <c r="W63" i="6"/>
  <c r="AE63" i="6" s="1"/>
  <c r="AI63" i="6" s="1"/>
  <c r="AM63" i="6" s="1"/>
  <c r="V63" i="6"/>
  <c r="AD63" i="6" s="1"/>
  <c r="AH63" i="6" s="1"/>
  <c r="AL63" i="6" s="1"/>
  <c r="C63" i="6"/>
  <c r="B63" i="6"/>
  <c r="AO62" i="6"/>
  <c r="AN62" i="6"/>
  <c r="AK62" i="6"/>
  <c r="AJ62" i="6"/>
  <c r="AG62" i="6"/>
  <c r="AF62" i="6"/>
  <c r="Y62" i="6"/>
  <c r="X62" i="6"/>
  <c r="W62" i="6"/>
  <c r="AE62" i="6" s="1"/>
  <c r="AI62" i="6" s="1"/>
  <c r="AM62" i="6" s="1"/>
  <c r="V62" i="6"/>
  <c r="AD62" i="6" s="1"/>
  <c r="AH62" i="6" s="1"/>
  <c r="AL62" i="6" s="1"/>
  <c r="C62" i="6"/>
  <c r="B62" i="6"/>
  <c r="AO61" i="6"/>
  <c r="AN61" i="6"/>
  <c r="AK61" i="6"/>
  <c r="AJ61" i="6"/>
  <c r="AG61" i="6"/>
  <c r="AF61" i="6"/>
  <c r="Y61" i="6"/>
  <c r="X61" i="6"/>
  <c r="W61" i="6"/>
  <c r="AE61" i="6" s="1"/>
  <c r="AI61" i="6" s="1"/>
  <c r="AM61" i="6" s="1"/>
  <c r="V61" i="6"/>
  <c r="AD61" i="6" s="1"/>
  <c r="AH61" i="6" s="1"/>
  <c r="AL61" i="6" s="1"/>
  <c r="C61" i="6"/>
  <c r="B61" i="6"/>
  <c r="AO60" i="6"/>
  <c r="AN60" i="6"/>
  <c r="AK60" i="6"/>
  <c r="AJ60" i="6"/>
  <c r="AG60" i="6"/>
  <c r="AF60" i="6"/>
  <c r="Y60" i="6"/>
  <c r="X60" i="6"/>
  <c r="W60" i="6"/>
  <c r="AE60" i="6" s="1"/>
  <c r="AI60" i="6" s="1"/>
  <c r="AM60" i="6" s="1"/>
  <c r="V60" i="6"/>
  <c r="AD60" i="6" s="1"/>
  <c r="AH60" i="6" s="1"/>
  <c r="AL60" i="6" s="1"/>
  <c r="C60" i="6"/>
  <c r="B60" i="6"/>
  <c r="AO59" i="6"/>
  <c r="AN59" i="6"/>
  <c r="AK59" i="6"/>
  <c r="AJ59" i="6"/>
  <c r="AG59" i="6"/>
  <c r="AF59" i="6"/>
  <c r="Y59" i="6"/>
  <c r="X59" i="6"/>
  <c r="W59" i="6"/>
  <c r="AE59" i="6" s="1"/>
  <c r="AI59" i="6" s="1"/>
  <c r="AM59" i="6" s="1"/>
  <c r="V59" i="6"/>
  <c r="AD59" i="6" s="1"/>
  <c r="AH59" i="6" s="1"/>
  <c r="AL59" i="6" s="1"/>
  <c r="C59" i="6"/>
  <c r="B59" i="6"/>
  <c r="AO58" i="6"/>
  <c r="AN58" i="6"/>
  <c r="AK58" i="6"/>
  <c r="AJ58" i="6"/>
  <c r="AG58" i="6"/>
  <c r="AF58" i="6"/>
  <c r="AE58" i="6"/>
  <c r="AI58" i="6" s="1"/>
  <c r="AM58" i="6" s="1"/>
  <c r="Y58" i="6"/>
  <c r="X58" i="6"/>
  <c r="W58" i="6"/>
  <c r="V58" i="6"/>
  <c r="AD58" i="6" s="1"/>
  <c r="AH58" i="6" s="1"/>
  <c r="AL58" i="6" s="1"/>
  <c r="C58" i="6"/>
  <c r="B58" i="6"/>
  <c r="AO57" i="6"/>
  <c r="AN57" i="6"/>
  <c r="AK57" i="6"/>
  <c r="AJ57" i="6"/>
  <c r="AI57" i="6"/>
  <c r="AM57" i="6" s="1"/>
  <c r="AG57" i="6"/>
  <c r="AF57" i="6"/>
  <c r="AE57" i="6"/>
  <c r="Y57" i="6"/>
  <c r="X57" i="6"/>
  <c r="W57" i="6"/>
  <c r="V57" i="6"/>
  <c r="AD57" i="6" s="1"/>
  <c r="AH57" i="6" s="1"/>
  <c r="AL57" i="6" s="1"/>
  <c r="C57" i="6"/>
  <c r="B57" i="6"/>
  <c r="AO56" i="6"/>
  <c r="AN56" i="6"/>
  <c r="AK56" i="6"/>
  <c r="AJ56" i="6"/>
  <c r="AG56" i="6"/>
  <c r="AF56" i="6"/>
  <c r="Y56" i="6"/>
  <c r="X56" i="6"/>
  <c r="W56" i="6"/>
  <c r="AE56" i="6" s="1"/>
  <c r="AI56" i="6" s="1"/>
  <c r="AM56" i="6" s="1"/>
  <c r="V56" i="6"/>
  <c r="AD56" i="6" s="1"/>
  <c r="AH56" i="6" s="1"/>
  <c r="AL56" i="6" s="1"/>
  <c r="C56" i="6"/>
  <c r="B56" i="6"/>
  <c r="AO55" i="6"/>
  <c r="AN55" i="6"/>
  <c r="AK55" i="6"/>
  <c r="AJ55" i="6"/>
  <c r="AG55" i="6"/>
  <c r="AF55" i="6"/>
  <c r="Y55" i="6"/>
  <c r="X55" i="6"/>
  <c r="W55" i="6"/>
  <c r="AE55" i="6" s="1"/>
  <c r="AI55" i="6" s="1"/>
  <c r="AM55" i="6" s="1"/>
  <c r="V55" i="6"/>
  <c r="AD55" i="6" s="1"/>
  <c r="AH55" i="6" s="1"/>
  <c r="AL55" i="6" s="1"/>
  <c r="C55" i="6"/>
  <c r="B55" i="6"/>
  <c r="AO54" i="6"/>
  <c r="AN54" i="6"/>
  <c r="AK54" i="6"/>
  <c r="AJ54" i="6"/>
  <c r="AG54" i="6"/>
  <c r="AF54" i="6"/>
  <c r="AE54" i="6"/>
  <c r="AI54" i="6" s="1"/>
  <c r="AM54" i="6" s="1"/>
  <c r="Y54" i="6"/>
  <c r="X54" i="6"/>
  <c r="W54" i="6"/>
  <c r="V54" i="6"/>
  <c r="AD54" i="6" s="1"/>
  <c r="AH54" i="6" s="1"/>
  <c r="AL54" i="6" s="1"/>
  <c r="C54" i="6"/>
  <c r="B54" i="6"/>
  <c r="AO53" i="6"/>
  <c r="AN53" i="6"/>
  <c r="AK53" i="6"/>
  <c r="AJ53" i="6"/>
  <c r="AG53" i="6"/>
  <c r="AF53" i="6"/>
  <c r="Y53" i="6"/>
  <c r="X53" i="6"/>
  <c r="W53" i="6"/>
  <c r="AE53" i="6" s="1"/>
  <c r="AI53" i="6" s="1"/>
  <c r="AM53" i="6" s="1"/>
  <c r="V53" i="6"/>
  <c r="AD53" i="6" s="1"/>
  <c r="AH53" i="6" s="1"/>
  <c r="AL53" i="6" s="1"/>
  <c r="C53" i="6"/>
  <c r="B53" i="6"/>
  <c r="AO52" i="6"/>
  <c r="AN52" i="6"/>
  <c r="AK52" i="6"/>
  <c r="AJ52" i="6"/>
  <c r="AI52" i="6"/>
  <c r="AM52" i="6" s="1"/>
  <c r="AG52" i="6"/>
  <c r="AF52" i="6"/>
  <c r="AE52" i="6"/>
  <c r="Y52" i="6"/>
  <c r="X52" i="6"/>
  <c r="W52" i="6"/>
  <c r="V52" i="6"/>
  <c r="AD52" i="6" s="1"/>
  <c r="AH52" i="6" s="1"/>
  <c r="AL52" i="6" s="1"/>
  <c r="C52" i="6"/>
  <c r="B52" i="6"/>
  <c r="AO51" i="6"/>
  <c r="AN51" i="6"/>
  <c r="AK51" i="6"/>
  <c r="AJ51" i="6"/>
  <c r="AG51" i="6"/>
  <c r="AF51" i="6"/>
  <c r="Y51" i="6"/>
  <c r="X51" i="6"/>
  <c r="W51" i="6"/>
  <c r="AE51" i="6" s="1"/>
  <c r="AI51" i="6" s="1"/>
  <c r="AM51" i="6" s="1"/>
  <c r="V51" i="6"/>
  <c r="AD51" i="6" s="1"/>
  <c r="AH51" i="6" s="1"/>
  <c r="AL51" i="6" s="1"/>
  <c r="C51" i="6"/>
  <c r="B51" i="6"/>
  <c r="AO50" i="6"/>
  <c r="AN50" i="6"/>
  <c r="AM50" i="6"/>
  <c r="AK50" i="6"/>
  <c r="AJ50" i="6"/>
  <c r="AG50" i="6"/>
  <c r="AF50" i="6"/>
  <c r="Y50" i="6"/>
  <c r="X50" i="6"/>
  <c r="W50" i="6"/>
  <c r="AE50" i="6" s="1"/>
  <c r="AI50" i="6" s="1"/>
  <c r="V50" i="6"/>
  <c r="AD50" i="6" s="1"/>
  <c r="AH50" i="6" s="1"/>
  <c r="AL50" i="6" s="1"/>
  <c r="C50" i="6"/>
  <c r="B50" i="6"/>
  <c r="AO49" i="6"/>
  <c r="AN49" i="6"/>
  <c r="AK49" i="6"/>
  <c r="AJ49" i="6"/>
  <c r="AG49" i="6"/>
  <c r="AF49" i="6"/>
  <c r="Y49" i="6"/>
  <c r="X49" i="6"/>
  <c r="W49" i="6"/>
  <c r="AE49" i="6" s="1"/>
  <c r="AI49" i="6" s="1"/>
  <c r="AM49" i="6" s="1"/>
  <c r="V49" i="6"/>
  <c r="AD49" i="6" s="1"/>
  <c r="AH49" i="6" s="1"/>
  <c r="AL49" i="6" s="1"/>
  <c r="C49" i="6"/>
  <c r="B49" i="6"/>
  <c r="AO48" i="6"/>
  <c r="AN48" i="6"/>
  <c r="AK48" i="6"/>
  <c r="AJ48" i="6"/>
  <c r="AG48" i="6"/>
  <c r="AF48" i="6"/>
  <c r="Y48" i="6"/>
  <c r="X48" i="6"/>
  <c r="W48" i="6"/>
  <c r="AE48" i="6" s="1"/>
  <c r="AI48" i="6" s="1"/>
  <c r="AM48" i="6" s="1"/>
  <c r="V48" i="6"/>
  <c r="AD48" i="6" s="1"/>
  <c r="AH48" i="6" s="1"/>
  <c r="AL48" i="6" s="1"/>
  <c r="C48" i="6"/>
  <c r="B48" i="6"/>
  <c r="AO47" i="6"/>
  <c r="AN47" i="6"/>
  <c r="AK47" i="6"/>
  <c r="AJ47" i="6"/>
  <c r="AG47" i="6"/>
  <c r="AF47" i="6"/>
  <c r="Y47" i="6"/>
  <c r="X47" i="6"/>
  <c r="W47" i="6"/>
  <c r="AE47" i="6" s="1"/>
  <c r="AI47" i="6" s="1"/>
  <c r="AM47" i="6" s="1"/>
  <c r="V47" i="6"/>
  <c r="AD47" i="6" s="1"/>
  <c r="AH47" i="6" s="1"/>
  <c r="AL47" i="6" s="1"/>
  <c r="C47" i="6"/>
  <c r="B47" i="6"/>
  <c r="AO46" i="6"/>
  <c r="AN46" i="6"/>
  <c r="AK46" i="6"/>
  <c r="AJ46" i="6"/>
  <c r="AG46" i="6"/>
  <c r="AF46" i="6"/>
  <c r="AE46" i="6"/>
  <c r="AI46" i="6" s="1"/>
  <c r="AM46" i="6" s="1"/>
  <c r="Y46" i="6"/>
  <c r="X46" i="6"/>
  <c r="W46" i="6"/>
  <c r="V46" i="6"/>
  <c r="AD46" i="6" s="1"/>
  <c r="AH46" i="6" s="1"/>
  <c r="AL46" i="6" s="1"/>
  <c r="C46" i="6"/>
  <c r="B46" i="6"/>
  <c r="AO45" i="6"/>
  <c r="AN45" i="6"/>
  <c r="AK45" i="6"/>
  <c r="AJ45" i="6"/>
  <c r="AG45" i="6"/>
  <c r="AF45" i="6"/>
  <c r="Y45" i="6"/>
  <c r="X45" i="6"/>
  <c r="W45" i="6"/>
  <c r="AE45" i="6" s="1"/>
  <c r="AI45" i="6" s="1"/>
  <c r="AM45" i="6" s="1"/>
  <c r="V45" i="6"/>
  <c r="AD45" i="6" s="1"/>
  <c r="AH45" i="6" s="1"/>
  <c r="AL45" i="6" s="1"/>
  <c r="C45" i="6"/>
  <c r="B45" i="6"/>
  <c r="AO44" i="6"/>
  <c r="AN44" i="6"/>
  <c r="AK44" i="6"/>
  <c r="AJ44" i="6"/>
  <c r="AG44" i="6"/>
  <c r="AF44" i="6"/>
  <c r="Y44" i="6"/>
  <c r="X44" i="6"/>
  <c r="W44" i="6"/>
  <c r="AE44" i="6" s="1"/>
  <c r="AI44" i="6" s="1"/>
  <c r="AM44" i="6" s="1"/>
  <c r="V44" i="6"/>
  <c r="AD44" i="6" s="1"/>
  <c r="AH44" i="6" s="1"/>
  <c r="AL44" i="6" s="1"/>
  <c r="C44" i="6"/>
  <c r="B44" i="6"/>
  <c r="AO43" i="6"/>
  <c r="AN43" i="6"/>
  <c r="AK43" i="6"/>
  <c r="AJ43" i="6"/>
  <c r="AG43" i="6"/>
  <c r="AF43" i="6"/>
  <c r="Y43" i="6"/>
  <c r="X43" i="6"/>
  <c r="W43" i="6"/>
  <c r="AE43" i="6" s="1"/>
  <c r="AI43" i="6" s="1"/>
  <c r="AM43" i="6" s="1"/>
  <c r="V43" i="6"/>
  <c r="AD43" i="6" s="1"/>
  <c r="AH43" i="6" s="1"/>
  <c r="AL43" i="6" s="1"/>
  <c r="C43" i="6"/>
  <c r="B43" i="6"/>
  <c r="AO42" i="6"/>
  <c r="AN42" i="6"/>
  <c r="AK42" i="6"/>
  <c r="AJ42" i="6"/>
  <c r="AG42" i="6"/>
  <c r="AF42" i="6"/>
  <c r="Y42" i="6"/>
  <c r="X42" i="6"/>
  <c r="W42" i="6"/>
  <c r="AE42" i="6" s="1"/>
  <c r="AI42" i="6" s="1"/>
  <c r="AM42" i="6" s="1"/>
  <c r="V42" i="6"/>
  <c r="AD42" i="6" s="1"/>
  <c r="AH42" i="6" s="1"/>
  <c r="AL42" i="6" s="1"/>
  <c r="C42" i="6"/>
  <c r="B42" i="6"/>
  <c r="AO41" i="6"/>
  <c r="AN41" i="6"/>
  <c r="AK41" i="6"/>
  <c r="AJ41" i="6"/>
  <c r="AG41" i="6"/>
  <c r="AF41" i="6"/>
  <c r="Y41" i="6"/>
  <c r="X41" i="6"/>
  <c r="W41" i="6"/>
  <c r="AE41" i="6" s="1"/>
  <c r="AI41" i="6" s="1"/>
  <c r="AM41" i="6" s="1"/>
  <c r="V41" i="6"/>
  <c r="AD41" i="6" s="1"/>
  <c r="AH41" i="6" s="1"/>
  <c r="AL41" i="6" s="1"/>
  <c r="C41" i="6"/>
  <c r="B41" i="6"/>
  <c r="AO40" i="6"/>
  <c r="AN40" i="6"/>
  <c r="AK40" i="6"/>
  <c r="AJ40" i="6"/>
  <c r="AG40" i="6"/>
  <c r="AF40" i="6"/>
  <c r="Y40" i="6"/>
  <c r="X40" i="6"/>
  <c r="W40" i="6"/>
  <c r="AE40" i="6" s="1"/>
  <c r="AI40" i="6" s="1"/>
  <c r="AM40" i="6" s="1"/>
  <c r="V40" i="6"/>
  <c r="AD40" i="6" s="1"/>
  <c r="AH40" i="6" s="1"/>
  <c r="AL40" i="6" s="1"/>
  <c r="C40" i="6"/>
  <c r="B40" i="6"/>
  <c r="AO39" i="6"/>
  <c r="AN39" i="6"/>
  <c r="AK39" i="6"/>
  <c r="AJ39" i="6"/>
  <c r="AI39" i="6"/>
  <c r="AM39" i="6" s="1"/>
  <c r="AG39" i="6"/>
  <c r="AF39" i="6"/>
  <c r="AE39" i="6"/>
  <c r="Y39" i="6"/>
  <c r="X39" i="6"/>
  <c r="W39" i="6"/>
  <c r="V39" i="6"/>
  <c r="AD39" i="6" s="1"/>
  <c r="AH39" i="6" s="1"/>
  <c r="AL39" i="6" s="1"/>
  <c r="C39" i="6"/>
  <c r="B39" i="6"/>
  <c r="C38" i="6"/>
  <c r="B38" i="6"/>
  <c r="C37" i="6"/>
  <c r="B37" i="6"/>
  <c r="C36" i="6"/>
  <c r="B36" i="6"/>
  <c r="C35" i="6"/>
  <c r="B35" i="6"/>
  <c r="C34" i="6"/>
  <c r="B34" i="6"/>
  <c r="C33" i="6"/>
  <c r="B33" i="6"/>
  <c r="C32" i="6"/>
  <c r="B32" i="6"/>
  <c r="C31" i="6"/>
  <c r="B31" i="6"/>
  <c r="C30" i="6"/>
  <c r="B30" i="6"/>
  <c r="C29" i="6"/>
  <c r="B29" i="6"/>
  <c r="C28" i="6"/>
  <c r="B28" i="6"/>
  <c r="V27" i="6"/>
  <c r="AD27" i="6" s="1"/>
  <c r="AH27" i="6" s="1"/>
  <c r="AL27" i="6" s="1"/>
  <c r="C27" i="6"/>
  <c r="B27" i="6"/>
  <c r="V26" i="6"/>
  <c r="AD26" i="6" s="1"/>
  <c r="C26" i="6"/>
  <c r="B26" i="6"/>
  <c r="C25" i="6"/>
  <c r="B25" i="6"/>
  <c r="C24" i="6"/>
  <c r="B24" i="6"/>
  <c r="C23" i="6"/>
  <c r="B23" i="6"/>
  <c r="C22" i="6"/>
  <c r="B22" i="6"/>
  <c r="C21" i="6"/>
  <c r="B21" i="6"/>
  <c r="C20" i="6"/>
  <c r="B20" i="6"/>
  <c r="C19" i="6"/>
  <c r="B19" i="6"/>
  <c r="C18" i="6"/>
  <c r="B18" i="6"/>
  <c r="AD17" i="6"/>
  <c r="AH17" i="6" s="1"/>
  <c r="AL17" i="6" s="1"/>
  <c r="AB17" i="6"/>
  <c r="AB107" i="6" s="1"/>
  <c r="AA17" i="6"/>
  <c r="AA107" i="6" s="1"/>
  <c r="Z17" i="6"/>
  <c r="Z107" i="6" s="1"/>
  <c r="V17" i="6"/>
  <c r="C17" i="6"/>
  <c r="B17" i="6"/>
  <c r="C16" i="6"/>
  <c r="B16" i="6"/>
  <c r="C15" i="6"/>
  <c r="B15" i="6"/>
  <c r="C14" i="6"/>
  <c r="B14" i="6"/>
  <c r="C13" i="6"/>
  <c r="B13" i="6"/>
  <c r="C12" i="6"/>
  <c r="B12" i="6"/>
  <c r="C11" i="6"/>
  <c r="B11" i="6"/>
  <c r="C10" i="6"/>
  <c r="B10" i="6"/>
  <c r="BC9" i="6"/>
  <c r="BD9" i="6" s="1"/>
  <c r="BC27" i="4" s="1"/>
  <c r="AY9" i="6"/>
  <c r="AZ9" i="6" s="1"/>
  <c r="BB27" i="4" s="1"/>
  <c r="AW9" i="6"/>
  <c r="AX9" i="6" s="1"/>
  <c r="AU9" i="6"/>
  <c r="AV9" i="6" s="1"/>
  <c r="V9" i="6"/>
  <c r="AD9" i="6" s="1"/>
  <c r="C9" i="6"/>
  <c r="B9" i="6"/>
  <c r="BC8" i="6"/>
  <c r="BD8" i="6" s="1"/>
  <c r="BA8" i="6"/>
  <c r="BB8" i="6" s="1"/>
  <c r="BD51" i="4" s="1"/>
  <c r="AY8" i="6"/>
  <c r="AZ8" i="6" s="1"/>
  <c r="BC51" i="4" s="1"/>
  <c r="AW8" i="6"/>
  <c r="AX8" i="6" s="1"/>
  <c r="BB51" i="4" s="1"/>
  <c r="AU8" i="6"/>
  <c r="AV8" i="6" s="1"/>
  <c r="BA51" i="4" s="1"/>
  <c r="AS8" i="6"/>
  <c r="AT8" i="6" s="1"/>
  <c r="AZ51" i="4" s="1"/>
  <c r="C8" i="6"/>
  <c r="B8" i="6"/>
  <c r="BC7" i="6"/>
  <c r="BD7" i="6" s="1"/>
  <c r="BA7" i="6"/>
  <c r="BB7" i="6" s="1"/>
  <c r="BD50" i="4" s="1"/>
  <c r="AY7" i="6"/>
  <c r="AZ7" i="6" s="1"/>
  <c r="BC50" i="4" s="1"/>
  <c r="AW7" i="6"/>
  <c r="AX7" i="6" s="1"/>
  <c r="BB50" i="4" s="1"/>
  <c r="AU7" i="6"/>
  <c r="AV7" i="6" s="1"/>
  <c r="BA50" i="4" s="1"/>
  <c r="AS7" i="6"/>
  <c r="AT7" i="6" s="1"/>
  <c r="AZ50" i="4" s="1"/>
  <c r="B7" i="6"/>
  <c r="BC6" i="6"/>
  <c r="BD6" i="6" s="1"/>
  <c r="BE49" i="4" s="1"/>
  <c r="BA6" i="6"/>
  <c r="BB6" i="6" s="1"/>
  <c r="BD49" i="4" s="1"/>
  <c r="AY6" i="6"/>
  <c r="AZ6" i="6" s="1"/>
  <c r="BC49" i="4" s="1"/>
  <c r="AW6" i="6"/>
  <c r="AX6" i="6" s="1"/>
  <c r="BB49" i="4" s="1"/>
  <c r="AU6" i="6"/>
  <c r="AV6" i="6" s="1"/>
  <c r="BA49" i="4" s="1"/>
  <c r="AS6" i="6"/>
  <c r="AT6" i="6" s="1"/>
  <c r="AZ49" i="4" s="1"/>
  <c r="BC5" i="6"/>
  <c r="BD5" i="6" s="1"/>
  <c r="BE48" i="4" s="1"/>
  <c r="BA5" i="6"/>
  <c r="BB5" i="6" s="1"/>
  <c r="BD48" i="4" s="1"/>
  <c r="AY5" i="6"/>
  <c r="AZ5" i="6" s="1"/>
  <c r="BC48" i="4" s="1"/>
  <c r="AW5" i="6"/>
  <c r="AX5" i="6" s="1"/>
  <c r="BB48" i="4" s="1"/>
  <c r="AU5" i="6"/>
  <c r="AV5" i="6" s="1"/>
  <c r="BA48" i="4" s="1"/>
  <c r="AS5" i="6"/>
  <c r="AT5" i="6" s="1"/>
  <c r="AZ48" i="4" s="1"/>
  <c r="BC4" i="6"/>
  <c r="BD4" i="6" s="1"/>
  <c r="BE47" i="4" s="1"/>
  <c r="BA4" i="6"/>
  <c r="BB4" i="6" s="1"/>
  <c r="BD47" i="4" s="1"/>
  <c r="AY4" i="6"/>
  <c r="AZ4" i="6" s="1"/>
  <c r="BC47" i="4" s="1"/>
  <c r="AW4" i="6"/>
  <c r="AX4" i="6" s="1"/>
  <c r="BB47" i="4" s="1"/>
  <c r="AU4" i="6"/>
  <c r="AV4" i="6" s="1"/>
  <c r="BA47" i="4" s="1"/>
  <c r="AS4" i="6"/>
  <c r="AT4" i="6" s="1"/>
  <c r="AZ47" i="4" s="1"/>
  <c r="BC3" i="6"/>
  <c r="BD3" i="6" s="1"/>
  <c r="BE46" i="4" s="1"/>
  <c r="BA3" i="6"/>
  <c r="BB3" i="6" s="1"/>
  <c r="BD46" i="4" s="1"/>
  <c r="AY3" i="6"/>
  <c r="AZ3" i="6" s="1"/>
  <c r="BC46" i="4" s="1"/>
  <c r="AW3" i="6"/>
  <c r="AX3" i="6" s="1"/>
  <c r="BB46" i="4" s="1"/>
  <c r="AU3" i="6"/>
  <c r="AV3" i="6" s="1"/>
  <c r="BA46" i="4" s="1"/>
  <c r="AS3" i="6"/>
  <c r="AT3" i="6" s="1"/>
  <c r="AZ46" i="4" s="1"/>
  <c r="BC2" i="6"/>
  <c r="BD2" i="6" s="1"/>
  <c r="BE45" i="4" s="1"/>
  <c r="BA2" i="6"/>
  <c r="BB2" i="6" s="1"/>
  <c r="AY2" i="6"/>
  <c r="AZ2" i="6" s="1"/>
  <c r="BC45" i="4" s="1"/>
  <c r="AW2" i="6"/>
  <c r="AX2" i="6" s="1"/>
  <c r="BB45" i="4" s="1"/>
  <c r="AU2" i="6"/>
  <c r="AV2" i="6" s="1"/>
  <c r="BA45" i="4" s="1"/>
  <c r="AS2" i="6"/>
  <c r="AT2" i="6" s="1"/>
  <c r="AZ45" i="4" s="1"/>
  <c r="BA1" i="6"/>
  <c r="BB1" i="6" s="1"/>
  <c r="BD44" i="4" s="1"/>
  <c r="AW1" i="6"/>
  <c r="AX1" i="6" s="1"/>
  <c r="BB44" i="4" s="1"/>
  <c r="AS1" i="6"/>
  <c r="AT1" i="6" s="1"/>
  <c r="AZ44" i="4" s="1"/>
  <c r="A1" i="6"/>
  <c r="D137" i="5"/>
  <c r="P131" i="5"/>
  <c r="P129" i="5"/>
  <c r="K122" i="5"/>
  <c r="J122" i="5"/>
  <c r="I122" i="5"/>
  <c r="D122" i="5"/>
  <c r="C122" i="5"/>
  <c r="L121" i="5"/>
  <c r="E121" i="5"/>
  <c r="L120" i="5"/>
  <c r="E120" i="5"/>
  <c r="M120" i="5" s="1"/>
  <c r="M119" i="5"/>
  <c r="L119" i="5"/>
  <c r="E119" i="5"/>
  <c r="L118" i="5"/>
  <c r="M118" i="5" s="1"/>
  <c r="E118" i="5"/>
  <c r="L117" i="5"/>
  <c r="E117" i="5"/>
  <c r="M117" i="5" s="1"/>
  <c r="L116" i="5"/>
  <c r="E116" i="5"/>
  <c r="M116" i="5" s="1"/>
  <c r="H115" i="5"/>
  <c r="G115" i="5"/>
  <c r="L115" i="5" s="1"/>
  <c r="M115" i="5" s="1"/>
  <c r="F115" i="5"/>
  <c r="E115" i="5"/>
  <c r="H114" i="5"/>
  <c r="L114" i="5" s="1"/>
  <c r="G114" i="5"/>
  <c r="E114" i="5"/>
  <c r="M113" i="5"/>
  <c r="Y114" i="6" s="1"/>
  <c r="H113" i="5"/>
  <c r="G113" i="5"/>
  <c r="L113" i="5" s="1"/>
  <c r="X114" i="6" s="1"/>
  <c r="AF114" i="6" s="1"/>
  <c r="AJ114" i="6" s="1"/>
  <c r="AN114" i="6" s="1"/>
  <c r="F113" i="5"/>
  <c r="W114" i="6" s="1"/>
  <c r="AE114" i="6" s="1"/>
  <c r="AI114" i="6" s="1"/>
  <c r="AM114" i="6" s="1"/>
  <c r="E113" i="5"/>
  <c r="L112" i="5"/>
  <c r="X113" i="6" s="1"/>
  <c r="H112" i="5"/>
  <c r="G112" i="5"/>
  <c r="E112" i="5"/>
  <c r="N106" i="5"/>
  <c r="G106" i="5"/>
  <c r="V105" i="5"/>
  <c r="T105" i="5"/>
  <c r="E105" i="5"/>
  <c r="V104" i="5"/>
  <c r="T104" i="5"/>
  <c r="M104" i="5"/>
  <c r="E104" i="5"/>
  <c r="V103" i="5"/>
  <c r="T103" i="5"/>
  <c r="E103" i="5"/>
  <c r="V102" i="5"/>
  <c r="T102" i="5"/>
  <c r="M102" i="5"/>
  <c r="E102" i="5"/>
  <c r="V101" i="5"/>
  <c r="T101" i="5"/>
  <c r="E101" i="5"/>
  <c r="V100" i="5"/>
  <c r="T100" i="5"/>
  <c r="M100" i="5"/>
  <c r="E100" i="5"/>
  <c r="V99" i="5"/>
  <c r="T99" i="5"/>
  <c r="E99" i="5"/>
  <c r="V98" i="5"/>
  <c r="T98" i="5"/>
  <c r="M98" i="5"/>
  <c r="E98" i="5"/>
  <c r="V97" i="5"/>
  <c r="T97" i="5"/>
  <c r="E97" i="5"/>
  <c r="V96" i="5"/>
  <c r="T96" i="5"/>
  <c r="M96" i="5"/>
  <c r="E96" i="5"/>
  <c r="V95" i="5"/>
  <c r="T95" i="5"/>
  <c r="E95" i="5"/>
  <c r="V94" i="5"/>
  <c r="T94" i="5"/>
  <c r="M94" i="5"/>
  <c r="E94" i="5"/>
  <c r="V93" i="5"/>
  <c r="T93" i="5"/>
  <c r="E93" i="5"/>
  <c r="V92" i="5"/>
  <c r="T92" i="5"/>
  <c r="M92" i="5"/>
  <c r="E92" i="5"/>
  <c r="V91" i="5"/>
  <c r="T91" i="5"/>
  <c r="E91" i="5"/>
  <c r="V90" i="5"/>
  <c r="T90" i="5"/>
  <c r="M90" i="5"/>
  <c r="E90" i="5"/>
  <c r="V89" i="5"/>
  <c r="T89" i="5"/>
  <c r="E89" i="5"/>
  <c r="V88" i="5"/>
  <c r="T88" i="5"/>
  <c r="M88" i="5"/>
  <c r="E88" i="5"/>
  <c r="V87" i="5"/>
  <c r="T87" i="5"/>
  <c r="E87" i="5"/>
  <c r="V86" i="5"/>
  <c r="T86" i="5"/>
  <c r="M86" i="5"/>
  <c r="E86" i="5"/>
  <c r="V85" i="5"/>
  <c r="T85" i="5"/>
  <c r="E85" i="5"/>
  <c r="V84" i="5"/>
  <c r="T84" i="5"/>
  <c r="M84" i="5"/>
  <c r="E84" i="5"/>
  <c r="V83" i="5"/>
  <c r="T83" i="5"/>
  <c r="E83" i="5"/>
  <c r="V82" i="5"/>
  <c r="T82" i="5"/>
  <c r="M82" i="5"/>
  <c r="E82" i="5"/>
  <c r="V81" i="5"/>
  <c r="T81" i="5"/>
  <c r="E81" i="5"/>
  <c r="V80" i="5"/>
  <c r="T80" i="5"/>
  <c r="M80" i="5"/>
  <c r="E80" i="5"/>
  <c r="V79" i="5"/>
  <c r="T79" i="5"/>
  <c r="E79" i="5"/>
  <c r="V78" i="5"/>
  <c r="T78" i="5"/>
  <c r="M78" i="5"/>
  <c r="E78" i="5"/>
  <c r="V77" i="5"/>
  <c r="T77" i="5"/>
  <c r="E77" i="5"/>
  <c r="V76" i="5"/>
  <c r="T76" i="5"/>
  <c r="M76" i="5"/>
  <c r="E76" i="5"/>
  <c r="V75" i="5"/>
  <c r="T75" i="5"/>
  <c r="E75" i="5"/>
  <c r="V74" i="5"/>
  <c r="T74" i="5"/>
  <c r="M74" i="5"/>
  <c r="E74" i="5"/>
  <c r="V73" i="5"/>
  <c r="T73" i="5"/>
  <c r="E73" i="5"/>
  <c r="V72" i="5"/>
  <c r="T72" i="5"/>
  <c r="M72" i="5"/>
  <c r="E72" i="5"/>
  <c r="U71" i="5"/>
  <c r="K72" i="6" s="1"/>
  <c r="T71" i="5"/>
  <c r="V71" i="5" s="1"/>
  <c r="E71" i="5"/>
  <c r="U70" i="5"/>
  <c r="K71" i="6" s="1"/>
  <c r="T70" i="5"/>
  <c r="J70" i="5"/>
  <c r="H70" i="5"/>
  <c r="E70" i="5"/>
  <c r="U69" i="5"/>
  <c r="K70" i="6" s="1"/>
  <c r="T69" i="5"/>
  <c r="M69" i="5"/>
  <c r="J69" i="5"/>
  <c r="H69" i="5"/>
  <c r="O69" i="5" s="1"/>
  <c r="E69" i="5"/>
  <c r="U68" i="5"/>
  <c r="K69" i="6" s="1"/>
  <c r="T68" i="5"/>
  <c r="E68" i="5"/>
  <c r="U67" i="5"/>
  <c r="K68" i="6" s="1"/>
  <c r="T67" i="5"/>
  <c r="V67" i="5" s="1"/>
  <c r="E67" i="5"/>
  <c r="U66" i="5"/>
  <c r="K67" i="6" s="1"/>
  <c r="T66" i="5"/>
  <c r="V66" i="5" s="1"/>
  <c r="E66" i="5"/>
  <c r="M66" i="5" s="1"/>
  <c r="V65" i="5"/>
  <c r="U65" i="5"/>
  <c r="K66" i="6" s="1"/>
  <c r="T65" i="5"/>
  <c r="M65" i="5"/>
  <c r="J65" i="5"/>
  <c r="H65" i="5" s="1"/>
  <c r="O65" i="5" s="1"/>
  <c r="E65" i="5"/>
  <c r="V64" i="5"/>
  <c r="U64" i="5"/>
  <c r="K65" i="6" s="1"/>
  <c r="T64" i="5"/>
  <c r="M64" i="5"/>
  <c r="J64" i="5"/>
  <c r="E64" i="5"/>
  <c r="V63" i="5"/>
  <c r="U63" i="5"/>
  <c r="K64" i="6" s="1"/>
  <c r="T63" i="5"/>
  <c r="M63" i="5"/>
  <c r="O63" i="5" s="1"/>
  <c r="W63" i="5" s="1"/>
  <c r="H63" i="5"/>
  <c r="E63" i="5"/>
  <c r="J63" i="5" s="1"/>
  <c r="U62" i="5"/>
  <c r="K63" i="6" s="1"/>
  <c r="T62" i="5"/>
  <c r="J62" i="5"/>
  <c r="H62" i="5"/>
  <c r="O62" i="5" s="1"/>
  <c r="E62" i="5"/>
  <c r="M62" i="5" s="1"/>
  <c r="U61" i="5"/>
  <c r="K62" i="6" s="1"/>
  <c r="T61" i="5"/>
  <c r="V61" i="5" s="1"/>
  <c r="M61" i="5"/>
  <c r="J61" i="5"/>
  <c r="H61" i="5"/>
  <c r="O61" i="5" s="1"/>
  <c r="E61" i="5"/>
  <c r="W61" i="5" s="1"/>
  <c r="U60" i="5"/>
  <c r="K61" i="6" s="1"/>
  <c r="T60" i="5"/>
  <c r="E60" i="5"/>
  <c r="U59" i="5"/>
  <c r="K60" i="6" s="1"/>
  <c r="T59" i="5"/>
  <c r="V59" i="5" s="1"/>
  <c r="E59" i="5"/>
  <c r="U58" i="5"/>
  <c r="K59" i="6" s="1"/>
  <c r="T58" i="5"/>
  <c r="V58" i="5" s="1"/>
  <c r="E58" i="5"/>
  <c r="M58" i="5" s="1"/>
  <c r="V57" i="5"/>
  <c r="U57" i="5"/>
  <c r="K58" i="6" s="1"/>
  <c r="T57" i="5"/>
  <c r="M57" i="5"/>
  <c r="J57" i="5"/>
  <c r="H57" i="5" s="1"/>
  <c r="O57" i="5" s="1"/>
  <c r="E57" i="5"/>
  <c r="V56" i="5"/>
  <c r="U56" i="5"/>
  <c r="K57" i="6" s="1"/>
  <c r="T56" i="5"/>
  <c r="M56" i="5"/>
  <c r="L56" i="5"/>
  <c r="E56" i="5"/>
  <c r="J56" i="5" s="1"/>
  <c r="U55" i="5"/>
  <c r="K56" i="6" s="1"/>
  <c r="T55" i="5"/>
  <c r="L55" i="5"/>
  <c r="J55" i="5"/>
  <c r="H55" i="5" s="1"/>
  <c r="O55" i="5" s="1"/>
  <c r="E55" i="5"/>
  <c r="M55" i="5" s="1"/>
  <c r="V54" i="5"/>
  <c r="U54" i="5"/>
  <c r="K55" i="6" s="1"/>
  <c r="T54" i="5"/>
  <c r="L54" i="5"/>
  <c r="E54" i="5"/>
  <c r="U53" i="5"/>
  <c r="K54" i="6" s="1"/>
  <c r="T53" i="5"/>
  <c r="V53" i="5" s="1"/>
  <c r="L53" i="5"/>
  <c r="J53" i="5"/>
  <c r="H53" i="5"/>
  <c r="E53" i="5"/>
  <c r="M53" i="5" s="1"/>
  <c r="O53" i="5" s="1"/>
  <c r="W53" i="5" s="1"/>
  <c r="U52" i="5"/>
  <c r="K53" i="6" s="1"/>
  <c r="T52" i="5"/>
  <c r="L52" i="5"/>
  <c r="H52" i="5"/>
  <c r="E52" i="5"/>
  <c r="J52" i="5" s="1"/>
  <c r="U51" i="5"/>
  <c r="K52" i="6" s="1"/>
  <c r="T51" i="5"/>
  <c r="V51" i="5" s="1"/>
  <c r="L51" i="5"/>
  <c r="J51" i="5"/>
  <c r="H51" i="5"/>
  <c r="O51" i="5" s="1"/>
  <c r="E51" i="5"/>
  <c r="M51" i="5" s="1"/>
  <c r="U50" i="5"/>
  <c r="T50" i="5"/>
  <c r="M50" i="5"/>
  <c r="L50" i="5"/>
  <c r="H50" i="5" s="1"/>
  <c r="O50" i="5" s="1"/>
  <c r="E50" i="5"/>
  <c r="J50" i="5" s="1"/>
  <c r="U49" i="5"/>
  <c r="K50" i="6" s="1"/>
  <c r="T49" i="5"/>
  <c r="L49" i="5"/>
  <c r="J49" i="5"/>
  <c r="H49" i="5" s="1"/>
  <c r="O49" i="5" s="1"/>
  <c r="E49" i="5"/>
  <c r="M49" i="5" s="1"/>
  <c r="V48" i="5"/>
  <c r="U48" i="5"/>
  <c r="K49" i="6" s="1"/>
  <c r="T48" i="5"/>
  <c r="M48" i="5"/>
  <c r="L48" i="5"/>
  <c r="E48" i="5"/>
  <c r="J48" i="5" s="1"/>
  <c r="U47" i="5"/>
  <c r="K48" i="6" s="1"/>
  <c r="T47" i="5"/>
  <c r="L47" i="5"/>
  <c r="J47" i="5"/>
  <c r="E47" i="5"/>
  <c r="M47" i="5" s="1"/>
  <c r="V46" i="5"/>
  <c r="U46" i="5"/>
  <c r="K47" i="6" s="1"/>
  <c r="T46" i="5"/>
  <c r="J46" i="5"/>
  <c r="E46" i="5"/>
  <c r="K46" i="5" s="1"/>
  <c r="L46" i="5" s="1"/>
  <c r="H46" i="5" s="1"/>
  <c r="U45" i="5"/>
  <c r="K46" i="6" s="1"/>
  <c r="T45" i="5"/>
  <c r="V45" i="5" s="1"/>
  <c r="K45" i="5"/>
  <c r="L45" i="5" s="1"/>
  <c r="E45" i="5"/>
  <c r="U44" i="5"/>
  <c r="T44" i="5"/>
  <c r="V44" i="5" s="1"/>
  <c r="K44" i="5"/>
  <c r="L44" i="5" s="1"/>
  <c r="J44" i="5"/>
  <c r="E44" i="5"/>
  <c r="U43" i="5"/>
  <c r="T43" i="5"/>
  <c r="K43" i="5"/>
  <c r="L43" i="5" s="1"/>
  <c r="E43" i="5"/>
  <c r="U42" i="5"/>
  <c r="T42" i="5"/>
  <c r="S42" i="5"/>
  <c r="V42" i="5" s="1"/>
  <c r="M42" i="5"/>
  <c r="E42" i="5"/>
  <c r="J42" i="5" s="1"/>
  <c r="U41" i="5"/>
  <c r="T41" i="5"/>
  <c r="V41" i="5" s="1"/>
  <c r="S41" i="5"/>
  <c r="M41" i="5"/>
  <c r="J41" i="5"/>
  <c r="E41" i="5"/>
  <c r="U40" i="5"/>
  <c r="T40" i="5"/>
  <c r="S40" i="5"/>
  <c r="R40" i="5"/>
  <c r="V40" i="5" s="1"/>
  <c r="E40" i="5"/>
  <c r="U39" i="5"/>
  <c r="K40" i="6" s="1"/>
  <c r="T39" i="5"/>
  <c r="J40" i="6" s="1"/>
  <c r="S39" i="5"/>
  <c r="R39" i="5"/>
  <c r="I40" i="6" s="1"/>
  <c r="Q39" i="5"/>
  <c r="M39" i="5"/>
  <c r="J39" i="5"/>
  <c r="E39" i="5"/>
  <c r="U38" i="5"/>
  <c r="K39" i="6" s="1"/>
  <c r="T38" i="5"/>
  <c r="J39" i="6" s="1"/>
  <c r="S38" i="5"/>
  <c r="R38" i="5"/>
  <c r="I39" i="6" s="1"/>
  <c r="Q38" i="5"/>
  <c r="P38" i="5"/>
  <c r="M38" i="5"/>
  <c r="L38" i="5"/>
  <c r="K38" i="5"/>
  <c r="E38" i="5"/>
  <c r="U37" i="5"/>
  <c r="T37" i="5"/>
  <c r="S37" i="5"/>
  <c r="R37" i="5"/>
  <c r="Q37" i="5"/>
  <c r="D37" i="5"/>
  <c r="U36" i="5"/>
  <c r="T36" i="5"/>
  <c r="S36" i="5"/>
  <c r="R36" i="5"/>
  <c r="Q36" i="5"/>
  <c r="D36" i="5"/>
  <c r="V37" i="6" s="1"/>
  <c r="AD37" i="6" s="1"/>
  <c r="U35" i="5"/>
  <c r="T35" i="5"/>
  <c r="S35" i="5"/>
  <c r="R35" i="5"/>
  <c r="Q35" i="5"/>
  <c r="K35" i="5"/>
  <c r="L35" i="5" s="1"/>
  <c r="E35" i="5"/>
  <c r="D35" i="5"/>
  <c r="V36" i="6" s="1"/>
  <c r="AD36" i="6" s="1"/>
  <c r="U34" i="5"/>
  <c r="T34" i="5"/>
  <c r="S34" i="5"/>
  <c r="R34" i="5"/>
  <c r="Q34" i="5"/>
  <c r="D34" i="5"/>
  <c r="U33" i="5"/>
  <c r="T33" i="5"/>
  <c r="S33" i="5"/>
  <c r="R33" i="5"/>
  <c r="Q33" i="5"/>
  <c r="D33" i="5"/>
  <c r="V34" i="6" s="1"/>
  <c r="AD34" i="6" s="1"/>
  <c r="U32" i="5"/>
  <c r="T32" i="5"/>
  <c r="S32" i="5"/>
  <c r="R32" i="5"/>
  <c r="Q32" i="5"/>
  <c r="E32" i="5"/>
  <c r="D32" i="5"/>
  <c r="V33" i="6" s="1"/>
  <c r="AD33" i="6" s="1"/>
  <c r="AH33" i="6" s="1"/>
  <c r="AL33" i="6" s="1"/>
  <c r="U31" i="5"/>
  <c r="T31" i="5"/>
  <c r="S31" i="5"/>
  <c r="R31" i="5"/>
  <c r="Q31" i="5"/>
  <c r="D31" i="5"/>
  <c r="U30" i="5"/>
  <c r="T30" i="5"/>
  <c r="S30" i="5"/>
  <c r="R30" i="5"/>
  <c r="Q30" i="5"/>
  <c r="D30" i="5"/>
  <c r="V31" i="6" s="1"/>
  <c r="AD31" i="6" s="1"/>
  <c r="U29" i="5"/>
  <c r="T29" i="5"/>
  <c r="S29" i="5"/>
  <c r="R29" i="5"/>
  <c r="Q29" i="5"/>
  <c r="D29" i="5"/>
  <c r="U28" i="5"/>
  <c r="T28" i="5"/>
  <c r="S28" i="5"/>
  <c r="R28" i="5"/>
  <c r="Q28" i="5"/>
  <c r="D28" i="5"/>
  <c r="V29" i="6" s="1"/>
  <c r="AD29" i="6" s="1"/>
  <c r="U27" i="5"/>
  <c r="T27" i="5"/>
  <c r="S27" i="5"/>
  <c r="R27" i="5"/>
  <c r="Q27" i="5"/>
  <c r="D27" i="5"/>
  <c r="V28" i="6" s="1"/>
  <c r="AD28" i="6" s="1"/>
  <c r="U26" i="5"/>
  <c r="T26" i="5"/>
  <c r="S26" i="5"/>
  <c r="R26" i="5"/>
  <c r="Q26" i="5"/>
  <c r="E26" i="5"/>
  <c r="U25" i="5"/>
  <c r="T25" i="5"/>
  <c r="S25" i="5"/>
  <c r="R25" i="5"/>
  <c r="Q25" i="5"/>
  <c r="M25" i="5"/>
  <c r="J25" i="5"/>
  <c r="E25" i="5"/>
  <c r="U24" i="5"/>
  <c r="T24" i="5"/>
  <c r="S24" i="5"/>
  <c r="R24" i="5"/>
  <c r="Q24" i="5"/>
  <c r="P24" i="5"/>
  <c r="V24" i="5" s="1"/>
  <c r="X25" i="6" s="1"/>
  <c r="AF25" i="6" s="1"/>
  <c r="AJ25" i="6" s="1"/>
  <c r="AN25" i="6" s="1"/>
  <c r="J24" i="5"/>
  <c r="E24" i="5"/>
  <c r="D24" i="5"/>
  <c r="V25" i="6" s="1"/>
  <c r="AD25" i="6" s="1"/>
  <c r="U23" i="5"/>
  <c r="T23" i="5"/>
  <c r="S23" i="5"/>
  <c r="R23" i="5"/>
  <c r="Q23" i="5"/>
  <c r="D23" i="5"/>
  <c r="V24" i="6" s="1"/>
  <c r="AD24" i="6" s="1"/>
  <c r="U22" i="5"/>
  <c r="T22" i="5"/>
  <c r="S22" i="5"/>
  <c r="R22" i="5"/>
  <c r="Q22" i="5"/>
  <c r="D22" i="5"/>
  <c r="U21" i="5"/>
  <c r="T21" i="5"/>
  <c r="S21" i="5"/>
  <c r="R21" i="5"/>
  <c r="Q21" i="5"/>
  <c r="J21" i="5"/>
  <c r="E21" i="5"/>
  <c r="D21" i="5"/>
  <c r="V22" i="6" s="1"/>
  <c r="AD22" i="6" s="1"/>
  <c r="U20" i="5"/>
  <c r="T20" i="5"/>
  <c r="S20" i="5"/>
  <c r="R20" i="5"/>
  <c r="Q20" i="5"/>
  <c r="D20" i="5"/>
  <c r="V21" i="6" s="1"/>
  <c r="AD21" i="6" s="1"/>
  <c r="U19" i="5"/>
  <c r="T19" i="5"/>
  <c r="S19" i="5"/>
  <c r="R19" i="5"/>
  <c r="Q19" i="5"/>
  <c r="J19" i="5"/>
  <c r="E19" i="5"/>
  <c r="D19" i="5"/>
  <c r="V20" i="6" s="1"/>
  <c r="AD20" i="6" s="1"/>
  <c r="U18" i="5"/>
  <c r="T18" i="5"/>
  <c r="S18" i="5"/>
  <c r="R18" i="5"/>
  <c r="Q18" i="5"/>
  <c r="D18" i="5"/>
  <c r="V19" i="6" s="1"/>
  <c r="AD19" i="6" s="1"/>
  <c r="U17" i="5"/>
  <c r="T17" i="5"/>
  <c r="S17" i="5"/>
  <c r="R17" i="5"/>
  <c r="Q17" i="5"/>
  <c r="D17" i="5"/>
  <c r="U16" i="5"/>
  <c r="T16" i="5"/>
  <c r="S16" i="5"/>
  <c r="R16" i="5"/>
  <c r="Q16" i="5"/>
  <c r="P16" i="5"/>
  <c r="V16" i="5" s="1"/>
  <c r="X17" i="6" s="1"/>
  <c r="AF17" i="6" s="1"/>
  <c r="AJ17" i="6" s="1"/>
  <c r="AN17" i="6" s="1"/>
  <c r="M16" i="5"/>
  <c r="K16" i="5"/>
  <c r="L16" i="5" s="1"/>
  <c r="E16" i="5"/>
  <c r="U15" i="5"/>
  <c r="T15" i="5"/>
  <c r="S15" i="5"/>
  <c r="R15" i="5"/>
  <c r="Q15" i="5"/>
  <c r="D15" i="5"/>
  <c r="V16" i="6" s="1"/>
  <c r="AD16" i="6" s="1"/>
  <c r="U14" i="5"/>
  <c r="T14" i="5"/>
  <c r="S14" i="5"/>
  <c r="R14" i="5"/>
  <c r="Q14" i="5"/>
  <c r="E14" i="5"/>
  <c r="D14" i="5"/>
  <c r="V15" i="6" s="1"/>
  <c r="AD15" i="6" s="1"/>
  <c r="U13" i="5"/>
  <c r="T13" i="5"/>
  <c r="S13" i="5"/>
  <c r="R13" i="5"/>
  <c r="Q13" i="5"/>
  <c r="D13" i="5"/>
  <c r="V14" i="6" s="1"/>
  <c r="AD14" i="6" s="1"/>
  <c r="U12" i="5"/>
  <c r="T12" i="5"/>
  <c r="S12" i="5"/>
  <c r="R12" i="5"/>
  <c r="Q12" i="5"/>
  <c r="J12" i="5"/>
  <c r="E12" i="5"/>
  <c r="D12" i="5"/>
  <c r="V13" i="6" s="1"/>
  <c r="AD13" i="6" s="1"/>
  <c r="U11" i="5"/>
  <c r="T11" i="5"/>
  <c r="S11" i="5"/>
  <c r="R11" i="5"/>
  <c r="Q11" i="5"/>
  <c r="V11" i="5" s="1"/>
  <c r="X12" i="6" s="1"/>
  <c r="AF12" i="6" s="1"/>
  <c r="AJ12" i="6" s="1"/>
  <c r="AN12" i="6" s="1"/>
  <c r="D11" i="5"/>
  <c r="V12" i="6" s="1"/>
  <c r="AD12" i="6" s="1"/>
  <c r="U10" i="5"/>
  <c r="T10" i="5"/>
  <c r="S10" i="5"/>
  <c r="R10" i="5"/>
  <c r="Q10" i="5"/>
  <c r="D10" i="5"/>
  <c r="V11" i="6" s="1"/>
  <c r="AD11" i="6" s="1"/>
  <c r="U9" i="5"/>
  <c r="T9" i="5"/>
  <c r="S9" i="5"/>
  <c r="R9" i="5"/>
  <c r="Q9" i="5"/>
  <c r="D9" i="5"/>
  <c r="V10" i="6" s="1"/>
  <c r="AD10" i="6" s="1"/>
  <c r="AC8" i="5"/>
  <c r="AD8" i="5" s="1"/>
  <c r="AY51" i="4" s="1"/>
  <c r="AA8" i="5"/>
  <c r="AB8" i="5" s="1"/>
  <c r="AX51" i="4" s="1"/>
  <c r="U8" i="5"/>
  <c r="T8" i="5"/>
  <c r="S8" i="5"/>
  <c r="R8" i="5"/>
  <c r="Q8" i="5"/>
  <c r="D8" i="5"/>
  <c r="E8" i="5" s="1"/>
  <c r="AC7" i="5"/>
  <c r="AD7" i="5" s="1"/>
  <c r="AY50" i="4" s="1"/>
  <c r="AA7" i="5"/>
  <c r="AB7" i="5" s="1"/>
  <c r="AX50" i="4" s="1"/>
  <c r="U7" i="5"/>
  <c r="T7" i="5"/>
  <c r="S7" i="5"/>
  <c r="R7" i="5"/>
  <c r="Q7" i="5"/>
  <c r="J7" i="5"/>
  <c r="E7" i="5"/>
  <c r="D7" i="5"/>
  <c r="V8" i="6" s="1"/>
  <c r="AD8" i="6" s="1"/>
  <c r="AH8" i="6" s="1"/>
  <c r="AC6" i="5"/>
  <c r="AD6" i="5" s="1"/>
  <c r="AY49" i="4" s="1"/>
  <c r="AA6" i="5"/>
  <c r="AB6" i="5" s="1"/>
  <c r="AX49" i="4" s="1"/>
  <c r="U6" i="5"/>
  <c r="D6" i="5"/>
  <c r="D106" i="5" s="1"/>
  <c r="C6" i="5"/>
  <c r="AC5" i="5"/>
  <c r="AD5" i="5" s="1"/>
  <c r="AY48" i="4" s="1"/>
  <c r="AA5" i="5"/>
  <c r="AB5" i="5" s="1"/>
  <c r="AX48" i="4" s="1"/>
  <c r="AC4" i="5"/>
  <c r="AD4" i="5" s="1"/>
  <c r="AY47" i="4" s="1"/>
  <c r="AA4" i="5"/>
  <c r="AB4" i="5" s="1"/>
  <c r="AX47" i="4" s="1"/>
  <c r="AC3" i="5"/>
  <c r="AD3" i="5" s="1"/>
  <c r="AY46" i="4" s="1"/>
  <c r="AA3" i="5"/>
  <c r="AB3" i="5" s="1"/>
  <c r="AX46" i="4" s="1"/>
  <c r="AC2" i="5"/>
  <c r="AD2" i="5" s="1"/>
  <c r="AY45" i="4" s="1"/>
  <c r="AA2" i="5"/>
  <c r="AB2" i="5" s="1"/>
  <c r="AX45" i="4" s="1"/>
  <c r="AA1" i="5"/>
  <c r="AB1" i="5" s="1"/>
  <c r="AX44" i="4" s="1"/>
  <c r="A1" i="5"/>
  <c r="AM137" i="4"/>
  <c r="AL135" i="4"/>
  <c r="AL120" i="4"/>
  <c r="AK120" i="4"/>
  <c r="AJ120" i="4"/>
  <c r="AI120" i="4"/>
  <c r="AH120" i="4"/>
  <c r="AG120" i="4"/>
  <c r="AF120" i="4"/>
  <c r="AE120" i="4"/>
  <c r="AD120"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AM120" i="4" s="1"/>
  <c r="AL119" i="4"/>
  <c r="AK119" i="4"/>
  <c r="AJ119" i="4"/>
  <c r="AI119" i="4"/>
  <c r="AH119" i="4"/>
  <c r="AG119" i="4"/>
  <c r="AF119" i="4"/>
  <c r="AE119" i="4"/>
  <c r="AD119"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C119" i="4"/>
  <c r="AM119" i="4" s="1"/>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AM118" i="4" s="1"/>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C117" i="4"/>
  <c r="AM117" i="4" s="1"/>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C116" i="4"/>
  <c r="AM116" i="4" s="1"/>
  <c r="AL115" i="4"/>
  <c r="AK115" i="4"/>
  <c r="AJ115" i="4"/>
  <c r="AI115" i="4"/>
  <c r="AH115" i="4"/>
  <c r="AG115" i="4"/>
  <c r="AF115" i="4"/>
  <c r="AE115" i="4"/>
  <c r="AD115"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AM115" i="4" s="1"/>
  <c r="AL114" i="4"/>
  <c r="AK114" i="4"/>
  <c r="AJ114" i="4"/>
  <c r="AI114" i="4"/>
  <c r="AH114" i="4"/>
  <c r="AG114" i="4"/>
  <c r="AF114" i="4"/>
  <c r="AE114" i="4"/>
  <c r="AD114"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C114" i="4"/>
  <c r="AM114" i="4" s="1"/>
  <c r="AL113" i="4"/>
  <c r="AK113" i="4"/>
  <c r="AJ113" i="4"/>
  <c r="AI113" i="4"/>
  <c r="AH113" i="4"/>
  <c r="AG113" i="4"/>
  <c r="AF113" i="4"/>
  <c r="AE113" i="4"/>
  <c r="AD113"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C113" i="4"/>
  <c r="AM113" i="4" s="1"/>
  <c r="AL112" i="4"/>
  <c r="AK112" i="4"/>
  <c r="AJ112" i="4"/>
  <c r="AI112" i="4"/>
  <c r="AH112" i="4"/>
  <c r="AG112" i="4"/>
  <c r="AF112" i="4"/>
  <c r="AE112" i="4"/>
  <c r="AD112"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AM112" i="4" s="1"/>
  <c r="AL111" i="4"/>
  <c r="AK111" i="4"/>
  <c r="AJ111" i="4"/>
  <c r="AI111" i="4"/>
  <c r="AH111" i="4"/>
  <c r="AG111" i="4"/>
  <c r="AF111" i="4"/>
  <c r="AE111" i="4"/>
  <c r="AD111"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C111" i="4"/>
  <c r="AM111" i="4" s="1"/>
  <c r="AL110" i="4"/>
  <c r="AK110" i="4"/>
  <c r="AJ110" i="4"/>
  <c r="AI110" i="4"/>
  <c r="AH110" i="4"/>
  <c r="AG110" i="4"/>
  <c r="AF110" i="4"/>
  <c r="AE110" i="4"/>
  <c r="AD110"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AM110" i="4" s="1"/>
  <c r="AL109" i="4"/>
  <c r="AK109" i="4"/>
  <c r="AJ109" i="4"/>
  <c r="AI109" i="4"/>
  <c r="AH109" i="4"/>
  <c r="AG109" i="4"/>
  <c r="AF109" i="4"/>
  <c r="AE109" i="4"/>
  <c r="AD109"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C109" i="4"/>
  <c r="AM109" i="4" s="1"/>
  <c r="AL108" i="4"/>
  <c r="AK108" i="4"/>
  <c r="AJ108" i="4"/>
  <c r="AI108" i="4"/>
  <c r="AH108" i="4"/>
  <c r="AG108" i="4"/>
  <c r="AF108" i="4"/>
  <c r="AE108" i="4"/>
  <c r="AD108"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AM108" i="4" s="1"/>
  <c r="AL107" i="4"/>
  <c r="AK107" i="4"/>
  <c r="AJ107" i="4"/>
  <c r="AI107" i="4"/>
  <c r="AH107" i="4"/>
  <c r="AG107" i="4"/>
  <c r="AF107" i="4"/>
  <c r="AE107" i="4"/>
  <c r="AD107"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AM107" i="4" s="1"/>
  <c r="AL106" i="4"/>
  <c r="AK106" i="4"/>
  <c r="AJ106" i="4"/>
  <c r="AI106" i="4"/>
  <c r="AH106" i="4"/>
  <c r="AG106" i="4"/>
  <c r="AF106" i="4"/>
  <c r="AE106" i="4"/>
  <c r="AD106"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M106" i="4" s="1"/>
  <c r="AL105" i="4"/>
  <c r="AK105" i="4"/>
  <c r="AJ105" i="4"/>
  <c r="AI105" i="4"/>
  <c r="AH105" i="4"/>
  <c r="AG105" i="4"/>
  <c r="AF105" i="4"/>
  <c r="AE105" i="4"/>
  <c r="AD105"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M105" i="4" s="1"/>
  <c r="AL104" i="4"/>
  <c r="AK104" i="4"/>
  <c r="AJ104" i="4"/>
  <c r="AI104" i="4"/>
  <c r="AH104" i="4"/>
  <c r="AG104" i="4"/>
  <c r="AF104" i="4"/>
  <c r="AE104" i="4"/>
  <c r="AD104"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M104" i="4" s="1"/>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AM103" i="4" s="1"/>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M102" i="4" s="1"/>
  <c r="AL101" i="4"/>
  <c r="AK101" i="4"/>
  <c r="AJ101" i="4"/>
  <c r="AI101" i="4"/>
  <c r="AH101" i="4"/>
  <c r="AG101" i="4"/>
  <c r="AF101" i="4"/>
  <c r="AE101" i="4"/>
  <c r="AD101"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AM101" i="4" s="1"/>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M100" i="4" s="1"/>
  <c r="AL99" i="4"/>
  <c r="AK99" i="4"/>
  <c r="AJ99" i="4"/>
  <c r="AI99" i="4"/>
  <c r="AH99" i="4"/>
  <c r="AG99" i="4"/>
  <c r="AF99" i="4"/>
  <c r="AE99" i="4"/>
  <c r="AD99" i="4"/>
  <c r="AC99" i="4"/>
  <c r="AB99" i="4"/>
  <c r="AA99" i="4"/>
  <c r="Z99" i="4"/>
  <c r="Y99" i="4"/>
  <c r="X99" i="4"/>
  <c r="W99" i="4"/>
  <c r="V99" i="4"/>
  <c r="U99" i="4"/>
  <c r="T99" i="4"/>
  <c r="S99" i="4"/>
  <c r="R99" i="4"/>
  <c r="Q99" i="4"/>
  <c r="P99" i="4"/>
  <c r="O99" i="4"/>
  <c r="N99" i="4"/>
  <c r="M99" i="4"/>
  <c r="L99" i="4"/>
  <c r="K99" i="4"/>
  <c r="J99" i="4"/>
  <c r="I99" i="4"/>
  <c r="H99" i="4"/>
  <c r="G99" i="4"/>
  <c r="F99" i="4"/>
  <c r="E99" i="4"/>
  <c r="D99" i="4"/>
  <c r="C99" i="4"/>
  <c r="AM99" i="4" s="1"/>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AM98" i="4" s="1"/>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E97" i="4"/>
  <c r="D97" i="4"/>
  <c r="C97" i="4"/>
  <c r="AM97" i="4" s="1"/>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AM96" i="4" s="1"/>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D95" i="4"/>
  <c r="C95" i="4"/>
  <c r="AM95" i="4" s="1"/>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D94" i="4"/>
  <c r="C94" i="4"/>
  <c r="AM94" i="4" s="1"/>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D93" i="4"/>
  <c r="C93" i="4"/>
  <c r="AM93" i="4" s="1"/>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D92" i="4"/>
  <c r="C92" i="4"/>
  <c r="AM92" i="4" s="1"/>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D91" i="4"/>
  <c r="C91" i="4"/>
  <c r="AM91" i="4" s="1"/>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D90" i="4"/>
  <c r="C90" i="4"/>
  <c r="AM90" i="4" s="1"/>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D89" i="4"/>
  <c r="C89" i="4"/>
  <c r="AM89" i="4" s="1"/>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AM88" i="4" s="1"/>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D87" i="4"/>
  <c r="C87" i="4"/>
  <c r="AM87" i="4" s="1"/>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D86" i="4"/>
  <c r="C86" i="4"/>
  <c r="AM86" i="4" s="1"/>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D85" i="4"/>
  <c r="C85" i="4"/>
  <c r="AM85" i="4" s="1"/>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84" i="4"/>
  <c r="C84" i="4"/>
  <c r="AM84" i="4" s="1"/>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D83" i="4"/>
  <c r="C83" i="4"/>
  <c r="AM83" i="4" s="1"/>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D82" i="4"/>
  <c r="C82" i="4"/>
  <c r="AM82" i="4" s="1"/>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C81" i="4"/>
  <c r="AM81" i="4" s="1"/>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D80" i="4"/>
  <c r="C80" i="4"/>
  <c r="AM80" i="4" s="1"/>
  <c r="AL79" i="4"/>
  <c r="AK79" i="4"/>
  <c r="AJ79" i="4"/>
  <c r="AI79" i="4"/>
  <c r="AH79" i="4"/>
  <c r="AG79" i="4"/>
  <c r="AF79" i="4"/>
  <c r="AE79" i="4"/>
  <c r="AD79" i="4"/>
  <c r="AC79" i="4"/>
  <c r="AB79" i="4"/>
  <c r="AA79" i="4"/>
  <c r="Z79" i="4"/>
  <c r="Y79" i="4"/>
  <c r="X79" i="4"/>
  <c r="W79" i="4"/>
  <c r="V79" i="4"/>
  <c r="U79" i="4"/>
  <c r="T79" i="4"/>
  <c r="S79" i="4"/>
  <c r="R79" i="4"/>
  <c r="Q79" i="4"/>
  <c r="P79" i="4"/>
  <c r="O79" i="4"/>
  <c r="N79" i="4"/>
  <c r="M79" i="4"/>
  <c r="L79" i="4"/>
  <c r="K79" i="4"/>
  <c r="J79" i="4"/>
  <c r="I79" i="4"/>
  <c r="H79" i="4"/>
  <c r="G79" i="4"/>
  <c r="F79" i="4"/>
  <c r="E79" i="4"/>
  <c r="D79" i="4"/>
  <c r="C79" i="4"/>
  <c r="AM79" i="4" s="1"/>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C78" i="4"/>
  <c r="AM78" i="4" s="1"/>
  <c r="AL77" i="4"/>
  <c r="AK77" i="4"/>
  <c r="AJ77" i="4"/>
  <c r="AI77" i="4"/>
  <c r="AH77" i="4"/>
  <c r="AG77" i="4"/>
  <c r="AF77"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D77" i="4"/>
  <c r="C77" i="4"/>
  <c r="AM77" i="4" s="1"/>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G76" i="4"/>
  <c r="F76" i="4"/>
  <c r="E76" i="4"/>
  <c r="D76" i="4"/>
  <c r="C76" i="4"/>
  <c r="AM76" i="4" s="1"/>
  <c r="AL75" i="4"/>
  <c r="AK75" i="4"/>
  <c r="AJ75" i="4"/>
  <c r="AI75" i="4"/>
  <c r="AH75" i="4"/>
  <c r="AG75" i="4"/>
  <c r="AF75" i="4"/>
  <c r="AE75" i="4"/>
  <c r="AD75" i="4"/>
  <c r="AC75" i="4"/>
  <c r="AB75" i="4"/>
  <c r="AA75" i="4"/>
  <c r="Z75" i="4"/>
  <c r="Y75" i="4"/>
  <c r="X75" i="4"/>
  <c r="W75" i="4"/>
  <c r="V75" i="4"/>
  <c r="U75" i="4"/>
  <c r="T75" i="4"/>
  <c r="S75" i="4"/>
  <c r="R75" i="4"/>
  <c r="Q75" i="4"/>
  <c r="P75" i="4"/>
  <c r="O75" i="4"/>
  <c r="N75" i="4"/>
  <c r="M75" i="4"/>
  <c r="L75" i="4"/>
  <c r="K75" i="4"/>
  <c r="J75" i="4"/>
  <c r="I75" i="4"/>
  <c r="H75" i="4"/>
  <c r="G75" i="4"/>
  <c r="F75" i="4"/>
  <c r="E75" i="4"/>
  <c r="D75" i="4"/>
  <c r="C75" i="4"/>
  <c r="AM75" i="4" s="1"/>
  <c r="AL74" i="4"/>
  <c r="AK74" i="4"/>
  <c r="AJ74" i="4"/>
  <c r="AI74" i="4"/>
  <c r="AH74" i="4"/>
  <c r="AG74" i="4"/>
  <c r="AF74" i="4"/>
  <c r="AE74" i="4"/>
  <c r="AD74" i="4"/>
  <c r="AC74" i="4"/>
  <c r="AB74" i="4"/>
  <c r="AA74" i="4"/>
  <c r="Z74" i="4"/>
  <c r="Y74" i="4"/>
  <c r="X74" i="4"/>
  <c r="W74" i="4"/>
  <c r="V74" i="4"/>
  <c r="U74" i="4"/>
  <c r="T74" i="4"/>
  <c r="S74" i="4"/>
  <c r="R74" i="4"/>
  <c r="Q74" i="4"/>
  <c r="P74" i="4"/>
  <c r="O74" i="4"/>
  <c r="N74" i="4"/>
  <c r="M74" i="4"/>
  <c r="L74" i="4"/>
  <c r="K74" i="4"/>
  <c r="J74" i="4"/>
  <c r="I74" i="4"/>
  <c r="H74" i="4"/>
  <c r="G74" i="4"/>
  <c r="F74" i="4"/>
  <c r="E74" i="4"/>
  <c r="D74" i="4"/>
  <c r="C74" i="4"/>
  <c r="AM74" i="4" s="1"/>
  <c r="AL73" i="4"/>
  <c r="AK73" i="4"/>
  <c r="AJ73" i="4"/>
  <c r="AI73" i="4"/>
  <c r="AH73" i="4"/>
  <c r="AG73" i="4"/>
  <c r="AF73" i="4"/>
  <c r="AE73" i="4"/>
  <c r="AD73" i="4"/>
  <c r="AC73" i="4"/>
  <c r="AB73" i="4"/>
  <c r="AA73" i="4"/>
  <c r="Z73" i="4"/>
  <c r="Y73" i="4"/>
  <c r="X73" i="4"/>
  <c r="W73" i="4"/>
  <c r="V73" i="4"/>
  <c r="U73" i="4"/>
  <c r="T73" i="4"/>
  <c r="S73" i="4"/>
  <c r="R73" i="4"/>
  <c r="Q73" i="4"/>
  <c r="P73" i="4"/>
  <c r="O73" i="4"/>
  <c r="N73" i="4"/>
  <c r="M73" i="4"/>
  <c r="L73" i="4"/>
  <c r="K73" i="4"/>
  <c r="J73" i="4"/>
  <c r="I73" i="4"/>
  <c r="H73" i="4"/>
  <c r="G73" i="4"/>
  <c r="F73" i="4"/>
  <c r="E73" i="4"/>
  <c r="D73" i="4"/>
  <c r="C73" i="4"/>
  <c r="AM73" i="4" s="1"/>
  <c r="AL72" i="4"/>
  <c r="AK72" i="4"/>
  <c r="AJ72" i="4"/>
  <c r="AI72" i="4"/>
  <c r="AH72" i="4"/>
  <c r="AG72" i="4"/>
  <c r="AF72" i="4"/>
  <c r="AE72" i="4"/>
  <c r="AD72" i="4"/>
  <c r="AC72" i="4"/>
  <c r="AB72" i="4"/>
  <c r="AA72" i="4"/>
  <c r="Z72" i="4"/>
  <c r="Y72" i="4"/>
  <c r="X72" i="4"/>
  <c r="W72" i="4"/>
  <c r="V72" i="4"/>
  <c r="U72" i="4"/>
  <c r="T72" i="4"/>
  <c r="S72" i="4"/>
  <c r="R72" i="4"/>
  <c r="Q72" i="4"/>
  <c r="P72" i="4"/>
  <c r="O72" i="4"/>
  <c r="N72" i="4"/>
  <c r="M72" i="4"/>
  <c r="L72" i="4"/>
  <c r="K72" i="4"/>
  <c r="J72" i="4"/>
  <c r="I72" i="4"/>
  <c r="H72" i="4"/>
  <c r="G72" i="4"/>
  <c r="F72" i="4"/>
  <c r="E72" i="4"/>
  <c r="D72" i="4"/>
  <c r="C72"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I71" i="4"/>
  <c r="H71" i="4"/>
  <c r="G71" i="4"/>
  <c r="F71" i="4"/>
  <c r="E71" i="4"/>
  <c r="D71" i="4"/>
  <c r="C71" i="4"/>
  <c r="AM71" i="4" s="1"/>
  <c r="AL70" i="4"/>
  <c r="AK70" i="4"/>
  <c r="AJ70" i="4"/>
  <c r="AI70" i="4"/>
  <c r="AH70" i="4"/>
  <c r="AG70" i="4"/>
  <c r="AF70" i="4"/>
  <c r="AE70" i="4"/>
  <c r="AD70" i="4"/>
  <c r="AC70" i="4"/>
  <c r="AB70" i="4"/>
  <c r="AA70" i="4"/>
  <c r="Z70" i="4"/>
  <c r="Y70" i="4"/>
  <c r="X70" i="4"/>
  <c r="W70" i="4"/>
  <c r="V70" i="4"/>
  <c r="U70" i="4"/>
  <c r="T70" i="4"/>
  <c r="S70" i="4"/>
  <c r="R70" i="4"/>
  <c r="Q70" i="4"/>
  <c r="P70" i="4"/>
  <c r="O70" i="4"/>
  <c r="N70" i="4"/>
  <c r="M70" i="4"/>
  <c r="L70" i="4"/>
  <c r="K70" i="4"/>
  <c r="J70" i="4"/>
  <c r="I70" i="4"/>
  <c r="H70" i="4"/>
  <c r="G70" i="4"/>
  <c r="F70" i="4"/>
  <c r="E70" i="4"/>
  <c r="D70" i="4"/>
  <c r="C70"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G69" i="4"/>
  <c r="F69" i="4"/>
  <c r="E69" i="4"/>
  <c r="D69" i="4"/>
  <c r="C69" i="4"/>
  <c r="AM69" i="4" s="1"/>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AM68" i="4" s="1"/>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G67" i="4"/>
  <c r="F67" i="4"/>
  <c r="E67" i="4"/>
  <c r="D67" i="4"/>
  <c r="C67" i="4"/>
  <c r="AM67" i="4" s="1"/>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AM66" i="4" s="1"/>
  <c r="AL65" i="4"/>
  <c r="AK65" i="4"/>
  <c r="AJ65" i="4"/>
  <c r="AI65" i="4"/>
  <c r="AH65" i="4"/>
  <c r="AG65" i="4"/>
  <c r="AF65" i="4"/>
  <c r="AE65" i="4"/>
  <c r="AD65" i="4"/>
  <c r="AC65" i="4"/>
  <c r="AB65" i="4"/>
  <c r="AA65" i="4"/>
  <c r="Z65" i="4"/>
  <c r="Y65" i="4"/>
  <c r="X65" i="4"/>
  <c r="W65" i="4"/>
  <c r="V65" i="4"/>
  <c r="U65" i="4"/>
  <c r="T65" i="4"/>
  <c r="S65" i="4"/>
  <c r="R65" i="4"/>
  <c r="Q65" i="4"/>
  <c r="P65" i="4"/>
  <c r="O65" i="4"/>
  <c r="N65" i="4"/>
  <c r="M65" i="4"/>
  <c r="L65" i="4"/>
  <c r="K65" i="4"/>
  <c r="J65" i="4"/>
  <c r="I65" i="4"/>
  <c r="H65" i="4"/>
  <c r="G65" i="4"/>
  <c r="F65" i="4"/>
  <c r="E65" i="4"/>
  <c r="D65" i="4"/>
  <c r="C65" i="4"/>
  <c r="AM65" i="4" s="1"/>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64" i="4"/>
  <c r="D64" i="4"/>
  <c r="C64" i="4"/>
  <c r="AM64" i="4" s="1"/>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D63" i="4"/>
  <c r="C63" i="4"/>
  <c r="AM63" i="4" s="1"/>
  <c r="AL62" i="4"/>
  <c r="AK62" i="4"/>
  <c r="AJ62" i="4"/>
  <c r="AI62" i="4"/>
  <c r="AH62" i="4"/>
  <c r="AG62" i="4"/>
  <c r="AF62" i="4"/>
  <c r="AE62" i="4"/>
  <c r="AD62" i="4"/>
  <c r="AC62" i="4"/>
  <c r="AB62" i="4"/>
  <c r="AA62" i="4"/>
  <c r="Z62" i="4"/>
  <c r="Y62" i="4"/>
  <c r="X62" i="4"/>
  <c r="W62" i="4"/>
  <c r="V62" i="4"/>
  <c r="U62" i="4"/>
  <c r="T62" i="4"/>
  <c r="S62" i="4"/>
  <c r="R62" i="4"/>
  <c r="Q62" i="4"/>
  <c r="P62" i="4"/>
  <c r="O62" i="4"/>
  <c r="N62" i="4"/>
  <c r="M62" i="4"/>
  <c r="L62" i="4"/>
  <c r="K62" i="4"/>
  <c r="J62" i="4"/>
  <c r="I62" i="4"/>
  <c r="H62" i="4"/>
  <c r="G62" i="4"/>
  <c r="F62" i="4"/>
  <c r="E62" i="4"/>
  <c r="D62" i="4"/>
  <c r="C62" i="4"/>
  <c r="AM62" i="4" s="1"/>
  <c r="AL61" i="4"/>
  <c r="AK61" i="4"/>
  <c r="AJ61" i="4"/>
  <c r="AI61" i="4"/>
  <c r="AH61" i="4"/>
  <c r="AG61" i="4"/>
  <c r="AF61" i="4"/>
  <c r="AE61" i="4"/>
  <c r="AD61" i="4"/>
  <c r="AC61" i="4"/>
  <c r="AB61" i="4"/>
  <c r="AA61" i="4"/>
  <c r="Z61" i="4"/>
  <c r="Y61" i="4"/>
  <c r="X61" i="4"/>
  <c r="W61" i="4"/>
  <c r="V61" i="4"/>
  <c r="U61" i="4"/>
  <c r="T61" i="4"/>
  <c r="S61" i="4"/>
  <c r="R61" i="4"/>
  <c r="Q61" i="4"/>
  <c r="P61" i="4"/>
  <c r="O61" i="4"/>
  <c r="N61" i="4"/>
  <c r="M61" i="4"/>
  <c r="L61" i="4"/>
  <c r="K61" i="4"/>
  <c r="J61" i="4"/>
  <c r="I61" i="4"/>
  <c r="H61" i="4"/>
  <c r="G61" i="4"/>
  <c r="F61" i="4"/>
  <c r="E61" i="4"/>
  <c r="D61" i="4"/>
  <c r="C61" i="4"/>
  <c r="AM61" i="4" s="1"/>
  <c r="AL60" i="4"/>
  <c r="AK60" i="4"/>
  <c r="AJ60" i="4"/>
  <c r="AI60" i="4"/>
  <c r="AH60" i="4"/>
  <c r="AG60" i="4"/>
  <c r="AF60" i="4"/>
  <c r="AE60" i="4"/>
  <c r="AD60" i="4"/>
  <c r="AC60" i="4"/>
  <c r="AB60" i="4"/>
  <c r="AA60" i="4"/>
  <c r="Z60" i="4"/>
  <c r="Y60" i="4"/>
  <c r="X60" i="4"/>
  <c r="W60" i="4"/>
  <c r="V60" i="4"/>
  <c r="U60" i="4"/>
  <c r="T60" i="4"/>
  <c r="S60" i="4"/>
  <c r="R60" i="4"/>
  <c r="Q60" i="4"/>
  <c r="P60" i="4"/>
  <c r="O60" i="4"/>
  <c r="N60" i="4"/>
  <c r="M60" i="4"/>
  <c r="L60" i="4"/>
  <c r="K60" i="4"/>
  <c r="J60" i="4"/>
  <c r="I60" i="4"/>
  <c r="H60" i="4"/>
  <c r="G60" i="4"/>
  <c r="F60" i="4"/>
  <c r="E60" i="4"/>
  <c r="D60" i="4"/>
  <c r="C60" i="4"/>
  <c r="AM60" i="4" s="1"/>
  <c r="AL59" i="4"/>
  <c r="AK59" i="4"/>
  <c r="AJ59" i="4"/>
  <c r="AI59" i="4"/>
  <c r="AH59" i="4"/>
  <c r="AG59" i="4"/>
  <c r="AF59" i="4"/>
  <c r="AE59" i="4"/>
  <c r="AD59"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AM59" i="4" s="1"/>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AM58" i="4" s="1"/>
  <c r="AL57" i="4"/>
  <c r="AK57" i="4"/>
  <c r="AJ57" i="4"/>
  <c r="AI57" i="4"/>
  <c r="AH57" i="4"/>
  <c r="AG57" i="4"/>
  <c r="AF57" i="4"/>
  <c r="AE57" i="4"/>
  <c r="AD57"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AL56" i="4"/>
  <c r="AK56" i="4"/>
  <c r="AJ56" i="4"/>
  <c r="AI56" i="4"/>
  <c r="AH56" i="4"/>
  <c r="AG56" i="4"/>
  <c r="AF56" i="4"/>
  <c r="AE56" i="4"/>
  <c r="AD56"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AM56" i="4" s="1"/>
  <c r="AL55" i="4"/>
  <c r="AL121" i="4" s="1"/>
  <c r="AK55" i="4"/>
  <c r="AK121" i="4" s="1"/>
  <c r="AJ55" i="4"/>
  <c r="AI55" i="4"/>
  <c r="AH55" i="4"/>
  <c r="AH121" i="4" s="1"/>
  <c r="AG55" i="4"/>
  <c r="AG121" i="4" s="1"/>
  <c r="AF55" i="4"/>
  <c r="AE55" i="4"/>
  <c r="AD55" i="4"/>
  <c r="AD121" i="4" s="1"/>
  <c r="AC55" i="4"/>
  <c r="AC121" i="4" s="1"/>
  <c r="AB55" i="4"/>
  <c r="AA55" i="4"/>
  <c r="Z55" i="4"/>
  <c r="Z121" i="4" s="1"/>
  <c r="Y55" i="4"/>
  <c r="Y121" i="4" s="1"/>
  <c r="X55" i="4"/>
  <c r="W55" i="4"/>
  <c r="V55" i="4"/>
  <c r="V121" i="4" s="1"/>
  <c r="U55" i="4"/>
  <c r="U121" i="4" s="1"/>
  <c r="T55" i="4"/>
  <c r="S55" i="4"/>
  <c r="R55" i="4"/>
  <c r="R121" i="4" s="1"/>
  <c r="Q55" i="4"/>
  <c r="Q121" i="4" s="1"/>
  <c r="P55" i="4"/>
  <c r="O55" i="4"/>
  <c r="N55" i="4"/>
  <c r="N121" i="4" s="1"/>
  <c r="M55" i="4"/>
  <c r="M121" i="4" s="1"/>
  <c r="L55" i="4"/>
  <c r="K55" i="4"/>
  <c r="J55" i="4"/>
  <c r="J121" i="4" s="1"/>
  <c r="I55" i="4"/>
  <c r="I121" i="4" s="1"/>
  <c r="H55" i="4"/>
  <c r="G55" i="4"/>
  <c r="F55" i="4"/>
  <c r="F121" i="4" s="1"/>
  <c r="E55" i="4"/>
  <c r="E121" i="4" s="1"/>
  <c r="D55" i="4"/>
  <c r="C55" i="4"/>
  <c r="BE51" i="4"/>
  <c r="BE50" i="4"/>
  <c r="BD45" i="4"/>
  <c r="AM41" i="4"/>
  <c r="AM40" i="4"/>
  <c r="AM39" i="4"/>
  <c r="R38" i="4"/>
  <c r="S38" i="4" s="1"/>
  <c r="T38" i="4" s="1"/>
  <c r="U38" i="4" s="1"/>
  <c r="V38" i="4" s="1"/>
  <c r="W38" i="4" s="1"/>
  <c r="X38" i="4" s="1"/>
  <c r="Y38" i="4" s="1"/>
  <c r="Z38" i="4" s="1"/>
  <c r="AA38" i="4" s="1"/>
  <c r="AB38" i="4" s="1"/>
  <c r="AC38" i="4" s="1"/>
  <c r="AD38" i="4" s="1"/>
  <c r="AE38" i="4" s="1"/>
  <c r="AF38" i="4" s="1"/>
  <c r="AG38" i="4" s="1"/>
  <c r="AH38" i="4" s="1"/>
  <c r="AI38" i="4" s="1"/>
  <c r="AJ38" i="4" s="1"/>
  <c r="AK38" i="4" s="1"/>
  <c r="AL38" i="4" s="1"/>
  <c r="G38" i="4"/>
  <c r="H38" i="4" s="1"/>
  <c r="F38" i="4"/>
  <c r="E38" i="4"/>
  <c r="D38" i="4"/>
  <c r="BA27" i="4"/>
  <c r="AM23" i="4"/>
  <c r="AM22" i="4"/>
  <c r="AM21" i="4"/>
  <c r="AM20" i="4"/>
  <c r="AK14" i="4"/>
  <c r="AJ14" i="4"/>
  <c r="AF14" i="4"/>
  <c r="AC14" i="4"/>
  <c r="Z14" i="4"/>
  <c r="Y14" i="4"/>
  <c r="Q14" i="4"/>
  <c r="N14" i="4"/>
  <c r="M14" i="4"/>
  <c r="J14" i="4"/>
  <c r="I14" i="4"/>
  <c r="E14" i="4"/>
  <c r="AL13" i="4"/>
  <c r="AL14" i="4" s="1"/>
  <c r="AK13" i="4"/>
  <c r="AJ13" i="4"/>
  <c r="AI13" i="4"/>
  <c r="AI14" i="4" s="1"/>
  <c r="AH13" i="4"/>
  <c r="AH14" i="4" s="1"/>
  <c r="AF13" i="4"/>
  <c r="AE13" i="4"/>
  <c r="AE14" i="4" s="1"/>
  <c r="AC13" i="4"/>
  <c r="AB13" i="4"/>
  <c r="AB14" i="4" s="1"/>
  <c r="Z13" i="4"/>
  <c r="Y13" i="4"/>
  <c r="W13" i="4"/>
  <c r="W14" i="4" s="1"/>
  <c r="V13" i="4"/>
  <c r="V14" i="4" s="1"/>
  <c r="T13" i="4"/>
  <c r="T14" i="4" s="1"/>
  <c r="S13" i="4"/>
  <c r="S14" i="4" s="1"/>
  <c r="Q13" i="4"/>
  <c r="P13" i="4"/>
  <c r="P14" i="4" s="1"/>
  <c r="O13" i="4"/>
  <c r="O14" i="4" s="1"/>
  <c r="N13" i="4"/>
  <c r="M13" i="4"/>
  <c r="L13" i="4"/>
  <c r="L14" i="4" s="1"/>
  <c r="K13" i="4"/>
  <c r="K14" i="4" s="1"/>
  <c r="J13" i="4"/>
  <c r="I13" i="4"/>
  <c r="H13" i="4"/>
  <c r="H14" i="4" s="1"/>
  <c r="G13" i="4"/>
  <c r="G14" i="4" s="1"/>
  <c r="E13" i="4"/>
  <c r="D13" i="4"/>
  <c r="D14" i="4" s="1"/>
  <c r="AM12" i="4"/>
  <c r="AM11" i="4"/>
  <c r="AM10" i="4"/>
  <c r="AM5" i="4"/>
  <c r="C2" i="4"/>
  <c r="AL34" i="3"/>
  <c r="AK34" i="3"/>
  <c r="AJ34" i="3"/>
  <c r="AI34" i="3"/>
  <c r="AH34" i="3"/>
  <c r="AG34" i="3"/>
  <c r="AF34" i="3"/>
  <c r="AE34" i="3"/>
  <c r="AD34" i="3"/>
  <c r="AC34" i="3"/>
  <c r="AB34" i="3"/>
  <c r="AA34" i="3"/>
  <c r="AO34" i="3" s="1"/>
  <c r="Z34" i="3"/>
  <c r="Y34" i="3"/>
  <c r="X34" i="3"/>
  <c r="W34" i="3"/>
  <c r="V34" i="3"/>
  <c r="U34" i="3"/>
  <c r="T34" i="3"/>
  <c r="S34" i="3"/>
  <c r="R34" i="3"/>
  <c r="Q34" i="3"/>
  <c r="P34" i="3"/>
  <c r="O34" i="3"/>
  <c r="AN34" i="3" s="1"/>
  <c r="N34" i="3"/>
  <c r="M34" i="3"/>
  <c r="L34" i="3"/>
  <c r="K34" i="3"/>
  <c r="J34" i="3"/>
  <c r="I34" i="3"/>
  <c r="H34" i="3"/>
  <c r="G34" i="3"/>
  <c r="F34" i="3"/>
  <c r="E34" i="3"/>
  <c r="D34" i="3"/>
  <c r="C34" i="3"/>
  <c r="AM34" i="3" s="1"/>
  <c r="AL33" i="3"/>
  <c r="AK33" i="3"/>
  <c r="AJ33" i="3"/>
  <c r="AI33" i="3"/>
  <c r="AH33" i="3"/>
  <c r="AG33" i="3"/>
  <c r="AF33" i="3"/>
  <c r="AE33" i="3"/>
  <c r="AD33" i="3"/>
  <c r="AC33" i="3"/>
  <c r="AB33" i="3"/>
  <c r="AA33" i="3"/>
  <c r="AO33" i="3" s="1"/>
  <c r="Z33" i="3"/>
  <c r="Y33" i="3"/>
  <c r="X33" i="3"/>
  <c r="W33" i="3"/>
  <c r="V33" i="3"/>
  <c r="U33" i="3"/>
  <c r="T33" i="3"/>
  <c r="S33" i="3"/>
  <c r="R33" i="3"/>
  <c r="Q33" i="3"/>
  <c r="P33" i="3"/>
  <c r="O33" i="3"/>
  <c r="AN33" i="3" s="1"/>
  <c r="N33" i="3"/>
  <c r="M33" i="3"/>
  <c r="L33" i="3"/>
  <c r="K33" i="3"/>
  <c r="J33" i="3"/>
  <c r="I33" i="3"/>
  <c r="H33" i="3"/>
  <c r="G33" i="3"/>
  <c r="F33" i="3"/>
  <c r="E33" i="3"/>
  <c r="D33" i="3"/>
  <c r="C33" i="3"/>
  <c r="AM33" i="3" s="1"/>
  <c r="AL32" i="3"/>
  <c r="AK32" i="3"/>
  <c r="AJ32" i="3"/>
  <c r="AI32" i="3"/>
  <c r="AH32" i="3"/>
  <c r="AG32" i="3"/>
  <c r="AF32" i="3"/>
  <c r="AE32" i="3"/>
  <c r="AD32" i="3"/>
  <c r="AC32" i="3"/>
  <c r="AB32" i="3"/>
  <c r="AA32" i="3"/>
  <c r="AO32" i="3" s="1"/>
  <c r="Z32" i="3"/>
  <c r="Y32" i="3"/>
  <c r="X32" i="3"/>
  <c r="W32" i="3"/>
  <c r="V32" i="3"/>
  <c r="U32" i="3"/>
  <c r="T32" i="3"/>
  <c r="S32" i="3"/>
  <c r="R32" i="3"/>
  <c r="Q32" i="3"/>
  <c r="P32" i="3"/>
  <c r="O32" i="3"/>
  <c r="AN32" i="3" s="1"/>
  <c r="N32" i="3"/>
  <c r="M32" i="3"/>
  <c r="L32" i="3"/>
  <c r="K32" i="3"/>
  <c r="J32" i="3"/>
  <c r="I32" i="3"/>
  <c r="H32" i="3"/>
  <c r="G32" i="3"/>
  <c r="F32" i="3"/>
  <c r="E32" i="3"/>
  <c r="D32" i="3"/>
  <c r="C32" i="3"/>
  <c r="AM32" i="3" s="1"/>
  <c r="AL31" i="3"/>
  <c r="AK31" i="3"/>
  <c r="AJ31" i="3"/>
  <c r="AI31" i="3"/>
  <c r="AH31" i="3"/>
  <c r="AG31" i="3"/>
  <c r="AF31" i="3"/>
  <c r="AE31" i="3"/>
  <c r="AD31" i="3"/>
  <c r="AC31" i="3"/>
  <c r="AB31" i="3"/>
  <c r="AA31" i="3"/>
  <c r="AO31" i="3" s="1"/>
  <c r="Z31" i="3"/>
  <c r="Y31" i="3"/>
  <c r="X31" i="3"/>
  <c r="W31" i="3"/>
  <c r="V31" i="3"/>
  <c r="U31" i="3"/>
  <c r="T31" i="3"/>
  <c r="S31" i="3"/>
  <c r="R31" i="3"/>
  <c r="Q31" i="3"/>
  <c r="P31" i="3"/>
  <c r="O31" i="3"/>
  <c r="AN31" i="3" s="1"/>
  <c r="N31" i="3"/>
  <c r="M31" i="3"/>
  <c r="L31" i="3"/>
  <c r="K31" i="3"/>
  <c r="J31" i="3"/>
  <c r="I31" i="3"/>
  <c r="H31" i="3"/>
  <c r="G31" i="3"/>
  <c r="F31" i="3"/>
  <c r="E31" i="3"/>
  <c r="D31" i="3"/>
  <c r="C31" i="3"/>
  <c r="AM31" i="3" s="1"/>
  <c r="AL30" i="3"/>
  <c r="AK30" i="3"/>
  <c r="AJ30" i="3"/>
  <c r="AI30" i="3"/>
  <c r="AH30" i="3"/>
  <c r="AG30" i="3"/>
  <c r="AF30" i="3"/>
  <c r="AE30" i="3"/>
  <c r="AD30" i="3"/>
  <c r="AC30" i="3"/>
  <c r="AB30" i="3"/>
  <c r="AA30" i="3"/>
  <c r="AO30" i="3" s="1"/>
  <c r="Z30" i="3"/>
  <c r="Y30" i="3"/>
  <c r="X30" i="3"/>
  <c r="W30" i="3"/>
  <c r="V30" i="3"/>
  <c r="U30" i="3"/>
  <c r="T30" i="3"/>
  <c r="S30" i="3"/>
  <c r="R30" i="3"/>
  <c r="Q30" i="3"/>
  <c r="P30" i="3"/>
  <c r="O30" i="3"/>
  <c r="AN30" i="3" s="1"/>
  <c r="N30" i="3"/>
  <c r="M30" i="3"/>
  <c r="L30" i="3"/>
  <c r="K30" i="3"/>
  <c r="J30" i="3"/>
  <c r="I30" i="3"/>
  <c r="H30" i="3"/>
  <c r="G30" i="3"/>
  <c r="F30" i="3"/>
  <c r="E30" i="3"/>
  <c r="D30" i="3"/>
  <c r="C30" i="3"/>
  <c r="AM30" i="3" s="1"/>
  <c r="AL29" i="3"/>
  <c r="AK29" i="3"/>
  <c r="AJ29" i="3"/>
  <c r="AI29" i="3"/>
  <c r="AH29" i="3"/>
  <c r="AG29" i="3"/>
  <c r="AF29" i="3"/>
  <c r="AE29" i="3"/>
  <c r="AD29" i="3"/>
  <c r="AC29" i="3"/>
  <c r="AB29" i="3"/>
  <c r="AA29" i="3"/>
  <c r="AO29" i="3" s="1"/>
  <c r="Z29" i="3"/>
  <c r="Y29" i="3"/>
  <c r="X29" i="3"/>
  <c r="W29" i="3"/>
  <c r="V29" i="3"/>
  <c r="U29" i="3"/>
  <c r="T29" i="3"/>
  <c r="S29" i="3"/>
  <c r="R29" i="3"/>
  <c r="Q29" i="3"/>
  <c r="P29" i="3"/>
  <c r="O29" i="3"/>
  <c r="AN29" i="3" s="1"/>
  <c r="N29" i="3"/>
  <c r="M29" i="3"/>
  <c r="L29" i="3"/>
  <c r="K29" i="3"/>
  <c r="J29" i="3"/>
  <c r="I29" i="3"/>
  <c r="H29" i="3"/>
  <c r="G29" i="3"/>
  <c r="F29" i="3"/>
  <c r="E29" i="3"/>
  <c r="D29" i="3"/>
  <c r="C29" i="3"/>
  <c r="AM29" i="3" s="1"/>
  <c r="AL28" i="3"/>
  <c r="AK28" i="3"/>
  <c r="AJ28" i="3"/>
  <c r="AI28" i="3"/>
  <c r="AH28" i="3"/>
  <c r="AG28" i="3"/>
  <c r="AF28" i="3"/>
  <c r="AE28" i="3"/>
  <c r="AD28" i="3"/>
  <c r="AC28" i="3"/>
  <c r="AB28" i="3"/>
  <c r="AA28" i="3"/>
  <c r="AO28" i="3" s="1"/>
  <c r="Z28" i="3"/>
  <c r="Y28" i="3"/>
  <c r="X28" i="3"/>
  <c r="W28" i="3"/>
  <c r="V28" i="3"/>
  <c r="U28" i="3"/>
  <c r="T28" i="3"/>
  <c r="S28" i="3"/>
  <c r="R28" i="3"/>
  <c r="Q28" i="3"/>
  <c r="P28" i="3"/>
  <c r="O28" i="3"/>
  <c r="AN28" i="3" s="1"/>
  <c r="N28" i="3"/>
  <c r="M28" i="3"/>
  <c r="L28" i="3"/>
  <c r="K28" i="3"/>
  <c r="J28" i="3"/>
  <c r="I28" i="3"/>
  <c r="H28" i="3"/>
  <c r="G28" i="3"/>
  <c r="F28" i="3"/>
  <c r="E28" i="3"/>
  <c r="D28" i="3"/>
  <c r="C28" i="3"/>
  <c r="AM28" i="3" s="1"/>
  <c r="AL27" i="3"/>
  <c r="AK27" i="3"/>
  <c r="AJ27" i="3"/>
  <c r="AI27" i="3"/>
  <c r="AH27" i="3"/>
  <c r="AG27" i="3"/>
  <c r="AF27" i="3"/>
  <c r="AE27" i="3"/>
  <c r="AD27" i="3"/>
  <c r="AC27" i="3"/>
  <c r="AB27" i="3"/>
  <c r="AA27" i="3"/>
  <c r="AO27" i="3" s="1"/>
  <c r="Z27" i="3"/>
  <c r="Y27" i="3"/>
  <c r="X27" i="3"/>
  <c r="W27" i="3"/>
  <c r="V27" i="3"/>
  <c r="U27" i="3"/>
  <c r="T27" i="3"/>
  <c r="S27" i="3"/>
  <c r="R27" i="3"/>
  <c r="Q27" i="3"/>
  <c r="P27" i="3"/>
  <c r="O27" i="3"/>
  <c r="AN27" i="3" s="1"/>
  <c r="N27" i="3"/>
  <c r="M27" i="3"/>
  <c r="L27" i="3"/>
  <c r="K27" i="3"/>
  <c r="J27" i="3"/>
  <c r="I27" i="3"/>
  <c r="H27" i="3"/>
  <c r="G27" i="3"/>
  <c r="F27" i="3"/>
  <c r="E27" i="3"/>
  <c r="D27" i="3"/>
  <c r="C27" i="3"/>
  <c r="AM27" i="3" s="1"/>
  <c r="AL26" i="3"/>
  <c r="AK26" i="3"/>
  <c r="AJ26" i="3"/>
  <c r="AI26" i="3"/>
  <c r="AH26" i="3"/>
  <c r="AG26" i="3"/>
  <c r="AF26" i="3"/>
  <c r="AE26" i="3"/>
  <c r="AD26" i="3"/>
  <c r="AC26" i="3"/>
  <c r="AB26" i="3"/>
  <c r="AA26" i="3"/>
  <c r="AO26" i="3" s="1"/>
  <c r="Z26" i="3"/>
  <c r="Y26" i="3"/>
  <c r="X26" i="3"/>
  <c r="W26" i="3"/>
  <c r="V26" i="3"/>
  <c r="U26" i="3"/>
  <c r="T26" i="3"/>
  <c r="S26" i="3"/>
  <c r="R26" i="3"/>
  <c r="Q26" i="3"/>
  <c r="P26" i="3"/>
  <c r="O26" i="3"/>
  <c r="AN26" i="3" s="1"/>
  <c r="N26" i="3"/>
  <c r="M26" i="3"/>
  <c r="L26" i="3"/>
  <c r="K26" i="3"/>
  <c r="J26" i="3"/>
  <c r="I26" i="3"/>
  <c r="H26" i="3"/>
  <c r="G26" i="3"/>
  <c r="F26" i="3"/>
  <c r="E26" i="3"/>
  <c r="D26" i="3"/>
  <c r="C26" i="3"/>
  <c r="AM26" i="3" s="1"/>
  <c r="AL25" i="3"/>
  <c r="AK25" i="3"/>
  <c r="AJ25" i="3"/>
  <c r="AI25" i="3"/>
  <c r="AH25" i="3"/>
  <c r="AG25" i="3"/>
  <c r="AF25" i="3"/>
  <c r="AE25" i="3"/>
  <c r="AD25" i="3"/>
  <c r="AC25" i="3"/>
  <c r="AB25" i="3"/>
  <c r="AA25" i="3"/>
  <c r="AO25" i="3" s="1"/>
  <c r="Z25" i="3"/>
  <c r="Y25" i="3"/>
  <c r="X25" i="3"/>
  <c r="W25" i="3"/>
  <c r="V25" i="3"/>
  <c r="U25" i="3"/>
  <c r="T25" i="3"/>
  <c r="S25" i="3"/>
  <c r="R25" i="3"/>
  <c r="Q25" i="3"/>
  <c r="P25" i="3"/>
  <c r="O25" i="3"/>
  <c r="AN25" i="3" s="1"/>
  <c r="N25" i="3"/>
  <c r="M25" i="3"/>
  <c r="L25" i="3"/>
  <c r="K25" i="3"/>
  <c r="J25" i="3"/>
  <c r="I25" i="3"/>
  <c r="H25" i="3"/>
  <c r="G25" i="3"/>
  <c r="F25" i="3"/>
  <c r="E25" i="3"/>
  <c r="D25" i="3"/>
  <c r="C25" i="3"/>
  <c r="AM25" i="3" s="1"/>
  <c r="AL24" i="3"/>
  <c r="AK24" i="3"/>
  <c r="AJ24" i="3"/>
  <c r="AI24" i="3"/>
  <c r="AH24" i="3"/>
  <c r="AG24" i="3"/>
  <c r="AF24" i="3"/>
  <c r="AE24" i="3"/>
  <c r="AD24" i="3"/>
  <c r="AC24" i="3"/>
  <c r="AB24" i="3"/>
  <c r="AA24" i="3"/>
  <c r="AO24" i="3" s="1"/>
  <c r="Z24" i="3"/>
  <c r="Y24" i="3"/>
  <c r="X24" i="3"/>
  <c r="W24" i="3"/>
  <c r="V24" i="3"/>
  <c r="U24" i="3"/>
  <c r="T24" i="3"/>
  <c r="S24" i="3"/>
  <c r="R24" i="3"/>
  <c r="Q24" i="3"/>
  <c r="P24" i="3"/>
  <c r="O24" i="3"/>
  <c r="AN24" i="3" s="1"/>
  <c r="N24" i="3"/>
  <c r="M24" i="3"/>
  <c r="L24" i="3"/>
  <c r="K24" i="3"/>
  <c r="J24" i="3"/>
  <c r="I24" i="3"/>
  <c r="H24" i="3"/>
  <c r="G24" i="3"/>
  <c r="F24" i="3"/>
  <c r="E24" i="3"/>
  <c r="D24" i="3"/>
  <c r="C24" i="3"/>
  <c r="AM24" i="3" s="1"/>
  <c r="AL23" i="3"/>
  <c r="AK23" i="3"/>
  <c r="AJ23" i="3"/>
  <c r="AI23" i="3"/>
  <c r="AH23" i="3"/>
  <c r="AG23" i="3"/>
  <c r="AF23" i="3"/>
  <c r="AE23" i="3"/>
  <c r="AD23" i="3"/>
  <c r="AC23" i="3"/>
  <c r="AB23" i="3"/>
  <c r="AA23" i="3"/>
  <c r="AO23" i="3" s="1"/>
  <c r="Z23" i="3"/>
  <c r="Y23" i="3"/>
  <c r="X23" i="3"/>
  <c r="W23" i="3"/>
  <c r="V23" i="3"/>
  <c r="U23" i="3"/>
  <c r="T23" i="3"/>
  <c r="S23" i="3"/>
  <c r="R23" i="3"/>
  <c r="Q23" i="3"/>
  <c r="P23" i="3"/>
  <c r="O23" i="3"/>
  <c r="AN23" i="3" s="1"/>
  <c r="N23" i="3"/>
  <c r="M23" i="3"/>
  <c r="L23" i="3"/>
  <c r="K23" i="3"/>
  <c r="J23" i="3"/>
  <c r="I23" i="3"/>
  <c r="H23" i="3"/>
  <c r="G23" i="3"/>
  <c r="F23" i="3"/>
  <c r="E23" i="3"/>
  <c r="D23" i="3"/>
  <c r="C23" i="3"/>
  <c r="AM23" i="3" s="1"/>
  <c r="AL22" i="3"/>
  <c r="AK22" i="3"/>
  <c r="AJ22" i="3"/>
  <c r="AI22" i="3"/>
  <c r="AH22" i="3"/>
  <c r="AG22" i="3"/>
  <c r="AF22" i="3"/>
  <c r="AE22" i="3"/>
  <c r="AD22" i="3"/>
  <c r="AC22" i="3"/>
  <c r="AB22" i="3"/>
  <c r="AA22" i="3"/>
  <c r="AO22" i="3" s="1"/>
  <c r="Z22" i="3"/>
  <c r="Y22" i="3"/>
  <c r="X22" i="3"/>
  <c r="W22" i="3"/>
  <c r="V22" i="3"/>
  <c r="U22" i="3"/>
  <c r="T22" i="3"/>
  <c r="S22" i="3"/>
  <c r="R22" i="3"/>
  <c r="Q22" i="3"/>
  <c r="P22" i="3"/>
  <c r="O22" i="3"/>
  <c r="AN22" i="3" s="1"/>
  <c r="N22" i="3"/>
  <c r="M22" i="3"/>
  <c r="L22" i="3"/>
  <c r="K22" i="3"/>
  <c r="J22" i="3"/>
  <c r="I22" i="3"/>
  <c r="H22" i="3"/>
  <c r="G22" i="3"/>
  <c r="F22" i="3"/>
  <c r="E22" i="3"/>
  <c r="D22" i="3"/>
  <c r="C22" i="3"/>
  <c r="AM22" i="3" s="1"/>
  <c r="AL21" i="3"/>
  <c r="AK21" i="3"/>
  <c r="AJ21" i="3"/>
  <c r="AI21" i="3"/>
  <c r="AH21" i="3"/>
  <c r="AG21" i="3"/>
  <c r="AF21" i="3"/>
  <c r="AE21" i="3"/>
  <c r="AD21" i="3"/>
  <c r="AC21" i="3"/>
  <c r="AB21" i="3"/>
  <c r="AA21" i="3"/>
  <c r="AO21" i="3" s="1"/>
  <c r="Z21" i="3"/>
  <c r="Y21" i="3"/>
  <c r="X21" i="3"/>
  <c r="W21" i="3"/>
  <c r="V21" i="3"/>
  <c r="U21" i="3"/>
  <c r="T21" i="3"/>
  <c r="S21" i="3"/>
  <c r="R21" i="3"/>
  <c r="Q21" i="3"/>
  <c r="P21" i="3"/>
  <c r="O21" i="3"/>
  <c r="AN21" i="3" s="1"/>
  <c r="N21" i="3"/>
  <c r="M21" i="3"/>
  <c r="L21" i="3"/>
  <c r="K21" i="3"/>
  <c r="J21" i="3"/>
  <c r="I21" i="3"/>
  <c r="H21" i="3"/>
  <c r="G21" i="3"/>
  <c r="F21" i="3"/>
  <c r="E21" i="3"/>
  <c r="D21" i="3"/>
  <c r="C21" i="3"/>
  <c r="AM21" i="3" s="1"/>
  <c r="AL20" i="3"/>
  <c r="AK20" i="3"/>
  <c r="AJ20" i="3"/>
  <c r="AI20" i="3"/>
  <c r="AH20" i="3"/>
  <c r="AG20" i="3"/>
  <c r="AF20" i="3"/>
  <c r="AE20" i="3"/>
  <c r="AD20" i="3"/>
  <c r="AC20" i="3"/>
  <c r="AB20" i="3"/>
  <c r="AA20" i="3"/>
  <c r="AO20" i="3" s="1"/>
  <c r="Z20" i="3"/>
  <c r="Y20" i="3"/>
  <c r="X20" i="3"/>
  <c r="W20" i="3"/>
  <c r="V20" i="3"/>
  <c r="U20" i="3"/>
  <c r="T20" i="3"/>
  <c r="S20" i="3"/>
  <c r="R20" i="3"/>
  <c r="Q20" i="3"/>
  <c r="P20" i="3"/>
  <c r="O20" i="3"/>
  <c r="AN20" i="3" s="1"/>
  <c r="N20" i="3"/>
  <c r="M20" i="3"/>
  <c r="L20" i="3"/>
  <c r="K20" i="3"/>
  <c r="J20" i="3"/>
  <c r="I20" i="3"/>
  <c r="H20" i="3"/>
  <c r="G20" i="3"/>
  <c r="F20" i="3"/>
  <c r="E20" i="3"/>
  <c r="D20" i="3"/>
  <c r="C20" i="3"/>
  <c r="AM20" i="3" s="1"/>
  <c r="AL19" i="3"/>
  <c r="AK19" i="3"/>
  <c r="AJ19" i="3"/>
  <c r="AI19" i="3"/>
  <c r="AH19" i="3"/>
  <c r="AG19" i="3"/>
  <c r="AF19" i="3"/>
  <c r="AE19" i="3"/>
  <c r="AD19" i="3"/>
  <c r="AC19" i="3"/>
  <c r="AB19" i="3"/>
  <c r="AA19" i="3"/>
  <c r="AO19" i="3" s="1"/>
  <c r="Z19" i="3"/>
  <c r="Y19" i="3"/>
  <c r="X19" i="3"/>
  <c r="W19" i="3"/>
  <c r="V19" i="3"/>
  <c r="U19" i="3"/>
  <c r="T19" i="3"/>
  <c r="S19" i="3"/>
  <c r="R19" i="3"/>
  <c r="Q19" i="3"/>
  <c r="P19" i="3"/>
  <c r="O19" i="3"/>
  <c r="AN19" i="3" s="1"/>
  <c r="N19" i="3"/>
  <c r="M19" i="3"/>
  <c r="L19" i="3"/>
  <c r="K19" i="3"/>
  <c r="J19" i="3"/>
  <c r="I19" i="3"/>
  <c r="H19" i="3"/>
  <c r="G19" i="3"/>
  <c r="F19" i="3"/>
  <c r="E19" i="3"/>
  <c r="D19" i="3"/>
  <c r="C19" i="3"/>
  <c r="AM19" i="3" s="1"/>
  <c r="AL18" i="3"/>
  <c r="AK18" i="3"/>
  <c r="AJ18" i="3"/>
  <c r="AI18" i="3"/>
  <c r="AH18" i="3"/>
  <c r="AG18" i="3"/>
  <c r="AF18" i="3"/>
  <c r="AE18" i="3"/>
  <c r="AD18" i="3"/>
  <c r="AC18" i="3"/>
  <c r="AB18" i="3"/>
  <c r="AA18" i="3"/>
  <c r="AO18" i="3" s="1"/>
  <c r="Z18" i="3"/>
  <c r="Y18" i="3"/>
  <c r="X18" i="3"/>
  <c r="W18" i="3"/>
  <c r="V18" i="3"/>
  <c r="U18" i="3"/>
  <c r="T18" i="3"/>
  <c r="S18" i="3"/>
  <c r="R18" i="3"/>
  <c r="Q18" i="3"/>
  <c r="P18" i="3"/>
  <c r="O18" i="3"/>
  <c r="AN18" i="3" s="1"/>
  <c r="N18" i="3"/>
  <c r="M18" i="3"/>
  <c r="L18" i="3"/>
  <c r="K18" i="3"/>
  <c r="J18" i="3"/>
  <c r="I18" i="3"/>
  <c r="H18" i="3"/>
  <c r="G18" i="3"/>
  <c r="F18" i="3"/>
  <c r="E18" i="3"/>
  <c r="D18" i="3"/>
  <c r="C18" i="3"/>
  <c r="AM18" i="3" s="1"/>
  <c r="AL17" i="3"/>
  <c r="AK17" i="3"/>
  <c r="AJ17" i="3"/>
  <c r="AI17" i="3"/>
  <c r="AH17" i="3"/>
  <c r="AG17" i="3"/>
  <c r="AF17" i="3"/>
  <c r="AE17" i="3"/>
  <c r="AD17" i="3"/>
  <c r="AC17" i="3"/>
  <c r="AB17" i="3"/>
  <c r="AA17" i="3"/>
  <c r="AO17" i="3" s="1"/>
  <c r="Z17" i="3"/>
  <c r="Y17" i="3"/>
  <c r="X17" i="3"/>
  <c r="W17" i="3"/>
  <c r="V17" i="3"/>
  <c r="U17" i="3"/>
  <c r="T17" i="3"/>
  <c r="S17" i="3"/>
  <c r="R17" i="3"/>
  <c r="Q17" i="3"/>
  <c r="P17" i="3"/>
  <c r="O17" i="3"/>
  <c r="AN17" i="3" s="1"/>
  <c r="N17" i="3"/>
  <c r="M17" i="3"/>
  <c r="L17" i="3"/>
  <c r="K17" i="3"/>
  <c r="J17" i="3"/>
  <c r="I17" i="3"/>
  <c r="H17" i="3"/>
  <c r="G17" i="3"/>
  <c r="F17" i="3"/>
  <c r="E17" i="3"/>
  <c r="D17" i="3"/>
  <c r="C17" i="3"/>
  <c r="AM17" i="3" s="1"/>
  <c r="AL16" i="3"/>
  <c r="AK16" i="3"/>
  <c r="AJ16" i="3"/>
  <c r="AI16" i="3"/>
  <c r="AH16" i="3"/>
  <c r="AG16" i="3"/>
  <c r="AF16" i="3"/>
  <c r="AE16" i="3"/>
  <c r="AD16" i="3"/>
  <c r="AC16" i="3"/>
  <c r="AB16" i="3"/>
  <c r="AA16" i="3"/>
  <c r="AO16" i="3" s="1"/>
  <c r="Z16" i="3"/>
  <c r="Y16" i="3"/>
  <c r="X16" i="3"/>
  <c r="W16" i="3"/>
  <c r="V16" i="3"/>
  <c r="U16" i="3"/>
  <c r="T16" i="3"/>
  <c r="S16" i="3"/>
  <c r="R16" i="3"/>
  <c r="Q16" i="3"/>
  <c r="P16" i="3"/>
  <c r="O16" i="3"/>
  <c r="AN16" i="3" s="1"/>
  <c r="N16" i="3"/>
  <c r="M16" i="3"/>
  <c r="L16" i="3"/>
  <c r="K16" i="3"/>
  <c r="J16" i="3"/>
  <c r="I16" i="3"/>
  <c r="H16" i="3"/>
  <c r="G16" i="3"/>
  <c r="F16" i="3"/>
  <c r="E16" i="3"/>
  <c r="D16" i="3"/>
  <c r="C16" i="3"/>
  <c r="AM16" i="3" s="1"/>
  <c r="AL15" i="3"/>
  <c r="AK15" i="3"/>
  <c r="AJ15" i="3"/>
  <c r="AI15" i="3"/>
  <c r="AH15" i="3"/>
  <c r="AG15" i="3"/>
  <c r="AF15" i="3"/>
  <c r="AE15" i="3"/>
  <c r="AD15" i="3"/>
  <c r="AC15" i="3"/>
  <c r="AB15" i="3"/>
  <c r="AA15" i="3"/>
  <c r="AO15" i="3" s="1"/>
  <c r="Z15" i="3"/>
  <c r="Y15" i="3"/>
  <c r="X15" i="3"/>
  <c r="W15" i="3"/>
  <c r="V15" i="3"/>
  <c r="U15" i="3"/>
  <c r="T15" i="3"/>
  <c r="S15" i="3"/>
  <c r="R15" i="3"/>
  <c r="Q15" i="3"/>
  <c r="P15" i="3"/>
  <c r="O15" i="3"/>
  <c r="AN15" i="3" s="1"/>
  <c r="N15" i="3"/>
  <c r="M15" i="3"/>
  <c r="L15" i="3"/>
  <c r="K15" i="3"/>
  <c r="J15" i="3"/>
  <c r="I15" i="3"/>
  <c r="H15" i="3"/>
  <c r="G15" i="3"/>
  <c r="F15" i="3"/>
  <c r="E15" i="3"/>
  <c r="D15" i="3"/>
  <c r="C15" i="3"/>
  <c r="AM15" i="3" s="1"/>
  <c r="AL14" i="3"/>
  <c r="AK14" i="3"/>
  <c r="AJ14" i="3"/>
  <c r="AI14" i="3"/>
  <c r="AH14" i="3"/>
  <c r="AG14" i="3"/>
  <c r="AF14" i="3"/>
  <c r="AE14" i="3"/>
  <c r="AD14" i="3"/>
  <c r="AC14" i="3"/>
  <c r="AB14" i="3"/>
  <c r="AA14" i="3"/>
  <c r="AO14" i="3" s="1"/>
  <c r="Z14" i="3"/>
  <c r="Y14" i="3"/>
  <c r="X14" i="3"/>
  <c r="W14" i="3"/>
  <c r="V14" i="3"/>
  <c r="U14" i="3"/>
  <c r="T14" i="3"/>
  <c r="S14" i="3"/>
  <c r="R14" i="3"/>
  <c r="Q14" i="3"/>
  <c r="P14" i="3"/>
  <c r="O14" i="3"/>
  <c r="AN14" i="3" s="1"/>
  <c r="N14" i="3"/>
  <c r="M14" i="3"/>
  <c r="L14" i="3"/>
  <c r="K14" i="3"/>
  <c r="J14" i="3"/>
  <c r="I14" i="3"/>
  <c r="H14" i="3"/>
  <c r="G14" i="3"/>
  <c r="F14" i="3"/>
  <c r="E14" i="3"/>
  <c r="D14" i="3"/>
  <c r="C14" i="3"/>
  <c r="AM14" i="3" s="1"/>
  <c r="AL13" i="3"/>
  <c r="AK13" i="3"/>
  <c r="AJ13" i="3"/>
  <c r="AI13" i="3"/>
  <c r="AH13" i="3"/>
  <c r="AG13" i="3"/>
  <c r="AF13" i="3"/>
  <c r="AE13" i="3"/>
  <c r="AD13" i="3"/>
  <c r="AC13" i="3"/>
  <c r="AB13" i="3"/>
  <c r="AA13" i="3"/>
  <c r="AO13" i="3" s="1"/>
  <c r="Z13" i="3"/>
  <c r="Y13" i="3"/>
  <c r="X13" i="3"/>
  <c r="W13" i="3"/>
  <c r="V13" i="3"/>
  <c r="U13" i="3"/>
  <c r="T13" i="3"/>
  <c r="S13" i="3"/>
  <c r="R13" i="3"/>
  <c r="Q13" i="3"/>
  <c r="P13" i="3"/>
  <c r="O13" i="3"/>
  <c r="AN13" i="3" s="1"/>
  <c r="N13" i="3"/>
  <c r="M13" i="3"/>
  <c r="L13" i="3"/>
  <c r="K13" i="3"/>
  <c r="J13" i="3"/>
  <c r="I13" i="3"/>
  <c r="H13" i="3"/>
  <c r="G13" i="3"/>
  <c r="F13" i="3"/>
  <c r="E13" i="3"/>
  <c r="D13" i="3"/>
  <c r="C13" i="3"/>
  <c r="AM13" i="3" s="1"/>
  <c r="AL12" i="3"/>
  <c r="AK12" i="3"/>
  <c r="AJ12" i="3"/>
  <c r="AI12" i="3"/>
  <c r="AH12" i="3"/>
  <c r="AG12" i="3"/>
  <c r="AF12" i="3"/>
  <c r="AE12" i="3"/>
  <c r="AD12" i="3"/>
  <c r="AC12" i="3"/>
  <c r="AB12" i="3"/>
  <c r="AA12" i="3"/>
  <c r="AO12" i="3" s="1"/>
  <c r="Z12" i="3"/>
  <c r="Y12" i="3"/>
  <c r="X12" i="3"/>
  <c r="W12" i="3"/>
  <c r="V12" i="3"/>
  <c r="U12" i="3"/>
  <c r="T12" i="3"/>
  <c r="S12" i="3"/>
  <c r="R12" i="3"/>
  <c r="Q12" i="3"/>
  <c r="P12" i="3"/>
  <c r="O12" i="3"/>
  <c r="AN12" i="3" s="1"/>
  <c r="N12" i="3"/>
  <c r="M12" i="3"/>
  <c r="L12" i="3"/>
  <c r="K12" i="3"/>
  <c r="J12" i="3"/>
  <c r="I12" i="3"/>
  <c r="H12" i="3"/>
  <c r="G12" i="3"/>
  <c r="F12" i="3"/>
  <c r="E12" i="3"/>
  <c r="D12" i="3"/>
  <c r="C12" i="3"/>
  <c r="AM12" i="3" s="1"/>
  <c r="AL11" i="3"/>
  <c r="AK11" i="3"/>
  <c r="AJ11" i="3"/>
  <c r="AI11" i="3"/>
  <c r="AH11" i="3"/>
  <c r="AG11" i="3"/>
  <c r="AF11" i="3"/>
  <c r="AE11" i="3"/>
  <c r="AD11" i="3"/>
  <c r="AC11" i="3"/>
  <c r="AB11" i="3"/>
  <c r="AA11" i="3"/>
  <c r="AO11" i="3" s="1"/>
  <c r="Z11" i="3"/>
  <c r="Y11" i="3"/>
  <c r="X11" i="3"/>
  <c r="W11" i="3"/>
  <c r="V11" i="3"/>
  <c r="U11" i="3"/>
  <c r="T11" i="3"/>
  <c r="S11" i="3"/>
  <c r="R11" i="3"/>
  <c r="Q11" i="3"/>
  <c r="P11" i="3"/>
  <c r="O11" i="3"/>
  <c r="AN11" i="3" s="1"/>
  <c r="N11" i="3"/>
  <c r="M11" i="3"/>
  <c r="L11" i="3"/>
  <c r="K11" i="3"/>
  <c r="J11" i="3"/>
  <c r="I11" i="3"/>
  <c r="H11" i="3"/>
  <c r="G11" i="3"/>
  <c r="F11" i="3"/>
  <c r="E11" i="3"/>
  <c r="D11" i="3"/>
  <c r="C11" i="3"/>
  <c r="AM11" i="3" s="1"/>
  <c r="AL10" i="3"/>
  <c r="AK10" i="3"/>
  <c r="AJ10" i="3"/>
  <c r="AI10" i="3"/>
  <c r="AH10" i="3"/>
  <c r="AG10" i="3"/>
  <c r="AF10" i="3"/>
  <c r="AE10" i="3"/>
  <c r="AD10" i="3"/>
  <c r="AC10" i="3"/>
  <c r="AB10" i="3"/>
  <c r="AA10" i="3"/>
  <c r="AO10" i="3" s="1"/>
  <c r="Z10" i="3"/>
  <c r="Y10" i="3"/>
  <c r="X10" i="3"/>
  <c r="W10" i="3"/>
  <c r="V10" i="3"/>
  <c r="U10" i="3"/>
  <c r="T10" i="3"/>
  <c r="S10" i="3"/>
  <c r="R10" i="3"/>
  <c r="Q10" i="3"/>
  <c r="P10" i="3"/>
  <c r="O10" i="3"/>
  <c r="AN10" i="3" s="1"/>
  <c r="N10" i="3"/>
  <c r="M10" i="3"/>
  <c r="L10" i="3"/>
  <c r="K10" i="3"/>
  <c r="J10" i="3"/>
  <c r="I10" i="3"/>
  <c r="H10" i="3"/>
  <c r="G10" i="3"/>
  <c r="F10" i="3"/>
  <c r="E10" i="3"/>
  <c r="D10" i="3"/>
  <c r="C10" i="3"/>
  <c r="AM10" i="3" s="1"/>
  <c r="AL9" i="3"/>
  <c r="AK9" i="3"/>
  <c r="AJ9" i="3"/>
  <c r="AI9" i="3"/>
  <c r="AH9" i="3"/>
  <c r="AG9" i="3"/>
  <c r="AF9" i="3"/>
  <c r="AE9" i="3"/>
  <c r="AD9" i="3"/>
  <c r="AC9" i="3"/>
  <c r="AB9" i="3"/>
  <c r="AA9" i="3"/>
  <c r="AO9" i="3" s="1"/>
  <c r="Z9" i="3"/>
  <c r="Y9" i="3"/>
  <c r="X9" i="3"/>
  <c r="W9" i="3"/>
  <c r="V9" i="3"/>
  <c r="U9" i="3"/>
  <c r="T9" i="3"/>
  <c r="S9" i="3"/>
  <c r="R9" i="3"/>
  <c r="Q9" i="3"/>
  <c r="P9" i="3"/>
  <c r="O9" i="3"/>
  <c r="AN9" i="3" s="1"/>
  <c r="N9" i="3"/>
  <c r="M9" i="3"/>
  <c r="L9" i="3"/>
  <c r="K9" i="3"/>
  <c r="J9" i="3"/>
  <c r="I9" i="3"/>
  <c r="H9" i="3"/>
  <c r="G9" i="3"/>
  <c r="F9" i="3"/>
  <c r="E9" i="3"/>
  <c r="D9" i="3"/>
  <c r="C9" i="3"/>
  <c r="AM9" i="3" s="1"/>
  <c r="AL8" i="3"/>
  <c r="AK8" i="3"/>
  <c r="AJ8" i="3"/>
  <c r="AI8" i="3"/>
  <c r="AH8" i="3"/>
  <c r="AG8" i="3"/>
  <c r="AF8" i="3"/>
  <c r="AE8" i="3"/>
  <c r="AD8" i="3"/>
  <c r="AC8" i="3"/>
  <c r="AB8" i="3"/>
  <c r="AA8" i="3"/>
  <c r="AO8" i="3" s="1"/>
  <c r="Z8" i="3"/>
  <c r="Y8" i="3"/>
  <c r="X8" i="3"/>
  <c r="W8" i="3"/>
  <c r="V8" i="3"/>
  <c r="U8" i="3"/>
  <c r="T8" i="3"/>
  <c r="S8" i="3"/>
  <c r="R8" i="3"/>
  <c r="Q8" i="3"/>
  <c r="P8" i="3"/>
  <c r="O8" i="3"/>
  <c r="AN8" i="3" s="1"/>
  <c r="N8" i="3"/>
  <c r="M8" i="3"/>
  <c r="L8" i="3"/>
  <c r="K8" i="3"/>
  <c r="J8" i="3"/>
  <c r="I8" i="3"/>
  <c r="H8" i="3"/>
  <c r="G8" i="3"/>
  <c r="F8" i="3"/>
  <c r="E8" i="3"/>
  <c r="D8" i="3"/>
  <c r="C8" i="3"/>
  <c r="AM8" i="3" s="1"/>
  <c r="AL7" i="3"/>
  <c r="AK7" i="3"/>
  <c r="AJ7" i="3"/>
  <c r="AI7" i="3"/>
  <c r="AH7" i="3"/>
  <c r="AG7" i="3"/>
  <c r="AF7" i="3"/>
  <c r="AE7" i="3"/>
  <c r="AD7" i="3"/>
  <c r="AC7" i="3"/>
  <c r="AB7" i="3"/>
  <c r="AA7" i="3"/>
  <c r="AO7" i="3" s="1"/>
  <c r="Z7" i="3"/>
  <c r="Y7" i="3"/>
  <c r="X7" i="3"/>
  <c r="W7" i="3"/>
  <c r="V7" i="3"/>
  <c r="U7" i="3"/>
  <c r="T7" i="3"/>
  <c r="S7" i="3"/>
  <c r="R7" i="3"/>
  <c r="Q7" i="3"/>
  <c r="P7" i="3"/>
  <c r="O7" i="3"/>
  <c r="AN7" i="3" s="1"/>
  <c r="N7" i="3"/>
  <c r="M7" i="3"/>
  <c r="L7" i="3"/>
  <c r="K7" i="3"/>
  <c r="J7" i="3"/>
  <c r="I7" i="3"/>
  <c r="H7" i="3"/>
  <c r="G7" i="3"/>
  <c r="F7" i="3"/>
  <c r="E7" i="3"/>
  <c r="D7" i="3"/>
  <c r="C7" i="3"/>
  <c r="AM7" i="3" s="1"/>
  <c r="AL6" i="3"/>
  <c r="AK6" i="3"/>
  <c r="AJ6" i="3"/>
  <c r="AI6" i="3"/>
  <c r="AH6" i="3"/>
  <c r="AG6" i="3"/>
  <c r="AF6" i="3"/>
  <c r="AE6" i="3"/>
  <c r="AD6" i="3"/>
  <c r="AC6" i="3"/>
  <c r="AB6" i="3"/>
  <c r="AA6" i="3"/>
  <c r="AO6" i="3" s="1"/>
  <c r="Z6" i="3"/>
  <c r="Y6" i="3"/>
  <c r="X6" i="3"/>
  <c r="W6" i="3"/>
  <c r="V6" i="3"/>
  <c r="U6" i="3"/>
  <c r="T6" i="3"/>
  <c r="S6" i="3"/>
  <c r="R6" i="3"/>
  <c r="Q6" i="3"/>
  <c r="P6" i="3"/>
  <c r="O6" i="3"/>
  <c r="AN6" i="3" s="1"/>
  <c r="N6" i="3"/>
  <c r="M6" i="3"/>
  <c r="L6" i="3"/>
  <c r="K6" i="3"/>
  <c r="J6" i="3"/>
  <c r="I6" i="3"/>
  <c r="H6" i="3"/>
  <c r="G6" i="3"/>
  <c r="F6" i="3"/>
  <c r="E6" i="3"/>
  <c r="D6" i="3"/>
  <c r="C6" i="3"/>
  <c r="AM6" i="3" s="1"/>
  <c r="AL5" i="3"/>
  <c r="AL35" i="3" s="1"/>
  <c r="AK5" i="3"/>
  <c r="AK35" i="3" s="1"/>
  <c r="AJ5" i="3"/>
  <c r="AJ35" i="3" s="1"/>
  <c r="AI5" i="3"/>
  <c r="AI35" i="3" s="1"/>
  <c r="AH5" i="3"/>
  <c r="AH35" i="3" s="1"/>
  <c r="AG5" i="3"/>
  <c r="AG35" i="3" s="1"/>
  <c r="AF5" i="3"/>
  <c r="AF35" i="3" s="1"/>
  <c r="AE5" i="3"/>
  <c r="AE35" i="3" s="1"/>
  <c r="AD5" i="3"/>
  <c r="AD35" i="3" s="1"/>
  <c r="AC5" i="3"/>
  <c r="AC35" i="3" s="1"/>
  <c r="AB5" i="3"/>
  <c r="AB35" i="3" s="1"/>
  <c r="AA5" i="3"/>
  <c r="AA35" i="3" s="1"/>
  <c r="Z5" i="3"/>
  <c r="Z35" i="3" s="1"/>
  <c r="Y5" i="3"/>
  <c r="Y35" i="3" s="1"/>
  <c r="X5" i="3"/>
  <c r="X35" i="3" s="1"/>
  <c r="W5" i="3"/>
  <c r="W35" i="3" s="1"/>
  <c r="V5" i="3"/>
  <c r="V35" i="3" s="1"/>
  <c r="U5" i="3"/>
  <c r="U35" i="3" s="1"/>
  <c r="T5" i="3"/>
  <c r="T35" i="3" s="1"/>
  <c r="S5" i="3"/>
  <c r="S35" i="3" s="1"/>
  <c r="R5" i="3"/>
  <c r="R35" i="3" s="1"/>
  <c r="Q5" i="3"/>
  <c r="Q35" i="3" s="1"/>
  <c r="P5" i="3"/>
  <c r="P35" i="3" s="1"/>
  <c r="O5" i="3"/>
  <c r="AN5" i="3" s="1"/>
  <c r="AN35" i="3" s="1"/>
  <c r="N5" i="3"/>
  <c r="N35" i="3" s="1"/>
  <c r="M5" i="3"/>
  <c r="M35" i="3" s="1"/>
  <c r="L5" i="3"/>
  <c r="L35" i="3" s="1"/>
  <c r="K5" i="3"/>
  <c r="K35" i="3" s="1"/>
  <c r="J5" i="3"/>
  <c r="J35" i="3" s="1"/>
  <c r="I5" i="3"/>
  <c r="I35" i="3" s="1"/>
  <c r="H5" i="3"/>
  <c r="H35" i="3" s="1"/>
  <c r="G5" i="3"/>
  <c r="G35" i="3" s="1"/>
  <c r="F5" i="3"/>
  <c r="F35" i="3" s="1"/>
  <c r="E5" i="3"/>
  <c r="E35" i="3" s="1"/>
  <c r="D5" i="3"/>
  <c r="D35" i="3" s="1"/>
  <c r="C5" i="3"/>
  <c r="AM5" i="3" s="1"/>
  <c r="AM35" i="3" s="1"/>
  <c r="B2" i="3"/>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C24" i="2"/>
  <c r="AM24" i="2" s="1"/>
  <c r="AL22" i="2"/>
  <c r="AK22" i="2"/>
  <c r="AH22" i="2"/>
  <c r="AG22" i="2"/>
  <c r="AD22" i="2"/>
  <c r="AC22" i="2"/>
  <c r="Z22" i="2"/>
  <c r="Y22" i="2"/>
  <c r="V22" i="2"/>
  <c r="U22" i="2"/>
  <c r="R22" i="2"/>
  <c r="Q22" i="2"/>
  <c r="N22" i="2"/>
  <c r="M22" i="2"/>
  <c r="J22" i="2"/>
  <c r="I22" i="2"/>
  <c r="F22" i="2"/>
  <c r="E22"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C11" i="2"/>
  <c r="AM11" i="2" s="1"/>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C10" i="2"/>
  <c r="AL9" i="2"/>
  <c r="AK9" i="2"/>
  <c r="AJ9" i="2"/>
  <c r="AI9" i="2"/>
  <c r="AH9" i="2"/>
  <c r="AG9" i="2"/>
  <c r="AF9" i="2"/>
  <c r="AE9" i="2"/>
  <c r="AD9" i="2"/>
  <c r="AC9" i="2"/>
  <c r="AB9" i="2"/>
  <c r="AB13" i="2" s="1"/>
  <c r="AA9" i="2"/>
  <c r="Z9" i="2"/>
  <c r="Y9" i="2"/>
  <c r="X9" i="2"/>
  <c r="W9" i="2"/>
  <c r="V9" i="2"/>
  <c r="U9" i="2"/>
  <c r="T9" i="2"/>
  <c r="S9" i="2"/>
  <c r="R9" i="2"/>
  <c r="Q9" i="2"/>
  <c r="P9" i="2"/>
  <c r="P13" i="2" s="1"/>
  <c r="O9" i="2"/>
  <c r="N9" i="2"/>
  <c r="M9" i="2"/>
  <c r="L9" i="2"/>
  <c r="L13" i="2" s="1"/>
  <c r="K9" i="2"/>
  <c r="J9" i="2"/>
  <c r="I9" i="2"/>
  <c r="H9" i="2"/>
  <c r="G9" i="2"/>
  <c r="F9" i="2"/>
  <c r="E9" i="2"/>
  <c r="D9" i="2"/>
  <c r="D13" i="2" s="1"/>
  <c r="C9" i="2"/>
  <c r="AM9" i="2" s="1"/>
  <c r="AL8" i="2"/>
  <c r="AK8" i="2"/>
  <c r="AK12" i="2" s="1"/>
  <c r="AJ8" i="2"/>
  <c r="AJ12" i="2" s="1"/>
  <c r="AI8" i="2"/>
  <c r="AI12" i="2" s="1"/>
  <c r="AH8" i="2"/>
  <c r="AF8" i="2"/>
  <c r="AF12" i="2" s="1"/>
  <c r="AE8" i="2"/>
  <c r="AE12" i="2" s="1"/>
  <c r="AC8" i="2"/>
  <c r="AC12" i="2" s="1"/>
  <c r="AB8" i="2"/>
  <c r="AB12" i="2" s="1"/>
  <c r="Z8" i="2"/>
  <c r="Y8" i="2"/>
  <c r="Y12" i="2" s="1"/>
  <c r="W8" i="2"/>
  <c r="W12" i="2" s="1"/>
  <c r="V8" i="2"/>
  <c r="T8" i="2"/>
  <c r="T12" i="2" s="1"/>
  <c r="S8" i="2"/>
  <c r="S12" i="2" s="1"/>
  <c r="Q8" i="2"/>
  <c r="Q12" i="2" s="1"/>
  <c r="P8" i="2"/>
  <c r="P12" i="2" s="1"/>
  <c r="O8" i="2"/>
  <c r="O12" i="2" s="1"/>
  <c r="N8" i="2"/>
  <c r="M8" i="2"/>
  <c r="M12" i="2" s="1"/>
  <c r="L8" i="2"/>
  <c r="L12" i="2" s="1"/>
  <c r="K8" i="2"/>
  <c r="K12" i="2" s="1"/>
  <c r="J8" i="2"/>
  <c r="I8" i="2"/>
  <c r="I12" i="2" s="1"/>
  <c r="H8" i="2"/>
  <c r="H12" i="2" s="1"/>
  <c r="G8" i="2"/>
  <c r="E8" i="2"/>
  <c r="E12" i="2" s="1"/>
  <c r="D8" i="2"/>
  <c r="D12" i="2" s="1"/>
  <c r="AM4" i="2"/>
  <c r="C4" i="2"/>
  <c r="AL3" i="2"/>
  <c r="AK3" i="2"/>
  <c r="AJ3" i="2"/>
  <c r="AI3" i="2"/>
  <c r="AH3" i="2"/>
  <c r="AG3" i="2"/>
  <c r="AF3" i="2"/>
  <c r="AE3" i="2"/>
  <c r="AD3" i="2"/>
  <c r="AC3" i="2"/>
  <c r="AB3" i="2"/>
  <c r="AA3" i="2"/>
  <c r="Z3" i="2"/>
  <c r="Y3" i="2"/>
  <c r="X3" i="2"/>
  <c r="W3" i="2"/>
  <c r="V3" i="2"/>
  <c r="U3" i="2"/>
  <c r="T3" i="2"/>
  <c r="S3" i="2"/>
  <c r="R3" i="2"/>
  <c r="Q3" i="2"/>
  <c r="P3" i="2"/>
  <c r="O3" i="2"/>
  <c r="N3" i="2"/>
  <c r="M3" i="2"/>
  <c r="L3" i="2"/>
  <c r="K3" i="2"/>
  <c r="J3" i="2"/>
  <c r="I3" i="2"/>
  <c r="H3" i="2"/>
  <c r="G3" i="2"/>
  <c r="F3" i="2"/>
  <c r="E3" i="2"/>
  <c r="D3" i="2"/>
  <c r="C3" i="2"/>
  <c r="C1" i="2"/>
  <c r="AE51" i="4" a="1"/>
  <c r="O51" i="4" a="1"/>
  <c r="AK49" i="4" a="1"/>
  <c r="W49" i="4" a="1"/>
  <c r="G49" i="4" a="1"/>
  <c r="Y31" i="4" a="1"/>
  <c r="I31" i="4" a="1"/>
  <c r="Y49" i="4" a="1"/>
  <c r="I49" i="4" a="1"/>
  <c r="AD31" i="4" a="1"/>
  <c r="N31" i="4" a="1"/>
  <c r="AL27" i="4" a="1"/>
  <c r="AD27" i="4" a="1"/>
  <c r="V27" i="4" a="1"/>
  <c r="N27" i="4" a="1"/>
  <c r="F27" i="4" a="1"/>
  <c r="AG51" i="4" a="1"/>
  <c r="Q51" i="4" a="1"/>
  <c r="AI49" i="4" a="1"/>
  <c r="S49" i="4" a="1"/>
  <c r="C49" i="4" a="1"/>
  <c r="X49" i="4" a="1"/>
  <c r="H49" i="4" a="1"/>
  <c r="AK31" i="4" a="1"/>
  <c r="AI26" i="4" a="1"/>
  <c r="S26" i="4" a="1"/>
  <c r="C26" i="4" a="1"/>
  <c r="AK27" i="4" a="1"/>
  <c r="U27" i="4" a="1"/>
  <c r="E27" i="4" a="1"/>
  <c r="X26" i="4" a="1"/>
  <c r="H26" i="4" a="1"/>
  <c r="M31" i="4" a="1"/>
  <c r="Z26" i="4" a="1"/>
  <c r="J26" i="4" a="1"/>
  <c r="R31" i="4" a="1"/>
  <c r="AA27" i="4" a="1"/>
  <c r="K27" i="4" a="1"/>
  <c r="AG26" i="4" a="1"/>
  <c r="Q26" i="4" a="1"/>
  <c r="G26" i="4" a="1"/>
  <c r="W27" i="4" a="1"/>
  <c r="G27" i="4" a="1"/>
  <c r="AB26" i="4" a="1"/>
  <c r="L26" i="4" a="1"/>
  <c r="AI51" i="4" a="1"/>
  <c r="Z49" i="4" a="1"/>
  <c r="L31" i="4" a="1"/>
  <c r="AI31" i="4" a="1"/>
  <c r="X27" i="4" a="1"/>
  <c r="U51" i="4" a="1"/>
  <c r="V49" i="4" a="1"/>
  <c r="AE31" i="4" a="1"/>
  <c r="F26" i="4" a="1"/>
  <c r="I27" i="4" a="1"/>
  <c r="X31" i="4" a="1"/>
  <c r="AJ26" i="4" a="1"/>
  <c r="D26" i="4" a="1"/>
  <c r="AL49" i="4" a="1"/>
  <c r="AA51" i="4" a="1"/>
  <c r="K51" i="4" a="1"/>
  <c r="AH49" i="4" a="1"/>
  <c r="R49" i="4" a="1"/>
  <c r="AJ31" i="4" a="1"/>
  <c r="T31" i="4" a="1"/>
  <c r="D31" i="4" a="1"/>
  <c r="T49" i="4" a="1"/>
  <c r="D49" i="4" a="1"/>
  <c r="AA31" i="4" a="1"/>
  <c r="K31" i="4" a="1"/>
  <c r="AJ27" i="4" a="1"/>
  <c r="AB27" i="4" a="1"/>
  <c r="T27" i="4" a="1"/>
  <c r="L27" i="4" a="1"/>
  <c r="D27" i="4" a="1"/>
  <c r="AC51" i="4" a="1"/>
  <c r="M51" i="4" a="1"/>
  <c r="AD49" i="4" a="1"/>
  <c r="N49" i="4" a="1"/>
  <c r="AL51" i="4" a="1"/>
  <c r="U49" i="4" a="1"/>
  <c r="E49" i="4" a="1"/>
  <c r="U31" i="4" a="1"/>
  <c r="AD26" i="4" a="1"/>
  <c r="N26" i="4" a="1"/>
  <c r="Z31" i="4" a="1"/>
  <c r="AG27" i="4" a="1"/>
  <c r="Q27" i="4" a="1"/>
  <c r="AL26" i="4" a="1"/>
  <c r="U26" i="4" a="1"/>
  <c r="E26" i="4" a="1"/>
  <c r="H31" i="4" a="1"/>
  <c r="W26" i="4" a="1"/>
  <c r="G31" i="4" a="1"/>
  <c r="S51" i="4" a="1"/>
  <c r="J49" i="4" a="1"/>
  <c r="AB49" i="4" a="1"/>
  <c r="S31" i="4" a="1"/>
  <c r="P27" i="4" a="1"/>
  <c r="AK51" i="4" a="1"/>
  <c r="F49" i="4" a="1"/>
  <c r="E31" i="4" a="1"/>
  <c r="J31" i="4" a="1"/>
  <c r="AE27" i="4" a="1"/>
  <c r="O27" i="4" a="1"/>
  <c r="T26" i="4" a="1"/>
  <c r="AJ49" i="4" a="1"/>
  <c r="W51" i="4" a="1"/>
  <c r="G51" i="4" a="1"/>
  <c r="AE49" i="4" a="1"/>
  <c r="O49" i="4" a="1"/>
  <c r="AG31" i="4" a="1"/>
  <c r="Q31" i="4" a="1"/>
  <c r="AG49" i="4" a="1"/>
  <c r="Q49" i="4" a="1"/>
  <c r="AL31" i="4" a="1"/>
  <c r="V31" i="4" a="1"/>
  <c r="F31" i="4" a="1"/>
  <c r="AH27" i="4" a="1"/>
  <c r="Z27" i="4" a="1"/>
  <c r="R27" i="4" a="1"/>
  <c r="J27" i="4" a="1"/>
  <c r="AK26" i="4" a="1"/>
  <c r="Y51" i="4" a="1"/>
  <c r="I51" i="4" a="1"/>
  <c r="AA49" i="4" a="1"/>
  <c r="K49" i="4" a="1"/>
  <c r="AF49" i="4" a="1"/>
  <c r="P49" i="4" a="1"/>
  <c r="AH31" i="4" a="1"/>
  <c r="P31" i="4" a="1"/>
  <c r="AA26" i="4" a="1"/>
  <c r="K26" i="4" a="1"/>
  <c r="O31" i="4" a="1"/>
  <c r="AC27" i="4" a="1"/>
  <c r="M27" i="4" a="1"/>
  <c r="AF26" i="4" a="1"/>
  <c r="P26" i="4" a="1"/>
  <c r="AF31" i="4" a="1"/>
  <c r="AH26" i="4" a="1"/>
  <c r="R26" i="4" a="1"/>
  <c r="AC31" i="4" a="1"/>
  <c r="AI27" i="4" a="1"/>
  <c r="S27" i="4" a="1"/>
  <c r="C27" i="4" a="1"/>
  <c r="Y26" i="4" a="1"/>
  <c r="I26" i="4" a="1"/>
  <c r="C51" i="4" a="1"/>
  <c r="AB31" i="4" a="1"/>
  <c r="L49" i="4" a="1"/>
  <c r="C31" i="4" a="1"/>
  <c r="AF27" i="4" a="1"/>
  <c r="H27" i="4" a="1"/>
  <c r="E51" i="4" a="1"/>
  <c r="AC49" i="4" a="1"/>
  <c r="M49" i="4" a="1"/>
  <c r="V26" i="4" a="1"/>
  <c r="Y27" i="4" a="1"/>
  <c r="AC26" i="4" a="1"/>
  <c r="M26" i="4" a="1"/>
  <c r="AE26" i="4" a="1"/>
  <c r="O26" i="4" a="1"/>
  <c r="W31" i="4" a="1"/>
  <c r="O124" i="4" l="1"/>
  <c r="G126" i="4"/>
  <c r="J129" i="4"/>
  <c r="C123" i="4"/>
  <c r="AE124" i="4"/>
  <c r="W126" i="4"/>
  <c r="Z130" i="4"/>
  <c r="S123" i="4"/>
  <c r="K125" i="4"/>
  <c r="R127" i="4"/>
  <c r="R132" i="4"/>
  <c r="AI123" i="4"/>
  <c r="AA125" i="4"/>
  <c r="N128" i="4"/>
  <c r="G123" i="4"/>
  <c r="W123" i="4"/>
  <c r="C124" i="4"/>
  <c r="S124" i="4"/>
  <c r="AI124" i="4"/>
  <c r="O125" i="4"/>
  <c r="AE125" i="4"/>
  <c r="K126" i="4"/>
  <c r="AD126" i="4"/>
  <c r="Z127" i="4"/>
  <c r="V128" i="4"/>
  <c r="R129" i="4"/>
  <c r="F131" i="4"/>
  <c r="AH132" i="4"/>
  <c r="Z134" i="4"/>
  <c r="K123" i="4"/>
  <c r="AA123" i="4"/>
  <c r="G124" i="4"/>
  <c r="W124" i="4"/>
  <c r="C125" i="4"/>
  <c r="S125" i="4"/>
  <c r="AI125" i="4"/>
  <c r="O126" i="4"/>
  <c r="AL126" i="4"/>
  <c r="AH127" i="4"/>
  <c r="AD128" i="4"/>
  <c r="AD129" i="4"/>
  <c r="V131" i="4"/>
  <c r="N133" i="4"/>
  <c r="F135" i="4"/>
  <c r="O123" i="4"/>
  <c r="AE123" i="4"/>
  <c r="K124" i="4"/>
  <c r="AA124" i="4"/>
  <c r="G125" i="4"/>
  <c r="W125" i="4"/>
  <c r="C126" i="4"/>
  <c r="S126" i="4"/>
  <c r="J127" i="4"/>
  <c r="F128" i="4"/>
  <c r="AL128" i="4"/>
  <c r="J130" i="4"/>
  <c r="AL131" i="4"/>
  <c r="AD133" i="4"/>
  <c r="H123" i="4"/>
  <c r="T123" i="4"/>
  <c r="AF123" i="4"/>
  <c r="H124" i="4"/>
  <c r="T124" i="4"/>
  <c r="AF124" i="4"/>
  <c r="AJ124" i="4"/>
  <c r="L125" i="4"/>
  <c r="P125" i="4"/>
  <c r="T125" i="4"/>
  <c r="X125" i="4"/>
  <c r="AB125" i="4"/>
  <c r="AF125" i="4"/>
  <c r="AJ125" i="4"/>
  <c r="D126" i="4"/>
  <c r="H126" i="4"/>
  <c r="L126" i="4"/>
  <c r="P126" i="4"/>
  <c r="T126" i="4"/>
  <c r="X126" i="4"/>
  <c r="AE126" i="4"/>
  <c r="C127" i="4"/>
  <c r="K127" i="4"/>
  <c r="S127" i="4"/>
  <c r="AA127" i="4"/>
  <c r="AI127" i="4"/>
  <c r="G128" i="4"/>
  <c r="O128" i="4"/>
  <c r="W128" i="4"/>
  <c r="AE128" i="4"/>
  <c r="C129" i="4"/>
  <c r="K129" i="4"/>
  <c r="S129" i="4"/>
  <c r="AH129" i="4"/>
  <c r="N130" i="4"/>
  <c r="AD130" i="4"/>
  <c r="J131" i="4"/>
  <c r="Z131" i="4"/>
  <c r="F132" i="4"/>
  <c r="V132" i="4"/>
  <c r="AL132" i="4"/>
  <c r="R133" i="4"/>
  <c r="AH133" i="4"/>
  <c r="N134" i="4"/>
  <c r="AD134" i="4"/>
  <c r="J135" i="4"/>
  <c r="Z135" i="4"/>
  <c r="D123" i="4"/>
  <c r="P123" i="4"/>
  <c r="X123" i="4"/>
  <c r="AJ123" i="4"/>
  <c r="L124" i="4"/>
  <c r="X124" i="4"/>
  <c r="H125" i="4"/>
  <c r="E123" i="4"/>
  <c r="I123" i="4"/>
  <c r="M123" i="4"/>
  <c r="Q123" i="4"/>
  <c r="U123" i="4"/>
  <c r="Y123" i="4"/>
  <c r="AC123" i="4"/>
  <c r="AG123" i="4"/>
  <c r="AK123" i="4"/>
  <c r="E124" i="4"/>
  <c r="I124" i="4"/>
  <c r="M124" i="4"/>
  <c r="Q124" i="4"/>
  <c r="U124" i="4"/>
  <c r="Y124" i="4"/>
  <c r="AC124" i="4"/>
  <c r="AG124" i="4"/>
  <c r="AK124" i="4"/>
  <c r="E125" i="4"/>
  <c r="I125" i="4"/>
  <c r="M125" i="4"/>
  <c r="Q125" i="4"/>
  <c r="U125" i="4"/>
  <c r="Y125" i="4"/>
  <c r="AC125" i="4"/>
  <c r="AG125" i="4"/>
  <c r="AK125" i="4"/>
  <c r="E126" i="4"/>
  <c r="I126" i="4"/>
  <c r="M126" i="4"/>
  <c r="Q126" i="4"/>
  <c r="U126" i="4"/>
  <c r="Z126" i="4"/>
  <c r="AH126" i="4"/>
  <c r="F127" i="4"/>
  <c r="N127" i="4"/>
  <c r="V127" i="4"/>
  <c r="AD127" i="4"/>
  <c r="AL127" i="4"/>
  <c r="J128" i="4"/>
  <c r="R128" i="4"/>
  <c r="Z128" i="4"/>
  <c r="AH128" i="4"/>
  <c r="F129" i="4"/>
  <c r="N129" i="4"/>
  <c r="V129" i="4"/>
  <c r="AL129" i="4"/>
  <c r="R130" i="4"/>
  <c r="AH130" i="4"/>
  <c r="N131" i="4"/>
  <c r="AD131" i="4"/>
  <c r="J132" i="4"/>
  <c r="Z132" i="4"/>
  <c r="F133" i="4"/>
  <c r="V133" i="4"/>
  <c r="AL133" i="4"/>
  <c r="R134" i="4"/>
  <c r="AH134" i="4"/>
  <c r="N135" i="4"/>
  <c r="AK135" i="4"/>
  <c r="AG135" i="4"/>
  <c r="AC135" i="4"/>
  <c r="Y135" i="4"/>
  <c r="U135" i="4"/>
  <c r="Q135" i="4"/>
  <c r="M135" i="4"/>
  <c r="I135" i="4"/>
  <c r="E135" i="4"/>
  <c r="AK134" i="4"/>
  <c r="AG134" i="4"/>
  <c r="AC134" i="4"/>
  <c r="Y134" i="4"/>
  <c r="U134" i="4"/>
  <c r="Q134" i="4"/>
  <c r="M134" i="4"/>
  <c r="I134" i="4"/>
  <c r="E134" i="4"/>
  <c r="AK133" i="4"/>
  <c r="AG133" i="4"/>
  <c r="AC133" i="4"/>
  <c r="Y133" i="4"/>
  <c r="U133" i="4"/>
  <c r="Q133" i="4"/>
  <c r="M133" i="4"/>
  <c r="I133" i="4"/>
  <c r="E133" i="4"/>
  <c r="AK132" i="4"/>
  <c r="AG132" i="4"/>
  <c r="AC132" i="4"/>
  <c r="Y132" i="4"/>
  <c r="U132" i="4"/>
  <c r="Q132" i="4"/>
  <c r="M132" i="4"/>
  <c r="I132" i="4"/>
  <c r="E132" i="4"/>
  <c r="AK131" i="4"/>
  <c r="AG131" i="4"/>
  <c r="AC131" i="4"/>
  <c r="Y131" i="4"/>
  <c r="U131" i="4"/>
  <c r="Q131" i="4"/>
  <c r="M131" i="4"/>
  <c r="I131" i="4"/>
  <c r="E131" i="4"/>
  <c r="AK130" i="4"/>
  <c r="AG130" i="4"/>
  <c r="AC130" i="4"/>
  <c r="Y130" i="4"/>
  <c r="U130" i="4"/>
  <c r="Q130" i="4"/>
  <c r="M130" i="4"/>
  <c r="I130" i="4"/>
  <c r="E130" i="4"/>
  <c r="AK129" i="4"/>
  <c r="AG129" i="4"/>
  <c r="AC129" i="4"/>
  <c r="Y129" i="4"/>
  <c r="U129" i="4"/>
  <c r="Q129" i="4"/>
  <c r="M129" i="4"/>
  <c r="I129" i="4"/>
  <c r="E129" i="4"/>
  <c r="AK128" i="4"/>
  <c r="AG128" i="4"/>
  <c r="AC128" i="4"/>
  <c r="Y128" i="4"/>
  <c r="U128" i="4"/>
  <c r="Q128" i="4"/>
  <c r="M128" i="4"/>
  <c r="I128" i="4"/>
  <c r="E128" i="4"/>
  <c r="AK127" i="4"/>
  <c r="AG127" i="4"/>
  <c r="AC127" i="4"/>
  <c r="Y127" i="4"/>
  <c r="U127" i="4"/>
  <c r="Q127" i="4"/>
  <c r="M127" i="4"/>
  <c r="I127" i="4"/>
  <c r="E127" i="4"/>
  <c r="AK126" i="4"/>
  <c r="AG126" i="4"/>
  <c r="AC126" i="4"/>
  <c r="Y126" i="4"/>
  <c r="AJ135" i="4"/>
  <c r="AF135" i="4"/>
  <c r="AB135" i="4"/>
  <c r="X135" i="4"/>
  <c r="T135" i="4"/>
  <c r="P135" i="4"/>
  <c r="L135" i="4"/>
  <c r="H135" i="4"/>
  <c r="D135" i="4"/>
  <c r="AJ134" i="4"/>
  <c r="AF134" i="4"/>
  <c r="AB134" i="4"/>
  <c r="X134" i="4"/>
  <c r="T134" i="4"/>
  <c r="P134" i="4"/>
  <c r="L134" i="4"/>
  <c r="H134" i="4"/>
  <c r="D134" i="4"/>
  <c r="AJ133" i="4"/>
  <c r="AF133" i="4"/>
  <c r="AB133" i="4"/>
  <c r="X133" i="4"/>
  <c r="T133" i="4"/>
  <c r="P133" i="4"/>
  <c r="L133" i="4"/>
  <c r="H133" i="4"/>
  <c r="D133" i="4"/>
  <c r="AJ132" i="4"/>
  <c r="AF132" i="4"/>
  <c r="AB132" i="4"/>
  <c r="X132" i="4"/>
  <c r="T132" i="4"/>
  <c r="P132" i="4"/>
  <c r="L132" i="4"/>
  <c r="H132" i="4"/>
  <c r="D132" i="4"/>
  <c r="AJ131" i="4"/>
  <c r="AF131" i="4"/>
  <c r="AB131" i="4"/>
  <c r="X131" i="4"/>
  <c r="T131" i="4"/>
  <c r="P131" i="4"/>
  <c r="L131" i="4"/>
  <c r="H131" i="4"/>
  <c r="D131" i="4"/>
  <c r="AJ130" i="4"/>
  <c r="AF130" i="4"/>
  <c r="AB130" i="4"/>
  <c r="X130" i="4"/>
  <c r="T130" i="4"/>
  <c r="P130" i="4"/>
  <c r="L130" i="4"/>
  <c r="H130" i="4"/>
  <c r="D130" i="4"/>
  <c r="AJ129" i="4"/>
  <c r="AF129" i="4"/>
  <c r="AB129" i="4"/>
  <c r="X129" i="4"/>
  <c r="T129" i="4"/>
  <c r="P129" i="4"/>
  <c r="L129" i="4"/>
  <c r="H129" i="4"/>
  <c r="D129" i="4"/>
  <c r="AJ128" i="4"/>
  <c r="AF128" i="4"/>
  <c r="AB128" i="4"/>
  <c r="X128" i="4"/>
  <c r="T128" i="4"/>
  <c r="P128" i="4"/>
  <c r="L128" i="4"/>
  <c r="H128" i="4"/>
  <c r="D128" i="4"/>
  <c r="AJ127" i="4"/>
  <c r="AF127" i="4"/>
  <c r="AB127" i="4"/>
  <c r="X127" i="4"/>
  <c r="T127" i="4"/>
  <c r="P127" i="4"/>
  <c r="L127" i="4"/>
  <c r="H127" i="4"/>
  <c r="D127" i="4"/>
  <c r="AJ126" i="4"/>
  <c r="AF126" i="4"/>
  <c r="AB126" i="4"/>
  <c r="AI135" i="4"/>
  <c r="AE135" i="4"/>
  <c r="AA135" i="4"/>
  <c r="W135" i="4"/>
  <c r="S135" i="4"/>
  <c r="O135" i="4"/>
  <c r="K135" i="4"/>
  <c r="G135" i="4"/>
  <c r="C135" i="4"/>
  <c r="AI134" i="4"/>
  <c r="AE134" i="4"/>
  <c r="AA134" i="4"/>
  <c r="W134" i="4"/>
  <c r="S134" i="4"/>
  <c r="O134" i="4"/>
  <c r="K134" i="4"/>
  <c r="G134" i="4"/>
  <c r="C134" i="4"/>
  <c r="AI133" i="4"/>
  <c r="AE133" i="4"/>
  <c r="AA133" i="4"/>
  <c r="W133" i="4"/>
  <c r="S133" i="4"/>
  <c r="O133" i="4"/>
  <c r="K133" i="4"/>
  <c r="G133" i="4"/>
  <c r="C133" i="4"/>
  <c r="AI132" i="4"/>
  <c r="AE132" i="4"/>
  <c r="AA132" i="4"/>
  <c r="W132" i="4"/>
  <c r="S132" i="4"/>
  <c r="O132" i="4"/>
  <c r="K132" i="4"/>
  <c r="G132" i="4"/>
  <c r="C132" i="4"/>
  <c r="AI131" i="4"/>
  <c r="AE131" i="4"/>
  <c r="AA131" i="4"/>
  <c r="W131" i="4"/>
  <c r="S131" i="4"/>
  <c r="O131" i="4"/>
  <c r="K131" i="4"/>
  <c r="G131" i="4"/>
  <c r="C131" i="4"/>
  <c r="AI130" i="4"/>
  <c r="AE130" i="4"/>
  <c r="AA130" i="4"/>
  <c r="W130" i="4"/>
  <c r="S130" i="4"/>
  <c r="O130" i="4"/>
  <c r="K130" i="4"/>
  <c r="G130" i="4"/>
  <c r="C130" i="4"/>
  <c r="AI129" i="4"/>
  <c r="AE129" i="4"/>
  <c r="AA129" i="4"/>
  <c r="W129" i="4"/>
  <c r="L123" i="4"/>
  <c r="AB123" i="4"/>
  <c r="D124" i="4"/>
  <c r="P124" i="4"/>
  <c r="AB124" i="4"/>
  <c r="D125" i="4"/>
  <c r="F123" i="4"/>
  <c r="J123" i="4"/>
  <c r="N123" i="4"/>
  <c r="R123" i="4"/>
  <c r="V123" i="4"/>
  <c r="Z123" i="4"/>
  <c r="AD123" i="4"/>
  <c r="AH123" i="4"/>
  <c r="AL123" i="4"/>
  <c r="F124" i="4"/>
  <c r="J124" i="4"/>
  <c r="N124" i="4"/>
  <c r="R124" i="4"/>
  <c r="V124" i="4"/>
  <c r="Z124" i="4"/>
  <c r="AD124" i="4"/>
  <c r="AH124" i="4"/>
  <c r="AL124" i="4"/>
  <c r="F125" i="4"/>
  <c r="J125" i="4"/>
  <c r="N125" i="4"/>
  <c r="R125" i="4"/>
  <c r="V125" i="4"/>
  <c r="Z125" i="4"/>
  <c r="AD125" i="4"/>
  <c r="AH125" i="4"/>
  <c r="AL125" i="4"/>
  <c r="F126" i="4"/>
  <c r="J126" i="4"/>
  <c r="N126" i="4"/>
  <c r="R126" i="4"/>
  <c r="V126" i="4"/>
  <c r="AA126" i="4"/>
  <c r="AI126" i="4"/>
  <c r="G127" i="4"/>
  <c r="O127" i="4"/>
  <c r="W127" i="4"/>
  <c r="AE127" i="4"/>
  <c r="C128" i="4"/>
  <c r="K128" i="4"/>
  <c r="S128" i="4"/>
  <c r="AA128" i="4"/>
  <c r="AI128" i="4"/>
  <c r="G129" i="4"/>
  <c r="O129" i="4"/>
  <c r="Z129" i="4"/>
  <c r="F130" i="4"/>
  <c r="V130" i="4"/>
  <c r="AL130" i="4"/>
  <c r="R131" i="4"/>
  <c r="AH131" i="4"/>
  <c r="N132" i="4"/>
  <c r="AD132" i="4"/>
  <c r="J133" i="4"/>
  <c r="Z133" i="4"/>
  <c r="F134" i="4"/>
  <c r="V134" i="4"/>
  <c r="AL134" i="4"/>
  <c r="R135" i="4"/>
  <c r="AH135" i="4"/>
  <c r="G104" i="7"/>
  <c r="AM10" i="2"/>
  <c r="G12" i="2"/>
  <c r="H13" i="2"/>
  <c r="D26" i="4"/>
  <c r="I26" i="4"/>
  <c r="L26" i="4"/>
  <c r="Q26" i="4"/>
  <c r="T26" i="4"/>
  <c r="Y26" i="4"/>
  <c r="AB26" i="4"/>
  <c r="AG26" i="4"/>
  <c r="AJ26" i="4"/>
  <c r="C27" i="4"/>
  <c r="G27" i="4"/>
  <c r="K27" i="4"/>
  <c r="O27" i="4"/>
  <c r="S27" i="4"/>
  <c r="W27" i="4"/>
  <c r="AA27" i="4"/>
  <c r="AE27" i="4"/>
  <c r="AI27" i="4"/>
  <c r="G31" i="4"/>
  <c r="R31" i="4"/>
  <c r="W31" i="4"/>
  <c r="AC31" i="4"/>
  <c r="G26" i="4"/>
  <c r="G28" i="4" s="1"/>
  <c r="G18" i="2" s="1"/>
  <c r="J26" i="4"/>
  <c r="O26" i="4"/>
  <c r="O28" i="4" s="1"/>
  <c r="O18" i="2" s="1"/>
  <c r="R26" i="4"/>
  <c r="W26" i="4"/>
  <c r="Z26" i="4"/>
  <c r="AE26" i="4"/>
  <c r="AE28" i="4" s="1"/>
  <c r="AE18" i="2" s="1"/>
  <c r="AH26" i="4"/>
  <c r="H31" i="4"/>
  <c r="M31" i="4"/>
  <c r="X31" i="4"/>
  <c r="AF31" i="4"/>
  <c r="E26" i="4"/>
  <c r="H26" i="4"/>
  <c r="M26" i="4"/>
  <c r="P26" i="4"/>
  <c r="U26" i="4"/>
  <c r="X26" i="4"/>
  <c r="AC26" i="4"/>
  <c r="AF26" i="4"/>
  <c r="AL26" i="4"/>
  <c r="E27" i="4"/>
  <c r="I27" i="4"/>
  <c r="M27" i="4"/>
  <c r="Q27" i="4"/>
  <c r="U27" i="4"/>
  <c r="Y27" i="4"/>
  <c r="AC27" i="4"/>
  <c r="AG27" i="4"/>
  <c r="AK27" i="4"/>
  <c r="J31" i="4"/>
  <c r="O31" i="4"/>
  <c r="Z31" i="4"/>
  <c r="C26" i="4"/>
  <c r="F26" i="4"/>
  <c r="K26" i="4"/>
  <c r="N26" i="4"/>
  <c r="S26" i="4"/>
  <c r="V26" i="4"/>
  <c r="AA26" i="4"/>
  <c r="AD26" i="4"/>
  <c r="AI26" i="4"/>
  <c r="E31" i="4"/>
  <c r="P31" i="4"/>
  <c r="U31" i="4"/>
  <c r="AK31" i="4"/>
  <c r="AE31" i="4"/>
  <c r="AH31" i="4"/>
  <c r="E49" i="4"/>
  <c r="H49" i="4"/>
  <c r="M49" i="4"/>
  <c r="P49" i="4"/>
  <c r="U49" i="4"/>
  <c r="X49" i="4"/>
  <c r="AC49" i="4"/>
  <c r="AF49" i="4"/>
  <c r="AL51" i="4"/>
  <c r="C49" i="4"/>
  <c r="F49" i="4"/>
  <c r="K49" i="4"/>
  <c r="N49" i="4"/>
  <c r="S49" i="4"/>
  <c r="V49" i="4"/>
  <c r="AA49" i="4"/>
  <c r="AD49" i="4"/>
  <c r="AI49" i="4"/>
  <c r="E51" i="4"/>
  <c r="I51" i="4"/>
  <c r="M51" i="4"/>
  <c r="Q51" i="4"/>
  <c r="U51" i="4"/>
  <c r="Y51" i="4"/>
  <c r="AC51" i="4"/>
  <c r="AG51" i="4"/>
  <c r="AK51" i="4"/>
  <c r="AK26" i="4"/>
  <c r="D27" i="4"/>
  <c r="F27" i="4"/>
  <c r="H27" i="4"/>
  <c r="J27" i="4"/>
  <c r="L27" i="4"/>
  <c r="N27" i="4"/>
  <c r="P27" i="4"/>
  <c r="R27" i="4"/>
  <c r="T27" i="4"/>
  <c r="V27" i="4"/>
  <c r="X27" i="4"/>
  <c r="Z27" i="4"/>
  <c r="AB27" i="4"/>
  <c r="AD27" i="4"/>
  <c r="AF27" i="4"/>
  <c r="AH27" i="4"/>
  <c r="AJ27" i="4"/>
  <c r="AL27" i="4"/>
  <c r="C31" i="4"/>
  <c r="F31" i="4"/>
  <c r="K31" i="4"/>
  <c r="N31" i="4"/>
  <c r="S31" i="4"/>
  <c r="V31" i="4"/>
  <c r="AA31" i="4"/>
  <c r="AD31" i="4"/>
  <c r="AI31" i="4"/>
  <c r="AL31" i="4"/>
  <c r="D49" i="4"/>
  <c r="I49" i="4"/>
  <c r="L49" i="4"/>
  <c r="Q49" i="4"/>
  <c r="T49" i="4"/>
  <c r="Y49" i="4"/>
  <c r="AB49" i="4"/>
  <c r="AG49" i="4"/>
  <c r="D31" i="4"/>
  <c r="I31" i="4"/>
  <c r="L31" i="4"/>
  <c r="Q31" i="4"/>
  <c r="T31" i="4"/>
  <c r="Y31" i="4"/>
  <c r="AB31" i="4"/>
  <c r="AG31" i="4"/>
  <c r="AJ31" i="4"/>
  <c r="G49" i="4"/>
  <c r="J49" i="4"/>
  <c r="O49" i="4"/>
  <c r="R49" i="4"/>
  <c r="W49" i="4"/>
  <c r="Z49" i="4"/>
  <c r="AE49" i="4"/>
  <c r="AH49" i="4"/>
  <c r="AK49" i="4"/>
  <c r="C51" i="4"/>
  <c r="G51" i="4"/>
  <c r="K51" i="4"/>
  <c r="O51" i="4"/>
  <c r="S51" i="4"/>
  <c r="W51" i="4"/>
  <c r="AA51" i="4"/>
  <c r="AE51" i="4"/>
  <c r="AI51" i="4"/>
  <c r="AJ49" i="4"/>
  <c r="AL49" i="4"/>
  <c r="J13" i="2"/>
  <c r="G13" i="2"/>
  <c r="K13" i="2"/>
  <c r="O13" i="2"/>
  <c r="S13" i="2"/>
  <c r="W13" i="2"/>
  <c r="AE13" i="2"/>
  <c r="AI13" i="2"/>
  <c r="T13" i="2"/>
  <c r="AF13" i="2"/>
  <c r="AJ13" i="2"/>
  <c r="AO5" i="3"/>
  <c r="AO35" i="3" s="1"/>
  <c r="AP34" i="3"/>
  <c r="C35" i="3"/>
  <c r="J12" i="2"/>
  <c r="N12" i="2"/>
  <c r="N13" i="2" s="1"/>
  <c r="V12" i="2"/>
  <c r="V13" i="2" s="1"/>
  <c r="Z12" i="2"/>
  <c r="Z13" i="2" s="1"/>
  <c r="AH12" i="2"/>
  <c r="AH13" i="2" s="1"/>
  <c r="AL12" i="2"/>
  <c r="AL13" i="2" s="1"/>
  <c r="E13" i="2"/>
  <c r="I13" i="2"/>
  <c r="M13" i="2"/>
  <c r="Q13" i="2"/>
  <c r="Y13" i="2"/>
  <c r="AC13" i="2"/>
  <c r="AK13" i="2"/>
  <c r="AP5" i="3"/>
  <c r="AP6" i="3"/>
  <c r="AP7" i="3"/>
  <c r="AP8" i="3"/>
  <c r="AP9" i="3"/>
  <c r="AP10" i="3"/>
  <c r="AP11" i="3"/>
  <c r="AP12" i="3"/>
  <c r="AP13" i="3"/>
  <c r="AP14" i="3"/>
  <c r="AP15" i="3"/>
  <c r="AP16" i="3"/>
  <c r="AP17" i="3"/>
  <c r="AP18" i="3"/>
  <c r="AP19" i="3"/>
  <c r="AP20" i="3"/>
  <c r="AP21" i="3"/>
  <c r="AP22" i="3"/>
  <c r="AP23" i="3"/>
  <c r="AP24" i="3"/>
  <c r="AP25" i="3"/>
  <c r="AP26" i="3"/>
  <c r="AP27" i="3"/>
  <c r="AP28" i="3"/>
  <c r="AP29" i="3"/>
  <c r="AP30" i="3"/>
  <c r="AP31" i="3"/>
  <c r="AP32" i="3"/>
  <c r="AP33" i="3"/>
  <c r="O35" i="3"/>
  <c r="AM38" i="4"/>
  <c r="AM57" i="4"/>
  <c r="C121" i="4"/>
  <c r="C22" i="2" s="1"/>
  <c r="G121" i="4"/>
  <c r="G22" i="2" s="1"/>
  <c r="K121" i="4"/>
  <c r="K22" i="2" s="1"/>
  <c r="O121" i="4"/>
  <c r="O22" i="2" s="1"/>
  <c r="S121" i="4"/>
  <c r="S22" i="2" s="1"/>
  <c r="W121" i="4"/>
  <c r="W22" i="2" s="1"/>
  <c r="AA121" i="4"/>
  <c r="AA22" i="2" s="1"/>
  <c r="AE121" i="4"/>
  <c r="AE22" i="2" s="1"/>
  <c r="AI121" i="4"/>
  <c r="AI22" i="2" s="1"/>
  <c r="AM55" i="4"/>
  <c r="AM70" i="4"/>
  <c r="D121" i="4"/>
  <c r="D22" i="2" s="1"/>
  <c r="H121" i="4"/>
  <c r="H22" i="2" s="1"/>
  <c r="L121" i="4"/>
  <c r="L22" i="2" s="1"/>
  <c r="P121" i="4"/>
  <c r="P22" i="2" s="1"/>
  <c r="T121" i="4"/>
  <c r="T22" i="2" s="1"/>
  <c r="X121" i="4"/>
  <c r="X22" i="2" s="1"/>
  <c r="AB121" i="4"/>
  <c r="AB22" i="2" s="1"/>
  <c r="AF121" i="4"/>
  <c r="AF22" i="2" s="1"/>
  <c r="AJ121" i="4"/>
  <c r="AJ22" i="2" s="1"/>
  <c r="AM72" i="4"/>
  <c r="H7" i="5"/>
  <c r="I7" i="5" s="1"/>
  <c r="P7" i="5"/>
  <c r="V7" i="5" s="1"/>
  <c r="X8" i="6" s="1"/>
  <c r="AF8" i="6" s="1"/>
  <c r="AJ8" i="6" s="1"/>
  <c r="AN8" i="6" s="1"/>
  <c r="K7" i="5"/>
  <c r="L7" i="5" s="1"/>
  <c r="F7" i="5"/>
  <c r="K8" i="5"/>
  <c r="L8" i="5" s="1"/>
  <c r="J8" i="5"/>
  <c r="V18" i="6"/>
  <c r="AD18" i="6" s="1"/>
  <c r="E17" i="5"/>
  <c r="K21" i="5"/>
  <c r="L21" i="5" s="1"/>
  <c r="F21" i="5" s="1"/>
  <c r="V23" i="6"/>
  <c r="AD23" i="6" s="1"/>
  <c r="E22" i="5"/>
  <c r="F44" i="5"/>
  <c r="W51" i="5"/>
  <c r="H68" i="5"/>
  <c r="O68" i="5" s="1"/>
  <c r="M68" i="5"/>
  <c r="J68" i="5"/>
  <c r="P14" i="5"/>
  <c r="V14" i="5" s="1"/>
  <c r="X15" i="6" s="1"/>
  <c r="AF15" i="6" s="1"/>
  <c r="AJ15" i="6" s="1"/>
  <c r="AN15" i="6" s="1"/>
  <c r="K14" i="5"/>
  <c r="L14" i="5" s="1"/>
  <c r="J32" i="5"/>
  <c r="H32" i="5" s="1"/>
  <c r="I32" i="5" s="1"/>
  <c r="P32" i="5"/>
  <c r="V32" i="5" s="1"/>
  <c r="X33" i="6" s="1"/>
  <c r="AF33" i="6" s="1"/>
  <c r="AJ33" i="6" s="1"/>
  <c r="AN33" i="6" s="1"/>
  <c r="V38" i="5"/>
  <c r="J54" i="5"/>
  <c r="M54" i="5"/>
  <c r="H54" i="5"/>
  <c r="O54" i="5" s="1"/>
  <c r="M60" i="5"/>
  <c r="J60" i="5"/>
  <c r="H60" i="5" s="1"/>
  <c r="O60" i="5" s="1"/>
  <c r="W60" i="5" s="1"/>
  <c r="J67" i="5"/>
  <c r="M67" i="5"/>
  <c r="H67" i="5"/>
  <c r="O67" i="5" s="1"/>
  <c r="W67" i="5" s="1"/>
  <c r="AF113" i="6"/>
  <c r="X123" i="6"/>
  <c r="H122" i="5"/>
  <c r="L122" i="5"/>
  <c r="AH9" i="6"/>
  <c r="C7" i="6"/>
  <c r="C107" i="6" s="1"/>
  <c r="T6" i="5"/>
  <c r="P6" i="5"/>
  <c r="S6" i="5"/>
  <c r="E6" i="5"/>
  <c r="R6" i="5"/>
  <c r="Q6" i="5"/>
  <c r="J14" i="5"/>
  <c r="F14" i="5" s="1"/>
  <c r="M17" i="5"/>
  <c r="P19" i="5"/>
  <c r="V19" i="5" s="1"/>
  <c r="X20" i="6" s="1"/>
  <c r="AF20" i="6" s="1"/>
  <c r="AJ20" i="6" s="1"/>
  <c r="AN20" i="6" s="1"/>
  <c r="K19" i="5"/>
  <c r="L19" i="5" s="1"/>
  <c r="H19" i="5" s="1"/>
  <c r="I19" i="5" s="1"/>
  <c r="F19" i="5"/>
  <c r="P21" i="5"/>
  <c r="V21" i="5" s="1"/>
  <c r="X22" i="6" s="1"/>
  <c r="AF22" i="6" s="1"/>
  <c r="AJ22" i="6" s="1"/>
  <c r="AN22" i="6" s="1"/>
  <c r="M22" i="5"/>
  <c r="K24" i="5"/>
  <c r="L24" i="5" s="1"/>
  <c r="H24" i="5" s="1"/>
  <c r="I24" i="5" s="1"/>
  <c r="F24" i="5"/>
  <c r="H25" i="5"/>
  <c r="I25" i="5" s="1"/>
  <c r="P25" i="5"/>
  <c r="V25" i="5" s="1"/>
  <c r="X26" i="6" s="1"/>
  <c r="AF26" i="6" s="1"/>
  <c r="AJ26" i="6" s="1"/>
  <c r="AN26" i="6" s="1"/>
  <c r="K25" i="5"/>
  <c r="L25" i="5" s="1"/>
  <c r="F25" i="5"/>
  <c r="K32" i="5"/>
  <c r="L32" i="5" s="1"/>
  <c r="J35" i="5"/>
  <c r="F35" i="5" s="1"/>
  <c r="O35" i="5" s="1"/>
  <c r="P35" i="5"/>
  <c r="V35" i="5" s="1"/>
  <c r="X36" i="6" s="1"/>
  <c r="AF36" i="6" s="1"/>
  <c r="AJ36" i="6" s="1"/>
  <c r="AN36" i="6" s="1"/>
  <c r="H35" i="5"/>
  <c r="I35" i="5" s="1"/>
  <c r="H47" i="5"/>
  <c r="O47" i="5" s="1"/>
  <c r="W47" i="5" s="1"/>
  <c r="K51" i="6"/>
  <c r="V50" i="5"/>
  <c r="O52" i="5"/>
  <c r="J59" i="5"/>
  <c r="M59" i="5"/>
  <c r="H59" i="5"/>
  <c r="O59" i="5" s="1"/>
  <c r="W59" i="5" s="1"/>
  <c r="M71" i="5"/>
  <c r="J71" i="5"/>
  <c r="H71" i="5" s="1"/>
  <c r="O71" i="5" s="1"/>
  <c r="W71" i="5" s="1"/>
  <c r="J73" i="5"/>
  <c r="H73" i="5"/>
  <c r="O73" i="5" s="1"/>
  <c r="W73" i="5"/>
  <c r="M73" i="5"/>
  <c r="J75" i="5"/>
  <c r="H75" i="5"/>
  <c r="O75" i="5" s="1"/>
  <c r="W75" i="5"/>
  <c r="M75" i="5"/>
  <c r="J77" i="5"/>
  <c r="H77" i="5"/>
  <c r="O77" i="5" s="1"/>
  <c r="W77" i="5"/>
  <c r="M77" i="5"/>
  <c r="J79" i="5"/>
  <c r="H79" i="5"/>
  <c r="O79" i="5" s="1"/>
  <c r="W79" i="5"/>
  <c r="M79" i="5"/>
  <c r="J81" i="5"/>
  <c r="H81" i="5"/>
  <c r="O81" i="5" s="1"/>
  <c r="W81" i="5"/>
  <c r="M81" i="5"/>
  <c r="J83" i="5"/>
  <c r="H83" i="5"/>
  <c r="O83" i="5" s="1"/>
  <c r="W83" i="5"/>
  <c r="M83" i="5"/>
  <c r="J85" i="5"/>
  <c r="H85" i="5"/>
  <c r="O85" i="5" s="1"/>
  <c r="W85" i="5"/>
  <c r="M85" i="5"/>
  <c r="J87" i="5"/>
  <c r="H87" i="5"/>
  <c r="O87" i="5" s="1"/>
  <c r="W87" i="5"/>
  <c r="M87" i="5"/>
  <c r="J89" i="5"/>
  <c r="H89" i="5"/>
  <c r="O89" i="5" s="1"/>
  <c r="W89" i="5"/>
  <c r="M89" i="5"/>
  <c r="J91" i="5"/>
  <c r="H91" i="5"/>
  <c r="O91" i="5" s="1"/>
  <c r="W91" i="5"/>
  <c r="M91" i="5"/>
  <c r="J93" i="5"/>
  <c r="H93" i="5"/>
  <c r="O93" i="5" s="1"/>
  <c r="W93" i="5"/>
  <c r="M93" i="5"/>
  <c r="J95" i="5"/>
  <c r="H95" i="5"/>
  <c r="O95" i="5" s="1"/>
  <c r="W95" i="5"/>
  <c r="M95" i="5"/>
  <c r="J97" i="5"/>
  <c r="H97" i="5"/>
  <c r="O97" i="5" s="1"/>
  <c r="W97" i="5"/>
  <c r="M97" i="5"/>
  <c r="J99" i="5"/>
  <c r="H99" i="5"/>
  <c r="O99" i="5" s="1"/>
  <c r="W99" i="5"/>
  <c r="M99" i="5"/>
  <c r="J101" i="5"/>
  <c r="H101" i="5"/>
  <c r="O101" i="5" s="1"/>
  <c r="W101" i="5"/>
  <c r="M101" i="5"/>
  <c r="J103" i="5"/>
  <c r="H103" i="5"/>
  <c r="O103" i="5" s="1"/>
  <c r="W103" i="5"/>
  <c r="M103" i="5"/>
  <c r="J105" i="5"/>
  <c r="H105" i="5"/>
  <c r="O105" i="5" s="1"/>
  <c r="W105" i="5"/>
  <c r="M105" i="5"/>
  <c r="U106" i="5"/>
  <c r="AL8" i="6"/>
  <c r="V8" i="5"/>
  <c r="X9" i="6" s="1"/>
  <c r="AF9" i="6" s="1"/>
  <c r="AJ9" i="6" s="1"/>
  <c r="AN9" i="6" s="1"/>
  <c r="V9" i="5"/>
  <c r="X10" i="6" s="1"/>
  <c r="AF10" i="6" s="1"/>
  <c r="AJ10" i="6" s="1"/>
  <c r="AN10" i="6" s="1"/>
  <c r="H12" i="5"/>
  <c r="I12" i="5" s="1"/>
  <c r="P12" i="5"/>
  <c r="V12" i="5" s="1"/>
  <c r="X13" i="6" s="1"/>
  <c r="AF13" i="6" s="1"/>
  <c r="AJ13" i="6" s="1"/>
  <c r="AN13" i="6" s="1"/>
  <c r="K12" i="5"/>
  <c r="L12" i="5" s="1"/>
  <c r="F12" i="5"/>
  <c r="V30" i="6"/>
  <c r="AD30" i="6" s="1"/>
  <c r="E29" i="5"/>
  <c r="M40" i="5"/>
  <c r="H40" i="5"/>
  <c r="W40" i="5"/>
  <c r="K40" i="5"/>
  <c r="L40" i="5" s="1"/>
  <c r="J40" i="5"/>
  <c r="F40" i="5"/>
  <c r="O40" i="5" s="1"/>
  <c r="W54" i="5"/>
  <c r="M6" i="5"/>
  <c r="AH10" i="6"/>
  <c r="AH11" i="6"/>
  <c r="AH14" i="6"/>
  <c r="M13" i="5"/>
  <c r="AH16" i="6"/>
  <c r="M15" i="5"/>
  <c r="AH21" i="6"/>
  <c r="M20" i="5"/>
  <c r="J26" i="5"/>
  <c r="P26" i="5"/>
  <c r="V26" i="5" s="1"/>
  <c r="X27" i="6" s="1"/>
  <c r="AF27" i="6" s="1"/>
  <c r="AJ27" i="6" s="1"/>
  <c r="AN27" i="6" s="1"/>
  <c r="AH28" i="6"/>
  <c r="AH31" i="6"/>
  <c r="V32" i="6"/>
  <c r="AD32" i="6" s="1"/>
  <c r="E31" i="5"/>
  <c r="AH34" i="6"/>
  <c r="V35" i="6"/>
  <c r="AD35" i="6" s="1"/>
  <c r="E34" i="5"/>
  <c r="AH37" i="6"/>
  <c r="V38" i="6"/>
  <c r="AD38" i="6" s="1"/>
  <c r="E37" i="5"/>
  <c r="K39" i="5"/>
  <c r="L39" i="5" s="1"/>
  <c r="P39" i="5"/>
  <c r="V39" i="5" s="1"/>
  <c r="M43" i="5"/>
  <c r="H43" i="5"/>
  <c r="M112" i="5"/>
  <c r="F112" i="5"/>
  <c r="V7" i="6"/>
  <c r="E9" i="5"/>
  <c r="E10" i="5"/>
  <c r="AH12" i="6"/>
  <c r="M11" i="5"/>
  <c r="E13" i="5"/>
  <c r="E15" i="5"/>
  <c r="AH19" i="6"/>
  <c r="E20" i="5"/>
  <c r="AH24" i="6"/>
  <c r="K26" i="5"/>
  <c r="L26" i="5" s="1"/>
  <c r="F26" i="5" s="1"/>
  <c r="E27" i="5"/>
  <c r="AH29" i="6"/>
  <c r="M28" i="5"/>
  <c r="E30" i="5"/>
  <c r="E33" i="5"/>
  <c r="E36" i="5"/>
  <c r="F39" i="5"/>
  <c r="K42" i="5"/>
  <c r="L42" i="5" s="1"/>
  <c r="M44" i="5"/>
  <c r="H44" i="5"/>
  <c r="V47" i="5"/>
  <c r="H48" i="5"/>
  <c r="O48" i="5" s="1"/>
  <c r="W48" i="5" s="1"/>
  <c r="W50" i="5"/>
  <c r="M52" i="5"/>
  <c r="V52" i="5"/>
  <c r="V55" i="5"/>
  <c r="W55" i="5" s="1"/>
  <c r="H56" i="5"/>
  <c r="O56" i="5" s="1"/>
  <c r="W56" i="5" s="1"/>
  <c r="W57" i="5"/>
  <c r="V60" i="5"/>
  <c r="H64" i="5"/>
  <c r="O64" i="5" s="1"/>
  <c r="W64" i="5" s="1"/>
  <c r="W65" i="5"/>
  <c r="V68" i="5"/>
  <c r="W68" i="5" s="1"/>
  <c r="V69" i="5"/>
  <c r="W69" i="5" s="1"/>
  <c r="V70" i="5"/>
  <c r="J72" i="5"/>
  <c r="H72" i="5"/>
  <c r="O72" i="5" s="1"/>
  <c r="W72" i="5" s="1"/>
  <c r="J74" i="5"/>
  <c r="H74" i="5" s="1"/>
  <c r="O74" i="5" s="1"/>
  <c r="W74" i="5" s="1"/>
  <c r="J76" i="5"/>
  <c r="H76" i="5"/>
  <c r="O76" i="5" s="1"/>
  <c r="W76" i="5" s="1"/>
  <c r="J78" i="5"/>
  <c r="H78" i="5" s="1"/>
  <c r="O78" i="5" s="1"/>
  <c r="W78" i="5" s="1"/>
  <c r="J80" i="5"/>
  <c r="H80" i="5"/>
  <c r="O80" i="5" s="1"/>
  <c r="W80" i="5" s="1"/>
  <c r="J82" i="5"/>
  <c r="H82" i="5" s="1"/>
  <c r="O82" i="5" s="1"/>
  <c r="W82" i="5" s="1"/>
  <c r="J84" i="5"/>
  <c r="H84" i="5"/>
  <c r="O84" i="5" s="1"/>
  <c r="W84" i="5" s="1"/>
  <c r="J86" i="5"/>
  <c r="H86" i="5" s="1"/>
  <c r="O86" i="5" s="1"/>
  <c r="W86" i="5" s="1"/>
  <c r="J88" i="5"/>
  <c r="H88" i="5"/>
  <c r="O88" i="5" s="1"/>
  <c r="W88" i="5" s="1"/>
  <c r="J90" i="5"/>
  <c r="H90" i="5" s="1"/>
  <c r="O90" i="5" s="1"/>
  <c r="W90" i="5" s="1"/>
  <c r="J92" i="5"/>
  <c r="H92" i="5"/>
  <c r="O92" i="5" s="1"/>
  <c r="W92" i="5" s="1"/>
  <c r="J94" i="5"/>
  <c r="H94" i="5" s="1"/>
  <c r="O94" i="5" s="1"/>
  <c r="W94" i="5" s="1"/>
  <c r="J96" i="5"/>
  <c r="H96" i="5"/>
  <c r="O96" i="5" s="1"/>
  <c r="W96" i="5" s="1"/>
  <c r="J98" i="5"/>
  <c r="H98" i="5" s="1"/>
  <c r="O98" i="5" s="1"/>
  <c r="W98" i="5" s="1"/>
  <c r="J100" i="5"/>
  <c r="H100" i="5"/>
  <c r="O100" i="5" s="1"/>
  <c r="W100" i="5" s="1"/>
  <c r="J102" i="5"/>
  <c r="H102" i="5" s="1"/>
  <c r="O102" i="5" s="1"/>
  <c r="W102" i="5" s="1"/>
  <c r="J104" i="5"/>
  <c r="H104" i="5"/>
  <c r="O104" i="5" s="1"/>
  <c r="W104" i="5" s="1"/>
  <c r="G122" i="5"/>
  <c r="F114" i="5"/>
  <c r="M114" i="5" s="1"/>
  <c r="M7" i="5"/>
  <c r="E11" i="5"/>
  <c r="AH13" i="6"/>
  <c r="M12" i="5"/>
  <c r="AH15" i="6"/>
  <c r="M14" i="5"/>
  <c r="J16" i="5"/>
  <c r="E18" i="5"/>
  <c r="AH20" i="6"/>
  <c r="M19" i="5"/>
  <c r="AH22" i="6"/>
  <c r="E23" i="5"/>
  <c r="AH25" i="6"/>
  <c r="E28" i="5"/>
  <c r="M33" i="5"/>
  <c r="M36" i="5"/>
  <c r="K107" i="6"/>
  <c r="H39" i="5"/>
  <c r="I39" i="5" s="1"/>
  <c r="J43" i="5"/>
  <c r="F43" i="5" s="1"/>
  <c r="O43" i="5" s="1"/>
  <c r="W43" i="5" s="1"/>
  <c r="V43" i="5"/>
  <c r="J45" i="5"/>
  <c r="H45" i="5" s="1"/>
  <c r="O45" i="5" s="1"/>
  <c r="W45" i="5" s="1"/>
  <c r="M45" i="5"/>
  <c r="M46" i="5"/>
  <c r="O46" i="5" s="1"/>
  <c r="W46" i="5" s="1"/>
  <c r="V49" i="5"/>
  <c r="W49" i="5" s="1"/>
  <c r="W52" i="5"/>
  <c r="J58" i="5"/>
  <c r="H58" i="5" s="1"/>
  <c r="O58" i="5" s="1"/>
  <c r="W58" i="5" s="1"/>
  <c r="V62" i="5"/>
  <c r="W62" i="5" s="1"/>
  <c r="J66" i="5"/>
  <c r="H66" i="5" s="1"/>
  <c r="O66" i="5" s="1"/>
  <c r="W66" i="5" s="1"/>
  <c r="M121" i="5"/>
  <c r="E122" i="5"/>
  <c r="AH26" i="6"/>
  <c r="AH36" i="6"/>
  <c r="J38" i="5"/>
  <c r="K41" i="5"/>
  <c r="L41" i="5" s="1"/>
  <c r="F41" i="5" s="1"/>
  <c r="M70" i="5"/>
  <c r="O70" i="5" s="1"/>
  <c r="W70" i="5" s="1"/>
  <c r="AD123" i="6"/>
  <c r="AH113" i="6"/>
  <c r="C123" i="6"/>
  <c r="V123" i="6"/>
  <c r="H1004" i="8"/>
  <c r="AD114" i="6"/>
  <c r="AB46" i="4" a="1"/>
  <c r="V48" i="4" a="1"/>
  <c r="O50" i="4" a="1"/>
  <c r="G48" i="4" a="1"/>
  <c r="H51" i="4" a="1"/>
  <c r="G47" i="4" a="1"/>
  <c r="W47" i="4" a="1"/>
  <c r="E47" i="4" a="1"/>
  <c r="U47" i="4" a="1"/>
  <c r="AK47" i="4" a="1"/>
  <c r="N47" i="4" a="1"/>
  <c r="AD47" i="4" a="1"/>
  <c r="I47" i="4" a="1"/>
  <c r="Y47" i="4" a="1"/>
  <c r="D45" i="4" a="1"/>
  <c r="T45" i="4" a="1"/>
  <c r="AJ45" i="4" a="1"/>
  <c r="R45" i="4" a="1"/>
  <c r="AH45" i="4" a="1"/>
  <c r="P45" i="4" a="1"/>
  <c r="AF45" i="4" a="1"/>
  <c r="K45" i="4" a="1"/>
  <c r="AA45" i="4" a="1"/>
  <c r="O46" i="4" a="1"/>
  <c r="I48" i="4" a="1"/>
  <c r="U50" i="4" a="1"/>
  <c r="AD46" i="4" a="1"/>
  <c r="AB50" i="4" a="1"/>
  <c r="AH51" i="4" a="1"/>
  <c r="M48" i="4" a="1"/>
  <c r="AC48" i="4" a="1"/>
  <c r="H48" i="4" a="1"/>
  <c r="X48" i="4" a="1"/>
  <c r="D19" i="4" a="1"/>
  <c r="T19" i="4" a="1"/>
  <c r="AJ19" i="4" a="1"/>
  <c r="R19" i="4" a="1"/>
  <c r="AH19" i="4" a="1"/>
  <c r="P19" i="4" a="1"/>
  <c r="AF19" i="4" a="1"/>
  <c r="K19" i="4" a="1"/>
  <c r="AA19" i="4" a="1"/>
  <c r="F50" i="4" a="1"/>
  <c r="V50" i="4" a="1"/>
  <c r="AL50" i="4" a="1"/>
  <c r="AJ46" i="4" a="1"/>
  <c r="AD48" i="4" a="1"/>
  <c r="K50" i="4" a="1"/>
  <c r="O48" i="4" a="1"/>
  <c r="D51" i="4" a="1"/>
  <c r="D37" i="4" a="1"/>
  <c r="J37" i="4" a="1"/>
  <c r="C37" i="4" a="1"/>
  <c r="G46" i="4" a="1"/>
  <c r="AI46" i="4" a="1"/>
  <c r="Y50" i="4" a="1"/>
  <c r="V46" i="4" a="1"/>
  <c r="T50" i="4" a="1"/>
  <c r="V51" i="4" a="1"/>
  <c r="J46" i="4" a="1"/>
  <c r="AC46" i="4" a="1"/>
  <c r="H46" i="4" a="1"/>
  <c r="AL48" i="4" a="1"/>
  <c r="G50" i="4" a="1"/>
  <c r="W48" i="4" a="1"/>
  <c r="P51" i="4" a="1"/>
  <c r="J47" i="4" a="1"/>
  <c r="Z47" i="4" a="1"/>
  <c r="H47" i="4" a="1"/>
  <c r="X47" i="4" a="1"/>
  <c r="C47" i="4" a="1"/>
  <c r="S47" i="4" a="1"/>
  <c r="AI47" i="4" a="1"/>
  <c r="L47" i="4" a="1"/>
  <c r="AB47" i="4" a="1"/>
  <c r="I45" i="4" a="1"/>
  <c r="Y45" i="4" a="1"/>
  <c r="G45" i="4" a="1"/>
  <c r="W45" i="4" a="1"/>
  <c r="E45" i="4" a="1"/>
  <c r="U45" i="4" a="1"/>
  <c r="AK45" i="4" a="1"/>
  <c r="N45" i="4" a="1"/>
  <c r="AD45" i="4" a="1"/>
  <c r="AE46" i="4" a="1"/>
  <c r="Y48" i="4" a="1"/>
  <c r="M50" i="4" a="1"/>
  <c r="L48" i="4" a="1"/>
  <c r="J51" i="4" a="1"/>
  <c r="AJ48" i="4" a="1"/>
  <c r="R48" i="4" a="1"/>
  <c r="AH48" i="4" a="1"/>
  <c r="K48" i="4" a="1"/>
  <c r="AA48" i="4" a="1"/>
  <c r="I19" i="4" a="1"/>
  <c r="Y19" i="4" a="1"/>
  <c r="G19" i="4" a="1"/>
  <c r="W19" i="4" a="1"/>
  <c r="E19" i="4" a="1"/>
  <c r="U19" i="4" a="1"/>
  <c r="AK19" i="4" a="1"/>
  <c r="N19" i="4" a="1"/>
  <c r="AD19" i="4" a="1"/>
  <c r="J50" i="4" a="1"/>
  <c r="Z50" i="4" a="1"/>
  <c r="AB51" i="4" a="1"/>
  <c r="P46" i="4" a="1"/>
  <c r="AI50" i="4" a="1"/>
  <c r="C50" i="4" a="1"/>
  <c r="AE48" i="4" a="1"/>
  <c r="L51" i="4" a="1"/>
  <c r="I37" i="4" a="1"/>
  <c r="E37" i="4" a="1"/>
  <c r="F37" i="4" a="1"/>
  <c r="W46" i="4" a="1"/>
  <c r="Q48" i="4" a="1"/>
  <c r="Q50" i="4" a="1"/>
  <c r="D48" i="4" a="1"/>
  <c r="AJ50" i="4" a="1"/>
  <c r="AD51" i="4" a="1"/>
  <c r="M46" i="4" a="1"/>
  <c r="AH46" i="4" a="1"/>
  <c r="X46" i="4" a="1"/>
  <c r="AE50" i="4" a="1"/>
  <c r="I46" i="4" a="1"/>
  <c r="H50" i="4" a="1"/>
  <c r="X51" i="4" a="1"/>
  <c r="O47" i="4" a="1"/>
  <c r="AE47" i="4" a="1"/>
  <c r="M47" i="4" a="1"/>
  <c r="AC47" i="4" a="1"/>
  <c r="F47" i="4" a="1"/>
  <c r="V47" i="4" a="1"/>
  <c r="AL47" i="4" a="1"/>
  <c r="Q47" i="4" a="1"/>
  <c r="AG47" i="4" a="1"/>
  <c r="L45" i="4" a="1"/>
  <c r="AB45" i="4" a="1"/>
  <c r="J45" i="4" a="1"/>
  <c r="Z45" i="4" a="1"/>
  <c r="H45" i="4" a="1"/>
  <c r="X45" i="4" a="1"/>
  <c r="C45" i="4" a="1"/>
  <c r="S45" i="4" a="1"/>
  <c r="AI45" i="4" a="1"/>
  <c r="K46" i="4" a="1"/>
  <c r="AK50" i="4" a="1"/>
  <c r="E50" i="4" a="1"/>
  <c r="AB48" i="4" a="1"/>
  <c r="R51" i="4" a="1"/>
  <c r="E48" i="4" a="1"/>
  <c r="U48" i="4" a="1"/>
  <c r="AK48" i="4" a="1"/>
  <c r="P48" i="4" a="1"/>
  <c r="AF48" i="4" a="1"/>
  <c r="L19" i="4" a="1"/>
  <c r="AB19" i="4" a="1"/>
  <c r="J19" i="4" a="1"/>
  <c r="Z19" i="4" a="1"/>
  <c r="H19" i="4" a="1"/>
  <c r="X19" i="4" a="1"/>
  <c r="C19" i="4" a="1"/>
  <c r="S19" i="4" a="1"/>
  <c r="AI19" i="4" a="1"/>
  <c r="N50" i="4" a="1"/>
  <c r="AD50" i="4" a="1"/>
  <c r="D46" i="4" a="1"/>
  <c r="AF46" i="4" a="1"/>
  <c r="AA50" i="4" a="1"/>
  <c r="Q46" i="4" a="1"/>
  <c r="P50" i="4" a="1"/>
  <c r="T51" i="4" a="1"/>
  <c r="L37" i="4" a="1"/>
  <c r="H37" i="4" a="1"/>
  <c r="K37" i="4" a="1"/>
  <c r="C46" i="4" a="1"/>
  <c r="AG48" i="4" a="1"/>
  <c r="I50" i="4" a="1"/>
  <c r="T48" i="4" a="1"/>
  <c r="F51" i="4" a="1"/>
  <c r="AL46" i="4" a="1"/>
  <c r="R46" i="4" a="1"/>
  <c r="L46" i="4" a="1"/>
  <c r="F48" i="4" a="1"/>
  <c r="W50" i="4" a="1"/>
  <c r="Y46" i="4" a="1"/>
  <c r="X50" i="4" a="1"/>
  <c r="AF51" i="4" a="1"/>
  <c r="R47" i="4" a="1"/>
  <c r="AH47" i="4" a="1"/>
  <c r="P47" i="4" a="1"/>
  <c r="AF47" i="4" a="1"/>
  <c r="K47" i="4" a="1"/>
  <c r="AA47" i="4" a="1"/>
  <c r="D47" i="4" a="1"/>
  <c r="T47" i="4" a="1"/>
  <c r="AJ47" i="4" a="1"/>
  <c r="Q45" i="4" a="1"/>
  <c r="AG45" i="4" a="1"/>
  <c r="O45" i="4" a="1"/>
  <c r="AE45" i="4" a="1"/>
  <c r="M45" i="4" a="1"/>
  <c r="AC45" i="4" a="1"/>
  <c r="F45" i="4" a="1"/>
  <c r="V45" i="4" a="1"/>
  <c r="AL45" i="4" a="1"/>
  <c r="AA46" i="4" a="1"/>
  <c r="AC50" i="4" a="1"/>
  <c r="N46" i="4" a="1"/>
  <c r="L50" i="4" a="1"/>
  <c r="Z51" i="4" a="1"/>
  <c r="J48" i="4" a="1"/>
  <c r="Z48" i="4" a="1"/>
  <c r="C48" i="4" a="1"/>
  <c r="S48" i="4" a="1"/>
  <c r="AI48" i="4" a="1"/>
  <c r="Q19" i="4" a="1"/>
  <c r="AG19" i="4" a="1"/>
  <c r="O19" i="4" a="1"/>
  <c r="AE19" i="4" a="1"/>
  <c r="M19" i="4" a="1"/>
  <c r="AC19" i="4" a="1"/>
  <c r="F19" i="4" a="1"/>
  <c r="V19" i="4" a="1"/>
  <c r="AL19" i="4" a="1"/>
  <c r="R50" i="4" a="1"/>
  <c r="AH50" i="4" a="1"/>
  <c r="T46" i="4" a="1"/>
  <c r="N48" i="4" a="1"/>
  <c r="S50" i="4" a="1"/>
  <c r="AG46" i="4" a="1"/>
  <c r="AF50" i="4" a="1"/>
  <c r="AJ51" i="4" a="1"/>
  <c r="G37" i="4" a="1"/>
  <c r="M37" i="4" a="1"/>
  <c r="N37" i="4" a="1"/>
  <c r="S46" i="4" a="1"/>
  <c r="AG50" i="4" a="1"/>
  <c r="F46" i="4" a="1"/>
  <c r="D50" i="4" a="1"/>
  <c r="N51" i="4" a="1"/>
  <c r="E46" i="4" a="1"/>
  <c r="U46" i="4" a="1"/>
  <c r="AK46" i="4" a="1"/>
  <c r="Z46" i="4" a="1"/>
  <c r="W28" i="4" l="1"/>
  <c r="W18" i="2" s="1"/>
  <c r="L136" i="4"/>
  <c r="L23" i="2" s="1"/>
  <c r="AI136" i="4"/>
  <c r="AI23" i="2" s="1"/>
  <c r="S136" i="4"/>
  <c r="S23" i="2" s="1"/>
  <c r="W136" i="4"/>
  <c r="W23" i="2" s="1"/>
  <c r="AA136" i="4"/>
  <c r="AA23" i="2" s="1"/>
  <c r="AM124" i="4"/>
  <c r="K136" i="4"/>
  <c r="K23" i="2" s="1"/>
  <c r="AM126" i="4"/>
  <c r="O136" i="4"/>
  <c r="O23" i="2" s="1"/>
  <c r="AM125" i="4"/>
  <c r="G136" i="4"/>
  <c r="G23" i="2" s="1"/>
  <c r="AD136" i="4"/>
  <c r="AD23" i="2" s="1"/>
  <c r="N136" i="4"/>
  <c r="N23" i="2" s="1"/>
  <c r="AE136" i="4"/>
  <c r="AE23" i="2" s="1"/>
  <c r="AM135" i="4"/>
  <c r="Z136" i="4"/>
  <c r="Z23" i="2" s="1"/>
  <c r="J136" i="4"/>
  <c r="J23" i="2" s="1"/>
  <c r="AM130" i="4"/>
  <c r="AM134" i="4"/>
  <c r="Y136" i="4"/>
  <c r="Y23" i="2" s="1"/>
  <c r="I136" i="4"/>
  <c r="I23" i="2" s="1"/>
  <c r="D136" i="4"/>
  <c r="D23" i="2" s="1"/>
  <c r="AM129" i="4"/>
  <c r="AF136" i="4"/>
  <c r="AF23" i="2" s="1"/>
  <c r="AL136" i="4"/>
  <c r="AL23" i="2" s="1"/>
  <c r="AM131" i="4"/>
  <c r="AK136" i="4"/>
  <c r="AK23" i="2" s="1"/>
  <c r="U136" i="4"/>
  <c r="U23" i="2" s="1"/>
  <c r="E136" i="4"/>
  <c r="E23" i="2" s="1"/>
  <c r="AJ136" i="4"/>
  <c r="AJ23" i="2" s="1"/>
  <c r="AM127" i="4"/>
  <c r="T136" i="4"/>
  <c r="T23" i="2" s="1"/>
  <c r="AM128" i="4"/>
  <c r="V136" i="4"/>
  <c r="V23" i="2" s="1"/>
  <c r="F136" i="4"/>
  <c r="F23" i="2" s="1"/>
  <c r="AM123" i="4"/>
  <c r="AI28" i="4"/>
  <c r="AI18" i="2" s="1"/>
  <c r="S28" i="4"/>
  <c r="S18" i="2" s="1"/>
  <c r="Z28" i="4"/>
  <c r="Z18" i="2" s="1"/>
  <c r="J28" i="4"/>
  <c r="J18" i="2" s="1"/>
  <c r="AH136" i="4"/>
  <c r="AH23" i="2" s="1"/>
  <c r="R136" i="4"/>
  <c r="R23" i="2" s="1"/>
  <c r="AB136" i="4"/>
  <c r="AB23" i="2" s="1"/>
  <c r="AM132" i="4"/>
  <c r="C136" i="4"/>
  <c r="C23" i="2" s="1"/>
  <c r="AG136" i="4"/>
  <c r="AG23" i="2" s="1"/>
  <c r="Q136" i="4"/>
  <c r="Q23" i="2" s="1"/>
  <c r="X136" i="4"/>
  <c r="X23" i="2" s="1"/>
  <c r="H136" i="4"/>
  <c r="H23" i="2" s="1"/>
  <c r="AM133" i="4"/>
  <c r="AC136" i="4"/>
  <c r="AC23" i="2" s="1"/>
  <c r="M136" i="4"/>
  <c r="M23" i="2" s="1"/>
  <c r="P136" i="4"/>
  <c r="P23" i="2" s="1"/>
  <c r="AG28" i="4"/>
  <c r="AG18" i="2" s="1"/>
  <c r="Q28" i="4"/>
  <c r="Q18" i="2" s="1"/>
  <c r="X28" i="4"/>
  <c r="X18" i="2" s="1"/>
  <c r="AF28" i="4"/>
  <c r="AF18" i="2" s="1"/>
  <c r="H28" i="4"/>
  <c r="H18" i="2" s="1"/>
  <c r="AK46" i="4"/>
  <c r="AH46" i="4"/>
  <c r="AC46" i="4"/>
  <c r="Z46" i="4"/>
  <c r="U46" i="4"/>
  <c r="R46" i="4"/>
  <c r="M46" i="4"/>
  <c r="J46" i="4"/>
  <c r="E46" i="4"/>
  <c r="AL46" i="4"/>
  <c r="AD51" i="4"/>
  <c r="V51" i="4"/>
  <c r="N51" i="4"/>
  <c r="F51" i="4"/>
  <c r="AJ50" i="4"/>
  <c r="T50" i="4"/>
  <c r="D50" i="4"/>
  <c r="T48" i="4"/>
  <c r="D48" i="4"/>
  <c r="V46" i="4"/>
  <c r="F46" i="4"/>
  <c r="I50" i="4"/>
  <c r="Q50" i="4"/>
  <c r="Y50" i="4"/>
  <c r="AG50" i="4"/>
  <c r="AG48" i="4"/>
  <c r="Q48" i="4"/>
  <c r="AI46" i="4"/>
  <c r="S46" i="4"/>
  <c r="C46" i="4"/>
  <c r="W46" i="4"/>
  <c r="G46" i="4"/>
  <c r="N37" i="4"/>
  <c r="K37" i="4"/>
  <c r="F37" i="4"/>
  <c r="C37" i="4"/>
  <c r="M37" i="4"/>
  <c r="H37" i="4"/>
  <c r="E37" i="4"/>
  <c r="J37" i="4"/>
  <c r="G37" i="4"/>
  <c r="L37" i="4"/>
  <c r="I37" i="4"/>
  <c r="D37" i="4"/>
  <c r="AJ51" i="4"/>
  <c r="T51" i="4"/>
  <c r="L51" i="4"/>
  <c r="D51" i="4"/>
  <c r="AF50" i="4"/>
  <c r="P50" i="4"/>
  <c r="AE48" i="4"/>
  <c r="O48" i="4"/>
  <c r="AG46" i="4"/>
  <c r="Q46" i="4"/>
  <c r="C50" i="4"/>
  <c r="K50" i="4"/>
  <c r="S50" i="4"/>
  <c r="AA50" i="4"/>
  <c r="AI50" i="4"/>
  <c r="AD48" i="4"/>
  <c r="N48" i="4"/>
  <c r="AF46" i="4"/>
  <c r="P46" i="4"/>
  <c r="AJ46" i="4"/>
  <c r="T46" i="4"/>
  <c r="D46" i="4"/>
  <c r="AB51" i="4"/>
  <c r="AL50" i="4"/>
  <c r="AH50" i="4"/>
  <c r="AD50" i="4"/>
  <c r="Z50" i="4"/>
  <c r="V50" i="4"/>
  <c r="R50" i="4"/>
  <c r="N50" i="4"/>
  <c r="J50" i="4"/>
  <c r="F50" i="4"/>
  <c r="AL19" i="4"/>
  <c r="AI19" i="4"/>
  <c r="AD19" i="4"/>
  <c r="AA19" i="4"/>
  <c r="V19" i="4"/>
  <c r="S19" i="4"/>
  <c r="N19" i="4"/>
  <c r="K19" i="4"/>
  <c r="F19" i="4"/>
  <c r="C19" i="4"/>
  <c r="AK19" i="4"/>
  <c r="AF19" i="4"/>
  <c r="AC19" i="4"/>
  <c r="X19" i="4"/>
  <c r="U19" i="4"/>
  <c r="P19" i="4"/>
  <c r="M19" i="4"/>
  <c r="H19" i="4"/>
  <c r="E19" i="4"/>
  <c r="AH19" i="4"/>
  <c r="AE19" i="4"/>
  <c r="Z19" i="4"/>
  <c r="W19" i="4"/>
  <c r="R19" i="4"/>
  <c r="O19" i="4"/>
  <c r="J19" i="4"/>
  <c r="G19" i="4"/>
  <c r="AJ19" i="4"/>
  <c r="AG19" i="4"/>
  <c r="AB19" i="4"/>
  <c r="Y19" i="4"/>
  <c r="T19" i="4"/>
  <c r="Q19" i="4"/>
  <c r="L19" i="4"/>
  <c r="I19" i="4"/>
  <c r="D19" i="4"/>
  <c r="AI48" i="4"/>
  <c r="AF48" i="4"/>
  <c r="AA48" i="4"/>
  <c r="X48" i="4"/>
  <c r="S48" i="4"/>
  <c r="P48" i="4"/>
  <c r="K48" i="4"/>
  <c r="H48" i="4"/>
  <c r="C48" i="4"/>
  <c r="AK48" i="4"/>
  <c r="AH48" i="4"/>
  <c r="AC48" i="4"/>
  <c r="Z48" i="4"/>
  <c r="U48" i="4"/>
  <c r="R48" i="4"/>
  <c r="M48" i="4"/>
  <c r="J48" i="4"/>
  <c r="E48" i="4"/>
  <c r="AJ48" i="4"/>
  <c r="AH51" i="4"/>
  <c r="Z51" i="4"/>
  <c r="R51" i="4"/>
  <c r="J51" i="4"/>
  <c r="AB50" i="4"/>
  <c r="L50" i="4"/>
  <c r="AB48" i="4"/>
  <c r="L48" i="4"/>
  <c r="AD46" i="4"/>
  <c r="N46" i="4"/>
  <c r="E50" i="4"/>
  <c r="M50" i="4"/>
  <c r="U50" i="4"/>
  <c r="AC50" i="4"/>
  <c r="AK50" i="4"/>
  <c r="Y48" i="4"/>
  <c r="I48" i="4"/>
  <c r="AA46" i="4"/>
  <c r="K46" i="4"/>
  <c r="AE46" i="4"/>
  <c r="O46" i="4"/>
  <c r="AL45" i="4"/>
  <c r="AI45" i="4"/>
  <c r="AD45" i="4"/>
  <c r="AA45" i="4"/>
  <c r="V45" i="4"/>
  <c r="S45" i="4"/>
  <c r="N45" i="4"/>
  <c r="K45" i="4"/>
  <c r="F45" i="4"/>
  <c r="C45" i="4"/>
  <c r="AK45" i="4"/>
  <c r="AF45" i="4"/>
  <c r="AC45" i="4"/>
  <c r="X45" i="4"/>
  <c r="U45" i="4"/>
  <c r="P45" i="4"/>
  <c r="M45" i="4"/>
  <c r="H45" i="4"/>
  <c r="E45" i="4"/>
  <c r="AH45" i="4"/>
  <c r="AE45" i="4"/>
  <c r="Z45" i="4"/>
  <c r="W45" i="4"/>
  <c r="R45" i="4"/>
  <c r="O45" i="4"/>
  <c r="J45" i="4"/>
  <c r="G45" i="4"/>
  <c r="AJ45" i="4"/>
  <c r="AG45" i="4"/>
  <c r="AB45" i="4"/>
  <c r="Y45" i="4"/>
  <c r="T45" i="4"/>
  <c r="Q45" i="4"/>
  <c r="L45" i="4"/>
  <c r="I45" i="4"/>
  <c r="D45" i="4"/>
  <c r="AJ47" i="4"/>
  <c r="AG47" i="4"/>
  <c r="AB47" i="4"/>
  <c r="Y47" i="4"/>
  <c r="T47" i="4"/>
  <c r="Q47" i="4"/>
  <c r="L47" i="4"/>
  <c r="I47" i="4"/>
  <c r="D47" i="4"/>
  <c r="AL47" i="4"/>
  <c r="AI47" i="4"/>
  <c r="AD47" i="4"/>
  <c r="AA47" i="4"/>
  <c r="V47" i="4"/>
  <c r="S47" i="4"/>
  <c r="N47" i="4"/>
  <c r="K47" i="4"/>
  <c r="F47" i="4"/>
  <c r="C47" i="4"/>
  <c r="AK47" i="4"/>
  <c r="AF47" i="4"/>
  <c r="AC47" i="4"/>
  <c r="X47" i="4"/>
  <c r="U47" i="4"/>
  <c r="P47" i="4"/>
  <c r="M47" i="4"/>
  <c r="H47" i="4"/>
  <c r="E47" i="4"/>
  <c r="AH47" i="4"/>
  <c r="AE47" i="4"/>
  <c r="Z47" i="4"/>
  <c r="W47" i="4"/>
  <c r="R47" i="4"/>
  <c r="O47" i="4"/>
  <c r="J47" i="4"/>
  <c r="G47" i="4"/>
  <c r="AF51" i="4"/>
  <c r="X51" i="4"/>
  <c r="P51" i="4"/>
  <c r="H51" i="4"/>
  <c r="X50" i="4"/>
  <c r="H50" i="4"/>
  <c r="W48" i="4"/>
  <c r="G48" i="4"/>
  <c r="Y46" i="4"/>
  <c r="I46" i="4"/>
  <c r="G50" i="4"/>
  <c r="O50" i="4"/>
  <c r="W50" i="4"/>
  <c r="AE50" i="4"/>
  <c r="AL48" i="4"/>
  <c r="V48" i="4"/>
  <c r="F48" i="4"/>
  <c r="X46" i="4"/>
  <c r="H46" i="4"/>
  <c r="AB46" i="4"/>
  <c r="L46" i="4"/>
  <c r="O26" i="5"/>
  <c r="W36" i="6"/>
  <c r="AE36" i="6" s="1"/>
  <c r="W35" i="5"/>
  <c r="Y36" i="6" s="1"/>
  <c r="O19" i="5"/>
  <c r="R106" i="5"/>
  <c r="H26" i="5"/>
  <c r="I26" i="5" s="1"/>
  <c r="AH18" i="6"/>
  <c r="AM121" i="4"/>
  <c r="AP35" i="3"/>
  <c r="AM49" i="4"/>
  <c r="AM26" i="4"/>
  <c r="AM28" i="4" s="1"/>
  <c r="C28" i="4"/>
  <c r="C18" i="2" s="1"/>
  <c r="AL25" i="6"/>
  <c r="AL28" i="6"/>
  <c r="M106" i="5"/>
  <c r="O24" i="5"/>
  <c r="V6" i="5"/>
  <c r="F32" i="5"/>
  <c r="O32" i="5" s="1"/>
  <c r="AM22" i="2"/>
  <c r="AD28" i="4"/>
  <c r="AD18" i="2" s="1"/>
  <c r="N28" i="4"/>
  <c r="N18" i="2" s="1"/>
  <c r="AL28" i="4"/>
  <c r="AL18" i="2" s="1"/>
  <c r="U28" i="4"/>
  <c r="U18" i="2" s="1"/>
  <c r="E28" i="4"/>
  <c r="E18" i="2" s="1"/>
  <c r="AB28" i="4"/>
  <c r="AB18" i="2" s="1"/>
  <c r="L28" i="4"/>
  <c r="L18" i="2" s="1"/>
  <c r="P20" i="5"/>
  <c r="V20" i="5" s="1"/>
  <c r="X21" i="6" s="1"/>
  <c r="AF21" i="6" s="1"/>
  <c r="AJ21" i="6" s="1"/>
  <c r="AN21" i="6" s="1"/>
  <c r="K20" i="5"/>
  <c r="L20" i="5" s="1"/>
  <c r="J20" i="5"/>
  <c r="F20" i="5" s="1"/>
  <c r="O20" i="5" s="1"/>
  <c r="H20" i="5"/>
  <c r="I20" i="5" s="1"/>
  <c r="Y113" i="6"/>
  <c r="Y123" i="6" s="1"/>
  <c r="M122" i="5"/>
  <c r="P34" i="5"/>
  <c r="V34" i="5" s="1"/>
  <c r="X35" i="6" s="1"/>
  <c r="AF35" i="6" s="1"/>
  <c r="AJ35" i="6" s="1"/>
  <c r="AN35" i="6" s="1"/>
  <c r="J34" i="5"/>
  <c r="H34" i="5" s="1"/>
  <c r="I34" i="5" s="1"/>
  <c r="K34" i="5"/>
  <c r="L34" i="5" s="1"/>
  <c r="AH38" i="6"/>
  <c r="AH32" i="6"/>
  <c r="AH114" i="6"/>
  <c r="AG114" i="6"/>
  <c r="J28" i="5"/>
  <c r="H28" i="5" s="1"/>
  <c r="I28" i="5" s="1"/>
  <c r="P28" i="5"/>
  <c r="V28" i="5" s="1"/>
  <c r="X29" i="6" s="1"/>
  <c r="AF29" i="6" s="1"/>
  <c r="AJ29" i="6" s="1"/>
  <c r="AN29" i="6" s="1"/>
  <c r="K28" i="5"/>
  <c r="L28" i="5" s="1"/>
  <c r="AL20" i="6"/>
  <c r="AL13" i="6"/>
  <c r="F33" i="5"/>
  <c r="K33" i="5"/>
  <c r="L33" i="5" s="1"/>
  <c r="P33" i="5"/>
  <c r="V33" i="5" s="1"/>
  <c r="X34" i="6" s="1"/>
  <c r="AF34" i="6" s="1"/>
  <c r="AJ34" i="6" s="1"/>
  <c r="AN34" i="6" s="1"/>
  <c r="J33" i="5"/>
  <c r="H33" i="5" s="1"/>
  <c r="I33" i="5" s="1"/>
  <c r="AL29" i="6"/>
  <c r="AL19" i="6"/>
  <c r="AL12" i="6"/>
  <c r="V107" i="6"/>
  <c r="AD7" i="6"/>
  <c r="AL37" i="6"/>
  <c r="AL21" i="6"/>
  <c r="AL11" i="6"/>
  <c r="O12" i="5"/>
  <c r="E106" i="5"/>
  <c r="K6" i="5"/>
  <c r="J6" i="5"/>
  <c r="T106" i="5"/>
  <c r="AL9" i="6"/>
  <c r="H14" i="5"/>
  <c r="I14" i="5" s="1"/>
  <c r="AH23" i="6"/>
  <c r="H8" i="5"/>
  <c r="I8" i="5" s="1"/>
  <c r="O7" i="5"/>
  <c r="AK28" i="4"/>
  <c r="AK18" i="2" s="1"/>
  <c r="AA28" i="4"/>
  <c r="AA18" i="2" s="1"/>
  <c r="K28" i="4"/>
  <c r="K18" i="2" s="1"/>
  <c r="P28" i="4"/>
  <c r="P18" i="2" s="1"/>
  <c r="AH28" i="4"/>
  <c r="AH18" i="2" s="1"/>
  <c r="R28" i="4"/>
  <c r="R18" i="2" s="1"/>
  <c r="AM27" i="4"/>
  <c r="Y28" i="4"/>
  <c r="Y18" i="2" s="1"/>
  <c r="I28" i="4"/>
  <c r="I18" i="2" s="1"/>
  <c r="H16" i="5"/>
  <c r="I16" i="5" s="1"/>
  <c r="F16" i="5"/>
  <c r="O16" i="5" s="1"/>
  <c r="O39" i="5"/>
  <c r="W39" i="5" s="1"/>
  <c r="P13" i="5"/>
  <c r="V13" i="5" s="1"/>
  <c r="X14" i="6" s="1"/>
  <c r="AF14" i="6" s="1"/>
  <c r="AJ14" i="6" s="1"/>
  <c r="AN14" i="6" s="1"/>
  <c r="K13" i="5"/>
  <c r="L13" i="5" s="1"/>
  <c r="J13" i="5"/>
  <c r="H13" i="5" s="1"/>
  <c r="I13" i="5" s="1"/>
  <c r="K10" i="5"/>
  <c r="L10" i="5" s="1"/>
  <c r="P10" i="5"/>
  <c r="P106" i="5" s="1"/>
  <c r="J10" i="5"/>
  <c r="F10" i="5" s="1"/>
  <c r="P37" i="5"/>
  <c r="V37" i="5" s="1"/>
  <c r="X38" i="6" s="1"/>
  <c r="AF38" i="6" s="1"/>
  <c r="AJ38" i="6" s="1"/>
  <c r="AN38" i="6" s="1"/>
  <c r="J37" i="5"/>
  <c r="H37" i="5"/>
  <c r="I37" i="5" s="1"/>
  <c r="F37" i="5"/>
  <c r="O37" i="5" s="1"/>
  <c r="W38" i="6" s="1"/>
  <c r="AE38" i="6" s="1"/>
  <c r="AI38" i="6" s="1"/>
  <c r="AM38" i="6" s="1"/>
  <c r="K37" i="5"/>
  <c r="L37" i="5" s="1"/>
  <c r="P31" i="5"/>
  <c r="V31" i="5" s="1"/>
  <c r="X32" i="6" s="1"/>
  <c r="AF32" i="6" s="1"/>
  <c r="AJ32" i="6" s="1"/>
  <c r="AN32" i="6" s="1"/>
  <c r="J31" i="5"/>
  <c r="H31" i="5"/>
  <c r="I31" i="5" s="1"/>
  <c r="F31" i="5"/>
  <c r="K31" i="5"/>
  <c r="L31" i="5" s="1"/>
  <c r="AL16" i="6"/>
  <c r="AH30" i="6"/>
  <c r="H38" i="5"/>
  <c r="I38" i="5" s="1"/>
  <c r="F38" i="5"/>
  <c r="P23" i="5"/>
  <c r="V23" i="5" s="1"/>
  <c r="X24" i="6" s="1"/>
  <c r="AF24" i="6" s="1"/>
  <c r="AJ24" i="6" s="1"/>
  <c r="AN24" i="6" s="1"/>
  <c r="J23" i="5"/>
  <c r="K23" i="5"/>
  <c r="L23" i="5" s="1"/>
  <c r="H23" i="5" s="1"/>
  <c r="I23" i="5" s="1"/>
  <c r="K36" i="5"/>
  <c r="L36" i="5" s="1"/>
  <c r="P36" i="5"/>
  <c r="V36" i="5" s="1"/>
  <c r="X37" i="6" s="1"/>
  <c r="AF37" i="6" s="1"/>
  <c r="AJ37" i="6" s="1"/>
  <c r="AN37" i="6" s="1"/>
  <c r="J36" i="5"/>
  <c r="F36" i="5" s="1"/>
  <c r="K9" i="5"/>
  <c r="L9" i="5" s="1"/>
  <c r="J9" i="5"/>
  <c r="H9" i="5" s="1"/>
  <c r="I9" i="5" s="1"/>
  <c r="AH35" i="6"/>
  <c r="H41" i="5"/>
  <c r="O41" i="5" s="1"/>
  <c r="W41" i="5" s="1"/>
  <c r="O25" i="5"/>
  <c r="P22" i="5"/>
  <c r="V22" i="5" s="1"/>
  <c r="X23" i="6" s="1"/>
  <c r="AF23" i="6" s="1"/>
  <c r="AJ23" i="6" s="1"/>
  <c r="AN23" i="6" s="1"/>
  <c r="K22" i="5"/>
  <c r="L22" i="5" s="1"/>
  <c r="J22" i="5"/>
  <c r="F22" i="5" s="1"/>
  <c r="H21" i="5"/>
  <c r="I21" i="5" s="1"/>
  <c r="AH123" i="6"/>
  <c r="AL113" i="6"/>
  <c r="AL36" i="6"/>
  <c r="AL26" i="6"/>
  <c r="AL22" i="6"/>
  <c r="P18" i="5"/>
  <c r="V18" i="5" s="1"/>
  <c r="X19" i="6" s="1"/>
  <c r="AF19" i="6" s="1"/>
  <c r="AJ19" i="6" s="1"/>
  <c r="AN19" i="6" s="1"/>
  <c r="J18" i="5"/>
  <c r="H18" i="5" s="1"/>
  <c r="I18" i="5" s="1"/>
  <c r="K18" i="5"/>
  <c r="L18" i="5" s="1"/>
  <c r="F18" i="5"/>
  <c r="AL15" i="6"/>
  <c r="J11" i="5"/>
  <c r="H11" i="5" s="1"/>
  <c r="I11" i="5" s="1"/>
  <c r="F11" i="5"/>
  <c r="K11" i="5"/>
  <c r="L11" i="5" s="1"/>
  <c r="H42" i="5"/>
  <c r="F42" i="5"/>
  <c r="K30" i="5"/>
  <c r="L30" i="5" s="1"/>
  <c r="J30" i="5"/>
  <c r="H30" i="5" s="1"/>
  <c r="I30" i="5" s="1"/>
  <c r="P30" i="5"/>
  <c r="V30" i="5" s="1"/>
  <c r="X31" i="6" s="1"/>
  <c r="AF31" i="6" s="1"/>
  <c r="AJ31" i="6" s="1"/>
  <c r="AN31" i="6" s="1"/>
  <c r="K27" i="5"/>
  <c r="L27" i="5" s="1"/>
  <c r="F27" i="5" s="1"/>
  <c r="P27" i="5"/>
  <c r="V27" i="5" s="1"/>
  <c r="X28" i="6" s="1"/>
  <c r="AF28" i="6" s="1"/>
  <c r="AJ28" i="6" s="1"/>
  <c r="AN28" i="6" s="1"/>
  <c r="J27" i="5"/>
  <c r="AL24" i="6"/>
  <c r="P15" i="5"/>
  <c r="V15" i="5" s="1"/>
  <c r="X16" i="6" s="1"/>
  <c r="AF16" i="6" s="1"/>
  <c r="AJ16" i="6" s="1"/>
  <c r="AN16" i="6" s="1"/>
  <c r="K15" i="5"/>
  <c r="L15" i="5" s="1"/>
  <c r="J15" i="5"/>
  <c r="H15" i="5" s="1"/>
  <c r="I15" i="5" s="1"/>
  <c r="W113" i="6"/>
  <c r="F122" i="5"/>
  <c r="AL34" i="6"/>
  <c r="AL31" i="6"/>
  <c r="AL14" i="6"/>
  <c r="AL10" i="6"/>
  <c r="K29" i="5"/>
  <c r="L29" i="5" s="1"/>
  <c r="P29" i="5"/>
  <c r="V29" i="5" s="1"/>
  <c r="X30" i="6" s="1"/>
  <c r="AF30" i="6" s="1"/>
  <c r="AJ30" i="6" s="1"/>
  <c r="AN30" i="6" s="1"/>
  <c r="J29" i="5"/>
  <c r="F29" i="5" s="1"/>
  <c r="Q106" i="5"/>
  <c r="S106" i="5"/>
  <c r="AJ113" i="6"/>
  <c r="AF123" i="6"/>
  <c r="O44" i="5"/>
  <c r="W44" i="5" s="1"/>
  <c r="P17" i="5"/>
  <c r="V17" i="5" s="1"/>
  <c r="X18" i="6" s="1"/>
  <c r="AF18" i="6" s="1"/>
  <c r="AJ18" i="6" s="1"/>
  <c r="AN18" i="6" s="1"/>
  <c r="K17" i="5"/>
  <c r="L17" i="5" s="1"/>
  <c r="J17" i="5"/>
  <c r="F17" i="5" s="1"/>
  <c r="F8" i="5"/>
  <c r="O8" i="5" s="1"/>
  <c r="AM31" i="4"/>
  <c r="V28" i="4"/>
  <c r="V18" i="2" s="1"/>
  <c r="F28" i="4"/>
  <c r="F18" i="2" s="1"/>
  <c r="AC28" i="4"/>
  <c r="AC18" i="2" s="1"/>
  <c r="M28" i="4"/>
  <c r="M18" i="2" s="1"/>
  <c r="AJ28" i="4"/>
  <c r="AJ18" i="2" s="1"/>
  <c r="T28" i="4"/>
  <c r="T18" i="2" s="1"/>
  <c r="D28" i="4"/>
  <c r="D18" i="2" s="1"/>
  <c r="AK44" i="4" a="1"/>
  <c r="U44" i="4" a="1"/>
  <c r="E44" i="4" a="1"/>
  <c r="W44" i="4" a="1"/>
  <c r="G44" i="4" a="1"/>
  <c r="AD44" i="4" a="1"/>
  <c r="N44" i="4" a="1"/>
  <c r="AF44" i="4" a="1"/>
  <c r="X44" i="4" a="1"/>
  <c r="F34" i="4" a="1"/>
  <c r="AD34" i="4" a="1"/>
  <c r="H34" i="4" a="1"/>
  <c r="X34" i="4" a="1"/>
  <c r="D34" i="4" a="1"/>
  <c r="T34" i="4" a="1"/>
  <c r="AJ34" i="4" a="1"/>
  <c r="R34" i="4" a="1"/>
  <c r="AH34" i="4" a="1"/>
  <c r="L35" i="4" a="1"/>
  <c r="AJ35" i="4" a="1"/>
  <c r="F35" i="4" a="1"/>
  <c r="V35" i="4" a="1"/>
  <c r="AL35" i="4" a="1"/>
  <c r="R35" i="4" a="1"/>
  <c r="AH35" i="4" a="1"/>
  <c r="P35" i="4" a="1"/>
  <c r="AF35" i="4" a="1"/>
  <c r="AH44" i="4" a="1"/>
  <c r="R44" i="4" a="1"/>
  <c r="AJ44" i="4" a="1"/>
  <c r="T44" i="4" a="1"/>
  <c r="D44" i="4" a="1"/>
  <c r="Y44" i="4" a="1"/>
  <c r="I44" i="4" a="1"/>
  <c r="P44" i="4" a="1"/>
  <c r="H44" i="4" a="1"/>
  <c r="Q34" i="4" a="1"/>
  <c r="V34" i="4" a="1"/>
  <c r="K34" i="4" a="1"/>
  <c r="AA34" i="4" a="1"/>
  <c r="G34" i="4" a="1"/>
  <c r="W34" i="4" a="1"/>
  <c r="E34" i="4" a="1"/>
  <c r="U34" i="4" a="1"/>
  <c r="AK34" i="4" a="1"/>
  <c r="AG35" i="4" a="1"/>
  <c r="Q35" i="4" a="1"/>
  <c r="K35" i="4" a="1"/>
  <c r="AA35" i="4" a="1"/>
  <c r="G35" i="4" a="1"/>
  <c r="W35" i="4" a="1"/>
  <c r="E35" i="4" a="1"/>
  <c r="U35" i="4" a="1"/>
  <c r="AK35" i="4" a="1"/>
  <c r="S44" i="4" a="1"/>
  <c r="AC44" i="4" a="1"/>
  <c r="M44" i="4" a="1"/>
  <c r="AE44" i="4" a="1"/>
  <c r="O44" i="4" a="1"/>
  <c r="AL44" i="4" a="1"/>
  <c r="V44" i="4" a="1"/>
  <c r="F44" i="4" a="1"/>
  <c r="AA44" i="4" a="1"/>
  <c r="N34" i="4" a="1"/>
  <c r="AL34" i="4" a="1"/>
  <c r="AG34" i="4" a="1"/>
  <c r="P34" i="4" a="1"/>
  <c r="AF34" i="4" a="1"/>
  <c r="L34" i="4" a="1"/>
  <c r="AB34" i="4" a="1"/>
  <c r="J34" i="4" a="1"/>
  <c r="Z34" i="4" a="1"/>
  <c r="I35" i="4" a="1"/>
  <c r="D35" i="4" a="1"/>
  <c r="AB35" i="4" a="1"/>
  <c r="N35" i="4" a="1"/>
  <c r="AD35" i="4" a="1"/>
  <c r="J35" i="4" a="1"/>
  <c r="Z35" i="4" a="1"/>
  <c r="H35" i="4" a="1"/>
  <c r="X35" i="4" a="1"/>
  <c r="C44" i="4" a="1"/>
  <c r="Z44" i="4" a="1"/>
  <c r="J44" i="4" a="1"/>
  <c r="AB44" i="4" a="1"/>
  <c r="L44" i="4" a="1"/>
  <c r="AG44" i="4" a="1"/>
  <c r="Q44" i="4" a="1"/>
  <c r="AI44" i="4" a="1"/>
  <c r="K44" i="4" a="1"/>
  <c r="Y34" i="4" a="1"/>
  <c r="I34" i="4" a="1"/>
  <c r="C34" i="4" a="1"/>
  <c r="S34" i="4" a="1"/>
  <c r="AI34" i="4" a="1"/>
  <c r="O34" i="4" a="1"/>
  <c r="AE34" i="4" a="1"/>
  <c r="M34" i="4" a="1"/>
  <c r="AC34" i="4" a="1"/>
  <c r="T35" i="4" a="1"/>
  <c r="Y35" i="4" a="1"/>
  <c r="C35" i="4" a="1"/>
  <c r="S35" i="4" a="1"/>
  <c r="AI35" i="4" a="1"/>
  <c r="O35" i="4" a="1"/>
  <c r="AE35" i="4" a="1"/>
  <c r="M35" i="4" a="1"/>
  <c r="AC35" i="4" a="1"/>
  <c r="AM23" i="2" l="1"/>
  <c r="AM136" i="4"/>
  <c r="AM51" i="4"/>
  <c r="AK35" i="4"/>
  <c r="AF35" i="4"/>
  <c r="AC35" i="4"/>
  <c r="X35" i="4"/>
  <c r="U35" i="4"/>
  <c r="P35" i="4"/>
  <c r="M35" i="4"/>
  <c r="H35" i="4"/>
  <c r="E35" i="4"/>
  <c r="AH35" i="4"/>
  <c r="AE35" i="4"/>
  <c r="Z35" i="4"/>
  <c r="W35" i="4"/>
  <c r="R35" i="4"/>
  <c r="O35" i="4"/>
  <c r="J35" i="4"/>
  <c r="G35" i="4"/>
  <c r="AL35" i="4"/>
  <c r="AI35" i="4"/>
  <c r="AD35" i="4"/>
  <c r="AA35" i="4"/>
  <c r="V35" i="4"/>
  <c r="S35" i="4"/>
  <c r="N35" i="4"/>
  <c r="K35" i="4"/>
  <c r="F35" i="4"/>
  <c r="C35" i="4"/>
  <c r="AB35" i="4"/>
  <c r="Q35" i="4"/>
  <c r="AJ35" i="4"/>
  <c r="Y35" i="4"/>
  <c r="D35" i="4"/>
  <c r="AG35" i="4"/>
  <c r="L35" i="4"/>
  <c r="T35" i="4"/>
  <c r="I35" i="4"/>
  <c r="AK34" i="4"/>
  <c r="AH34" i="4"/>
  <c r="AC34" i="4"/>
  <c r="Z34" i="4"/>
  <c r="U34" i="4"/>
  <c r="R34" i="4"/>
  <c r="M34" i="4"/>
  <c r="J34" i="4"/>
  <c r="E34" i="4"/>
  <c r="AJ34" i="4"/>
  <c r="AE34" i="4"/>
  <c r="AB34" i="4"/>
  <c r="W34" i="4"/>
  <c r="T34" i="4"/>
  <c r="O34" i="4"/>
  <c r="L34" i="4"/>
  <c r="G34" i="4"/>
  <c r="D34" i="4"/>
  <c r="AI34" i="4"/>
  <c r="AF34" i="4"/>
  <c r="AA34" i="4"/>
  <c r="X34" i="4"/>
  <c r="S34" i="4"/>
  <c r="P34" i="4"/>
  <c r="K34" i="4"/>
  <c r="H34" i="4"/>
  <c r="C34" i="4"/>
  <c r="AG34" i="4"/>
  <c r="V34" i="4"/>
  <c r="AD34" i="4"/>
  <c r="I34" i="4"/>
  <c r="AL34" i="4"/>
  <c r="Q34" i="4"/>
  <c r="F34" i="4"/>
  <c r="Y34" i="4"/>
  <c r="N34" i="4"/>
  <c r="H44" i="4"/>
  <c r="H52" i="4" s="1"/>
  <c r="H20" i="2" s="1"/>
  <c r="X44" i="4"/>
  <c r="X52" i="4" s="1"/>
  <c r="X20" i="2" s="1"/>
  <c r="K44" i="4"/>
  <c r="K52" i="4" s="1"/>
  <c r="K20" i="2" s="1"/>
  <c r="AA44" i="4"/>
  <c r="AA52" i="4" s="1"/>
  <c r="AA20" i="2" s="1"/>
  <c r="P44" i="4"/>
  <c r="P52" i="4" s="1"/>
  <c r="P20" i="2" s="1"/>
  <c r="AF44" i="4"/>
  <c r="AF52" i="4" s="1"/>
  <c r="AF20" i="2" s="1"/>
  <c r="AI44" i="4"/>
  <c r="AI52" i="4" s="1"/>
  <c r="AI20" i="2" s="1"/>
  <c r="F44" i="4"/>
  <c r="F52" i="4" s="1"/>
  <c r="F20" i="2" s="1"/>
  <c r="I44" i="4"/>
  <c r="I52" i="4" s="1"/>
  <c r="I20" i="2" s="1"/>
  <c r="N44" i="4"/>
  <c r="N52" i="4" s="1"/>
  <c r="N20" i="2" s="1"/>
  <c r="Q44" i="4"/>
  <c r="Q52" i="4" s="1"/>
  <c r="Q20" i="2" s="1"/>
  <c r="V44" i="4"/>
  <c r="V52" i="4" s="1"/>
  <c r="V20" i="2" s="1"/>
  <c r="Y44" i="4"/>
  <c r="Y52" i="4" s="1"/>
  <c r="Y20" i="2" s="1"/>
  <c r="AD44" i="4"/>
  <c r="AD52" i="4" s="1"/>
  <c r="AD20" i="2" s="1"/>
  <c r="AG44" i="4"/>
  <c r="AG52" i="4" s="1"/>
  <c r="AG20" i="2" s="1"/>
  <c r="AL44" i="4"/>
  <c r="AL52" i="4" s="1"/>
  <c r="AL20" i="2" s="1"/>
  <c r="D44" i="4"/>
  <c r="D52" i="4" s="1"/>
  <c r="D20" i="2" s="1"/>
  <c r="G44" i="4"/>
  <c r="G52" i="4" s="1"/>
  <c r="G20" i="2" s="1"/>
  <c r="L44" i="4"/>
  <c r="L52" i="4" s="1"/>
  <c r="L20" i="2" s="1"/>
  <c r="O44" i="4"/>
  <c r="O52" i="4" s="1"/>
  <c r="O20" i="2" s="1"/>
  <c r="T44" i="4"/>
  <c r="T52" i="4" s="1"/>
  <c r="T20" i="2" s="1"/>
  <c r="W44" i="4"/>
  <c r="W52" i="4" s="1"/>
  <c r="W20" i="2" s="1"/>
  <c r="AB44" i="4"/>
  <c r="AB52" i="4" s="1"/>
  <c r="AB20" i="2" s="1"/>
  <c r="AE44" i="4"/>
  <c r="AE52" i="4" s="1"/>
  <c r="AE20" i="2" s="1"/>
  <c r="AJ44" i="4"/>
  <c r="AJ52" i="4" s="1"/>
  <c r="AJ20" i="2" s="1"/>
  <c r="E44" i="4"/>
  <c r="E52" i="4" s="1"/>
  <c r="E20" i="2" s="1"/>
  <c r="J44" i="4"/>
  <c r="J52" i="4" s="1"/>
  <c r="J20" i="2" s="1"/>
  <c r="M44" i="4"/>
  <c r="M52" i="4" s="1"/>
  <c r="M20" i="2" s="1"/>
  <c r="R44" i="4"/>
  <c r="R52" i="4" s="1"/>
  <c r="R20" i="2" s="1"/>
  <c r="U44" i="4"/>
  <c r="U52" i="4" s="1"/>
  <c r="U20" i="2" s="1"/>
  <c r="Z44" i="4"/>
  <c r="Z52" i="4" s="1"/>
  <c r="Z20" i="2" s="1"/>
  <c r="AC44" i="4"/>
  <c r="AC52" i="4" s="1"/>
  <c r="AC20" i="2" s="1"/>
  <c r="AH44" i="4"/>
  <c r="AH52" i="4" s="1"/>
  <c r="AH20" i="2" s="1"/>
  <c r="AK44" i="4"/>
  <c r="AK52" i="4" s="1"/>
  <c r="AK20" i="2" s="1"/>
  <c r="C44" i="4"/>
  <c r="S44" i="4"/>
  <c r="S52" i="4" s="1"/>
  <c r="S20" i="2" s="1"/>
  <c r="W21" i="6"/>
  <c r="AE21" i="6" s="1"/>
  <c r="W20" i="5"/>
  <c r="Y21" i="6" s="1"/>
  <c r="AI36" i="6"/>
  <c r="AG36" i="6"/>
  <c r="AM48" i="4"/>
  <c r="Q24" i="4"/>
  <c r="Q17" i="2" s="1"/>
  <c r="AG24" i="4"/>
  <c r="AG17" i="2" s="1"/>
  <c r="O24" i="4"/>
  <c r="O17" i="2" s="1"/>
  <c r="AE24" i="4"/>
  <c r="AE17" i="2" s="1"/>
  <c r="M24" i="4"/>
  <c r="M17" i="2" s="1"/>
  <c r="AC24" i="4"/>
  <c r="AC17" i="2" s="1"/>
  <c r="F24" i="4"/>
  <c r="F17" i="2" s="1"/>
  <c r="V24" i="4"/>
  <c r="V17" i="2" s="1"/>
  <c r="AL24" i="4"/>
  <c r="AL17" i="2" s="1"/>
  <c r="H17" i="5"/>
  <c r="I17" i="5" s="1"/>
  <c r="F30" i="5"/>
  <c r="O30" i="5" s="1"/>
  <c r="H22" i="5"/>
  <c r="I22" i="5" s="1"/>
  <c r="AL35" i="6"/>
  <c r="F9" i="5"/>
  <c r="O9" i="5" s="1"/>
  <c r="F23" i="5"/>
  <c r="O23" i="5" s="1"/>
  <c r="W37" i="5"/>
  <c r="Y38" i="6" s="1"/>
  <c r="H10" i="5"/>
  <c r="I10" i="5" s="1"/>
  <c r="W8" i="6"/>
  <c r="AE8" i="6" s="1"/>
  <c r="W7" i="5"/>
  <c r="K106" i="5"/>
  <c r="L6" i="5"/>
  <c r="H6" i="5" s="1"/>
  <c r="AL32" i="6"/>
  <c r="F34" i="5"/>
  <c r="O34" i="5" s="1"/>
  <c r="W20" i="6"/>
  <c r="AE20" i="6" s="1"/>
  <c r="W19" i="5"/>
  <c r="Y20" i="6" s="1"/>
  <c r="O14" i="5"/>
  <c r="D24" i="4"/>
  <c r="D17" i="2" s="1"/>
  <c r="T24" i="4"/>
  <c r="T17" i="2" s="1"/>
  <c r="AJ24" i="4"/>
  <c r="AJ17" i="2" s="1"/>
  <c r="R24" i="4"/>
  <c r="R17" i="2" s="1"/>
  <c r="AH24" i="4"/>
  <c r="AH17" i="2" s="1"/>
  <c r="P24" i="4"/>
  <c r="P17" i="2" s="1"/>
  <c r="AF24" i="4"/>
  <c r="AF17" i="2" s="1"/>
  <c r="K24" i="4"/>
  <c r="K17" i="2" s="1"/>
  <c r="AA24" i="4"/>
  <c r="AA17" i="2" s="1"/>
  <c r="AM37" i="4"/>
  <c r="AN113" i="6"/>
  <c r="AN123" i="6" s="1"/>
  <c r="AJ123" i="6"/>
  <c r="H29" i="5"/>
  <c r="I29" i="5" s="1"/>
  <c r="F13" i="5"/>
  <c r="O13" i="5" s="1"/>
  <c r="W17" i="6"/>
  <c r="AE17" i="6" s="1"/>
  <c r="W16" i="5"/>
  <c r="Y17" i="6" s="1"/>
  <c r="J106" i="5"/>
  <c r="AD107" i="6"/>
  <c r="AH7" i="6"/>
  <c r="O33" i="5"/>
  <c r="F28" i="5"/>
  <c r="O28" i="5" s="1"/>
  <c r="AK38" i="6"/>
  <c r="AL38" i="6"/>
  <c r="AO38" i="6" s="1"/>
  <c r="W25" i="6"/>
  <c r="AE25" i="6" s="1"/>
  <c r="W24" i="5"/>
  <c r="Y25" i="6" s="1"/>
  <c r="AL18" i="6"/>
  <c r="W27" i="6"/>
  <c r="AE27" i="6" s="1"/>
  <c r="W26" i="5"/>
  <c r="Y27" i="6" s="1"/>
  <c r="AM47" i="4"/>
  <c r="I24" i="4"/>
  <c r="I17" i="2" s="1"/>
  <c r="Y24" i="4"/>
  <c r="Y17" i="2" s="1"/>
  <c r="G24" i="4"/>
  <c r="G17" i="2" s="1"/>
  <c r="W24" i="4"/>
  <c r="W17" i="2" s="1"/>
  <c r="E24" i="4"/>
  <c r="E17" i="2" s="1"/>
  <c r="U24" i="4"/>
  <c r="U17" i="2" s="1"/>
  <c r="AK24" i="4"/>
  <c r="AK17" i="2" s="1"/>
  <c r="N24" i="4"/>
  <c r="N17" i="2" s="1"/>
  <c r="AD24" i="4"/>
  <c r="AD17" i="2" s="1"/>
  <c r="AM50" i="4"/>
  <c r="O18" i="5"/>
  <c r="H36" i="5"/>
  <c r="I36" i="5" s="1"/>
  <c r="V10" i="5"/>
  <c r="X11" i="6" s="1"/>
  <c r="AF11" i="6" s="1"/>
  <c r="AJ11" i="6" s="1"/>
  <c r="AN11" i="6" s="1"/>
  <c r="AL23" i="6"/>
  <c r="V106" i="5"/>
  <c r="X7" i="6"/>
  <c r="AM18" i="2"/>
  <c r="AE113" i="6"/>
  <c r="W123" i="6"/>
  <c r="F15" i="5"/>
  <c r="O15" i="5" s="1"/>
  <c r="O11" i="5"/>
  <c r="W26" i="6"/>
  <c r="AE26" i="6" s="1"/>
  <c r="W25" i="5"/>
  <c r="Y26" i="6" s="1"/>
  <c r="AL30" i="6"/>
  <c r="O31" i="5"/>
  <c r="W9" i="6"/>
  <c r="AE9" i="6" s="1"/>
  <c r="W8" i="5"/>
  <c r="H27" i="5"/>
  <c r="I27" i="5" s="1"/>
  <c r="O42" i="5"/>
  <c r="W42" i="5" s="1"/>
  <c r="O38" i="5"/>
  <c r="W38" i="5" s="1"/>
  <c r="W13" i="6"/>
  <c r="AE13" i="6" s="1"/>
  <c r="W12" i="5"/>
  <c r="Y13" i="6" s="1"/>
  <c r="AL114" i="6"/>
  <c r="AO114" i="6" s="1"/>
  <c r="AK114" i="6"/>
  <c r="AG38" i="6"/>
  <c r="W33" i="6"/>
  <c r="AE33" i="6" s="1"/>
  <c r="W32" i="5"/>
  <c r="Y33" i="6" s="1"/>
  <c r="AR34" i="3"/>
  <c r="AT34" i="3"/>
  <c r="AR33" i="3"/>
  <c r="AR32" i="3"/>
  <c r="AR31" i="3"/>
  <c r="AR30" i="3"/>
  <c r="AR29" i="3"/>
  <c r="AR28" i="3"/>
  <c r="AR27" i="3"/>
  <c r="AR26" i="3"/>
  <c r="AR25" i="3"/>
  <c r="AR24" i="3"/>
  <c r="AR23" i="3"/>
  <c r="AR22" i="3"/>
  <c r="AR21" i="3"/>
  <c r="AR20" i="3"/>
  <c r="AR19" i="3"/>
  <c r="AR18" i="3"/>
  <c r="AR17" i="3"/>
  <c r="AR16" i="3"/>
  <c r="AR15" i="3"/>
  <c r="AR14" i="3"/>
  <c r="AR13" i="3"/>
  <c r="AR12" i="3"/>
  <c r="AR11" i="3"/>
  <c r="AR10" i="3"/>
  <c r="AR9" i="3"/>
  <c r="AR8" i="3"/>
  <c r="AR7" i="3"/>
  <c r="AR6" i="3"/>
  <c r="AR5" i="3"/>
  <c r="AS34" i="3"/>
  <c r="AQ33" i="3"/>
  <c r="AQ32" i="3"/>
  <c r="AQ31" i="3"/>
  <c r="AQ30" i="3"/>
  <c r="AQ29" i="3"/>
  <c r="AQ28" i="3"/>
  <c r="AQ27" i="3"/>
  <c r="AQ26" i="3"/>
  <c r="AQ25" i="3"/>
  <c r="AQ24" i="3"/>
  <c r="AQ23" i="3"/>
  <c r="AQ22" i="3"/>
  <c r="AQ21" i="3"/>
  <c r="AQ20" i="3"/>
  <c r="AQ19" i="3"/>
  <c r="AQ18" i="3"/>
  <c r="AQ17" i="3"/>
  <c r="AQ16" i="3"/>
  <c r="AQ15" i="3"/>
  <c r="AQ14" i="3"/>
  <c r="AQ13" i="3"/>
  <c r="AQ12" i="3"/>
  <c r="AQ11" i="3"/>
  <c r="AQ10" i="3"/>
  <c r="AQ9" i="3"/>
  <c r="AQ8" i="3"/>
  <c r="AQ7" i="3"/>
  <c r="AQ6" i="3"/>
  <c r="AQ5" i="3"/>
  <c r="AQ34" i="3"/>
  <c r="AT33" i="3"/>
  <c r="AT32" i="3"/>
  <c r="AT31" i="3"/>
  <c r="AT30" i="3"/>
  <c r="AT29" i="3"/>
  <c r="AT28" i="3"/>
  <c r="AT27" i="3"/>
  <c r="AT26" i="3"/>
  <c r="AT25" i="3"/>
  <c r="AT24" i="3"/>
  <c r="AT23" i="3"/>
  <c r="AT22" i="3"/>
  <c r="AT21" i="3"/>
  <c r="AT20" i="3"/>
  <c r="AT19" i="3"/>
  <c r="AT18" i="3"/>
  <c r="AT17" i="3"/>
  <c r="AT16" i="3"/>
  <c r="AT15" i="3"/>
  <c r="AT14" i="3"/>
  <c r="AT13" i="3"/>
  <c r="AT12" i="3"/>
  <c r="AT11" i="3"/>
  <c r="AT10" i="3"/>
  <c r="AT9" i="3"/>
  <c r="AT8" i="3"/>
  <c r="AT7" i="3"/>
  <c r="AT6" i="3"/>
  <c r="AT5" i="3"/>
  <c r="AT35" i="3"/>
  <c r="AS33" i="3"/>
  <c r="AS32" i="3"/>
  <c r="AS31" i="3"/>
  <c r="AS30" i="3"/>
  <c r="AS29" i="3"/>
  <c r="AS28" i="3"/>
  <c r="AS27" i="3"/>
  <c r="AS26" i="3"/>
  <c r="AS25" i="3"/>
  <c r="AS24" i="3"/>
  <c r="AS23" i="3"/>
  <c r="AS22" i="3"/>
  <c r="AS21" i="3"/>
  <c r="AS20" i="3"/>
  <c r="AS19" i="3"/>
  <c r="AS18" i="3"/>
  <c r="AS17" i="3"/>
  <c r="AS16" i="3"/>
  <c r="AS15" i="3"/>
  <c r="AS14" i="3"/>
  <c r="AS13" i="3"/>
  <c r="AS12" i="3"/>
  <c r="AS11" i="3"/>
  <c r="AS10" i="3"/>
  <c r="AS9" i="3"/>
  <c r="AS8" i="3"/>
  <c r="AS7" i="3"/>
  <c r="AS6" i="3"/>
  <c r="AS5" i="3"/>
  <c r="O21" i="5"/>
  <c r="AM45" i="4"/>
  <c r="L24" i="4"/>
  <c r="L17" i="2" s="1"/>
  <c r="AB24" i="4"/>
  <c r="AB17" i="2" s="1"/>
  <c r="J24" i="4"/>
  <c r="J17" i="2" s="1"/>
  <c r="Z24" i="4"/>
  <c r="Z17" i="2" s="1"/>
  <c r="H24" i="4"/>
  <c r="H17" i="2" s="1"/>
  <c r="X24" i="4"/>
  <c r="X17" i="2" s="1"/>
  <c r="C24" i="4"/>
  <c r="C17" i="2" s="1"/>
  <c r="AM19" i="4"/>
  <c r="S24" i="4"/>
  <c r="S17" i="2" s="1"/>
  <c r="AI24" i="4"/>
  <c r="AI17" i="2" s="1"/>
  <c r="AM46" i="4"/>
  <c r="D36" i="4" a="1"/>
  <c r="AB36" i="4" a="1"/>
  <c r="W36" i="4" a="1"/>
  <c r="Q36" i="4" a="1"/>
  <c r="AG36" i="4" a="1"/>
  <c r="M36" i="4" a="1"/>
  <c r="AC36" i="4" a="1"/>
  <c r="H36" i="4" a="1"/>
  <c r="X36" i="4" a="1"/>
  <c r="C32" i="4" a="1"/>
  <c r="AA32" i="4" a="1"/>
  <c r="AF32" i="4" a="1"/>
  <c r="R32" i="4" a="1"/>
  <c r="AH32" i="4" a="1"/>
  <c r="N32" i="4" a="1"/>
  <c r="AD32" i="4" a="1"/>
  <c r="G32" i="4" a="1"/>
  <c r="W32" i="4" a="1"/>
  <c r="O36" i="4" a="1"/>
  <c r="T36" i="4" a="1"/>
  <c r="F36" i="4" a="1"/>
  <c r="V36" i="4" a="1"/>
  <c r="AL36" i="4" a="1"/>
  <c r="R36" i="4" a="1"/>
  <c r="AH36" i="4" a="1"/>
  <c r="K36" i="4" a="1"/>
  <c r="AA36" i="4" a="1"/>
  <c r="X32" i="4" a="1"/>
  <c r="H32" i="4" a="1"/>
  <c r="E32" i="4" a="1"/>
  <c r="U32" i="4" a="1"/>
  <c r="AK32" i="4" a="1"/>
  <c r="Q32" i="4" a="1"/>
  <c r="AG32" i="4" a="1"/>
  <c r="L32" i="4" a="1"/>
  <c r="AB32" i="4" a="1"/>
  <c r="AJ36" i="4" a="1"/>
  <c r="AE36" i="4" a="1"/>
  <c r="I36" i="4" a="1"/>
  <c r="Y36" i="4" a="1"/>
  <c r="E36" i="4" a="1"/>
  <c r="U36" i="4" a="1"/>
  <c r="AK36" i="4" a="1"/>
  <c r="P36" i="4" a="1"/>
  <c r="AF36" i="4" a="1"/>
  <c r="AI32" i="4" a="1"/>
  <c r="S32" i="4" a="1"/>
  <c r="J32" i="4" a="1"/>
  <c r="Z32" i="4" a="1"/>
  <c r="F32" i="4" a="1"/>
  <c r="V32" i="4" a="1"/>
  <c r="AL32" i="4" a="1"/>
  <c r="O32" i="4" a="1"/>
  <c r="AE32" i="4" a="1"/>
  <c r="G36" i="4" a="1"/>
  <c r="L36" i="4" a="1"/>
  <c r="N36" i="4" a="1"/>
  <c r="AD36" i="4" a="1"/>
  <c r="J36" i="4" a="1"/>
  <c r="Z36" i="4" a="1"/>
  <c r="C36" i="4" a="1"/>
  <c r="S36" i="4" a="1"/>
  <c r="AI36" i="4" a="1"/>
  <c r="P32" i="4" a="1"/>
  <c r="K32" i="4" a="1"/>
  <c r="M32" i="4" a="1"/>
  <c r="AC32" i="4" a="1"/>
  <c r="I32" i="4" a="1"/>
  <c r="Y32" i="4" a="1"/>
  <c r="D32" i="4" a="1"/>
  <c r="T32" i="4" a="1"/>
  <c r="AJ32" i="4" a="1"/>
  <c r="AJ32" i="4" l="1"/>
  <c r="AE32" i="4"/>
  <c r="AB32" i="4"/>
  <c r="W32" i="4"/>
  <c r="T32" i="4"/>
  <c r="O32" i="4"/>
  <c r="L32" i="4"/>
  <c r="G32" i="4"/>
  <c r="D32" i="4"/>
  <c r="AL32" i="4"/>
  <c r="AG32" i="4"/>
  <c r="AD32" i="4"/>
  <c r="Y32" i="4"/>
  <c r="V32" i="4"/>
  <c r="Q32" i="4"/>
  <c r="N32" i="4"/>
  <c r="I32" i="4"/>
  <c r="F32" i="4"/>
  <c r="AK32" i="4"/>
  <c r="AH32" i="4"/>
  <c r="AC32" i="4"/>
  <c r="Z32" i="4"/>
  <c r="U32" i="4"/>
  <c r="R32" i="4"/>
  <c r="M32" i="4"/>
  <c r="J32" i="4"/>
  <c r="E32" i="4"/>
  <c r="AF32" i="4"/>
  <c r="K32" i="4"/>
  <c r="S32" i="4"/>
  <c r="H32" i="4"/>
  <c r="AA32" i="4"/>
  <c r="P32" i="4"/>
  <c r="AI32" i="4"/>
  <c r="X32" i="4"/>
  <c r="C32" i="4"/>
  <c r="AI36" i="4"/>
  <c r="AF36" i="4"/>
  <c r="AA36" i="4"/>
  <c r="X36" i="4"/>
  <c r="S36" i="4"/>
  <c r="P36" i="4"/>
  <c r="K36" i="4"/>
  <c r="H36" i="4"/>
  <c r="C36" i="4"/>
  <c r="AK36" i="4"/>
  <c r="AH36" i="4"/>
  <c r="AC36" i="4"/>
  <c r="Z36" i="4"/>
  <c r="U36" i="4"/>
  <c r="R36" i="4"/>
  <c r="M36" i="4"/>
  <c r="J36" i="4"/>
  <c r="E36" i="4"/>
  <c r="AL36" i="4"/>
  <c r="AG36" i="4"/>
  <c r="AD36" i="4"/>
  <c r="Y36" i="4"/>
  <c r="V36" i="4"/>
  <c r="Q36" i="4"/>
  <c r="N36" i="4"/>
  <c r="I36" i="4"/>
  <c r="F36" i="4"/>
  <c r="W36" i="4"/>
  <c r="L36" i="4"/>
  <c r="AE36" i="4"/>
  <c r="T36" i="4"/>
  <c r="AB36" i="4"/>
  <c r="G36" i="4"/>
  <c r="AJ36" i="4"/>
  <c r="O36" i="4"/>
  <c r="D36" i="4"/>
  <c r="I6" i="5"/>
  <c r="H106" i="5"/>
  <c r="AI33" i="6"/>
  <c r="AG33" i="6"/>
  <c r="AI13" i="6"/>
  <c r="AG13" i="6"/>
  <c r="W12" i="6"/>
  <c r="AE12" i="6" s="1"/>
  <c r="W11" i="5"/>
  <c r="Y12" i="6" s="1"/>
  <c r="AE123" i="6"/>
  <c r="AI113" i="6"/>
  <c r="AG113" i="6"/>
  <c r="AG123" i="6" s="1"/>
  <c r="AM24" i="4"/>
  <c r="AS35" i="3"/>
  <c r="AQ35" i="3"/>
  <c r="D4" i="9"/>
  <c r="H4" i="9" s="1"/>
  <c r="Y9" i="6"/>
  <c r="W19" i="6"/>
  <c r="AE19" i="6" s="1"/>
  <c r="W18" i="5"/>
  <c r="Y19" i="6" s="1"/>
  <c r="AI27" i="6"/>
  <c r="AG27" i="6"/>
  <c r="AI25" i="6"/>
  <c r="AG25" i="6"/>
  <c r="W34" i="6"/>
  <c r="AE34" i="6" s="1"/>
  <c r="W33" i="5"/>
  <c r="Y34" i="6" s="1"/>
  <c r="W14" i="6"/>
  <c r="AE14" i="6" s="1"/>
  <c r="W13" i="5"/>
  <c r="Y14" i="6" s="1"/>
  <c r="O22" i="5"/>
  <c r="O29" i="5"/>
  <c r="AI9" i="6"/>
  <c r="AG9" i="6"/>
  <c r="W16" i="6"/>
  <c r="AE16" i="6" s="1"/>
  <c r="W15" i="5"/>
  <c r="Y16" i="6" s="1"/>
  <c r="W15" i="6"/>
  <c r="AE15" i="6" s="1"/>
  <c r="W14" i="5"/>
  <c r="Y15" i="6" s="1"/>
  <c r="W35" i="6"/>
  <c r="AE35" i="6" s="1"/>
  <c r="W34" i="5"/>
  <c r="Y35" i="6" s="1"/>
  <c r="D7" i="9"/>
  <c r="H7" i="9" s="1"/>
  <c r="Y8" i="6"/>
  <c r="W24" i="6"/>
  <c r="AE24" i="6" s="1"/>
  <c r="W23" i="5"/>
  <c r="Y24" i="6" s="1"/>
  <c r="W31" i="6"/>
  <c r="AE31" i="6" s="1"/>
  <c r="W30" i="5"/>
  <c r="Y31" i="6" s="1"/>
  <c r="AM36" i="6"/>
  <c r="AO36" i="6" s="1"/>
  <c r="AK36" i="6"/>
  <c r="O27" i="5"/>
  <c r="O17" i="5"/>
  <c r="C52" i="4"/>
  <c r="C20" i="2" s="1"/>
  <c r="AM20" i="2" s="1"/>
  <c r="AM44" i="4"/>
  <c r="AM52" i="4" s="1"/>
  <c r="AM34" i="4"/>
  <c r="AM35" i="4"/>
  <c r="AM17" i="2"/>
  <c r="AR35" i="3"/>
  <c r="W32" i="6"/>
  <c r="AE32" i="6" s="1"/>
  <c r="W31" i="5"/>
  <c r="Y32" i="6" s="1"/>
  <c r="AI26" i="6"/>
  <c r="AG26" i="6"/>
  <c r="X107" i="6"/>
  <c r="AF7" i="6"/>
  <c r="AH107" i="6"/>
  <c r="AL7" i="6"/>
  <c r="AI8" i="6"/>
  <c r="AG8" i="6"/>
  <c r="W10" i="6"/>
  <c r="AE10" i="6" s="1"/>
  <c r="W9" i="5"/>
  <c r="W22" i="6"/>
  <c r="AE22" i="6" s="1"/>
  <c r="W21" i="5"/>
  <c r="Y22" i="6" s="1"/>
  <c r="W29" i="6"/>
  <c r="AE29" i="6" s="1"/>
  <c r="W28" i="5"/>
  <c r="Y29" i="6" s="1"/>
  <c r="AI17" i="6"/>
  <c r="AG17" i="6"/>
  <c r="AI20" i="6"/>
  <c r="AG20" i="6"/>
  <c r="L106" i="5"/>
  <c r="F6" i="5"/>
  <c r="AL123" i="6"/>
  <c r="O10" i="5"/>
  <c r="AI21" i="6"/>
  <c r="AG21" i="6"/>
  <c r="O36" i="5"/>
  <c r="AD33" i="4" a="1"/>
  <c r="N33" i="4" a="1"/>
  <c r="AL33" i="4" a="1"/>
  <c r="P33" i="4" a="1"/>
  <c r="AF33" i="4" a="1"/>
  <c r="L33" i="4" a="1"/>
  <c r="AB33" i="4" a="1"/>
  <c r="J33" i="4" a="1"/>
  <c r="Z33" i="4" a="1"/>
  <c r="L30" i="4" a="1"/>
  <c r="R30" i="4" a="1"/>
  <c r="O30" i="4" a="1"/>
  <c r="E30" i="4" a="1"/>
  <c r="AK30" i="4" a="1"/>
  <c r="P30" i="4" a="1"/>
  <c r="AF30" i="4" a="1"/>
  <c r="N30" i="4" a="1"/>
  <c r="AD30" i="4" a="1"/>
  <c r="AA33" i="4" a="1"/>
  <c r="M33" i="4" a="1"/>
  <c r="Y33" i="4" a="1"/>
  <c r="G30" i="4" a="1"/>
  <c r="AJ30" i="4" a="1"/>
  <c r="AA30" i="4" a="1"/>
  <c r="K33" i="4" a="1"/>
  <c r="AI33" i="4" a="1"/>
  <c r="E33" i="4" a="1"/>
  <c r="U33" i="4" a="1"/>
  <c r="AK33" i="4" a="1"/>
  <c r="Q33" i="4" a="1"/>
  <c r="AG33" i="4" a="1"/>
  <c r="O33" i="4" a="1"/>
  <c r="AE33" i="4" a="1"/>
  <c r="W30" i="4" a="1"/>
  <c r="AC30" i="4" a="1"/>
  <c r="T30" i="4" a="1"/>
  <c r="J30" i="4" a="1"/>
  <c r="C30" i="4" a="1"/>
  <c r="S30" i="4" a="1"/>
  <c r="AI30" i="4" a="1"/>
  <c r="Q30" i="4" a="1"/>
  <c r="AG30" i="4" a="1"/>
  <c r="S33" i="4" a="1"/>
  <c r="I33" i="4" a="1"/>
  <c r="W33" i="4" a="1"/>
  <c r="D30" i="4" a="1"/>
  <c r="K30" i="4" a="1"/>
  <c r="Y30" i="4" a="1"/>
  <c r="V33" i="4" a="1"/>
  <c r="F33" i="4" a="1"/>
  <c r="H33" i="4" a="1"/>
  <c r="X33" i="4" a="1"/>
  <c r="D33" i="4" a="1"/>
  <c r="T33" i="4" a="1"/>
  <c r="AJ33" i="4" a="1"/>
  <c r="R33" i="4" a="1"/>
  <c r="AH33" i="4" a="1"/>
  <c r="AB30" i="4" a="1"/>
  <c r="AH30" i="4" a="1"/>
  <c r="AE30" i="4" a="1"/>
  <c r="U30" i="4" a="1"/>
  <c r="H30" i="4" a="1"/>
  <c r="X30" i="4" a="1"/>
  <c r="F30" i="4" a="1"/>
  <c r="V30" i="4" a="1"/>
  <c r="AL30" i="4" a="1"/>
  <c r="C33" i="4" a="1"/>
  <c r="AC33" i="4" a="1"/>
  <c r="G33" i="4" a="1"/>
  <c r="M30" i="4" a="1"/>
  <c r="Z30" i="4" a="1"/>
  <c r="I30" i="4" a="1"/>
  <c r="AL30" i="4" l="1"/>
  <c r="AG30" i="4"/>
  <c r="AD30" i="4"/>
  <c r="Y30" i="4"/>
  <c r="V30" i="4"/>
  <c r="Q30" i="4"/>
  <c r="N30" i="4"/>
  <c r="I30" i="4"/>
  <c r="F30" i="4"/>
  <c r="AI30" i="4"/>
  <c r="AF30" i="4"/>
  <c r="AA30" i="4"/>
  <c r="X30" i="4"/>
  <c r="S30" i="4"/>
  <c r="P30" i="4"/>
  <c r="K30" i="4"/>
  <c r="H30" i="4"/>
  <c r="C30" i="4"/>
  <c r="AK30" i="4"/>
  <c r="Z30" i="4"/>
  <c r="U30" i="4"/>
  <c r="J30" i="4"/>
  <c r="E30" i="4"/>
  <c r="AJ30" i="4"/>
  <c r="AE30" i="4"/>
  <c r="T30" i="4"/>
  <c r="O30" i="4"/>
  <c r="D30" i="4"/>
  <c r="AH30" i="4"/>
  <c r="AC30" i="4"/>
  <c r="R30" i="4"/>
  <c r="M30" i="4"/>
  <c r="AB30" i="4"/>
  <c r="W30" i="4"/>
  <c r="L30" i="4"/>
  <c r="G30" i="4"/>
  <c r="AH33" i="4"/>
  <c r="AE33" i="4"/>
  <c r="Z33" i="4"/>
  <c r="W33" i="4"/>
  <c r="R33" i="4"/>
  <c r="O33" i="4"/>
  <c r="J33" i="4"/>
  <c r="G33" i="4"/>
  <c r="AJ33" i="4"/>
  <c r="AG33" i="4"/>
  <c r="AB33" i="4"/>
  <c r="Y33" i="4"/>
  <c r="T33" i="4"/>
  <c r="Q33" i="4"/>
  <c r="L33" i="4"/>
  <c r="I33" i="4"/>
  <c r="D33" i="4"/>
  <c r="AK33" i="4"/>
  <c r="AF33" i="4"/>
  <c r="AC33" i="4"/>
  <c r="X33" i="4"/>
  <c r="U33" i="4"/>
  <c r="P33" i="4"/>
  <c r="M33" i="4"/>
  <c r="H33" i="4"/>
  <c r="E33" i="4"/>
  <c r="AL33" i="4"/>
  <c r="AA33" i="4"/>
  <c r="F33" i="4"/>
  <c r="AI33" i="4"/>
  <c r="N33" i="4"/>
  <c r="C33" i="4"/>
  <c r="V33" i="4"/>
  <c r="K33" i="4"/>
  <c r="AD33" i="4"/>
  <c r="S33" i="4"/>
  <c r="W37" i="6"/>
  <c r="AE37" i="6" s="1"/>
  <c r="W36" i="5"/>
  <c r="Y37" i="6" s="1"/>
  <c r="AF107" i="6"/>
  <c r="AJ7" i="6"/>
  <c r="AI14" i="6"/>
  <c r="AG14" i="6"/>
  <c r="AM25" i="6"/>
  <c r="AO25" i="6" s="1"/>
  <c r="AK25" i="6"/>
  <c r="AI19" i="6"/>
  <c r="AG19" i="6"/>
  <c r="AM113" i="6"/>
  <c r="AI123" i="6"/>
  <c r="AK113" i="6"/>
  <c r="AK123" i="6" s="1"/>
  <c r="AM32" i="4"/>
  <c r="W11" i="6"/>
  <c r="AE11" i="6" s="1"/>
  <c r="W10" i="5"/>
  <c r="Y11" i="6" s="1"/>
  <c r="AI29" i="6"/>
  <c r="AG29" i="6"/>
  <c r="AM26" i="6"/>
  <c r="AO26" i="6" s="1"/>
  <c r="AK26" i="6"/>
  <c r="AI22" i="6"/>
  <c r="AG22" i="6"/>
  <c r="F106" i="5"/>
  <c r="O6" i="5"/>
  <c r="AM20" i="6"/>
  <c r="AO20" i="6" s="1"/>
  <c r="AK20" i="6"/>
  <c r="AM17" i="6"/>
  <c r="AO17" i="6" s="1"/>
  <c r="AK17" i="6"/>
  <c r="AM8" i="6"/>
  <c r="AO8" i="6" s="1"/>
  <c r="AK8" i="6"/>
  <c r="AL107" i="6"/>
  <c r="AI32" i="6"/>
  <c r="AG32" i="6"/>
  <c r="W18" i="6"/>
  <c r="AE18" i="6" s="1"/>
  <c r="W17" i="5"/>
  <c r="Y18" i="6" s="1"/>
  <c r="AI24" i="6"/>
  <c r="AG24" i="6"/>
  <c r="AI35" i="6"/>
  <c r="AG35" i="6"/>
  <c r="AM9" i="6"/>
  <c r="AO9" i="6" s="1"/>
  <c r="AK9" i="6"/>
  <c r="AM13" i="6"/>
  <c r="AO13" i="6" s="1"/>
  <c r="AK13" i="6"/>
  <c r="AM21" i="6"/>
  <c r="AO21" i="6" s="1"/>
  <c r="AK21" i="6"/>
  <c r="D5" i="9"/>
  <c r="H5" i="9" s="1"/>
  <c r="Y10" i="6"/>
  <c r="W28" i="6"/>
  <c r="AE28" i="6" s="1"/>
  <c r="W27" i="5"/>
  <c r="Y28" i="6" s="1"/>
  <c r="W30" i="6"/>
  <c r="AE30" i="6" s="1"/>
  <c r="W29" i="5"/>
  <c r="Y30" i="6" s="1"/>
  <c r="AI34" i="6"/>
  <c r="AG34" i="6"/>
  <c r="AM27" i="6"/>
  <c r="AO27" i="6" s="1"/>
  <c r="AK27" i="6"/>
  <c r="AI10" i="6"/>
  <c r="AG10" i="6"/>
  <c r="AI31" i="6"/>
  <c r="AG31" i="6"/>
  <c r="AI15" i="6"/>
  <c r="AG15" i="6"/>
  <c r="AI16" i="6"/>
  <c r="AG16" i="6"/>
  <c r="W23" i="6"/>
  <c r="AE23" i="6" s="1"/>
  <c r="W22" i="5"/>
  <c r="Y23" i="6" s="1"/>
  <c r="AI12" i="6"/>
  <c r="AG12" i="6"/>
  <c r="AM33" i="6"/>
  <c r="AO33" i="6" s="1"/>
  <c r="AK33" i="6"/>
  <c r="I106" i="5"/>
  <c r="AM36" i="4"/>
  <c r="AM31" i="6" l="1"/>
  <c r="AO31" i="6" s="1"/>
  <c r="AK31" i="6"/>
  <c r="AI30" i="6"/>
  <c r="AG30" i="6"/>
  <c r="AJ107" i="6"/>
  <c r="AN7" i="6"/>
  <c r="AN107" i="6" s="1"/>
  <c r="AM35" i="6"/>
  <c r="AO35" i="6" s="1"/>
  <c r="AK35" i="6"/>
  <c r="AI18" i="6"/>
  <c r="AG18" i="6"/>
  <c r="AI11" i="6"/>
  <c r="AG11" i="6"/>
  <c r="AM123" i="6"/>
  <c r="AO113" i="6"/>
  <c r="AO123" i="6" s="1"/>
  <c r="AM33" i="4"/>
  <c r="G42" i="4"/>
  <c r="G19" i="2" s="1"/>
  <c r="M42" i="4"/>
  <c r="M19" i="2" s="1"/>
  <c r="D42" i="4"/>
  <c r="D19" i="2" s="1"/>
  <c r="AJ42" i="4"/>
  <c r="AJ19" i="2" s="1"/>
  <c r="Z42" i="4"/>
  <c r="Z19" i="2" s="1"/>
  <c r="K42" i="4"/>
  <c r="K19" i="2" s="1"/>
  <c r="AA42" i="4"/>
  <c r="AA19" i="2" s="1"/>
  <c r="I42" i="4"/>
  <c r="I19" i="2" s="1"/>
  <c r="Y42" i="4"/>
  <c r="Y19" i="2" s="1"/>
  <c r="AM16" i="6"/>
  <c r="AO16" i="6" s="1"/>
  <c r="AK16" i="6"/>
  <c r="AM15" i="6"/>
  <c r="AO15" i="6" s="1"/>
  <c r="AK15" i="6"/>
  <c r="O106" i="5"/>
  <c r="W7" i="6"/>
  <c r="W6" i="5"/>
  <c r="AI23" i="6"/>
  <c r="AG23" i="6"/>
  <c r="AM10" i="6"/>
  <c r="AO10" i="6" s="1"/>
  <c r="AK10" i="6"/>
  <c r="AM34" i="6"/>
  <c r="AO34" i="6" s="1"/>
  <c r="AK34" i="6"/>
  <c r="AI28" i="6"/>
  <c r="AG28" i="6"/>
  <c r="L42" i="4"/>
  <c r="L19" i="2" s="1"/>
  <c r="R42" i="4"/>
  <c r="R19" i="2" s="1"/>
  <c r="O42" i="4"/>
  <c r="O19" i="2" s="1"/>
  <c r="E42" i="4"/>
  <c r="E19" i="2" s="1"/>
  <c r="AK42" i="4"/>
  <c r="AK19" i="2" s="1"/>
  <c r="P42" i="4"/>
  <c r="P19" i="2" s="1"/>
  <c r="AF42" i="4"/>
  <c r="AF19" i="2" s="1"/>
  <c r="N42" i="4"/>
  <c r="N19" i="2" s="1"/>
  <c r="AD42" i="4"/>
  <c r="AD19" i="2" s="1"/>
  <c r="AM12" i="6"/>
  <c r="AO12" i="6" s="1"/>
  <c r="AK12" i="6"/>
  <c r="AM24" i="6"/>
  <c r="AO24" i="6" s="1"/>
  <c r="AK24" i="6"/>
  <c r="AM32" i="6"/>
  <c r="AO32" i="6" s="1"/>
  <c r="AK32" i="6"/>
  <c r="AM22" i="6"/>
  <c r="AO22" i="6" s="1"/>
  <c r="AK22" i="6"/>
  <c r="AM29" i="6"/>
  <c r="AO29" i="6" s="1"/>
  <c r="AK29" i="6"/>
  <c r="AM19" i="6"/>
  <c r="AO19" i="6" s="1"/>
  <c r="AK19" i="6"/>
  <c r="AM14" i="6"/>
  <c r="AO14" i="6" s="1"/>
  <c r="AK14" i="6"/>
  <c r="AI37" i="6"/>
  <c r="AG37" i="6"/>
  <c r="W42" i="4"/>
  <c r="W19" i="2" s="1"/>
  <c r="AC42" i="4"/>
  <c r="AC19" i="2" s="1"/>
  <c r="T42" i="4"/>
  <c r="T19" i="2" s="1"/>
  <c r="J42" i="4"/>
  <c r="J19" i="2" s="1"/>
  <c r="AM30" i="4"/>
  <c r="C42" i="4"/>
  <c r="C19" i="2" s="1"/>
  <c r="S42" i="4"/>
  <c r="S19" i="2" s="1"/>
  <c r="AI42" i="4"/>
  <c r="AI19" i="2" s="1"/>
  <c r="Q42" i="4"/>
  <c r="Q19" i="2" s="1"/>
  <c r="AG42" i="4"/>
  <c r="AG19" i="2" s="1"/>
  <c r="AB42" i="4"/>
  <c r="AB19" i="2" s="1"/>
  <c r="AH42" i="4"/>
  <c r="AH19" i="2" s="1"/>
  <c r="AE42" i="4"/>
  <c r="AE19" i="2" s="1"/>
  <c r="U42" i="4"/>
  <c r="U19" i="2" s="1"/>
  <c r="H42" i="4"/>
  <c r="H19" i="2" s="1"/>
  <c r="X42" i="4"/>
  <c r="X19" i="2" s="1"/>
  <c r="F42" i="4"/>
  <c r="F19" i="2" s="1"/>
  <c r="V42" i="4"/>
  <c r="V19" i="2" s="1"/>
  <c r="AL42" i="4"/>
  <c r="AL19" i="2" s="1"/>
  <c r="I53" i="4" l="1"/>
  <c r="AL53" i="4"/>
  <c r="J53" i="4"/>
  <c r="F53" i="4"/>
  <c r="F139" i="4" s="1"/>
  <c r="AG53" i="4"/>
  <c r="K53" i="4"/>
  <c r="AJ53" i="4"/>
  <c r="V53" i="4"/>
  <c r="P53" i="4"/>
  <c r="AB53" i="4"/>
  <c r="Q53" i="4"/>
  <c r="Q139" i="4" s="1"/>
  <c r="T53" i="4"/>
  <c r="T139" i="4" s="1"/>
  <c r="AA53" i="4"/>
  <c r="S53" i="4"/>
  <c r="N53" i="4"/>
  <c r="N139" i="4" s="1"/>
  <c r="K139" i="4"/>
  <c r="AE53" i="4"/>
  <c r="AE139" i="4" s="1"/>
  <c r="C53" i="4"/>
  <c r="E53" i="4"/>
  <c r="E139" i="4" s="1"/>
  <c r="M53" i="4"/>
  <c r="M139" i="4" s="1"/>
  <c r="AH21" i="2"/>
  <c r="AH26" i="2" s="1"/>
  <c r="AI21" i="2"/>
  <c r="AI26" i="2" s="1"/>
  <c r="AL139" i="4"/>
  <c r="V139" i="4"/>
  <c r="F21" i="2"/>
  <c r="F26" i="2" s="1"/>
  <c r="H53" i="4"/>
  <c r="H139" i="4" s="1"/>
  <c r="U53" i="4"/>
  <c r="U139" i="4" s="1"/>
  <c r="AE21" i="2"/>
  <c r="AE26" i="2" s="1"/>
  <c r="AB139" i="4"/>
  <c r="AG139" i="4"/>
  <c r="Q21" i="2"/>
  <c r="Q26" i="2" s="1"/>
  <c r="S139" i="4"/>
  <c r="C139" i="4"/>
  <c r="J139" i="4"/>
  <c r="T21" i="2"/>
  <c r="T26" i="2" s="1"/>
  <c r="W53" i="4"/>
  <c r="W139" i="4" s="1"/>
  <c r="AM37" i="6"/>
  <c r="AO37" i="6" s="1"/>
  <c r="AK37" i="6"/>
  <c r="AD53" i="4"/>
  <c r="AD139" i="4" s="1"/>
  <c r="N21" i="2"/>
  <c r="N26" i="2" s="1"/>
  <c r="P139" i="4"/>
  <c r="AK53" i="4"/>
  <c r="AK139" i="4" s="1"/>
  <c r="E21" i="2"/>
  <c r="E26" i="2" s="1"/>
  <c r="R53" i="4"/>
  <c r="R139" i="4" s="1"/>
  <c r="L53" i="4"/>
  <c r="L139" i="4" s="1"/>
  <c r="I139" i="4"/>
  <c r="AA139" i="4"/>
  <c r="K21" i="2"/>
  <c r="K26" i="2" s="1"/>
  <c r="AJ139" i="4"/>
  <c r="D53" i="4"/>
  <c r="D139" i="4" s="1"/>
  <c r="M21" i="2"/>
  <c r="M26" i="2" s="1"/>
  <c r="AM11" i="6"/>
  <c r="AO11" i="6" s="1"/>
  <c r="AK11" i="6"/>
  <c r="AM30" i="6"/>
  <c r="AO30" i="6" s="1"/>
  <c r="AK30" i="6"/>
  <c r="V21" i="2"/>
  <c r="V26" i="2" s="1"/>
  <c r="U21" i="2"/>
  <c r="U26" i="2" s="1"/>
  <c r="AG21" i="2"/>
  <c r="AG26" i="2" s="1"/>
  <c r="AM19" i="2"/>
  <c r="C21" i="2"/>
  <c r="J21" i="2"/>
  <c r="J26" i="2" s="1"/>
  <c r="AC53" i="4"/>
  <c r="AC139" i="4" s="1"/>
  <c r="AD21" i="2"/>
  <c r="AD26" i="2" s="1"/>
  <c r="AK21" i="2"/>
  <c r="AK26" i="2" s="1"/>
  <c r="O53" i="4"/>
  <c r="O139" i="4" s="1"/>
  <c r="L21" i="2"/>
  <c r="L26" i="2" s="1"/>
  <c r="AM23" i="6"/>
  <c r="AO23" i="6" s="1"/>
  <c r="AK23" i="6"/>
  <c r="AA21" i="2"/>
  <c r="AA26" i="2" s="1"/>
  <c r="D21" i="2"/>
  <c r="D26" i="2" s="1"/>
  <c r="G53" i="4"/>
  <c r="G139" i="4" s="1"/>
  <c r="F9" i="4" s="1"/>
  <c r="X21" i="2"/>
  <c r="X26" i="2" s="1"/>
  <c r="AL21" i="2"/>
  <c r="AL26" i="2" s="1"/>
  <c r="X53" i="4"/>
  <c r="X139" i="4" s="1"/>
  <c r="H21" i="2"/>
  <c r="H26" i="2" s="1"/>
  <c r="AH53" i="4"/>
  <c r="AH139" i="4" s="1"/>
  <c r="AB21" i="2"/>
  <c r="AB26" i="2" s="1"/>
  <c r="AI53" i="4"/>
  <c r="AI139" i="4" s="1"/>
  <c r="S21" i="2"/>
  <c r="S26" i="2" s="1"/>
  <c r="AM42" i="4"/>
  <c r="AM53" i="4" s="1"/>
  <c r="W21" i="2"/>
  <c r="W26" i="2" s="1"/>
  <c r="AF53" i="4"/>
  <c r="AF139" i="4" s="1"/>
  <c r="AD9" i="4" s="1"/>
  <c r="P21" i="2"/>
  <c r="P26" i="2" s="1"/>
  <c r="R21" i="2"/>
  <c r="R26" i="2" s="1"/>
  <c r="D6" i="9"/>
  <c r="H6" i="9" s="1"/>
  <c r="H204" i="9" s="1"/>
  <c r="W106" i="5"/>
  <c r="Y7" i="6"/>
  <c r="Y107" i="6" s="1"/>
  <c r="Y53" i="4"/>
  <c r="Y139" i="4" s="1"/>
  <c r="I21" i="2"/>
  <c r="I26" i="2" s="1"/>
  <c r="Z53" i="4"/>
  <c r="Z139" i="4" s="1"/>
  <c r="AJ21" i="2"/>
  <c r="AJ26" i="2" s="1"/>
  <c r="AM18" i="6"/>
  <c r="AO18" i="6" s="1"/>
  <c r="AK18" i="6"/>
  <c r="AC21" i="2"/>
  <c r="AC26" i="2" s="1"/>
  <c r="AF21" i="2"/>
  <c r="AF26" i="2" s="1"/>
  <c r="O21" i="2"/>
  <c r="O26" i="2" s="1"/>
  <c r="AM28" i="6"/>
  <c r="AO28" i="6" s="1"/>
  <c r="AK28" i="6"/>
  <c r="W107" i="6"/>
  <c r="AE7" i="6"/>
  <c r="Y21" i="2"/>
  <c r="Y26" i="2" s="1"/>
  <c r="Z21" i="2"/>
  <c r="Z26" i="2" s="1"/>
  <c r="G21" i="2"/>
  <c r="G26" i="2" s="1"/>
  <c r="C9" i="4" l="1"/>
  <c r="C13" i="4" s="1"/>
  <c r="R9" i="4"/>
  <c r="R8" i="2" s="1"/>
  <c r="X9" i="4"/>
  <c r="X13" i="4" s="1"/>
  <c r="X14" i="4" s="1"/>
  <c r="AG9" i="4"/>
  <c r="AG13" i="4" s="1"/>
  <c r="AG14" i="4" s="1"/>
  <c r="AM139" i="4"/>
  <c r="AD8" i="2"/>
  <c r="AD13" i="4"/>
  <c r="AD14" i="4" s="1"/>
  <c r="AM21" i="2"/>
  <c r="AM26" i="2" s="1"/>
  <c r="AM138" i="4"/>
  <c r="AM25" i="2"/>
  <c r="U9" i="4"/>
  <c r="AA9" i="4"/>
  <c r="AE107" i="6"/>
  <c r="AI7" i="6"/>
  <c r="AG7" i="6"/>
  <c r="AG107" i="6" s="1"/>
  <c r="C26" i="2"/>
  <c r="R13" i="4" l="1"/>
  <c r="R14" i="4" s="1"/>
  <c r="AG8" i="2"/>
  <c r="AG12" i="2" s="1"/>
  <c r="AG13" i="2" s="1"/>
  <c r="C8" i="2"/>
  <c r="C12" i="2" s="1"/>
  <c r="C13" i="2" s="1"/>
  <c r="AM9" i="4"/>
  <c r="X8" i="2"/>
  <c r="X12" i="2" s="1"/>
  <c r="X13" i="2" s="1"/>
  <c r="AN139" i="4"/>
  <c r="AN138" i="4"/>
  <c r="AN136" i="4"/>
  <c r="AN133" i="4"/>
  <c r="AN131" i="4"/>
  <c r="AN129" i="4"/>
  <c r="AN127" i="4"/>
  <c r="AN125" i="4"/>
  <c r="AN123" i="4"/>
  <c r="AN120" i="4"/>
  <c r="AN118" i="4"/>
  <c r="AN116" i="4"/>
  <c r="AN114" i="4"/>
  <c r="AN112" i="4"/>
  <c r="AN110" i="4"/>
  <c r="AN108" i="4"/>
  <c r="AN106" i="4"/>
  <c r="AN104" i="4"/>
  <c r="AN102" i="4"/>
  <c r="AN100" i="4"/>
  <c r="AN98" i="4"/>
  <c r="AN96" i="4"/>
  <c r="AN94" i="4"/>
  <c r="AN92" i="4"/>
  <c r="AN90" i="4"/>
  <c r="AN88" i="4"/>
  <c r="AN86" i="4"/>
  <c r="AN84" i="4"/>
  <c r="AN82" i="4"/>
  <c r="AN80" i="4"/>
  <c r="AN78" i="4"/>
  <c r="AN76" i="4"/>
  <c r="AN74" i="4"/>
  <c r="AN72" i="4"/>
  <c r="AN70" i="4"/>
  <c r="AN135" i="4"/>
  <c r="AN137" i="4"/>
  <c r="AN134" i="4"/>
  <c r="AN132" i="4"/>
  <c r="AN130" i="4"/>
  <c r="AN128" i="4"/>
  <c r="AN126" i="4"/>
  <c r="AN124" i="4"/>
  <c r="AN121" i="4"/>
  <c r="AN119" i="4"/>
  <c r="AN117" i="4"/>
  <c r="AN115" i="4"/>
  <c r="AN113" i="4"/>
  <c r="AN111" i="4"/>
  <c r="AN109" i="4"/>
  <c r="AN107" i="4"/>
  <c r="AN105" i="4"/>
  <c r="AN103" i="4"/>
  <c r="AN101" i="4"/>
  <c r="AN99" i="4"/>
  <c r="AN97" i="4"/>
  <c r="AN95" i="4"/>
  <c r="AN93" i="4"/>
  <c r="AN91" i="4"/>
  <c r="AN89" i="4"/>
  <c r="AN87" i="4"/>
  <c r="AN85" i="4"/>
  <c r="AN83" i="4"/>
  <c r="AN81" i="4"/>
  <c r="AN79" i="4"/>
  <c r="AN77" i="4"/>
  <c r="AN75" i="4"/>
  <c r="AN73" i="4"/>
  <c r="AN71" i="4"/>
  <c r="AN69" i="4"/>
  <c r="AN67" i="4"/>
  <c r="AN65" i="4"/>
  <c r="AN63" i="4"/>
  <c r="AN61" i="4"/>
  <c r="AN59" i="4"/>
  <c r="AN57" i="4"/>
  <c r="AN55" i="4"/>
  <c r="AN52" i="4"/>
  <c r="AN50" i="4"/>
  <c r="AN66" i="4"/>
  <c r="AN64" i="4"/>
  <c r="AN62" i="4"/>
  <c r="AN60" i="4"/>
  <c r="AN58" i="4"/>
  <c r="AN56" i="4"/>
  <c r="AN68" i="4"/>
  <c r="AN51" i="4"/>
  <c r="AN48" i="4"/>
  <c r="AN40" i="4"/>
  <c r="AN38" i="4"/>
  <c r="AN33" i="4"/>
  <c r="AN32" i="4"/>
  <c r="AN42" i="4"/>
  <c r="AN35" i="4"/>
  <c r="AN34" i="4"/>
  <c r="AN26" i="4"/>
  <c r="AN53" i="4"/>
  <c r="AN49" i="4"/>
  <c r="AN45" i="4"/>
  <c r="AN44" i="4"/>
  <c r="AN41" i="4"/>
  <c r="AN39" i="4"/>
  <c r="AN37" i="4"/>
  <c r="AN47" i="4"/>
  <c r="AN46" i="4"/>
  <c r="AN31" i="4"/>
  <c r="AN22" i="4"/>
  <c r="AN20" i="4"/>
  <c r="AN36" i="4"/>
  <c r="AN28" i="4"/>
  <c r="AN24" i="4"/>
  <c r="AN23" i="4"/>
  <c r="AN21" i="4"/>
  <c r="AN19" i="4"/>
  <c r="AN30" i="4"/>
  <c r="AN27" i="4"/>
  <c r="AI107" i="6"/>
  <c r="AM7" i="6"/>
  <c r="AK7" i="6"/>
  <c r="AK107" i="6" s="1"/>
  <c r="AN25" i="2"/>
  <c r="AN23" i="2"/>
  <c r="AN21" i="2"/>
  <c r="AN19" i="2"/>
  <c r="AN17" i="2"/>
  <c r="AN26" i="2"/>
  <c r="AN24" i="2"/>
  <c r="AN22" i="2"/>
  <c r="AN20" i="2"/>
  <c r="AN18" i="2"/>
  <c r="F13" i="4"/>
  <c r="F14" i="4" s="1"/>
  <c r="F8" i="2"/>
  <c r="AA13" i="4"/>
  <c r="AA14" i="4" s="1"/>
  <c r="AA8" i="2"/>
  <c r="U13" i="4"/>
  <c r="U14" i="4" s="1"/>
  <c r="U8" i="2"/>
  <c r="C14" i="4"/>
  <c r="AD12" i="2"/>
  <c r="AD13" i="2" s="1"/>
  <c r="R12" i="2"/>
  <c r="R13" i="2" s="1"/>
  <c r="AM8" i="2" l="1"/>
  <c r="AM14" i="4"/>
  <c r="AA12" i="2"/>
  <c r="AA13" i="2" s="1"/>
  <c r="F12" i="2"/>
  <c r="AM13" i="4"/>
  <c r="U12" i="2"/>
  <c r="U13" i="2" s="1"/>
  <c r="AM107" i="6"/>
  <c r="AO7" i="6"/>
  <c r="AO107" i="6" s="1"/>
  <c r="AM12" i="2" l="1"/>
  <c r="F13" i="2"/>
  <c r="AM13" i="2" s="1"/>
  <c r="AN11" i="4"/>
  <c r="AN9" i="4"/>
  <c r="AN5" i="4"/>
  <c r="AN14" i="4"/>
  <c r="AN13" i="4"/>
  <c r="AN12" i="4"/>
  <c r="AN10" i="4"/>
  <c r="AN12" i="2" l="1"/>
  <c r="AN4" i="2"/>
  <c r="AN8" i="2"/>
  <c r="AN13" i="2"/>
  <c r="AN9" i="2"/>
  <c r="AN10" i="2"/>
  <c r="AN11" i="2"/>
</calcChain>
</file>

<file path=xl/sharedStrings.xml><?xml version="1.0" encoding="utf-8"?>
<sst xmlns="http://schemas.openxmlformats.org/spreadsheetml/2006/main" count="1085" uniqueCount="573">
  <si>
    <t>Memória de Cálculo
Contrato de Gestão celebrado entre a Secretaria de Estado de Justiça e Segurança Pública - SEJUSP e o Instituto ELO - IELO</t>
  </si>
  <si>
    <t>Período Proposto</t>
  </si>
  <si>
    <t xml:space="preserve"> 01 de julho de 2021 a 31 de dezembro de 2021</t>
  </si>
  <si>
    <t>Versão 6 do Modelo de Memória de Cálculo - Outubro de 2018</t>
  </si>
  <si>
    <t>Tabela 1 - Previsão Sintética de Receitas e Gastos Mensais em Regime de Competência</t>
  </si>
  <si>
    <t>Total</t>
  </si>
  <si>
    <t>% do Total</t>
  </si>
  <si>
    <t>SR</t>
  </si>
  <si>
    <t>Saldo Remanescente</t>
  </si>
  <si>
    <t>Entrada de Recursos</t>
  </si>
  <si>
    <t>1.1</t>
  </si>
  <si>
    <t>Receitas</t>
  </si>
  <si>
    <t>1.1.1</t>
  </si>
  <si>
    <t>Repasses do Contrato de Gestão</t>
  </si>
  <si>
    <t>1.1.2</t>
  </si>
  <si>
    <t>Receita Arrecadada Prevista no CG</t>
  </si>
  <si>
    <t>1.1.3</t>
  </si>
  <si>
    <t>Outras Receitas</t>
  </si>
  <si>
    <t>1.2</t>
  </si>
  <si>
    <t>Rendimentos de Aplicações Fin.</t>
  </si>
  <si>
    <t>(E) Total de Entradas:</t>
  </si>
  <si>
    <t>S. Rem. (SR) + Ent. (E)</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</si>
  <si>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</si>
  <si>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</si>
  <si>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</si>
  <si>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</si>
  <si>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</si>
  <si>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</si>
  <si>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</si>
  <si>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</si>
  <si>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</si>
  <si>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</si>
  <si>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</si>
  <si>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</si>
  <si>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</si>
  <si>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</si>
  <si>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</si>
  <si>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</si>
  <si>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</si>
  <si>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Transferência para Reserva de Recursos</t>
  </si>
  <si>
    <t>2.5</t>
  </si>
  <si>
    <t>Custos de Desmobilização</t>
  </si>
  <si>
    <t>(S) Total de Saídas:</t>
  </si>
  <si>
    <t xml:space="preserve"> </t>
  </si>
  <si>
    <t>Tabela 2 - Previsão de Gastos Gerais das Atividades do Contrato de Gestão</t>
  </si>
  <si>
    <t>Nº</t>
  </si>
  <si>
    <t>Atividades do Contrato de Gestão -
Vinculação ao Programa de Trabalho</t>
  </si>
  <si>
    <t>Mês 1</t>
  </si>
  <si>
    <t>Mês 2</t>
  </si>
  <si>
    <t>Mês 3</t>
  </si>
  <si>
    <t>Mês 4</t>
  </si>
  <si>
    <t>Mês 5</t>
  </si>
  <si>
    <t>Mês 6</t>
  </si>
  <si>
    <t>Mês 7</t>
  </si>
  <si>
    <t>Mês 8</t>
  </si>
  <si>
    <t>Mês 9</t>
  </si>
  <si>
    <t>Mês 10</t>
  </si>
  <si>
    <t>Mês 11</t>
  </si>
  <si>
    <t>Mês 12</t>
  </si>
  <si>
    <t>Mês 13</t>
  </si>
  <si>
    <t>Mês 14</t>
  </si>
  <si>
    <t>Mês 15</t>
  </si>
  <si>
    <t>Mês 16</t>
  </si>
  <si>
    <t>Mês 17</t>
  </si>
  <si>
    <t>Mês 18</t>
  </si>
  <si>
    <t>Mês 19</t>
  </si>
  <si>
    <t>Mês 20</t>
  </si>
  <si>
    <t>Mês 21</t>
  </si>
  <si>
    <t>Mês 22</t>
  </si>
  <si>
    <t>Mês 23</t>
  </si>
  <si>
    <t>Mês 24</t>
  </si>
  <si>
    <t>Mês 25</t>
  </si>
  <si>
    <t>Mês 26</t>
  </si>
  <si>
    <t>Mês 27</t>
  </si>
  <si>
    <t>Mês 28</t>
  </si>
  <si>
    <t>Mês 29</t>
  </si>
  <si>
    <t>Mês 30</t>
  </si>
  <si>
    <t>Mês 31</t>
  </si>
  <si>
    <t>Mês 32</t>
  </si>
  <si>
    <t>Mês 33</t>
  </si>
  <si>
    <t>Mês 34</t>
  </si>
  <si>
    <t>Mês 35</t>
  </si>
  <si>
    <t>Mês 36</t>
  </si>
  <si>
    <t>Ano 1
Valor</t>
  </si>
  <si>
    <t>Ano 2
Valor</t>
  </si>
  <si>
    <t>Ano 3
Valor</t>
  </si>
  <si>
    <t>Ano 1 
%</t>
  </si>
  <si>
    <t>Ano 2 
%</t>
  </si>
  <si>
    <t>Ano 3 
%</t>
  </si>
  <si>
    <t>Área Meio - Atividades e Gastos</t>
  </si>
  <si>
    <t>Oficinas do Programa Fica Vivo!</t>
  </si>
  <si>
    <t>Capacitações da equipe contratada</t>
  </si>
  <si>
    <t>Deslocamento da equipe contratada</t>
  </si>
  <si>
    <r>
      <rPr>
        <sz val="10"/>
        <color theme="1"/>
        <rFont val="Arial"/>
      </rPr>
      <t xml:space="preserve">Acompanhamento </t>
    </r>
    <r>
      <rPr>
        <i/>
        <sz val="10"/>
        <color theme="1"/>
        <rFont val="Arial"/>
      </rPr>
      <t>in loco</t>
    </r>
    <r>
      <rPr>
        <sz val="10"/>
        <color theme="1"/>
        <rFont val="Arial"/>
      </rPr>
      <t xml:space="preserve"> da Supervisão no interior</t>
    </r>
  </si>
  <si>
    <t>Projetos de Prevenção à Criminalidade</t>
  </si>
  <si>
    <t>Olimpíadas do Programa Fica Vivo!</t>
  </si>
  <si>
    <t>Ações do Programa Selo Prevenção Minas</t>
  </si>
  <si>
    <t>Ações do Programa Se Liga</t>
  </si>
  <si>
    <t xml:space="preserve">Emenda: Fóruns Multiterritoriais </t>
  </si>
  <si>
    <t>Oficinas do Programa Mediação de Conflitos</t>
  </si>
  <si>
    <t>Emenda: Formação e Capacitação de Referências Comunitárias para Atuação Como Agentes de Segurança Cidadã</t>
  </si>
  <si>
    <t>Emenda: Capacitação de Oficineiros no Programa Fica Vivo</t>
  </si>
  <si>
    <t>Emenda: Qualificação e empreendedorismo de adolescentes e jovens atendidos pelos programas da Política Estadual de Prevenção Social à Criminalidade</t>
  </si>
  <si>
    <t>Emenda: Se Liga (Circuito Liberdade)</t>
  </si>
  <si>
    <t>Manutenção, Adequação e Conservação das UPCs</t>
  </si>
  <si>
    <t>Bem estar social</t>
  </si>
  <si>
    <t>Vales Sociais para os programas de prevenção</t>
  </si>
  <si>
    <t>Prevenção à saúde dos profissionais</t>
  </si>
  <si>
    <t xml:space="preserve">  </t>
  </si>
  <si>
    <t>Tabela 3 - Previsão Analítica de Receitas e Gastos Mensais em Regime de Competência</t>
  </si>
  <si>
    <t>julho</t>
  </si>
  <si>
    <t>agosto</t>
  </si>
  <si>
    <t>setembro</t>
  </si>
  <si>
    <t>outubro</t>
  </si>
  <si>
    <t>novembro</t>
  </si>
  <si>
    <t>dezembro</t>
  </si>
  <si>
    <t>(E) Total de Entradas</t>
  </si>
  <si>
    <t>Saldo Rem. (SR) + Entradas (E)</t>
  </si>
  <si>
    <t>Salários+Encargos</t>
  </si>
  <si>
    <t>Bolsa+Encargos</t>
  </si>
  <si>
    <t>Beneficio</t>
  </si>
  <si>
    <t>Reajuste dos Beneficios</t>
  </si>
  <si>
    <t>Reajuste2 dos Beneficios</t>
  </si>
  <si>
    <t>Reajuste3 dos Beneficios</t>
  </si>
  <si>
    <t>Saída de Recursos</t>
  </si>
  <si>
    <t>Celetistas</t>
  </si>
  <si>
    <t>Salários e Remunerações</t>
  </si>
  <si>
    <t>Intervalo Manual</t>
  </si>
  <si>
    <t>2.1.1.1</t>
  </si>
  <si>
    <t>Padrao</t>
  </si>
  <si>
    <t>$E$6:$E$105</t>
  </si>
  <si>
    <t>2.1.1.2</t>
  </si>
  <si>
    <t>Adicional Noturno</t>
  </si>
  <si>
    <t>Coluna Manual</t>
  </si>
  <si>
    <t>2.1.1.3</t>
  </si>
  <si>
    <t>Hora Extra</t>
  </si>
  <si>
    <t>2.1.1.4</t>
  </si>
  <si>
    <t>DSR sobre Hora Extra/Adic. Noturno</t>
  </si>
  <si>
    <t>2.1.1.5</t>
  </si>
  <si>
    <t>Outros Gastos com Pessoal</t>
  </si>
  <si>
    <t>Subtotal Salários :</t>
  </si>
  <si>
    <t>2.1.2.1</t>
  </si>
  <si>
    <t>Bolsa Estágio</t>
  </si>
  <si>
    <t>$E$112:$E$121</t>
  </si>
  <si>
    <t>2.1.2.2</t>
  </si>
  <si>
    <t>Auxílio Transporte</t>
  </si>
  <si>
    <t>Triplicada</t>
  </si>
  <si>
    <t>$G$112:$G$121</t>
  </si>
  <si>
    <t>Subtotal Estagiários:</t>
  </si>
  <si>
    <t>2.1.3.1</t>
  </si>
  <si>
    <t>INSS Patronal</t>
  </si>
  <si>
    <t>$F$6:$F$105</t>
  </si>
  <si>
    <t>2.1.3.2</t>
  </si>
  <si>
    <t>PIS</t>
  </si>
  <si>
    <t>$G$6:$G$105</t>
  </si>
  <si>
    <t>2.1.3.3</t>
  </si>
  <si>
    <t>FGTS</t>
  </si>
  <si>
    <t>$H$6:$H$105</t>
  </si>
  <si>
    <t>2.1.3.4</t>
  </si>
  <si>
    <t>FGTS Multa Rescisória</t>
  </si>
  <si>
    <t>$I$6:$I$105</t>
  </si>
  <si>
    <t>2.1.3.5</t>
  </si>
  <si>
    <t>13º Salário</t>
  </si>
  <si>
    <t>$J$6:$J$105</t>
  </si>
  <si>
    <t>Invervalo dos Estagiarios</t>
  </si>
  <si>
    <t>2.1.3.6</t>
  </si>
  <si>
    <t>Férias</t>
  </si>
  <si>
    <t>Dobrada</t>
  </si>
  <si>
    <t>$K$6:$K$105</t>
  </si>
  <si>
    <t>$F$112:$F$121</t>
  </si>
  <si>
    <t>2.1.3.7</t>
  </si>
  <si>
    <t>1/3 de Férias</t>
  </si>
  <si>
    <t>$L$6:$L$105</t>
  </si>
  <si>
    <t>Coluna dos Estagiarios</t>
  </si>
  <si>
    <t>2.1.3.8</t>
  </si>
  <si>
    <t>Rescisão de Trabalho</t>
  </si>
  <si>
    <t>$M$6:$M$105</t>
  </si>
  <si>
    <t>2.1.3.9</t>
  </si>
  <si>
    <t>Medicina e Segurança do Trabalho</t>
  </si>
  <si>
    <t>2.1.3.10</t>
  </si>
  <si>
    <t>Custas com Justiça do Trabalho</t>
  </si>
  <si>
    <t>2.1.3.11</t>
  </si>
  <si>
    <t>Despesas Sindicais</t>
  </si>
  <si>
    <t>2.1.3.12</t>
  </si>
  <si>
    <t>Outros Encargos Trabalhistas</t>
  </si>
  <si>
    <t>Subtotal Encargos Trabalhistas:</t>
  </si>
  <si>
    <t>Beneficios</t>
  </si>
  <si>
    <t>2.1.4.1</t>
  </si>
  <si>
    <t>Vale Transporte</t>
  </si>
  <si>
    <t>2.1.4.2</t>
  </si>
  <si>
    <t>Vale Alimentação</t>
  </si>
  <si>
    <t>Quadruplicada</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</si>
  <si>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</si>
  <si>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</si>
  <si>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</si>
  <si>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</si>
  <si>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</si>
  <si>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</si>
  <si>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</si>
  <si>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</si>
  <si>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</si>
  <si>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</si>
  <si>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</si>
  <si>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</si>
  <si>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</si>
  <si>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</si>
  <si>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</si>
  <si>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</si>
  <si>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</si>
  <si>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</si>
  <si>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</si>
  <si>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</si>
  <si>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</si>
  <si>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</si>
  <si>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</si>
  <si>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</si>
  <si>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</si>
  <si>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</si>
  <si>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</si>
  <si>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</si>
  <si>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</si>
  <si>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</si>
  <si>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</si>
  <si>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</si>
  <si>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</si>
  <si>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</si>
  <si>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</si>
  <si>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</si>
  <si>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</si>
  <si>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</si>
  <si>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</si>
  <si>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</si>
  <si>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</si>
  <si>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</si>
  <si>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</si>
  <si>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</si>
  <si>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</si>
  <si>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</si>
  <si>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</si>
  <si>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</si>
  <si>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</si>
  <si>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</si>
  <si>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</si>
  <si>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</si>
  <si>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</si>
  <si>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</si>
  <si>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</si>
  <si>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</si>
  <si>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</si>
  <si>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</si>
  <si>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</si>
  <si>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</si>
  <si>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</si>
  <si>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</si>
  <si>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</si>
  <si>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</si>
  <si>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</si>
  <si>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</si>
  <si>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</si>
  <si>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</si>
  <si>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</si>
  <si>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</si>
  <si>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</si>
  <si>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</si>
  <si>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</si>
  <si>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</si>
  <si>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</si>
  <si>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</si>
  <si>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</si>
  <si>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</si>
  <si>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</si>
  <si>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</si>
  <si>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</si>
  <si>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</si>
  <si>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</si>
  <si>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</si>
  <si>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</si>
  <si>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</si>
  <si>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</si>
  <si>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</si>
  <si>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</si>
  <si>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</si>
  <si>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</si>
  <si>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</si>
  <si>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</si>
  <si>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</si>
  <si>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</si>
  <si>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</si>
  <si>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</si>
  <si>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</si>
  <si>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</si>
  <si>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</si>
  <si>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</si>
  <si>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</si>
  <si>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</si>
  <si>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</si>
  <si>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</si>
  <si>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</si>
  <si>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</si>
  <si>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</si>
  <si>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</si>
  <si>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</si>
  <si>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</si>
  <si>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</si>
  <si>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</si>
  <si>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</si>
  <si>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</si>
  <si>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</si>
  <si>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</si>
  <si>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</si>
  <si>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</si>
  <si>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</si>
  <si>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</si>
  <si>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</si>
  <si>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</si>
  <si>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</si>
  <si>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</si>
  <si>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</si>
  <si>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</si>
  <si>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</si>
  <si>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</si>
  <si>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</si>
  <si>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</si>
  <si>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</si>
  <si>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</si>
  <si>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</si>
  <si>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</si>
  <si>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</si>
  <si>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</si>
  <si>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2.2.63</t>
  </si>
  <si>
    <t>2.2.64</t>
  </si>
  <si>
    <t>2.2.65</t>
  </si>
  <si>
    <t>2.2.66</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</si>
  <si>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</si>
  <si>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</si>
  <si>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</si>
  <si>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</si>
  <si>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</si>
  <si>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</si>
  <si>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</si>
  <si>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</si>
  <si>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</si>
  <si>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</si>
  <si>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</si>
  <si>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</si>
  <si>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</si>
  <si>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</si>
  <si>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</si>
  <si>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</si>
  <si>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</si>
  <si>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</si>
  <si>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</si>
  <si>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</si>
  <si>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</si>
  <si>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</si>
  <si>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</si>
  <si>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</si>
  <si>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</si>
  <si>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</si>
  <si>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</si>
  <si>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Outros Materiais Permanentes</t>
  </si>
  <si>
    <t>(S) Total de Saídas</t>
  </si>
  <si>
    <t>Tabela 4 - Previsão Mensal dos Encargos e Benefícios de Pessoal</t>
  </si>
  <si>
    <t>Detalhamento Celetistas</t>
  </si>
  <si>
    <t>Cargo</t>
  </si>
  <si>
    <t>Qnt. Trab.</t>
  </si>
  <si>
    <t xml:space="preserve">Rem. Bruta </t>
  </si>
  <si>
    <t>Rem. Bruta
x
Qnt. Trab.</t>
  </si>
  <si>
    <t>Total
(Rem. Bruta
+ Encargos
+ Benefícios)</t>
  </si>
  <si>
    <t>Analista Administrativo</t>
  </si>
  <si>
    <t>Assistente Administrativo</t>
  </si>
  <si>
    <t>Diretor-Geral</t>
  </si>
  <si>
    <t>Gerente</t>
  </si>
  <si>
    <t>Técnico Administrativo Sede Ielo</t>
  </si>
  <si>
    <t>Supervisor Geral</t>
  </si>
  <si>
    <t>Supervisor Metodológico</t>
  </si>
  <si>
    <t>Analista Social</t>
  </si>
  <si>
    <t>Gestor Social</t>
  </si>
  <si>
    <t>Técnico Administrativo</t>
  </si>
  <si>
    <t>Auxiliar de Limpeza</t>
  </si>
  <si>
    <t>Articulador de Prevenção -SELO</t>
  </si>
  <si>
    <t>Gestor Social (duas (re) implantações)</t>
  </si>
  <si>
    <t>Analista Social (duas (re) implantações)</t>
  </si>
  <si>
    <t>Técnico Admin (duas (re) implantações)</t>
  </si>
  <si>
    <t>Gestor Social (duas (re)implantações)</t>
  </si>
  <si>
    <t>Analista Social (duas (re)implantações)</t>
  </si>
  <si>
    <t>Técnico Admin (duas (re)implantações)</t>
  </si>
  <si>
    <t>Gestor Social (uma (re) implantação)</t>
  </si>
  <si>
    <t>Analista Social (uma (re) implantação)</t>
  </si>
  <si>
    <t>Técnico Admin (uma (re) implantação)</t>
  </si>
  <si>
    <t>Gestor Social (três (re) implantações)</t>
  </si>
  <si>
    <t>Analista Social (três (re) implantações)</t>
  </si>
  <si>
    <t>Técnico Admin (três (re) implantações)</t>
  </si>
  <si>
    <t>Detalhamento Estagiários</t>
  </si>
  <si>
    <t>Qnt. Estag.</t>
  </si>
  <si>
    <t>Bolsa Estágio
x
Qnt. Estag.</t>
  </si>
  <si>
    <t>Total
(Bolsa Estág.
+ Férias
+ Benefícios)</t>
  </si>
  <si>
    <t>Estagiário I (Nível Médio)</t>
  </si>
  <si>
    <t>Estagiário II (Nível Superior)</t>
  </si>
  <si>
    <t>Detalhamento dos Outros Encargos</t>
  </si>
  <si>
    <t>Detalhamento dos Outros Benefícios</t>
  </si>
  <si>
    <t>Denominação do Encargo</t>
  </si>
  <si>
    <t>%</t>
  </si>
  <si>
    <t>Embasamento Legal</t>
  </si>
  <si>
    <t>Benefício</t>
  </si>
  <si>
    <t>R$</t>
  </si>
  <si>
    <t>Justificativa</t>
  </si>
  <si>
    <t xml:space="preserve">Em função da Imunidade Tributária adquirida pelo Instituto Elo através de processo judicial nº 0043255-64.2015.4.01.3800 a institutição está desobrigada do recolhimento da cota patronal do INSS e RAT a partir do mês de fevereiro de 2020, sendo devido apenas a contribuição de Terceiros correspondente a 4,5% conforme Lei nº 8.212/91 </t>
  </si>
  <si>
    <t xml:space="preserve">Determinação Legal (Lei 7.418/85). OBS: Para o cálculo deste benefício foi considerada a média de 3 passagens diárias por empregado, ao custo unitário de R$ 4,55, por 20 dias úteis mensais, deduzido o percentual de 6% sobre o salário do empregado. Para os cargos onde 6% do salário é maior que o valor do benefício não haverá despesa para o Contrato de Gestão. </t>
  </si>
  <si>
    <t xml:space="preserve">Pis </t>
  </si>
  <si>
    <t xml:space="preserve">Em função da Imunidade Tributária adquirida pelo Instituto Elo através de processo judicial nº 0043255-64.2015.4.01.3800 a institutição está desobrigada do recolhimento do Pis sobre folha de pagamento a partir do mês de fevereiro de 2020. </t>
  </si>
  <si>
    <t>Auxílio para alimentação do trabalhador: Valor R$ 350,00 mensais.</t>
  </si>
  <si>
    <t>Lei nº 8.036 de 11 de maio de 1990</t>
  </si>
  <si>
    <t>Plano Saúde</t>
  </si>
  <si>
    <t>Determinação Convenção Coletiva</t>
  </si>
  <si>
    <t>Lei nº 4.090/1962 (8,333% para cada mês trabalhado)</t>
  </si>
  <si>
    <t>Art. 146 e 147 da CLT (8,333% para cada mês trabalhado)</t>
  </si>
  <si>
    <t>Auxílio Transporte Estagiários</t>
  </si>
  <si>
    <t>Art. 12, da Lei 11.788/2008</t>
  </si>
  <si>
    <t>1/3 Férias</t>
  </si>
  <si>
    <t>Art. 7º, XVII da Constituição Federal (1/3 do valor das férias)</t>
  </si>
  <si>
    <t>Seguro de Vida Estagiários</t>
  </si>
  <si>
    <t>Art. 9, IV, da Lei 11.788/2008</t>
  </si>
  <si>
    <t>Férias Estagiários (Recesso Remunerado)</t>
  </si>
  <si>
    <r>
      <rPr>
        <sz val="10"/>
        <color theme="1"/>
        <rFont val="Arial"/>
      </rPr>
      <t xml:space="preserve">Art. 13, </t>
    </r>
    <r>
      <rPr>
        <sz val="10"/>
        <color theme="1"/>
        <rFont val="Calibri"/>
      </rPr>
      <t>§</t>
    </r>
    <r>
      <rPr>
        <sz val="10"/>
        <color theme="1"/>
        <rFont val="Arial"/>
      </rPr>
      <t>1</t>
    </r>
    <r>
      <rPr>
        <sz val="10"/>
        <color theme="1"/>
        <rFont val="Calibri"/>
      </rPr>
      <t>°</t>
    </r>
    <r>
      <rPr>
        <sz val="10"/>
        <color theme="1"/>
        <rFont val="Arial"/>
      </rPr>
      <t>, da Lei 11.788/2008 (8,333% para cada mês trabalhado)</t>
    </r>
  </si>
  <si>
    <t>Bem estar Social</t>
  </si>
  <si>
    <t>Total:</t>
  </si>
  <si>
    <t>Tabela 5 - Previsão de Gastos com Pessoal</t>
  </si>
  <si>
    <t xml:space="preserve">Plano de Saúde </t>
  </si>
  <si>
    <t>Qnt. Trabalhadores</t>
  </si>
  <si>
    <t>Carga-Horária 
(Semanal)</t>
  </si>
  <si>
    <t>Mês Inicial de Trabalho</t>
  </si>
  <si>
    <t>Mês Final de Trabalho</t>
  </si>
  <si>
    <t>1ª Convenção Coletiva de Trabalho - CCT</t>
  </si>
  <si>
    <t>2ª Convenção Coletiva de Trabalho - CCT</t>
  </si>
  <si>
    <t>3ª Convenção Coletiva de Trabalho - CCT</t>
  </si>
  <si>
    <t>Gastos Mensais 
Antes do Reajuste</t>
  </si>
  <si>
    <t>PESQUISA DE MERCADO¹</t>
  </si>
  <si>
    <t>Gastos Mensais 
Após Reajuste1</t>
  </si>
  <si>
    <t>Gastos Mensais 
Após Reajuste2</t>
  </si>
  <si>
    <t>Gastos Mensais 
Após Reajuste3</t>
  </si>
  <si>
    <t>Mês da Data Base</t>
  </si>
  <si>
    <t>% de Reajuste da Rem.</t>
  </si>
  <si>
    <t>Aumento do Valor dos Benefícios</t>
  </si>
  <si>
    <t>Remuneração Bruta do Cargo</t>
  </si>
  <si>
    <t xml:space="preserve">Total
(Rem. Bruta
+ Encargos
+ Benefícios) </t>
  </si>
  <si>
    <t>Salário Médio</t>
  </si>
  <si>
    <t>Menor Salário</t>
  </si>
  <si>
    <t>Maior Salário</t>
  </si>
  <si>
    <t>Bem Estar Scocial</t>
  </si>
  <si>
    <t>1º Aumento de Bolsa Estágio</t>
  </si>
  <si>
    <t>2º Aumento de Bolsa Estágio</t>
  </si>
  <si>
    <t>3º Aumento de Bolsa Estágio</t>
  </si>
  <si>
    <t>% de Reajuste da Bolsa Estágio</t>
  </si>
  <si>
    <t xml:space="preserve">Total
(Rem. Bruta
+ Férias
+ Benefícios) </t>
  </si>
  <si>
    <t>1) Descrição da Pesquisa de Mercado</t>
  </si>
  <si>
    <t xml:space="preserve">A pesquisa utilizada para embasar os valores a serem pagos para os profissionais contratados. Foi realizada junto ao instituto de pesquisa “salários.br” (www.salariosbr.com.br). Esta empresa é especialista em pesquisas salariais em diversos seguimentos. A data de realização da pesquisa foi 19/10/2020. O período abrangido pela pesquisa se refere aos últimos 12 meses. Cabe esclarecer que tendo em vista as especificidades das nomenclaturas dos cargos definidos no projeto não foi possível, para todos eles, encontrar na base de dados da pesquisa referências idênticas. Contudo, foi possível identificar cargos com atribuições similares que foram utilizados como referência para a definição dos salários.  
Esta pesquisa apresenta valores de referência numa escala que vai desde trainne que seriam profissionais com baixa ou nenhuma experiência a profissionais na categoria máster que são os profissionais com maior grau de expertise. Para fins de definição de parâmetros para o estabelecimento de salários utilizamos as categorias de pleno como menor salário, sênior para salário médio e master para maior salário tendo em vista os critérios de experiência exigidos em nossos editais para contratação.
Esclarecemos também que utilizamos os valores de referência da categoria de empresa de pequeno porte tendo em vista o parâmetro de quantidade de funcionários associados à execução do contrato.
</t>
  </si>
  <si>
    <t>Tabela 6 - Previsão de Aquisição de Bens Permanentes</t>
  </si>
  <si>
    <t>Item</t>
  </si>
  <si>
    <t>Subcategoria</t>
  </si>
  <si>
    <t>Descrição</t>
  </si>
  <si>
    <t>Mês</t>
  </si>
  <si>
    <t>Valor Unitário</t>
  </si>
  <si>
    <t>Quantidade</t>
  </si>
  <si>
    <t>Justificativa para Aquisição</t>
  </si>
  <si>
    <t>Cadeira Digitador</t>
  </si>
  <si>
    <t>Estação de trabalho para os novos profissionais contratados em função do Contrato de Gestão e substituição de todas as cadeiras que estão danificadas e ou em péssima condição de uso</t>
  </si>
  <si>
    <t>Mesas de escritório</t>
  </si>
  <si>
    <t>Estação de trabalho para os novos profissionais contratados em função do Contrato de Gestão</t>
  </si>
  <si>
    <t>Computadores</t>
  </si>
  <si>
    <t xml:space="preserve">Estação de trabalho para os novos profissionais contratados em função do Contrato de Gestão (07) e substituição dos computadores que estão em péssima condição de uso e são incompatíveis com algumas atualizações e novos sistemas operacionais </t>
  </si>
  <si>
    <t>Scanner profissional para digitalização e classificação de documentos</t>
  </si>
  <si>
    <t xml:space="preserve">Para substituir o arquivo físico do Contrato de Gestão em arquivo digital, converter todas as pastas de compras, contratações de serviços, contratações de pessoal e oficinas em arquivo digital. </t>
  </si>
  <si>
    <t>Notebooks</t>
  </si>
  <si>
    <t>Equipamentos com câmeras que possibilitam a realização de reuniões e processos seletivos de forma virtual, bem como o transporte do equipamento para execução dos trabalhos em home office, já que esta modalidade de trabalho se tornou frequente após o início da pandemia de COVID-19 e em grande parte continuará de forma definitiva, pois demonstrou-se muito eficiente na condução das atividades afetas ao Contrato de Gestão.</t>
  </si>
  <si>
    <t>Geladeiras</t>
  </si>
  <si>
    <t>Atender à necessidade das nove Unidades de Prevenção que serão reimplantadas, novas Unidades do Se Liga e Selo Prevenção, bem como das duas Unidades de Prevenção que serão implantadas no ano de 2021</t>
  </si>
  <si>
    <t>Microondas</t>
  </si>
  <si>
    <t>Atender à necessidade das Unidades de Prevenção que não possuem o equipamento, das nove Unidades de Prevenção que serão reimplantadas, novas Unidades do Se Liga e Selo Prevenção, bem como das duas Unidades de Prevenção que serão implantadas no ano de 2021</t>
  </si>
  <si>
    <t>Ventiladores</t>
  </si>
  <si>
    <t>Bebedouros de torre</t>
  </si>
  <si>
    <t>Tabela 7 - Previsão Detalhada do Fluxo de Gastos Gerais em Regime de Competência</t>
  </si>
  <si>
    <t>Nº Lançto</t>
  </si>
  <si>
    <t>Valor</t>
  </si>
  <si>
    <t>Mês Inicial</t>
  </si>
  <si>
    <t>Mês Final</t>
  </si>
  <si>
    <t>Observações</t>
  </si>
  <si>
    <t>Valor Total do Lançamento</t>
  </si>
  <si>
    <t>Sede Administrativa</t>
  </si>
  <si>
    <t>Seguro contra incêncio da Sede Administrativa</t>
  </si>
  <si>
    <t>Para os cargos de Direção, Gerência, Supervisão e Gestão Social</t>
  </si>
  <si>
    <t>Alimentação do Site com publicidade e matérias afetas à Política de Prevenção</t>
  </si>
  <si>
    <t>Escrituração Fiscal e Pessoal</t>
  </si>
  <si>
    <t>Dezembro paga-se valor dobrado (folha 13º sal. Balanço, DRE, DIPJ, Raiz, etc). Norma Contábil</t>
  </si>
  <si>
    <t>Suporte mensal de software gerencial das atividades afetas à Política de Prevenção</t>
  </si>
  <si>
    <t>Manutenção periódica, reparos, atualizações e backups da rede e dos computadores da sede administrativa.</t>
  </si>
  <si>
    <t>Instalação de novos pontos de energia elétrica, dados e voz para os novos profissionais contratados e restruturação dos pontos de energia, dados e voz nas salas da Gerência de Controle Interno, Gerência de Monitoramento e Projetos e Supervisão Metodológica.</t>
  </si>
  <si>
    <t>Manutenção periódica (substituição de lâmpadas, reatores, etc.)</t>
  </si>
  <si>
    <t>Manutenção bimestral dos aparelhos de ar condicionado.</t>
  </si>
  <si>
    <t>Manutenção mensal de impressoras da sede administrativa e fornecimento de impressoras em comodato e fornecimento mensal de toner.</t>
  </si>
  <si>
    <t>Manutenção e recarga de extintor de incêndio da sede administrativa</t>
  </si>
  <si>
    <t>Remessa de documentos para as UPCs</t>
  </si>
  <si>
    <t>Despesa das UPCs com remessa de documentos/ofícios/etc para Rede Parceria e Beneficiários</t>
  </si>
  <si>
    <t>Tarifa manutenção de conta e serviços bancários</t>
  </si>
  <si>
    <t>Produtos para limpeza diária da sede administrativa e compra de álcool em gel</t>
  </si>
  <si>
    <t>Galões de água mineral e copos descartáveis para sede administrativa</t>
  </si>
  <si>
    <t>Reposição de mouse, teclado, estabilizador, cabos de rede, fontes e coolers, etc</t>
  </si>
  <si>
    <t>Papel, caneta, cola, clips, etc. para sede administrativa</t>
  </si>
  <si>
    <t>Acompanhamento in loco da Supervisão no interior</t>
  </si>
  <si>
    <t>Hospedagem para 02 dias de Supervisão Metodológica em 28 viagens no 2º Semestre de 2021 (01 viagem por semestre, por município, por programa)</t>
  </si>
  <si>
    <t>Diárias de viagem para 02 dias de Supervisão Metodológica em 28 viagens no 2º Semestre de 2021 (01 viagem por semestre, por município, por programa)</t>
  </si>
  <si>
    <t>Passagem terrestre Supervisão Metodológica em 28 viagens no 2º Semestre de 2021 (01 viagem por semestre, por município, por programa)</t>
  </si>
  <si>
    <t>Hospedagem para 02 dias de Supervisão Geral em 06 viagens no 2º Semestre de 2021 (12 viagens de Supervisão Geral por ano)</t>
  </si>
  <si>
    <t>Diárias de viagem para 02 dias de Supervisão Geral em 06 viagens no 2º Semestre de 2021 (12 viagens de Supervisão Geral por ano)</t>
  </si>
  <si>
    <t>Passagem terrestre Supervisão Geral em 06 viagens no 2º Semestre de 2021 (12 viagens de Supervisão Geral por ano)</t>
  </si>
  <si>
    <t>Hospedagem para 01 dia de Monitoramento/RH em 08 viagens no 2º Semestre de 2021 (01 viagem por semestre, por município)</t>
  </si>
  <si>
    <t>Diárias de viagem para 01 dia de Monitoramento/RH em 08 viagens no 2º Semestre de 2021 (01 viagem por semestre, por município)</t>
  </si>
  <si>
    <t>Passagem terrestre Monitoramento/RH em 08 viagens no 2º Semestre de 2021 (01 viagem por semestre, por município)</t>
  </si>
  <si>
    <t>Despesa com Taxi/Transporte via aplicativo para visitas de Monitoramento/RH nas UPCs de BH/RMBH</t>
  </si>
  <si>
    <t>140 Oficinas do Programa Fica Vivo! no mês de julho de 2021.</t>
  </si>
  <si>
    <t>250 Oficinas mensais do Programa Fica Vivo! nos meses de agosto a setembro de 2021.</t>
  </si>
  <si>
    <t>350 Oficinas mensais do Programa Fica Vivo! no mês de outubro a novembro de 2021.</t>
  </si>
  <si>
    <t>390 Oficinas mensais do Programa Fica Vivo! no mês de dezembro de 2021.</t>
  </si>
  <si>
    <t>12 Oficinas mensais do Programa Mediação de Conflitos! no período de julho 2021 a dezembro de 2021.</t>
  </si>
  <si>
    <t>Aquisição de crachás para novos funcionários e estagiários</t>
  </si>
  <si>
    <t>Ações do Programa Se Liga (Vales Sociais; realização de oficinas; outras ações)</t>
  </si>
  <si>
    <t>Vales sociais para transporte urbano municipal, para beneficiários do Programa Se Liga</t>
  </si>
  <si>
    <t>Despesa com material gráfico e de divulgação</t>
  </si>
  <si>
    <t>20 meias diárias para deslocamento das equipes entre os municípios contemplados pelo Programa Selo Prevenção Minas.</t>
  </si>
  <si>
    <t>Despesas emergenciais e/ou necessárias para adequação e funcionamento regular das UPCs, bem como para prevenção à saúde e segurança dos funcionários que lá trabalham.</t>
  </si>
  <si>
    <t>Passagens para transporte urbano municipal, para equipes técnicas realizarem ações e atividades externas ao local de trabalho</t>
  </si>
  <si>
    <t>Vales sociais para transporte urbano municipal, para beneficiários do Programa Presp</t>
  </si>
  <si>
    <t xml:space="preserve">Despesas com aquisição de kits de prevenção à COVID-19 (Sabonete líquido, alcool gel e máscaras) para beneficiários das oficinas do Programa Fica Vivo! </t>
  </si>
  <si>
    <t>Ações do Projeto "Fóruns Multiterritoriais" (33 Fóruns Territoriais e 17 Fóruns Municipais)</t>
  </si>
  <si>
    <t>Projetos de empregabilidade para o público juvenil</t>
  </si>
  <si>
    <t>Projetos de capacitação de Oficineiros do Programa Fica Vivo</t>
  </si>
  <si>
    <t>Projetos de capacitação de Agentes Comunitários Mediadores</t>
  </si>
  <si>
    <t>Realização de cursos e oficinas para os egressos do Sistema Socioeducativo - "Liberta Minas"</t>
  </si>
  <si>
    <t>Aquisição de máscaras faciais equivalentes a N95 (com aprovação do Imetro) para proteção contra agentes biológicos e prevenção à COVID-19</t>
  </si>
  <si>
    <t>Aquisição de camisetas para os programas de Prevenção à Criminalidade</t>
  </si>
  <si>
    <t>Revistas/Publicações sobre os Programas de Prevenção à Criminalidade</t>
  </si>
  <si>
    <t>Aquisição de pacote Office para um computador de cada UPC</t>
  </si>
  <si>
    <t>Contratação de serviço de limpeza para 04 UPCs (5 profissionais)</t>
  </si>
  <si>
    <t>Total de Gastos Gerais</t>
  </si>
  <si>
    <t>Tabela 8 - Previsão Detalhada dos Custos de Desmobilização em Regime de Competência</t>
  </si>
  <si>
    <t>Categoria</t>
  </si>
  <si>
    <t>Salários e Encargos Sociais e Benefícios Diretor Geral</t>
  </si>
  <si>
    <t>Salários e Encargos Sociais e Benefícios Gerentes</t>
  </si>
  <si>
    <t>Salários e Encargos Sociais e Benefícios Analistas Administrativo</t>
  </si>
  <si>
    <t>Salários e Encargos Sociais e Benefícios Assistentes Administrativo</t>
  </si>
  <si>
    <t>Aluguel Sede Administriva Instituto Elo</t>
  </si>
  <si>
    <t>Condomínio Sede Administriva Instituto Elo</t>
  </si>
  <si>
    <t>IPTU Sede Administriva Instituto Elo</t>
  </si>
  <si>
    <t>Conta de Energia Elétrica Sede Administriva Instituto Elo</t>
  </si>
  <si>
    <t>Telefone Fixo Sede Administriva Instituto Elo</t>
  </si>
  <si>
    <t>Internet Banda Larga Sede Administriva Instituto Elo</t>
  </si>
  <si>
    <t>Escrituração Fiscal e Pessoal do período de desmobilização e elaboração de relatórios contábeis de prestação de contas final.</t>
  </si>
  <si>
    <t>_____________________</t>
  </si>
  <si>
    <t>Gleiber Gomes de Oliveira</t>
  </si>
  <si>
    <t>Diretor Presidente</t>
  </si>
  <si>
    <t>971.914.346-00</t>
  </si>
  <si>
    <t>Belo Horizonte,          de                     de</t>
  </si>
  <si>
    <t>Repasses do Termo de Parceria</t>
  </si>
  <si>
    <t>Rendimentos Financeiros da Reserva de Recursos</t>
  </si>
  <si>
    <t>Receita Arrecadada em Função do TP</t>
  </si>
  <si>
    <t>Gastos da Reserva de Recursos</t>
  </si>
  <si>
    <t>Rescisão de Trabalho (Saldo Salário, Aviso Prévio, outros)</t>
  </si>
  <si>
    <t>Bebedouro de galão</t>
  </si>
  <si>
    <t>Switch 32 portas</t>
  </si>
  <si>
    <t>Switch 16 portas</t>
  </si>
  <si>
    <t>Disponibilizar água potável para os funcionários e frequentadores de 2 UPCs</t>
  </si>
  <si>
    <t>Instação da rede da UPC BH Centro</t>
  </si>
  <si>
    <t>Instação de rede em 3 UPCs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</si>
</sst>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_(* #,##0.00_);_(* \(#,##0.00\);_(* &quot;-&quot;??_);_(@_)"/>
    <numFmt numFmtId="165" formatCode="_-* #,##0.00_-;\-* #,##0.00_-;_-* &quot;-&quot;??_-;_-@"/>
    <numFmt numFmtId="166" formatCode="_(* #,##0_);_(* \(#,##0\);_(* &quot;-&quot;??_);_(@_)"/>
    <numFmt numFmtId="167" formatCode="00"/>
  </numFmts>
  <fonts count="36">
    <font>
      <sz val="10"/>
      <color rgb="FF000000"/>
      <name val="Arial"/>
    </font>
    <font>
      <b/>
      <sz val="16"/>
      <color theme="1"/>
      <name val="Arial"/>
    </font>
    <font>
      <sz val="11"/>
      <color theme="1"/>
      <name val="Times New Roman"/>
    </font>
    <font>
      <sz val="18"/>
      <color theme="1"/>
      <name val="Arial"/>
    </font>
    <font>
      <b/>
      <sz val="14"/>
      <color theme="1"/>
      <name val="Arial"/>
    </font>
    <font>
      <sz val="14"/>
      <color theme="1"/>
      <name val="Arial"/>
    </font>
    <font>
      <i/>
      <sz val="16"/>
      <color rgb="FFFF0000"/>
      <name val="Arial"/>
    </font>
    <font>
      <b/>
      <sz val="12"/>
      <color theme="1"/>
      <name val="Arial"/>
    </font>
    <font>
      <sz val="11"/>
      <color rgb="FFFF0000"/>
      <name val="Times New Roman"/>
    </font>
    <font>
      <sz val="8"/>
      <color theme="1"/>
      <name val="Verdana"/>
    </font>
    <font>
      <b/>
      <sz val="11"/>
      <color theme="1"/>
      <name val="Arial"/>
    </font>
    <font>
      <sz val="10"/>
      <name val="Arial"/>
    </font>
    <font>
      <b/>
      <sz val="11"/>
      <color theme="1"/>
      <name val="Verdana"/>
    </font>
    <font>
      <b/>
      <sz val="8"/>
      <color theme="1"/>
      <name val="Arial"/>
    </font>
    <font>
      <b/>
      <sz val="7"/>
      <color theme="1"/>
      <name val="Arial"/>
    </font>
    <font>
      <sz val="7"/>
      <color theme="1"/>
      <name val="Arial"/>
    </font>
    <font>
      <sz val="8"/>
      <color theme="1"/>
      <name val="Arial"/>
    </font>
    <font>
      <b/>
      <sz val="10"/>
      <color theme="1"/>
      <name val="Arial"/>
    </font>
    <font>
      <sz val="10"/>
      <color theme="1"/>
      <name val="Arial"/>
    </font>
    <font>
      <sz val="12"/>
      <color theme="1"/>
      <name val="Arial"/>
    </font>
    <font>
      <b/>
      <sz val="8"/>
      <color theme="1"/>
      <name val="Verdana"/>
    </font>
    <font>
      <b/>
      <i/>
      <sz val="8"/>
      <color theme="1"/>
      <name val="Arial"/>
    </font>
    <font>
      <sz val="9"/>
      <color theme="1"/>
      <name val="Arial"/>
    </font>
    <font>
      <sz val="11"/>
      <color theme="1"/>
      <name val="Arial"/>
    </font>
    <font>
      <sz val="10"/>
      <color rgb="FFFF0000"/>
      <name val="Arial"/>
    </font>
    <font>
      <b/>
      <sz val="9"/>
      <color theme="1"/>
      <name val="Arial"/>
    </font>
    <font>
      <b/>
      <sz val="16"/>
      <color theme="1"/>
      <name val="Arial Black"/>
    </font>
    <font>
      <sz val="18"/>
      <color theme="1"/>
      <name val="Times New Roman"/>
    </font>
    <font>
      <b/>
      <sz val="16"/>
      <color theme="1"/>
      <name val="Ariel"/>
    </font>
    <font>
      <sz val="16"/>
      <color theme="1"/>
      <name val="Ariel"/>
    </font>
    <font>
      <sz val="20"/>
      <color theme="1"/>
      <name val="Ariel"/>
    </font>
    <font>
      <b/>
      <sz val="20"/>
      <color theme="1"/>
      <name val="Ariel"/>
    </font>
    <font>
      <i/>
      <sz val="16"/>
      <color theme="1"/>
      <name val="Ariel"/>
    </font>
    <font>
      <i/>
      <sz val="18"/>
      <color rgb="FFFF0000"/>
      <name val="Times New Roman"/>
    </font>
    <font>
      <i/>
      <sz val="10"/>
      <color theme="1"/>
      <name val="Arial"/>
    </font>
    <font>
      <sz val="10"/>
      <color theme="1"/>
      <name val="Calibri"/>
    </font>
  </fonts>
  <fills count="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D8D8D8"/>
        <bgColor rgb="FFD8D8D8"/>
      </patternFill>
    </fill>
    <fill>
      <patternFill patternType="solid">
        <fgColor rgb="FFBFBFBF"/>
        <bgColor rgb="FFBFBFBF"/>
      </patternFill>
    </fill>
    <fill>
      <patternFill patternType="solid">
        <fgColor rgb="FFF2F2F2"/>
        <bgColor rgb="FFF2F2F2"/>
      </patternFill>
    </fill>
  </fills>
  <borders count="74">
    <border>
      <left/>
      <right/>
      <top/>
      <bottom/>
      <diagonal/>
    </border>
    <border>
      <left/>
      <right/>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top/>
      <bottom style="thin">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top style="medium">
        <color rgb="FF000000"/>
      </top>
      <bottom/>
      <diagonal/>
    </border>
    <border>
      <left style="thin">
        <color rgb="FF000000"/>
      </left>
      <right/>
      <top style="medium">
        <color rgb="FF000000"/>
      </top>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right/>
      <top style="medium">
        <color rgb="FF000000"/>
      </top>
      <bottom style="medium">
        <color rgb="FF000000"/>
      </bottom>
      <diagonal/>
    </border>
    <border>
      <left/>
      <right style="dotted">
        <color rgb="FF000000"/>
      </right>
      <top style="medium">
        <color rgb="FF000000"/>
      </top>
      <bottom/>
      <diagonal/>
    </border>
    <border>
      <left style="dotted">
        <color rgb="FF000000"/>
      </left>
      <right style="dotted">
        <color rgb="FF000000"/>
      </right>
      <top/>
      <bottom/>
      <diagonal/>
    </border>
    <border>
      <left style="dotted">
        <color rgb="FF000000"/>
      </left>
      <right/>
      <top style="medium">
        <color rgb="FF000000"/>
      </top>
      <bottom/>
      <diagonal/>
    </border>
    <border>
      <left/>
      <right style="dotted">
        <color rgb="FF000000"/>
      </right>
      <top/>
      <bottom/>
      <diagonal/>
    </border>
    <border>
      <left style="dotted">
        <color rgb="FF000000"/>
      </left>
      <right/>
      <top/>
      <bottom/>
      <diagonal/>
    </border>
    <border>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top/>
      <bottom style="medium">
        <color rgb="FF000000"/>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dotted">
        <color rgb="FF000000"/>
      </left>
      <right style="dotted">
        <color rgb="FF000000"/>
      </right>
      <top/>
      <bottom/>
      <diagonal/>
    </border>
    <border>
      <left/>
      <right style="thin">
        <color rgb="FF000000"/>
      </right>
      <top/>
      <bottom/>
      <diagonal/>
    </border>
    <border>
      <left/>
      <right/>
      <top/>
      <bottom/>
      <diagonal/>
    </border>
    <border>
      <left/>
      <right style="thin">
        <color rgb="FF000000"/>
      </right>
      <top/>
      <bottom/>
      <diagonal/>
    </border>
    <border>
      <left style="dotted">
        <color rgb="FF000000"/>
      </left>
      <right style="dotted">
        <color rgb="FF000000"/>
      </right>
      <top/>
      <bottom style="medium">
        <color rgb="FF000000"/>
      </bottom>
      <diagonal/>
    </border>
    <border>
      <left style="thin">
        <color rgb="FF000000"/>
      </left>
      <right/>
      <top style="medium">
        <color rgb="FF000000"/>
      </top>
      <bottom/>
      <diagonal/>
    </border>
    <border>
      <left style="dotted">
        <color rgb="FF000000"/>
      </left>
      <right style="dotted">
        <color rgb="FF000000"/>
      </right>
      <top style="medium">
        <color rgb="FF000000"/>
      </top>
      <bottom/>
      <diagonal/>
    </border>
    <border>
      <left style="dotted">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343">
    <xf numFmtId="0" fontId="0" fillId="0" borderId="0" xfId="0" applyFont="1" applyAlignment="1"/>
    <xf numFmtId="0" fontId="1" fillId="2" borderId="1" xfId="0" applyFont="1" applyFill="1" applyBorder="1" applyAlignment="1">
      <alignment horizontal="center" vertical="center" wrapText="1"/>
    </xf>
    <xf numFmtId="0" fontId="2" fillId="2" borderId="1" xfId="0" applyFont="1" applyFill="1" applyBorder="1"/>
    <xf numFmtId="0" fontId="3" fillId="2" borderId="1" xfId="0" applyFont="1" applyFill="1" applyBorder="1" applyAlignment="1">
      <alignment horizontal="center"/>
    </xf>
    <xf numFmtId="0" fontId="4" fillId="2" borderId="1" xfId="0" applyFont="1" applyFill="1" applyBorder="1" applyAlignment="1">
      <alignment horizontal="center"/>
    </xf>
    <xf numFmtId="0" fontId="5" fillId="3" borderId="1" xfId="0" applyFont="1" applyFill="1" applyBorder="1" applyAlignment="1">
      <alignment horizontal="center"/>
    </xf>
    <xf numFmtId="0" fontId="6" fillId="2" borderId="1" xfId="0" applyFont="1" applyFill="1" applyBorder="1" applyAlignment="1">
      <alignment horizontal="center" vertical="center"/>
    </xf>
    <xf numFmtId="0" fontId="7" fillId="3" borderId="2" xfId="0" applyFont="1" applyFill="1" applyBorder="1" applyAlignment="1">
      <alignment horizontal="center" vertical="center"/>
    </xf>
    <xf numFmtId="0" fontId="8" fillId="2" borderId="1" xfId="0" applyFont="1" applyFill="1" applyBorder="1"/>
    <xf numFmtId="0" fontId="9" fillId="3" borderId="1" xfId="0" applyFont="1" applyFill="1" applyBorder="1" applyAlignment="1">
      <alignment vertical="center"/>
    </xf>
    <xf numFmtId="0" fontId="10" fillId="2" borderId="1" xfId="0" applyFont="1" applyFill="1" applyBorder="1" applyAlignment="1">
      <alignment vertical="center" wrapText="1"/>
    </xf>
    <xf numFmtId="0" fontId="12" fillId="3" borderId="1" xfId="0" applyFont="1" applyFill="1" applyBorder="1" applyAlignment="1">
      <alignment vertical="center"/>
    </xf>
    <xf numFmtId="4" fontId="12" fillId="3" borderId="1" xfId="0" applyNumberFormat="1" applyFont="1" applyFill="1" applyBorder="1" applyAlignment="1">
      <alignment vertical="center"/>
    </xf>
    <xf numFmtId="0" fontId="10" fillId="2" borderId="6" xfId="0" applyFont="1" applyFill="1" applyBorder="1" applyAlignment="1">
      <alignment horizontal="left" vertical="center"/>
    </xf>
    <xf numFmtId="0" fontId="10" fillId="2" borderId="6" xfId="0" applyFont="1" applyFill="1" applyBorder="1" applyAlignment="1">
      <alignment vertical="center" wrapText="1"/>
    </xf>
    <xf numFmtId="0" fontId="10" fillId="2" borderId="6" xfId="0" applyFont="1" applyFill="1" applyBorder="1" applyAlignment="1">
      <alignment vertical="center"/>
    </xf>
    <xf numFmtId="0" fontId="13" fillId="2" borderId="10" xfId="0" applyFont="1" applyFill="1" applyBorder="1" applyAlignment="1">
      <alignment horizontal="left" vertical="center" wrapText="1"/>
    </xf>
    <xf numFmtId="4" fontId="13" fillId="2" borderId="10" xfId="0" applyNumberFormat="1" applyFont="1" applyFill="1" applyBorder="1" applyAlignment="1">
      <alignment horizontal="right" vertical="center" wrapText="1"/>
    </xf>
    <xf numFmtId="0" fontId="13" fillId="2" borderId="10" xfId="0" applyFont="1" applyFill="1" applyBorder="1" applyAlignment="1">
      <alignment horizontal="right" vertical="center" wrapText="1"/>
    </xf>
    <xf numFmtId="10" fontId="13" fillId="2" borderId="10" xfId="0" applyNumberFormat="1" applyFont="1" applyFill="1" applyBorder="1" applyAlignment="1">
      <alignment horizontal="right" vertical="center" wrapText="1"/>
    </xf>
    <xf numFmtId="0" fontId="9" fillId="0" borderId="0" xfId="0" applyFont="1" applyAlignment="1">
      <alignment vertical="center"/>
    </xf>
    <xf numFmtId="4" fontId="9" fillId="0" borderId="0" xfId="0" applyNumberFormat="1" applyFont="1" applyAlignment="1">
      <alignment vertical="center"/>
    </xf>
    <xf numFmtId="0" fontId="14" fillId="2" borderId="10" xfId="0" applyFont="1" applyFill="1" applyBorder="1" applyAlignment="1">
      <alignment horizontal="left" vertical="center" wrapText="1"/>
    </xf>
    <xf numFmtId="164" fontId="15" fillId="2" borderId="10" xfId="0" applyNumberFormat="1" applyFont="1" applyFill="1" applyBorder="1" applyAlignment="1">
      <alignment horizontal="right" vertical="center" wrapText="1"/>
    </xf>
    <xf numFmtId="164" fontId="13" fillId="2" borderId="10" xfId="0" applyNumberFormat="1" applyFont="1" applyFill="1" applyBorder="1" applyAlignment="1">
      <alignment horizontal="right" vertical="center" wrapText="1"/>
    </xf>
    <xf numFmtId="164" fontId="14" fillId="2" borderId="6" xfId="0" applyNumberFormat="1" applyFont="1" applyFill="1" applyBorder="1" applyAlignment="1">
      <alignment horizontal="right" vertical="center" wrapText="1"/>
    </xf>
    <xf numFmtId="164" fontId="14" fillId="2" borderId="13" xfId="0" applyNumberFormat="1" applyFont="1" applyFill="1" applyBorder="1" applyAlignment="1">
      <alignment horizontal="right" vertical="center" wrapText="1"/>
    </xf>
    <xf numFmtId="0" fontId="13" fillId="2" borderId="13" xfId="0" applyFont="1" applyFill="1" applyBorder="1" applyAlignment="1">
      <alignment horizontal="right" vertical="center" wrapText="1"/>
    </xf>
    <xf numFmtId="10" fontId="13" fillId="2" borderId="13" xfId="0" applyNumberFormat="1" applyFont="1" applyFill="1" applyBorder="1" applyAlignment="1">
      <alignment horizontal="right" vertical="center" wrapText="1"/>
    </xf>
    <xf numFmtId="0" fontId="15" fillId="2" borderId="1" xfId="0" applyFont="1" applyFill="1" applyBorder="1" applyAlignment="1">
      <alignment horizontal="left" vertical="center"/>
    </xf>
    <xf numFmtId="0" fontId="16" fillId="2" borderId="1" xfId="0" applyFont="1" applyFill="1" applyBorder="1" applyAlignment="1">
      <alignment horizontal="left" vertical="center" wrapText="1"/>
    </xf>
    <xf numFmtId="4" fontId="13" fillId="2" borderId="1" xfId="0" applyNumberFormat="1" applyFont="1" applyFill="1" applyBorder="1" applyAlignment="1">
      <alignment horizontal="right" vertical="center" wrapText="1"/>
    </xf>
    <xf numFmtId="0" fontId="13" fillId="2" borderId="1" xfId="0" applyFont="1" applyFill="1" applyBorder="1" applyAlignment="1">
      <alignment horizontal="center" vertical="center" wrapText="1"/>
    </xf>
    <xf numFmtId="10" fontId="13" fillId="2" borderId="1" xfId="0" applyNumberFormat="1" applyFont="1" applyFill="1" applyBorder="1" applyAlignment="1">
      <alignment horizontal="center" vertical="center" wrapText="1"/>
    </xf>
    <xf numFmtId="164" fontId="15" fillId="2" borderId="1" xfId="0" applyNumberFormat="1" applyFont="1" applyFill="1" applyBorder="1" applyAlignment="1">
      <alignment horizontal="right" vertical="center" wrapText="1"/>
    </xf>
    <xf numFmtId="10" fontId="15" fillId="2" borderId="1" xfId="0" applyNumberFormat="1" applyFont="1" applyFill="1" applyBorder="1" applyAlignment="1">
      <alignment horizontal="right" vertical="center" wrapText="1"/>
    </xf>
    <xf numFmtId="0" fontId="16" fillId="2" borderId="14" xfId="0" applyFont="1" applyFill="1" applyBorder="1" applyAlignment="1">
      <alignment horizontal="left" vertical="center" wrapText="1"/>
    </xf>
    <xf numFmtId="164" fontId="15" fillId="2" borderId="14" xfId="0" applyNumberFormat="1" applyFont="1" applyFill="1" applyBorder="1" applyAlignment="1">
      <alignment horizontal="right" vertical="center" wrapText="1"/>
    </xf>
    <xf numFmtId="10" fontId="15" fillId="2" borderId="14" xfId="0" applyNumberFormat="1" applyFont="1" applyFill="1" applyBorder="1" applyAlignment="1">
      <alignment horizontal="right" vertical="center" wrapText="1"/>
    </xf>
    <xf numFmtId="0" fontId="15" fillId="2" borderId="2" xfId="0" applyFont="1" applyFill="1" applyBorder="1" applyAlignment="1">
      <alignment horizontal="left" vertical="center"/>
    </xf>
    <xf numFmtId="164" fontId="14" fillId="2" borderId="14" xfId="0" applyNumberFormat="1" applyFont="1" applyFill="1" applyBorder="1" applyAlignment="1">
      <alignment horizontal="right" vertical="center" wrapText="1"/>
    </xf>
    <xf numFmtId="164" fontId="14" fillId="2" borderId="10" xfId="0" applyNumberFormat="1" applyFont="1" applyFill="1" applyBorder="1" applyAlignment="1">
      <alignment horizontal="right" vertical="center" wrapText="1"/>
    </xf>
    <xf numFmtId="10" fontId="14" fillId="2" borderId="10" xfId="0" applyNumberFormat="1" applyFont="1" applyFill="1" applyBorder="1" applyAlignment="1">
      <alignment horizontal="right" vertical="center" wrapText="1"/>
    </xf>
    <xf numFmtId="0" fontId="13" fillId="2" borderId="6" xfId="0" applyFont="1" applyFill="1" applyBorder="1" applyAlignment="1">
      <alignment horizontal="left" vertical="center"/>
    </xf>
    <xf numFmtId="0" fontId="13" fillId="2" borderId="6" xfId="0" applyFont="1" applyFill="1" applyBorder="1" applyAlignment="1">
      <alignment horizontal="right" vertical="center" wrapText="1"/>
    </xf>
    <xf numFmtId="10" fontId="14" fillId="2" borderId="6" xfId="0" applyNumberFormat="1" applyFont="1" applyFill="1" applyBorder="1" applyAlignment="1">
      <alignment horizontal="right" vertical="center" wrapText="1"/>
    </xf>
    <xf numFmtId="0" fontId="14" fillId="2" borderId="6" xfId="0" applyFont="1" applyFill="1" applyBorder="1" applyAlignment="1">
      <alignment horizontal="left" vertical="center" wrapText="1"/>
    </xf>
    <xf numFmtId="0" fontId="13" fillId="2" borderId="6" xfId="0" applyFont="1" applyFill="1" applyBorder="1" applyAlignment="1">
      <alignment horizontal="left" vertical="center" wrapText="1"/>
    </xf>
    <xf numFmtId="4" fontId="13" fillId="2" borderId="6" xfId="0" applyNumberFormat="1" applyFont="1" applyFill="1" applyBorder="1" applyAlignment="1">
      <alignment horizontal="right" vertical="center" wrapText="1"/>
    </xf>
    <xf numFmtId="10" fontId="13" fillId="2" borderId="6" xfId="0" applyNumberFormat="1" applyFont="1" applyFill="1" applyBorder="1" applyAlignment="1">
      <alignment horizontal="right" vertical="center" wrapText="1"/>
    </xf>
    <xf numFmtId="0" fontId="9" fillId="2" borderId="1" xfId="0" applyFont="1" applyFill="1" applyBorder="1" applyAlignment="1">
      <alignment horizontal="right" vertical="center"/>
    </xf>
    <xf numFmtId="10" fontId="9" fillId="2" borderId="1" xfId="0" applyNumberFormat="1" applyFont="1" applyFill="1" applyBorder="1" applyAlignment="1">
      <alignment horizontal="right" vertical="center"/>
    </xf>
    <xf numFmtId="0" fontId="15" fillId="2" borderId="1" xfId="0" applyFont="1" applyFill="1" applyBorder="1" applyAlignment="1">
      <alignment horizontal="right" vertical="center"/>
    </xf>
    <xf numFmtId="164" fontId="14" fillId="2" borderId="1" xfId="0" applyNumberFormat="1" applyFont="1" applyFill="1" applyBorder="1" applyAlignment="1">
      <alignment horizontal="right" vertical="center" wrapText="1"/>
    </xf>
    <xf numFmtId="164" fontId="14" fillId="2" borderId="2" xfId="0" applyNumberFormat="1" applyFont="1" applyFill="1" applyBorder="1" applyAlignment="1">
      <alignment horizontal="right" vertical="center" wrapText="1"/>
    </xf>
    <xf numFmtId="10" fontId="14" fillId="2" borderId="2" xfId="0" applyNumberFormat="1" applyFont="1" applyFill="1" applyBorder="1" applyAlignment="1">
      <alignment horizontal="right" vertical="center" wrapText="1"/>
    </xf>
    <xf numFmtId="0" fontId="15" fillId="2" borderId="19" xfId="0" applyFont="1" applyFill="1" applyBorder="1" applyAlignment="1">
      <alignment horizontal="left" vertical="center"/>
    </xf>
    <xf numFmtId="0" fontId="16" fillId="2" borderId="19" xfId="0" applyFont="1" applyFill="1" applyBorder="1" applyAlignment="1">
      <alignment horizontal="left" vertical="center" wrapText="1"/>
    </xf>
    <xf numFmtId="164" fontId="15" fillId="2" borderId="19" xfId="0" applyNumberFormat="1" applyFont="1" applyFill="1" applyBorder="1" applyAlignment="1">
      <alignment horizontal="right" vertical="center" wrapText="1"/>
    </xf>
    <xf numFmtId="164" fontId="14" fillId="2" borderId="19" xfId="0" applyNumberFormat="1" applyFont="1" applyFill="1" applyBorder="1" applyAlignment="1">
      <alignment horizontal="right" vertical="center" wrapText="1"/>
    </xf>
    <xf numFmtId="10" fontId="15" fillId="2" borderId="19" xfId="0" applyNumberFormat="1" applyFont="1" applyFill="1" applyBorder="1" applyAlignment="1">
      <alignment horizontal="right" vertical="center" wrapText="1"/>
    </xf>
    <xf numFmtId="0" fontId="15" fillId="2" borderId="13" xfId="0" applyFont="1" applyFill="1" applyBorder="1" applyAlignment="1">
      <alignment horizontal="left" vertical="center"/>
    </xf>
    <xf numFmtId="0" fontId="16" fillId="2" borderId="13" xfId="0" applyFont="1" applyFill="1" applyBorder="1" applyAlignment="1">
      <alignment horizontal="left" vertical="center" wrapText="1"/>
    </xf>
    <xf numFmtId="164" fontId="15" fillId="2" borderId="13" xfId="0" applyNumberFormat="1" applyFont="1" applyFill="1" applyBorder="1" applyAlignment="1">
      <alignment horizontal="right" vertical="center" wrapText="1"/>
    </xf>
    <xf numFmtId="10" fontId="15" fillId="2" borderId="13" xfId="0" applyNumberFormat="1" applyFont="1" applyFill="1" applyBorder="1" applyAlignment="1">
      <alignment horizontal="right" vertical="center" wrapText="1"/>
    </xf>
    <xf numFmtId="0" fontId="13" fillId="2" borderId="10" xfId="0" applyFont="1" applyFill="1" applyBorder="1" applyAlignment="1">
      <alignment horizontal="left" vertical="center"/>
    </xf>
    <xf numFmtId="165" fontId="9" fillId="0" borderId="0" xfId="0" applyNumberFormat="1" applyFont="1" applyAlignment="1">
      <alignment vertical="center"/>
    </xf>
    <xf numFmtId="0" fontId="7" fillId="0" borderId="0" xfId="0" applyFont="1" applyAlignment="1">
      <alignment horizontal="left" vertical="center"/>
    </xf>
    <xf numFmtId="0" fontId="17" fillId="0" borderId="0" xfId="0" applyFont="1"/>
    <xf numFmtId="10" fontId="18" fillId="0" borderId="0" xfId="0" applyNumberFormat="1" applyFont="1"/>
    <xf numFmtId="0" fontId="19" fillId="0" borderId="0" xfId="0" applyFont="1" applyAlignment="1">
      <alignment horizontal="left" vertical="center"/>
    </xf>
    <xf numFmtId="10" fontId="9" fillId="0" borderId="0" xfId="0" applyNumberFormat="1" applyFont="1" applyAlignment="1">
      <alignment vertical="center"/>
    </xf>
    <xf numFmtId="164" fontId="19" fillId="0" borderId="0" xfId="0" applyNumberFormat="1" applyFont="1" applyAlignment="1">
      <alignment horizontal="left" vertical="center"/>
    </xf>
    <xf numFmtId="0" fontId="20" fillId="0" borderId="0" xfId="0" applyFont="1" applyAlignment="1">
      <alignment vertical="center"/>
    </xf>
    <xf numFmtId="0" fontId="16" fillId="2" borderId="1" xfId="0" applyFont="1" applyFill="1" applyBorder="1" applyAlignment="1">
      <alignment horizontal="center" vertical="center"/>
    </xf>
    <xf numFmtId="0" fontId="16" fillId="2" borderId="1" xfId="0" applyFont="1" applyFill="1" applyBorder="1"/>
    <xf numFmtId="0" fontId="16" fillId="2" borderId="1" xfId="0" applyFont="1" applyFill="1" applyBorder="1" applyAlignment="1">
      <alignment vertical="center"/>
    </xf>
    <xf numFmtId="0" fontId="18" fillId="2" borderId="1" xfId="0" applyFont="1" applyFill="1" applyBorder="1"/>
    <xf numFmtId="0" fontId="17" fillId="2" borderId="20" xfId="0" applyFont="1" applyFill="1" applyBorder="1" applyAlignment="1">
      <alignment horizontal="center" vertical="center"/>
    </xf>
    <xf numFmtId="0" fontId="17" fillId="2" borderId="20" xfId="0" applyFont="1" applyFill="1" applyBorder="1" applyAlignment="1">
      <alignment horizontal="center" vertical="center" wrapText="1"/>
    </xf>
    <xf numFmtId="4" fontId="13" fillId="2" borderId="10" xfId="0" applyNumberFormat="1" applyFont="1" applyFill="1" applyBorder="1" applyAlignment="1">
      <alignment horizontal="right" vertical="center"/>
    </xf>
    <xf numFmtId="4" fontId="13" fillId="2" borderId="21"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7" fillId="2" borderId="10" xfId="0" applyFont="1" applyFill="1" applyBorder="1" applyAlignment="1">
      <alignment horizontal="center" vertical="center" wrapText="1"/>
    </xf>
    <xf numFmtId="10" fontId="13" fillId="2" borderId="21" xfId="0" applyNumberFormat="1" applyFont="1" applyFill="1" applyBorder="1" applyAlignment="1">
      <alignment horizontal="center" vertical="center"/>
    </xf>
    <xf numFmtId="0" fontId="18" fillId="2" borderId="23" xfId="0" applyFont="1" applyFill="1" applyBorder="1" applyAlignment="1">
      <alignment horizontal="center" vertical="center"/>
    </xf>
    <xf numFmtId="49" fontId="18" fillId="2" borderId="23" xfId="0" applyNumberFormat="1" applyFont="1" applyFill="1" applyBorder="1" applyAlignment="1">
      <alignment horizontal="left" wrapText="1"/>
    </xf>
    <xf numFmtId="164" fontId="16" fillId="2" borderId="1" xfId="0" applyNumberFormat="1" applyFont="1" applyFill="1" applyBorder="1" applyAlignment="1">
      <alignment horizontal="right" vertical="center"/>
    </xf>
    <xf numFmtId="164" fontId="16" fillId="2" borderId="24" xfId="0" applyNumberFormat="1" applyFont="1" applyFill="1" applyBorder="1" applyAlignment="1">
      <alignment horizontal="right" vertical="center"/>
    </xf>
    <xf numFmtId="164" fontId="13" fillId="2" borderId="25" xfId="0" applyNumberFormat="1" applyFont="1" applyFill="1" applyBorder="1" applyAlignment="1">
      <alignment horizontal="right" vertical="center"/>
    </xf>
    <xf numFmtId="10" fontId="16" fillId="2" borderId="1" xfId="0" applyNumberFormat="1" applyFont="1" applyFill="1" applyBorder="1" applyAlignment="1">
      <alignment horizontal="right" vertical="center"/>
    </xf>
    <xf numFmtId="10" fontId="13" fillId="2" borderId="24" xfId="0" applyNumberFormat="1" applyFont="1" applyFill="1" applyBorder="1" applyAlignment="1">
      <alignment horizontal="right" vertical="center"/>
    </xf>
    <xf numFmtId="0" fontId="18" fillId="2" borderId="26" xfId="0" applyFont="1" applyFill="1" applyBorder="1" applyAlignment="1">
      <alignment horizontal="center" vertical="center"/>
    </xf>
    <xf numFmtId="49" fontId="18" fillId="2" borderId="26" xfId="0" quotePrefix="1" applyNumberFormat="1" applyFont="1" applyFill="1" applyBorder="1" applyAlignment="1">
      <alignment horizontal="left" wrapText="1"/>
    </xf>
    <xf numFmtId="49" fontId="18" fillId="2" borderId="26" xfId="0" applyNumberFormat="1" applyFont="1" applyFill="1" applyBorder="1" applyAlignment="1">
      <alignment horizontal="left" wrapText="1"/>
    </xf>
    <xf numFmtId="49" fontId="18" fillId="2" borderId="27" xfId="0" applyNumberFormat="1" applyFont="1" applyFill="1" applyBorder="1" applyAlignment="1">
      <alignment horizontal="left" wrapText="1"/>
    </xf>
    <xf numFmtId="0" fontId="16" fillId="2" borderId="27"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8" fillId="2" borderId="10" xfId="0" applyFont="1" applyFill="1" applyBorder="1" applyAlignment="1">
      <alignment horizontal="center" vertical="center"/>
    </xf>
    <xf numFmtId="49" fontId="17" fillId="2" borderId="10" xfId="0" applyNumberFormat="1" applyFont="1" applyFill="1" applyBorder="1" applyAlignment="1">
      <alignment horizontal="left" vertical="center" wrapText="1"/>
    </xf>
    <xf numFmtId="164" fontId="13" fillId="2" borderId="10" xfId="0" applyNumberFormat="1" applyFont="1" applyFill="1" applyBorder="1" applyAlignment="1">
      <alignment horizontal="right" vertical="center"/>
    </xf>
    <xf numFmtId="164" fontId="13" fillId="2" borderId="21" xfId="0" applyNumberFormat="1" applyFont="1" applyFill="1" applyBorder="1" applyAlignment="1">
      <alignment horizontal="right" vertical="center"/>
    </xf>
    <xf numFmtId="164" fontId="13" fillId="2" borderId="22" xfId="0" applyNumberFormat="1" applyFont="1" applyFill="1" applyBorder="1" applyAlignment="1">
      <alignment horizontal="right" vertical="center"/>
    </xf>
    <xf numFmtId="10" fontId="13" fillId="2" borderId="10" xfId="0" applyNumberFormat="1" applyFont="1" applyFill="1" applyBorder="1" applyAlignment="1">
      <alignment horizontal="right" vertical="center"/>
    </xf>
    <xf numFmtId="10" fontId="13" fillId="2" borderId="21" xfId="0" applyNumberFormat="1" applyFont="1" applyFill="1" applyBorder="1" applyAlignment="1">
      <alignment horizontal="right" vertical="center"/>
    </xf>
    <xf numFmtId="0" fontId="18" fillId="2" borderId="1" xfId="0" applyFont="1" applyFill="1" applyBorder="1" applyAlignment="1">
      <alignment horizontal="center" vertical="center"/>
    </xf>
    <xf numFmtId="4" fontId="18" fillId="2" borderId="1" xfId="0" applyNumberFormat="1" applyFont="1" applyFill="1" applyBorder="1"/>
    <xf numFmtId="0" fontId="18" fillId="2" borderId="1" xfId="0" applyFont="1" applyFill="1" applyBorder="1" applyAlignment="1">
      <alignment vertical="center"/>
    </xf>
    <xf numFmtId="10" fontId="18" fillId="2" borderId="1" xfId="0" applyNumberFormat="1" applyFont="1" applyFill="1" applyBorder="1" applyAlignment="1">
      <alignment vertical="center"/>
    </xf>
    <xf numFmtId="0" fontId="10" fillId="2" borderId="1" xfId="0" applyFont="1" applyFill="1" applyBorder="1" applyAlignment="1">
      <alignment vertical="center"/>
    </xf>
    <xf numFmtId="0" fontId="10" fillId="2" borderId="1"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10" xfId="0" applyFont="1" applyFill="1" applyBorder="1" applyAlignment="1">
      <alignment horizontal="center" vertical="center"/>
    </xf>
    <xf numFmtId="164" fontId="16" fillId="2" borderId="10" xfId="0" applyNumberFormat="1" applyFont="1" applyFill="1" applyBorder="1" applyAlignment="1">
      <alignment horizontal="right" vertical="center"/>
    </xf>
    <xf numFmtId="0" fontId="13" fillId="2" borderId="6" xfId="0" applyFont="1" applyFill="1" applyBorder="1" applyAlignment="1">
      <alignment vertical="center" wrapText="1"/>
    </xf>
    <xf numFmtId="4" fontId="13" fillId="2" borderId="10" xfId="0" applyNumberFormat="1" applyFont="1" applyFill="1" applyBorder="1" applyAlignment="1">
      <alignment horizontal="center" vertical="center"/>
    </xf>
    <xf numFmtId="10" fontId="13" fillId="2" borderId="10" xfId="0" applyNumberFormat="1" applyFont="1" applyFill="1" applyBorder="1" applyAlignment="1">
      <alignment horizontal="center" vertical="center"/>
    </xf>
    <xf numFmtId="0" fontId="13" fillId="2" borderId="1" xfId="0" applyFont="1" applyFill="1" applyBorder="1" applyAlignment="1">
      <alignment horizontal="left" vertical="center" wrapText="1"/>
    </xf>
    <xf numFmtId="164" fontId="16" fillId="2" borderId="29" xfId="0" applyNumberFormat="1" applyFont="1" applyFill="1" applyBorder="1" applyAlignment="1">
      <alignment horizontal="center" vertical="center"/>
    </xf>
    <xf numFmtId="10" fontId="16" fillId="2" borderId="29" xfId="0" applyNumberFormat="1" applyFont="1" applyFill="1" applyBorder="1" applyAlignment="1">
      <alignment horizontal="center" vertical="center"/>
    </xf>
    <xf numFmtId="0" fontId="16" fillId="2" borderId="1" xfId="0" applyFont="1" applyFill="1" applyBorder="1" applyAlignment="1">
      <alignment horizontal="left" vertical="center"/>
    </xf>
    <xf numFmtId="164" fontId="13" fillId="2" borderId="1" xfId="0" applyNumberFormat="1" applyFont="1" applyFill="1" applyBorder="1" applyAlignment="1">
      <alignment horizontal="right" vertical="center"/>
    </xf>
    <xf numFmtId="165" fontId="18" fillId="2" borderId="1" xfId="0" applyNumberFormat="1" applyFont="1" applyFill="1" applyBorder="1" applyAlignment="1">
      <alignment vertical="center"/>
    </xf>
    <xf numFmtId="10" fontId="16" fillId="2" borderId="10" xfId="0" applyNumberFormat="1" applyFont="1" applyFill="1" applyBorder="1" applyAlignment="1">
      <alignment horizontal="right" vertical="center"/>
    </xf>
    <xf numFmtId="0" fontId="13" fillId="2" borderId="10" xfId="0" applyFont="1" applyFill="1" applyBorder="1" applyAlignment="1">
      <alignment vertical="center" wrapText="1"/>
    </xf>
    <xf numFmtId="0" fontId="16" fillId="2" borderId="6" xfId="0" applyFont="1" applyFill="1" applyBorder="1" applyAlignment="1">
      <alignment vertical="center"/>
    </xf>
    <xf numFmtId="4" fontId="13" fillId="2" borderId="6" xfId="0" applyNumberFormat="1" applyFont="1" applyFill="1" applyBorder="1" applyAlignment="1">
      <alignment horizontal="right" vertical="center"/>
    </xf>
    <xf numFmtId="10" fontId="13" fillId="2" borderId="6" xfId="0" applyNumberFormat="1" applyFont="1" applyFill="1" applyBorder="1" applyAlignment="1">
      <alignment horizontal="right" vertical="center"/>
    </xf>
    <xf numFmtId="0" fontId="18" fillId="4" borderId="1" xfId="0" applyFont="1" applyFill="1" applyBorder="1" applyAlignment="1">
      <alignment vertical="center"/>
    </xf>
    <xf numFmtId="0" fontId="13" fillId="2" borderId="1" xfId="0" applyFont="1" applyFill="1" applyBorder="1" applyAlignment="1">
      <alignment vertical="center" wrapText="1"/>
    </xf>
    <xf numFmtId="0" fontId="13" fillId="2" borderId="29" xfId="0" applyFont="1" applyFill="1" applyBorder="1" applyAlignment="1">
      <alignment horizontal="center" vertical="center"/>
    </xf>
    <xf numFmtId="10" fontId="13" fillId="2" borderId="29" xfId="0" applyNumberFormat="1" applyFont="1" applyFill="1" applyBorder="1" applyAlignment="1">
      <alignment horizontal="center" vertical="center"/>
    </xf>
    <xf numFmtId="0" fontId="13" fillId="2" borderId="1" xfId="0" applyFont="1" applyFill="1" applyBorder="1" applyAlignment="1">
      <alignment vertical="center"/>
    </xf>
    <xf numFmtId="0" fontId="21" fillId="2" borderId="1" xfId="0" applyFont="1" applyFill="1" applyBorder="1" applyAlignment="1">
      <alignment vertical="center" wrapText="1"/>
    </xf>
    <xf numFmtId="164" fontId="16" fillId="2" borderId="1" xfId="0" applyNumberFormat="1" applyFont="1" applyFill="1" applyBorder="1" applyAlignment="1">
      <alignment horizontal="center" vertical="center"/>
    </xf>
    <xf numFmtId="10" fontId="16" fillId="2" borderId="1" xfId="0" applyNumberFormat="1" applyFont="1" applyFill="1" applyBorder="1" applyAlignment="1">
      <alignment horizontal="center" vertical="center"/>
    </xf>
    <xf numFmtId="0" fontId="16" fillId="2" borderId="1" xfId="0" applyFont="1" applyFill="1" applyBorder="1" applyAlignment="1">
      <alignment vertical="center" wrapText="1"/>
    </xf>
    <xf numFmtId="0" fontId="16" fillId="2" borderId="2" xfId="0" applyFont="1" applyFill="1" applyBorder="1" applyAlignment="1">
      <alignment vertical="center"/>
    </xf>
    <xf numFmtId="0" fontId="13" fillId="2" borderId="2" xfId="0" applyFont="1" applyFill="1" applyBorder="1" applyAlignment="1">
      <alignment horizontal="right" vertical="center" wrapText="1"/>
    </xf>
    <xf numFmtId="164" fontId="13" fillId="2" borderId="2" xfId="0" applyNumberFormat="1" applyFont="1" applyFill="1" applyBorder="1" applyAlignment="1">
      <alignment horizontal="right" vertical="center"/>
    </xf>
    <xf numFmtId="10" fontId="13" fillId="2" borderId="2" xfId="0" applyNumberFormat="1" applyFont="1" applyFill="1" applyBorder="1" applyAlignment="1">
      <alignment horizontal="right" vertical="center"/>
    </xf>
    <xf numFmtId="164" fontId="16" fillId="2" borderId="19" xfId="0" applyNumberFormat="1" applyFont="1" applyFill="1" applyBorder="1" applyAlignment="1">
      <alignment horizontal="center" vertical="center"/>
    </xf>
    <xf numFmtId="10" fontId="16" fillId="2" borderId="19" xfId="0" applyNumberFormat="1" applyFont="1" applyFill="1" applyBorder="1" applyAlignment="1">
      <alignment horizontal="center" vertical="center"/>
    </xf>
    <xf numFmtId="0" fontId="17" fillId="2" borderId="1" xfId="0" applyFont="1" applyFill="1" applyBorder="1" applyAlignment="1">
      <alignment vertical="center"/>
    </xf>
    <xf numFmtId="0" fontId="17" fillId="4" borderId="1" xfId="0" applyFont="1" applyFill="1" applyBorder="1" applyAlignment="1">
      <alignment vertical="center"/>
    </xf>
    <xf numFmtId="0" fontId="16" fillId="2" borderId="19" xfId="0" applyFont="1" applyFill="1" applyBorder="1" applyAlignment="1">
      <alignment horizontal="center" vertical="center"/>
    </xf>
    <xf numFmtId="164" fontId="16" fillId="2" borderId="2" xfId="0" applyNumberFormat="1" applyFont="1" applyFill="1" applyBorder="1" applyAlignment="1">
      <alignment horizontal="right" vertical="center"/>
    </xf>
    <xf numFmtId="10" fontId="16" fillId="2" borderId="2" xfId="0" applyNumberFormat="1" applyFont="1" applyFill="1" applyBorder="1" applyAlignment="1">
      <alignment horizontal="right" vertical="center"/>
    </xf>
    <xf numFmtId="0" fontId="18" fillId="5" borderId="1" xfId="0" applyFont="1" applyFill="1" applyBorder="1" applyAlignment="1">
      <alignment vertical="center"/>
    </xf>
    <xf numFmtId="0" fontId="16" fillId="2" borderId="14" xfId="0" applyFont="1" applyFill="1" applyBorder="1" applyAlignment="1">
      <alignment vertical="center" wrapText="1"/>
    </xf>
    <xf numFmtId="164" fontId="13" fillId="2" borderId="14" xfId="0" applyNumberFormat="1" applyFont="1" applyFill="1" applyBorder="1" applyAlignment="1">
      <alignment horizontal="right" vertical="center"/>
    </xf>
    <xf numFmtId="164" fontId="13" fillId="2" borderId="6" xfId="0" applyNumberFormat="1" applyFont="1" applyFill="1" applyBorder="1" applyAlignment="1">
      <alignment horizontal="right" vertical="center"/>
    </xf>
    <xf numFmtId="0" fontId="13" fillId="2" borderId="6" xfId="0" applyFont="1" applyFill="1" applyBorder="1" applyAlignment="1">
      <alignment vertical="center"/>
    </xf>
    <xf numFmtId="164" fontId="13" fillId="2" borderId="10" xfId="0" applyNumberFormat="1" applyFont="1" applyFill="1" applyBorder="1" applyAlignment="1">
      <alignment horizontal="center" vertical="center"/>
    </xf>
    <xf numFmtId="0" fontId="16" fillId="2" borderId="13" xfId="0" applyFont="1" applyFill="1" applyBorder="1" applyAlignment="1">
      <alignment vertical="center"/>
    </xf>
    <xf numFmtId="164" fontId="13" fillId="2" borderId="13" xfId="0" applyNumberFormat="1" applyFont="1" applyFill="1" applyBorder="1" applyAlignment="1">
      <alignment horizontal="right" vertical="center"/>
    </xf>
    <xf numFmtId="10" fontId="13" fillId="2" borderId="13" xfId="0" applyNumberFormat="1" applyFont="1" applyFill="1" applyBorder="1" applyAlignment="1">
      <alignment horizontal="right" vertical="center"/>
    </xf>
    <xf numFmtId="164" fontId="16" fillId="2" borderId="6" xfId="0" applyNumberFormat="1" applyFont="1" applyFill="1" applyBorder="1" applyAlignment="1">
      <alignment horizontal="right" vertical="center"/>
    </xf>
    <xf numFmtId="0" fontId="13" fillId="2" borderId="40"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41" xfId="0" applyFont="1"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26" xfId="0" applyNumberFormat="1" applyFont="1" applyFill="1" applyBorder="1" applyAlignment="1">
      <alignment horizontal="center" vertical="center" wrapText="1"/>
    </xf>
    <xf numFmtId="164" fontId="16" fillId="2" borderId="43" xfId="0" applyNumberFormat="1" applyFont="1" applyFill="1" applyBorder="1" applyAlignment="1">
      <alignment horizontal="right" vertical="center" wrapText="1"/>
    </xf>
    <xf numFmtId="164" fontId="16" fillId="2" borderId="1" xfId="0" applyNumberFormat="1" applyFont="1" applyFill="1" applyBorder="1" applyAlignment="1">
      <alignment horizontal="right" vertical="center" wrapText="1"/>
    </xf>
    <xf numFmtId="164" fontId="13" fillId="2" borderId="26" xfId="0" applyNumberFormat="1" applyFont="1" applyFill="1" applyBorder="1" applyAlignment="1">
      <alignment horizontal="right" vertical="center" wrapText="1"/>
    </xf>
    <xf numFmtId="164" fontId="13" fillId="2" borderId="43" xfId="0" applyNumberFormat="1" applyFont="1" applyFill="1" applyBorder="1" applyAlignment="1">
      <alignment horizontal="right" vertical="center"/>
    </xf>
    <xf numFmtId="0" fontId="13" fillId="2" borderId="10" xfId="0" applyFont="1" applyFill="1" applyBorder="1" applyAlignment="1">
      <alignment horizontal="center" vertical="center" wrapText="1"/>
    </xf>
    <xf numFmtId="166" fontId="13" fillId="2" borderId="10" xfId="0" applyNumberFormat="1" applyFont="1" applyFill="1" applyBorder="1" applyAlignment="1">
      <alignment horizontal="right" vertical="center" wrapText="1"/>
    </xf>
    <xf numFmtId="164" fontId="13" fillId="2" borderId="20" xfId="0" applyNumberFormat="1" applyFont="1" applyFill="1" applyBorder="1" applyAlignment="1">
      <alignment horizontal="right" vertical="center" wrapText="1"/>
    </xf>
    <xf numFmtId="164" fontId="13" fillId="2" borderId="44" xfId="0" applyNumberFormat="1" applyFont="1" applyFill="1" applyBorder="1" applyAlignment="1">
      <alignment horizontal="right" vertical="center" wrapText="1"/>
    </xf>
    <xf numFmtId="0" fontId="13" fillId="2" borderId="29" xfId="0" applyFont="1" applyFill="1" applyBorder="1" applyAlignment="1">
      <alignment horizontal="left" vertical="center"/>
    </xf>
    <xf numFmtId="0" fontId="13" fillId="2" borderId="29" xfId="0" applyFont="1" applyFill="1" applyBorder="1" applyAlignment="1">
      <alignment horizontal="center" vertical="center" wrapText="1"/>
    </xf>
    <xf numFmtId="166" fontId="13" fillId="2" borderId="29" xfId="0" applyNumberFormat="1" applyFont="1" applyFill="1" applyBorder="1" applyAlignment="1">
      <alignment horizontal="right" vertical="center" wrapText="1"/>
    </xf>
    <xf numFmtId="164" fontId="13" fillId="2" borderId="29" xfId="0" applyNumberFormat="1" applyFont="1" applyFill="1" applyBorder="1" applyAlignment="1">
      <alignment horizontal="right" vertical="center" wrapText="1"/>
    </xf>
    <xf numFmtId="164" fontId="13" fillId="2" borderId="1" xfId="0" applyNumberFormat="1" applyFont="1" applyFill="1" applyBorder="1" applyAlignment="1">
      <alignment horizontal="right" vertical="center" wrapText="1"/>
    </xf>
    <xf numFmtId="164" fontId="16" fillId="2" borderId="29" xfId="0" applyNumberFormat="1" applyFont="1" applyFill="1" applyBorder="1" applyAlignment="1">
      <alignment horizontal="center" vertical="center" wrapText="1"/>
    </xf>
    <xf numFmtId="164" fontId="16" fillId="2" borderId="27" xfId="0" applyNumberFormat="1" applyFont="1" applyFill="1" applyBorder="1" applyAlignment="1">
      <alignment horizontal="right" vertical="center" wrapText="1"/>
    </xf>
    <xf numFmtId="164" fontId="13" fillId="2" borderId="47" xfId="0" applyNumberFormat="1" applyFont="1" applyFill="1" applyBorder="1" applyAlignment="1">
      <alignment horizontal="right" vertical="center" wrapText="1"/>
    </xf>
    <xf numFmtId="0" fontId="18" fillId="2" borderId="29" xfId="0" applyFont="1" applyFill="1" applyBorder="1" applyAlignment="1">
      <alignment vertical="center"/>
    </xf>
    <xf numFmtId="0" fontId="18" fillId="2" borderId="29" xfId="0" applyFont="1" applyFill="1" applyBorder="1" applyAlignment="1">
      <alignment horizontal="right" vertical="center"/>
    </xf>
    <xf numFmtId="0" fontId="18" fillId="2" borderId="1" xfId="0" applyFont="1" applyFill="1" applyBorder="1" applyAlignment="1">
      <alignment horizontal="right" vertical="center"/>
    </xf>
    <xf numFmtId="9" fontId="17" fillId="2" borderId="49" xfId="0" applyNumberFormat="1" applyFont="1" applyFill="1" applyBorder="1" applyAlignment="1">
      <alignment horizontal="center" vertical="center"/>
    </xf>
    <xf numFmtId="10" fontId="18" fillId="2" borderId="53" xfId="0" applyNumberFormat="1" applyFont="1" applyFill="1" applyBorder="1" applyAlignment="1">
      <alignment horizontal="right" vertical="center"/>
    </xf>
    <xf numFmtId="164" fontId="18" fillId="2" borderId="53" xfId="0" applyNumberFormat="1" applyFont="1" applyFill="1" applyBorder="1" applyAlignment="1">
      <alignment horizontal="right" vertical="center"/>
    </xf>
    <xf numFmtId="0" fontId="18" fillId="2" borderId="1" xfId="0" applyFont="1" applyFill="1" applyBorder="1" applyAlignment="1">
      <alignment horizontal="left" vertical="center"/>
    </xf>
    <xf numFmtId="10" fontId="18" fillId="2" borderId="58" xfId="0" applyNumberFormat="1" applyFont="1" applyFill="1" applyBorder="1" applyAlignment="1">
      <alignment horizontal="right" vertical="center"/>
    </xf>
    <xf numFmtId="164" fontId="18" fillId="2" borderId="58" xfId="0" applyNumberFormat="1" applyFont="1" applyFill="1" applyBorder="1" applyAlignment="1">
      <alignment horizontal="right" vertical="center"/>
    </xf>
    <xf numFmtId="9" fontId="17" fillId="2" borderId="10" xfId="0" applyNumberFormat="1" applyFont="1" applyFill="1" applyBorder="1" applyAlignment="1">
      <alignment vertical="center"/>
    </xf>
    <xf numFmtId="0" fontId="18" fillId="2" borderId="10" xfId="0" applyFont="1" applyFill="1" applyBorder="1" applyAlignment="1">
      <alignment vertical="center"/>
    </xf>
    <xf numFmtId="4" fontId="18" fillId="2" borderId="1" xfId="0" applyNumberFormat="1" applyFont="1" applyFill="1" applyBorder="1" applyAlignment="1">
      <alignment vertical="center"/>
    </xf>
    <xf numFmtId="0" fontId="17" fillId="2" borderId="1" xfId="0" applyFont="1" applyFill="1" applyBorder="1" applyAlignment="1">
      <alignment horizontal="right" vertical="center"/>
    </xf>
    <xf numFmtId="9" fontId="17" fillId="2" borderId="1" xfId="0" applyNumberFormat="1" applyFont="1" applyFill="1" applyBorder="1" applyAlignment="1">
      <alignment vertical="center"/>
    </xf>
    <xf numFmtId="0" fontId="18" fillId="6" borderId="1" xfId="0" applyFont="1" applyFill="1" applyBorder="1" applyAlignment="1">
      <alignment vertical="center"/>
    </xf>
    <xf numFmtId="0" fontId="13" fillId="2" borderId="1" xfId="0" applyFont="1" applyFill="1" applyBorder="1" applyAlignment="1">
      <alignment horizontal="center" vertical="center"/>
    </xf>
    <xf numFmtId="0" fontId="22" fillId="2" borderId="1" xfId="0" applyFont="1" applyFill="1" applyBorder="1" applyAlignment="1">
      <alignment vertical="center"/>
    </xf>
    <xf numFmtId="1" fontId="16" fillId="2" borderId="1" xfId="0" applyNumberFormat="1" applyFont="1" applyFill="1" applyBorder="1" applyAlignment="1">
      <alignment horizontal="left" vertical="center" wrapText="1"/>
    </xf>
    <xf numFmtId="0" fontId="13" fillId="2" borderId="1" xfId="0" applyFont="1" applyFill="1" applyBorder="1" applyAlignment="1">
      <alignment horizontal="right" vertical="center" wrapText="1"/>
    </xf>
    <xf numFmtId="0" fontId="16" fillId="2" borderId="1" xfId="0" applyFont="1" applyFill="1" applyBorder="1" applyAlignment="1">
      <alignment horizontal="center" vertical="center" wrapText="1"/>
    </xf>
    <xf numFmtId="1" fontId="16" fillId="2" borderId="69" xfId="0" applyNumberFormat="1" applyFont="1" applyFill="1" applyBorder="1" applyAlignment="1">
      <alignment horizontal="center" vertical="center" wrapText="1"/>
    </xf>
    <xf numFmtId="1" fontId="16" fillId="2" borderId="23" xfId="0" applyNumberFormat="1" applyFont="1" applyFill="1" applyBorder="1" applyAlignment="1">
      <alignment horizontal="center" vertical="center" wrapText="1"/>
    </xf>
    <xf numFmtId="10" fontId="16" fillId="2" borderId="70" xfId="0" applyNumberFormat="1" applyFont="1" applyFill="1" applyBorder="1" applyAlignment="1">
      <alignment horizontal="right" vertical="center"/>
    </xf>
    <xf numFmtId="164" fontId="16" fillId="2" borderId="26" xfId="0" applyNumberFormat="1" applyFont="1" applyFill="1" applyBorder="1" applyAlignment="1">
      <alignment horizontal="right" vertical="center" wrapText="1"/>
    </xf>
    <xf numFmtId="1" fontId="16" fillId="2" borderId="43" xfId="0" applyNumberFormat="1" applyFont="1" applyFill="1" applyBorder="1" applyAlignment="1">
      <alignment horizontal="center" vertical="center" wrapText="1"/>
    </xf>
    <xf numFmtId="10" fontId="16" fillId="2" borderId="53" xfId="0" applyNumberFormat="1" applyFont="1" applyFill="1" applyBorder="1" applyAlignment="1">
      <alignment horizontal="right" vertical="center"/>
    </xf>
    <xf numFmtId="164" fontId="16" fillId="2" borderId="71" xfId="0" applyNumberFormat="1" applyFont="1" applyFill="1" applyBorder="1" applyAlignment="1">
      <alignment horizontal="right" vertical="center"/>
    </xf>
    <xf numFmtId="164" fontId="16" fillId="2" borderId="23" xfId="0" applyNumberFormat="1" applyFont="1" applyFill="1" applyBorder="1" applyAlignment="1">
      <alignment horizontal="right" vertical="center" wrapText="1"/>
    </xf>
    <xf numFmtId="1" fontId="16" fillId="2" borderId="26" xfId="0" applyNumberFormat="1" applyFont="1" applyFill="1" applyBorder="1" applyAlignment="1">
      <alignment horizontal="center" vertical="center" wrapText="1"/>
    </xf>
    <xf numFmtId="164" fontId="16" fillId="2" borderId="1" xfId="0" applyNumberFormat="1" applyFont="1" applyFill="1" applyBorder="1" applyAlignment="1">
      <alignment horizontal="right" wrapText="1"/>
    </xf>
    <xf numFmtId="164" fontId="16" fillId="2" borderId="26" xfId="0" applyNumberFormat="1" applyFont="1" applyFill="1" applyBorder="1" applyAlignment="1">
      <alignment horizontal="right" wrapText="1"/>
    </xf>
    <xf numFmtId="1" fontId="16" fillId="2" borderId="40" xfId="0" applyNumberFormat="1" applyFont="1" applyFill="1" applyBorder="1" applyAlignment="1">
      <alignment horizontal="center" vertical="center" wrapText="1"/>
    </xf>
    <xf numFmtId="10" fontId="16" fillId="2" borderId="58" xfId="0" applyNumberFormat="1" applyFont="1" applyFill="1" applyBorder="1" applyAlignment="1">
      <alignment horizontal="right" vertical="center"/>
    </xf>
    <xf numFmtId="164" fontId="16" fillId="2" borderId="41" xfId="0" applyNumberFormat="1" applyFont="1" applyFill="1" applyBorder="1" applyAlignment="1">
      <alignment horizontal="right" vertical="center" wrapText="1"/>
    </xf>
    <xf numFmtId="17" fontId="13" fillId="2" borderId="10" xfId="0" applyNumberFormat="1" applyFont="1" applyFill="1" applyBorder="1" applyAlignment="1">
      <alignment horizontal="left" vertical="center" wrapText="1"/>
    </xf>
    <xf numFmtId="17" fontId="13" fillId="2" borderId="10" xfId="0" applyNumberFormat="1" applyFont="1" applyFill="1" applyBorder="1" applyAlignment="1">
      <alignment horizontal="center" vertical="center" wrapText="1"/>
    </xf>
    <xf numFmtId="164" fontId="13" fillId="2" borderId="10" xfId="0" applyNumberFormat="1" applyFont="1" applyFill="1" applyBorder="1" applyAlignment="1">
      <alignment horizontal="center" vertical="center" wrapText="1"/>
    </xf>
    <xf numFmtId="17" fontId="13" fillId="2" borderId="1" xfId="0" applyNumberFormat="1" applyFont="1" applyFill="1" applyBorder="1" applyAlignment="1">
      <alignment horizontal="left" vertical="center" wrapText="1"/>
    </xf>
    <xf numFmtId="166" fontId="13" fillId="2" borderId="1" xfId="0" applyNumberFormat="1" applyFont="1" applyFill="1" applyBorder="1" applyAlignment="1">
      <alignment horizontal="right" vertical="center" wrapText="1"/>
    </xf>
    <xf numFmtId="17" fontId="13" fillId="2" borderId="1" xfId="0" applyNumberFormat="1" applyFont="1" applyFill="1" applyBorder="1" applyAlignment="1">
      <alignment horizontal="center" vertical="center" wrapText="1"/>
    </xf>
    <xf numFmtId="164" fontId="13" fillId="2" borderId="1" xfId="0" applyNumberFormat="1" applyFont="1" applyFill="1" applyBorder="1" applyAlignment="1">
      <alignment horizontal="center" vertical="center" wrapText="1"/>
    </xf>
    <xf numFmtId="1" fontId="16" fillId="2" borderId="1" xfId="0" applyNumberFormat="1" applyFont="1" applyFill="1" applyBorder="1" applyAlignment="1">
      <alignment horizontal="center" vertical="center" wrapText="1"/>
    </xf>
    <xf numFmtId="164" fontId="16" fillId="2" borderId="29" xfId="0" applyNumberFormat="1" applyFont="1" applyFill="1" applyBorder="1" applyAlignment="1">
      <alignment horizontal="right" vertical="center" wrapText="1"/>
    </xf>
    <xf numFmtId="164" fontId="16" fillId="2" borderId="6" xfId="0" applyNumberFormat="1" applyFont="1" applyFill="1" applyBorder="1" applyAlignment="1">
      <alignment horizontal="right" vertical="center" wrapText="1"/>
    </xf>
    <xf numFmtId="0" fontId="10" fillId="2" borderId="1" xfId="0" applyFont="1" applyFill="1" applyBorder="1" applyAlignment="1">
      <alignment horizontal="left" vertical="center"/>
    </xf>
    <xf numFmtId="0" fontId="18" fillId="2" borderId="1" xfId="0" applyFont="1" applyFill="1" applyBorder="1" applyAlignment="1">
      <alignment horizontal="left" vertical="center" wrapText="1"/>
    </xf>
    <xf numFmtId="0" fontId="24" fillId="2" borderId="1" xfId="0" applyFont="1" applyFill="1" applyBorder="1" applyAlignment="1">
      <alignment vertical="center"/>
    </xf>
    <xf numFmtId="0" fontId="10" fillId="0" borderId="0" xfId="0" applyFont="1"/>
    <xf numFmtId="0" fontId="25" fillId="2" borderId="10"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6" xfId="0" applyFont="1" applyFill="1" applyBorder="1" applyAlignment="1">
      <alignment horizontal="center" vertical="center"/>
    </xf>
    <xf numFmtId="4" fontId="25" fillId="2" borderId="6" xfId="0" applyNumberFormat="1" applyFont="1" applyFill="1" applyBorder="1" applyAlignment="1">
      <alignment horizontal="center" vertical="center"/>
    </xf>
    <xf numFmtId="0" fontId="22" fillId="2" borderId="1" xfId="0" applyFont="1" applyFill="1" applyBorder="1" applyAlignment="1">
      <alignment horizontal="left" vertical="center" wrapText="1"/>
    </xf>
    <xf numFmtId="0" fontId="22" fillId="2" borderId="1" xfId="0" applyFont="1" applyFill="1" applyBorder="1" applyAlignment="1">
      <alignment horizontal="right" vertical="center" wrapText="1"/>
    </xf>
    <xf numFmtId="4" fontId="22" fillId="2" borderId="1" xfId="0" applyNumberFormat="1" applyFont="1" applyFill="1" applyBorder="1" applyAlignment="1">
      <alignment horizontal="right" vertical="center" wrapText="1"/>
    </xf>
    <xf numFmtId="167" fontId="22" fillId="2" borderId="1" xfId="0" applyNumberFormat="1" applyFont="1" applyFill="1" applyBorder="1" applyAlignment="1">
      <alignment horizontal="right" vertical="center" wrapText="1"/>
    </xf>
    <xf numFmtId="164" fontId="22" fillId="2" borderId="1" xfId="0" applyNumberFormat="1" applyFont="1" applyFill="1" applyBorder="1" applyAlignment="1">
      <alignment horizontal="right" vertical="center" wrapText="1"/>
    </xf>
    <xf numFmtId="0" fontId="18" fillId="0" borderId="0" xfId="0" applyFont="1"/>
    <xf numFmtId="0" fontId="22" fillId="2" borderId="6" xfId="0" applyFont="1" applyFill="1" applyBorder="1" applyAlignment="1">
      <alignment horizontal="left" vertical="center" wrapText="1"/>
    </xf>
    <xf numFmtId="4" fontId="22" fillId="2" borderId="6" xfId="0" applyNumberFormat="1" applyFont="1" applyFill="1" applyBorder="1" applyAlignment="1">
      <alignment horizontal="right" vertical="center" wrapText="1"/>
    </xf>
    <xf numFmtId="167" fontId="22" fillId="2" borderId="6" xfId="0" applyNumberFormat="1" applyFont="1" applyFill="1" applyBorder="1" applyAlignment="1">
      <alignment horizontal="right" vertical="center" wrapText="1"/>
    </xf>
    <xf numFmtId="164" fontId="22" fillId="2" borderId="6" xfId="0" applyNumberFormat="1" applyFont="1" applyFill="1" applyBorder="1" applyAlignment="1">
      <alignment horizontal="right" vertical="center" wrapText="1"/>
    </xf>
    <xf numFmtId="0" fontId="25" fillId="2" borderId="10" xfId="0" applyFont="1" applyFill="1" applyBorder="1" applyAlignment="1">
      <alignment horizontal="right" vertical="center" wrapText="1"/>
    </xf>
    <xf numFmtId="0" fontId="25" fillId="2" borderId="10" xfId="0" applyFont="1" applyFill="1" applyBorder="1" applyAlignment="1">
      <alignment horizontal="right" vertical="center"/>
    </xf>
    <xf numFmtId="167" fontId="22" fillId="2" borderId="10" xfId="0" applyNumberFormat="1" applyFont="1" applyFill="1" applyBorder="1" applyAlignment="1">
      <alignment horizontal="right" vertical="center" wrapText="1"/>
    </xf>
    <xf numFmtId="164" fontId="25" fillId="2" borderId="10" xfId="0" applyNumberFormat="1" applyFont="1" applyFill="1" applyBorder="1" applyAlignment="1">
      <alignment horizontal="right" vertical="center" wrapText="1"/>
    </xf>
    <xf numFmtId="0" fontId="22" fillId="2" borderId="10" xfId="0" applyFont="1" applyFill="1" applyBorder="1" applyAlignment="1">
      <alignment horizontal="left" vertical="center" wrapText="1"/>
    </xf>
    <xf numFmtId="0" fontId="18" fillId="0" borderId="0" xfId="0" applyFont="1" applyAlignment="1">
      <alignment horizontal="right"/>
    </xf>
    <xf numFmtId="4" fontId="13" fillId="2" borderId="20" xfId="0" applyNumberFormat="1" applyFont="1" applyFill="1" applyBorder="1" applyAlignment="1">
      <alignment horizontal="center" vertical="center" wrapText="1"/>
    </xf>
    <xf numFmtId="4" fontId="13" fillId="2" borderId="47" xfId="0" applyNumberFormat="1" applyFont="1" applyFill="1" applyBorder="1" applyAlignment="1">
      <alignment horizontal="center" vertical="center" wrapText="1"/>
    </xf>
    <xf numFmtId="4" fontId="13" fillId="2" borderId="44" xfId="0" applyNumberFormat="1" applyFont="1" applyFill="1" applyBorder="1" applyAlignment="1">
      <alignment horizontal="center" vertical="center" wrapText="1"/>
    </xf>
    <xf numFmtId="0" fontId="16" fillId="2" borderId="26" xfId="0" applyFont="1" applyFill="1" applyBorder="1" applyAlignment="1">
      <alignment horizontal="right" vertical="center"/>
    </xf>
    <xf numFmtId="164" fontId="16" fillId="2" borderId="27" xfId="0" applyNumberFormat="1" applyFont="1" applyFill="1" applyBorder="1" applyAlignment="1">
      <alignment horizontal="right" vertical="center"/>
    </xf>
    <xf numFmtId="0" fontId="16" fillId="2" borderId="27" xfId="0" applyFont="1" applyFill="1" applyBorder="1" applyAlignment="1">
      <alignment horizontal="right" vertical="center"/>
    </xf>
    <xf numFmtId="0" fontId="16" fillId="0" borderId="45" xfId="0" applyFont="1" applyBorder="1" applyAlignment="1">
      <alignment horizontal="left" vertical="center" wrapText="1"/>
    </xf>
    <xf numFmtId="0" fontId="16" fillId="2" borderId="43" xfId="0" applyFont="1" applyFill="1" applyBorder="1" applyAlignment="1">
      <alignment horizontal="left" vertical="center" wrapText="1"/>
    </xf>
    <xf numFmtId="164" fontId="16" fillId="2" borderId="43" xfId="0" applyNumberFormat="1" applyFont="1" applyFill="1" applyBorder="1" applyAlignment="1">
      <alignment horizontal="right" vertical="center"/>
    </xf>
    <xf numFmtId="0" fontId="16" fillId="2" borderId="41" xfId="0" applyFont="1" applyFill="1" applyBorder="1" applyAlignment="1">
      <alignment horizontal="right" vertical="center"/>
    </xf>
    <xf numFmtId="164" fontId="16" fillId="2" borderId="28" xfId="0" applyNumberFormat="1" applyFont="1" applyFill="1" applyBorder="1" applyAlignment="1">
      <alignment horizontal="right" vertical="center"/>
    </xf>
    <xf numFmtId="0" fontId="16" fillId="2" borderId="40" xfId="0" applyFont="1" applyFill="1" applyBorder="1" applyAlignment="1">
      <alignment horizontal="left" vertical="center" wrapText="1"/>
    </xf>
    <xf numFmtId="164" fontId="16" fillId="2" borderId="40" xfId="0" applyNumberFormat="1" applyFont="1" applyFill="1" applyBorder="1" applyAlignment="1">
      <alignment horizontal="right" vertical="center"/>
    </xf>
    <xf numFmtId="0" fontId="16" fillId="2" borderId="10" xfId="0" applyFont="1" applyFill="1" applyBorder="1" applyAlignment="1">
      <alignment horizontal="right" vertical="center"/>
    </xf>
    <xf numFmtId="0" fontId="16" fillId="2" borderId="10" xfId="0" applyFont="1" applyFill="1" applyBorder="1" applyAlignment="1">
      <alignment horizontal="left" vertical="center" wrapText="1"/>
    </xf>
    <xf numFmtId="0" fontId="13" fillId="2" borderId="10" xfId="0" applyFont="1" applyFill="1" applyBorder="1" applyAlignment="1">
      <alignment horizontal="right" vertical="center"/>
    </xf>
    <xf numFmtId="0" fontId="16" fillId="2" borderId="1" xfId="0" applyFont="1" applyFill="1" applyBorder="1" applyAlignment="1">
      <alignment horizontal="right" vertical="center"/>
    </xf>
    <xf numFmtId="0" fontId="18" fillId="3" borderId="1" xfId="0" applyFont="1" applyFill="1" applyBorder="1" applyAlignment="1">
      <alignment wrapText="1"/>
    </xf>
    <xf numFmtId="1" fontId="17" fillId="3" borderId="44" xfId="0" applyNumberFormat="1" applyFont="1" applyFill="1" applyBorder="1" applyAlignment="1">
      <alignment horizontal="center" vertical="center" wrapText="1"/>
    </xf>
    <xf numFmtId="0" fontId="18" fillId="3" borderId="72" xfId="0" applyFont="1" applyFill="1" applyBorder="1" applyAlignment="1">
      <alignment wrapText="1"/>
    </xf>
    <xf numFmtId="0" fontId="33" fillId="2" borderId="1" xfId="0" applyFont="1" applyFill="1" applyBorder="1" applyAlignment="1">
      <alignment vertical="center"/>
    </xf>
    <xf numFmtId="4" fontId="2" fillId="2" borderId="1" xfId="0" applyNumberFormat="1" applyFont="1" applyFill="1" applyBorder="1" applyAlignment="1">
      <alignment horizontal="center"/>
    </xf>
    <xf numFmtId="0" fontId="10" fillId="2" borderId="73" xfId="0" applyFont="1" applyFill="1" applyBorder="1" applyAlignment="1">
      <alignment horizontal="left" vertical="center" wrapText="1"/>
    </xf>
    <xf numFmtId="0" fontId="23" fillId="2" borderId="73" xfId="0" applyFont="1" applyFill="1" applyBorder="1" applyAlignment="1">
      <alignment horizontal="left" vertical="center" wrapText="1"/>
    </xf>
    <xf numFmtId="0" fontId="18" fillId="2" borderId="1" xfId="0" applyFont="1" applyFill="1" applyBorder="1" applyAlignment="1">
      <alignment vertical="center" wrapText="1"/>
    </xf>
    <xf numFmtId="0" fontId="18" fillId="2" borderId="1" xfId="0" applyFont="1" applyFill="1" applyBorder="1" applyAlignment="1">
      <alignment wrapText="1"/>
    </xf>
    <xf numFmtId="0" fontId="23" fillId="2" borderId="1" xfId="0" applyFont="1" applyFill="1" applyBorder="1" applyAlignment="1">
      <alignment horizontal="left" vertical="center" wrapText="1"/>
    </xf>
    <xf numFmtId="0" fontId="16" fillId="2" borderId="11" xfId="0" applyFont="1" applyFill="1" applyBorder="1" applyAlignment="1">
      <alignment horizontal="left" vertical="center" wrapText="1"/>
    </xf>
    <xf numFmtId="0" fontId="11" fillId="0" borderId="12" xfId="0" applyFont="1" applyBorder="1"/>
    <xf numFmtId="0" fontId="13" fillId="2" borderId="15" xfId="0" applyFont="1" applyFill="1" applyBorder="1" applyAlignment="1">
      <alignment horizontal="left" vertical="center"/>
    </xf>
    <xf numFmtId="0" fontId="11" fillId="0" borderId="16" xfId="0" applyFont="1" applyBorder="1"/>
    <xf numFmtId="0" fontId="13" fillId="2" borderId="17" xfId="0" applyFont="1" applyFill="1" applyBorder="1" applyAlignment="1">
      <alignment horizontal="center" vertical="center" wrapText="1"/>
    </xf>
    <xf numFmtId="0" fontId="11" fillId="0" borderId="18" xfId="0" applyFont="1" applyBorder="1"/>
    <xf numFmtId="0" fontId="10" fillId="2" borderId="3" xfId="0" applyFont="1" applyFill="1" applyBorder="1" applyAlignment="1">
      <alignment horizontal="center" vertical="center" wrapText="1"/>
    </xf>
    <xf numFmtId="0" fontId="11" fillId="0" borderId="4" xfId="0" applyFont="1" applyBorder="1"/>
    <xf numFmtId="0" fontId="11" fillId="0" borderId="5" xfId="0" applyFont="1" applyBorder="1"/>
    <xf numFmtId="0" fontId="10" fillId="2" borderId="7" xfId="0" applyFont="1" applyFill="1" applyBorder="1" applyAlignment="1">
      <alignment horizontal="center" vertical="center"/>
    </xf>
    <xf numFmtId="0" fontId="11" fillId="0" borderId="8" xfId="0" applyFont="1" applyBorder="1"/>
    <xf numFmtId="0" fontId="11" fillId="0" borderId="9" xfId="0" applyFont="1" applyBorder="1"/>
    <xf numFmtId="0" fontId="10" fillId="2" borderId="7" xfId="0" applyFont="1" applyFill="1" applyBorder="1" applyAlignment="1">
      <alignment horizontal="center" vertical="center" wrapText="1"/>
    </xf>
    <xf numFmtId="0" fontId="17" fillId="2" borderId="15" xfId="0" applyFont="1" applyFill="1" applyBorder="1" applyAlignment="1">
      <alignment horizontal="center" vertical="center"/>
    </xf>
    <xf numFmtId="0" fontId="11" fillId="0" borderId="51" xfId="0" applyFont="1" applyBorder="1"/>
    <xf numFmtId="0" fontId="17" fillId="2" borderId="50" xfId="0" applyFont="1" applyFill="1" applyBorder="1" applyAlignment="1">
      <alignment horizontal="center" vertical="center"/>
    </xf>
    <xf numFmtId="0" fontId="18" fillId="2" borderId="3" xfId="0" applyFont="1" applyFill="1" applyBorder="1" applyAlignment="1">
      <alignment horizontal="left" vertical="center" wrapText="1"/>
    </xf>
    <xf numFmtId="0" fontId="11" fillId="0" borderId="55" xfId="0" applyFont="1" applyBorder="1"/>
    <xf numFmtId="0" fontId="18" fillId="2" borderId="7" xfId="0" applyFont="1" applyFill="1" applyBorder="1" applyAlignment="1">
      <alignment horizontal="left" vertical="center" wrapText="1"/>
    </xf>
    <xf numFmtId="0" fontId="11" fillId="0" borderId="57" xfId="0" applyFont="1" applyBorder="1"/>
    <xf numFmtId="0" fontId="18" fillId="2" borderId="59" xfId="0" applyFont="1" applyFill="1" applyBorder="1" applyAlignment="1">
      <alignment horizontal="left" vertical="center" wrapText="1"/>
    </xf>
    <xf numFmtId="0" fontId="13" fillId="2" borderId="37" xfId="0" applyFont="1" applyFill="1" applyBorder="1" applyAlignment="1">
      <alignment horizontal="center" vertical="center" wrapText="1"/>
    </xf>
    <xf numFmtId="0" fontId="11" fillId="0" borderId="42" xfId="0" applyFont="1" applyBorder="1"/>
    <xf numFmtId="0" fontId="10" fillId="2" borderId="3" xfId="0" applyFont="1" applyFill="1" applyBorder="1" applyAlignment="1">
      <alignment horizontal="center" vertical="center"/>
    </xf>
    <xf numFmtId="0" fontId="13" fillId="2" borderId="30" xfId="0" applyFont="1" applyFill="1" applyBorder="1" applyAlignment="1">
      <alignment horizontal="center" vertical="center" wrapText="1"/>
    </xf>
    <xf numFmtId="0" fontId="11" fillId="0" borderId="38" xfId="0" applyFont="1" applyBorder="1"/>
    <xf numFmtId="0" fontId="13" fillId="2" borderId="31" xfId="0" applyFont="1" applyFill="1" applyBorder="1" applyAlignment="1">
      <alignment horizontal="center" vertical="center" wrapText="1"/>
    </xf>
    <xf numFmtId="0" fontId="11" fillId="0" borderId="39" xfId="0" applyFont="1" applyBorder="1"/>
    <xf numFmtId="0" fontId="13" fillId="2" borderId="32" xfId="0" applyFont="1" applyFill="1" applyBorder="1" applyAlignment="1">
      <alignment horizontal="center" vertical="center" wrapText="1"/>
    </xf>
    <xf numFmtId="0" fontId="11" fillId="0" borderId="33" xfId="0" applyFont="1" applyBorder="1"/>
    <xf numFmtId="0" fontId="11" fillId="0" borderId="34" xfId="0" applyFont="1" applyBorder="1"/>
    <xf numFmtId="0" fontId="13" fillId="2" borderId="35" xfId="0" applyFont="1" applyFill="1" applyBorder="1" applyAlignment="1">
      <alignment horizontal="center" vertical="center" wrapText="1"/>
    </xf>
    <xf numFmtId="0" fontId="11" fillId="0" borderId="36" xfId="0" applyFont="1" applyBorder="1"/>
    <xf numFmtId="0" fontId="13" fillId="2" borderId="45" xfId="0" applyFont="1" applyFill="1" applyBorder="1" applyAlignment="1">
      <alignment horizontal="center" vertical="center" wrapText="1"/>
    </xf>
    <xf numFmtId="0" fontId="11" fillId="0" borderId="46" xfId="0" applyFont="1" applyBorder="1"/>
    <xf numFmtId="0" fontId="17" fillId="2" borderId="7" xfId="0" applyFont="1" applyFill="1" applyBorder="1" applyAlignment="1">
      <alignment horizontal="center" vertical="center"/>
    </xf>
    <xf numFmtId="0" fontId="18" fillId="2" borderId="56" xfId="0" applyFont="1" applyFill="1" applyBorder="1" applyAlignment="1">
      <alignment horizontal="left" vertical="center"/>
    </xf>
    <xf numFmtId="0" fontId="18" fillId="2" borderId="56" xfId="0" applyFont="1" applyFill="1" applyBorder="1" applyAlignment="1">
      <alignment horizontal="left" vertical="center" wrapText="1"/>
    </xf>
    <xf numFmtId="0" fontId="17" fillId="2" borderId="15" xfId="0" applyFont="1" applyFill="1" applyBorder="1" applyAlignment="1">
      <alignment horizontal="right" vertical="center"/>
    </xf>
    <xf numFmtId="0" fontId="18" fillId="2" borderId="54" xfId="0" applyFont="1" applyFill="1" applyBorder="1" applyAlignment="1">
      <alignment horizontal="left" vertical="center" wrapText="1"/>
    </xf>
    <xf numFmtId="0" fontId="18" fillId="2" borderId="3" xfId="0" applyFont="1" applyFill="1" applyBorder="1" applyAlignment="1">
      <alignment horizontal="left" vertical="center"/>
    </xf>
    <xf numFmtId="0" fontId="18" fillId="2" borderId="35" xfId="0" applyFont="1" applyFill="1" applyBorder="1" applyAlignment="1">
      <alignment horizontal="left" vertical="center" wrapText="1"/>
    </xf>
    <xf numFmtId="0" fontId="11" fillId="0" borderId="48" xfId="0" applyFont="1" applyBorder="1"/>
    <xf numFmtId="0" fontId="11" fillId="0" borderId="52" xfId="0" applyFont="1" applyBorder="1"/>
    <xf numFmtId="0" fontId="18" fillId="2" borderId="54" xfId="0" applyFont="1" applyFill="1" applyBorder="1" applyAlignment="1">
      <alignment horizontal="left" vertical="center"/>
    </xf>
    <xf numFmtId="0" fontId="13" fillId="2" borderId="66" xfId="0" applyFont="1" applyFill="1" applyBorder="1" applyAlignment="1">
      <alignment horizontal="center" vertical="center" wrapText="1"/>
    </xf>
    <xf numFmtId="0" fontId="13" fillId="2" borderId="63" xfId="0" applyFont="1" applyFill="1" applyBorder="1" applyAlignment="1">
      <alignment horizontal="center" vertical="center" wrapText="1"/>
    </xf>
    <xf numFmtId="0" fontId="23" fillId="2" borderId="3" xfId="0" applyFont="1" applyFill="1" applyBorder="1" applyAlignment="1">
      <alignment horizontal="left" vertical="center" wrapText="1"/>
    </xf>
    <xf numFmtId="0" fontId="13" fillId="2" borderId="64" xfId="0" applyFont="1" applyFill="1" applyBorder="1" applyAlignment="1">
      <alignment horizontal="center" vertical="center" wrapText="1"/>
    </xf>
    <xf numFmtId="0" fontId="11" fillId="0" borderId="68" xfId="0" applyFont="1" applyBorder="1"/>
    <xf numFmtId="0" fontId="11" fillId="0" borderId="60" xfId="0" applyFont="1" applyBorder="1"/>
    <xf numFmtId="0" fontId="13" fillId="2" borderId="32" xfId="0" applyFont="1" applyFill="1" applyBorder="1" applyAlignment="1">
      <alignment horizontal="center" vertical="center"/>
    </xf>
    <xf numFmtId="0" fontId="13" fillId="2" borderId="67" xfId="0" applyFont="1" applyFill="1" applyBorder="1" applyAlignment="1">
      <alignment horizontal="center" vertical="center" wrapText="1"/>
    </xf>
    <xf numFmtId="0" fontId="11" fillId="0" borderId="61" xfId="0" applyFont="1" applyBorder="1"/>
    <xf numFmtId="0" fontId="11" fillId="0" borderId="62" xfId="0" applyFont="1" applyBorder="1"/>
    <xf numFmtId="0" fontId="13" fillId="2" borderId="3" xfId="0" applyFont="1" applyFill="1" applyBorder="1" applyAlignment="1">
      <alignment horizontal="center" vertical="center" wrapText="1"/>
    </xf>
    <xf numFmtId="0" fontId="11" fillId="0" borderId="65" xfId="0" applyFont="1" applyBorder="1"/>
    <xf numFmtId="0" fontId="13" fillId="2" borderId="56" xfId="0" applyFont="1" applyFill="1" applyBorder="1" applyAlignment="1">
      <alignment horizontal="center" vertical="center" wrapText="1"/>
    </xf>
    <xf numFmtId="0" fontId="32" fillId="2" borderId="3" xfId="0" applyFont="1" applyFill="1" applyBorder="1" applyAlignment="1">
      <alignment horizontal="center" vertical="center"/>
    </xf>
    <xf numFmtId="0" fontId="33" fillId="2" borderId="3" xfId="0" applyFont="1" applyFill="1" applyBorder="1" applyAlignment="1">
      <alignment horizontal="center" vertical="center"/>
    </xf>
    <xf numFmtId="0" fontId="5" fillId="2" borderId="3" xfId="0" applyFont="1" applyFill="1" applyBorder="1" applyAlignment="1">
      <alignment horizontal="center" vertical="center"/>
    </xf>
    <xf numFmtId="0" fontId="26" fillId="2" borderId="3" xfId="0" applyFont="1" applyFill="1" applyBorder="1" applyAlignment="1">
      <alignment horizontal="center" vertical="center" wrapText="1"/>
    </xf>
    <xf numFmtId="0" fontId="27" fillId="2" borderId="3" xfId="0" applyFont="1" applyFill="1" applyBorder="1" applyAlignment="1">
      <alignment horizontal="center"/>
    </xf>
    <xf numFmtId="0" fontId="28" fillId="2" borderId="3" xfId="0" applyFont="1" applyFill="1" applyBorder="1" applyAlignment="1">
      <alignment horizontal="center"/>
    </xf>
    <xf numFmtId="0" fontId="29" fillId="2" borderId="3" xfId="0" applyFont="1" applyFill="1" applyBorder="1" applyAlignment="1">
      <alignment horizontal="center" vertical="center"/>
    </xf>
    <xf numFmtId="0" fontId="30" fillId="2" borderId="3" xfId="0" applyFont="1" applyFill="1" applyBorder="1" applyAlignment="1">
      <alignment horizontal="center"/>
    </xf>
    <xf numFmtId="0" fontId="31" fillId="2" borderId="3" xfId="0" applyFont="1" applyFill="1" applyBorder="1" applyAlignment="1">
      <alignment horizontal="center"/>
    </xf>
    <xf numFmtId="43" fontId="0" fillId="0" borderId="0" xfId="0" applyNumberFormat="1" applyFont="1" applyAlignment="1"/>
  </cellXfs>
  <cellStyles count="1">
    <cellStyle name="Normal" xfId="0" builtinId="0"/>
  </cellStyles>
  <dxfs count="14967">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pageSetUpPr fitToPage="1"/>
  </sheetPr>
  <dimension ref="A1:Z1000"/>
  <sheetViews>
    <sheetView topLeftCell="A7" workbookViewId="0"/>
  </sheetViews>
  <sheetFormatPr defaultColWidth="14.42578125" defaultRowHeight="15" customHeight="1"/>
  <cols>
    <col min="1" max="1" width="155.140625" customWidth="1"/>
    <col min="2" max="6" width="9.140625" customWidth="1"/>
    <col min="7" max="26" width="8.7109375" customWidth="1"/>
  </cols>
  <sheetData>
    <row r="1" spans="1:26" ht="90.7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23.25">
      <c r="A2" s="3"/>
      <c r="B2" s="2"/>
      <c r="C2" s="2"/>
      <c r="D2" s="2"/>
      <c r="E2" s="2"/>
      <c r="F2" s="2"/>
      <c r="G2" s="2"/>
      <c r="H2" s="2"/>
      <c r="I2" s="2"/>
      <c r="J2" s="2"/>
      <c r="K2" s="2"/>
      <c r="L2" s="2"/>
      <c r="M2" s="2"/>
      <c r="N2" s="2"/>
      <c r="O2" s="2"/>
      <c r="P2" s="2"/>
      <c r="Q2" s="2"/>
      <c r="R2" s="2"/>
      <c r="S2" s="2"/>
      <c r="T2" s="2"/>
      <c r="U2" s="2"/>
      <c r="V2" s="2"/>
      <c r="W2" s="2"/>
      <c r="X2" s="2"/>
      <c r="Y2" s="2"/>
      <c r="Z2" s="2"/>
    </row>
    <row r="3" spans="1:26" ht="32.25" customHeight="1">
      <c r="A3" s="4" t="s">
        <v>1</v>
      </c>
      <c r="B3" s="2"/>
      <c r="C3" s="2"/>
      <c r="D3" s="2"/>
      <c r="E3" s="2"/>
      <c r="F3" s="2"/>
      <c r="G3" s="2"/>
      <c r="H3" s="2"/>
      <c r="I3" s="2"/>
      <c r="J3" s="2"/>
      <c r="K3" s="2"/>
      <c r="L3" s="2"/>
      <c r="M3" s="2"/>
      <c r="N3" s="2"/>
      <c r="O3" s="2"/>
      <c r="P3" s="2"/>
      <c r="Q3" s="2"/>
      <c r="R3" s="2"/>
      <c r="S3" s="2"/>
      <c r="T3" s="2"/>
      <c r="U3" s="2"/>
      <c r="V3" s="2"/>
      <c r="W3" s="2"/>
      <c r="X3" s="2"/>
      <c r="Y3" s="2"/>
      <c r="Z3" s="2"/>
    </row>
    <row r="4" spans="1:26" ht="33.75" customHeight="1">
      <c r="A4" s="5" t="s">
        <v>2</v>
      </c>
      <c r="B4" s="2"/>
      <c r="C4" s="2"/>
      <c r="D4" s="2"/>
      <c r="E4" s="2"/>
      <c r="F4" s="2"/>
      <c r="G4" s="2"/>
      <c r="H4" s="2"/>
      <c r="I4" s="2"/>
      <c r="J4" s="2"/>
      <c r="K4" s="2"/>
      <c r="L4" s="2"/>
      <c r="M4" s="2"/>
      <c r="N4" s="2"/>
      <c r="O4" s="2"/>
      <c r="P4" s="2"/>
      <c r="Q4" s="2"/>
      <c r="R4" s="2"/>
      <c r="S4" s="2"/>
      <c r="T4" s="2"/>
      <c r="U4" s="2"/>
      <c r="V4" s="2"/>
      <c r="W4" s="2"/>
      <c r="X4" s="2"/>
      <c r="Y4" s="2"/>
      <c r="Z4" s="2"/>
    </row>
    <row r="5" spans="1:26" ht="18">
      <c r="A5" s="5"/>
      <c r="B5" s="2"/>
      <c r="C5" s="2"/>
      <c r="D5" s="2"/>
      <c r="E5" s="2"/>
      <c r="F5" s="2"/>
      <c r="G5" s="2"/>
      <c r="H5" s="2"/>
      <c r="I5" s="2"/>
      <c r="J5" s="2"/>
      <c r="K5" s="2"/>
      <c r="L5" s="2"/>
      <c r="M5" s="2"/>
      <c r="N5" s="2"/>
      <c r="O5" s="2"/>
      <c r="P5" s="2"/>
      <c r="Q5" s="2"/>
      <c r="R5" s="2"/>
      <c r="S5" s="2"/>
      <c r="T5" s="2"/>
      <c r="U5" s="2"/>
      <c r="V5" s="2"/>
      <c r="W5" s="2"/>
      <c r="X5" s="2"/>
      <c r="Y5" s="2"/>
      <c r="Z5" s="2"/>
    </row>
    <row r="6" spans="1:26" ht="74.25" customHeight="1">
      <c r="A6" s="6"/>
      <c r="B6" s="2"/>
      <c r="C6" s="2"/>
      <c r="D6" s="2"/>
      <c r="E6" s="2"/>
      <c r="F6" s="2"/>
      <c r="G6" s="2"/>
      <c r="H6" s="2"/>
      <c r="I6" s="2"/>
      <c r="J6" s="2"/>
      <c r="K6" s="2"/>
      <c r="L6" s="2"/>
      <c r="M6" s="2"/>
      <c r="N6" s="2"/>
      <c r="O6" s="2"/>
      <c r="P6" s="2"/>
      <c r="Q6" s="2"/>
      <c r="R6" s="2"/>
      <c r="S6" s="2"/>
      <c r="T6" s="2"/>
      <c r="U6" s="2"/>
      <c r="V6" s="2"/>
      <c r="W6" s="2"/>
      <c r="X6" s="2"/>
      <c r="Y6" s="2"/>
      <c r="Z6" s="2"/>
    </row>
    <row r="7" spans="1:26" ht="27.75" customHeight="1">
      <c r="A7" s="7" t="s">
        <v>3</v>
      </c>
      <c r="B7" s="2"/>
      <c r="C7" s="2"/>
      <c r="D7" s="2"/>
      <c r="E7" s="2"/>
      <c r="F7" s="2"/>
      <c r="G7" s="2"/>
      <c r="H7" s="2"/>
      <c r="I7" s="2"/>
      <c r="J7" s="2"/>
      <c r="K7" s="2"/>
      <c r="L7" s="2"/>
      <c r="M7" s="2"/>
      <c r="N7" s="2"/>
      <c r="O7" s="2"/>
      <c r="P7" s="2"/>
      <c r="Q7" s="2"/>
      <c r="R7" s="2"/>
      <c r="S7" s="2"/>
      <c r="T7" s="2"/>
      <c r="U7" s="2"/>
      <c r="V7" s="2"/>
      <c r="W7" s="2"/>
      <c r="X7" s="2"/>
      <c r="Y7" s="2"/>
      <c r="Z7" s="2"/>
    </row>
    <row r="8" spans="1:26">
      <c r="A8" s="2"/>
      <c r="B8" s="2"/>
      <c r="C8" s="2"/>
      <c r="D8" s="2"/>
      <c r="E8" s="2"/>
      <c r="F8" s="2"/>
      <c r="G8" s="2"/>
      <c r="H8" s="2"/>
      <c r="I8" s="2"/>
      <c r="J8" s="2"/>
      <c r="K8" s="2"/>
      <c r="L8" s="2"/>
      <c r="M8" s="2"/>
      <c r="N8" s="2"/>
      <c r="O8" s="2"/>
      <c r="P8" s="2"/>
      <c r="Q8" s="2"/>
      <c r="R8" s="2"/>
      <c r="S8" s="2"/>
      <c r="T8" s="2"/>
      <c r="U8" s="2"/>
      <c r="V8" s="2"/>
      <c r="W8" s="2"/>
      <c r="X8" s="2"/>
      <c r="Y8" s="2"/>
      <c r="Z8" s="2"/>
    </row>
    <row r="9" spans="1:26">
      <c r="A9" s="8"/>
      <c r="B9" s="2"/>
      <c r="C9" s="2"/>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horizontalCentered="1" verticalCentered="1"/>
  <pageMargins left="0.19685039370078741" right="0.19685039370078741" top="0.59055118110236227" bottom="0.59055118110236227"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Z1000"/>
  <sheetViews>
    <sheetView workbookViewId="0"/>
  </sheetViews>
  <sheetFormatPr defaultColWidth="14.42578125" defaultRowHeight="15" customHeight="1"/>
  <cols>
    <col min="1" max="1" width="14.140625" customWidth="1"/>
    <col min="2" max="2" width="55.42578125" customWidth="1"/>
    <col min="3" max="3" width="19.28515625" customWidth="1"/>
    <col min="4" max="5" width="16.140625" customWidth="1"/>
    <col min="6" max="6" width="15.5703125" customWidth="1"/>
    <col min="7" max="26" width="8.7109375" customWidth="1"/>
  </cols>
  <sheetData>
    <row r="1" spans="1:26" ht="99" customHeight="1">
      <c r="A1" s="336" t="str">
        <f>Capa!A1</f>
        <v>Memória de Cálculo
Contrato de Gestão celebrado entre a Secretaria de Estado de Justiça e Segurança Pública - SEJUSP e o Instituto ELO - IELO</v>
      </c>
      <c r="B1" s="282"/>
      <c r="C1" s="282"/>
      <c r="D1" s="282"/>
      <c r="E1" s="282"/>
      <c r="F1" s="283"/>
      <c r="G1" s="2"/>
      <c r="H1" s="2"/>
      <c r="I1" s="2"/>
      <c r="J1" s="2"/>
      <c r="K1" s="2"/>
      <c r="L1" s="2"/>
      <c r="M1" s="2"/>
      <c r="N1" s="2"/>
      <c r="O1" s="2"/>
      <c r="P1" s="2"/>
      <c r="Q1" s="2"/>
      <c r="R1" s="2"/>
      <c r="S1" s="2"/>
      <c r="T1" s="2"/>
      <c r="U1" s="2"/>
      <c r="V1" s="2"/>
      <c r="W1" s="2"/>
      <c r="X1" s="2"/>
      <c r="Y1" s="2"/>
      <c r="Z1" s="2"/>
    </row>
    <row r="2" spans="1:26" ht="24.75" customHeight="1">
      <c r="A2" s="337"/>
      <c r="B2" s="282"/>
      <c r="C2" s="282"/>
      <c r="D2" s="282"/>
      <c r="E2" s="282"/>
      <c r="F2" s="283"/>
      <c r="G2" s="2"/>
      <c r="H2" s="2"/>
      <c r="I2" s="2"/>
      <c r="J2" s="2"/>
      <c r="K2" s="2"/>
      <c r="L2" s="2"/>
      <c r="M2" s="2"/>
      <c r="N2" s="2"/>
      <c r="O2" s="2"/>
      <c r="P2" s="2"/>
      <c r="Q2" s="2"/>
      <c r="R2" s="2"/>
      <c r="S2" s="2"/>
      <c r="T2" s="2"/>
      <c r="U2" s="2"/>
      <c r="V2" s="2"/>
      <c r="W2" s="2"/>
      <c r="X2" s="2"/>
      <c r="Y2" s="2"/>
      <c r="Z2" s="2"/>
    </row>
    <row r="3" spans="1:26" ht="24.75" customHeight="1">
      <c r="A3" s="338" t="s">
        <v>1</v>
      </c>
      <c r="B3" s="282"/>
      <c r="C3" s="282"/>
      <c r="D3" s="282"/>
      <c r="E3" s="282"/>
      <c r="F3" s="283"/>
      <c r="G3" s="2"/>
      <c r="H3" s="2"/>
      <c r="I3" s="2"/>
      <c r="J3" s="2"/>
      <c r="K3" s="2"/>
      <c r="L3" s="2"/>
      <c r="M3" s="2"/>
      <c r="N3" s="2"/>
      <c r="O3" s="2"/>
      <c r="P3" s="2"/>
      <c r="Q3" s="2"/>
      <c r="R3" s="2"/>
      <c r="S3" s="2"/>
      <c r="T3" s="2"/>
      <c r="U3" s="2"/>
      <c r="V3" s="2"/>
      <c r="W3" s="2"/>
      <c r="X3" s="2"/>
      <c r="Y3" s="2"/>
      <c r="Z3" s="2"/>
    </row>
    <row r="4" spans="1:26" ht="51" customHeight="1">
      <c r="A4" s="339" t="str">
        <f>Capa!A4</f>
        <v xml:space="preserve"> 01 de julho de 2021 a 31 de dezembro de 2021</v>
      </c>
      <c r="B4" s="282"/>
      <c r="C4" s="282"/>
      <c r="D4" s="282"/>
      <c r="E4" s="282"/>
      <c r="F4" s="283"/>
      <c r="G4" s="2"/>
      <c r="H4" s="2"/>
      <c r="I4" s="2"/>
      <c r="J4" s="2"/>
      <c r="K4" s="2"/>
      <c r="L4" s="2"/>
      <c r="M4" s="2"/>
      <c r="N4" s="2"/>
      <c r="O4" s="2"/>
      <c r="P4" s="2"/>
      <c r="Q4" s="2"/>
      <c r="R4" s="2"/>
      <c r="S4" s="2"/>
      <c r="T4" s="2"/>
      <c r="U4" s="2"/>
      <c r="V4" s="2"/>
      <c r="W4" s="2"/>
      <c r="X4" s="2"/>
      <c r="Y4" s="2"/>
      <c r="Z4" s="2"/>
    </row>
    <row r="5" spans="1:26" ht="20.25" customHeight="1">
      <c r="A5" s="340"/>
      <c r="B5" s="282"/>
      <c r="C5" s="282"/>
      <c r="D5" s="282"/>
      <c r="E5" s="282"/>
      <c r="F5" s="283"/>
      <c r="G5" s="2"/>
      <c r="H5" s="2"/>
      <c r="I5" s="2"/>
      <c r="J5" s="2"/>
      <c r="K5" s="2"/>
      <c r="L5" s="2"/>
      <c r="M5" s="2"/>
      <c r="N5" s="2"/>
      <c r="O5" s="2"/>
      <c r="P5" s="2"/>
      <c r="Q5" s="2"/>
      <c r="R5" s="2"/>
      <c r="S5" s="2"/>
      <c r="T5" s="2"/>
      <c r="U5" s="2"/>
      <c r="V5" s="2"/>
      <c r="W5" s="2"/>
      <c r="X5" s="2"/>
      <c r="Y5" s="2"/>
      <c r="Z5" s="2"/>
    </row>
    <row r="6" spans="1:26" ht="32.25" customHeight="1">
      <c r="A6" s="341" t="s">
        <v>557</v>
      </c>
      <c r="B6" s="282"/>
      <c r="C6" s="282"/>
      <c r="D6" s="282"/>
      <c r="E6" s="282"/>
      <c r="F6" s="283"/>
      <c r="G6" s="2"/>
      <c r="H6" s="2"/>
      <c r="I6" s="2"/>
      <c r="J6" s="2"/>
      <c r="K6" s="2"/>
      <c r="L6" s="2"/>
      <c r="M6" s="2"/>
      <c r="N6" s="2"/>
      <c r="O6" s="2"/>
      <c r="P6" s="2"/>
      <c r="Q6" s="2"/>
      <c r="R6" s="2"/>
      <c r="S6" s="2"/>
      <c r="T6" s="2"/>
      <c r="U6" s="2"/>
      <c r="V6" s="2"/>
      <c r="W6" s="2"/>
      <c r="X6" s="2"/>
      <c r="Y6" s="2"/>
      <c r="Z6" s="2"/>
    </row>
    <row r="7" spans="1:26" ht="20.25" customHeight="1">
      <c r="A7" s="333" t="s">
        <v>558</v>
      </c>
      <c r="B7" s="282"/>
      <c r="C7" s="282"/>
      <c r="D7" s="282"/>
      <c r="E7" s="282"/>
      <c r="F7" s="283"/>
      <c r="G7" s="2"/>
      <c r="H7" s="2"/>
      <c r="I7" s="2"/>
      <c r="J7" s="2"/>
      <c r="K7" s="2"/>
      <c r="L7" s="2"/>
      <c r="M7" s="2"/>
      <c r="N7" s="2"/>
      <c r="O7" s="2"/>
      <c r="P7" s="2"/>
      <c r="Q7" s="2"/>
      <c r="R7" s="2"/>
      <c r="S7" s="2"/>
      <c r="T7" s="2"/>
      <c r="U7" s="2"/>
      <c r="V7" s="2"/>
      <c r="W7" s="2"/>
      <c r="X7" s="2"/>
      <c r="Y7" s="2"/>
      <c r="Z7" s="2"/>
    </row>
    <row r="8" spans="1:26" ht="20.25" customHeight="1">
      <c r="A8" s="333" t="s">
        <v>559</v>
      </c>
      <c r="B8" s="282"/>
      <c r="C8" s="282"/>
      <c r="D8" s="282"/>
      <c r="E8" s="282"/>
      <c r="F8" s="283"/>
      <c r="G8" s="2"/>
      <c r="H8" s="2"/>
      <c r="I8" s="2"/>
      <c r="J8" s="2"/>
      <c r="K8" s="2"/>
      <c r="L8" s="2"/>
      <c r="M8" s="2"/>
      <c r="N8" s="2"/>
      <c r="O8" s="2"/>
      <c r="P8" s="2"/>
      <c r="Q8" s="2"/>
      <c r="R8" s="2"/>
      <c r="S8" s="2"/>
      <c r="T8" s="2"/>
      <c r="U8" s="2"/>
      <c r="V8" s="2"/>
      <c r="W8" s="2"/>
      <c r="X8" s="2"/>
      <c r="Y8" s="2"/>
      <c r="Z8" s="2"/>
    </row>
    <row r="9" spans="1:26" ht="20.25" customHeight="1">
      <c r="A9" s="333" t="s">
        <v>560</v>
      </c>
      <c r="B9" s="282"/>
      <c r="C9" s="282"/>
      <c r="D9" s="282"/>
      <c r="E9" s="282"/>
      <c r="F9" s="283"/>
      <c r="G9" s="2"/>
      <c r="H9" s="2"/>
      <c r="I9" s="2"/>
      <c r="J9" s="2"/>
      <c r="K9" s="2"/>
      <c r="L9" s="2"/>
      <c r="M9" s="2"/>
      <c r="N9" s="2"/>
      <c r="O9" s="2"/>
      <c r="P9" s="2"/>
      <c r="Q9" s="2"/>
      <c r="R9" s="2"/>
      <c r="S9" s="2"/>
      <c r="T9" s="2"/>
      <c r="U9" s="2"/>
      <c r="V9" s="2"/>
      <c r="W9" s="2"/>
      <c r="X9" s="2"/>
      <c r="Y9" s="2"/>
      <c r="Z9" s="2"/>
    </row>
    <row r="10" spans="1:26" ht="16.5" customHeight="1">
      <c r="A10" s="334"/>
      <c r="B10" s="282"/>
      <c r="C10" s="282"/>
      <c r="D10" s="282"/>
      <c r="E10" s="282"/>
      <c r="F10" s="283"/>
      <c r="G10" s="2"/>
      <c r="H10" s="2"/>
      <c r="I10" s="2"/>
      <c r="J10" s="2"/>
      <c r="K10" s="2"/>
      <c r="L10" s="2"/>
      <c r="M10" s="2"/>
      <c r="N10" s="2"/>
      <c r="O10" s="2"/>
      <c r="P10" s="2"/>
      <c r="Q10" s="2"/>
      <c r="R10" s="2"/>
      <c r="S10" s="2"/>
      <c r="T10" s="2"/>
      <c r="U10" s="2"/>
      <c r="V10" s="2"/>
      <c r="W10" s="2"/>
      <c r="X10" s="2"/>
      <c r="Y10" s="2"/>
      <c r="Z10" s="2"/>
    </row>
    <row r="11" spans="1:26" ht="16.5" customHeight="1">
      <c r="A11" s="335" t="s">
        <v>561</v>
      </c>
      <c r="B11" s="282"/>
      <c r="C11" s="282"/>
      <c r="D11" s="282"/>
      <c r="E11" s="282"/>
      <c r="F11" s="283"/>
      <c r="G11" s="2"/>
      <c r="H11" s="2"/>
      <c r="I11" s="2"/>
      <c r="J11" s="2"/>
      <c r="K11" s="2"/>
      <c r="L11" s="2"/>
      <c r="M11" s="2"/>
      <c r="N11" s="2"/>
      <c r="O11" s="2"/>
      <c r="P11" s="2"/>
      <c r="Q11" s="2"/>
      <c r="R11" s="2"/>
      <c r="S11" s="2"/>
      <c r="T11" s="2"/>
      <c r="U11" s="2"/>
      <c r="V11" s="2"/>
      <c r="W11" s="2"/>
      <c r="X11" s="2"/>
      <c r="Y11" s="2"/>
      <c r="Z11" s="2"/>
    </row>
    <row r="12" spans="1:26" ht="16.5" customHeight="1">
      <c r="A12" s="268"/>
      <c r="B12" s="268"/>
      <c r="C12" s="268"/>
      <c r="D12" s="268"/>
      <c r="E12" s="268"/>
      <c r="F12" s="268"/>
      <c r="G12" s="2"/>
      <c r="H12" s="2"/>
      <c r="I12" s="2"/>
      <c r="J12" s="2"/>
      <c r="K12" s="2"/>
      <c r="L12" s="2"/>
      <c r="M12" s="2"/>
      <c r="N12" s="2"/>
      <c r="O12" s="2"/>
      <c r="P12" s="2"/>
      <c r="Q12" s="2"/>
      <c r="R12" s="2"/>
      <c r="S12" s="2"/>
      <c r="T12" s="2"/>
      <c r="U12" s="2"/>
      <c r="V12" s="2"/>
      <c r="W12" s="2"/>
      <c r="X12" s="2"/>
      <c r="Y12" s="2"/>
      <c r="Z12" s="2"/>
    </row>
    <row r="13" spans="1:26" ht="38.25" customHeight="1">
      <c r="A13" s="268"/>
      <c r="B13" s="268"/>
      <c r="C13" s="268"/>
      <c r="D13" s="268"/>
      <c r="E13" s="268"/>
      <c r="F13" s="268"/>
      <c r="G13" s="2"/>
      <c r="H13" s="2"/>
      <c r="I13" s="2"/>
      <c r="J13" s="2"/>
      <c r="K13" s="2"/>
      <c r="L13" s="2"/>
      <c r="M13" s="2"/>
      <c r="N13" s="2"/>
      <c r="O13" s="2"/>
      <c r="P13" s="2"/>
      <c r="Q13" s="2"/>
      <c r="R13" s="2"/>
      <c r="S13" s="2"/>
      <c r="T13" s="2"/>
      <c r="U13" s="2"/>
      <c r="V13" s="2"/>
      <c r="W13" s="2"/>
      <c r="X13" s="2"/>
      <c r="Y13" s="2"/>
      <c r="Z13" s="2"/>
    </row>
    <row r="14" spans="1:26" ht="16.5" customHeight="1">
      <c r="A14" s="268"/>
      <c r="B14" s="268"/>
      <c r="C14" s="268"/>
      <c r="D14" s="268"/>
      <c r="E14" s="268"/>
      <c r="F14" s="268"/>
      <c r="G14" s="2"/>
      <c r="H14" s="2"/>
      <c r="I14" s="2"/>
      <c r="J14" s="2"/>
      <c r="K14" s="2"/>
      <c r="L14" s="2"/>
      <c r="M14" s="2"/>
      <c r="N14" s="2"/>
      <c r="O14" s="2"/>
      <c r="P14" s="2"/>
      <c r="Q14" s="2"/>
      <c r="R14" s="2"/>
      <c r="S14" s="2"/>
      <c r="T14" s="2"/>
      <c r="U14" s="2"/>
      <c r="V14" s="2"/>
      <c r="W14" s="2"/>
      <c r="X14" s="2"/>
      <c r="Y14" s="2"/>
      <c r="Z14" s="2"/>
    </row>
    <row r="15" spans="1:26" ht="16.5" customHeight="1">
      <c r="A15" s="268"/>
      <c r="B15" s="268"/>
      <c r="C15" s="268"/>
      <c r="D15" s="268"/>
      <c r="E15" s="268"/>
      <c r="F15" s="268"/>
      <c r="G15" s="2"/>
      <c r="H15" s="2"/>
      <c r="I15" s="2"/>
      <c r="J15" s="2"/>
      <c r="K15" s="2"/>
      <c r="L15" s="2"/>
      <c r="M15" s="2"/>
      <c r="N15" s="2"/>
      <c r="O15" s="2"/>
      <c r="P15" s="2"/>
      <c r="Q15" s="2"/>
      <c r="R15" s="2"/>
      <c r="S15" s="2"/>
      <c r="T15" s="2"/>
      <c r="U15" s="2"/>
      <c r="V15" s="2"/>
      <c r="W15" s="2"/>
      <c r="X15" s="2"/>
      <c r="Y15" s="2"/>
      <c r="Z15" s="2"/>
    </row>
    <row r="16" spans="1:26" ht="16.5" customHeight="1">
      <c r="A16" s="268"/>
      <c r="B16" s="268"/>
      <c r="C16" s="268"/>
      <c r="D16" s="268"/>
      <c r="E16" s="268"/>
      <c r="F16" s="268"/>
      <c r="G16" s="2"/>
      <c r="H16" s="2"/>
      <c r="I16" s="2"/>
      <c r="J16" s="2"/>
      <c r="K16" s="2"/>
      <c r="L16" s="2"/>
      <c r="M16" s="2"/>
      <c r="N16" s="2"/>
      <c r="O16" s="2"/>
      <c r="P16" s="2"/>
      <c r="Q16" s="2"/>
      <c r="R16" s="2"/>
      <c r="S16" s="2"/>
      <c r="T16" s="2"/>
      <c r="U16" s="2"/>
      <c r="V16" s="2"/>
      <c r="W16" s="2"/>
      <c r="X16" s="2"/>
      <c r="Y16" s="2"/>
      <c r="Z16" s="2"/>
    </row>
    <row r="17" spans="1:26" ht="16.5" customHeight="1">
      <c r="A17" s="268"/>
      <c r="B17" s="268"/>
      <c r="C17" s="268"/>
      <c r="D17" s="268"/>
      <c r="E17" s="268"/>
      <c r="F17" s="268"/>
      <c r="G17" s="2"/>
      <c r="H17" s="2"/>
      <c r="I17" s="2"/>
      <c r="J17" s="2"/>
      <c r="K17" s="2"/>
      <c r="L17" s="2"/>
      <c r="M17" s="2"/>
      <c r="N17" s="2"/>
      <c r="O17" s="2"/>
      <c r="P17" s="2"/>
      <c r="Q17" s="2"/>
      <c r="R17" s="2"/>
      <c r="S17" s="2"/>
      <c r="T17" s="2"/>
      <c r="U17" s="2"/>
      <c r="V17" s="2"/>
      <c r="W17" s="2"/>
      <c r="X17" s="2"/>
      <c r="Y17" s="2"/>
      <c r="Z17" s="2"/>
    </row>
    <row r="18" spans="1:26">
      <c r="A18" s="2"/>
      <c r="B18" s="2"/>
      <c r="C18" s="269"/>
      <c r="D18" s="269"/>
      <c r="E18" s="269"/>
      <c r="F18" s="2"/>
      <c r="G18" s="2"/>
      <c r="H18" s="2"/>
      <c r="I18" s="2"/>
      <c r="J18" s="2"/>
      <c r="K18" s="2"/>
      <c r="L18" s="2"/>
      <c r="M18" s="2"/>
      <c r="N18" s="2"/>
      <c r="O18" s="2"/>
      <c r="P18" s="2"/>
      <c r="Q18" s="2"/>
      <c r="R18" s="2"/>
      <c r="S18" s="2"/>
      <c r="T18" s="2"/>
      <c r="U18" s="2"/>
      <c r="V18" s="2"/>
      <c r="W18" s="2"/>
      <c r="X18" s="2"/>
      <c r="Y18" s="2"/>
      <c r="Z18" s="2"/>
    </row>
    <row r="19" spans="1:26">
      <c r="A19" s="2"/>
      <c r="B19" s="2"/>
      <c r="C19" s="269"/>
      <c r="D19" s="269"/>
      <c r="E19" s="269"/>
      <c r="F19" s="2"/>
      <c r="G19" s="2"/>
      <c r="H19" s="2"/>
      <c r="I19" s="2"/>
      <c r="J19" s="2"/>
      <c r="K19" s="2"/>
      <c r="L19" s="2"/>
      <c r="M19" s="2"/>
      <c r="N19" s="2"/>
      <c r="O19" s="2"/>
      <c r="P19" s="2"/>
      <c r="Q19" s="2"/>
      <c r="R19" s="2"/>
      <c r="S19" s="2"/>
      <c r="T19" s="2"/>
      <c r="U19" s="2"/>
      <c r="V19" s="2"/>
      <c r="W19" s="2"/>
      <c r="X19" s="2"/>
      <c r="Y19" s="2"/>
      <c r="Z19" s="2"/>
    </row>
    <row r="20" spans="1:26">
      <c r="A20" s="2"/>
      <c r="B20" s="2"/>
      <c r="C20" s="269"/>
      <c r="D20" s="269"/>
      <c r="E20" s="269"/>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69"/>
      <c r="D21" s="269"/>
      <c r="E21" s="269"/>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69"/>
      <c r="D22" s="269"/>
      <c r="E22" s="269"/>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69"/>
      <c r="D23" s="269"/>
      <c r="E23" s="269"/>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69"/>
      <c r="D24" s="269"/>
      <c r="E24" s="269"/>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69"/>
      <c r="D25" s="269"/>
      <c r="E25" s="269"/>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69"/>
      <c r="D26" s="269"/>
      <c r="E26" s="269"/>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69"/>
      <c r="D27" s="269"/>
      <c r="E27" s="269"/>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69"/>
      <c r="D28" s="269"/>
      <c r="E28" s="269"/>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69"/>
      <c r="D29" s="269"/>
      <c r="E29" s="269"/>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69"/>
      <c r="D30" s="269"/>
      <c r="E30" s="269"/>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69"/>
      <c r="D31" s="269"/>
      <c r="E31" s="269"/>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69"/>
      <c r="D32" s="269"/>
      <c r="E32" s="269"/>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69"/>
      <c r="D33" s="269"/>
      <c r="E33" s="269"/>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69"/>
      <c r="D34" s="269"/>
      <c r="E34" s="269"/>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69"/>
      <c r="D35" s="269"/>
      <c r="E35" s="269"/>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69"/>
      <c r="D36" s="269"/>
      <c r="E36" s="269"/>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69"/>
      <c r="D37" s="269"/>
      <c r="E37" s="269"/>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69"/>
      <c r="D38" s="269"/>
      <c r="E38" s="269"/>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69"/>
      <c r="D39" s="269"/>
      <c r="E39" s="269"/>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69"/>
      <c r="D40" s="269"/>
      <c r="E40" s="269"/>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69"/>
      <c r="D41" s="269"/>
      <c r="E41" s="269"/>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69"/>
      <c r="D42" s="269"/>
      <c r="E42" s="269"/>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69"/>
      <c r="D43" s="269"/>
      <c r="E43" s="269"/>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69"/>
      <c r="D44" s="269"/>
      <c r="E44" s="269"/>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69"/>
      <c r="D45" s="269"/>
      <c r="E45" s="269"/>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69"/>
      <c r="D46" s="269"/>
      <c r="E46" s="269"/>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69"/>
      <c r="D47" s="269"/>
      <c r="E47" s="269"/>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69"/>
      <c r="D48" s="269"/>
      <c r="E48" s="269"/>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69"/>
      <c r="D49" s="269"/>
      <c r="E49" s="269"/>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69"/>
      <c r="D50" s="269"/>
      <c r="E50" s="269"/>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69"/>
      <c r="D51" s="269"/>
      <c r="E51" s="269"/>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69"/>
      <c r="D52" s="269"/>
      <c r="E52" s="269"/>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69"/>
      <c r="D53" s="269"/>
      <c r="E53" s="269"/>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69"/>
      <c r="D54" s="269"/>
      <c r="E54" s="269"/>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69"/>
      <c r="D55" s="269"/>
      <c r="E55" s="269"/>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69"/>
      <c r="D56" s="269"/>
      <c r="E56" s="269"/>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69"/>
      <c r="D57" s="269"/>
      <c r="E57" s="269"/>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69"/>
      <c r="D58" s="269"/>
      <c r="E58" s="269"/>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69"/>
      <c r="D59" s="269"/>
      <c r="E59" s="269"/>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69"/>
      <c r="D60" s="269"/>
      <c r="E60" s="269"/>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69"/>
      <c r="D61" s="269"/>
      <c r="E61" s="269"/>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69"/>
      <c r="D62" s="269"/>
      <c r="E62" s="269"/>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69"/>
      <c r="D63" s="269"/>
      <c r="E63" s="269"/>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69"/>
      <c r="D64" s="269"/>
      <c r="E64" s="269"/>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69"/>
      <c r="D65" s="269"/>
      <c r="E65" s="269"/>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69"/>
      <c r="D66" s="269"/>
      <c r="E66" s="269"/>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69"/>
      <c r="D67" s="269"/>
      <c r="E67" s="269"/>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69"/>
      <c r="D68" s="269"/>
      <c r="E68" s="269"/>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69"/>
      <c r="D69" s="269"/>
      <c r="E69" s="269"/>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69"/>
      <c r="D70" s="269"/>
      <c r="E70" s="269"/>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69"/>
      <c r="D71" s="269"/>
      <c r="E71" s="269"/>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69"/>
      <c r="D72" s="269"/>
      <c r="E72" s="269"/>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69"/>
      <c r="D73" s="269"/>
      <c r="E73" s="269"/>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69"/>
      <c r="D74" s="269"/>
      <c r="E74" s="269"/>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69"/>
      <c r="D75" s="269"/>
      <c r="E75" s="269"/>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69"/>
      <c r="D76" s="269"/>
      <c r="E76" s="269"/>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69"/>
      <c r="D77" s="269"/>
      <c r="E77" s="269"/>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69"/>
      <c r="D78" s="269"/>
      <c r="E78" s="269"/>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69"/>
      <c r="D79" s="269"/>
      <c r="E79" s="269"/>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69"/>
      <c r="D80" s="269"/>
      <c r="E80" s="269"/>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69"/>
      <c r="D81" s="269"/>
      <c r="E81" s="269"/>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69"/>
      <c r="D82" s="269"/>
      <c r="E82" s="269"/>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69"/>
      <c r="D83" s="269"/>
      <c r="E83" s="269"/>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69"/>
      <c r="D84" s="269"/>
      <c r="E84" s="269"/>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69"/>
      <c r="D85" s="269"/>
      <c r="E85" s="269"/>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69"/>
      <c r="D86" s="269"/>
      <c r="E86" s="269"/>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69"/>
      <c r="D87" s="269"/>
      <c r="E87" s="269"/>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69"/>
      <c r="D88" s="269"/>
      <c r="E88" s="269"/>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69"/>
      <c r="D89" s="269"/>
      <c r="E89" s="269"/>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69"/>
      <c r="D90" s="269"/>
      <c r="E90" s="269"/>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69"/>
      <c r="D91" s="269"/>
      <c r="E91" s="269"/>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69"/>
      <c r="D92" s="269"/>
      <c r="E92" s="269"/>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69"/>
      <c r="D93" s="269"/>
      <c r="E93" s="269"/>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69"/>
      <c r="D94" s="269"/>
      <c r="E94" s="269"/>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69"/>
      <c r="D95" s="269"/>
      <c r="E95" s="269"/>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69"/>
      <c r="D96" s="269"/>
      <c r="E96" s="269"/>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69"/>
      <c r="D97" s="269"/>
      <c r="E97" s="269"/>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69"/>
      <c r="D98" s="269"/>
      <c r="E98" s="269"/>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69"/>
      <c r="D99" s="269"/>
      <c r="E99" s="269"/>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69"/>
      <c r="D100" s="269"/>
      <c r="E100" s="269"/>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69"/>
      <c r="D101" s="269"/>
      <c r="E101" s="269"/>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69"/>
      <c r="D102" s="269"/>
      <c r="E102" s="269"/>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69"/>
      <c r="D103" s="269"/>
      <c r="E103" s="269"/>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69"/>
      <c r="D104" s="269"/>
      <c r="E104" s="269"/>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69"/>
      <c r="D105" s="269"/>
      <c r="E105" s="269"/>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69"/>
      <c r="D106" s="269"/>
      <c r="E106" s="269"/>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69"/>
      <c r="D107" s="269"/>
      <c r="E107" s="269"/>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69"/>
      <c r="D108" s="269"/>
      <c r="E108" s="269"/>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69"/>
      <c r="D109" s="269"/>
      <c r="E109" s="269"/>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69"/>
      <c r="D110" s="269"/>
      <c r="E110" s="269"/>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69"/>
      <c r="D111" s="269"/>
      <c r="E111" s="269"/>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69"/>
      <c r="D112" s="269"/>
      <c r="E112" s="269"/>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69"/>
      <c r="D113" s="269"/>
      <c r="E113" s="269"/>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69"/>
      <c r="D114" s="269"/>
      <c r="E114" s="269"/>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69"/>
      <c r="D115" s="269"/>
      <c r="E115" s="269"/>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69"/>
      <c r="D116" s="269"/>
      <c r="E116" s="269"/>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69"/>
      <c r="D117" s="269"/>
      <c r="E117" s="269"/>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69"/>
      <c r="D118" s="269"/>
      <c r="E118" s="269"/>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69"/>
      <c r="D119" s="269"/>
      <c r="E119" s="269"/>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69"/>
      <c r="D120" s="269"/>
      <c r="E120" s="269"/>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69"/>
      <c r="D121" s="269"/>
      <c r="E121" s="269"/>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69"/>
      <c r="D122" s="269"/>
      <c r="E122" s="269"/>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69"/>
      <c r="D123" s="269"/>
      <c r="E123" s="269"/>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69"/>
      <c r="D124" s="269"/>
      <c r="E124" s="269"/>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69"/>
      <c r="D125" s="269"/>
      <c r="E125" s="269"/>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69"/>
      <c r="D126" s="269"/>
      <c r="E126" s="269"/>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69"/>
      <c r="D127" s="269"/>
      <c r="E127" s="269"/>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69"/>
      <c r="D128" s="269"/>
      <c r="E128" s="269"/>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69"/>
      <c r="D129" s="269"/>
      <c r="E129" s="269"/>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69"/>
      <c r="D130" s="269"/>
      <c r="E130" s="269"/>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69"/>
      <c r="D131" s="269"/>
      <c r="E131" s="269"/>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69"/>
      <c r="D132" s="269"/>
      <c r="E132" s="269"/>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69"/>
      <c r="D133" s="269"/>
      <c r="E133" s="269"/>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69"/>
      <c r="D134" s="269"/>
      <c r="E134" s="269"/>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69"/>
      <c r="D135" s="269"/>
      <c r="E135" s="269"/>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69"/>
      <c r="D136" s="269"/>
      <c r="E136" s="269"/>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69"/>
      <c r="D137" s="269"/>
      <c r="E137" s="269"/>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69"/>
      <c r="D138" s="269"/>
      <c r="E138" s="269"/>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69"/>
      <c r="D139" s="269"/>
      <c r="E139" s="269"/>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69"/>
      <c r="D140" s="269"/>
      <c r="E140" s="269"/>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69"/>
      <c r="D141" s="269"/>
      <c r="E141" s="269"/>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69"/>
      <c r="D142" s="269"/>
      <c r="E142" s="269"/>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69"/>
      <c r="D143" s="269"/>
      <c r="E143" s="269"/>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69"/>
      <c r="D144" s="269"/>
      <c r="E144" s="269"/>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69"/>
      <c r="D145" s="269"/>
      <c r="E145" s="269"/>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69"/>
      <c r="D146" s="269"/>
      <c r="E146" s="269"/>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69"/>
      <c r="D147" s="269"/>
      <c r="E147" s="269"/>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69"/>
      <c r="D148" s="269"/>
      <c r="E148" s="269"/>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69"/>
      <c r="D149" s="269"/>
      <c r="E149" s="269"/>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69"/>
      <c r="D150" s="269"/>
      <c r="E150" s="269"/>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69"/>
      <c r="D151" s="269"/>
      <c r="E151" s="269"/>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69"/>
      <c r="D152" s="269"/>
      <c r="E152" s="269"/>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69"/>
      <c r="D153" s="269"/>
      <c r="E153" s="269"/>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69"/>
      <c r="D154" s="269"/>
      <c r="E154" s="269"/>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69"/>
      <c r="D155" s="269"/>
      <c r="E155" s="269"/>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69"/>
      <c r="D156" s="269"/>
      <c r="E156" s="269"/>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69"/>
      <c r="D157" s="269"/>
      <c r="E157" s="269"/>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69"/>
      <c r="D158" s="269"/>
      <c r="E158" s="269"/>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69"/>
      <c r="D159" s="269"/>
      <c r="E159" s="269"/>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69"/>
      <c r="D160" s="269"/>
      <c r="E160" s="269"/>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69"/>
      <c r="D161" s="269"/>
      <c r="E161" s="269"/>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69"/>
      <c r="D162" s="269"/>
      <c r="E162" s="269"/>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69"/>
      <c r="D163" s="269"/>
      <c r="E163" s="269"/>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69"/>
      <c r="D164" s="269"/>
      <c r="E164" s="269"/>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69"/>
      <c r="D165" s="269"/>
      <c r="E165" s="269"/>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69"/>
      <c r="D166" s="269"/>
      <c r="E166" s="269"/>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69"/>
      <c r="D167" s="269"/>
      <c r="E167" s="269"/>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69"/>
      <c r="D168" s="269"/>
      <c r="E168" s="269"/>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69"/>
      <c r="D169" s="269"/>
      <c r="E169" s="269"/>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69"/>
      <c r="D170" s="269"/>
      <c r="E170" s="269"/>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69"/>
      <c r="D171" s="269"/>
      <c r="E171" s="269"/>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69"/>
      <c r="D172" s="269"/>
      <c r="E172" s="269"/>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69"/>
      <c r="D173" s="269"/>
      <c r="E173" s="269"/>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69"/>
      <c r="D174" s="269"/>
      <c r="E174" s="269"/>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69"/>
      <c r="D175" s="269"/>
      <c r="E175" s="269"/>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69"/>
      <c r="D176" s="269"/>
      <c r="E176" s="269"/>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69"/>
      <c r="D177" s="269"/>
      <c r="E177" s="269"/>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69"/>
      <c r="D178" s="269"/>
      <c r="E178" s="269"/>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69"/>
      <c r="D179" s="269"/>
      <c r="E179" s="269"/>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69"/>
      <c r="D180" s="269"/>
      <c r="E180" s="269"/>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69"/>
      <c r="D181" s="269"/>
      <c r="E181" s="269"/>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69"/>
      <c r="D182" s="269"/>
      <c r="E182" s="269"/>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69"/>
      <c r="D183" s="269"/>
      <c r="E183" s="269"/>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69"/>
      <c r="D184" s="269"/>
      <c r="E184" s="269"/>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69"/>
      <c r="D185" s="269"/>
      <c r="E185" s="269"/>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69"/>
      <c r="D186" s="269"/>
      <c r="E186" s="269"/>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69"/>
      <c r="D187" s="269"/>
      <c r="E187" s="269"/>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69"/>
      <c r="D188" s="269"/>
      <c r="E188" s="269"/>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69"/>
      <c r="D189" s="269"/>
      <c r="E189" s="269"/>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69"/>
      <c r="D190" s="269"/>
      <c r="E190" s="269"/>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69"/>
      <c r="D191" s="269"/>
      <c r="E191" s="269"/>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69"/>
      <c r="D192" s="269"/>
      <c r="E192" s="269"/>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69"/>
      <c r="D193" s="269"/>
      <c r="E193" s="269"/>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69"/>
      <c r="D194" s="269"/>
      <c r="E194" s="269"/>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69"/>
      <c r="D195" s="269"/>
      <c r="E195" s="269"/>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69"/>
      <c r="D196" s="269"/>
      <c r="E196" s="269"/>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69"/>
      <c r="D197" s="269"/>
      <c r="E197" s="269"/>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69"/>
      <c r="D198" s="269"/>
      <c r="E198" s="269"/>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69"/>
      <c r="D199" s="269"/>
      <c r="E199" s="269"/>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69"/>
      <c r="D200" s="269"/>
      <c r="E200" s="269"/>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69"/>
      <c r="D201" s="269"/>
      <c r="E201" s="269"/>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69"/>
      <c r="D202" s="269"/>
      <c r="E202" s="269"/>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69"/>
      <c r="D203" s="269"/>
      <c r="E203" s="269"/>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69"/>
      <c r="D204" s="269"/>
      <c r="E204" s="269"/>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69"/>
      <c r="D205" s="269"/>
      <c r="E205" s="269"/>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69"/>
      <c r="D206" s="269"/>
      <c r="E206" s="269"/>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69"/>
      <c r="D207" s="269"/>
      <c r="E207" s="269"/>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69"/>
      <c r="D208" s="269"/>
      <c r="E208" s="269"/>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69"/>
      <c r="D209" s="269"/>
      <c r="E209" s="269"/>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69"/>
      <c r="D210" s="269"/>
      <c r="E210" s="269"/>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69"/>
      <c r="D211" s="269"/>
      <c r="E211" s="269"/>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69"/>
      <c r="D212" s="269"/>
      <c r="E212" s="269"/>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69"/>
      <c r="D213" s="269"/>
      <c r="E213" s="269"/>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69"/>
      <c r="D214" s="269"/>
      <c r="E214" s="269"/>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69"/>
      <c r="D215" s="269"/>
      <c r="E215" s="269"/>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69"/>
      <c r="D216" s="269"/>
      <c r="E216" s="269"/>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69"/>
      <c r="D217" s="269"/>
      <c r="E217" s="269"/>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69"/>
      <c r="D218" s="269"/>
      <c r="E218" s="269"/>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69"/>
      <c r="D219" s="269"/>
      <c r="E219" s="269"/>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69"/>
      <c r="D220" s="269"/>
      <c r="E220" s="269"/>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69"/>
      <c r="D221" s="269"/>
      <c r="E221" s="269"/>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69"/>
      <c r="D222" s="269"/>
      <c r="E222" s="269"/>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69"/>
      <c r="D223" s="269"/>
      <c r="E223" s="269"/>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69"/>
      <c r="D224" s="269"/>
      <c r="E224" s="269"/>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69"/>
      <c r="D225" s="269"/>
      <c r="E225" s="269"/>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69"/>
      <c r="D226" s="269"/>
      <c r="E226" s="269"/>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69"/>
      <c r="D227" s="269"/>
      <c r="E227" s="269"/>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69"/>
      <c r="D228" s="269"/>
      <c r="E228" s="269"/>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69"/>
      <c r="D229" s="269"/>
      <c r="E229" s="269"/>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69"/>
      <c r="D230" s="269"/>
      <c r="E230" s="269"/>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69"/>
      <c r="D231" s="269"/>
      <c r="E231" s="269"/>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69"/>
      <c r="D232" s="269"/>
      <c r="E232" s="269"/>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69"/>
      <c r="D233" s="269"/>
      <c r="E233" s="269"/>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69"/>
      <c r="D234" s="269"/>
      <c r="E234" s="269"/>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69"/>
      <c r="D235" s="269"/>
      <c r="E235" s="269"/>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69"/>
      <c r="D236" s="269"/>
      <c r="E236" s="269"/>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69"/>
      <c r="D237" s="269"/>
      <c r="E237" s="269"/>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69"/>
      <c r="D238" s="269"/>
      <c r="E238" s="269"/>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69"/>
      <c r="D239" s="269"/>
      <c r="E239" s="269"/>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69"/>
      <c r="D240" s="269"/>
      <c r="E240" s="269"/>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69"/>
      <c r="D241" s="269"/>
      <c r="E241" s="269"/>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69"/>
      <c r="D242" s="269"/>
      <c r="E242" s="269"/>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69"/>
      <c r="D243" s="269"/>
      <c r="E243" s="269"/>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69"/>
      <c r="D244" s="269"/>
      <c r="E244" s="269"/>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69"/>
      <c r="D245" s="269"/>
      <c r="E245" s="269"/>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69"/>
      <c r="D246" s="269"/>
      <c r="E246" s="269"/>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69"/>
      <c r="D247" s="269"/>
      <c r="E247" s="269"/>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69"/>
      <c r="D248" s="269"/>
      <c r="E248" s="269"/>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69"/>
      <c r="D249" s="269"/>
      <c r="E249" s="269"/>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69"/>
      <c r="D250" s="269"/>
      <c r="E250" s="269"/>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69"/>
      <c r="D251" s="269"/>
      <c r="E251" s="269"/>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69"/>
      <c r="D252" s="269"/>
      <c r="E252" s="269"/>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69"/>
      <c r="D253" s="269"/>
      <c r="E253" s="269"/>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69"/>
      <c r="D254" s="269"/>
      <c r="E254" s="269"/>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69"/>
      <c r="D255" s="269"/>
      <c r="E255" s="269"/>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69"/>
      <c r="D256" s="269"/>
      <c r="E256" s="269"/>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69"/>
      <c r="D257" s="269"/>
      <c r="E257" s="269"/>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69"/>
      <c r="D258" s="269"/>
      <c r="E258" s="269"/>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69"/>
      <c r="D259" s="269"/>
      <c r="E259" s="269"/>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69"/>
      <c r="D260" s="269"/>
      <c r="E260" s="269"/>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69"/>
      <c r="D261" s="269"/>
      <c r="E261" s="269"/>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69"/>
      <c r="D262" s="269"/>
      <c r="E262" s="269"/>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69"/>
      <c r="D263" s="269"/>
      <c r="E263" s="269"/>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69"/>
      <c r="D264" s="269"/>
      <c r="E264" s="269"/>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69"/>
      <c r="D265" s="269"/>
      <c r="E265" s="269"/>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69"/>
      <c r="D266" s="269"/>
      <c r="E266" s="269"/>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69"/>
      <c r="D267" s="269"/>
      <c r="E267" s="269"/>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69"/>
      <c r="D268" s="269"/>
      <c r="E268" s="269"/>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69"/>
      <c r="D269" s="269"/>
      <c r="E269" s="269"/>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69"/>
      <c r="D270" s="269"/>
      <c r="E270" s="269"/>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69"/>
      <c r="D271" s="269"/>
      <c r="E271" s="269"/>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69"/>
      <c r="D272" s="269"/>
      <c r="E272" s="269"/>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69"/>
      <c r="D273" s="269"/>
      <c r="E273" s="269"/>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69"/>
      <c r="D274" s="269"/>
      <c r="E274" s="269"/>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69"/>
      <c r="D275" s="269"/>
      <c r="E275" s="269"/>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69"/>
      <c r="D276" s="269"/>
      <c r="E276" s="269"/>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69"/>
      <c r="D277" s="269"/>
      <c r="E277" s="269"/>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69"/>
      <c r="D278" s="269"/>
      <c r="E278" s="269"/>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69"/>
      <c r="D279" s="269"/>
      <c r="E279" s="269"/>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69"/>
      <c r="D280" s="269"/>
      <c r="E280" s="269"/>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69"/>
      <c r="D281" s="269"/>
      <c r="E281" s="269"/>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69"/>
      <c r="D282" s="269"/>
      <c r="E282" s="269"/>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69"/>
      <c r="D283" s="269"/>
      <c r="E283" s="269"/>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69"/>
      <c r="D284" s="269"/>
      <c r="E284" s="269"/>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69"/>
      <c r="D285" s="269"/>
      <c r="E285" s="269"/>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69"/>
      <c r="D286" s="269"/>
      <c r="E286" s="269"/>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69"/>
      <c r="D287" s="269"/>
      <c r="E287" s="269"/>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69"/>
      <c r="D288" s="269"/>
      <c r="E288" s="269"/>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69"/>
      <c r="D289" s="269"/>
      <c r="E289" s="269"/>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69"/>
      <c r="D290" s="269"/>
      <c r="E290" s="269"/>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69"/>
      <c r="D291" s="269"/>
      <c r="E291" s="269"/>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69"/>
      <c r="D292" s="269"/>
      <c r="E292" s="269"/>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69"/>
      <c r="D293" s="269"/>
      <c r="E293" s="269"/>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69"/>
      <c r="D294" s="269"/>
      <c r="E294" s="269"/>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69"/>
      <c r="D295" s="269"/>
      <c r="E295" s="269"/>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69"/>
      <c r="D296" s="269"/>
      <c r="E296" s="269"/>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69"/>
      <c r="D297" s="269"/>
      <c r="E297" s="269"/>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69"/>
      <c r="D298" s="269"/>
      <c r="E298" s="269"/>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69"/>
      <c r="D299" s="269"/>
      <c r="E299" s="269"/>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69"/>
      <c r="D300" s="269"/>
      <c r="E300" s="269"/>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69"/>
      <c r="D301" s="269"/>
      <c r="E301" s="269"/>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69"/>
      <c r="D302" s="269"/>
      <c r="E302" s="269"/>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69"/>
      <c r="D303" s="269"/>
      <c r="E303" s="269"/>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69"/>
      <c r="D304" s="269"/>
      <c r="E304" s="269"/>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69"/>
      <c r="D305" s="269"/>
      <c r="E305" s="269"/>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69"/>
      <c r="D306" s="269"/>
      <c r="E306" s="269"/>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69"/>
      <c r="D307" s="269"/>
      <c r="E307" s="269"/>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69"/>
      <c r="D308" s="269"/>
      <c r="E308" s="269"/>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69"/>
      <c r="D309" s="269"/>
      <c r="E309" s="269"/>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69"/>
      <c r="D310" s="269"/>
      <c r="E310" s="269"/>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69"/>
      <c r="D311" s="269"/>
      <c r="E311" s="269"/>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69"/>
      <c r="D312" s="269"/>
      <c r="E312" s="269"/>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69"/>
      <c r="D313" s="269"/>
      <c r="E313" s="269"/>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69"/>
      <c r="D314" s="269"/>
      <c r="E314" s="269"/>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69"/>
      <c r="D315" s="269"/>
      <c r="E315" s="269"/>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69"/>
      <c r="D316" s="269"/>
      <c r="E316" s="269"/>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69"/>
      <c r="D317" s="269"/>
      <c r="E317" s="269"/>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69"/>
      <c r="D318" s="269"/>
      <c r="E318" s="269"/>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69"/>
      <c r="D319" s="269"/>
      <c r="E319" s="269"/>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69"/>
      <c r="D320" s="269"/>
      <c r="E320" s="269"/>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69"/>
      <c r="D321" s="269"/>
      <c r="E321" s="269"/>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69"/>
      <c r="D322" s="269"/>
      <c r="E322" s="269"/>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69"/>
      <c r="D323" s="269"/>
      <c r="E323" s="269"/>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69"/>
      <c r="D324" s="269"/>
      <c r="E324" s="269"/>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69"/>
      <c r="D325" s="269"/>
      <c r="E325" s="269"/>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69"/>
      <c r="D326" s="269"/>
      <c r="E326" s="269"/>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69"/>
      <c r="D327" s="269"/>
      <c r="E327" s="269"/>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69"/>
      <c r="D328" s="269"/>
      <c r="E328" s="269"/>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69"/>
      <c r="D329" s="269"/>
      <c r="E329" s="269"/>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69"/>
      <c r="D330" s="269"/>
      <c r="E330" s="269"/>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69"/>
      <c r="D331" s="269"/>
      <c r="E331" s="269"/>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69"/>
      <c r="D332" s="269"/>
      <c r="E332" s="269"/>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69"/>
      <c r="D333" s="269"/>
      <c r="E333" s="269"/>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69"/>
      <c r="D334" s="269"/>
      <c r="E334" s="269"/>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69"/>
      <c r="D335" s="269"/>
      <c r="E335" s="269"/>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69"/>
      <c r="D336" s="269"/>
      <c r="E336" s="269"/>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69"/>
      <c r="D337" s="269"/>
      <c r="E337" s="269"/>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69"/>
      <c r="D338" s="269"/>
      <c r="E338" s="269"/>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69"/>
      <c r="D339" s="269"/>
      <c r="E339" s="269"/>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69"/>
      <c r="D340" s="269"/>
      <c r="E340" s="269"/>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69"/>
      <c r="D341" s="269"/>
      <c r="E341" s="269"/>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69"/>
      <c r="D342" s="269"/>
      <c r="E342" s="269"/>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69"/>
      <c r="D343" s="269"/>
      <c r="E343" s="269"/>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69"/>
      <c r="D344" s="269"/>
      <c r="E344" s="269"/>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69"/>
      <c r="D345" s="269"/>
      <c r="E345" s="269"/>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69"/>
      <c r="D346" s="269"/>
      <c r="E346" s="269"/>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69"/>
      <c r="D347" s="269"/>
      <c r="E347" s="269"/>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69"/>
      <c r="D348" s="269"/>
      <c r="E348" s="269"/>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69"/>
      <c r="D349" s="269"/>
      <c r="E349" s="269"/>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69"/>
      <c r="D350" s="269"/>
      <c r="E350" s="269"/>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69"/>
      <c r="D351" s="269"/>
      <c r="E351" s="269"/>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69"/>
      <c r="D352" s="269"/>
      <c r="E352" s="269"/>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69"/>
      <c r="D353" s="269"/>
      <c r="E353" s="269"/>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69"/>
      <c r="D354" s="269"/>
      <c r="E354" s="269"/>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69"/>
      <c r="D355" s="269"/>
      <c r="E355" s="269"/>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69"/>
      <c r="D356" s="269"/>
      <c r="E356" s="269"/>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69"/>
      <c r="D357" s="269"/>
      <c r="E357" s="269"/>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69"/>
      <c r="D358" s="269"/>
      <c r="E358" s="269"/>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69"/>
      <c r="D359" s="269"/>
      <c r="E359" s="269"/>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69"/>
      <c r="D360" s="269"/>
      <c r="E360" s="269"/>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69"/>
      <c r="D361" s="269"/>
      <c r="E361" s="269"/>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69"/>
      <c r="D362" s="269"/>
      <c r="E362" s="269"/>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69"/>
      <c r="D363" s="269"/>
      <c r="E363" s="269"/>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69"/>
      <c r="D364" s="269"/>
      <c r="E364" s="269"/>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69"/>
      <c r="D365" s="269"/>
      <c r="E365" s="269"/>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69"/>
      <c r="D366" s="269"/>
      <c r="E366" s="269"/>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69"/>
      <c r="D367" s="269"/>
      <c r="E367" s="269"/>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69"/>
      <c r="D368" s="269"/>
      <c r="E368" s="269"/>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69"/>
      <c r="D369" s="269"/>
      <c r="E369" s="269"/>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69"/>
      <c r="D370" s="269"/>
      <c r="E370" s="269"/>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69"/>
      <c r="D371" s="269"/>
      <c r="E371" s="269"/>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69"/>
      <c r="D372" s="269"/>
      <c r="E372" s="269"/>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69"/>
      <c r="D373" s="269"/>
      <c r="E373" s="269"/>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69"/>
      <c r="D374" s="269"/>
      <c r="E374" s="269"/>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69"/>
      <c r="D375" s="269"/>
      <c r="E375" s="269"/>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69"/>
      <c r="D376" s="269"/>
      <c r="E376" s="269"/>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69"/>
      <c r="D377" s="269"/>
      <c r="E377" s="269"/>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69"/>
      <c r="D378" s="269"/>
      <c r="E378" s="269"/>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69"/>
      <c r="D379" s="269"/>
      <c r="E379" s="269"/>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69"/>
      <c r="D380" s="269"/>
      <c r="E380" s="269"/>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69"/>
      <c r="D381" s="269"/>
      <c r="E381" s="269"/>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69"/>
      <c r="D382" s="269"/>
      <c r="E382" s="269"/>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69"/>
      <c r="D383" s="269"/>
      <c r="E383" s="269"/>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69"/>
      <c r="D384" s="269"/>
      <c r="E384" s="269"/>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69"/>
      <c r="D385" s="269"/>
      <c r="E385" s="269"/>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69"/>
      <c r="D386" s="269"/>
      <c r="E386" s="269"/>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69"/>
      <c r="D387" s="269"/>
      <c r="E387" s="269"/>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69"/>
      <c r="D388" s="269"/>
      <c r="E388" s="269"/>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69"/>
      <c r="D389" s="269"/>
      <c r="E389" s="269"/>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69"/>
      <c r="D390" s="269"/>
      <c r="E390" s="269"/>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69"/>
      <c r="D391" s="269"/>
      <c r="E391" s="269"/>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69"/>
      <c r="D392" s="269"/>
      <c r="E392" s="269"/>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69"/>
      <c r="D393" s="269"/>
      <c r="E393" s="269"/>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69"/>
      <c r="D394" s="269"/>
      <c r="E394" s="269"/>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69"/>
      <c r="D395" s="269"/>
      <c r="E395" s="269"/>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69"/>
      <c r="D396" s="269"/>
      <c r="E396" s="269"/>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69"/>
      <c r="D397" s="269"/>
      <c r="E397" s="269"/>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69"/>
      <c r="D398" s="269"/>
      <c r="E398" s="269"/>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69"/>
      <c r="D399" s="269"/>
      <c r="E399" s="269"/>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69"/>
      <c r="D400" s="269"/>
      <c r="E400" s="269"/>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69"/>
      <c r="D401" s="269"/>
      <c r="E401" s="269"/>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69"/>
      <c r="D402" s="269"/>
      <c r="E402" s="269"/>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69"/>
      <c r="D403" s="269"/>
      <c r="E403" s="269"/>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69"/>
      <c r="D404" s="269"/>
      <c r="E404" s="269"/>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69"/>
      <c r="D405" s="269"/>
      <c r="E405" s="269"/>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69"/>
      <c r="D406" s="269"/>
      <c r="E406" s="269"/>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69"/>
      <c r="D407" s="269"/>
      <c r="E407" s="269"/>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69"/>
      <c r="D408" s="269"/>
      <c r="E408" s="269"/>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69"/>
      <c r="D409" s="269"/>
      <c r="E409" s="269"/>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69"/>
      <c r="D410" s="269"/>
      <c r="E410" s="269"/>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69"/>
      <c r="D411" s="269"/>
      <c r="E411" s="269"/>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69"/>
      <c r="D412" s="269"/>
      <c r="E412" s="269"/>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69"/>
      <c r="D413" s="269"/>
      <c r="E413" s="269"/>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69"/>
      <c r="D414" s="269"/>
      <c r="E414" s="269"/>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69"/>
      <c r="D415" s="269"/>
      <c r="E415" s="269"/>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69"/>
      <c r="D416" s="269"/>
      <c r="E416" s="269"/>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69"/>
      <c r="D417" s="269"/>
      <c r="E417" s="269"/>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69"/>
      <c r="D418" s="269"/>
      <c r="E418" s="269"/>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69"/>
      <c r="D419" s="269"/>
      <c r="E419" s="269"/>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69"/>
      <c r="D420" s="269"/>
      <c r="E420" s="269"/>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69"/>
      <c r="D421" s="269"/>
      <c r="E421" s="269"/>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69"/>
      <c r="D422" s="269"/>
      <c r="E422" s="269"/>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69"/>
      <c r="D423" s="269"/>
      <c r="E423" s="269"/>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69"/>
      <c r="D424" s="269"/>
      <c r="E424" s="269"/>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69"/>
      <c r="D425" s="269"/>
      <c r="E425" s="269"/>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69"/>
      <c r="D426" s="269"/>
      <c r="E426" s="269"/>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69"/>
      <c r="D427" s="269"/>
      <c r="E427" s="269"/>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69"/>
      <c r="D428" s="269"/>
      <c r="E428" s="269"/>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69"/>
      <c r="D429" s="269"/>
      <c r="E429" s="269"/>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69"/>
      <c r="D430" s="269"/>
      <c r="E430" s="269"/>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69"/>
      <c r="D431" s="269"/>
      <c r="E431" s="269"/>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69"/>
      <c r="D432" s="269"/>
      <c r="E432" s="269"/>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69"/>
      <c r="D433" s="269"/>
      <c r="E433" s="269"/>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69"/>
      <c r="D434" s="269"/>
      <c r="E434" s="269"/>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69"/>
      <c r="D435" s="269"/>
      <c r="E435" s="269"/>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69"/>
      <c r="D436" s="269"/>
      <c r="E436" s="269"/>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69"/>
      <c r="D437" s="269"/>
      <c r="E437" s="269"/>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69"/>
      <c r="D438" s="269"/>
      <c r="E438" s="269"/>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69"/>
      <c r="D439" s="269"/>
      <c r="E439" s="269"/>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69"/>
      <c r="D440" s="269"/>
      <c r="E440" s="269"/>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69"/>
      <c r="D441" s="269"/>
      <c r="E441" s="269"/>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69"/>
      <c r="D442" s="269"/>
      <c r="E442" s="269"/>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69"/>
      <c r="D443" s="269"/>
      <c r="E443" s="269"/>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69"/>
      <c r="D444" s="269"/>
      <c r="E444" s="269"/>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69"/>
      <c r="D445" s="269"/>
      <c r="E445" s="269"/>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69"/>
      <c r="D446" s="269"/>
      <c r="E446" s="269"/>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69"/>
      <c r="D447" s="269"/>
      <c r="E447" s="269"/>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69"/>
      <c r="D448" s="269"/>
      <c r="E448" s="269"/>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69"/>
      <c r="D449" s="269"/>
      <c r="E449" s="269"/>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69"/>
      <c r="D450" s="269"/>
      <c r="E450" s="269"/>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69"/>
      <c r="D451" s="269"/>
      <c r="E451" s="269"/>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69"/>
      <c r="D452" s="269"/>
      <c r="E452" s="269"/>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69"/>
      <c r="D453" s="269"/>
      <c r="E453" s="269"/>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69"/>
      <c r="D454" s="269"/>
      <c r="E454" s="269"/>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69"/>
      <c r="D455" s="269"/>
      <c r="E455" s="269"/>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69"/>
      <c r="D456" s="269"/>
      <c r="E456" s="269"/>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69"/>
      <c r="D457" s="269"/>
      <c r="E457" s="269"/>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69"/>
      <c r="D458" s="269"/>
      <c r="E458" s="269"/>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69"/>
      <c r="D459" s="269"/>
      <c r="E459" s="269"/>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69"/>
      <c r="D460" s="269"/>
      <c r="E460" s="269"/>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69"/>
      <c r="D461" s="269"/>
      <c r="E461" s="269"/>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69"/>
      <c r="D462" s="269"/>
      <c r="E462" s="269"/>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69"/>
      <c r="D463" s="269"/>
      <c r="E463" s="269"/>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69"/>
      <c r="D464" s="269"/>
      <c r="E464" s="269"/>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69"/>
      <c r="D465" s="269"/>
      <c r="E465" s="269"/>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69"/>
      <c r="D466" s="269"/>
      <c r="E466" s="269"/>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69"/>
      <c r="D467" s="269"/>
      <c r="E467" s="269"/>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69"/>
      <c r="D468" s="269"/>
      <c r="E468" s="269"/>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69"/>
      <c r="D469" s="269"/>
      <c r="E469" s="269"/>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69"/>
      <c r="D470" s="269"/>
      <c r="E470" s="269"/>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69"/>
      <c r="D471" s="269"/>
      <c r="E471" s="269"/>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69"/>
      <c r="D472" s="269"/>
      <c r="E472" s="269"/>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69"/>
      <c r="D473" s="269"/>
      <c r="E473" s="269"/>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69"/>
      <c r="D474" s="269"/>
      <c r="E474" s="269"/>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69"/>
      <c r="D475" s="269"/>
      <c r="E475" s="269"/>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69"/>
      <c r="D476" s="269"/>
      <c r="E476" s="269"/>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69"/>
      <c r="D477" s="269"/>
      <c r="E477" s="269"/>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69"/>
      <c r="D478" s="269"/>
      <c r="E478" s="269"/>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69"/>
      <c r="D479" s="269"/>
      <c r="E479" s="269"/>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69"/>
      <c r="D480" s="269"/>
      <c r="E480" s="269"/>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69"/>
      <c r="D481" s="269"/>
      <c r="E481" s="269"/>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69"/>
      <c r="D482" s="269"/>
      <c r="E482" s="269"/>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69"/>
      <c r="D483" s="269"/>
      <c r="E483" s="269"/>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69"/>
      <c r="D484" s="269"/>
      <c r="E484" s="269"/>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69"/>
      <c r="D485" s="269"/>
      <c r="E485" s="269"/>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69"/>
      <c r="D486" s="269"/>
      <c r="E486" s="269"/>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69"/>
      <c r="D487" s="269"/>
      <c r="E487" s="269"/>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69"/>
      <c r="D488" s="269"/>
      <c r="E488" s="269"/>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69"/>
      <c r="D489" s="269"/>
      <c r="E489" s="269"/>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69"/>
      <c r="D490" s="269"/>
      <c r="E490" s="269"/>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69"/>
      <c r="D491" s="269"/>
      <c r="E491" s="269"/>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69"/>
      <c r="D492" s="269"/>
      <c r="E492" s="269"/>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69"/>
      <c r="D493" s="269"/>
      <c r="E493" s="269"/>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69"/>
      <c r="D494" s="269"/>
      <c r="E494" s="269"/>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69"/>
      <c r="D495" s="269"/>
      <c r="E495" s="269"/>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69"/>
      <c r="D496" s="269"/>
      <c r="E496" s="269"/>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69"/>
      <c r="D497" s="269"/>
      <c r="E497" s="269"/>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69"/>
      <c r="D498" s="269"/>
      <c r="E498" s="269"/>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69"/>
      <c r="D499" s="269"/>
      <c r="E499" s="269"/>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69"/>
      <c r="D500" s="269"/>
      <c r="E500" s="269"/>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69"/>
      <c r="D501" s="269"/>
      <c r="E501" s="269"/>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69"/>
      <c r="D502" s="269"/>
      <c r="E502" s="269"/>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69"/>
      <c r="D503" s="269"/>
      <c r="E503" s="269"/>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69"/>
      <c r="D504" s="269"/>
      <c r="E504" s="269"/>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69"/>
      <c r="D505" s="269"/>
      <c r="E505" s="269"/>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69"/>
      <c r="D506" s="269"/>
      <c r="E506" s="269"/>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69"/>
      <c r="D507" s="269"/>
      <c r="E507" s="269"/>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69"/>
      <c r="D508" s="269"/>
      <c r="E508" s="269"/>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69"/>
      <c r="D509" s="269"/>
      <c r="E509" s="269"/>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69"/>
      <c r="D510" s="269"/>
      <c r="E510" s="269"/>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69"/>
      <c r="D511" s="269"/>
      <c r="E511" s="269"/>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69"/>
      <c r="D512" s="269"/>
      <c r="E512" s="269"/>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69"/>
      <c r="D513" s="269"/>
      <c r="E513" s="269"/>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69"/>
      <c r="D514" s="269"/>
      <c r="E514" s="269"/>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69"/>
      <c r="D515" s="269"/>
      <c r="E515" s="269"/>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69"/>
      <c r="D516" s="269"/>
      <c r="E516" s="269"/>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69"/>
      <c r="D517" s="269"/>
      <c r="E517" s="269"/>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69"/>
      <c r="D518" s="269"/>
      <c r="E518" s="269"/>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69"/>
      <c r="D519" s="269"/>
      <c r="E519" s="269"/>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69"/>
      <c r="D520" s="269"/>
      <c r="E520" s="269"/>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69"/>
      <c r="D521" s="269"/>
      <c r="E521" s="269"/>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69"/>
      <c r="D522" s="269"/>
      <c r="E522" s="269"/>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69"/>
      <c r="D523" s="269"/>
      <c r="E523" s="269"/>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69"/>
      <c r="D524" s="269"/>
      <c r="E524" s="269"/>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69"/>
      <c r="D525" s="269"/>
      <c r="E525" s="269"/>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69"/>
      <c r="D526" s="269"/>
      <c r="E526" s="269"/>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69"/>
      <c r="D527" s="269"/>
      <c r="E527" s="269"/>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69"/>
      <c r="D528" s="269"/>
      <c r="E528" s="269"/>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69"/>
      <c r="D529" s="269"/>
      <c r="E529" s="269"/>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69"/>
      <c r="D530" s="269"/>
      <c r="E530" s="269"/>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69"/>
      <c r="D531" s="269"/>
      <c r="E531" s="269"/>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69"/>
      <c r="D532" s="269"/>
      <c r="E532" s="269"/>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69"/>
      <c r="D533" s="269"/>
      <c r="E533" s="269"/>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69"/>
      <c r="D534" s="269"/>
      <c r="E534" s="269"/>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69"/>
      <c r="D535" s="269"/>
      <c r="E535" s="269"/>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69"/>
      <c r="D536" s="269"/>
      <c r="E536" s="269"/>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69"/>
      <c r="D537" s="269"/>
      <c r="E537" s="269"/>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69"/>
      <c r="D538" s="269"/>
      <c r="E538" s="269"/>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69"/>
      <c r="D539" s="269"/>
      <c r="E539" s="269"/>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69"/>
      <c r="D540" s="269"/>
      <c r="E540" s="269"/>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69"/>
      <c r="D541" s="269"/>
      <c r="E541" s="269"/>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69"/>
      <c r="D542" s="269"/>
      <c r="E542" s="269"/>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69"/>
      <c r="D543" s="269"/>
      <c r="E543" s="269"/>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69"/>
      <c r="D544" s="269"/>
      <c r="E544" s="269"/>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69"/>
      <c r="D545" s="269"/>
      <c r="E545" s="269"/>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69"/>
      <c r="D546" s="269"/>
      <c r="E546" s="269"/>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69"/>
      <c r="D547" s="269"/>
      <c r="E547" s="269"/>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69"/>
      <c r="D548" s="269"/>
      <c r="E548" s="269"/>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69"/>
      <c r="D549" s="269"/>
      <c r="E549" s="269"/>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69"/>
      <c r="D550" s="269"/>
      <c r="E550" s="269"/>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69"/>
      <c r="D551" s="269"/>
      <c r="E551" s="269"/>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69"/>
      <c r="D552" s="269"/>
      <c r="E552" s="269"/>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69"/>
      <c r="D553" s="269"/>
      <c r="E553" s="269"/>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69"/>
      <c r="D554" s="269"/>
      <c r="E554" s="269"/>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69"/>
      <c r="D555" s="269"/>
      <c r="E555" s="269"/>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69"/>
      <c r="D556" s="269"/>
      <c r="E556" s="269"/>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69"/>
      <c r="D557" s="269"/>
      <c r="E557" s="269"/>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69"/>
      <c r="D558" s="269"/>
      <c r="E558" s="269"/>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69"/>
      <c r="D559" s="269"/>
      <c r="E559" s="269"/>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69"/>
      <c r="D560" s="269"/>
      <c r="E560" s="269"/>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69"/>
      <c r="D561" s="269"/>
      <c r="E561" s="269"/>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69"/>
      <c r="D562" s="269"/>
      <c r="E562" s="269"/>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69"/>
      <c r="D563" s="269"/>
      <c r="E563" s="269"/>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69"/>
      <c r="D564" s="269"/>
      <c r="E564" s="269"/>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69"/>
      <c r="D565" s="269"/>
      <c r="E565" s="269"/>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69"/>
      <c r="D566" s="269"/>
      <c r="E566" s="269"/>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69"/>
      <c r="D567" s="269"/>
      <c r="E567" s="269"/>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69"/>
      <c r="D568" s="269"/>
      <c r="E568" s="269"/>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69"/>
      <c r="D569" s="269"/>
      <c r="E569" s="269"/>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69"/>
      <c r="D570" s="269"/>
      <c r="E570" s="269"/>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69"/>
      <c r="D571" s="269"/>
      <c r="E571" s="269"/>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69"/>
      <c r="D572" s="269"/>
      <c r="E572" s="269"/>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69"/>
      <c r="D573" s="269"/>
      <c r="E573" s="269"/>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69"/>
      <c r="D574" s="269"/>
      <c r="E574" s="269"/>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69"/>
      <c r="D575" s="269"/>
      <c r="E575" s="269"/>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69"/>
      <c r="D576" s="269"/>
      <c r="E576" s="269"/>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69"/>
      <c r="D577" s="269"/>
      <c r="E577" s="269"/>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69"/>
      <c r="D578" s="269"/>
      <c r="E578" s="269"/>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69"/>
      <c r="D579" s="269"/>
      <c r="E579" s="269"/>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69"/>
      <c r="D580" s="269"/>
      <c r="E580" s="269"/>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69"/>
      <c r="D581" s="269"/>
      <c r="E581" s="269"/>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69"/>
      <c r="D582" s="269"/>
      <c r="E582" s="269"/>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69"/>
      <c r="D583" s="269"/>
      <c r="E583" s="269"/>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69"/>
      <c r="D584" s="269"/>
      <c r="E584" s="269"/>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69"/>
      <c r="D585" s="269"/>
      <c r="E585" s="269"/>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69"/>
      <c r="D586" s="269"/>
      <c r="E586" s="269"/>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69"/>
      <c r="D587" s="269"/>
      <c r="E587" s="269"/>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69"/>
      <c r="D588" s="269"/>
      <c r="E588" s="269"/>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69"/>
      <c r="D589" s="269"/>
      <c r="E589" s="269"/>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69"/>
      <c r="D590" s="269"/>
      <c r="E590" s="269"/>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69"/>
      <c r="D591" s="269"/>
      <c r="E591" s="269"/>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69"/>
      <c r="D592" s="269"/>
      <c r="E592" s="269"/>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69"/>
      <c r="D593" s="269"/>
      <c r="E593" s="269"/>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69"/>
      <c r="D594" s="269"/>
      <c r="E594" s="269"/>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69"/>
      <c r="D595" s="269"/>
      <c r="E595" s="269"/>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69"/>
      <c r="D596" s="269"/>
      <c r="E596" s="269"/>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69"/>
      <c r="D597" s="269"/>
      <c r="E597" s="269"/>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69"/>
      <c r="D598" s="269"/>
      <c r="E598" s="269"/>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69"/>
      <c r="D599" s="269"/>
      <c r="E599" s="269"/>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69"/>
      <c r="D600" s="269"/>
      <c r="E600" s="269"/>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69"/>
      <c r="D601" s="269"/>
      <c r="E601" s="269"/>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69"/>
      <c r="D602" s="269"/>
      <c r="E602" s="269"/>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69"/>
      <c r="D603" s="269"/>
      <c r="E603" s="269"/>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69"/>
      <c r="D604" s="269"/>
      <c r="E604" s="269"/>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69"/>
      <c r="D605" s="269"/>
      <c r="E605" s="269"/>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69"/>
      <c r="D606" s="269"/>
      <c r="E606" s="269"/>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69"/>
      <c r="D607" s="269"/>
      <c r="E607" s="269"/>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69"/>
      <c r="D608" s="269"/>
      <c r="E608" s="269"/>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69"/>
      <c r="D609" s="269"/>
      <c r="E609" s="269"/>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69"/>
      <c r="D610" s="269"/>
      <c r="E610" s="269"/>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69"/>
      <c r="D611" s="269"/>
      <c r="E611" s="269"/>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69"/>
      <c r="D612" s="269"/>
      <c r="E612" s="269"/>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69"/>
      <c r="D613" s="269"/>
      <c r="E613" s="269"/>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69"/>
      <c r="D614" s="269"/>
      <c r="E614" s="269"/>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69"/>
      <c r="D615" s="269"/>
      <c r="E615" s="269"/>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69"/>
      <c r="D616" s="269"/>
      <c r="E616" s="269"/>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69"/>
      <c r="D617" s="269"/>
      <c r="E617" s="269"/>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69"/>
      <c r="D618" s="269"/>
      <c r="E618" s="269"/>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69"/>
      <c r="D619" s="269"/>
      <c r="E619" s="269"/>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69"/>
      <c r="D620" s="269"/>
      <c r="E620" s="269"/>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69"/>
      <c r="D621" s="269"/>
      <c r="E621" s="269"/>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69"/>
      <c r="D622" s="269"/>
      <c r="E622" s="269"/>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69"/>
      <c r="D623" s="269"/>
      <c r="E623" s="269"/>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69"/>
      <c r="D624" s="269"/>
      <c r="E624" s="269"/>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69"/>
      <c r="D625" s="269"/>
      <c r="E625" s="269"/>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69"/>
      <c r="D626" s="269"/>
      <c r="E626" s="269"/>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69"/>
      <c r="D627" s="269"/>
      <c r="E627" s="269"/>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69"/>
      <c r="D628" s="269"/>
      <c r="E628" s="269"/>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69"/>
      <c r="D629" s="269"/>
      <c r="E629" s="269"/>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69"/>
      <c r="D630" s="269"/>
      <c r="E630" s="269"/>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69"/>
      <c r="D631" s="269"/>
      <c r="E631" s="269"/>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69"/>
      <c r="D632" s="269"/>
      <c r="E632" s="269"/>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69"/>
      <c r="D633" s="269"/>
      <c r="E633" s="269"/>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69"/>
      <c r="D634" s="269"/>
      <c r="E634" s="269"/>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69"/>
      <c r="D635" s="269"/>
      <c r="E635" s="269"/>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69"/>
      <c r="D636" s="269"/>
      <c r="E636" s="269"/>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69"/>
      <c r="D637" s="269"/>
      <c r="E637" s="269"/>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69"/>
      <c r="D638" s="269"/>
      <c r="E638" s="269"/>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69"/>
      <c r="D639" s="269"/>
      <c r="E639" s="269"/>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69"/>
      <c r="D640" s="269"/>
      <c r="E640" s="269"/>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69"/>
      <c r="D641" s="269"/>
      <c r="E641" s="269"/>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69"/>
      <c r="D642" s="269"/>
      <c r="E642" s="269"/>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69"/>
      <c r="D643" s="269"/>
      <c r="E643" s="269"/>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69"/>
      <c r="D644" s="269"/>
      <c r="E644" s="269"/>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69"/>
      <c r="D645" s="269"/>
      <c r="E645" s="269"/>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69"/>
      <c r="D646" s="269"/>
      <c r="E646" s="269"/>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69"/>
      <c r="D647" s="269"/>
      <c r="E647" s="269"/>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69"/>
      <c r="D648" s="269"/>
      <c r="E648" s="269"/>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69"/>
      <c r="D649" s="269"/>
      <c r="E649" s="269"/>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69"/>
      <c r="D650" s="269"/>
      <c r="E650" s="269"/>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69"/>
      <c r="D651" s="269"/>
      <c r="E651" s="269"/>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69"/>
      <c r="D652" s="269"/>
      <c r="E652" s="269"/>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69"/>
      <c r="D653" s="269"/>
      <c r="E653" s="269"/>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69"/>
      <c r="D654" s="269"/>
      <c r="E654" s="269"/>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69"/>
      <c r="D655" s="269"/>
      <c r="E655" s="269"/>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69"/>
      <c r="D656" s="269"/>
      <c r="E656" s="269"/>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69"/>
      <c r="D657" s="269"/>
      <c r="E657" s="269"/>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69"/>
      <c r="D658" s="269"/>
      <c r="E658" s="269"/>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69"/>
      <c r="D659" s="269"/>
      <c r="E659" s="269"/>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69"/>
      <c r="D660" s="269"/>
      <c r="E660" s="269"/>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69"/>
      <c r="D661" s="269"/>
      <c r="E661" s="269"/>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69"/>
      <c r="D662" s="269"/>
      <c r="E662" s="269"/>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69"/>
      <c r="D663" s="269"/>
      <c r="E663" s="269"/>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69"/>
      <c r="D664" s="269"/>
      <c r="E664" s="269"/>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69"/>
      <c r="D665" s="269"/>
      <c r="E665" s="269"/>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69"/>
      <c r="D666" s="269"/>
      <c r="E666" s="269"/>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69"/>
      <c r="D667" s="269"/>
      <c r="E667" s="269"/>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69"/>
      <c r="D668" s="269"/>
      <c r="E668" s="269"/>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69"/>
      <c r="D669" s="269"/>
      <c r="E669" s="269"/>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69"/>
      <c r="D670" s="269"/>
      <c r="E670" s="269"/>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69"/>
      <c r="D671" s="269"/>
      <c r="E671" s="269"/>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69"/>
      <c r="D672" s="269"/>
      <c r="E672" s="269"/>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69"/>
      <c r="D673" s="269"/>
      <c r="E673" s="269"/>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69"/>
      <c r="D674" s="269"/>
      <c r="E674" s="269"/>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69"/>
      <c r="D675" s="269"/>
      <c r="E675" s="269"/>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69"/>
      <c r="D676" s="269"/>
      <c r="E676" s="269"/>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69"/>
      <c r="D677" s="269"/>
      <c r="E677" s="269"/>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69"/>
      <c r="D678" s="269"/>
      <c r="E678" s="269"/>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69"/>
      <c r="D679" s="269"/>
      <c r="E679" s="269"/>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69"/>
      <c r="D680" s="269"/>
      <c r="E680" s="269"/>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69"/>
      <c r="D681" s="269"/>
      <c r="E681" s="269"/>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69"/>
      <c r="D682" s="269"/>
      <c r="E682" s="269"/>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69"/>
      <c r="D683" s="269"/>
      <c r="E683" s="269"/>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69"/>
      <c r="D684" s="269"/>
      <c r="E684" s="269"/>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69"/>
      <c r="D685" s="269"/>
      <c r="E685" s="269"/>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69"/>
      <c r="D686" s="269"/>
      <c r="E686" s="269"/>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69"/>
      <c r="D687" s="269"/>
      <c r="E687" s="269"/>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69"/>
      <c r="D688" s="269"/>
      <c r="E688" s="269"/>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69"/>
      <c r="D689" s="269"/>
      <c r="E689" s="269"/>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69"/>
      <c r="D690" s="269"/>
      <c r="E690" s="269"/>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69"/>
      <c r="D691" s="269"/>
      <c r="E691" s="269"/>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69"/>
      <c r="D692" s="269"/>
      <c r="E692" s="269"/>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69"/>
      <c r="D693" s="269"/>
      <c r="E693" s="269"/>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69"/>
      <c r="D694" s="269"/>
      <c r="E694" s="269"/>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69"/>
      <c r="D695" s="269"/>
      <c r="E695" s="269"/>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69"/>
      <c r="D696" s="269"/>
      <c r="E696" s="269"/>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69"/>
      <c r="D697" s="269"/>
      <c r="E697" s="269"/>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69"/>
      <c r="D698" s="269"/>
      <c r="E698" s="269"/>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69"/>
      <c r="D699" s="269"/>
      <c r="E699" s="269"/>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69"/>
      <c r="D700" s="269"/>
      <c r="E700" s="269"/>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69"/>
      <c r="D701" s="269"/>
      <c r="E701" s="269"/>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69"/>
      <c r="D702" s="269"/>
      <c r="E702" s="269"/>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69"/>
      <c r="D703" s="269"/>
      <c r="E703" s="269"/>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69"/>
      <c r="D704" s="269"/>
      <c r="E704" s="269"/>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69"/>
      <c r="D705" s="269"/>
      <c r="E705" s="269"/>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69"/>
      <c r="D706" s="269"/>
      <c r="E706" s="269"/>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69"/>
      <c r="D707" s="269"/>
      <c r="E707" s="269"/>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69"/>
      <c r="D708" s="269"/>
      <c r="E708" s="269"/>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69"/>
      <c r="D709" s="269"/>
      <c r="E709" s="269"/>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69"/>
      <c r="D710" s="269"/>
      <c r="E710" s="269"/>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69"/>
      <c r="D711" s="269"/>
      <c r="E711" s="269"/>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69"/>
      <c r="D712" s="269"/>
      <c r="E712" s="269"/>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69"/>
      <c r="D713" s="269"/>
      <c r="E713" s="269"/>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69"/>
      <c r="D714" s="269"/>
      <c r="E714" s="269"/>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69"/>
      <c r="D715" s="269"/>
      <c r="E715" s="269"/>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69"/>
      <c r="D716" s="269"/>
      <c r="E716" s="269"/>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69"/>
      <c r="D717" s="269"/>
      <c r="E717" s="269"/>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69"/>
      <c r="D718" s="269"/>
      <c r="E718" s="269"/>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69"/>
      <c r="D719" s="269"/>
      <c r="E719" s="269"/>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69"/>
      <c r="D720" s="269"/>
      <c r="E720" s="269"/>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69"/>
      <c r="D721" s="269"/>
      <c r="E721" s="269"/>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69"/>
      <c r="D722" s="269"/>
      <c r="E722" s="269"/>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69"/>
      <c r="D723" s="269"/>
      <c r="E723" s="269"/>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69"/>
      <c r="D724" s="269"/>
      <c r="E724" s="269"/>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69"/>
      <c r="D725" s="269"/>
      <c r="E725" s="269"/>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69"/>
      <c r="D726" s="269"/>
      <c r="E726" s="269"/>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69"/>
      <c r="D727" s="269"/>
      <c r="E727" s="269"/>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69"/>
      <c r="D728" s="269"/>
      <c r="E728" s="269"/>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69"/>
      <c r="D729" s="269"/>
      <c r="E729" s="269"/>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69"/>
      <c r="D730" s="269"/>
      <c r="E730" s="269"/>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69"/>
      <c r="D731" s="269"/>
      <c r="E731" s="269"/>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69"/>
      <c r="D732" s="269"/>
      <c r="E732" s="269"/>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69"/>
      <c r="D733" s="269"/>
      <c r="E733" s="269"/>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69"/>
      <c r="D734" s="269"/>
      <c r="E734" s="269"/>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69"/>
      <c r="D735" s="269"/>
      <c r="E735" s="269"/>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69"/>
      <c r="D736" s="269"/>
      <c r="E736" s="269"/>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69"/>
      <c r="D737" s="269"/>
      <c r="E737" s="269"/>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69"/>
      <c r="D738" s="269"/>
      <c r="E738" s="269"/>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69"/>
      <c r="D739" s="269"/>
      <c r="E739" s="269"/>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69"/>
      <c r="D740" s="269"/>
      <c r="E740" s="269"/>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69"/>
      <c r="D741" s="269"/>
      <c r="E741" s="269"/>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69"/>
      <c r="D742" s="269"/>
      <c r="E742" s="269"/>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69"/>
      <c r="D743" s="269"/>
      <c r="E743" s="269"/>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69"/>
      <c r="D744" s="269"/>
      <c r="E744" s="269"/>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69"/>
      <c r="D745" s="269"/>
      <c r="E745" s="269"/>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69"/>
      <c r="D746" s="269"/>
      <c r="E746" s="269"/>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69"/>
      <c r="D747" s="269"/>
      <c r="E747" s="269"/>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69"/>
      <c r="D748" s="269"/>
      <c r="E748" s="269"/>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69"/>
      <c r="D749" s="269"/>
      <c r="E749" s="269"/>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69"/>
      <c r="D750" s="269"/>
      <c r="E750" s="269"/>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69"/>
      <c r="D751" s="269"/>
      <c r="E751" s="269"/>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69"/>
      <c r="D752" s="269"/>
      <c r="E752" s="269"/>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69"/>
      <c r="D753" s="269"/>
      <c r="E753" s="269"/>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69"/>
      <c r="D754" s="269"/>
      <c r="E754" s="269"/>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69"/>
      <c r="D755" s="269"/>
      <c r="E755" s="269"/>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69"/>
      <c r="D756" s="269"/>
      <c r="E756" s="269"/>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69"/>
      <c r="D757" s="269"/>
      <c r="E757" s="269"/>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69"/>
      <c r="D758" s="269"/>
      <c r="E758" s="269"/>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69"/>
      <c r="D759" s="269"/>
      <c r="E759" s="269"/>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69"/>
      <c r="D760" s="269"/>
      <c r="E760" s="269"/>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69"/>
      <c r="D761" s="269"/>
      <c r="E761" s="269"/>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69"/>
      <c r="D762" s="269"/>
      <c r="E762" s="269"/>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69"/>
      <c r="D763" s="269"/>
      <c r="E763" s="269"/>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69"/>
      <c r="D764" s="269"/>
      <c r="E764" s="269"/>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69"/>
      <c r="D765" s="269"/>
      <c r="E765" s="269"/>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69"/>
      <c r="D766" s="269"/>
      <c r="E766" s="269"/>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69"/>
      <c r="D767" s="269"/>
      <c r="E767" s="269"/>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69"/>
      <c r="D768" s="269"/>
      <c r="E768" s="269"/>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69"/>
      <c r="D769" s="269"/>
      <c r="E769" s="269"/>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69"/>
      <c r="D770" s="269"/>
      <c r="E770" s="269"/>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69"/>
      <c r="D771" s="269"/>
      <c r="E771" s="269"/>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69"/>
      <c r="D772" s="269"/>
      <c r="E772" s="269"/>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69"/>
      <c r="D773" s="269"/>
      <c r="E773" s="269"/>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69"/>
      <c r="D774" s="269"/>
      <c r="E774" s="269"/>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69"/>
      <c r="D775" s="269"/>
      <c r="E775" s="269"/>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69"/>
      <c r="D776" s="269"/>
      <c r="E776" s="269"/>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69"/>
      <c r="D777" s="269"/>
      <c r="E777" s="269"/>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69"/>
      <c r="D778" s="269"/>
      <c r="E778" s="269"/>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69"/>
      <c r="D779" s="269"/>
      <c r="E779" s="269"/>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69"/>
      <c r="D780" s="269"/>
      <c r="E780" s="269"/>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69"/>
      <c r="D781" s="269"/>
      <c r="E781" s="269"/>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69"/>
      <c r="D782" s="269"/>
      <c r="E782" s="269"/>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69"/>
      <c r="D783" s="269"/>
      <c r="E783" s="269"/>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69"/>
      <c r="D784" s="269"/>
      <c r="E784" s="269"/>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69"/>
      <c r="D785" s="269"/>
      <c r="E785" s="269"/>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69"/>
      <c r="D786" s="269"/>
      <c r="E786" s="269"/>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69"/>
      <c r="D787" s="269"/>
      <c r="E787" s="269"/>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69"/>
      <c r="D788" s="269"/>
      <c r="E788" s="269"/>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69"/>
      <c r="D789" s="269"/>
      <c r="E789" s="269"/>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69"/>
      <c r="D790" s="269"/>
      <c r="E790" s="269"/>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69"/>
      <c r="D791" s="269"/>
      <c r="E791" s="269"/>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69"/>
      <c r="D792" s="269"/>
      <c r="E792" s="269"/>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69"/>
      <c r="D793" s="269"/>
      <c r="E793" s="269"/>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69"/>
      <c r="D794" s="269"/>
      <c r="E794" s="269"/>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69"/>
      <c r="D795" s="269"/>
      <c r="E795" s="269"/>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69"/>
      <c r="D796" s="269"/>
      <c r="E796" s="269"/>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69"/>
      <c r="D797" s="269"/>
      <c r="E797" s="269"/>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69"/>
      <c r="D798" s="269"/>
      <c r="E798" s="269"/>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69"/>
      <c r="D799" s="269"/>
      <c r="E799" s="269"/>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69"/>
      <c r="D800" s="269"/>
      <c r="E800" s="269"/>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69"/>
      <c r="D801" s="269"/>
      <c r="E801" s="269"/>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69"/>
      <c r="D802" s="269"/>
      <c r="E802" s="269"/>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69"/>
      <c r="D803" s="269"/>
      <c r="E803" s="269"/>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69"/>
      <c r="D804" s="269"/>
      <c r="E804" s="269"/>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69"/>
      <c r="D805" s="269"/>
      <c r="E805" s="269"/>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69"/>
      <c r="D806" s="269"/>
      <c r="E806" s="269"/>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69"/>
      <c r="D807" s="269"/>
      <c r="E807" s="269"/>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69"/>
      <c r="D808" s="269"/>
      <c r="E808" s="269"/>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69"/>
      <c r="D809" s="269"/>
      <c r="E809" s="269"/>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69"/>
      <c r="D810" s="269"/>
      <c r="E810" s="269"/>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69"/>
      <c r="D811" s="269"/>
      <c r="E811" s="269"/>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69"/>
      <c r="D812" s="269"/>
      <c r="E812" s="269"/>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69"/>
      <c r="D813" s="269"/>
      <c r="E813" s="269"/>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69"/>
      <c r="D814" s="269"/>
      <c r="E814" s="269"/>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69"/>
      <c r="D815" s="269"/>
      <c r="E815" s="269"/>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69"/>
      <c r="D816" s="269"/>
      <c r="E816" s="269"/>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69"/>
      <c r="D817" s="269"/>
      <c r="E817" s="269"/>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69"/>
      <c r="D818" s="269"/>
      <c r="E818" s="269"/>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69"/>
      <c r="D819" s="269"/>
      <c r="E819" s="269"/>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69"/>
      <c r="D820" s="269"/>
      <c r="E820" s="269"/>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69"/>
      <c r="D821" s="269"/>
      <c r="E821" s="269"/>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69"/>
      <c r="D822" s="269"/>
      <c r="E822" s="269"/>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69"/>
      <c r="D823" s="269"/>
      <c r="E823" s="269"/>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69"/>
      <c r="D824" s="269"/>
      <c r="E824" s="269"/>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69"/>
      <c r="D825" s="269"/>
      <c r="E825" s="269"/>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69"/>
      <c r="D826" s="269"/>
      <c r="E826" s="269"/>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69"/>
      <c r="D827" s="269"/>
      <c r="E827" s="269"/>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69"/>
      <c r="D828" s="269"/>
      <c r="E828" s="269"/>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69"/>
      <c r="D829" s="269"/>
      <c r="E829" s="269"/>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69"/>
      <c r="D830" s="269"/>
      <c r="E830" s="269"/>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69"/>
      <c r="D831" s="269"/>
      <c r="E831" s="269"/>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69"/>
      <c r="D832" s="269"/>
      <c r="E832" s="269"/>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69"/>
      <c r="D833" s="269"/>
      <c r="E833" s="269"/>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69"/>
      <c r="D834" s="269"/>
      <c r="E834" s="269"/>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69"/>
      <c r="D835" s="269"/>
      <c r="E835" s="269"/>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69"/>
      <c r="D836" s="269"/>
      <c r="E836" s="269"/>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69"/>
      <c r="D837" s="269"/>
      <c r="E837" s="269"/>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69"/>
      <c r="D838" s="269"/>
      <c r="E838" s="269"/>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69"/>
      <c r="D839" s="269"/>
      <c r="E839" s="269"/>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69"/>
      <c r="D840" s="269"/>
      <c r="E840" s="269"/>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69"/>
      <c r="D841" s="269"/>
      <c r="E841" s="269"/>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69"/>
      <c r="D842" s="269"/>
      <c r="E842" s="269"/>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69"/>
      <c r="D843" s="269"/>
      <c r="E843" s="269"/>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69"/>
      <c r="D844" s="269"/>
      <c r="E844" s="269"/>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69"/>
      <c r="D845" s="269"/>
      <c r="E845" s="269"/>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69"/>
      <c r="D846" s="269"/>
      <c r="E846" s="269"/>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69"/>
      <c r="D847" s="269"/>
      <c r="E847" s="269"/>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69"/>
      <c r="D848" s="269"/>
      <c r="E848" s="269"/>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69"/>
      <c r="D849" s="269"/>
      <c r="E849" s="269"/>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69"/>
      <c r="D850" s="269"/>
      <c r="E850" s="269"/>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69"/>
      <c r="D851" s="269"/>
      <c r="E851" s="269"/>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69"/>
      <c r="D852" s="269"/>
      <c r="E852" s="269"/>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69"/>
      <c r="D853" s="269"/>
      <c r="E853" s="269"/>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69"/>
      <c r="D854" s="269"/>
      <c r="E854" s="269"/>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69"/>
      <c r="D855" s="269"/>
      <c r="E855" s="269"/>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69"/>
      <c r="D856" s="269"/>
      <c r="E856" s="269"/>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69"/>
      <c r="D857" s="269"/>
      <c r="E857" s="269"/>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69"/>
      <c r="D858" s="269"/>
      <c r="E858" s="269"/>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69"/>
      <c r="D859" s="269"/>
      <c r="E859" s="269"/>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69"/>
      <c r="D860" s="269"/>
      <c r="E860" s="269"/>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69"/>
      <c r="D861" s="269"/>
      <c r="E861" s="269"/>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69"/>
      <c r="D862" s="269"/>
      <c r="E862" s="269"/>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69"/>
      <c r="D863" s="269"/>
      <c r="E863" s="269"/>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69"/>
      <c r="D864" s="269"/>
      <c r="E864" s="269"/>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69"/>
      <c r="D865" s="269"/>
      <c r="E865" s="269"/>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69"/>
      <c r="D866" s="269"/>
      <c r="E866" s="269"/>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69"/>
      <c r="D867" s="269"/>
      <c r="E867" s="269"/>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69"/>
      <c r="D868" s="269"/>
      <c r="E868" s="269"/>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69"/>
      <c r="D869" s="269"/>
      <c r="E869" s="269"/>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69"/>
      <c r="D870" s="269"/>
      <c r="E870" s="269"/>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69"/>
      <c r="D871" s="269"/>
      <c r="E871" s="269"/>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69"/>
      <c r="D872" s="269"/>
      <c r="E872" s="269"/>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69"/>
      <c r="D873" s="269"/>
      <c r="E873" s="269"/>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69"/>
      <c r="D874" s="269"/>
      <c r="E874" s="269"/>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69"/>
      <c r="D875" s="269"/>
      <c r="E875" s="269"/>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69"/>
      <c r="D876" s="269"/>
      <c r="E876" s="269"/>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69"/>
      <c r="D877" s="269"/>
      <c r="E877" s="269"/>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69"/>
      <c r="D878" s="269"/>
      <c r="E878" s="269"/>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69"/>
      <c r="D879" s="269"/>
      <c r="E879" s="269"/>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69"/>
      <c r="D880" s="269"/>
      <c r="E880" s="269"/>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69"/>
      <c r="D881" s="269"/>
      <c r="E881" s="269"/>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69"/>
      <c r="D882" s="269"/>
      <c r="E882" s="269"/>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69"/>
      <c r="D883" s="269"/>
      <c r="E883" s="269"/>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69"/>
      <c r="D884" s="269"/>
      <c r="E884" s="269"/>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69"/>
      <c r="D885" s="269"/>
      <c r="E885" s="269"/>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69"/>
      <c r="D886" s="269"/>
      <c r="E886" s="269"/>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69"/>
      <c r="D887" s="269"/>
      <c r="E887" s="269"/>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69"/>
      <c r="D888" s="269"/>
      <c r="E888" s="269"/>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69"/>
      <c r="D889" s="269"/>
      <c r="E889" s="269"/>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69"/>
      <c r="D890" s="269"/>
      <c r="E890" s="269"/>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69"/>
      <c r="D891" s="269"/>
      <c r="E891" s="269"/>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69"/>
      <c r="D892" s="269"/>
      <c r="E892" s="269"/>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69"/>
      <c r="D893" s="269"/>
      <c r="E893" s="269"/>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69"/>
      <c r="D894" s="269"/>
      <c r="E894" s="269"/>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69"/>
      <c r="D895" s="269"/>
      <c r="E895" s="269"/>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69"/>
      <c r="D896" s="269"/>
      <c r="E896" s="269"/>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69"/>
      <c r="D897" s="269"/>
      <c r="E897" s="269"/>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69"/>
      <c r="D898" s="269"/>
      <c r="E898" s="269"/>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69"/>
      <c r="D899" s="269"/>
      <c r="E899" s="269"/>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69"/>
      <c r="D900" s="269"/>
      <c r="E900" s="269"/>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69"/>
      <c r="D901" s="269"/>
      <c r="E901" s="269"/>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69"/>
      <c r="D902" s="269"/>
      <c r="E902" s="269"/>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69"/>
      <c r="D903" s="269"/>
      <c r="E903" s="269"/>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69"/>
      <c r="D904" s="269"/>
      <c r="E904" s="269"/>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69"/>
      <c r="D905" s="269"/>
      <c r="E905" s="269"/>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69"/>
      <c r="D906" s="269"/>
      <c r="E906" s="269"/>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69"/>
      <c r="D907" s="269"/>
      <c r="E907" s="269"/>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69"/>
      <c r="D908" s="269"/>
      <c r="E908" s="269"/>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69"/>
      <c r="D909" s="269"/>
      <c r="E909" s="269"/>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69"/>
      <c r="D910" s="269"/>
      <c r="E910" s="269"/>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69"/>
      <c r="D911" s="269"/>
      <c r="E911" s="269"/>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69"/>
      <c r="D912" s="269"/>
      <c r="E912" s="269"/>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69"/>
      <c r="D913" s="269"/>
      <c r="E913" s="269"/>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69"/>
      <c r="D914" s="269"/>
      <c r="E914" s="269"/>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69"/>
      <c r="D915" s="269"/>
      <c r="E915" s="269"/>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69"/>
      <c r="D916" s="269"/>
      <c r="E916" s="269"/>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69"/>
      <c r="D917" s="269"/>
      <c r="E917" s="269"/>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69"/>
      <c r="D918" s="269"/>
      <c r="E918" s="269"/>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69"/>
      <c r="D919" s="269"/>
      <c r="E919" s="269"/>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69"/>
      <c r="D920" s="269"/>
      <c r="E920" s="269"/>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69"/>
      <c r="D921" s="269"/>
      <c r="E921" s="269"/>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69"/>
      <c r="D922" s="269"/>
      <c r="E922" s="269"/>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69"/>
      <c r="D923" s="269"/>
      <c r="E923" s="269"/>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69"/>
      <c r="D924" s="269"/>
      <c r="E924" s="269"/>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69"/>
      <c r="D925" s="269"/>
      <c r="E925" s="269"/>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69"/>
      <c r="D926" s="269"/>
      <c r="E926" s="269"/>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69"/>
      <c r="D927" s="269"/>
      <c r="E927" s="269"/>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69"/>
      <c r="D928" s="269"/>
      <c r="E928" s="269"/>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69"/>
      <c r="D929" s="269"/>
      <c r="E929" s="269"/>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69"/>
      <c r="D930" s="269"/>
      <c r="E930" s="269"/>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69"/>
      <c r="D931" s="269"/>
      <c r="E931" s="269"/>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69"/>
      <c r="D932" s="269"/>
      <c r="E932" s="269"/>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69"/>
      <c r="D933" s="269"/>
      <c r="E933" s="269"/>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69"/>
      <c r="D934" s="269"/>
      <c r="E934" s="269"/>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69"/>
      <c r="D935" s="269"/>
      <c r="E935" s="269"/>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69"/>
      <c r="D936" s="269"/>
      <c r="E936" s="269"/>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69"/>
      <c r="D937" s="269"/>
      <c r="E937" s="269"/>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69"/>
      <c r="D938" s="269"/>
      <c r="E938" s="269"/>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69"/>
      <c r="D939" s="269"/>
      <c r="E939" s="269"/>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69"/>
      <c r="D940" s="269"/>
      <c r="E940" s="269"/>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69"/>
      <c r="D941" s="269"/>
      <c r="E941" s="269"/>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69"/>
      <c r="D942" s="269"/>
      <c r="E942" s="269"/>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69"/>
      <c r="D943" s="269"/>
      <c r="E943" s="269"/>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69"/>
      <c r="D944" s="269"/>
      <c r="E944" s="269"/>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69"/>
      <c r="D945" s="269"/>
      <c r="E945" s="269"/>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69"/>
      <c r="D946" s="269"/>
      <c r="E946" s="269"/>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69"/>
      <c r="D947" s="269"/>
      <c r="E947" s="269"/>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69"/>
      <c r="D948" s="269"/>
      <c r="E948" s="269"/>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69"/>
      <c r="D949" s="269"/>
      <c r="E949" s="269"/>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69"/>
      <c r="D950" s="269"/>
      <c r="E950" s="269"/>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69"/>
      <c r="D951" s="269"/>
      <c r="E951" s="269"/>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69"/>
      <c r="D952" s="269"/>
      <c r="E952" s="269"/>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69"/>
      <c r="D953" s="269"/>
      <c r="E953" s="269"/>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69"/>
      <c r="D954" s="269"/>
      <c r="E954" s="269"/>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69"/>
      <c r="D955" s="269"/>
      <c r="E955" s="269"/>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69"/>
      <c r="D956" s="269"/>
      <c r="E956" s="269"/>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69"/>
      <c r="D957" s="269"/>
      <c r="E957" s="269"/>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69"/>
      <c r="D958" s="269"/>
      <c r="E958" s="269"/>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69"/>
      <c r="D959" s="269"/>
      <c r="E959" s="269"/>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69"/>
      <c r="D960" s="269"/>
      <c r="E960" s="269"/>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69"/>
      <c r="D961" s="269"/>
      <c r="E961" s="269"/>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69"/>
      <c r="D962" s="269"/>
      <c r="E962" s="269"/>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69"/>
      <c r="D963" s="269"/>
      <c r="E963" s="269"/>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69"/>
      <c r="D964" s="269"/>
      <c r="E964" s="269"/>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69"/>
      <c r="D965" s="269"/>
      <c r="E965" s="269"/>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69"/>
      <c r="D966" s="269"/>
      <c r="E966" s="269"/>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69"/>
      <c r="D967" s="269"/>
      <c r="E967" s="269"/>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69"/>
      <c r="D968" s="269"/>
      <c r="E968" s="269"/>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69"/>
      <c r="D969" s="269"/>
      <c r="E969" s="269"/>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69"/>
      <c r="D970" s="269"/>
      <c r="E970" s="269"/>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69"/>
      <c r="D971" s="269"/>
      <c r="E971" s="269"/>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69"/>
      <c r="D972" s="269"/>
      <c r="E972" s="269"/>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69"/>
      <c r="D973" s="269"/>
      <c r="E973" s="269"/>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69"/>
      <c r="D974" s="269"/>
      <c r="E974" s="269"/>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69"/>
      <c r="D975" s="269"/>
      <c r="E975" s="269"/>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69"/>
      <c r="D976" s="269"/>
      <c r="E976" s="269"/>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69"/>
      <c r="D977" s="269"/>
      <c r="E977" s="269"/>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69"/>
      <c r="D978" s="269"/>
      <c r="E978" s="269"/>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69"/>
      <c r="D979" s="269"/>
      <c r="E979" s="269"/>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69"/>
      <c r="D980" s="269"/>
      <c r="E980" s="269"/>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69"/>
      <c r="D981" s="269"/>
      <c r="E981" s="269"/>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69"/>
      <c r="D982" s="269"/>
      <c r="E982" s="269"/>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69"/>
      <c r="D983" s="269"/>
      <c r="E983" s="269"/>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69"/>
      <c r="D984" s="269"/>
      <c r="E984" s="269"/>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69"/>
      <c r="D985" s="269"/>
      <c r="E985" s="269"/>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69"/>
      <c r="D986" s="269"/>
      <c r="E986" s="269"/>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69"/>
      <c r="D987" s="269"/>
      <c r="E987" s="269"/>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69"/>
      <c r="D988" s="269"/>
      <c r="E988" s="269"/>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69"/>
      <c r="D989" s="269"/>
      <c r="E989" s="269"/>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69"/>
      <c r="D990" s="269"/>
      <c r="E990" s="269"/>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69"/>
      <c r="D991" s="269"/>
      <c r="E991" s="269"/>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69"/>
      <c r="D992" s="269"/>
      <c r="E992" s="269"/>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69"/>
      <c r="D993" s="269"/>
      <c r="E993" s="269"/>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69"/>
      <c r="D994" s="269"/>
      <c r="E994" s="269"/>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69"/>
      <c r="D995" s="269"/>
      <c r="E995" s="269"/>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69"/>
      <c r="D996" s="269"/>
      <c r="E996" s="269"/>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69"/>
      <c r="D997" s="269"/>
      <c r="E997" s="269"/>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69"/>
      <c r="D998" s="269"/>
      <c r="E998" s="269"/>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69"/>
      <c r="D999" s="269"/>
      <c r="E999" s="269"/>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69"/>
      <c r="D1000" s="269"/>
      <c r="E1000" s="269"/>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A8:F8"/>
    <mergeCell ref="A9:F9"/>
    <mergeCell ref="A10:F10"/>
    <mergeCell ref="A11:F11"/>
    <mergeCell ref="A1:F1"/>
    <mergeCell ref="A2:F2"/>
    <mergeCell ref="A3:F3"/>
    <mergeCell ref="A4:F4"/>
    <mergeCell ref="A5:F5"/>
    <mergeCell ref="A6:F6"/>
    <mergeCell ref="A7:F7"/>
  </mergeCells>
  <printOptions horizontalCentered="1" verticalCentered="1"/>
  <pageMargins left="0.19685039370078741" right="0.19685039370078741" top="0.59055118110236227" bottom="0.59055118110236227"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0"/>
  <sheetViews>
    <sheetView workbookViewId="0"/>
  </sheetViews>
  <sheetFormatPr defaultColWidth="14.42578125" defaultRowHeight="15" customHeight="1"/>
  <cols>
    <col min="1" max="1" width="47.85546875" customWidth="1"/>
    <col min="2" max="2" width="26.28515625" customWidth="1"/>
    <col min="3" max="3" width="29.5703125" customWidth="1"/>
    <col min="4" max="4" width="31.42578125" customWidth="1"/>
    <col min="5" max="6" width="31" customWidth="1"/>
    <col min="7" max="7" width="3.85546875" customWidth="1"/>
    <col min="8" max="8" width="10.140625" customWidth="1"/>
    <col min="9" max="9" width="15.140625" customWidth="1"/>
    <col min="10" max="10" width="2.7109375" customWidth="1"/>
    <col min="11" max="11" width="9.140625" customWidth="1"/>
    <col min="12" max="14" width="13.28515625" customWidth="1"/>
    <col min="15" max="15" width="0.7109375" customWidth="1"/>
    <col min="16" max="16" width="10.28515625" customWidth="1"/>
    <col min="17" max="17" width="13.28515625" customWidth="1"/>
    <col min="18" max="18" width="5.85546875" customWidth="1"/>
    <col min="19" max="19" width="9.140625" customWidth="1"/>
    <col min="20" max="26" width="8.7109375" customWidth="1"/>
  </cols>
  <sheetData>
    <row r="1" spans="1:26" ht="35.25" customHeight="1">
      <c r="A1" s="270" t="s">
        <v>11</v>
      </c>
      <c r="B1" s="270" t="s">
        <v>19</v>
      </c>
      <c r="C1" s="270" t="s">
        <v>24</v>
      </c>
      <c r="D1" s="270" t="s">
        <v>35</v>
      </c>
      <c r="E1" s="270" t="s">
        <v>37</v>
      </c>
      <c r="F1" s="271" t="s">
        <v>39</v>
      </c>
      <c r="G1" s="272"/>
      <c r="H1" s="273"/>
      <c r="I1" s="273"/>
      <c r="J1" s="272"/>
      <c r="K1" s="273"/>
      <c r="L1" s="273"/>
      <c r="M1" s="273"/>
      <c r="N1" s="273"/>
      <c r="O1" s="273"/>
      <c r="P1" s="273"/>
      <c r="Q1" s="273"/>
      <c r="R1" s="273"/>
      <c r="S1" s="273"/>
      <c r="T1" s="272"/>
      <c r="U1" s="272"/>
      <c r="V1" s="272"/>
      <c r="W1" s="272"/>
      <c r="X1" s="272"/>
      <c r="Y1" s="272"/>
      <c r="Z1" s="272"/>
    </row>
    <row r="2" spans="1:26" ht="12.75" customHeight="1">
      <c r="A2" s="271" t="s">
        <v>562</v>
      </c>
      <c r="B2" s="225"/>
      <c r="C2" s="271" t="s">
        <v>26</v>
      </c>
      <c r="D2" s="271" t="s">
        <v>207</v>
      </c>
      <c r="E2" s="271" t="s">
        <v>352</v>
      </c>
      <c r="F2" s="271" t="s">
        <v>563</v>
      </c>
      <c r="G2" s="273"/>
      <c r="H2" s="273"/>
      <c r="I2" s="273"/>
      <c r="J2" s="273"/>
      <c r="K2" s="273"/>
      <c r="L2" s="273"/>
      <c r="M2" s="273"/>
      <c r="N2" s="273"/>
      <c r="O2" s="273"/>
      <c r="P2" s="273"/>
      <c r="Q2" s="273"/>
      <c r="R2" s="273"/>
      <c r="S2" s="273"/>
      <c r="T2" s="273"/>
      <c r="U2" s="273"/>
      <c r="V2" s="273"/>
      <c r="W2" s="273"/>
      <c r="X2" s="273"/>
      <c r="Y2" s="273"/>
      <c r="Z2" s="273"/>
    </row>
    <row r="3" spans="1:26" ht="12.75" customHeight="1">
      <c r="A3" s="271" t="s">
        <v>564</v>
      </c>
      <c r="B3" s="225"/>
      <c r="C3" s="271" t="s">
        <v>132</v>
      </c>
      <c r="D3" s="271" t="s">
        <v>209</v>
      </c>
      <c r="E3" s="271" t="s">
        <v>338</v>
      </c>
      <c r="F3" s="271" t="s">
        <v>565</v>
      </c>
      <c r="G3" s="273"/>
      <c r="H3" s="273"/>
      <c r="I3" s="273"/>
      <c r="J3" s="273"/>
      <c r="K3" s="273"/>
      <c r="L3" s="273"/>
      <c r="M3" s="273"/>
      <c r="N3" s="273"/>
      <c r="O3" s="273"/>
      <c r="P3" s="273"/>
      <c r="Q3" s="273"/>
      <c r="R3" s="273"/>
      <c r="S3" s="273"/>
      <c r="T3" s="273"/>
      <c r="U3" s="273"/>
      <c r="V3" s="273"/>
      <c r="W3" s="273"/>
      <c r="X3" s="273"/>
      <c r="Y3" s="273"/>
      <c r="Z3" s="273"/>
    </row>
    <row r="4" spans="1:26" ht="12.75" customHeight="1">
      <c r="A4" s="271" t="s">
        <v>17</v>
      </c>
      <c r="B4" s="225"/>
      <c r="C4" s="271" t="s">
        <v>135</v>
      </c>
      <c r="D4" s="271" t="s">
        <v>211</v>
      </c>
      <c r="E4" s="271" t="s">
        <v>340</v>
      </c>
      <c r="F4" s="273"/>
      <c r="G4" s="273"/>
      <c r="H4" s="273"/>
      <c r="I4" s="273"/>
      <c r="J4" s="273"/>
      <c r="K4" s="273"/>
      <c r="L4" s="273"/>
      <c r="M4" s="273"/>
      <c r="N4" s="273"/>
      <c r="O4" s="273"/>
      <c r="P4" s="273"/>
      <c r="Q4" s="273"/>
      <c r="R4" s="273"/>
      <c r="S4" s="273"/>
      <c r="T4" s="273"/>
      <c r="U4" s="273"/>
      <c r="V4" s="273"/>
      <c r="W4" s="273"/>
      <c r="X4" s="273"/>
      <c r="Y4" s="273"/>
      <c r="Z4" s="273"/>
    </row>
    <row r="5" spans="1:26" ht="28.5" customHeight="1">
      <c r="A5" s="225"/>
      <c r="B5" s="273"/>
      <c r="C5" s="271" t="s">
        <v>137</v>
      </c>
      <c r="D5" s="271" t="s">
        <v>213</v>
      </c>
      <c r="E5" s="271" t="s">
        <v>356</v>
      </c>
      <c r="F5" s="274"/>
      <c r="G5" s="273"/>
      <c r="H5" s="273"/>
      <c r="I5" s="273"/>
      <c r="J5" s="273"/>
      <c r="K5" s="273"/>
      <c r="L5" s="273"/>
      <c r="M5" s="273"/>
      <c r="N5" s="273"/>
      <c r="O5" s="273"/>
      <c r="P5" s="273"/>
      <c r="Q5" s="273"/>
      <c r="R5" s="273"/>
      <c r="S5" s="273"/>
      <c r="T5" s="273"/>
      <c r="U5" s="273"/>
      <c r="V5" s="273"/>
      <c r="W5" s="273"/>
      <c r="X5" s="273"/>
      <c r="Y5" s="273"/>
      <c r="Z5" s="273"/>
    </row>
    <row r="6" spans="1:26" ht="12.75" customHeight="1">
      <c r="A6" s="225"/>
      <c r="B6" s="225"/>
      <c r="C6" s="271" t="s">
        <v>139</v>
      </c>
      <c r="D6" s="271" t="s">
        <v>215</v>
      </c>
      <c r="E6" s="271" t="s">
        <v>342</v>
      </c>
      <c r="F6" s="274"/>
      <c r="G6" s="273"/>
      <c r="H6" s="273"/>
      <c r="I6" s="273"/>
      <c r="J6" s="273"/>
      <c r="K6" s="273"/>
      <c r="L6" s="273"/>
      <c r="M6" s="273"/>
      <c r="N6" s="273"/>
      <c r="O6" s="273"/>
      <c r="P6" s="273"/>
      <c r="Q6" s="273"/>
      <c r="R6" s="273"/>
      <c r="S6" s="273"/>
      <c r="T6" s="273"/>
      <c r="U6" s="273"/>
      <c r="V6" s="273"/>
      <c r="W6" s="273"/>
      <c r="X6" s="273"/>
      <c r="Y6" s="273"/>
      <c r="Z6" s="273"/>
    </row>
    <row r="7" spans="1:26" ht="12.75" customHeight="1">
      <c r="A7" s="225"/>
      <c r="B7" s="225"/>
      <c r="C7" s="271" t="s">
        <v>142</v>
      </c>
      <c r="D7" s="271" t="s">
        <v>217</v>
      </c>
      <c r="E7" s="271" t="s">
        <v>354</v>
      </c>
      <c r="F7" s="274"/>
      <c r="G7" s="273"/>
      <c r="H7" s="273"/>
      <c r="I7" s="273"/>
      <c r="J7" s="273"/>
      <c r="K7" s="273"/>
      <c r="L7" s="273"/>
      <c r="M7" s="273"/>
      <c r="N7" s="273"/>
      <c r="O7" s="273"/>
      <c r="P7" s="273"/>
      <c r="Q7" s="273"/>
      <c r="R7" s="273"/>
      <c r="S7" s="273"/>
      <c r="T7" s="273"/>
      <c r="U7" s="273"/>
      <c r="V7" s="273"/>
      <c r="W7" s="273"/>
      <c r="X7" s="273"/>
      <c r="Y7" s="273"/>
      <c r="Z7" s="273"/>
    </row>
    <row r="8" spans="1:26" ht="12.75" customHeight="1">
      <c r="A8" s="225"/>
      <c r="B8" s="225"/>
      <c r="C8" s="271" t="s">
        <v>145</v>
      </c>
      <c r="D8" s="271" t="s">
        <v>219</v>
      </c>
      <c r="E8" s="271" t="s">
        <v>344</v>
      </c>
      <c r="F8" s="274"/>
      <c r="G8" s="273"/>
      <c r="H8" s="273"/>
      <c r="I8" s="273"/>
      <c r="J8" s="273"/>
      <c r="K8" s="273"/>
      <c r="L8" s="273"/>
      <c r="M8" s="273"/>
      <c r="N8" s="273"/>
      <c r="O8" s="273"/>
      <c r="P8" s="273"/>
      <c r="Q8" s="273"/>
      <c r="R8" s="273"/>
      <c r="S8" s="273"/>
      <c r="T8" s="273"/>
      <c r="U8" s="273"/>
      <c r="V8" s="273"/>
      <c r="W8" s="273"/>
      <c r="X8" s="273"/>
      <c r="Y8" s="273"/>
      <c r="Z8" s="273"/>
    </row>
    <row r="9" spans="1:26" ht="12.75" customHeight="1">
      <c r="A9" s="225"/>
      <c r="B9" s="225"/>
      <c r="C9" s="271" t="s">
        <v>150</v>
      </c>
      <c r="D9" s="271" t="s">
        <v>221</v>
      </c>
      <c r="E9" s="271" t="s">
        <v>336</v>
      </c>
      <c r="F9" s="274"/>
      <c r="G9" s="273"/>
      <c r="H9" s="273"/>
      <c r="I9" s="273"/>
      <c r="J9" s="273"/>
      <c r="K9" s="273"/>
      <c r="L9" s="273"/>
      <c r="M9" s="273"/>
      <c r="N9" s="273"/>
      <c r="O9" s="273"/>
      <c r="P9" s="273"/>
      <c r="Q9" s="273"/>
      <c r="R9" s="273"/>
      <c r="S9" s="273"/>
      <c r="T9" s="273"/>
      <c r="U9" s="273"/>
      <c r="V9" s="273"/>
      <c r="W9" s="273"/>
      <c r="X9" s="273"/>
      <c r="Y9" s="273"/>
      <c r="Z9" s="273"/>
    </row>
    <row r="10" spans="1:26" ht="12.75" customHeight="1">
      <c r="A10" s="225"/>
      <c r="B10" s="225"/>
      <c r="C10" s="271" t="s">
        <v>153</v>
      </c>
      <c r="D10" s="271" t="s">
        <v>223</v>
      </c>
      <c r="E10" s="271" t="s">
        <v>358</v>
      </c>
      <c r="F10" s="274"/>
      <c r="G10" s="273"/>
      <c r="H10" s="273"/>
      <c r="I10" s="273"/>
      <c r="J10" s="273"/>
      <c r="K10" s="273"/>
      <c r="L10" s="273"/>
      <c r="M10" s="273"/>
      <c r="N10" s="273"/>
      <c r="O10" s="273"/>
      <c r="P10" s="273"/>
      <c r="Q10" s="273"/>
      <c r="R10" s="273"/>
      <c r="S10" s="273"/>
      <c r="T10" s="273"/>
      <c r="U10" s="273"/>
      <c r="V10" s="273"/>
      <c r="W10" s="273"/>
      <c r="X10" s="273"/>
      <c r="Y10" s="273"/>
      <c r="Z10" s="273"/>
    </row>
    <row r="11" spans="1:26" ht="12.75" customHeight="1">
      <c r="A11" s="225"/>
      <c r="B11" s="225"/>
      <c r="C11" s="271" t="s">
        <v>156</v>
      </c>
      <c r="D11" s="271" t="s">
        <v>225</v>
      </c>
      <c r="E11" s="271" t="s">
        <v>346</v>
      </c>
      <c r="F11" s="274"/>
      <c r="G11" s="273"/>
      <c r="H11" s="273"/>
      <c r="I11" s="273"/>
      <c r="J11" s="273"/>
      <c r="K11" s="273"/>
      <c r="L11" s="273"/>
      <c r="M11" s="273"/>
      <c r="N11" s="273"/>
      <c r="O11" s="273"/>
      <c r="P11" s="273"/>
      <c r="Q11" s="273"/>
      <c r="R11" s="273"/>
      <c r="S11" s="273"/>
      <c r="T11" s="273"/>
      <c r="U11" s="273"/>
      <c r="V11" s="273"/>
      <c r="W11" s="273"/>
      <c r="X11" s="273"/>
      <c r="Y11" s="273"/>
      <c r="Z11" s="273"/>
    </row>
    <row r="12" spans="1:26" ht="12.75" customHeight="1">
      <c r="A12" s="225"/>
      <c r="B12" s="225"/>
      <c r="C12" s="271" t="s">
        <v>159</v>
      </c>
      <c r="D12" s="271" t="s">
        <v>227</v>
      </c>
      <c r="E12" s="271" t="s">
        <v>348</v>
      </c>
      <c r="F12" s="274"/>
      <c r="G12" s="273"/>
      <c r="H12" s="273"/>
      <c r="I12" s="273"/>
      <c r="J12" s="273"/>
      <c r="K12" s="273"/>
      <c r="L12" s="273"/>
      <c r="M12" s="273"/>
      <c r="N12" s="273"/>
      <c r="O12" s="273"/>
      <c r="P12" s="273"/>
      <c r="Q12" s="273"/>
      <c r="R12" s="273"/>
      <c r="S12" s="273"/>
      <c r="T12" s="273"/>
      <c r="U12" s="273"/>
      <c r="V12" s="273"/>
      <c r="W12" s="273"/>
      <c r="X12" s="273"/>
      <c r="Y12" s="273"/>
      <c r="Z12" s="273"/>
    </row>
    <row r="13" spans="1:26" ht="12.75" customHeight="1">
      <c r="A13" s="225"/>
      <c r="B13" s="225"/>
      <c r="C13" s="271" t="s">
        <v>162</v>
      </c>
      <c r="D13" s="271" t="s">
        <v>229</v>
      </c>
      <c r="E13" s="271" t="s">
        <v>360</v>
      </c>
      <c r="F13" s="274"/>
      <c r="G13" s="273"/>
      <c r="H13" s="273"/>
      <c r="I13" s="273"/>
      <c r="J13" s="273"/>
      <c r="K13" s="273"/>
      <c r="L13" s="273"/>
      <c r="M13" s="273"/>
      <c r="N13" s="273"/>
      <c r="O13" s="273"/>
      <c r="P13" s="273"/>
      <c r="Q13" s="273"/>
      <c r="R13" s="273"/>
      <c r="S13" s="273"/>
      <c r="T13" s="273"/>
      <c r="U13" s="273"/>
      <c r="V13" s="273"/>
      <c r="W13" s="273"/>
      <c r="X13" s="273"/>
      <c r="Y13" s="273"/>
      <c r="Z13" s="273"/>
    </row>
    <row r="14" spans="1:26" ht="12.75" customHeight="1">
      <c r="A14" s="225"/>
      <c r="B14" s="225"/>
      <c r="C14" s="271" t="s">
        <v>166</v>
      </c>
      <c r="D14" s="271" t="s">
        <v>231</v>
      </c>
      <c r="E14" s="271" t="s">
        <v>350</v>
      </c>
      <c r="F14" s="274"/>
      <c r="G14" s="273"/>
      <c r="H14" s="273"/>
      <c r="I14" s="273"/>
      <c r="J14" s="273"/>
      <c r="K14" s="273"/>
      <c r="L14" s="273"/>
      <c r="M14" s="273"/>
      <c r="N14" s="273"/>
      <c r="O14" s="273"/>
      <c r="P14" s="273"/>
      <c r="Q14" s="273"/>
      <c r="R14" s="273"/>
      <c r="S14" s="273"/>
      <c r="T14" s="273"/>
      <c r="U14" s="273"/>
      <c r="V14" s="273"/>
      <c r="W14" s="273"/>
      <c r="X14" s="273"/>
      <c r="Y14" s="273"/>
      <c r="Z14" s="273"/>
    </row>
    <row r="15" spans="1:26" ht="12.75" customHeight="1">
      <c r="A15" s="225"/>
      <c r="B15" s="225"/>
      <c r="C15" s="271" t="s">
        <v>171</v>
      </c>
      <c r="D15" s="271" t="s">
        <v>233</v>
      </c>
      <c r="E15" s="225"/>
      <c r="F15" s="274"/>
      <c r="G15" s="273"/>
      <c r="H15" s="273"/>
      <c r="I15" s="273"/>
      <c r="J15" s="273"/>
      <c r="K15" s="273"/>
      <c r="L15" s="273"/>
      <c r="M15" s="273"/>
      <c r="N15" s="273"/>
      <c r="O15" s="273"/>
      <c r="P15" s="273"/>
      <c r="Q15" s="273"/>
      <c r="R15" s="273"/>
      <c r="S15" s="273"/>
      <c r="T15" s="273"/>
      <c r="U15" s="273"/>
      <c r="V15" s="273"/>
      <c r="W15" s="273"/>
      <c r="X15" s="273"/>
      <c r="Y15" s="273"/>
      <c r="Z15" s="273"/>
    </row>
    <row r="16" spans="1:26" ht="12.75" customHeight="1">
      <c r="A16" s="225"/>
      <c r="B16" s="225"/>
      <c r="C16" s="271" t="s">
        <v>566</v>
      </c>
      <c r="D16" s="271" t="s">
        <v>235</v>
      </c>
      <c r="E16" s="225"/>
      <c r="F16" s="225"/>
      <c r="G16" s="273"/>
      <c r="H16" s="273"/>
      <c r="I16" s="273"/>
      <c r="J16" s="273"/>
      <c r="K16" s="273"/>
      <c r="L16" s="273"/>
      <c r="M16" s="273"/>
      <c r="N16" s="273"/>
      <c r="O16" s="273"/>
      <c r="P16" s="273"/>
      <c r="Q16" s="273"/>
      <c r="R16" s="273"/>
      <c r="S16" s="273"/>
      <c r="T16" s="273"/>
      <c r="U16" s="273"/>
      <c r="V16" s="273"/>
      <c r="W16" s="273"/>
      <c r="X16" s="273"/>
      <c r="Y16" s="273"/>
      <c r="Z16" s="273"/>
    </row>
    <row r="17" spans="1:26" ht="12.75" customHeight="1">
      <c r="A17" s="225"/>
      <c r="B17" s="225"/>
      <c r="C17" s="271" t="s">
        <v>178</v>
      </c>
      <c r="D17" s="271" t="s">
        <v>237</v>
      </c>
      <c r="E17" s="225"/>
      <c r="F17" s="225"/>
      <c r="G17" s="273"/>
      <c r="H17" s="273"/>
      <c r="I17" s="273"/>
      <c r="J17" s="273"/>
      <c r="K17" s="273"/>
      <c r="L17" s="273"/>
      <c r="M17" s="273"/>
      <c r="N17" s="273"/>
      <c r="O17" s="273"/>
      <c r="P17" s="273"/>
      <c r="Q17" s="273"/>
      <c r="R17" s="273"/>
      <c r="S17" s="273"/>
      <c r="T17" s="273"/>
      <c r="U17" s="273"/>
      <c r="V17" s="273"/>
      <c r="W17" s="273"/>
      <c r="X17" s="273"/>
      <c r="Y17" s="273"/>
      <c r="Z17" s="273"/>
    </row>
    <row r="18" spans="1:26" ht="12.75" customHeight="1">
      <c r="A18" s="225"/>
      <c r="B18" s="225"/>
      <c r="C18" s="271" t="s">
        <v>180</v>
      </c>
      <c r="D18" s="271" t="s">
        <v>239</v>
      </c>
      <c r="E18" s="225"/>
      <c r="F18" s="225"/>
      <c r="G18" s="273"/>
      <c r="H18" s="273"/>
      <c r="I18" s="273"/>
      <c r="J18" s="273"/>
      <c r="K18" s="273"/>
      <c r="L18" s="273"/>
      <c r="M18" s="273"/>
      <c r="N18" s="273"/>
      <c r="O18" s="273"/>
      <c r="P18" s="273"/>
      <c r="Q18" s="273"/>
      <c r="R18" s="273"/>
      <c r="S18" s="273"/>
      <c r="T18" s="273"/>
      <c r="U18" s="273"/>
      <c r="V18" s="273"/>
      <c r="W18" s="273"/>
      <c r="X18" s="273"/>
      <c r="Y18" s="273"/>
      <c r="Z18" s="273"/>
    </row>
    <row r="19" spans="1:26" ht="12.75" customHeight="1">
      <c r="A19" s="225"/>
      <c r="B19" s="225"/>
      <c r="C19" s="271" t="s">
        <v>182</v>
      </c>
      <c r="D19" s="271" t="s">
        <v>241</v>
      </c>
      <c r="E19" s="225"/>
      <c r="F19" s="225"/>
      <c r="G19" s="273"/>
      <c r="H19" s="273"/>
      <c r="I19" s="273"/>
      <c r="J19" s="273"/>
      <c r="K19" s="273"/>
      <c r="L19" s="273"/>
      <c r="M19" s="273"/>
      <c r="N19" s="273"/>
      <c r="O19" s="273"/>
      <c r="P19" s="273"/>
      <c r="Q19" s="273"/>
      <c r="R19" s="273"/>
      <c r="S19" s="273"/>
      <c r="T19" s="273"/>
      <c r="U19" s="273"/>
      <c r="V19" s="273"/>
      <c r="W19" s="273"/>
      <c r="X19" s="273"/>
      <c r="Y19" s="273"/>
      <c r="Z19" s="273"/>
    </row>
    <row r="20" spans="1:26" ht="12.75" customHeight="1">
      <c r="A20" s="225"/>
      <c r="B20" s="225"/>
      <c r="C20" s="271" t="s">
        <v>184</v>
      </c>
      <c r="D20" s="271" t="s">
        <v>243</v>
      </c>
      <c r="E20" s="225"/>
      <c r="F20" s="225"/>
      <c r="G20" s="273"/>
      <c r="H20" s="273"/>
      <c r="I20" s="273"/>
      <c r="J20" s="273"/>
      <c r="K20" s="273"/>
      <c r="L20" s="273"/>
      <c r="M20" s="273"/>
      <c r="N20" s="273"/>
      <c r="O20" s="273"/>
      <c r="P20" s="273"/>
      <c r="Q20" s="273"/>
      <c r="R20" s="273"/>
      <c r="S20" s="273"/>
      <c r="T20" s="273"/>
      <c r="U20" s="273"/>
      <c r="V20" s="273"/>
      <c r="W20" s="273"/>
      <c r="X20" s="273"/>
      <c r="Y20" s="273"/>
      <c r="Z20" s="273"/>
    </row>
    <row r="21" spans="1:26" ht="12.75" customHeight="1">
      <c r="A21" s="225"/>
      <c r="B21" s="225"/>
      <c r="C21" s="271" t="s">
        <v>188</v>
      </c>
      <c r="D21" s="271" t="s">
        <v>245</v>
      </c>
      <c r="E21" s="225"/>
      <c r="F21" s="225"/>
      <c r="G21" s="273"/>
      <c r="H21" s="273"/>
      <c r="I21" s="273"/>
      <c r="J21" s="273"/>
      <c r="K21" s="273"/>
      <c r="L21" s="273"/>
      <c r="M21" s="273"/>
      <c r="N21" s="273"/>
      <c r="O21" s="273"/>
      <c r="P21" s="273"/>
      <c r="Q21" s="273"/>
      <c r="R21" s="273"/>
      <c r="S21" s="273"/>
      <c r="T21" s="273"/>
      <c r="U21" s="273"/>
      <c r="V21" s="273"/>
      <c r="W21" s="273"/>
      <c r="X21" s="273"/>
      <c r="Y21" s="273"/>
      <c r="Z21" s="273"/>
    </row>
    <row r="22" spans="1:26" ht="12.75" customHeight="1">
      <c r="A22" s="225"/>
      <c r="B22" s="225"/>
      <c r="C22" s="271" t="s">
        <v>190</v>
      </c>
      <c r="D22" s="271" t="s">
        <v>247</v>
      </c>
      <c r="E22" s="225"/>
      <c r="F22" s="225"/>
      <c r="G22" s="273"/>
      <c r="H22" s="273"/>
      <c r="I22" s="273"/>
      <c r="J22" s="273"/>
      <c r="K22" s="273"/>
      <c r="L22" s="273"/>
      <c r="M22" s="273"/>
      <c r="N22" s="273"/>
      <c r="O22" s="273"/>
      <c r="P22" s="273"/>
      <c r="Q22" s="273"/>
      <c r="R22" s="273"/>
      <c r="S22" s="273"/>
      <c r="T22" s="273"/>
      <c r="U22" s="273"/>
      <c r="V22" s="273"/>
      <c r="W22" s="273"/>
      <c r="X22" s="273"/>
      <c r="Y22" s="273"/>
      <c r="Z22" s="273"/>
    </row>
    <row r="23" spans="1:26" ht="12.75" customHeight="1">
      <c r="A23" s="225"/>
      <c r="B23" s="225"/>
      <c r="C23" s="271" t="s">
        <v>193</v>
      </c>
      <c r="D23" s="271" t="s">
        <v>249</v>
      </c>
      <c r="E23" s="225"/>
      <c r="F23" s="225"/>
      <c r="G23" s="273"/>
      <c r="H23" s="273"/>
      <c r="I23" s="273"/>
      <c r="J23" s="273"/>
      <c r="K23" s="273"/>
      <c r="L23" s="273"/>
      <c r="M23" s="273"/>
      <c r="N23" s="273"/>
      <c r="O23" s="273"/>
      <c r="P23" s="273"/>
      <c r="Q23" s="273"/>
      <c r="R23" s="273"/>
      <c r="S23" s="273"/>
      <c r="T23" s="273"/>
      <c r="U23" s="273"/>
      <c r="V23" s="273"/>
      <c r="W23" s="273"/>
      <c r="X23" s="273"/>
      <c r="Y23" s="273"/>
      <c r="Z23" s="273"/>
    </row>
    <row r="24" spans="1:26" ht="12.75" customHeight="1">
      <c r="A24" s="225"/>
      <c r="B24" s="225"/>
      <c r="C24" s="271" t="s">
        <v>195</v>
      </c>
      <c r="D24" s="271" t="s">
        <v>251</v>
      </c>
      <c r="E24" s="225"/>
      <c r="F24" s="225"/>
      <c r="G24" s="273"/>
      <c r="H24" s="273"/>
      <c r="I24" s="273"/>
      <c r="J24" s="273"/>
      <c r="K24" s="273"/>
      <c r="L24" s="273"/>
      <c r="M24" s="273"/>
      <c r="N24" s="273"/>
      <c r="O24" s="273"/>
      <c r="P24" s="273"/>
      <c r="Q24" s="273"/>
      <c r="R24" s="273"/>
      <c r="S24" s="273"/>
      <c r="T24" s="273"/>
      <c r="U24" s="273"/>
      <c r="V24" s="273"/>
      <c r="W24" s="273"/>
      <c r="X24" s="273"/>
      <c r="Y24" s="273"/>
      <c r="Z24" s="273"/>
    </row>
    <row r="25" spans="1:26" ht="12.75" customHeight="1">
      <c r="A25" s="225"/>
      <c r="B25" s="225"/>
      <c r="C25" s="271" t="s">
        <v>197</v>
      </c>
      <c r="D25" s="271" t="s">
        <v>253</v>
      </c>
      <c r="E25" s="225"/>
      <c r="F25" s="225"/>
      <c r="G25" s="273"/>
      <c r="H25" s="273"/>
      <c r="I25" s="273"/>
      <c r="J25" s="273"/>
      <c r="K25" s="273"/>
      <c r="L25" s="273"/>
      <c r="M25" s="273"/>
      <c r="N25" s="273"/>
      <c r="O25" s="273"/>
      <c r="P25" s="273"/>
      <c r="Q25" s="273"/>
      <c r="R25" s="273"/>
      <c r="S25" s="273"/>
      <c r="T25" s="273"/>
      <c r="U25" s="273"/>
      <c r="V25" s="273"/>
      <c r="W25" s="273"/>
      <c r="X25" s="273"/>
      <c r="Y25" s="273"/>
      <c r="Z25" s="273"/>
    </row>
    <row r="26" spans="1:26" ht="12.75" customHeight="1">
      <c r="A26" s="225"/>
      <c r="B26" s="225"/>
      <c r="C26" s="271" t="s">
        <v>199</v>
      </c>
      <c r="D26" s="271" t="s">
        <v>255</v>
      </c>
      <c r="E26" s="225"/>
      <c r="F26" s="225"/>
      <c r="G26" s="273"/>
      <c r="H26" s="273"/>
      <c r="I26" s="273"/>
      <c r="J26" s="273"/>
      <c r="K26" s="273"/>
      <c r="L26" s="273"/>
      <c r="M26" s="273"/>
      <c r="N26" s="273"/>
      <c r="O26" s="273"/>
      <c r="P26" s="273"/>
      <c r="Q26" s="273"/>
      <c r="R26" s="273"/>
      <c r="S26" s="273"/>
      <c r="T26" s="273"/>
      <c r="U26" s="273"/>
      <c r="V26" s="273"/>
      <c r="W26" s="273"/>
      <c r="X26" s="273"/>
      <c r="Y26" s="273"/>
      <c r="Z26" s="273"/>
    </row>
    <row r="27" spans="1:26" ht="12.75" customHeight="1">
      <c r="A27" s="225"/>
      <c r="B27" s="225"/>
      <c r="C27" s="271" t="s">
        <v>201</v>
      </c>
      <c r="D27" s="271" t="s">
        <v>257</v>
      </c>
      <c r="E27" s="225"/>
      <c r="F27" s="225"/>
      <c r="G27" s="273"/>
      <c r="H27" s="273"/>
      <c r="I27" s="273"/>
      <c r="J27" s="273"/>
      <c r="K27" s="273"/>
      <c r="L27" s="273"/>
      <c r="M27" s="273"/>
      <c r="N27" s="273"/>
      <c r="O27" s="273"/>
      <c r="P27" s="273"/>
      <c r="Q27" s="273"/>
      <c r="R27" s="273"/>
      <c r="S27" s="273"/>
      <c r="T27" s="273"/>
      <c r="U27" s="273"/>
      <c r="V27" s="273"/>
      <c r="W27" s="273"/>
      <c r="X27" s="273"/>
      <c r="Y27" s="273"/>
      <c r="Z27" s="273"/>
    </row>
    <row r="28" spans="1:26" ht="12.75" customHeight="1">
      <c r="A28" s="225"/>
      <c r="B28" s="225"/>
      <c r="C28" s="271" t="s">
        <v>203</v>
      </c>
      <c r="D28" s="271" t="s">
        <v>259</v>
      </c>
      <c r="E28" s="225"/>
      <c r="F28" s="225"/>
      <c r="G28" s="273"/>
      <c r="H28" s="273"/>
      <c r="I28" s="273"/>
      <c r="J28" s="273"/>
      <c r="K28" s="273"/>
      <c r="L28" s="273"/>
      <c r="M28" s="273"/>
      <c r="N28" s="273"/>
      <c r="O28" s="273"/>
      <c r="P28" s="273"/>
      <c r="Q28" s="273"/>
      <c r="R28" s="273"/>
      <c r="S28" s="273"/>
      <c r="T28" s="273"/>
      <c r="U28" s="273"/>
      <c r="V28" s="273"/>
      <c r="W28" s="273"/>
      <c r="X28" s="273"/>
      <c r="Y28" s="273"/>
      <c r="Z28" s="273"/>
    </row>
    <row r="29" spans="1:26" ht="12.75" customHeight="1">
      <c r="A29" s="225"/>
      <c r="B29" s="225"/>
      <c r="C29" s="225"/>
      <c r="D29" s="271" t="s">
        <v>261</v>
      </c>
      <c r="E29" s="225"/>
      <c r="F29" s="225"/>
      <c r="G29" s="273"/>
      <c r="H29" s="273"/>
      <c r="I29" s="273"/>
      <c r="J29" s="273"/>
      <c r="K29" s="273"/>
      <c r="L29" s="273"/>
      <c r="M29" s="273"/>
      <c r="N29" s="273"/>
      <c r="O29" s="273"/>
      <c r="P29" s="273"/>
      <c r="Q29" s="273"/>
      <c r="R29" s="273"/>
      <c r="S29" s="273"/>
      <c r="T29" s="273"/>
      <c r="U29" s="273"/>
      <c r="V29" s="273"/>
      <c r="W29" s="273"/>
      <c r="X29" s="273"/>
      <c r="Y29" s="273"/>
      <c r="Z29" s="273"/>
    </row>
    <row r="30" spans="1:26" ht="12.75" customHeight="1">
      <c r="A30" s="225"/>
      <c r="B30" s="225"/>
      <c r="C30" s="225"/>
      <c r="D30" s="271" t="s">
        <v>263</v>
      </c>
      <c r="E30" s="225"/>
      <c r="F30" s="225"/>
      <c r="G30" s="273"/>
      <c r="H30" s="273"/>
      <c r="I30" s="273"/>
      <c r="J30" s="273"/>
      <c r="K30" s="273"/>
      <c r="L30" s="273"/>
      <c r="M30" s="273"/>
      <c r="N30" s="273"/>
      <c r="O30" s="273"/>
      <c r="P30" s="273"/>
      <c r="Q30" s="273"/>
      <c r="R30" s="273"/>
      <c r="S30" s="273"/>
      <c r="T30" s="273"/>
      <c r="U30" s="273"/>
      <c r="V30" s="273"/>
      <c r="W30" s="273"/>
      <c r="X30" s="273"/>
      <c r="Y30" s="273"/>
      <c r="Z30" s="273"/>
    </row>
    <row r="31" spans="1:26" ht="12.75" customHeight="1">
      <c r="A31" s="225"/>
      <c r="B31" s="225"/>
      <c r="C31" s="225"/>
      <c r="D31" s="271" t="s">
        <v>265</v>
      </c>
      <c r="E31" s="225"/>
      <c r="F31" s="225"/>
      <c r="G31" s="273"/>
      <c r="H31" s="273"/>
      <c r="I31" s="273"/>
      <c r="J31" s="273"/>
      <c r="K31" s="273"/>
      <c r="L31" s="273"/>
      <c r="M31" s="273"/>
      <c r="N31" s="273"/>
      <c r="O31" s="273"/>
      <c r="P31" s="273"/>
      <c r="Q31" s="273"/>
      <c r="R31" s="273"/>
      <c r="S31" s="273"/>
      <c r="T31" s="273"/>
      <c r="U31" s="273"/>
      <c r="V31" s="273"/>
      <c r="W31" s="273"/>
      <c r="X31" s="273"/>
      <c r="Y31" s="273"/>
      <c r="Z31" s="273"/>
    </row>
    <row r="32" spans="1:26" ht="12.75" customHeight="1">
      <c r="A32" s="225"/>
      <c r="B32" s="225"/>
      <c r="C32" s="225"/>
      <c r="D32" s="271" t="s">
        <v>267</v>
      </c>
      <c r="E32" s="225"/>
      <c r="F32" s="225"/>
      <c r="G32" s="273"/>
      <c r="H32" s="273"/>
      <c r="I32" s="273"/>
      <c r="J32" s="273"/>
      <c r="K32" s="273"/>
      <c r="L32" s="273"/>
      <c r="M32" s="273"/>
      <c r="N32" s="273"/>
      <c r="O32" s="273"/>
      <c r="P32" s="273"/>
      <c r="Q32" s="273"/>
      <c r="R32" s="273"/>
      <c r="S32" s="273"/>
      <c r="T32" s="273"/>
      <c r="U32" s="273"/>
      <c r="V32" s="273"/>
      <c r="W32" s="273"/>
      <c r="X32" s="273"/>
      <c r="Y32" s="273"/>
      <c r="Z32" s="273"/>
    </row>
    <row r="33" spans="1:26" ht="12.75" customHeight="1">
      <c r="A33" s="225"/>
      <c r="B33" s="225"/>
      <c r="C33" s="225"/>
      <c r="D33" s="271" t="s">
        <v>269</v>
      </c>
      <c r="E33" s="225"/>
      <c r="F33" s="225"/>
      <c r="G33" s="273"/>
      <c r="H33" s="273"/>
      <c r="I33" s="273"/>
      <c r="J33" s="273"/>
      <c r="K33" s="273"/>
      <c r="L33" s="273"/>
      <c r="M33" s="273"/>
      <c r="N33" s="273"/>
      <c r="O33" s="273"/>
      <c r="P33" s="273"/>
      <c r="Q33" s="273"/>
      <c r="R33" s="273"/>
      <c r="S33" s="273"/>
      <c r="T33" s="273"/>
      <c r="U33" s="273"/>
      <c r="V33" s="273"/>
      <c r="W33" s="273"/>
      <c r="X33" s="273"/>
      <c r="Y33" s="273"/>
      <c r="Z33" s="273"/>
    </row>
    <row r="34" spans="1:26" ht="12.75" customHeight="1">
      <c r="A34" s="225"/>
      <c r="B34" s="225"/>
      <c r="C34" s="225"/>
      <c r="D34" s="271" t="s">
        <v>271</v>
      </c>
      <c r="E34" s="225"/>
      <c r="F34" s="225"/>
      <c r="G34" s="273"/>
      <c r="H34" s="273"/>
      <c r="I34" s="273"/>
      <c r="J34" s="273"/>
      <c r="K34" s="273"/>
      <c r="L34" s="273"/>
      <c r="M34" s="273"/>
      <c r="N34" s="273"/>
      <c r="O34" s="273"/>
      <c r="P34" s="273"/>
      <c r="Q34" s="273"/>
      <c r="R34" s="273"/>
      <c r="S34" s="273"/>
      <c r="T34" s="273"/>
      <c r="U34" s="273"/>
      <c r="V34" s="273"/>
      <c r="W34" s="273"/>
      <c r="X34" s="273"/>
      <c r="Y34" s="273"/>
      <c r="Z34" s="273"/>
    </row>
    <row r="35" spans="1:26" ht="12.75" customHeight="1">
      <c r="A35" s="225"/>
      <c r="B35" s="225"/>
      <c r="C35" s="225"/>
      <c r="D35" s="271" t="s">
        <v>273</v>
      </c>
      <c r="E35" s="225"/>
      <c r="F35" s="225"/>
      <c r="G35" s="273"/>
      <c r="H35" s="273"/>
      <c r="I35" s="273"/>
      <c r="J35" s="273"/>
      <c r="K35" s="273"/>
      <c r="L35" s="273"/>
      <c r="M35" s="273"/>
      <c r="N35" s="273"/>
      <c r="O35" s="273"/>
      <c r="P35" s="273"/>
      <c r="Q35" s="273"/>
      <c r="R35" s="273"/>
      <c r="S35" s="273"/>
      <c r="T35" s="273"/>
      <c r="U35" s="273"/>
      <c r="V35" s="273"/>
      <c r="W35" s="273"/>
      <c r="X35" s="273"/>
      <c r="Y35" s="273"/>
      <c r="Z35" s="273"/>
    </row>
    <row r="36" spans="1:26" ht="12.75" customHeight="1">
      <c r="A36" s="225"/>
      <c r="B36" s="225"/>
      <c r="C36" s="225"/>
      <c r="D36" s="271" t="s">
        <v>275</v>
      </c>
      <c r="E36" s="225"/>
      <c r="F36" s="225"/>
      <c r="G36" s="273"/>
      <c r="H36" s="273"/>
      <c r="I36" s="273"/>
      <c r="J36" s="273"/>
      <c r="K36" s="273"/>
      <c r="L36" s="273"/>
      <c r="M36" s="273"/>
      <c r="N36" s="273"/>
      <c r="O36" s="273"/>
      <c r="P36" s="273"/>
      <c r="Q36" s="273"/>
      <c r="R36" s="273"/>
      <c r="S36" s="273"/>
      <c r="T36" s="273"/>
      <c r="U36" s="273"/>
      <c r="V36" s="273"/>
      <c r="W36" s="273"/>
      <c r="X36" s="273"/>
      <c r="Y36" s="273"/>
      <c r="Z36" s="273"/>
    </row>
    <row r="37" spans="1:26" ht="12.75" customHeight="1">
      <c r="A37" s="225"/>
      <c r="B37" s="225"/>
      <c r="C37" s="225"/>
      <c r="D37" s="271" t="s">
        <v>277</v>
      </c>
      <c r="E37" s="225"/>
      <c r="F37" s="225"/>
      <c r="G37" s="273"/>
      <c r="H37" s="273"/>
      <c r="I37" s="273"/>
      <c r="J37" s="273"/>
      <c r="K37" s="273"/>
      <c r="L37" s="273"/>
      <c r="M37" s="273"/>
      <c r="N37" s="273"/>
      <c r="O37" s="273"/>
      <c r="P37" s="273"/>
      <c r="Q37" s="273"/>
      <c r="R37" s="273"/>
      <c r="S37" s="273"/>
      <c r="T37" s="273"/>
      <c r="U37" s="273"/>
      <c r="V37" s="273"/>
      <c r="W37" s="273"/>
      <c r="X37" s="273"/>
      <c r="Y37" s="273"/>
      <c r="Z37" s="273"/>
    </row>
    <row r="38" spans="1:26" ht="12.75" customHeight="1">
      <c r="A38" s="225"/>
      <c r="B38" s="225"/>
      <c r="C38" s="225"/>
      <c r="D38" s="271" t="s">
        <v>279</v>
      </c>
      <c r="E38" s="225"/>
      <c r="F38" s="225"/>
      <c r="G38" s="273"/>
      <c r="H38" s="273"/>
      <c r="I38" s="273"/>
      <c r="J38" s="273"/>
      <c r="K38" s="273"/>
      <c r="L38" s="273"/>
      <c r="M38" s="273"/>
      <c r="N38" s="273"/>
      <c r="O38" s="273"/>
      <c r="P38" s="273"/>
      <c r="Q38" s="273"/>
      <c r="R38" s="273"/>
      <c r="S38" s="273"/>
      <c r="T38" s="273"/>
      <c r="U38" s="273"/>
      <c r="V38" s="273"/>
      <c r="W38" s="273"/>
      <c r="X38" s="273"/>
      <c r="Y38" s="273"/>
      <c r="Z38" s="273"/>
    </row>
    <row r="39" spans="1:26" ht="12.75" customHeight="1">
      <c r="A39" s="225"/>
      <c r="B39" s="225"/>
      <c r="C39" s="225"/>
      <c r="D39" s="271" t="s">
        <v>281</v>
      </c>
      <c r="E39" s="225"/>
      <c r="F39" s="225"/>
      <c r="G39" s="273"/>
      <c r="H39" s="273"/>
      <c r="I39" s="273"/>
      <c r="J39" s="273"/>
      <c r="K39" s="273"/>
      <c r="L39" s="273"/>
      <c r="M39" s="273"/>
      <c r="N39" s="273"/>
      <c r="O39" s="273"/>
      <c r="P39" s="273"/>
      <c r="Q39" s="273"/>
      <c r="R39" s="273"/>
      <c r="S39" s="273"/>
      <c r="T39" s="273"/>
      <c r="U39" s="273"/>
      <c r="V39" s="273"/>
      <c r="W39" s="273"/>
      <c r="X39" s="273"/>
      <c r="Y39" s="273"/>
      <c r="Z39" s="273"/>
    </row>
    <row r="40" spans="1:26" ht="12.75" customHeight="1">
      <c r="A40" s="225"/>
      <c r="B40" s="225"/>
      <c r="C40" s="225"/>
      <c r="D40" s="271" t="s">
        <v>283</v>
      </c>
      <c r="E40" s="225"/>
      <c r="F40" s="225"/>
      <c r="G40" s="273"/>
      <c r="H40" s="273"/>
      <c r="I40" s="273"/>
      <c r="J40" s="273"/>
      <c r="K40" s="273"/>
      <c r="L40" s="273"/>
      <c r="M40" s="273"/>
      <c r="N40" s="273"/>
      <c r="O40" s="273"/>
      <c r="P40" s="273"/>
      <c r="Q40" s="273"/>
      <c r="R40" s="273"/>
      <c r="S40" s="273"/>
      <c r="T40" s="273"/>
      <c r="U40" s="273"/>
      <c r="V40" s="273"/>
      <c r="W40" s="273"/>
      <c r="X40" s="273"/>
      <c r="Y40" s="273"/>
      <c r="Z40" s="273"/>
    </row>
    <row r="41" spans="1:26" ht="12.75" customHeight="1">
      <c r="A41" s="225"/>
      <c r="B41" s="225"/>
      <c r="C41" s="225"/>
      <c r="D41" s="271" t="s">
        <v>285</v>
      </c>
      <c r="E41" s="225"/>
      <c r="F41" s="225"/>
      <c r="G41" s="273"/>
      <c r="H41" s="273"/>
      <c r="I41" s="273"/>
      <c r="J41" s="273"/>
      <c r="K41" s="273"/>
      <c r="L41" s="273"/>
      <c r="M41" s="273"/>
      <c r="N41" s="273"/>
      <c r="O41" s="273"/>
      <c r="P41" s="273"/>
      <c r="Q41" s="273"/>
      <c r="R41" s="273"/>
      <c r="S41" s="273"/>
      <c r="T41" s="273"/>
      <c r="U41" s="273"/>
      <c r="V41" s="273"/>
      <c r="W41" s="273"/>
      <c r="X41" s="273"/>
      <c r="Y41" s="273"/>
      <c r="Z41" s="273"/>
    </row>
    <row r="42" spans="1:26" ht="12.75" customHeight="1">
      <c r="A42" s="225"/>
      <c r="B42" s="225"/>
      <c r="C42" s="225"/>
      <c r="D42" s="271" t="s">
        <v>287</v>
      </c>
      <c r="E42" s="225"/>
      <c r="F42" s="225"/>
      <c r="G42" s="273"/>
      <c r="H42" s="273"/>
      <c r="I42" s="273"/>
      <c r="J42" s="273"/>
      <c r="K42" s="273"/>
      <c r="L42" s="273"/>
      <c r="M42" s="273"/>
      <c r="N42" s="273"/>
      <c r="O42" s="273"/>
      <c r="P42" s="273"/>
      <c r="Q42" s="273"/>
      <c r="R42" s="273"/>
      <c r="S42" s="273"/>
      <c r="T42" s="273"/>
      <c r="U42" s="273"/>
      <c r="V42" s="273"/>
      <c r="W42" s="273"/>
      <c r="X42" s="273"/>
      <c r="Y42" s="273"/>
      <c r="Z42" s="273"/>
    </row>
    <row r="43" spans="1:26" ht="12.75" customHeight="1">
      <c r="A43" s="225"/>
      <c r="B43" s="225"/>
      <c r="C43" s="225"/>
      <c r="D43" s="271" t="s">
        <v>289</v>
      </c>
      <c r="E43" s="225"/>
      <c r="F43" s="225"/>
      <c r="G43" s="273"/>
      <c r="H43" s="273"/>
      <c r="I43" s="273"/>
      <c r="J43" s="273"/>
      <c r="K43" s="273"/>
      <c r="L43" s="273"/>
      <c r="M43" s="273"/>
      <c r="N43" s="273"/>
      <c r="O43" s="273"/>
      <c r="P43" s="273"/>
      <c r="Q43" s="273"/>
      <c r="R43" s="273"/>
      <c r="S43" s="273"/>
      <c r="T43" s="273"/>
      <c r="U43" s="273"/>
      <c r="V43" s="273"/>
      <c r="W43" s="273"/>
      <c r="X43" s="273"/>
      <c r="Y43" s="273"/>
      <c r="Z43" s="273"/>
    </row>
    <row r="44" spans="1:26" ht="12.75" customHeight="1">
      <c r="A44" s="225"/>
      <c r="B44" s="225"/>
      <c r="C44" s="225"/>
      <c r="D44" s="271" t="s">
        <v>291</v>
      </c>
      <c r="E44" s="225"/>
      <c r="F44" s="225"/>
      <c r="G44" s="273"/>
      <c r="H44" s="273"/>
      <c r="I44" s="273"/>
      <c r="J44" s="273"/>
      <c r="K44" s="273"/>
      <c r="L44" s="273"/>
      <c r="M44" s="273"/>
      <c r="N44" s="273"/>
      <c r="O44" s="273"/>
      <c r="P44" s="273"/>
      <c r="Q44" s="273"/>
      <c r="R44" s="273"/>
      <c r="S44" s="273"/>
      <c r="T44" s="273"/>
      <c r="U44" s="273"/>
      <c r="V44" s="273"/>
      <c r="W44" s="273"/>
      <c r="X44" s="273"/>
      <c r="Y44" s="273"/>
      <c r="Z44" s="273"/>
    </row>
    <row r="45" spans="1:26" ht="12.75" customHeight="1">
      <c r="A45" s="225"/>
      <c r="B45" s="225"/>
      <c r="C45" s="225"/>
      <c r="D45" s="271" t="s">
        <v>293</v>
      </c>
      <c r="E45" s="225"/>
      <c r="F45" s="225"/>
      <c r="G45" s="273"/>
      <c r="H45" s="273"/>
      <c r="I45" s="273"/>
      <c r="J45" s="273"/>
      <c r="K45" s="273"/>
      <c r="L45" s="273"/>
      <c r="M45" s="273"/>
      <c r="N45" s="273"/>
      <c r="O45" s="273"/>
      <c r="P45" s="273"/>
      <c r="Q45" s="273"/>
      <c r="R45" s="273"/>
      <c r="S45" s="273"/>
      <c r="T45" s="273"/>
      <c r="U45" s="273"/>
      <c r="V45" s="273"/>
      <c r="W45" s="273"/>
      <c r="X45" s="273"/>
      <c r="Y45" s="273"/>
      <c r="Z45" s="273"/>
    </row>
    <row r="46" spans="1:26" ht="12.75" customHeight="1">
      <c r="A46" s="225"/>
      <c r="B46" s="225"/>
      <c r="C46" s="225"/>
      <c r="D46" s="271" t="s">
        <v>295</v>
      </c>
      <c r="E46" s="225"/>
      <c r="F46" s="225"/>
      <c r="G46" s="273"/>
      <c r="H46" s="273"/>
      <c r="I46" s="273"/>
      <c r="J46" s="273"/>
      <c r="K46" s="273"/>
      <c r="L46" s="273"/>
      <c r="M46" s="273"/>
      <c r="N46" s="273"/>
      <c r="O46" s="273"/>
      <c r="P46" s="273"/>
      <c r="Q46" s="273"/>
      <c r="R46" s="273"/>
      <c r="S46" s="273"/>
      <c r="T46" s="273"/>
      <c r="U46" s="273"/>
      <c r="V46" s="273"/>
      <c r="W46" s="273"/>
      <c r="X46" s="273"/>
      <c r="Y46" s="273"/>
      <c r="Z46" s="273"/>
    </row>
    <row r="47" spans="1:26" ht="12.75" customHeight="1">
      <c r="A47" s="225"/>
      <c r="B47" s="225"/>
      <c r="C47" s="225"/>
      <c r="D47" s="271" t="s">
        <v>297</v>
      </c>
      <c r="E47" s="225"/>
      <c r="F47" s="225"/>
      <c r="G47" s="273"/>
      <c r="H47" s="273"/>
      <c r="I47" s="273"/>
      <c r="J47" s="273"/>
      <c r="K47" s="273"/>
      <c r="L47" s="273"/>
      <c r="M47" s="273"/>
      <c r="N47" s="273"/>
      <c r="O47" s="273"/>
      <c r="P47" s="273"/>
      <c r="Q47" s="273"/>
      <c r="R47" s="273"/>
      <c r="S47" s="273"/>
      <c r="T47" s="273"/>
      <c r="U47" s="273"/>
      <c r="V47" s="273"/>
      <c r="W47" s="273"/>
      <c r="X47" s="273"/>
      <c r="Y47" s="273"/>
      <c r="Z47" s="273"/>
    </row>
    <row r="48" spans="1:26" ht="12.75" customHeight="1">
      <c r="A48" s="225"/>
      <c r="B48" s="225"/>
      <c r="C48" s="225"/>
      <c r="D48" s="271" t="s">
        <v>299</v>
      </c>
      <c r="E48" s="225"/>
      <c r="F48" s="225"/>
      <c r="G48" s="273"/>
      <c r="H48" s="273"/>
      <c r="I48" s="273"/>
      <c r="J48" s="273"/>
      <c r="K48" s="273"/>
      <c r="L48" s="273"/>
      <c r="M48" s="273"/>
      <c r="N48" s="273"/>
      <c r="O48" s="273"/>
      <c r="P48" s="273"/>
      <c r="Q48" s="273"/>
      <c r="R48" s="273"/>
      <c r="S48" s="273"/>
      <c r="T48" s="273"/>
      <c r="U48" s="273"/>
      <c r="V48" s="273"/>
      <c r="W48" s="273"/>
      <c r="X48" s="273"/>
      <c r="Y48" s="273"/>
      <c r="Z48" s="273"/>
    </row>
    <row r="49" spans="1:26" ht="12.75" customHeight="1">
      <c r="A49" s="225"/>
      <c r="B49" s="225"/>
      <c r="C49" s="225"/>
      <c r="D49" s="271" t="s">
        <v>301</v>
      </c>
      <c r="E49" s="225"/>
      <c r="F49" s="225"/>
      <c r="G49" s="273"/>
      <c r="H49" s="273"/>
      <c r="I49" s="273"/>
      <c r="J49" s="273"/>
      <c r="K49" s="273"/>
      <c r="L49" s="273"/>
      <c r="M49" s="273"/>
      <c r="N49" s="273"/>
      <c r="O49" s="273"/>
      <c r="P49" s="273"/>
      <c r="Q49" s="273"/>
      <c r="R49" s="273"/>
      <c r="S49" s="273"/>
      <c r="T49" s="273"/>
      <c r="U49" s="273"/>
      <c r="V49" s="273"/>
      <c r="W49" s="273"/>
      <c r="X49" s="273"/>
      <c r="Y49" s="273"/>
      <c r="Z49" s="273"/>
    </row>
    <row r="50" spans="1:26" ht="12.75" customHeight="1">
      <c r="A50" s="225"/>
      <c r="B50" s="225"/>
      <c r="C50" s="225"/>
      <c r="D50" s="271" t="s">
        <v>303</v>
      </c>
      <c r="E50" s="225"/>
      <c r="F50" s="225"/>
      <c r="G50" s="273"/>
      <c r="H50" s="273"/>
      <c r="I50" s="273"/>
      <c r="J50" s="273"/>
      <c r="K50" s="273"/>
      <c r="L50" s="273"/>
      <c r="M50" s="273"/>
      <c r="N50" s="273"/>
      <c r="O50" s="273"/>
      <c r="P50" s="273"/>
      <c r="Q50" s="273"/>
      <c r="R50" s="273"/>
      <c r="S50" s="273"/>
      <c r="T50" s="273"/>
      <c r="U50" s="273"/>
      <c r="V50" s="273"/>
      <c r="W50" s="273"/>
      <c r="X50" s="273"/>
      <c r="Y50" s="273"/>
      <c r="Z50" s="273"/>
    </row>
    <row r="51" spans="1:26" ht="12.75" customHeight="1">
      <c r="A51" s="225"/>
      <c r="B51" s="225"/>
      <c r="C51" s="225"/>
      <c r="D51" s="271" t="s">
        <v>305</v>
      </c>
      <c r="E51" s="225"/>
      <c r="F51" s="225"/>
      <c r="G51" s="273"/>
      <c r="H51" s="273"/>
      <c r="I51" s="273"/>
      <c r="J51" s="273"/>
      <c r="K51" s="273"/>
      <c r="L51" s="273"/>
      <c r="M51" s="273"/>
      <c r="N51" s="273"/>
      <c r="O51" s="273"/>
      <c r="P51" s="273"/>
      <c r="Q51" s="273"/>
      <c r="R51" s="273"/>
      <c r="S51" s="273"/>
      <c r="T51" s="273"/>
      <c r="U51" s="273"/>
      <c r="V51" s="273"/>
      <c r="W51" s="273"/>
      <c r="X51" s="273"/>
      <c r="Y51" s="273"/>
      <c r="Z51" s="273"/>
    </row>
    <row r="52" spans="1:26" ht="12.75" customHeight="1">
      <c r="A52" s="225"/>
      <c r="B52" s="225"/>
      <c r="C52" s="225"/>
      <c r="D52" s="271" t="s">
        <v>307</v>
      </c>
      <c r="E52" s="225"/>
      <c r="F52" s="225"/>
      <c r="G52" s="273"/>
      <c r="H52" s="273"/>
      <c r="I52" s="273"/>
      <c r="J52" s="273"/>
      <c r="K52" s="273"/>
      <c r="L52" s="273"/>
      <c r="M52" s="273"/>
      <c r="N52" s="273"/>
      <c r="O52" s="273"/>
      <c r="P52" s="273"/>
      <c r="Q52" s="273"/>
      <c r="R52" s="273"/>
      <c r="S52" s="273"/>
      <c r="T52" s="273"/>
      <c r="U52" s="273"/>
      <c r="V52" s="273"/>
      <c r="W52" s="273"/>
      <c r="X52" s="273"/>
      <c r="Y52" s="273"/>
      <c r="Z52" s="273"/>
    </row>
    <row r="53" spans="1:26" ht="12.75" customHeight="1">
      <c r="A53" s="225"/>
      <c r="B53" s="225"/>
      <c r="C53" s="225"/>
      <c r="D53" s="271" t="s">
        <v>309</v>
      </c>
      <c r="E53" s="225"/>
      <c r="F53" s="225"/>
      <c r="G53" s="273"/>
      <c r="H53" s="273"/>
      <c r="I53" s="273"/>
      <c r="J53" s="273"/>
      <c r="K53" s="273"/>
      <c r="L53" s="273"/>
      <c r="M53" s="273"/>
      <c r="N53" s="273"/>
      <c r="O53" s="273"/>
      <c r="P53" s="273"/>
      <c r="Q53" s="273"/>
      <c r="R53" s="273"/>
      <c r="S53" s="273"/>
      <c r="T53" s="273"/>
      <c r="U53" s="273"/>
      <c r="V53" s="273"/>
      <c r="W53" s="273"/>
      <c r="X53" s="273"/>
      <c r="Y53" s="273"/>
      <c r="Z53" s="273"/>
    </row>
    <row r="54" spans="1:26" ht="12.75" customHeight="1">
      <c r="A54" s="225"/>
      <c r="B54" s="225"/>
      <c r="C54" s="225"/>
      <c r="D54" s="271" t="s">
        <v>311</v>
      </c>
      <c r="E54" s="225"/>
      <c r="F54" s="225"/>
      <c r="G54" s="273"/>
      <c r="H54" s="273"/>
      <c r="I54" s="273"/>
      <c r="J54" s="273"/>
      <c r="K54" s="273"/>
      <c r="L54" s="273"/>
      <c r="M54" s="273"/>
      <c r="N54" s="273"/>
      <c r="O54" s="273"/>
      <c r="P54" s="273"/>
      <c r="Q54" s="273"/>
      <c r="R54" s="273"/>
      <c r="S54" s="273"/>
      <c r="T54" s="273"/>
      <c r="U54" s="273"/>
      <c r="V54" s="273"/>
      <c r="W54" s="273"/>
      <c r="X54" s="273"/>
      <c r="Y54" s="273"/>
      <c r="Z54" s="273"/>
    </row>
    <row r="55" spans="1:26" ht="12.75" customHeight="1">
      <c r="A55" s="225"/>
      <c r="B55" s="225"/>
      <c r="C55" s="225"/>
      <c r="D55" s="271" t="s">
        <v>313</v>
      </c>
      <c r="E55" s="225"/>
      <c r="F55" s="225"/>
      <c r="G55" s="273"/>
      <c r="H55" s="273"/>
      <c r="I55" s="273"/>
      <c r="J55" s="273"/>
      <c r="K55" s="273"/>
      <c r="L55" s="273"/>
      <c r="M55" s="273"/>
      <c r="N55" s="273"/>
      <c r="O55" s="273"/>
      <c r="P55" s="273"/>
      <c r="Q55" s="273"/>
      <c r="R55" s="273"/>
      <c r="S55" s="273"/>
      <c r="T55" s="273"/>
      <c r="U55" s="273"/>
      <c r="V55" s="273"/>
      <c r="W55" s="273"/>
      <c r="X55" s="273"/>
      <c r="Y55" s="273"/>
      <c r="Z55" s="273"/>
    </row>
    <row r="56" spans="1:26" ht="12.75" customHeight="1">
      <c r="A56" s="225"/>
      <c r="B56" s="225"/>
      <c r="C56" s="225"/>
      <c r="D56" s="271" t="s">
        <v>315</v>
      </c>
      <c r="E56" s="225"/>
      <c r="F56" s="225"/>
      <c r="G56" s="273"/>
      <c r="H56" s="273"/>
      <c r="I56" s="273"/>
      <c r="J56" s="273"/>
      <c r="K56" s="273"/>
      <c r="L56" s="273"/>
      <c r="M56" s="273"/>
      <c r="N56" s="273"/>
      <c r="O56" s="273"/>
      <c r="P56" s="273"/>
      <c r="Q56" s="273"/>
      <c r="R56" s="273"/>
      <c r="S56" s="273"/>
      <c r="T56" s="273"/>
      <c r="U56" s="273"/>
      <c r="V56" s="273"/>
      <c r="W56" s="273"/>
      <c r="X56" s="273"/>
      <c r="Y56" s="273"/>
      <c r="Z56" s="273"/>
    </row>
    <row r="57" spans="1:26" ht="12.75" customHeight="1">
      <c r="A57" s="225"/>
      <c r="B57" s="225"/>
      <c r="C57" s="225"/>
      <c r="D57" s="271" t="s">
        <v>317</v>
      </c>
      <c r="E57" s="225"/>
      <c r="F57" s="225"/>
      <c r="G57" s="273"/>
      <c r="H57" s="273"/>
      <c r="I57" s="273"/>
      <c r="J57" s="273"/>
      <c r="K57" s="273"/>
      <c r="L57" s="273"/>
      <c r="M57" s="273"/>
      <c r="N57" s="273"/>
      <c r="O57" s="273"/>
      <c r="P57" s="273"/>
      <c r="Q57" s="273"/>
      <c r="R57" s="273"/>
      <c r="S57" s="273"/>
      <c r="T57" s="273"/>
      <c r="U57" s="273"/>
      <c r="V57" s="273"/>
      <c r="W57" s="273"/>
      <c r="X57" s="273"/>
      <c r="Y57" s="273"/>
      <c r="Z57" s="273"/>
    </row>
    <row r="58" spans="1:26" ht="12.75" customHeight="1">
      <c r="A58" s="225"/>
      <c r="B58" s="225"/>
      <c r="C58" s="225"/>
      <c r="D58" s="271" t="s">
        <v>319</v>
      </c>
      <c r="E58" s="225"/>
      <c r="F58" s="225"/>
      <c r="G58" s="273"/>
      <c r="H58" s="273"/>
      <c r="I58" s="273"/>
      <c r="J58" s="273"/>
      <c r="K58" s="273"/>
      <c r="L58" s="273"/>
      <c r="M58" s="273"/>
      <c r="N58" s="273"/>
      <c r="O58" s="273"/>
      <c r="P58" s="273"/>
      <c r="Q58" s="273"/>
      <c r="R58" s="273"/>
      <c r="S58" s="273"/>
      <c r="T58" s="273"/>
      <c r="U58" s="273"/>
      <c r="V58" s="273"/>
      <c r="W58" s="273"/>
      <c r="X58" s="273"/>
      <c r="Y58" s="273"/>
      <c r="Z58" s="273"/>
    </row>
    <row r="59" spans="1:26" ht="12.75" customHeight="1">
      <c r="A59" s="225"/>
      <c r="B59" s="225"/>
      <c r="C59" s="225"/>
      <c r="D59" s="271" t="s">
        <v>321</v>
      </c>
      <c r="E59" s="225"/>
      <c r="F59" s="225"/>
      <c r="G59" s="273"/>
      <c r="H59" s="273"/>
      <c r="I59" s="273"/>
      <c r="J59" s="273"/>
      <c r="K59" s="273"/>
      <c r="L59" s="273"/>
      <c r="M59" s="273"/>
      <c r="N59" s="273"/>
      <c r="O59" s="273"/>
      <c r="P59" s="273"/>
      <c r="Q59" s="273"/>
      <c r="R59" s="273"/>
      <c r="S59" s="273"/>
      <c r="T59" s="273"/>
      <c r="U59" s="273"/>
      <c r="V59" s="273"/>
      <c r="W59" s="273"/>
      <c r="X59" s="273"/>
      <c r="Y59" s="273"/>
      <c r="Z59" s="273"/>
    </row>
    <row r="60" spans="1:26" ht="12.75" customHeight="1">
      <c r="A60" s="225"/>
      <c r="B60" s="225"/>
      <c r="C60" s="225"/>
      <c r="D60" s="271" t="s">
        <v>323</v>
      </c>
      <c r="E60" s="225"/>
      <c r="F60" s="225"/>
      <c r="G60" s="273"/>
      <c r="H60" s="273"/>
      <c r="I60" s="273"/>
      <c r="J60" s="273"/>
      <c r="K60" s="273"/>
      <c r="L60" s="273"/>
      <c r="M60" s="273"/>
      <c r="N60" s="273"/>
      <c r="O60" s="273"/>
      <c r="P60" s="273"/>
      <c r="Q60" s="273"/>
      <c r="R60" s="273"/>
      <c r="S60" s="273"/>
      <c r="T60" s="273"/>
      <c r="U60" s="273"/>
      <c r="V60" s="273"/>
      <c r="W60" s="273"/>
      <c r="X60" s="273"/>
      <c r="Y60" s="273"/>
      <c r="Z60" s="273"/>
    </row>
    <row r="61" spans="1:26" ht="12.75" customHeight="1">
      <c r="A61" s="225"/>
      <c r="B61" s="225"/>
      <c r="C61" s="225"/>
      <c r="D61" s="271" t="s">
        <v>325</v>
      </c>
      <c r="E61" s="225"/>
      <c r="F61" s="225"/>
      <c r="G61" s="273"/>
      <c r="H61" s="273"/>
      <c r="I61" s="273"/>
      <c r="J61" s="273"/>
      <c r="K61" s="273"/>
      <c r="L61" s="273"/>
      <c r="M61" s="273"/>
      <c r="N61" s="273"/>
      <c r="O61" s="273"/>
      <c r="P61" s="273"/>
      <c r="Q61" s="273"/>
      <c r="R61" s="273"/>
      <c r="S61" s="273"/>
      <c r="T61" s="273"/>
      <c r="U61" s="273"/>
      <c r="V61" s="273"/>
      <c r="W61" s="273"/>
      <c r="X61" s="273"/>
      <c r="Y61" s="273"/>
      <c r="Z61" s="273"/>
    </row>
    <row r="62" spans="1:26" ht="12.75" customHeight="1">
      <c r="A62" s="225"/>
      <c r="B62" s="225"/>
      <c r="C62" s="225"/>
      <c r="D62" s="271" t="s">
        <v>327</v>
      </c>
      <c r="E62" s="225"/>
      <c r="F62" s="225"/>
      <c r="G62" s="273"/>
      <c r="H62" s="273"/>
      <c r="I62" s="273"/>
      <c r="J62" s="273"/>
      <c r="K62" s="273"/>
      <c r="L62" s="273"/>
      <c r="M62" s="273"/>
      <c r="N62" s="273"/>
      <c r="O62" s="273"/>
      <c r="P62" s="273"/>
      <c r="Q62" s="273"/>
      <c r="R62" s="273"/>
      <c r="S62" s="273"/>
      <c r="T62" s="273"/>
      <c r="U62" s="273"/>
      <c r="V62" s="273"/>
      <c r="W62" s="273"/>
      <c r="X62" s="273"/>
      <c r="Y62" s="273"/>
      <c r="Z62" s="273"/>
    </row>
    <row r="63" spans="1:26" ht="12.75" customHeight="1">
      <c r="A63" s="225"/>
      <c r="B63" s="225"/>
      <c r="C63" s="225"/>
      <c r="D63" s="271" t="s">
        <v>333</v>
      </c>
      <c r="E63" s="225"/>
      <c r="F63" s="225"/>
      <c r="G63" s="273"/>
      <c r="H63" s="273"/>
      <c r="I63" s="273"/>
      <c r="J63" s="273"/>
      <c r="K63" s="273"/>
      <c r="L63" s="273"/>
      <c r="M63" s="273"/>
      <c r="N63" s="273"/>
      <c r="O63" s="273"/>
      <c r="P63" s="273"/>
      <c r="Q63" s="273"/>
      <c r="R63" s="273"/>
      <c r="S63" s="273"/>
      <c r="T63" s="273"/>
      <c r="U63" s="273"/>
      <c r="V63" s="273"/>
      <c r="W63" s="273"/>
      <c r="X63" s="273"/>
      <c r="Y63" s="273"/>
      <c r="Z63" s="273"/>
    </row>
    <row r="64" spans="1:26" ht="12.75" customHeight="1">
      <c r="A64" s="273"/>
      <c r="B64" s="273"/>
      <c r="C64" s="273"/>
      <c r="D64" s="273"/>
      <c r="E64" s="273"/>
      <c r="F64" s="225"/>
      <c r="G64" s="273"/>
      <c r="H64" s="273"/>
      <c r="I64" s="273"/>
      <c r="J64" s="273"/>
      <c r="K64" s="273"/>
      <c r="L64" s="273"/>
      <c r="M64" s="273"/>
      <c r="N64" s="273"/>
      <c r="O64" s="273"/>
      <c r="P64" s="273"/>
      <c r="Q64" s="273"/>
      <c r="R64" s="273"/>
      <c r="S64" s="273"/>
      <c r="T64" s="273"/>
      <c r="U64" s="273"/>
      <c r="V64" s="273"/>
      <c r="W64" s="273"/>
      <c r="X64" s="273"/>
      <c r="Y64" s="273"/>
      <c r="Z64" s="273"/>
    </row>
    <row r="65" spans="1:26" ht="12.75" customHeight="1">
      <c r="A65" s="273"/>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row>
    <row r="66" spans="1:26" ht="12.75" customHeight="1">
      <c r="A66" s="273"/>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row>
    <row r="67" spans="1:26" ht="12.75" customHeight="1">
      <c r="A67" s="273"/>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row>
    <row r="68" spans="1:26" ht="12.75" customHeight="1">
      <c r="A68" s="273"/>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row>
    <row r="69" spans="1:26" ht="12.75" customHeight="1">
      <c r="A69" s="273"/>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row>
    <row r="70" spans="1:26" ht="12.75" customHeight="1">
      <c r="A70" s="273"/>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row>
    <row r="71" spans="1:26" ht="12.75" customHeight="1">
      <c r="A71" s="273"/>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row>
    <row r="72" spans="1:26" ht="12.75" customHeight="1">
      <c r="A72" s="273"/>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row>
    <row r="73" spans="1:26" ht="12.75" customHeight="1">
      <c r="A73" s="273"/>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row>
    <row r="74" spans="1:26" ht="12.75" customHeight="1">
      <c r="A74" s="273"/>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row>
    <row r="75" spans="1:26" ht="12.75" customHeight="1">
      <c r="A75" s="273"/>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row>
    <row r="76" spans="1:26" ht="12.75" customHeight="1">
      <c r="A76" s="273"/>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row>
    <row r="77" spans="1:26" ht="12.75" customHeight="1">
      <c r="A77" s="273"/>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row>
    <row r="78" spans="1:26" ht="12.75" customHeight="1">
      <c r="A78" s="273"/>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row>
    <row r="79" spans="1:26" ht="12.75" customHeight="1">
      <c r="A79" s="273"/>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row>
    <row r="80" spans="1:26" ht="12.75" customHeight="1">
      <c r="A80" s="273"/>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row>
    <row r="81" spans="1:26" ht="12.75" customHeight="1">
      <c r="A81" s="273"/>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row>
    <row r="82" spans="1:26" ht="12.75" customHeight="1">
      <c r="A82" s="273"/>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row>
    <row r="83" spans="1:26" ht="12.75" customHeight="1">
      <c r="A83" s="273"/>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row>
    <row r="84" spans="1:26" ht="12.75" customHeight="1">
      <c r="A84" s="273"/>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row>
    <row r="85" spans="1:26" ht="12.75" customHeight="1">
      <c r="A85" s="273"/>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row>
    <row r="86" spans="1:26" ht="12.75" customHeight="1">
      <c r="A86" s="273"/>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row>
    <row r="87" spans="1:26" ht="12.75" customHeight="1">
      <c r="A87" s="273"/>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row>
    <row r="88" spans="1:26" ht="12.75" customHeight="1">
      <c r="A88" s="273"/>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row>
    <row r="89" spans="1:26" ht="12.75" customHeight="1">
      <c r="A89" s="273"/>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row>
    <row r="90" spans="1:26" ht="12.75" customHeight="1">
      <c r="A90" s="273"/>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row>
    <row r="91" spans="1:26" ht="12.75" customHeight="1">
      <c r="A91" s="273"/>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row>
    <row r="92" spans="1:26" ht="12.75" customHeight="1">
      <c r="A92" s="273"/>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row>
    <row r="93" spans="1:26" ht="12.75" customHeight="1">
      <c r="A93" s="273"/>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row>
    <row r="94" spans="1:26" ht="12.75" customHeight="1">
      <c r="A94" s="273"/>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row>
    <row r="95" spans="1:26" ht="12.75" customHeight="1">
      <c r="A95" s="273"/>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row>
    <row r="96" spans="1:26" ht="12.75" customHeight="1">
      <c r="A96" s="273"/>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row>
    <row r="97" spans="1:26" ht="12.75" customHeight="1">
      <c r="A97" s="273"/>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row>
    <row r="98" spans="1:26" ht="12.75" customHeight="1">
      <c r="A98" s="273"/>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row>
    <row r="99" spans="1:26" ht="12.75" customHeight="1">
      <c r="A99" s="273"/>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row>
    <row r="100" spans="1:26" ht="12.75" customHeight="1">
      <c r="A100" s="273"/>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row>
    <row r="101" spans="1:26" ht="12.75" customHeight="1">
      <c r="A101" s="273"/>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row>
    <row r="102" spans="1:26" ht="12.75" customHeight="1">
      <c r="A102" s="273"/>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row>
    <row r="103" spans="1:26" ht="12.75" customHeight="1">
      <c r="A103" s="273"/>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row>
    <row r="104" spans="1:26" ht="12.75" customHeight="1">
      <c r="A104" s="273"/>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row>
    <row r="105" spans="1:26" ht="12.75" customHeight="1">
      <c r="A105" s="273"/>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row>
    <row r="106" spans="1:26" ht="12.75" customHeight="1">
      <c r="A106" s="273"/>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row>
    <row r="107" spans="1:26" ht="12.75" customHeight="1">
      <c r="A107" s="273"/>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row>
    <row r="108" spans="1:26" ht="12.75" customHeight="1">
      <c r="A108" s="273"/>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row>
    <row r="109" spans="1:26" ht="12.75" customHeight="1">
      <c r="A109" s="273"/>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row>
    <row r="110" spans="1:26" ht="12.75" customHeight="1">
      <c r="A110" s="273"/>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row>
    <row r="111" spans="1:26" ht="12.75" customHeight="1">
      <c r="A111" s="273"/>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row>
    <row r="112" spans="1:26" ht="12.75" customHeight="1">
      <c r="A112" s="273"/>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row>
    <row r="113" spans="1:26" ht="12.75" customHeight="1">
      <c r="A113" s="273"/>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row>
    <row r="114" spans="1:26" ht="12.75" customHeight="1">
      <c r="A114" s="273"/>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row>
    <row r="115" spans="1:26" ht="12.75" customHeight="1">
      <c r="A115" s="273"/>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row>
    <row r="116" spans="1:26" ht="12.75" customHeight="1">
      <c r="A116" s="273"/>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row>
    <row r="117" spans="1:26" ht="12.75" customHeight="1">
      <c r="A117" s="273"/>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row>
    <row r="118" spans="1:26" ht="12.75" customHeight="1">
      <c r="A118" s="273"/>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row>
    <row r="119" spans="1:26" ht="12.75" customHeight="1">
      <c r="A119" s="273"/>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row>
    <row r="120" spans="1:26" ht="12.75" customHeight="1">
      <c r="A120" s="273"/>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row>
    <row r="121" spans="1:26" ht="12.75" customHeight="1">
      <c r="A121" s="273"/>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row>
    <row r="122" spans="1:26" ht="12.75" customHeight="1">
      <c r="A122" s="273"/>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row>
    <row r="123" spans="1:26" ht="12.75" customHeight="1">
      <c r="A123" s="273"/>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row>
    <row r="124" spans="1:26" ht="12.75" customHeight="1">
      <c r="A124" s="273"/>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row>
    <row r="125" spans="1:26" ht="12.75" customHeight="1">
      <c r="A125" s="273"/>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row>
    <row r="126" spans="1:26" ht="12.75" customHeight="1">
      <c r="A126" s="273"/>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row>
    <row r="127" spans="1:26" ht="12.75" customHeight="1">
      <c r="A127" s="273"/>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row>
    <row r="128" spans="1:26" ht="12.75" customHeight="1">
      <c r="A128" s="273"/>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row>
    <row r="129" spans="1:26" ht="12.75" customHeight="1">
      <c r="A129" s="273"/>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row>
    <row r="130" spans="1:26" ht="12.75" customHeight="1">
      <c r="A130" s="273"/>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row>
    <row r="131" spans="1:26" ht="12.75" customHeight="1">
      <c r="A131" s="273"/>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row>
    <row r="132" spans="1:26" ht="12.75" customHeight="1">
      <c r="A132" s="273"/>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row>
    <row r="133" spans="1:26" ht="12.75" customHeight="1">
      <c r="A133" s="273"/>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row>
    <row r="134" spans="1:26" ht="12.75" customHeight="1">
      <c r="A134" s="273"/>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row>
    <row r="135" spans="1:26" ht="12.75" customHeight="1">
      <c r="A135" s="273"/>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row>
    <row r="136" spans="1:26" ht="12.75" customHeight="1">
      <c r="A136" s="273"/>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row>
    <row r="137" spans="1:26" ht="12.75" customHeight="1">
      <c r="A137" s="273"/>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row>
    <row r="138" spans="1:26" ht="12.75" customHeight="1">
      <c r="A138" s="273"/>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row>
    <row r="139" spans="1:26" ht="12.75" customHeight="1">
      <c r="A139" s="273"/>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row>
    <row r="140" spans="1:26" ht="12.75" customHeight="1">
      <c r="A140" s="273"/>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row>
    <row r="141" spans="1:26" ht="12.75" customHeight="1">
      <c r="A141" s="273"/>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row>
    <row r="142" spans="1:26" ht="12.75" customHeight="1">
      <c r="A142" s="273"/>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row>
    <row r="143" spans="1:26" ht="12.75" customHeight="1">
      <c r="A143" s="273"/>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row>
    <row r="144" spans="1:26" ht="12.75" customHeight="1">
      <c r="A144" s="273"/>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row>
    <row r="145" spans="1:26" ht="12.75" customHeight="1">
      <c r="A145" s="273"/>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row>
    <row r="146" spans="1:26" ht="12.75" customHeight="1">
      <c r="A146" s="273"/>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row>
    <row r="147" spans="1:26" ht="12.75" customHeight="1">
      <c r="A147" s="273"/>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row>
    <row r="148" spans="1:26" ht="12.75" customHeight="1">
      <c r="A148" s="273"/>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row>
    <row r="149" spans="1:26" ht="12.75" customHeight="1">
      <c r="A149" s="273"/>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row>
    <row r="150" spans="1:26" ht="12.75" customHeight="1">
      <c r="A150" s="273"/>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row>
    <row r="151" spans="1:26" ht="12.75" customHeight="1">
      <c r="A151" s="273"/>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row>
    <row r="152" spans="1:26" ht="12.75" customHeight="1">
      <c r="A152" s="273"/>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row>
    <row r="153" spans="1:26" ht="12.75" customHeight="1">
      <c r="A153" s="273"/>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row>
    <row r="154" spans="1:26" ht="12.75" customHeight="1">
      <c r="A154" s="273"/>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row>
    <row r="155" spans="1:26" ht="12.75" customHeight="1">
      <c r="A155" s="273"/>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row>
    <row r="156" spans="1:26" ht="12.75" customHeight="1">
      <c r="A156" s="273"/>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row>
    <row r="157" spans="1:26" ht="12.75" customHeight="1">
      <c r="A157" s="273"/>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row>
    <row r="158" spans="1:26" ht="12.75" customHeight="1">
      <c r="A158" s="273"/>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row>
    <row r="159" spans="1:26" ht="12.75" customHeight="1">
      <c r="A159" s="273"/>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row>
    <row r="160" spans="1:26" ht="12.75" customHeight="1">
      <c r="A160" s="273"/>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row>
    <row r="161" spans="1:26" ht="12.75" customHeight="1">
      <c r="A161" s="273"/>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row>
    <row r="162" spans="1:26" ht="12.75" customHeight="1">
      <c r="A162" s="273"/>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row>
    <row r="163" spans="1:26" ht="12.75" customHeight="1">
      <c r="A163" s="273"/>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row>
    <row r="164" spans="1:26" ht="12.75" customHeight="1">
      <c r="A164" s="273"/>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row>
    <row r="165" spans="1:26" ht="12.75" customHeight="1">
      <c r="A165" s="273"/>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row>
    <row r="166" spans="1:26" ht="12.75" customHeight="1">
      <c r="A166" s="273"/>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row>
    <row r="167" spans="1:26" ht="12.75" customHeight="1">
      <c r="A167" s="273"/>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row>
    <row r="168" spans="1:26" ht="12.75" customHeight="1">
      <c r="A168" s="273"/>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row>
    <row r="169" spans="1:26" ht="12.75" customHeight="1">
      <c r="A169" s="273"/>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row>
    <row r="170" spans="1:26" ht="12.75" customHeight="1">
      <c r="A170" s="273"/>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row>
    <row r="171" spans="1:26" ht="12.75" customHeight="1">
      <c r="A171" s="273"/>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row>
    <row r="172" spans="1:26" ht="12.75" customHeight="1">
      <c r="A172" s="273"/>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row>
    <row r="173" spans="1:26" ht="12.75" customHeight="1">
      <c r="A173" s="273"/>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row>
    <row r="174" spans="1:26" ht="12.75" customHeight="1">
      <c r="A174" s="273"/>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row>
    <row r="175" spans="1:26" ht="12.75" customHeight="1">
      <c r="A175" s="273"/>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row>
    <row r="176" spans="1:26" ht="12.75" customHeight="1">
      <c r="A176" s="273"/>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row>
    <row r="177" spans="1:26" ht="12.75" customHeight="1">
      <c r="A177" s="273"/>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row>
    <row r="178" spans="1:26" ht="12.75" customHeight="1">
      <c r="A178" s="273"/>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row>
    <row r="179" spans="1:26" ht="12.75" customHeight="1">
      <c r="A179" s="273"/>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row>
    <row r="180" spans="1:26" ht="12.75" customHeight="1">
      <c r="A180" s="273"/>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row>
    <row r="181" spans="1:26" ht="12.75" customHeight="1">
      <c r="A181" s="273"/>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row>
    <row r="182" spans="1:26" ht="12.75" customHeight="1">
      <c r="A182" s="273"/>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row>
    <row r="183" spans="1:26" ht="12.75" customHeight="1">
      <c r="A183" s="273"/>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row>
    <row r="184" spans="1:26" ht="12.75" customHeight="1">
      <c r="A184" s="273"/>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row>
    <row r="185" spans="1:26" ht="12.75" customHeight="1">
      <c r="A185" s="273"/>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row>
    <row r="186" spans="1:26" ht="12.75" customHeight="1">
      <c r="A186" s="273"/>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row>
    <row r="187" spans="1:26" ht="12.75" customHeight="1">
      <c r="A187" s="273"/>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row>
    <row r="188" spans="1:26" ht="12.75" customHeight="1">
      <c r="A188" s="273"/>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row>
    <row r="189" spans="1:26" ht="12.75" customHeight="1">
      <c r="A189" s="273"/>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row>
    <row r="190" spans="1:26" ht="12.75" customHeight="1">
      <c r="A190" s="273"/>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row>
    <row r="191" spans="1:26" ht="12.75" customHeight="1">
      <c r="A191" s="273"/>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row>
    <row r="192" spans="1:26" ht="12.75" customHeight="1">
      <c r="A192" s="273"/>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row>
    <row r="193" spans="1:26" ht="12.75" customHeight="1">
      <c r="A193" s="273"/>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row>
    <row r="194" spans="1:26" ht="12.75" customHeight="1">
      <c r="A194" s="273"/>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row>
    <row r="195" spans="1:26" ht="12.75" customHeight="1">
      <c r="A195" s="273"/>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row>
    <row r="196" spans="1:26" ht="12.75" customHeight="1">
      <c r="A196" s="273"/>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row>
    <row r="197" spans="1:26" ht="12.75" customHeight="1">
      <c r="A197" s="273"/>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row>
    <row r="198" spans="1:26" ht="12.75" customHeight="1">
      <c r="A198" s="273"/>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row>
    <row r="199" spans="1:26" ht="12.75" customHeight="1">
      <c r="A199" s="273"/>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row>
    <row r="200" spans="1:26" ht="12.75" customHeight="1">
      <c r="A200" s="273"/>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row>
    <row r="201" spans="1:26" ht="12.75" customHeight="1">
      <c r="A201" s="273"/>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row>
    <row r="202" spans="1:26" ht="12.75" customHeight="1">
      <c r="A202" s="273"/>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row>
    <row r="203" spans="1:26" ht="12.75" customHeight="1">
      <c r="A203" s="273"/>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row>
    <row r="204" spans="1:26" ht="12.75" customHeight="1">
      <c r="A204" s="273"/>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row>
    <row r="205" spans="1:26" ht="12.75" customHeight="1">
      <c r="A205" s="273"/>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row>
    <row r="206" spans="1:26" ht="12.75" customHeight="1">
      <c r="A206" s="273"/>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row>
    <row r="207" spans="1:26" ht="12.75" customHeight="1">
      <c r="A207" s="273"/>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row>
    <row r="208" spans="1:26" ht="12.75" customHeight="1">
      <c r="A208" s="273"/>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row>
    <row r="209" spans="1:26" ht="12.75" customHeight="1">
      <c r="A209" s="273"/>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row>
    <row r="210" spans="1:26" ht="12.75" customHeight="1">
      <c r="A210" s="273"/>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row>
    <row r="211" spans="1:26" ht="12.75" customHeight="1">
      <c r="A211" s="273"/>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row>
    <row r="212" spans="1:26" ht="12.75" customHeight="1">
      <c r="A212" s="273"/>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row>
    <row r="213" spans="1:26" ht="12.75" customHeight="1">
      <c r="A213" s="273"/>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row>
    <row r="214" spans="1:26" ht="12.75" customHeight="1">
      <c r="A214" s="273"/>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row>
    <row r="215" spans="1:26" ht="12.75" customHeight="1">
      <c r="A215" s="273"/>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row>
    <row r="216" spans="1:26" ht="12.75" customHeight="1">
      <c r="A216" s="273"/>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row>
    <row r="217" spans="1:26" ht="12.75" customHeight="1">
      <c r="A217" s="273"/>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row>
    <row r="218" spans="1:26" ht="12.75" customHeight="1">
      <c r="A218" s="273"/>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row>
    <row r="219" spans="1:26" ht="12.75" customHeight="1">
      <c r="A219" s="273"/>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row>
    <row r="220" spans="1:26" ht="12.75" customHeight="1">
      <c r="A220" s="273"/>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row>
    <row r="221" spans="1:26" ht="12.75" customHeight="1">
      <c r="A221" s="273"/>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row>
    <row r="222" spans="1:26" ht="12.75" customHeight="1">
      <c r="A222" s="273"/>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row>
    <row r="223" spans="1:26" ht="12.75" customHeight="1">
      <c r="A223" s="273"/>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row>
    <row r="224" spans="1:26" ht="12.75" customHeight="1">
      <c r="A224" s="273"/>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row>
    <row r="225" spans="1:26" ht="12.75" customHeight="1">
      <c r="A225" s="273"/>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row>
    <row r="226" spans="1:26" ht="12.75" customHeight="1">
      <c r="A226" s="273"/>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row>
    <row r="227" spans="1:26" ht="12.75" customHeight="1">
      <c r="A227" s="273"/>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row>
    <row r="228" spans="1:26" ht="12.75" customHeight="1">
      <c r="A228" s="273"/>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row>
    <row r="229" spans="1:26" ht="12.75" customHeight="1">
      <c r="A229" s="273"/>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row>
    <row r="230" spans="1:26" ht="12.75" customHeight="1">
      <c r="A230" s="273"/>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row>
    <row r="231" spans="1:26" ht="12.75" customHeight="1">
      <c r="A231" s="273"/>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row>
    <row r="232" spans="1:26" ht="12.75" customHeight="1">
      <c r="A232" s="273"/>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row>
    <row r="233" spans="1:26" ht="12.75" customHeight="1">
      <c r="A233" s="273"/>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row>
    <row r="234" spans="1:26" ht="12.75" customHeight="1">
      <c r="A234" s="273"/>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row>
    <row r="235" spans="1:26" ht="12.75" customHeight="1">
      <c r="A235" s="273"/>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row>
    <row r="236" spans="1:26" ht="12.75" customHeight="1">
      <c r="A236" s="273"/>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row>
    <row r="237" spans="1:26" ht="12.75" customHeight="1">
      <c r="A237" s="273"/>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row>
    <row r="238" spans="1:26" ht="12.75" customHeight="1">
      <c r="A238" s="273"/>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row>
    <row r="239" spans="1:26" ht="12.75" customHeight="1">
      <c r="A239" s="273"/>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row>
    <row r="240" spans="1:26" ht="12.75" customHeight="1">
      <c r="A240" s="273"/>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row>
    <row r="241" spans="1:26" ht="12.75" customHeight="1">
      <c r="A241" s="273"/>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row>
    <row r="242" spans="1:26" ht="12.75" customHeight="1">
      <c r="A242" s="273"/>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row>
    <row r="243" spans="1:26" ht="12.75" customHeight="1">
      <c r="A243" s="273"/>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row>
    <row r="244" spans="1:26" ht="12.75" customHeight="1">
      <c r="A244" s="273"/>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row>
    <row r="245" spans="1:26" ht="12.75" customHeight="1">
      <c r="A245" s="273"/>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row>
    <row r="246" spans="1:26" ht="12.75" customHeight="1">
      <c r="A246" s="273"/>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row>
    <row r="247" spans="1:26" ht="12.75" customHeight="1">
      <c r="A247" s="273"/>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row>
    <row r="248" spans="1:26" ht="12.75" customHeight="1">
      <c r="A248" s="273"/>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row>
    <row r="249" spans="1:26" ht="12.75" customHeight="1">
      <c r="A249" s="273"/>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row>
    <row r="250" spans="1:26" ht="12.75" customHeight="1">
      <c r="A250" s="273"/>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row>
    <row r="251" spans="1:26" ht="12.75" customHeight="1">
      <c r="A251" s="273"/>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row>
    <row r="252" spans="1:26" ht="12.75" customHeight="1">
      <c r="A252" s="273"/>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row>
    <row r="253" spans="1:26" ht="12.75" customHeight="1">
      <c r="A253" s="273"/>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row>
    <row r="254" spans="1:26" ht="12.75" customHeight="1">
      <c r="A254" s="273"/>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row>
    <row r="255" spans="1:26" ht="12.75" customHeight="1">
      <c r="A255" s="273"/>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row>
    <row r="256" spans="1:26" ht="12.75" customHeight="1">
      <c r="A256" s="273"/>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row>
    <row r="257" spans="1:26" ht="12.75" customHeight="1">
      <c r="A257" s="273"/>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row>
    <row r="258" spans="1:26" ht="12.75" customHeight="1">
      <c r="A258" s="273"/>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row>
    <row r="259" spans="1:26" ht="12.75" customHeight="1">
      <c r="A259" s="273"/>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row>
    <row r="260" spans="1:26" ht="12.75" customHeight="1">
      <c r="A260" s="273"/>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row>
    <row r="261" spans="1:26" ht="12.75" customHeight="1">
      <c r="A261" s="273"/>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row>
    <row r="262" spans="1:26" ht="12.75" customHeight="1">
      <c r="A262" s="273"/>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row>
    <row r="263" spans="1:26" ht="12.75" customHeight="1">
      <c r="A263" s="273"/>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row>
    <row r="264" spans="1:26" ht="12.75" customHeight="1">
      <c r="A264" s="273"/>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row>
    <row r="265" spans="1:26" ht="12.75" customHeight="1">
      <c r="A265" s="273"/>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row>
    <row r="266" spans="1:26" ht="12.75" customHeight="1">
      <c r="A266" s="273"/>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row>
    <row r="267" spans="1:26" ht="12.75" customHeight="1">
      <c r="A267" s="273"/>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row>
    <row r="268" spans="1:26" ht="12.75" customHeight="1">
      <c r="A268" s="273"/>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row>
    <row r="269" spans="1:26" ht="12.75" customHeight="1">
      <c r="A269" s="273"/>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row>
    <row r="270" spans="1:26" ht="12.75" customHeight="1">
      <c r="A270" s="273"/>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row>
    <row r="271" spans="1:26" ht="12.75" customHeight="1">
      <c r="A271" s="273"/>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row>
    <row r="272" spans="1:26" ht="12.75" customHeight="1">
      <c r="A272" s="273"/>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row>
    <row r="273" spans="1:26" ht="12.75" customHeight="1">
      <c r="A273" s="273"/>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row>
    <row r="274" spans="1:26" ht="12.75" customHeight="1">
      <c r="A274" s="273"/>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row>
    <row r="275" spans="1:26" ht="12.75" customHeight="1">
      <c r="A275" s="273"/>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row>
    <row r="276" spans="1:26" ht="12.75" customHeight="1">
      <c r="A276" s="273"/>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row>
    <row r="277" spans="1:26" ht="12.75" customHeight="1">
      <c r="A277" s="273"/>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row>
    <row r="278" spans="1:26" ht="12.75" customHeight="1">
      <c r="A278" s="273"/>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row>
    <row r="279" spans="1:26" ht="12.75" customHeight="1">
      <c r="A279" s="273"/>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row>
    <row r="280" spans="1:26" ht="12.75" customHeight="1">
      <c r="A280" s="273"/>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row>
    <row r="281" spans="1:26" ht="12.75" customHeight="1">
      <c r="A281" s="273"/>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row>
    <row r="282" spans="1:26" ht="12.75" customHeight="1">
      <c r="A282" s="273"/>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row>
    <row r="283" spans="1:26" ht="12.75" customHeight="1">
      <c r="A283" s="273"/>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row>
    <row r="284" spans="1:26" ht="12.75" customHeight="1">
      <c r="A284" s="273"/>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row>
    <row r="285" spans="1:26" ht="12.75" customHeight="1">
      <c r="A285" s="273"/>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row>
    <row r="286" spans="1:26" ht="12.75" customHeight="1">
      <c r="A286" s="273"/>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row>
    <row r="287" spans="1:26" ht="12.75" customHeight="1">
      <c r="A287" s="273"/>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row>
    <row r="288" spans="1:26" ht="12.75" customHeight="1">
      <c r="A288" s="273"/>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row>
    <row r="289" spans="1:26" ht="12.75" customHeight="1">
      <c r="A289" s="273"/>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row>
    <row r="290" spans="1:26" ht="12.75" customHeight="1">
      <c r="A290" s="273"/>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row>
    <row r="291" spans="1:26" ht="12.75" customHeight="1">
      <c r="A291" s="273"/>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row>
    <row r="292" spans="1:26" ht="12.75" customHeight="1">
      <c r="A292" s="273"/>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row>
    <row r="293" spans="1:26" ht="12.75" customHeight="1">
      <c r="A293" s="273"/>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row>
    <row r="294" spans="1:26" ht="12.75" customHeight="1">
      <c r="A294" s="273"/>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row>
    <row r="295" spans="1:26" ht="12.75" customHeight="1">
      <c r="A295" s="273"/>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row>
    <row r="296" spans="1:26" ht="12.75" customHeight="1">
      <c r="A296" s="273"/>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row>
    <row r="297" spans="1:26" ht="12.75" customHeight="1">
      <c r="A297" s="273"/>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row>
    <row r="298" spans="1:26" ht="12.75" customHeight="1">
      <c r="A298" s="273"/>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row>
    <row r="299" spans="1:26" ht="12.75" customHeight="1">
      <c r="A299" s="273"/>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row>
    <row r="300" spans="1:26" ht="12.75" customHeight="1">
      <c r="A300" s="273"/>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row>
    <row r="301" spans="1:26" ht="12.75" customHeight="1">
      <c r="A301" s="273"/>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row>
    <row r="302" spans="1:26" ht="12.75" customHeight="1">
      <c r="A302" s="273"/>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row>
    <row r="303" spans="1:26" ht="12.75" customHeight="1">
      <c r="A303" s="273"/>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row>
    <row r="304" spans="1:26" ht="12.75" customHeight="1">
      <c r="A304" s="273"/>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row>
    <row r="305" spans="1:26" ht="12.75" customHeight="1">
      <c r="A305" s="273"/>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row>
    <row r="306" spans="1:26" ht="12.75" customHeight="1">
      <c r="A306" s="273"/>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row>
    <row r="307" spans="1:26" ht="12.75" customHeight="1">
      <c r="A307" s="273"/>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row>
    <row r="308" spans="1:26" ht="12.75" customHeight="1">
      <c r="A308" s="273"/>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row>
    <row r="309" spans="1:26" ht="12.75" customHeight="1">
      <c r="A309" s="273"/>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row>
    <row r="310" spans="1:26" ht="12.75" customHeight="1">
      <c r="A310" s="273"/>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row>
    <row r="311" spans="1:26" ht="12.75" customHeight="1">
      <c r="A311" s="273"/>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row>
    <row r="312" spans="1:26" ht="12.75" customHeight="1">
      <c r="A312" s="273"/>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row>
    <row r="313" spans="1:26" ht="12.75" customHeight="1">
      <c r="A313" s="273"/>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row>
    <row r="314" spans="1:26" ht="12.75" customHeight="1">
      <c r="A314" s="273"/>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row>
    <row r="315" spans="1:26" ht="12.75" customHeight="1">
      <c r="A315" s="273"/>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row>
    <row r="316" spans="1:26" ht="12.75" customHeight="1">
      <c r="A316" s="273"/>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row>
    <row r="317" spans="1:26" ht="12.75" customHeight="1">
      <c r="A317" s="273"/>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row>
    <row r="318" spans="1:26" ht="12.75" customHeight="1">
      <c r="A318" s="273"/>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row>
    <row r="319" spans="1:26" ht="12.75" customHeight="1">
      <c r="A319" s="273"/>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row>
    <row r="320" spans="1:26" ht="12.75" customHeight="1">
      <c r="A320" s="273"/>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row>
    <row r="321" spans="1:26" ht="12.75" customHeight="1">
      <c r="A321" s="273"/>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row>
    <row r="322" spans="1:26" ht="12.75" customHeight="1">
      <c r="A322" s="273"/>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row>
    <row r="323" spans="1:26" ht="12.75" customHeight="1">
      <c r="A323" s="273"/>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row>
    <row r="324" spans="1:26" ht="12.75" customHeight="1">
      <c r="A324" s="273"/>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row>
    <row r="325" spans="1:26" ht="12.75" customHeight="1">
      <c r="A325" s="273"/>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row>
    <row r="326" spans="1:26" ht="12.75" customHeight="1">
      <c r="A326" s="273"/>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row>
    <row r="327" spans="1:26" ht="12.75" customHeight="1">
      <c r="A327" s="273"/>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row>
    <row r="328" spans="1:26" ht="12.75" customHeight="1">
      <c r="A328" s="273"/>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row>
    <row r="329" spans="1:26" ht="12.75" customHeight="1">
      <c r="A329" s="273"/>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row>
    <row r="330" spans="1:26" ht="12.75" customHeight="1">
      <c r="A330" s="273"/>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row>
    <row r="331" spans="1:26" ht="12.75" customHeight="1">
      <c r="A331" s="273"/>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row>
    <row r="332" spans="1:26" ht="12.75" customHeight="1">
      <c r="A332" s="273"/>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row>
    <row r="333" spans="1:26" ht="12.75" customHeight="1">
      <c r="A333" s="273"/>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row>
    <row r="334" spans="1:26" ht="12.75" customHeight="1">
      <c r="A334" s="273"/>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row>
    <row r="335" spans="1:26" ht="12.75" customHeight="1">
      <c r="A335" s="273"/>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row>
    <row r="336" spans="1:26" ht="12.75" customHeight="1">
      <c r="A336" s="273"/>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row>
    <row r="337" spans="1:26" ht="12.75" customHeight="1">
      <c r="A337" s="273"/>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row>
    <row r="338" spans="1:26" ht="12.75" customHeight="1">
      <c r="A338" s="273"/>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row>
    <row r="339" spans="1:26" ht="12.75" customHeight="1">
      <c r="A339" s="273"/>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row>
    <row r="340" spans="1:26" ht="12.75" customHeight="1">
      <c r="A340" s="273"/>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row>
    <row r="341" spans="1:26" ht="12.75" customHeight="1">
      <c r="A341" s="273"/>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row>
    <row r="342" spans="1:26" ht="12.75" customHeight="1">
      <c r="A342" s="273"/>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row>
    <row r="343" spans="1:26" ht="12.75" customHeight="1">
      <c r="A343" s="273"/>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row>
    <row r="344" spans="1:26" ht="12.75" customHeight="1">
      <c r="A344" s="273"/>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row>
    <row r="345" spans="1:26" ht="12.75" customHeight="1">
      <c r="A345" s="273"/>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row>
    <row r="346" spans="1:26" ht="12.75" customHeight="1">
      <c r="A346" s="273"/>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row>
    <row r="347" spans="1:26" ht="12.75" customHeight="1">
      <c r="A347" s="273"/>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row>
    <row r="348" spans="1:26" ht="12.75" customHeight="1">
      <c r="A348" s="273"/>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row>
    <row r="349" spans="1:26" ht="12.75" customHeight="1">
      <c r="A349" s="273"/>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row>
    <row r="350" spans="1:26" ht="12.75" customHeight="1">
      <c r="A350" s="273"/>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row>
    <row r="351" spans="1:26" ht="12.75" customHeight="1">
      <c r="A351" s="273"/>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row>
    <row r="352" spans="1:26" ht="12.75" customHeight="1">
      <c r="A352" s="273"/>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row>
    <row r="353" spans="1:26" ht="12.75" customHeight="1">
      <c r="A353" s="273"/>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row>
    <row r="354" spans="1:26" ht="12.75" customHeight="1">
      <c r="A354" s="273"/>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row>
    <row r="355" spans="1:26" ht="12.75" customHeight="1">
      <c r="A355" s="273"/>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row>
    <row r="356" spans="1:26" ht="12.75" customHeight="1">
      <c r="A356" s="273"/>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row>
    <row r="357" spans="1:26" ht="12.75" customHeight="1">
      <c r="A357" s="273"/>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row>
    <row r="358" spans="1:26" ht="12.75" customHeight="1">
      <c r="A358" s="273"/>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row>
    <row r="359" spans="1:26" ht="12.75" customHeight="1">
      <c r="A359" s="273"/>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row>
    <row r="360" spans="1:26" ht="12.75" customHeight="1">
      <c r="A360" s="273"/>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row>
    <row r="361" spans="1:26" ht="12.75" customHeight="1">
      <c r="A361" s="273"/>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row>
    <row r="362" spans="1:26" ht="12.75" customHeight="1">
      <c r="A362" s="273"/>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row>
    <row r="363" spans="1:26" ht="12.75" customHeight="1">
      <c r="A363" s="273"/>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row>
    <row r="364" spans="1:26" ht="12.75" customHeight="1">
      <c r="A364" s="273"/>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row>
    <row r="365" spans="1:26" ht="12.75" customHeight="1">
      <c r="A365" s="273"/>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row>
    <row r="366" spans="1:26" ht="12.75" customHeight="1">
      <c r="A366" s="273"/>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row>
    <row r="367" spans="1:26" ht="12.75" customHeight="1">
      <c r="A367" s="273"/>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row>
    <row r="368" spans="1:26" ht="12.75" customHeight="1">
      <c r="A368" s="273"/>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row>
    <row r="369" spans="1:26" ht="12.75" customHeight="1">
      <c r="A369" s="273"/>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row>
    <row r="370" spans="1:26" ht="12.75" customHeight="1">
      <c r="A370" s="273"/>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row>
    <row r="371" spans="1:26" ht="12.75" customHeight="1">
      <c r="A371" s="273"/>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row>
    <row r="372" spans="1:26" ht="12.75" customHeight="1">
      <c r="A372" s="273"/>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row>
    <row r="373" spans="1:26" ht="12.75" customHeight="1">
      <c r="A373" s="273"/>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row>
    <row r="374" spans="1:26" ht="12.75" customHeight="1">
      <c r="A374" s="273"/>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row>
    <row r="375" spans="1:26" ht="12.75" customHeight="1">
      <c r="A375" s="273"/>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row>
    <row r="376" spans="1:26" ht="12.75" customHeight="1">
      <c r="A376" s="273"/>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row>
    <row r="377" spans="1:26" ht="12.75" customHeight="1">
      <c r="A377" s="273"/>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row>
    <row r="378" spans="1:26" ht="12.75" customHeight="1">
      <c r="A378" s="273"/>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row>
    <row r="379" spans="1:26" ht="12.75" customHeight="1">
      <c r="A379" s="273"/>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row>
    <row r="380" spans="1:26" ht="12.75" customHeight="1">
      <c r="A380" s="273"/>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row>
    <row r="381" spans="1:26" ht="12.75" customHeight="1">
      <c r="A381" s="273"/>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row>
    <row r="382" spans="1:26" ht="12.75" customHeight="1">
      <c r="A382" s="273"/>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row>
    <row r="383" spans="1:26" ht="12.75" customHeight="1">
      <c r="A383" s="273"/>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row>
    <row r="384" spans="1:26" ht="12.75" customHeight="1">
      <c r="A384" s="273"/>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row>
    <row r="385" spans="1:26" ht="12.75" customHeight="1">
      <c r="A385" s="273"/>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row>
    <row r="386" spans="1:26" ht="12.75" customHeight="1">
      <c r="A386" s="273"/>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row>
    <row r="387" spans="1:26" ht="12.75" customHeight="1">
      <c r="A387" s="273"/>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row>
    <row r="388" spans="1:26" ht="12.75" customHeight="1">
      <c r="A388" s="273"/>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row>
    <row r="389" spans="1:26" ht="12.75" customHeight="1">
      <c r="A389" s="273"/>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row>
    <row r="390" spans="1:26" ht="12.75" customHeight="1">
      <c r="A390" s="273"/>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row>
    <row r="391" spans="1:26" ht="12.75" customHeight="1">
      <c r="A391" s="273"/>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row>
    <row r="392" spans="1:26" ht="12.75" customHeight="1">
      <c r="A392" s="273"/>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row>
    <row r="393" spans="1:26" ht="12.75" customHeight="1">
      <c r="A393" s="273"/>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row>
    <row r="394" spans="1:26" ht="12.75" customHeight="1">
      <c r="A394" s="273"/>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row>
    <row r="395" spans="1:26" ht="12.75" customHeight="1">
      <c r="A395" s="273"/>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row>
    <row r="396" spans="1:26" ht="12.75" customHeight="1">
      <c r="A396" s="273"/>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row>
    <row r="397" spans="1:26" ht="12.75" customHeight="1">
      <c r="A397" s="273"/>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row>
    <row r="398" spans="1:26" ht="12.75" customHeight="1">
      <c r="A398" s="273"/>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row>
    <row r="399" spans="1:26" ht="12.75" customHeight="1">
      <c r="A399" s="273"/>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row>
    <row r="400" spans="1:26" ht="12.75" customHeight="1">
      <c r="A400" s="273"/>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row>
    <row r="401" spans="1:26" ht="12.75" customHeight="1">
      <c r="A401" s="273"/>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row>
    <row r="402" spans="1:26" ht="12.75" customHeight="1">
      <c r="A402" s="273"/>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row>
    <row r="403" spans="1:26" ht="12.75" customHeight="1">
      <c r="A403" s="273"/>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row>
    <row r="404" spans="1:26" ht="12.75" customHeight="1">
      <c r="A404" s="273"/>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row>
    <row r="405" spans="1:26" ht="12.75" customHeight="1">
      <c r="A405" s="273"/>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row>
    <row r="406" spans="1:26" ht="12.75" customHeight="1">
      <c r="A406" s="273"/>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row>
    <row r="407" spans="1:26" ht="12.75" customHeight="1">
      <c r="A407" s="273"/>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row>
    <row r="408" spans="1:26" ht="12.75" customHeight="1">
      <c r="A408" s="273"/>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row>
    <row r="409" spans="1:26" ht="12.75" customHeight="1">
      <c r="A409" s="273"/>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row>
    <row r="410" spans="1:26" ht="12.75" customHeight="1">
      <c r="A410" s="273"/>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row>
    <row r="411" spans="1:26" ht="12.75" customHeight="1">
      <c r="A411" s="273"/>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row>
    <row r="412" spans="1:26" ht="12.75" customHeight="1">
      <c r="A412" s="273"/>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row>
    <row r="413" spans="1:26" ht="12.75" customHeight="1">
      <c r="A413" s="273"/>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row>
    <row r="414" spans="1:26" ht="12.75" customHeight="1">
      <c r="A414" s="273"/>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row>
    <row r="415" spans="1:26" ht="12.75" customHeight="1">
      <c r="A415" s="273"/>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row>
    <row r="416" spans="1:26" ht="12.75" customHeight="1">
      <c r="A416" s="273"/>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row>
    <row r="417" spans="1:26" ht="12.75" customHeight="1">
      <c r="A417" s="273"/>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row>
    <row r="418" spans="1:26" ht="12.75" customHeight="1">
      <c r="A418" s="273"/>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row>
    <row r="419" spans="1:26" ht="12.75" customHeight="1">
      <c r="A419" s="273"/>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row>
    <row r="420" spans="1:26" ht="12.75" customHeight="1">
      <c r="A420" s="273"/>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row>
    <row r="421" spans="1:26" ht="12.75" customHeight="1">
      <c r="A421" s="273"/>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row>
    <row r="422" spans="1:26" ht="12.75" customHeight="1">
      <c r="A422" s="273"/>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row>
    <row r="423" spans="1:26" ht="12.75" customHeight="1">
      <c r="A423" s="273"/>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row>
    <row r="424" spans="1:26" ht="12.75" customHeight="1">
      <c r="A424" s="273"/>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row>
    <row r="425" spans="1:26" ht="12.75" customHeight="1">
      <c r="A425" s="273"/>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row>
    <row r="426" spans="1:26" ht="12.75" customHeight="1">
      <c r="A426" s="273"/>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row>
    <row r="427" spans="1:26" ht="12.75" customHeight="1">
      <c r="A427" s="273"/>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row>
    <row r="428" spans="1:26" ht="12.75" customHeight="1">
      <c r="A428" s="273"/>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row>
    <row r="429" spans="1:26" ht="12.75" customHeight="1">
      <c r="A429" s="273"/>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row>
    <row r="430" spans="1:26" ht="12.75" customHeight="1">
      <c r="A430" s="273"/>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row>
    <row r="431" spans="1:26" ht="12.75" customHeight="1">
      <c r="A431" s="273"/>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row>
    <row r="432" spans="1:26" ht="12.75" customHeight="1">
      <c r="A432" s="273"/>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row>
    <row r="433" spans="1:26" ht="12.75" customHeight="1">
      <c r="A433" s="273"/>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row>
    <row r="434" spans="1:26" ht="12.75" customHeight="1">
      <c r="A434" s="273"/>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row>
    <row r="435" spans="1:26" ht="12.75" customHeight="1">
      <c r="A435" s="273"/>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row>
    <row r="436" spans="1:26" ht="12.75" customHeight="1">
      <c r="A436" s="273"/>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row>
    <row r="437" spans="1:26" ht="12.75" customHeight="1">
      <c r="A437" s="273"/>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row>
    <row r="438" spans="1:26" ht="12.75" customHeight="1">
      <c r="A438" s="273"/>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row>
    <row r="439" spans="1:26" ht="12.75" customHeight="1">
      <c r="A439" s="273"/>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row>
    <row r="440" spans="1:26" ht="12.75" customHeight="1">
      <c r="A440" s="273"/>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row>
    <row r="441" spans="1:26" ht="12.75" customHeight="1">
      <c r="A441" s="273"/>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row>
    <row r="442" spans="1:26" ht="12.75" customHeight="1">
      <c r="A442" s="273"/>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row>
    <row r="443" spans="1:26" ht="12.75" customHeight="1">
      <c r="A443" s="273"/>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row>
    <row r="444" spans="1:26" ht="12.75" customHeight="1">
      <c r="A444" s="273"/>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row>
    <row r="445" spans="1:26" ht="12.75" customHeight="1">
      <c r="A445" s="273"/>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row>
    <row r="446" spans="1:26" ht="12.75" customHeight="1">
      <c r="A446" s="273"/>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row>
    <row r="447" spans="1:26" ht="12.75" customHeight="1">
      <c r="A447" s="273"/>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row>
    <row r="448" spans="1:26" ht="12.75" customHeight="1">
      <c r="A448" s="273"/>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row>
    <row r="449" spans="1:26" ht="12.75" customHeight="1">
      <c r="A449" s="273"/>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row>
    <row r="450" spans="1:26" ht="12.75" customHeight="1">
      <c r="A450" s="273"/>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row>
    <row r="451" spans="1:26" ht="12.75" customHeight="1">
      <c r="A451" s="273"/>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row>
    <row r="452" spans="1:26" ht="12.75" customHeight="1">
      <c r="A452" s="273"/>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row>
    <row r="453" spans="1:26" ht="12.75" customHeight="1">
      <c r="A453" s="273"/>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row>
    <row r="454" spans="1:26" ht="12.75" customHeight="1">
      <c r="A454" s="273"/>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row>
    <row r="455" spans="1:26" ht="12.75" customHeight="1">
      <c r="A455" s="273"/>
      <c r="B455" s="273"/>
      <c r="C455" s="27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73"/>
      <c r="Z455" s="273"/>
    </row>
    <row r="456" spans="1:26" ht="12.75" customHeight="1">
      <c r="A456" s="273"/>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row>
    <row r="457" spans="1:26" ht="12.75" customHeight="1">
      <c r="A457" s="273"/>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row>
    <row r="458" spans="1:26" ht="12.75" customHeight="1">
      <c r="A458" s="273"/>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row>
    <row r="459" spans="1:26" ht="12.75" customHeight="1">
      <c r="A459" s="273"/>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row>
    <row r="460" spans="1:26" ht="12.75" customHeight="1">
      <c r="A460" s="273"/>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row>
    <row r="461" spans="1:26" ht="12.75" customHeight="1">
      <c r="A461" s="273"/>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row>
    <row r="462" spans="1:26" ht="12.75" customHeight="1">
      <c r="A462" s="273"/>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row>
    <row r="463" spans="1:26" ht="12.75" customHeight="1">
      <c r="A463" s="273"/>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row>
    <row r="464" spans="1:26" ht="12.75" customHeight="1">
      <c r="A464" s="273"/>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row>
    <row r="465" spans="1:26" ht="12.75" customHeight="1">
      <c r="A465" s="273"/>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row>
    <row r="466" spans="1:26" ht="12.75" customHeight="1">
      <c r="A466" s="273"/>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row>
    <row r="467" spans="1:26" ht="12.75" customHeight="1">
      <c r="A467" s="273"/>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row>
    <row r="468" spans="1:26" ht="12.75" customHeight="1">
      <c r="A468" s="273"/>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row>
    <row r="469" spans="1:26" ht="12.75" customHeight="1">
      <c r="A469" s="273"/>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row>
    <row r="470" spans="1:26" ht="12.75" customHeight="1">
      <c r="A470" s="273"/>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row>
    <row r="471" spans="1:26" ht="12.75" customHeight="1">
      <c r="A471" s="273"/>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row>
    <row r="472" spans="1:26" ht="12.75" customHeight="1">
      <c r="A472" s="273"/>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row>
    <row r="473" spans="1:26" ht="12.75" customHeight="1">
      <c r="A473" s="273"/>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row>
    <row r="474" spans="1:26" ht="12.75" customHeight="1">
      <c r="A474" s="273"/>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row>
    <row r="475" spans="1:26" ht="12.75" customHeight="1">
      <c r="A475" s="273"/>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row>
    <row r="476" spans="1:26" ht="12.75" customHeight="1">
      <c r="A476" s="273"/>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row>
    <row r="477" spans="1:26" ht="12.75" customHeight="1">
      <c r="A477" s="273"/>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row>
    <row r="478" spans="1:26" ht="12.75" customHeight="1">
      <c r="A478" s="273"/>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row>
    <row r="479" spans="1:26" ht="12.75" customHeight="1">
      <c r="A479" s="273"/>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row>
    <row r="480" spans="1:26" ht="12.75" customHeight="1">
      <c r="A480" s="273"/>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row>
    <row r="481" spans="1:26" ht="12.75" customHeight="1">
      <c r="A481" s="273"/>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row>
    <row r="482" spans="1:26" ht="12.75" customHeight="1">
      <c r="A482" s="273"/>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row>
    <row r="483" spans="1:26" ht="12.75" customHeight="1">
      <c r="A483" s="273"/>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row>
    <row r="484" spans="1:26" ht="12.75" customHeight="1">
      <c r="A484" s="273"/>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row>
    <row r="485" spans="1:26" ht="12.75" customHeight="1">
      <c r="A485" s="273"/>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row>
    <row r="486" spans="1:26" ht="12.75" customHeight="1">
      <c r="A486" s="273"/>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row>
    <row r="487" spans="1:26" ht="12.75" customHeight="1">
      <c r="A487" s="273"/>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row>
    <row r="488" spans="1:26" ht="12.75" customHeight="1">
      <c r="A488" s="273"/>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row>
    <row r="489" spans="1:26" ht="12.75" customHeight="1">
      <c r="A489" s="273"/>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row>
    <row r="490" spans="1:26" ht="12.75" customHeight="1">
      <c r="A490" s="273"/>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row>
    <row r="491" spans="1:26" ht="12.75" customHeight="1">
      <c r="A491" s="273"/>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row>
    <row r="492" spans="1:26" ht="12.75" customHeight="1">
      <c r="A492" s="273"/>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row>
    <row r="493" spans="1:26" ht="12.75" customHeight="1">
      <c r="A493" s="273"/>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row>
    <row r="494" spans="1:26" ht="12.75" customHeight="1">
      <c r="A494" s="273"/>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row>
    <row r="495" spans="1:26" ht="12.75" customHeight="1">
      <c r="A495" s="273"/>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row>
    <row r="496" spans="1:26" ht="12.75" customHeight="1">
      <c r="A496" s="273"/>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row>
    <row r="497" spans="1:26" ht="12.75" customHeight="1">
      <c r="A497" s="273"/>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row>
    <row r="498" spans="1:26" ht="12.75" customHeight="1">
      <c r="A498" s="273"/>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row>
    <row r="499" spans="1:26" ht="12.75" customHeight="1">
      <c r="A499" s="273"/>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row>
    <row r="500" spans="1:26" ht="12.75" customHeight="1">
      <c r="A500" s="273"/>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row>
    <row r="501" spans="1:26" ht="12.75" customHeight="1">
      <c r="A501" s="273"/>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row>
    <row r="502" spans="1:26" ht="12.75" customHeight="1">
      <c r="A502" s="273"/>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row>
    <row r="503" spans="1:26" ht="12.75" customHeight="1">
      <c r="A503" s="273"/>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row>
    <row r="504" spans="1:26" ht="12.75" customHeight="1">
      <c r="A504" s="273"/>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row>
    <row r="505" spans="1:26" ht="12.75" customHeight="1">
      <c r="A505" s="273"/>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row>
    <row r="506" spans="1:26" ht="12.75" customHeight="1">
      <c r="A506" s="273"/>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row>
    <row r="507" spans="1:26" ht="12.75" customHeight="1">
      <c r="A507" s="273"/>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row>
    <row r="508" spans="1:26" ht="12.75" customHeight="1">
      <c r="A508" s="273"/>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row>
    <row r="509" spans="1:26" ht="12.75" customHeight="1">
      <c r="A509" s="273"/>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row>
    <row r="510" spans="1:26" ht="12.75" customHeight="1">
      <c r="A510" s="273"/>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row>
    <row r="511" spans="1:26" ht="12.75" customHeight="1">
      <c r="A511" s="273"/>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row>
    <row r="512" spans="1:26" ht="12.75" customHeight="1">
      <c r="A512" s="273"/>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row>
    <row r="513" spans="1:26" ht="12.75" customHeight="1">
      <c r="A513" s="273"/>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row>
    <row r="514" spans="1:26" ht="12.75" customHeight="1">
      <c r="A514" s="273"/>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row>
    <row r="515" spans="1:26" ht="12.75" customHeight="1">
      <c r="A515" s="273"/>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row>
    <row r="516" spans="1:26" ht="12.75" customHeight="1">
      <c r="A516" s="273"/>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row>
    <row r="517" spans="1:26" ht="12.75" customHeight="1">
      <c r="A517" s="273"/>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row>
    <row r="518" spans="1:26" ht="12.75" customHeight="1">
      <c r="A518" s="273"/>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row>
    <row r="519" spans="1:26" ht="12.75" customHeight="1">
      <c r="A519" s="273"/>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row>
    <row r="520" spans="1:26" ht="12.75" customHeight="1">
      <c r="A520" s="273"/>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row>
    <row r="521" spans="1:26" ht="12.75" customHeight="1">
      <c r="A521" s="273"/>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row>
    <row r="522" spans="1:26" ht="12.75" customHeight="1">
      <c r="A522" s="273"/>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row>
    <row r="523" spans="1:26" ht="12.75" customHeight="1">
      <c r="A523" s="273"/>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row>
    <row r="524" spans="1:26" ht="12.75" customHeight="1">
      <c r="A524" s="273"/>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row>
    <row r="525" spans="1:26" ht="12.75" customHeight="1">
      <c r="A525" s="273"/>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row>
    <row r="526" spans="1:26" ht="12.75" customHeight="1">
      <c r="A526" s="273"/>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row>
    <row r="527" spans="1:26" ht="12.75" customHeight="1">
      <c r="A527" s="273"/>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row>
    <row r="528" spans="1:26" ht="12.75" customHeight="1">
      <c r="A528" s="273"/>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row>
    <row r="529" spans="1:26" ht="12.75" customHeight="1">
      <c r="A529" s="273"/>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row>
    <row r="530" spans="1:26" ht="12.75" customHeight="1">
      <c r="A530" s="273"/>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row>
    <row r="531" spans="1:26" ht="12.75" customHeight="1">
      <c r="A531" s="273"/>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row>
    <row r="532" spans="1:26" ht="12.75" customHeight="1">
      <c r="A532" s="273"/>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row>
    <row r="533" spans="1:26" ht="12.75" customHeight="1">
      <c r="A533" s="273"/>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row>
    <row r="534" spans="1:26" ht="12.75" customHeight="1">
      <c r="A534" s="273"/>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row>
    <row r="535" spans="1:26" ht="12.75" customHeight="1">
      <c r="A535" s="273"/>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row>
    <row r="536" spans="1:26" ht="12.75" customHeight="1">
      <c r="A536" s="273"/>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row>
    <row r="537" spans="1:26" ht="12.75" customHeight="1">
      <c r="A537" s="273"/>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row>
    <row r="538" spans="1:26" ht="12.75" customHeight="1">
      <c r="A538" s="273"/>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row>
    <row r="539" spans="1:26" ht="12.75" customHeight="1">
      <c r="A539" s="273"/>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row>
    <row r="540" spans="1:26" ht="12.75" customHeight="1">
      <c r="A540" s="273"/>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row>
    <row r="541" spans="1:26" ht="12.75" customHeight="1">
      <c r="A541" s="273"/>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row>
    <row r="542" spans="1:26" ht="12.75" customHeight="1">
      <c r="A542" s="273"/>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row>
    <row r="543" spans="1:26" ht="12.75" customHeight="1">
      <c r="A543" s="273"/>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row>
    <row r="544" spans="1:26" ht="12.75" customHeight="1">
      <c r="A544" s="273"/>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row>
    <row r="545" spans="1:26" ht="12.75" customHeight="1">
      <c r="A545" s="273"/>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row>
    <row r="546" spans="1:26" ht="12.75" customHeight="1">
      <c r="A546" s="273"/>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row>
    <row r="547" spans="1:26" ht="12.75" customHeight="1">
      <c r="A547" s="273"/>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row>
    <row r="548" spans="1:26" ht="12.75" customHeight="1">
      <c r="A548" s="273"/>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row>
    <row r="549" spans="1:26" ht="12.75" customHeight="1">
      <c r="A549" s="273"/>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row>
    <row r="550" spans="1:26" ht="12.75" customHeight="1">
      <c r="A550" s="273"/>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row>
    <row r="551" spans="1:26" ht="12.75" customHeight="1">
      <c r="A551" s="273"/>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row>
    <row r="552" spans="1:26" ht="12.75" customHeight="1">
      <c r="A552" s="273"/>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row>
    <row r="553" spans="1:26" ht="12.75" customHeight="1">
      <c r="A553" s="273"/>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row>
    <row r="554" spans="1:26" ht="12.75" customHeight="1">
      <c r="A554" s="273"/>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row>
    <row r="555" spans="1:26" ht="12.75" customHeight="1">
      <c r="A555" s="273"/>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row>
    <row r="556" spans="1:26" ht="12.75" customHeight="1">
      <c r="A556" s="273"/>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row>
    <row r="557" spans="1:26" ht="12.75" customHeight="1">
      <c r="A557" s="273"/>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row>
    <row r="558" spans="1:26" ht="12.75" customHeight="1">
      <c r="A558" s="273"/>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row>
    <row r="559" spans="1:26" ht="12.75" customHeight="1">
      <c r="A559" s="273"/>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row>
    <row r="560" spans="1:26" ht="12.75" customHeight="1">
      <c r="A560" s="273"/>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row>
    <row r="561" spans="1:26" ht="12.75" customHeight="1">
      <c r="A561" s="273"/>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row>
    <row r="562" spans="1:26" ht="12.75" customHeight="1">
      <c r="A562" s="273"/>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row>
    <row r="563" spans="1:26" ht="12.75" customHeight="1">
      <c r="A563" s="273"/>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row>
    <row r="564" spans="1:26" ht="12.75" customHeight="1">
      <c r="A564" s="273"/>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row>
    <row r="565" spans="1:26" ht="12.75" customHeight="1">
      <c r="A565" s="273"/>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row>
    <row r="566" spans="1:26" ht="12.75" customHeight="1">
      <c r="A566" s="273"/>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row>
    <row r="567" spans="1:26" ht="12.75" customHeight="1">
      <c r="A567" s="273"/>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row>
    <row r="568" spans="1:26" ht="12.75" customHeight="1">
      <c r="A568" s="273"/>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row>
    <row r="569" spans="1:26" ht="12.75" customHeight="1">
      <c r="A569" s="273"/>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row>
    <row r="570" spans="1:26" ht="12.75" customHeight="1">
      <c r="A570" s="273"/>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row>
    <row r="571" spans="1:26" ht="12.75" customHeight="1">
      <c r="A571" s="273"/>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row>
    <row r="572" spans="1:26" ht="12.75" customHeight="1">
      <c r="A572" s="273"/>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row>
    <row r="573" spans="1:26" ht="12.75" customHeight="1">
      <c r="A573" s="273"/>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row>
    <row r="574" spans="1:26" ht="12.75" customHeight="1">
      <c r="A574" s="273"/>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row>
    <row r="575" spans="1:26" ht="12.75" customHeight="1">
      <c r="A575" s="273"/>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row>
    <row r="576" spans="1:26" ht="12.75" customHeight="1">
      <c r="A576" s="273"/>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row>
    <row r="577" spans="1:26" ht="12.75" customHeight="1">
      <c r="A577" s="273"/>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row>
    <row r="578" spans="1:26" ht="12.75" customHeight="1">
      <c r="A578" s="273"/>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row>
    <row r="579" spans="1:26" ht="12.75" customHeight="1">
      <c r="A579" s="273"/>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row>
    <row r="580" spans="1:26" ht="12.75" customHeight="1">
      <c r="A580" s="273"/>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row>
    <row r="581" spans="1:26" ht="12.75" customHeight="1">
      <c r="A581" s="273"/>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row>
    <row r="582" spans="1:26" ht="12.75" customHeight="1">
      <c r="A582" s="273"/>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row>
    <row r="583" spans="1:26" ht="12.75" customHeight="1">
      <c r="A583" s="273"/>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row>
    <row r="584" spans="1:26" ht="12.75" customHeight="1">
      <c r="A584" s="273"/>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row>
    <row r="585" spans="1:26" ht="12.75" customHeight="1">
      <c r="A585" s="273"/>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row>
    <row r="586" spans="1:26" ht="12.75" customHeight="1">
      <c r="A586" s="273"/>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row>
    <row r="587" spans="1:26" ht="12.75" customHeight="1">
      <c r="A587" s="273"/>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row>
    <row r="588" spans="1:26" ht="12.75" customHeight="1">
      <c r="A588" s="273"/>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row>
    <row r="589" spans="1:26" ht="12.75" customHeight="1">
      <c r="A589" s="273"/>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row>
    <row r="590" spans="1:26" ht="12.75" customHeight="1">
      <c r="A590" s="273"/>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row>
    <row r="591" spans="1:26" ht="12.75" customHeight="1">
      <c r="A591" s="273"/>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row>
    <row r="592" spans="1:26" ht="12.75" customHeight="1">
      <c r="A592" s="273"/>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row>
    <row r="593" spans="1:26" ht="12.75" customHeight="1">
      <c r="A593" s="273"/>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row>
    <row r="594" spans="1:26" ht="12.75" customHeight="1">
      <c r="A594" s="273"/>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row>
    <row r="595" spans="1:26" ht="12.75" customHeight="1">
      <c r="A595" s="273"/>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row>
    <row r="596" spans="1:26" ht="12.75" customHeight="1">
      <c r="A596" s="273"/>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row>
    <row r="597" spans="1:26" ht="12.75" customHeight="1">
      <c r="A597" s="273"/>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row>
    <row r="598" spans="1:26" ht="12.75" customHeight="1">
      <c r="A598" s="273"/>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row>
    <row r="599" spans="1:26" ht="12.75" customHeight="1">
      <c r="A599" s="273"/>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row>
    <row r="600" spans="1:26" ht="12.75" customHeight="1">
      <c r="A600" s="273"/>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row>
    <row r="601" spans="1:26" ht="12.75" customHeight="1">
      <c r="A601" s="273"/>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row>
    <row r="602" spans="1:26" ht="12.75" customHeight="1">
      <c r="A602" s="273"/>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row>
    <row r="603" spans="1:26" ht="12.75" customHeight="1">
      <c r="A603" s="273"/>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row>
    <row r="604" spans="1:26" ht="12.75" customHeight="1">
      <c r="A604" s="273"/>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row>
    <row r="605" spans="1:26" ht="12.75" customHeight="1">
      <c r="A605" s="273"/>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row>
    <row r="606" spans="1:26" ht="12.75" customHeight="1">
      <c r="A606" s="273"/>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row>
    <row r="607" spans="1:26" ht="12.75" customHeight="1">
      <c r="A607" s="273"/>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row>
    <row r="608" spans="1:26" ht="12.75" customHeight="1">
      <c r="A608" s="273"/>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row>
    <row r="609" spans="1:26" ht="12.75" customHeight="1">
      <c r="A609" s="273"/>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row>
    <row r="610" spans="1:26" ht="12.75" customHeight="1">
      <c r="A610" s="273"/>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row>
    <row r="611" spans="1:26" ht="12.75" customHeight="1">
      <c r="A611" s="273"/>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row>
    <row r="612" spans="1:26" ht="12.75" customHeight="1">
      <c r="A612" s="273"/>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row>
    <row r="613" spans="1:26" ht="12.75" customHeight="1">
      <c r="A613" s="273"/>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row>
    <row r="614" spans="1:26" ht="12.75" customHeight="1">
      <c r="A614" s="273"/>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row>
    <row r="615" spans="1:26" ht="12.75" customHeight="1">
      <c r="A615" s="273"/>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row>
    <row r="616" spans="1:26" ht="12.75" customHeight="1">
      <c r="A616" s="273"/>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row>
    <row r="617" spans="1:26" ht="12.75" customHeight="1">
      <c r="A617" s="273"/>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row>
    <row r="618" spans="1:26" ht="12.75" customHeight="1">
      <c r="A618" s="273"/>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row>
    <row r="619" spans="1:26" ht="12.75" customHeight="1">
      <c r="A619" s="273"/>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row>
    <row r="620" spans="1:26" ht="12.75" customHeight="1">
      <c r="A620" s="273"/>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row>
    <row r="621" spans="1:26" ht="12.75" customHeight="1">
      <c r="A621" s="273"/>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row>
    <row r="622" spans="1:26" ht="12.75" customHeight="1">
      <c r="A622" s="273"/>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row>
    <row r="623" spans="1:26" ht="12.75" customHeight="1">
      <c r="A623" s="273"/>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row>
    <row r="624" spans="1:26" ht="12.75" customHeight="1">
      <c r="A624" s="273"/>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row>
    <row r="625" spans="1:26" ht="12.75" customHeight="1">
      <c r="A625" s="273"/>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row>
    <row r="626" spans="1:26" ht="12.75" customHeight="1">
      <c r="A626" s="273"/>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row>
    <row r="627" spans="1:26" ht="12.75" customHeight="1">
      <c r="A627" s="273"/>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row>
    <row r="628" spans="1:26" ht="12.75" customHeight="1">
      <c r="A628" s="273"/>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row>
    <row r="629" spans="1:26" ht="12.75" customHeight="1">
      <c r="A629" s="273"/>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row>
    <row r="630" spans="1:26" ht="12.75" customHeight="1">
      <c r="A630" s="273"/>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row>
    <row r="631" spans="1:26" ht="12.75" customHeight="1">
      <c r="A631" s="273"/>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row>
    <row r="632" spans="1:26" ht="12.75" customHeight="1">
      <c r="A632" s="273"/>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row>
    <row r="633" spans="1:26" ht="12.75" customHeight="1">
      <c r="A633" s="273"/>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row>
    <row r="634" spans="1:26" ht="12.75" customHeight="1">
      <c r="A634" s="273"/>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row>
    <row r="635" spans="1:26" ht="12.75" customHeight="1">
      <c r="A635" s="273"/>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row>
    <row r="636" spans="1:26" ht="12.75" customHeight="1">
      <c r="A636" s="273"/>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row>
    <row r="637" spans="1:26" ht="12.75" customHeight="1">
      <c r="A637" s="273"/>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row>
    <row r="638" spans="1:26" ht="12.75" customHeight="1">
      <c r="A638" s="273"/>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row>
    <row r="639" spans="1:26" ht="12.75" customHeight="1">
      <c r="A639" s="273"/>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row>
    <row r="640" spans="1:26" ht="12.75" customHeight="1">
      <c r="A640" s="273"/>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row>
    <row r="641" spans="1:26" ht="12.75" customHeight="1">
      <c r="A641" s="273"/>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row>
    <row r="642" spans="1:26" ht="12.75" customHeight="1">
      <c r="A642" s="273"/>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row>
    <row r="643" spans="1:26" ht="12.75" customHeight="1">
      <c r="A643" s="273"/>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row>
    <row r="644" spans="1:26" ht="12.75" customHeight="1">
      <c r="A644" s="273"/>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row>
    <row r="645" spans="1:26" ht="12.75" customHeight="1">
      <c r="A645" s="273"/>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row>
    <row r="646" spans="1:26" ht="12.75" customHeight="1">
      <c r="A646" s="273"/>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row>
    <row r="647" spans="1:26" ht="12.75" customHeight="1">
      <c r="A647" s="273"/>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row>
    <row r="648" spans="1:26" ht="12.75" customHeight="1">
      <c r="A648" s="273"/>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row>
    <row r="649" spans="1:26" ht="12.75" customHeight="1">
      <c r="A649" s="273"/>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row>
    <row r="650" spans="1:26" ht="12.75" customHeight="1">
      <c r="A650" s="273"/>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row>
    <row r="651" spans="1:26" ht="12.75" customHeight="1">
      <c r="A651" s="273"/>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row>
    <row r="652" spans="1:26" ht="12.75" customHeight="1">
      <c r="A652" s="273"/>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row>
    <row r="653" spans="1:26" ht="12.75" customHeight="1">
      <c r="A653" s="273"/>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row>
    <row r="654" spans="1:26" ht="12.75" customHeight="1">
      <c r="A654" s="273"/>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row>
    <row r="655" spans="1:26" ht="12.75" customHeight="1">
      <c r="A655" s="273"/>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row>
    <row r="656" spans="1:26" ht="12.75" customHeight="1">
      <c r="A656" s="273"/>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row>
    <row r="657" spans="1:26" ht="12.75" customHeight="1">
      <c r="A657" s="273"/>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row>
    <row r="658" spans="1:26" ht="12.75" customHeight="1">
      <c r="A658" s="273"/>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row>
    <row r="659" spans="1:26" ht="12.75" customHeight="1">
      <c r="A659" s="273"/>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row>
    <row r="660" spans="1:26" ht="12.75" customHeight="1">
      <c r="A660" s="273"/>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row>
    <row r="661" spans="1:26" ht="12.75" customHeight="1">
      <c r="A661" s="273"/>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row>
    <row r="662" spans="1:26" ht="12.75" customHeight="1">
      <c r="A662" s="273"/>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row>
    <row r="663" spans="1:26" ht="12.75" customHeight="1">
      <c r="A663" s="273"/>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row>
    <row r="664" spans="1:26" ht="12.75" customHeight="1">
      <c r="A664" s="273"/>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row>
    <row r="665" spans="1:26" ht="12.75" customHeight="1">
      <c r="A665" s="273"/>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row>
    <row r="666" spans="1:26" ht="12.75" customHeight="1">
      <c r="A666" s="273"/>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row>
    <row r="667" spans="1:26" ht="12.75" customHeight="1">
      <c r="A667" s="273"/>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row>
    <row r="668" spans="1:26" ht="12.75" customHeight="1">
      <c r="A668" s="273"/>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row>
    <row r="669" spans="1:26" ht="12.75" customHeight="1">
      <c r="A669" s="273"/>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row>
    <row r="670" spans="1:26" ht="12.75" customHeight="1">
      <c r="A670" s="273"/>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row>
    <row r="671" spans="1:26" ht="12.75" customHeight="1">
      <c r="A671" s="273"/>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row>
    <row r="672" spans="1:26" ht="12.75" customHeight="1">
      <c r="A672" s="273"/>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row>
    <row r="673" spans="1:26" ht="12.75" customHeight="1">
      <c r="A673" s="273"/>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row>
    <row r="674" spans="1:26" ht="12.75" customHeight="1">
      <c r="A674" s="273"/>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row>
    <row r="675" spans="1:26" ht="12.75" customHeight="1">
      <c r="A675" s="273"/>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row>
    <row r="676" spans="1:26" ht="12.75" customHeight="1">
      <c r="A676" s="273"/>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row>
    <row r="677" spans="1:26" ht="12.75" customHeight="1">
      <c r="A677" s="273"/>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row>
    <row r="678" spans="1:26" ht="12.75" customHeight="1">
      <c r="A678" s="273"/>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row>
    <row r="679" spans="1:26" ht="12.75" customHeight="1">
      <c r="A679" s="273"/>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row>
    <row r="680" spans="1:26" ht="12.75" customHeight="1">
      <c r="A680" s="273"/>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row>
    <row r="681" spans="1:26" ht="12.75" customHeight="1">
      <c r="A681" s="273"/>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row>
    <row r="682" spans="1:26" ht="12.75" customHeight="1">
      <c r="A682" s="273"/>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row>
    <row r="683" spans="1:26" ht="12.75" customHeight="1">
      <c r="A683" s="273"/>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row>
    <row r="684" spans="1:26" ht="12.75" customHeight="1">
      <c r="A684" s="273"/>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row>
    <row r="685" spans="1:26" ht="12.75" customHeight="1">
      <c r="A685" s="273"/>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row>
    <row r="686" spans="1:26" ht="12.75" customHeight="1">
      <c r="A686" s="273"/>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row>
    <row r="687" spans="1:26" ht="12.75" customHeight="1">
      <c r="A687" s="273"/>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row>
    <row r="688" spans="1:26" ht="12.75" customHeight="1">
      <c r="A688" s="273"/>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row>
    <row r="689" spans="1:26" ht="12.75" customHeight="1">
      <c r="A689" s="273"/>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row>
    <row r="690" spans="1:26" ht="12.75" customHeight="1">
      <c r="A690" s="273"/>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row>
    <row r="691" spans="1:26" ht="12.75" customHeight="1">
      <c r="A691" s="273"/>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row>
    <row r="692" spans="1:26" ht="12.75" customHeight="1">
      <c r="A692" s="273"/>
      <c r="B692" s="273"/>
      <c r="C692" s="27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row>
    <row r="693" spans="1:26" ht="12.75" customHeight="1">
      <c r="A693" s="273"/>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row>
    <row r="694" spans="1:26" ht="12.75" customHeight="1">
      <c r="A694" s="273"/>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row>
    <row r="695" spans="1:26" ht="12.75" customHeight="1">
      <c r="A695" s="273"/>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row>
    <row r="696" spans="1:26" ht="12.75" customHeight="1">
      <c r="A696" s="273"/>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row>
    <row r="697" spans="1:26" ht="12.75" customHeight="1">
      <c r="A697" s="273"/>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row>
    <row r="698" spans="1:26" ht="12.75" customHeight="1">
      <c r="A698" s="273"/>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row>
    <row r="699" spans="1:26" ht="12.75" customHeight="1">
      <c r="A699" s="273"/>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row>
    <row r="700" spans="1:26" ht="12.75" customHeight="1">
      <c r="A700" s="273"/>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row>
    <row r="701" spans="1:26" ht="12.75" customHeight="1">
      <c r="A701" s="273"/>
      <c r="B701" s="273"/>
      <c r="C701" s="27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row>
    <row r="702" spans="1:26" ht="12.75" customHeight="1">
      <c r="A702" s="273"/>
      <c r="B702" s="273"/>
      <c r="C702" s="273"/>
      <c r="D702" s="273"/>
      <c r="E702" s="273"/>
      <c r="F702" s="273"/>
      <c r="G702" s="273"/>
      <c r="H702" s="273"/>
      <c r="I702" s="273"/>
      <c r="J702" s="273"/>
      <c r="K702" s="273"/>
      <c r="L702" s="273"/>
      <c r="M702" s="273"/>
      <c r="N702" s="273"/>
      <c r="O702" s="273"/>
      <c r="P702" s="273"/>
      <c r="Q702" s="273"/>
      <c r="R702" s="273"/>
      <c r="S702" s="273"/>
      <c r="T702" s="273"/>
      <c r="U702" s="273"/>
      <c r="V702" s="273"/>
      <c r="W702" s="273"/>
      <c r="X702" s="273"/>
      <c r="Y702" s="273"/>
      <c r="Z702" s="273"/>
    </row>
    <row r="703" spans="1:26" ht="12.75" customHeight="1">
      <c r="A703" s="273"/>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row>
    <row r="704" spans="1:26" ht="12.75" customHeight="1">
      <c r="A704" s="273"/>
      <c r="B704" s="273"/>
      <c r="C704" s="273"/>
      <c r="D704" s="273"/>
      <c r="E704" s="273"/>
      <c r="F704" s="273"/>
      <c r="G704" s="273"/>
      <c r="H704" s="273"/>
      <c r="I704" s="273"/>
      <c r="J704" s="273"/>
      <c r="K704" s="273"/>
      <c r="L704" s="273"/>
      <c r="M704" s="273"/>
      <c r="N704" s="273"/>
      <c r="O704" s="273"/>
      <c r="P704" s="273"/>
      <c r="Q704" s="273"/>
      <c r="R704" s="273"/>
      <c r="S704" s="273"/>
      <c r="T704" s="273"/>
      <c r="U704" s="273"/>
      <c r="V704" s="273"/>
      <c r="W704" s="273"/>
      <c r="X704" s="273"/>
      <c r="Y704" s="273"/>
      <c r="Z704" s="273"/>
    </row>
    <row r="705" spans="1:26" ht="12.75" customHeight="1">
      <c r="A705" s="273"/>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row>
    <row r="706" spans="1:26" ht="12.75" customHeight="1">
      <c r="A706" s="273"/>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row>
    <row r="707" spans="1:26" ht="12.75" customHeight="1">
      <c r="A707" s="273"/>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row>
    <row r="708" spans="1:26" ht="12.75" customHeight="1">
      <c r="A708" s="273"/>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row>
    <row r="709" spans="1:26" ht="12.75" customHeight="1">
      <c r="A709" s="273"/>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row>
    <row r="710" spans="1:26" ht="12.75" customHeight="1">
      <c r="A710" s="273"/>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row>
    <row r="711" spans="1:26" ht="12.75" customHeight="1">
      <c r="A711" s="273"/>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row>
    <row r="712" spans="1:26" ht="12.75" customHeight="1">
      <c r="A712" s="273"/>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row>
    <row r="713" spans="1:26" ht="12.75" customHeight="1">
      <c r="A713" s="273"/>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row>
    <row r="714" spans="1:26" ht="12.75" customHeight="1">
      <c r="A714" s="273"/>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row>
    <row r="715" spans="1:26" ht="12.75" customHeight="1">
      <c r="A715" s="273"/>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row>
    <row r="716" spans="1:26" ht="12.75" customHeight="1">
      <c r="A716" s="273"/>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row>
    <row r="717" spans="1:26" ht="12.75" customHeight="1">
      <c r="A717" s="273"/>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row>
    <row r="718" spans="1:26" ht="12.75" customHeight="1">
      <c r="A718" s="273"/>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row>
    <row r="719" spans="1:26" ht="12.75" customHeight="1">
      <c r="A719" s="273"/>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row>
    <row r="720" spans="1:26" ht="12.75" customHeight="1">
      <c r="A720" s="273"/>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row>
    <row r="721" spans="1:26" ht="12.75" customHeight="1">
      <c r="A721" s="273"/>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row>
    <row r="722" spans="1:26" ht="12.75" customHeight="1">
      <c r="A722" s="273"/>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row>
    <row r="723" spans="1:26" ht="12.75" customHeight="1">
      <c r="A723" s="273"/>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row>
    <row r="724" spans="1:26" ht="12.75" customHeight="1">
      <c r="A724" s="273"/>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row>
    <row r="725" spans="1:26" ht="12.75" customHeight="1">
      <c r="A725" s="273"/>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row>
    <row r="726" spans="1:26" ht="12.75" customHeight="1">
      <c r="A726" s="273"/>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row>
    <row r="727" spans="1:26" ht="12.75" customHeight="1">
      <c r="A727" s="273"/>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row>
    <row r="728" spans="1:26" ht="12.75" customHeight="1">
      <c r="A728" s="273"/>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row>
    <row r="729" spans="1:26" ht="12.75" customHeight="1">
      <c r="A729" s="273"/>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row>
    <row r="730" spans="1:26" ht="12.75" customHeight="1">
      <c r="A730" s="273"/>
      <c r="B730" s="273"/>
      <c r="C730" s="27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row>
    <row r="731" spans="1:26" ht="12.75" customHeight="1">
      <c r="A731" s="273"/>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row>
    <row r="732" spans="1:26" ht="12.75" customHeight="1">
      <c r="A732" s="273"/>
      <c r="B732" s="273"/>
      <c r="C732" s="27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row>
    <row r="733" spans="1:26" ht="12.75" customHeight="1">
      <c r="A733" s="273"/>
      <c r="B733" s="273"/>
      <c r="C733" s="27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row>
    <row r="734" spans="1:26" ht="12.75" customHeight="1">
      <c r="A734" s="273"/>
      <c r="B734" s="273"/>
      <c r="C734" s="27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row>
    <row r="735" spans="1:26" ht="12.75" customHeight="1">
      <c r="A735" s="273"/>
      <c r="B735" s="273"/>
      <c r="C735" s="27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row>
    <row r="736" spans="1:26" ht="12.75" customHeight="1">
      <c r="A736" s="273"/>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row>
    <row r="737" spans="1:26" ht="12.75" customHeight="1">
      <c r="A737" s="273"/>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row>
    <row r="738" spans="1:26" ht="12.75" customHeight="1">
      <c r="A738" s="273"/>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row>
    <row r="739" spans="1:26" ht="12.75" customHeight="1">
      <c r="A739" s="273"/>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row>
    <row r="740" spans="1:26" ht="12.75" customHeight="1">
      <c r="A740" s="273"/>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row>
    <row r="741" spans="1:26" ht="12.75" customHeight="1">
      <c r="A741" s="273"/>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row>
    <row r="742" spans="1:26" ht="12.75" customHeight="1">
      <c r="A742" s="273"/>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row>
    <row r="743" spans="1:26" ht="12.75" customHeight="1">
      <c r="A743" s="273"/>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row>
    <row r="744" spans="1:26" ht="12.75" customHeight="1">
      <c r="A744" s="273"/>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row>
    <row r="745" spans="1:26" ht="12.75" customHeight="1">
      <c r="A745" s="273"/>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row>
    <row r="746" spans="1:26" ht="12.75" customHeight="1">
      <c r="A746" s="273"/>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row>
    <row r="747" spans="1:26" ht="12.75" customHeight="1">
      <c r="A747" s="273"/>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row>
    <row r="748" spans="1:26" ht="12.75" customHeight="1">
      <c r="A748" s="273"/>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row>
    <row r="749" spans="1:26" ht="12.75" customHeight="1">
      <c r="A749" s="273"/>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row>
    <row r="750" spans="1:26" ht="12.75" customHeight="1">
      <c r="A750" s="273"/>
      <c r="B750" s="273"/>
      <c r="C750" s="273"/>
      <c r="D750" s="273"/>
      <c r="E750" s="273"/>
      <c r="F750" s="273"/>
      <c r="G750" s="273"/>
      <c r="H750" s="273"/>
      <c r="I750" s="273"/>
      <c r="J750" s="273"/>
      <c r="K750" s="273"/>
      <c r="L750" s="273"/>
      <c r="M750" s="273"/>
      <c r="N750" s="273"/>
      <c r="O750" s="273"/>
      <c r="P750" s="273"/>
      <c r="Q750" s="273"/>
      <c r="R750" s="273"/>
      <c r="S750" s="273"/>
      <c r="T750" s="273"/>
      <c r="U750" s="273"/>
      <c r="V750" s="273"/>
      <c r="W750" s="273"/>
      <c r="X750" s="273"/>
      <c r="Y750" s="273"/>
      <c r="Z750" s="273"/>
    </row>
    <row r="751" spans="1:26" ht="12.75" customHeight="1">
      <c r="A751" s="273"/>
      <c r="B751" s="273"/>
      <c r="C751" s="273"/>
      <c r="D751" s="273"/>
      <c r="E751" s="273"/>
      <c r="F751" s="273"/>
      <c r="G751" s="273"/>
      <c r="H751" s="273"/>
      <c r="I751" s="273"/>
      <c r="J751" s="273"/>
      <c r="K751" s="273"/>
      <c r="L751" s="273"/>
      <c r="M751" s="273"/>
      <c r="N751" s="273"/>
      <c r="O751" s="273"/>
      <c r="P751" s="273"/>
      <c r="Q751" s="273"/>
      <c r="R751" s="273"/>
      <c r="S751" s="273"/>
      <c r="T751" s="273"/>
      <c r="U751" s="273"/>
      <c r="V751" s="273"/>
      <c r="W751" s="273"/>
      <c r="X751" s="273"/>
      <c r="Y751" s="273"/>
      <c r="Z751" s="273"/>
    </row>
    <row r="752" spans="1:26" ht="12.75" customHeight="1">
      <c r="A752" s="273"/>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row>
    <row r="753" spans="1:26" ht="12.75" customHeight="1">
      <c r="A753" s="273"/>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row>
    <row r="754" spans="1:26" ht="12.75" customHeight="1">
      <c r="A754" s="273"/>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row>
    <row r="755" spans="1:26" ht="12.75" customHeight="1">
      <c r="A755" s="273"/>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row>
    <row r="756" spans="1:26" ht="12.75" customHeight="1">
      <c r="A756" s="273"/>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row>
    <row r="757" spans="1:26" ht="12.75" customHeight="1">
      <c r="A757" s="273"/>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row>
    <row r="758" spans="1:26" ht="12.75" customHeight="1">
      <c r="A758" s="273"/>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row>
    <row r="759" spans="1:26" ht="12.75" customHeight="1">
      <c r="A759" s="273"/>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row>
    <row r="760" spans="1:26" ht="12.75" customHeight="1">
      <c r="A760" s="273"/>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row>
    <row r="761" spans="1:26" ht="12.75" customHeight="1">
      <c r="A761" s="273"/>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row>
    <row r="762" spans="1:26" ht="12.75" customHeight="1">
      <c r="A762" s="273"/>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row>
    <row r="763" spans="1:26" ht="12.75" customHeight="1">
      <c r="A763" s="273"/>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row>
    <row r="764" spans="1:26" ht="12.75" customHeight="1">
      <c r="A764" s="273"/>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row>
    <row r="765" spans="1:26" ht="12.75" customHeight="1">
      <c r="A765" s="273"/>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row>
    <row r="766" spans="1:26" ht="12.75" customHeight="1">
      <c r="A766" s="273"/>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row>
    <row r="767" spans="1:26" ht="12.75" customHeight="1">
      <c r="A767" s="273"/>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row>
    <row r="768" spans="1:26" ht="12.75" customHeight="1">
      <c r="A768" s="273"/>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row>
    <row r="769" spans="1:26" ht="12.75" customHeight="1">
      <c r="A769" s="273"/>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row>
    <row r="770" spans="1:26" ht="12.75" customHeight="1">
      <c r="A770" s="273"/>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row>
    <row r="771" spans="1:26" ht="12.75" customHeight="1">
      <c r="A771" s="273"/>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row>
    <row r="772" spans="1:26" ht="12.75" customHeight="1">
      <c r="A772" s="273"/>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row>
    <row r="773" spans="1:26" ht="12.75" customHeight="1">
      <c r="A773" s="273"/>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row>
    <row r="774" spans="1:26" ht="12.75" customHeight="1">
      <c r="A774" s="273"/>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row>
    <row r="775" spans="1:26" ht="12.75" customHeight="1">
      <c r="A775" s="273"/>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row>
    <row r="776" spans="1:26" ht="12.75" customHeight="1">
      <c r="A776" s="273"/>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row>
    <row r="777" spans="1:26" ht="12.75" customHeight="1">
      <c r="A777" s="273"/>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row>
    <row r="778" spans="1:26" ht="12.75" customHeight="1">
      <c r="A778" s="273"/>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row>
    <row r="779" spans="1:26" ht="12.75" customHeight="1">
      <c r="A779" s="273"/>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row>
    <row r="780" spans="1:26" ht="12.75" customHeight="1">
      <c r="A780" s="273"/>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row>
    <row r="781" spans="1:26" ht="12.75" customHeight="1">
      <c r="A781" s="273"/>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row>
    <row r="782" spans="1:26" ht="12.75" customHeight="1">
      <c r="A782" s="273"/>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row>
    <row r="783" spans="1:26" ht="12.75" customHeight="1">
      <c r="A783" s="273"/>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row>
    <row r="784" spans="1:26" ht="12.75" customHeight="1">
      <c r="A784" s="273"/>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row>
    <row r="785" spans="1:26" ht="12.75" customHeight="1">
      <c r="A785" s="273"/>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row>
    <row r="786" spans="1:26" ht="12.75" customHeight="1">
      <c r="A786" s="273"/>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row>
    <row r="787" spans="1:26" ht="12.75" customHeight="1">
      <c r="A787" s="273"/>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row>
    <row r="788" spans="1:26" ht="12.75" customHeight="1">
      <c r="A788" s="273"/>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row>
    <row r="789" spans="1:26" ht="12.75" customHeight="1">
      <c r="A789" s="273"/>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row>
    <row r="790" spans="1:26" ht="12.75" customHeight="1">
      <c r="A790" s="273"/>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row>
    <row r="791" spans="1:26" ht="12.75" customHeight="1">
      <c r="A791" s="273"/>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row>
    <row r="792" spans="1:26" ht="12.75" customHeight="1">
      <c r="A792" s="273"/>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row>
    <row r="793" spans="1:26" ht="12.75" customHeight="1">
      <c r="A793" s="273"/>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row>
    <row r="794" spans="1:26" ht="12.75" customHeight="1">
      <c r="A794" s="273"/>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row>
    <row r="795" spans="1:26" ht="12.75" customHeight="1">
      <c r="A795" s="273"/>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row>
    <row r="796" spans="1:26" ht="12.75" customHeight="1">
      <c r="A796" s="273"/>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row>
    <row r="797" spans="1:26" ht="12.75" customHeight="1">
      <c r="A797" s="273"/>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row>
    <row r="798" spans="1:26" ht="12.75" customHeight="1">
      <c r="A798" s="273"/>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row>
    <row r="799" spans="1:26" ht="12.75" customHeight="1">
      <c r="A799" s="273"/>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row>
    <row r="800" spans="1:26" ht="12.75" customHeight="1">
      <c r="A800" s="273"/>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row>
    <row r="801" spans="1:26" ht="12.75" customHeight="1">
      <c r="A801" s="273"/>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row>
    <row r="802" spans="1:26" ht="12.75" customHeight="1">
      <c r="A802" s="273"/>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row>
    <row r="803" spans="1:26" ht="12.75" customHeight="1">
      <c r="A803" s="273"/>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row>
    <row r="804" spans="1:26" ht="12.75" customHeight="1">
      <c r="A804" s="273"/>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row>
    <row r="805" spans="1:26" ht="12.75" customHeight="1">
      <c r="A805" s="273"/>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row>
    <row r="806" spans="1:26" ht="12.75" customHeight="1">
      <c r="A806" s="273"/>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row>
    <row r="807" spans="1:26" ht="12.75" customHeight="1">
      <c r="A807" s="273"/>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row>
    <row r="808" spans="1:26" ht="12.75" customHeight="1">
      <c r="A808" s="273"/>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row>
    <row r="809" spans="1:26" ht="12.75" customHeight="1">
      <c r="A809" s="273"/>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row>
    <row r="810" spans="1:26" ht="12.75" customHeight="1">
      <c r="A810" s="273"/>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row>
    <row r="811" spans="1:26" ht="12.75" customHeight="1">
      <c r="A811" s="273"/>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row>
    <row r="812" spans="1:26" ht="12.75" customHeight="1">
      <c r="A812" s="273"/>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row>
    <row r="813" spans="1:26" ht="12.75" customHeight="1">
      <c r="A813" s="273"/>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row>
    <row r="814" spans="1:26" ht="12.75" customHeight="1">
      <c r="A814" s="273"/>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row>
    <row r="815" spans="1:26" ht="12.75" customHeight="1">
      <c r="A815" s="273"/>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row>
    <row r="816" spans="1:26" ht="12.75" customHeight="1">
      <c r="A816" s="273"/>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row>
    <row r="817" spans="1:26" ht="12.75" customHeight="1">
      <c r="A817" s="273"/>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row>
    <row r="818" spans="1:26" ht="12.75" customHeight="1">
      <c r="A818" s="273"/>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row>
    <row r="819" spans="1:26" ht="12.75" customHeight="1">
      <c r="A819" s="273"/>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row>
    <row r="820" spans="1:26" ht="12.75" customHeight="1">
      <c r="A820" s="273"/>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row>
    <row r="821" spans="1:26" ht="12.75" customHeight="1">
      <c r="A821" s="273"/>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row>
    <row r="822" spans="1:26" ht="12.75" customHeight="1">
      <c r="A822" s="273"/>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row>
    <row r="823" spans="1:26" ht="12.75" customHeight="1">
      <c r="A823" s="273"/>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row>
    <row r="824" spans="1:26" ht="12.75" customHeight="1">
      <c r="A824" s="273"/>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row>
    <row r="825" spans="1:26" ht="12.75" customHeight="1">
      <c r="A825" s="273"/>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row>
    <row r="826" spans="1:26" ht="12.75" customHeight="1">
      <c r="A826" s="273"/>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row>
    <row r="827" spans="1:26" ht="12.75" customHeight="1">
      <c r="A827" s="273"/>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row>
    <row r="828" spans="1:26" ht="12.75" customHeight="1">
      <c r="A828" s="273"/>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row>
    <row r="829" spans="1:26" ht="12.75" customHeight="1">
      <c r="A829" s="273"/>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row>
    <row r="830" spans="1:26" ht="12.75" customHeight="1">
      <c r="A830" s="273"/>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row>
    <row r="831" spans="1:26" ht="12.75" customHeight="1">
      <c r="A831" s="273"/>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row>
    <row r="832" spans="1:26" ht="12.75" customHeight="1">
      <c r="A832" s="273"/>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row>
    <row r="833" spans="1:26" ht="12.75" customHeight="1">
      <c r="A833" s="273"/>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row>
    <row r="834" spans="1:26" ht="12.75" customHeight="1">
      <c r="A834" s="273"/>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row>
    <row r="835" spans="1:26" ht="12.75" customHeight="1">
      <c r="A835" s="273"/>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row>
    <row r="836" spans="1:26" ht="12.75" customHeight="1">
      <c r="A836" s="273"/>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row>
    <row r="837" spans="1:26" ht="12.75" customHeight="1">
      <c r="A837" s="273"/>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row>
    <row r="838" spans="1:26" ht="12.75" customHeight="1">
      <c r="A838" s="273"/>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row>
    <row r="839" spans="1:26" ht="12.75" customHeight="1">
      <c r="A839" s="273"/>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row>
    <row r="840" spans="1:26" ht="12.75" customHeight="1">
      <c r="A840" s="273"/>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row>
    <row r="841" spans="1:26" ht="12.75" customHeight="1">
      <c r="A841" s="273"/>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row>
    <row r="842" spans="1:26" ht="12.75" customHeight="1">
      <c r="A842" s="273"/>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row>
    <row r="843" spans="1:26" ht="12.75" customHeight="1">
      <c r="A843" s="273"/>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row>
    <row r="844" spans="1:26" ht="12.75" customHeight="1">
      <c r="A844" s="273"/>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row>
    <row r="845" spans="1:26" ht="12.75" customHeight="1">
      <c r="A845" s="273"/>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row>
    <row r="846" spans="1:26" ht="12.75" customHeight="1">
      <c r="A846" s="273"/>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row>
    <row r="847" spans="1:26" ht="12.75" customHeight="1">
      <c r="A847" s="273"/>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row>
    <row r="848" spans="1:26" ht="12.75" customHeight="1">
      <c r="A848" s="273"/>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row>
    <row r="849" spans="1:26" ht="12.75" customHeight="1">
      <c r="A849" s="273"/>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row>
    <row r="850" spans="1:26" ht="12.75" customHeight="1">
      <c r="A850" s="273"/>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row>
    <row r="851" spans="1:26" ht="12.75" customHeight="1">
      <c r="A851" s="273"/>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row>
    <row r="852" spans="1:26" ht="12.75" customHeight="1">
      <c r="A852" s="273"/>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row>
    <row r="853" spans="1:26" ht="12.75" customHeight="1">
      <c r="A853" s="273"/>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row>
    <row r="854" spans="1:26" ht="12.75" customHeight="1">
      <c r="A854" s="273"/>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row>
    <row r="855" spans="1:26" ht="12.75" customHeight="1">
      <c r="A855" s="273"/>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row>
    <row r="856" spans="1:26" ht="12.75" customHeight="1">
      <c r="A856" s="273"/>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row>
    <row r="857" spans="1:26" ht="12.75" customHeight="1">
      <c r="A857" s="273"/>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row>
    <row r="858" spans="1:26" ht="12.75" customHeight="1">
      <c r="A858" s="273"/>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row>
    <row r="859" spans="1:26" ht="12.75" customHeight="1">
      <c r="A859" s="273"/>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row>
    <row r="860" spans="1:26" ht="12.75" customHeight="1">
      <c r="A860" s="273"/>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row>
    <row r="861" spans="1:26" ht="12.75" customHeight="1">
      <c r="A861" s="273"/>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row>
    <row r="862" spans="1:26" ht="12.75" customHeight="1">
      <c r="A862" s="273"/>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row>
    <row r="863" spans="1:26" ht="12.75" customHeight="1">
      <c r="A863" s="273"/>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row>
    <row r="864" spans="1:26" ht="12.75" customHeight="1">
      <c r="A864" s="273"/>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row>
    <row r="865" spans="1:26" ht="12.75" customHeight="1">
      <c r="A865" s="273"/>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row>
    <row r="866" spans="1:26" ht="12.75" customHeight="1">
      <c r="A866" s="273"/>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row>
    <row r="867" spans="1:26" ht="12.75" customHeight="1">
      <c r="A867" s="273"/>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row>
    <row r="868" spans="1:26" ht="12.75" customHeight="1">
      <c r="A868" s="273"/>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row>
    <row r="869" spans="1:26" ht="12.75" customHeight="1">
      <c r="A869" s="273"/>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row>
    <row r="870" spans="1:26" ht="12.75" customHeight="1">
      <c r="A870" s="273"/>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row>
    <row r="871" spans="1:26" ht="12.75" customHeight="1">
      <c r="A871" s="273"/>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row>
    <row r="872" spans="1:26" ht="12.75" customHeight="1">
      <c r="A872" s="273"/>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row>
    <row r="873" spans="1:26" ht="12.75" customHeight="1">
      <c r="A873" s="273"/>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row>
    <row r="874" spans="1:26" ht="12.75" customHeight="1">
      <c r="A874" s="273"/>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row>
    <row r="875" spans="1:26" ht="12.75" customHeight="1">
      <c r="A875" s="273"/>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row>
    <row r="876" spans="1:26" ht="12.75" customHeight="1">
      <c r="A876" s="273"/>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row>
    <row r="877" spans="1:26" ht="12.75" customHeight="1">
      <c r="A877" s="273"/>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row>
    <row r="878" spans="1:26" ht="12.75" customHeight="1">
      <c r="A878" s="273"/>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row>
    <row r="879" spans="1:26" ht="12.75" customHeight="1">
      <c r="A879" s="273"/>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row>
    <row r="880" spans="1:26" ht="12.75" customHeight="1">
      <c r="A880" s="273"/>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row>
    <row r="881" spans="1:26" ht="12.75" customHeight="1">
      <c r="A881" s="273"/>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row>
    <row r="882" spans="1:26" ht="12.75" customHeight="1">
      <c r="A882" s="273"/>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row>
    <row r="883" spans="1:26" ht="12.75" customHeight="1">
      <c r="A883" s="273"/>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row>
    <row r="884" spans="1:26" ht="12.75" customHeight="1">
      <c r="A884" s="273"/>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row>
    <row r="885" spans="1:26" ht="12.75" customHeight="1">
      <c r="A885" s="273"/>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row>
    <row r="886" spans="1:26" ht="12.75" customHeight="1">
      <c r="A886" s="273"/>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row>
    <row r="887" spans="1:26" ht="12.75" customHeight="1">
      <c r="A887" s="273"/>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row>
    <row r="888" spans="1:26" ht="12.75" customHeight="1">
      <c r="A888" s="273"/>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row>
    <row r="889" spans="1:26" ht="12.75" customHeight="1">
      <c r="A889" s="273"/>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row>
    <row r="890" spans="1:26" ht="12.75" customHeight="1">
      <c r="A890" s="273"/>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row>
    <row r="891" spans="1:26" ht="12.75" customHeight="1">
      <c r="A891" s="273"/>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row>
    <row r="892" spans="1:26" ht="12.75" customHeight="1">
      <c r="A892" s="273"/>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row>
    <row r="893" spans="1:26" ht="12.75" customHeight="1">
      <c r="A893" s="273"/>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row>
    <row r="894" spans="1:26" ht="12.75" customHeight="1">
      <c r="A894" s="273"/>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row>
    <row r="895" spans="1:26" ht="12.75" customHeight="1">
      <c r="A895" s="273"/>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row>
    <row r="896" spans="1:26" ht="12.75" customHeight="1">
      <c r="A896" s="273"/>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row>
    <row r="897" spans="1:26" ht="12.75" customHeight="1">
      <c r="A897" s="273"/>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row>
    <row r="898" spans="1:26" ht="12.75" customHeight="1">
      <c r="A898" s="273"/>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row>
    <row r="899" spans="1:26" ht="12.75" customHeight="1">
      <c r="A899" s="273"/>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row>
    <row r="900" spans="1:26" ht="12.75" customHeight="1">
      <c r="A900" s="273"/>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row>
    <row r="901" spans="1:26" ht="12.75" customHeight="1">
      <c r="A901" s="273"/>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row>
    <row r="902" spans="1:26" ht="12.75" customHeight="1">
      <c r="A902" s="273"/>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row>
    <row r="903" spans="1:26" ht="12.75" customHeight="1">
      <c r="A903" s="273"/>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row>
    <row r="904" spans="1:26" ht="12.75" customHeight="1">
      <c r="A904" s="273"/>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row>
    <row r="905" spans="1:26" ht="12.75" customHeight="1">
      <c r="A905" s="273"/>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row>
    <row r="906" spans="1:26" ht="12.75" customHeight="1">
      <c r="A906" s="273"/>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row>
    <row r="907" spans="1:26" ht="12.75" customHeight="1">
      <c r="A907" s="273"/>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row>
    <row r="908" spans="1:26" ht="12.75" customHeight="1">
      <c r="A908" s="273"/>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row>
    <row r="909" spans="1:26" ht="12.75" customHeight="1">
      <c r="A909" s="273"/>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row>
    <row r="910" spans="1:26" ht="12.75" customHeight="1">
      <c r="A910" s="273"/>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row>
    <row r="911" spans="1:26" ht="12.75" customHeight="1">
      <c r="A911" s="273"/>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row>
    <row r="912" spans="1:26" ht="12.75" customHeight="1">
      <c r="A912" s="273"/>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row>
    <row r="913" spans="1:26" ht="12.75" customHeight="1">
      <c r="A913" s="273"/>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row>
    <row r="914" spans="1:26" ht="12.75" customHeight="1">
      <c r="A914" s="273"/>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row>
    <row r="915" spans="1:26" ht="12.75" customHeight="1">
      <c r="A915" s="273"/>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row>
    <row r="916" spans="1:26" ht="12.75" customHeight="1">
      <c r="A916" s="273"/>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row>
    <row r="917" spans="1:26" ht="12.75" customHeight="1">
      <c r="A917" s="273"/>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row>
    <row r="918" spans="1:26" ht="12.75" customHeight="1">
      <c r="A918" s="273"/>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row>
    <row r="919" spans="1:26" ht="12.75" customHeight="1">
      <c r="A919" s="273"/>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row>
    <row r="920" spans="1:26" ht="12.75" customHeight="1">
      <c r="A920" s="273"/>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row>
    <row r="921" spans="1:26" ht="12.75" customHeight="1">
      <c r="A921" s="273"/>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row>
    <row r="922" spans="1:26" ht="12.75" customHeight="1">
      <c r="A922" s="273"/>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row>
    <row r="923" spans="1:26" ht="12.75" customHeight="1">
      <c r="A923" s="273"/>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row>
    <row r="924" spans="1:26" ht="12.75" customHeight="1">
      <c r="A924" s="273"/>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row>
    <row r="925" spans="1:26" ht="12.75" customHeight="1">
      <c r="A925" s="273"/>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row>
    <row r="926" spans="1:26" ht="12.75" customHeight="1">
      <c r="A926" s="273"/>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row>
    <row r="927" spans="1:26" ht="12.75" customHeight="1">
      <c r="A927" s="273"/>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row>
    <row r="928" spans="1:26" ht="12.75" customHeight="1">
      <c r="A928" s="273"/>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row>
    <row r="929" spans="1:26" ht="12.75" customHeight="1">
      <c r="A929" s="273"/>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row>
    <row r="930" spans="1:26" ht="12.75" customHeight="1">
      <c r="A930" s="273"/>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row>
    <row r="931" spans="1:26" ht="12.75" customHeight="1">
      <c r="A931" s="273"/>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row>
    <row r="932" spans="1:26" ht="12.75" customHeight="1">
      <c r="A932" s="273"/>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row>
    <row r="933" spans="1:26" ht="12.75" customHeight="1">
      <c r="A933" s="273"/>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row>
    <row r="934" spans="1:26" ht="12.75" customHeight="1">
      <c r="A934" s="273"/>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row>
    <row r="935" spans="1:26" ht="12.75" customHeight="1">
      <c r="A935" s="273"/>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row>
    <row r="936" spans="1:26" ht="12.75" customHeight="1">
      <c r="A936" s="273"/>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row>
    <row r="937" spans="1:26" ht="12.75" customHeight="1">
      <c r="A937" s="273"/>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row>
    <row r="938" spans="1:26" ht="12.75" customHeight="1">
      <c r="A938" s="273"/>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row>
    <row r="939" spans="1:26" ht="12.75" customHeight="1">
      <c r="A939" s="273"/>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row>
    <row r="940" spans="1:26" ht="12.75" customHeight="1">
      <c r="A940" s="273"/>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row>
    <row r="941" spans="1:26" ht="12.75" customHeight="1">
      <c r="A941" s="273"/>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row>
    <row r="942" spans="1:26" ht="12.75" customHeight="1">
      <c r="A942" s="273"/>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row>
    <row r="943" spans="1:26" ht="12.75" customHeight="1">
      <c r="A943" s="273"/>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row>
    <row r="944" spans="1:26" ht="12.75" customHeight="1">
      <c r="A944" s="273"/>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row>
    <row r="945" spans="1:26" ht="12.75" customHeight="1">
      <c r="A945" s="273"/>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row>
    <row r="946" spans="1:26" ht="12.75" customHeight="1">
      <c r="A946" s="273"/>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row>
    <row r="947" spans="1:26" ht="12.75" customHeight="1">
      <c r="A947" s="273"/>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row>
    <row r="948" spans="1:26" ht="12.75" customHeight="1">
      <c r="A948" s="273"/>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row>
    <row r="949" spans="1:26" ht="12.75" customHeight="1">
      <c r="A949" s="273"/>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row>
    <row r="950" spans="1:26" ht="12.75" customHeight="1">
      <c r="A950" s="273"/>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row>
    <row r="951" spans="1:26" ht="12.75" customHeight="1">
      <c r="A951" s="273"/>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row>
    <row r="952" spans="1:26" ht="12.75" customHeight="1">
      <c r="A952" s="273"/>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row>
    <row r="953" spans="1:26" ht="12.75" customHeight="1">
      <c r="A953" s="273"/>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row>
    <row r="954" spans="1:26" ht="12.75" customHeight="1">
      <c r="A954" s="273"/>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row>
    <row r="955" spans="1:26" ht="12.75" customHeight="1">
      <c r="A955" s="273"/>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row>
    <row r="956" spans="1:26" ht="12.75" customHeight="1">
      <c r="A956" s="273"/>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row>
    <row r="957" spans="1:26" ht="12.75" customHeight="1">
      <c r="A957" s="273"/>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row>
    <row r="958" spans="1:26" ht="12.75" customHeight="1">
      <c r="A958" s="273"/>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row>
    <row r="959" spans="1:26" ht="12.75" customHeight="1">
      <c r="A959" s="273"/>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row>
    <row r="960" spans="1:26" ht="12.75" customHeight="1">
      <c r="A960" s="273"/>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row>
    <row r="961" spans="1:26" ht="12.75" customHeight="1">
      <c r="A961" s="273"/>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row>
    <row r="962" spans="1:26" ht="12.75" customHeight="1">
      <c r="A962" s="273"/>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row>
    <row r="963" spans="1:26" ht="12.75" customHeight="1">
      <c r="A963" s="273"/>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row>
    <row r="964" spans="1:26" ht="12.75" customHeight="1">
      <c r="A964" s="273"/>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row>
    <row r="965" spans="1:26" ht="12.75" customHeight="1">
      <c r="A965" s="273"/>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row>
    <row r="966" spans="1:26" ht="12.75" customHeight="1">
      <c r="A966" s="273"/>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row>
    <row r="967" spans="1:26" ht="12.75" customHeight="1">
      <c r="A967" s="273"/>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row>
    <row r="968" spans="1:26" ht="12.75" customHeight="1">
      <c r="A968" s="273"/>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row>
    <row r="969" spans="1:26" ht="12.75" customHeight="1">
      <c r="A969" s="273"/>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row>
    <row r="970" spans="1:26" ht="12.75" customHeight="1">
      <c r="A970" s="273"/>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row>
    <row r="971" spans="1:26" ht="12.75" customHeight="1">
      <c r="A971" s="273"/>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row>
    <row r="972" spans="1:26" ht="12.75" customHeight="1">
      <c r="A972" s="273"/>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row>
    <row r="973" spans="1:26" ht="12.75" customHeight="1">
      <c r="A973" s="273"/>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row>
    <row r="974" spans="1:26" ht="12.75" customHeight="1">
      <c r="A974" s="273"/>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row>
    <row r="975" spans="1:26" ht="12.75" customHeight="1">
      <c r="A975" s="273"/>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row>
    <row r="976" spans="1:26" ht="12.75" customHeight="1">
      <c r="A976" s="273"/>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row>
    <row r="977" spans="1:26" ht="12.75" customHeight="1">
      <c r="A977" s="273"/>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row>
    <row r="978" spans="1:26" ht="12.75" customHeight="1">
      <c r="A978" s="273"/>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row>
    <row r="979" spans="1:26" ht="12.75" customHeight="1">
      <c r="A979" s="273"/>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row>
    <row r="980" spans="1:26" ht="12.75" customHeight="1">
      <c r="A980" s="273"/>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row>
    <row r="981" spans="1:26" ht="12.75" customHeight="1">
      <c r="A981" s="273"/>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row>
    <row r="982" spans="1:26" ht="12.75" customHeight="1">
      <c r="A982" s="273"/>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row>
    <row r="983" spans="1:26" ht="12.75" customHeight="1">
      <c r="A983" s="273"/>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row>
    <row r="984" spans="1:26" ht="12.75" customHeight="1">
      <c r="A984" s="273"/>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row>
    <row r="985" spans="1:26" ht="12.75" customHeight="1">
      <c r="A985" s="273"/>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row>
    <row r="986" spans="1:26" ht="12.75" customHeight="1">
      <c r="A986" s="273"/>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row>
    <row r="987" spans="1:26" ht="12.75" customHeight="1">
      <c r="A987" s="273"/>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row>
    <row r="988" spans="1:26" ht="12.75" customHeight="1">
      <c r="A988" s="273"/>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row>
    <row r="989" spans="1:26" ht="12.75" customHeight="1">
      <c r="A989" s="273"/>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row>
    <row r="990" spans="1:26" ht="12.75" customHeight="1">
      <c r="A990" s="273"/>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row>
    <row r="991" spans="1:26" ht="12.75" customHeight="1">
      <c r="A991" s="273"/>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row>
    <row r="992" spans="1:26" ht="12.75" customHeight="1">
      <c r="A992" s="273"/>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row>
    <row r="993" spans="1:26" ht="12.75" customHeight="1">
      <c r="A993" s="273"/>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row>
    <row r="994" spans="1:26" ht="12.75" customHeight="1">
      <c r="A994" s="273"/>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row>
    <row r="995" spans="1:26" ht="12.75" customHeight="1">
      <c r="A995" s="273"/>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row>
    <row r="996" spans="1:26" ht="12.75" customHeight="1">
      <c r="A996" s="273"/>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row>
    <row r="997" spans="1:26" ht="12.75" customHeight="1">
      <c r="A997" s="273"/>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row>
    <row r="998" spans="1:26" ht="12.75" customHeight="1">
      <c r="A998" s="273"/>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row>
    <row r="999" spans="1:26" ht="12.75" customHeight="1">
      <c r="A999" s="273"/>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row>
    <row r="1000" spans="1:26" ht="12.75" customHeight="1">
      <c r="A1000" s="273"/>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row>
  </sheetData>
  <pageMargins left="0.19685039370078741" right="0.19685039370078741" top="0.59055118110236227" bottom="0.59055118110236227"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sheetPr>
  <dimension ref="A1:AR1000"/>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3.7109375" customWidth="1"/>
    <col min="2" max="2" width="15" customWidth="1"/>
    <col min="3" max="3" width="17.5703125" customWidth="1"/>
    <col min="4" max="4" width="12.5703125" customWidth="1"/>
    <col min="5" max="7" width="12.85546875" customWidth="1"/>
    <col min="8" max="8" width="12.5703125" customWidth="1"/>
    <col min="9" max="13" width="12.85546875" hidden="1" customWidth="1"/>
    <col min="14" max="15" width="12.5703125" hidden="1" customWidth="1"/>
    <col min="16" max="16" width="12.85546875" hidden="1" customWidth="1"/>
    <col min="17" max="17" width="12.5703125" hidden="1" customWidth="1"/>
    <col min="18" max="20" width="12.85546875" hidden="1" customWidth="1"/>
    <col min="21" max="21" width="12.5703125" hidden="1" customWidth="1"/>
    <col min="22" max="22" width="12.85546875" hidden="1" customWidth="1"/>
    <col min="23" max="23" width="12.5703125" hidden="1" customWidth="1"/>
    <col min="24" max="24" width="12.85546875" hidden="1" customWidth="1"/>
    <col min="25" max="26" width="12.5703125" hidden="1" customWidth="1"/>
    <col min="27" max="27" width="12.85546875" hidden="1" customWidth="1"/>
    <col min="28" max="32" width="12.5703125" hidden="1" customWidth="1"/>
    <col min="33" max="33" width="12.85546875" hidden="1" customWidth="1"/>
    <col min="34" max="35" width="12.5703125" hidden="1" customWidth="1"/>
    <col min="36" max="36" width="14.7109375" hidden="1" customWidth="1"/>
    <col min="37" max="38" width="12.5703125" hidden="1" customWidth="1"/>
    <col min="39" max="39" width="14.7109375" customWidth="1"/>
    <col min="40" max="40" width="9" customWidth="1"/>
    <col min="41" max="44" width="17" customWidth="1"/>
  </cols>
  <sheetData>
    <row r="1" spans="1:44" ht="42" customHeight="1">
      <c r="A1" s="9"/>
      <c r="B1" s="10"/>
      <c r="C1" s="281" t="str">
        <f>Capa!A1</f>
        <v>Memória de Cálculo
Contrato de Gestão celebrado entre a Secretaria de Estado de Justiça e Segurança Pública - SEJUSP e o Instituto ELO - IELO</v>
      </c>
      <c r="D1" s="282"/>
      <c r="E1" s="282"/>
      <c r="F1" s="282"/>
      <c r="G1" s="282"/>
      <c r="H1" s="282"/>
      <c r="I1" s="282"/>
      <c r="J1" s="282"/>
      <c r="K1" s="282"/>
      <c r="L1" s="282"/>
      <c r="M1" s="282"/>
      <c r="N1" s="283"/>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1"/>
      <c r="AP1" s="11"/>
      <c r="AQ1" s="11"/>
      <c r="AR1" s="12"/>
    </row>
    <row r="2" spans="1:44" ht="16.5" customHeight="1">
      <c r="A2" s="13"/>
      <c r="B2" s="14"/>
      <c r="C2" s="284" t="s">
        <v>4</v>
      </c>
      <c r="D2" s="285"/>
      <c r="E2" s="285"/>
      <c r="F2" s="285"/>
      <c r="G2" s="285"/>
      <c r="H2" s="285"/>
      <c r="I2" s="285"/>
      <c r="J2" s="285"/>
      <c r="K2" s="285"/>
      <c r="L2" s="285"/>
      <c r="M2" s="285"/>
      <c r="N2" s="286"/>
      <c r="O2" s="284" t="s">
        <v>4</v>
      </c>
      <c r="P2" s="285"/>
      <c r="Q2" s="285"/>
      <c r="R2" s="285"/>
      <c r="S2" s="285"/>
      <c r="T2" s="285"/>
      <c r="U2" s="285"/>
      <c r="V2" s="285"/>
      <c r="W2" s="285"/>
      <c r="X2" s="285"/>
      <c r="Y2" s="285"/>
      <c r="Z2" s="286"/>
      <c r="AA2" s="284" t="s">
        <v>4</v>
      </c>
      <c r="AB2" s="285"/>
      <c r="AC2" s="285"/>
      <c r="AD2" s="285"/>
      <c r="AE2" s="285"/>
      <c r="AF2" s="285"/>
      <c r="AG2" s="285"/>
      <c r="AH2" s="285"/>
      <c r="AI2" s="285"/>
      <c r="AJ2" s="285"/>
      <c r="AK2" s="285"/>
      <c r="AL2" s="286"/>
      <c r="AM2" s="15"/>
      <c r="AN2" s="15"/>
      <c r="AO2" s="11"/>
      <c r="AP2" s="11"/>
      <c r="AQ2" s="11"/>
      <c r="AR2" s="12"/>
    </row>
    <row r="3" spans="1:44" ht="21" customHeight="1">
      <c r="A3" s="16"/>
      <c r="B3" s="16"/>
      <c r="C3" s="17" t="str">
        <f>Analítico!C4</f>
        <v>julho</v>
      </c>
      <c r="D3" s="17" t="str">
        <f>Analítico!D4</f>
        <v>agosto</v>
      </c>
      <c r="E3" s="17" t="str">
        <f>Analítico!E4</f>
        <v>setembro</v>
      </c>
      <c r="F3" s="17" t="str">
        <f>Analítico!F4</f>
        <v>outubro</v>
      </c>
      <c r="G3" s="17" t="str">
        <f>Analítico!G4</f>
        <v>novembro</v>
      </c>
      <c r="H3" s="17" t="str">
        <f>Analítico!H4</f>
        <v>dezembro</v>
      </c>
      <c r="I3" s="17">
        <f>Analítico!I4</f>
        <v>0</v>
      </c>
      <c r="J3" s="17">
        <f>Analítico!J4</f>
        <v>0</v>
      </c>
      <c r="K3" s="17">
        <f>Analítico!K4</f>
        <v>0</v>
      </c>
      <c r="L3" s="17">
        <f>Analítico!L4</f>
        <v>0</v>
      </c>
      <c r="M3" s="17">
        <f>Analítico!M4</f>
        <v>0</v>
      </c>
      <c r="N3" s="17">
        <f>Analítico!N4</f>
        <v>0</v>
      </c>
      <c r="O3" s="17">
        <f>Analítico!O4</f>
        <v>0</v>
      </c>
      <c r="P3" s="17">
        <f>Analítico!P4</f>
        <v>0</v>
      </c>
      <c r="Q3" s="17">
        <f>Analítico!Q4</f>
        <v>0</v>
      </c>
      <c r="R3" s="17">
        <f>Analítico!R4</f>
        <v>0</v>
      </c>
      <c r="S3" s="17">
        <f>Analítico!S4</f>
        <v>0</v>
      </c>
      <c r="T3" s="17">
        <f>Analítico!T4</f>
        <v>0</v>
      </c>
      <c r="U3" s="17">
        <f>Analítico!U4</f>
        <v>0</v>
      </c>
      <c r="V3" s="17">
        <f>Analítico!V4</f>
        <v>0</v>
      </c>
      <c r="W3" s="17">
        <f>Analítico!W4</f>
        <v>0</v>
      </c>
      <c r="X3" s="17">
        <f>Analítico!X4</f>
        <v>0</v>
      </c>
      <c r="Y3" s="17">
        <f>Analítico!Y4</f>
        <v>0</v>
      </c>
      <c r="Z3" s="17">
        <f>Analítico!Z4</f>
        <v>0</v>
      </c>
      <c r="AA3" s="17">
        <f>Analítico!AA4</f>
        <v>0</v>
      </c>
      <c r="AB3" s="17">
        <f>Analítico!AB4</f>
        <v>0</v>
      </c>
      <c r="AC3" s="17">
        <f>Analítico!AC4</f>
        <v>0</v>
      </c>
      <c r="AD3" s="17">
        <f>Analítico!AD4</f>
        <v>0</v>
      </c>
      <c r="AE3" s="17">
        <f>Analítico!AE4</f>
        <v>0</v>
      </c>
      <c r="AF3" s="17">
        <f>Analítico!AF4</f>
        <v>0</v>
      </c>
      <c r="AG3" s="17">
        <f>Analítico!AG4</f>
        <v>0</v>
      </c>
      <c r="AH3" s="17">
        <f>Analítico!AH4</f>
        <v>0</v>
      </c>
      <c r="AI3" s="17">
        <f>Analítico!AI4</f>
        <v>0</v>
      </c>
      <c r="AJ3" s="17">
        <f>Analítico!AJ4</f>
        <v>0</v>
      </c>
      <c r="AK3" s="17">
        <f>Analítico!AK4</f>
        <v>0</v>
      </c>
      <c r="AL3" s="17">
        <f>Analítico!AL4</f>
        <v>0</v>
      </c>
      <c r="AM3" s="18" t="s">
        <v>5</v>
      </c>
      <c r="AN3" s="19" t="s">
        <v>6</v>
      </c>
      <c r="AO3" s="20"/>
      <c r="AP3" s="20"/>
      <c r="AQ3" s="20"/>
      <c r="AR3" s="21"/>
    </row>
    <row r="4" spans="1:44" ht="22.5" customHeight="1">
      <c r="A4" s="22" t="s">
        <v>7</v>
      </c>
      <c r="B4" s="16" t="s">
        <v>8</v>
      </c>
      <c r="C4" s="23">
        <f>Analítico!C5</f>
        <v>3359966</v>
      </c>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24">
        <f>C4</f>
        <v>3359966</v>
      </c>
      <c r="AN4" s="19">
        <f ca="1">IF($C$4=0,0,C4/$AM$13)</f>
        <v>0.2194032822770636</v>
      </c>
      <c r="AO4" s="20"/>
      <c r="AP4" s="20"/>
      <c r="AQ4" s="20"/>
      <c r="AR4" s="21"/>
    </row>
    <row r="5" spans="1:44" ht="16.5" customHeight="1">
      <c r="A5" s="275"/>
      <c r="B5" s="276"/>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7"/>
      <c r="AN5" s="28"/>
      <c r="AO5" s="20"/>
      <c r="AP5" s="20"/>
      <c r="AQ5" s="20"/>
      <c r="AR5" s="21"/>
    </row>
    <row r="6" spans="1:44" ht="22.5" customHeight="1">
      <c r="A6" s="22">
        <v>1</v>
      </c>
      <c r="B6" s="16" t="s">
        <v>9</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8"/>
      <c r="AN6" s="19"/>
      <c r="AO6" s="20"/>
      <c r="AP6" s="20"/>
      <c r="AQ6" s="20"/>
      <c r="AR6" s="21"/>
    </row>
    <row r="7" spans="1:44" ht="30" customHeight="1">
      <c r="A7" s="29" t="s">
        <v>10</v>
      </c>
      <c r="B7" s="30" t="s">
        <v>11</v>
      </c>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2"/>
      <c r="AN7" s="33"/>
      <c r="AO7" s="20"/>
      <c r="AP7" s="20"/>
      <c r="AQ7" s="20"/>
      <c r="AR7" s="21"/>
    </row>
    <row r="8" spans="1:44" ht="30" customHeight="1">
      <c r="A8" s="29" t="s">
        <v>12</v>
      </c>
      <c r="B8" s="30" t="s">
        <v>13</v>
      </c>
      <c r="C8" s="34">
        <f ca="1">Analítico!C9</f>
        <v>6537301.7969910987</v>
      </c>
      <c r="D8" s="34">
        <f>Analítico!D9</f>
        <v>0</v>
      </c>
      <c r="E8" s="34">
        <f>Analítico!E9</f>
        <v>0</v>
      </c>
      <c r="F8" s="34">
        <f ca="1">Analítico!F9</f>
        <v>5216842.2068739189</v>
      </c>
      <c r="G8" s="34">
        <f>Analítico!G9</f>
        <v>0</v>
      </c>
      <c r="H8" s="34">
        <f>Analítico!H9</f>
        <v>0</v>
      </c>
      <c r="I8" s="34">
        <f>Analítico!I9</f>
        <v>0</v>
      </c>
      <c r="J8" s="34">
        <f>Analítico!J9</f>
        <v>0</v>
      </c>
      <c r="K8" s="34">
        <f>Analítico!K9</f>
        <v>0</v>
      </c>
      <c r="L8" s="34">
        <f>Analítico!L9</f>
        <v>0</v>
      </c>
      <c r="M8" s="34">
        <f>Analítico!M9</f>
        <v>0</v>
      </c>
      <c r="N8" s="34">
        <f>Analítico!N9</f>
        <v>0</v>
      </c>
      <c r="O8" s="34">
        <f>Analítico!O9</f>
        <v>0</v>
      </c>
      <c r="P8" s="34">
        <f>Analítico!P9</f>
        <v>0</v>
      </c>
      <c r="Q8" s="34">
        <f>Analítico!Q9</f>
        <v>0</v>
      </c>
      <c r="R8" s="34">
        <f ca="1">Analítico!R9</f>
        <v>0</v>
      </c>
      <c r="S8" s="34">
        <f>Analítico!S9</f>
        <v>0</v>
      </c>
      <c r="T8" s="34">
        <f>Analítico!T9</f>
        <v>0</v>
      </c>
      <c r="U8" s="34">
        <f ca="1">Analítico!U9</f>
        <v>0</v>
      </c>
      <c r="V8" s="34">
        <f>Analítico!V9</f>
        <v>0</v>
      </c>
      <c r="W8" s="34">
        <f>Analítico!W9</f>
        <v>0</v>
      </c>
      <c r="X8" s="34">
        <f ca="1">Analítico!X9</f>
        <v>0</v>
      </c>
      <c r="Y8" s="34">
        <f>Analítico!Y9</f>
        <v>0</v>
      </c>
      <c r="Z8" s="34">
        <f>Analítico!Z9</f>
        <v>0</v>
      </c>
      <c r="AA8" s="34">
        <f ca="1">Analítico!AA9</f>
        <v>0</v>
      </c>
      <c r="AB8" s="34">
        <f>Analítico!AB9</f>
        <v>0</v>
      </c>
      <c r="AC8" s="34">
        <f>Analítico!AC9</f>
        <v>0</v>
      </c>
      <c r="AD8" s="34">
        <f ca="1">Analítico!AD9</f>
        <v>0</v>
      </c>
      <c r="AE8" s="34">
        <f>Analítico!AE9</f>
        <v>0</v>
      </c>
      <c r="AF8" s="34">
        <f>Analítico!AF9</f>
        <v>0</v>
      </c>
      <c r="AG8" s="34">
        <f ca="1">Analítico!AG9</f>
        <v>0</v>
      </c>
      <c r="AH8" s="34">
        <f>Analítico!AH9</f>
        <v>0</v>
      </c>
      <c r="AI8" s="34">
        <f>Analítico!AI9</f>
        <v>0</v>
      </c>
      <c r="AJ8" s="34">
        <f>Analítico!AJ9</f>
        <v>0</v>
      </c>
      <c r="AK8" s="34">
        <f>Analítico!AK9</f>
        <v>0</v>
      </c>
      <c r="AL8" s="34">
        <f>Analítico!AL9</f>
        <v>0</v>
      </c>
      <c r="AM8" s="34">
        <f t="shared" ref="AM8:AM13" ca="1" si="0">SUM(C8:AL8)</f>
        <v>11754144.003865018</v>
      </c>
      <c r="AN8" s="35">
        <f t="shared" ref="AN8:AN13" ca="1" si="1">IF($AM$13=0,0,AM8/$AM$13)</f>
        <v>0.7675368663865203</v>
      </c>
      <c r="AO8" s="20"/>
      <c r="AP8" s="20"/>
      <c r="AQ8" s="20"/>
      <c r="AR8" s="21"/>
    </row>
    <row r="9" spans="1:44" ht="30" customHeight="1">
      <c r="A9" s="29" t="s">
        <v>14</v>
      </c>
      <c r="B9" s="30" t="s">
        <v>15</v>
      </c>
      <c r="C9" s="34">
        <f>Analítico!C10</f>
        <v>0</v>
      </c>
      <c r="D9" s="34">
        <f>Analítico!D10</f>
        <v>0</v>
      </c>
      <c r="E9" s="34">
        <f>Analítico!E10</f>
        <v>0</v>
      </c>
      <c r="F9" s="34">
        <f>Analítico!F10</f>
        <v>0</v>
      </c>
      <c r="G9" s="34">
        <f>Analítico!G10</f>
        <v>0</v>
      </c>
      <c r="H9" s="34">
        <f>Analítico!H10</f>
        <v>0</v>
      </c>
      <c r="I9" s="34">
        <f>Analítico!I10</f>
        <v>0</v>
      </c>
      <c r="J9" s="34">
        <f>Analítico!J10</f>
        <v>0</v>
      </c>
      <c r="K9" s="34">
        <f>Analítico!K10</f>
        <v>0</v>
      </c>
      <c r="L9" s="34">
        <f>Analítico!L10</f>
        <v>0</v>
      </c>
      <c r="M9" s="34">
        <f>Analítico!M10</f>
        <v>0</v>
      </c>
      <c r="N9" s="34">
        <f>Analítico!N10</f>
        <v>0</v>
      </c>
      <c r="O9" s="34">
        <f>Analítico!O10</f>
        <v>0</v>
      </c>
      <c r="P9" s="34">
        <f>Analítico!P10</f>
        <v>0</v>
      </c>
      <c r="Q9" s="34">
        <f>Analítico!Q10</f>
        <v>0</v>
      </c>
      <c r="R9" s="34">
        <f>Analítico!R10</f>
        <v>0</v>
      </c>
      <c r="S9" s="34">
        <f>Analítico!S10</f>
        <v>0</v>
      </c>
      <c r="T9" s="34">
        <f>Analítico!T10</f>
        <v>0</v>
      </c>
      <c r="U9" s="34">
        <f>Analítico!U10</f>
        <v>0</v>
      </c>
      <c r="V9" s="34">
        <f>Analítico!V10</f>
        <v>0</v>
      </c>
      <c r="W9" s="34">
        <f>Analítico!W10</f>
        <v>0</v>
      </c>
      <c r="X9" s="34">
        <f>Analítico!X10</f>
        <v>0</v>
      </c>
      <c r="Y9" s="34">
        <f>Analítico!Y10</f>
        <v>0</v>
      </c>
      <c r="Z9" s="34">
        <f>Analítico!Z10</f>
        <v>0</v>
      </c>
      <c r="AA9" s="34">
        <f>Analítico!AA10</f>
        <v>0</v>
      </c>
      <c r="AB9" s="34">
        <f>Analítico!AB10</f>
        <v>0</v>
      </c>
      <c r="AC9" s="34">
        <f>Analítico!AC10</f>
        <v>0</v>
      </c>
      <c r="AD9" s="34">
        <f>Analítico!AD10</f>
        <v>0</v>
      </c>
      <c r="AE9" s="34">
        <f>Analítico!AE10</f>
        <v>0</v>
      </c>
      <c r="AF9" s="34">
        <f>Analítico!AF10</f>
        <v>0</v>
      </c>
      <c r="AG9" s="34">
        <f>Analítico!AG10</f>
        <v>0</v>
      </c>
      <c r="AH9" s="34">
        <f>Analítico!AH10</f>
        <v>0</v>
      </c>
      <c r="AI9" s="34">
        <f>Analítico!AI10</f>
        <v>0</v>
      </c>
      <c r="AJ9" s="34">
        <f>Analítico!AJ10</f>
        <v>0</v>
      </c>
      <c r="AK9" s="34">
        <f>Analítico!AK10</f>
        <v>0</v>
      </c>
      <c r="AL9" s="34">
        <f>Analítico!AL10</f>
        <v>0</v>
      </c>
      <c r="AM9" s="34">
        <f t="shared" si="0"/>
        <v>0</v>
      </c>
      <c r="AN9" s="35">
        <f t="shared" ca="1" si="1"/>
        <v>0</v>
      </c>
      <c r="AO9" s="20"/>
      <c r="AP9" s="20"/>
      <c r="AQ9" s="20"/>
      <c r="AR9" s="21"/>
    </row>
    <row r="10" spans="1:44" ht="30" customHeight="1">
      <c r="A10" s="29" t="s">
        <v>16</v>
      </c>
      <c r="B10" s="36" t="s">
        <v>17</v>
      </c>
      <c r="C10" s="37">
        <f>Analítico!C11</f>
        <v>0</v>
      </c>
      <c r="D10" s="37">
        <f>Analítico!D11</f>
        <v>0</v>
      </c>
      <c r="E10" s="37">
        <f>Analítico!E11</f>
        <v>0</v>
      </c>
      <c r="F10" s="37">
        <f>Analítico!F11</f>
        <v>0</v>
      </c>
      <c r="G10" s="37">
        <f>Analítico!G11</f>
        <v>200000</v>
      </c>
      <c r="H10" s="37">
        <f>Analítico!H11</f>
        <v>0</v>
      </c>
      <c r="I10" s="37">
        <f>Analítico!I11</f>
        <v>0</v>
      </c>
      <c r="J10" s="37">
        <f>Analítico!J11</f>
        <v>0</v>
      </c>
      <c r="K10" s="37">
        <f>Analítico!K11</f>
        <v>0</v>
      </c>
      <c r="L10" s="37">
        <f>Analítico!L11</f>
        <v>0</v>
      </c>
      <c r="M10" s="37">
        <f>Analítico!M11</f>
        <v>0</v>
      </c>
      <c r="N10" s="37">
        <f>Analítico!N11</f>
        <v>0</v>
      </c>
      <c r="O10" s="37">
        <f>Analítico!O11</f>
        <v>0</v>
      </c>
      <c r="P10" s="37">
        <f>Analítico!P11</f>
        <v>0</v>
      </c>
      <c r="Q10" s="37">
        <f>Analítico!Q11</f>
        <v>0</v>
      </c>
      <c r="R10" s="37">
        <f>Analítico!R11</f>
        <v>0</v>
      </c>
      <c r="S10" s="37">
        <f>Analítico!S11</f>
        <v>0</v>
      </c>
      <c r="T10" s="37">
        <f>Analítico!T11</f>
        <v>0</v>
      </c>
      <c r="U10" s="37">
        <f>Analítico!U11</f>
        <v>0</v>
      </c>
      <c r="V10" s="37">
        <f>Analítico!V11</f>
        <v>0</v>
      </c>
      <c r="W10" s="37">
        <f>Analítico!W11</f>
        <v>0</v>
      </c>
      <c r="X10" s="37">
        <f>Analítico!X11</f>
        <v>0</v>
      </c>
      <c r="Y10" s="37">
        <f>Analítico!Y11</f>
        <v>0</v>
      </c>
      <c r="Z10" s="37">
        <f>Analítico!Z11</f>
        <v>0</v>
      </c>
      <c r="AA10" s="37">
        <f>Analítico!AA11</f>
        <v>0</v>
      </c>
      <c r="AB10" s="37">
        <f>Analítico!AB11</f>
        <v>0</v>
      </c>
      <c r="AC10" s="37">
        <f>Analítico!AC11</f>
        <v>0</v>
      </c>
      <c r="AD10" s="37">
        <f>Analítico!AD11</f>
        <v>0</v>
      </c>
      <c r="AE10" s="37">
        <f>Analítico!AE11</f>
        <v>0</v>
      </c>
      <c r="AF10" s="37">
        <f>Analítico!AF11</f>
        <v>0</v>
      </c>
      <c r="AG10" s="37">
        <f>Analítico!AG11</f>
        <v>0</v>
      </c>
      <c r="AH10" s="37">
        <f>Analítico!AH11</f>
        <v>0</v>
      </c>
      <c r="AI10" s="37">
        <f>Analítico!AI11</f>
        <v>0</v>
      </c>
      <c r="AJ10" s="37">
        <f>Analítico!AJ11</f>
        <v>0</v>
      </c>
      <c r="AK10" s="37">
        <f>Analítico!AK11</f>
        <v>0</v>
      </c>
      <c r="AL10" s="37">
        <f>Analítico!AL11</f>
        <v>0</v>
      </c>
      <c r="AM10" s="37">
        <f t="shared" si="0"/>
        <v>200000</v>
      </c>
      <c r="AN10" s="38">
        <f t="shared" ca="1" si="1"/>
        <v>1.3059851336416118E-2</v>
      </c>
      <c r="AO10" s="20"/>
      <c r="AP10" s="20"/>
      <c r="AQ10" s="20"/>
      <c r="AR10" s="21"/>
    </row>
    <row r="11" spans="1:44" ht="30" customHeight="1">
      <c r="A11" s="39" t="s">
        <v>18</v>
      </c>
      <c r="B11" s="30" t="s">
        <v>19</v>
      </c>
      <c r="C11" s="34">
        <f>Analítico!C12</f>
        <v>0</v>
      </c>
      <c r="D11" s="34">
        <f>Analítico!D12</f>
        <v>0</v>
      </c>
      <c r="E11" s="34">
        <f>Analítico!E12</f>
        <v>0</v>
      </c>
      <c r="F11" s="34">
        <f>Analítico!F12</f>
        <v>0</v>
      </c>
      <c r="G11" s="34">
        <f>Analítico!G12</f>
        <v>0</v>
      </c>
      <c r="H11" s="34">
        <f>Analítico!H12</f>
        <v>0</v>
      </c>
      <c r="I11" s="34">
        <f>Analítico!I12</f>
        <v>0</v>
      </c>
      <c r="J11" s="34">
        <f>Analítico!J12</f>
        <v>0</v>
      </c>
      <c r="K11" s="34">
        <f>Analítico!K12</f>
        <v>0</v>
      </c>
      <c r="L11" s="34">
        <f>Analítico!L12</f>
        <v>0</v>
      </c>
      <c r="M11" s="34">
        <f>Analítico!M12</f>
        <v>0</v>
      </c>
      <c r="N11" s="34">
        <f>Analítico!N12</f>
        <v>0</v>
      </c>
      <c r="O11" s="34">
        <f>Analítico!O12</f>
        <v>0</v>
      </c>
      <c r="P11" s="34">
        <f>Analítico!P12</f>
        <v>0</v>
      </c>
      <c r="Q11" s="34">
        <f>Analítico!Q12</f>
        <v>0</v>
      </c>
      <c r="R11" s="34">
        <f>Analítico!R12</f>
        <v>0</v>
      </c>
      <c r="S11" s="34">
        <f>Analítico!S12</f>
        <v>0</v>
      </c>
      <c r="T11" s="34">
        <f>Analítico!T12</f>
        <v>0</v>
      </c>
      <c r="U11" s="34">
        <f>Analítico!U12</f>
        <v>0</v>
      </c>
      <c r="V11" s="34">
        <f>Analítico!V12</f>
        <v>0</v>
      </c>
      <c r="W11" s="34">
        <f>Analítico!W12</f>
        <v>0</v>
      </c>
      <c r="X11" s="34">
        <f>Analítico!X12</f>
        <v>0</v>
      </c>
      <c r="Y11" s="34">
        <f>Analítico!Y12</f>
        <v>0</v>
      </c>
      <c r="Z11" s="34">
        <f>Analítico!Z12</f>
        <v>0</v>
      </c>
      <c r="AA11" s="34">
        <f>Analítico!AA12</f>
        <v>0</v>
      </c>
      <c r="AB11" s="34">
        <f>Analítico!AB12</f>
        <v>0</v>
      </c>
      <c r="AC11" s="34">
        <f>Analítico!AC12</f>
        <v>0</v>
      </c>
      <c r="AD11" s="34">
        <f>Analítico!AD12</f>
        <v>0</v>
      </c>
      <c r="AE11" s="34">
        <f>Analítico!AE12</f>
        <v>0</v>
      </c>
      <c r="AF11" s="34">
        <f>Analítico!AF12</f>
        <v>0</v>
      </c>
      <c r="AG11" s="34">
        <f>Analítico!AG12</f>
        <v>0</v>
      </c>
      <c r="AH11" s="34">
        <f>Analítico!AH12</f>
        <v>0</v>
      </c>
      <c r="AI11" s="34">
        <f>Analítico!AI12</f>
        <v>0</v>
      </c>
      <c r="AJ11" s="34">
        <f>Analítico!AJ12</f>
        <v>0</v>
      </c>
      <c r="AK11" s="34">
        <f>Analítico!AK12</f>
        <v>0</v>
      </c>
      <c r="AL11" s="34">
        <f>Analítico!AL12</f>
        <v>0</v>
      </c>
      <c r="AM11" s="37">
        <f t="shared" si="0"/>
        <v>0</v>
      </c>
      <c r="AN11" s="35">
        <f t="shared" ca="1" si="1"/>
        <v>0</v>
      </c>
      <c r="AO11" s="20"/>
      <c r="AP11" s="20"/>
      <c r="AQ11" s="20"/>
      <c r="AR11" s="21"/>
    </row>
    <row r="12" spans="1:44" ht="30" customHeight="1">
      <c r="A12" s="275" t="s">
        <v>20</v>
      </c>
      <c r="B12" s="276"/>
      <c r="C12" s="26">
        <f t="shared" ref="C12:AL12" ca="1" si="2">SUBTOTAL(109,C8:C11)</f>
        <v>6537301.7969910987</v>
      </c>
      <c r="D12" s="26">
        <f t="shared" si="2"/>
        <v>0</v>
      </c>
      <c r="E12" s="26">
        <f t="shared" si="2"/>
        <v>0</v>
      </c>
      <c r="F12" s="26">
        <f t="shared" ca="1" si="2"/>
        <v>5216842.2068739189</v>
      </c>
      <c r="G12" s="26">
        <f t="shared" si="2"/>
        <v>200000</v>
      </c>
      <c r="H12" s="26">
        <f t="shared" si="2"/>
        <v>0</v>
      </c>
      <c r="I12" s="26">
        <f t="shared" si="2"/>
        <v>0</v>
      </c>
      <c r="J12" s="26">
        <f t="shared" si="2"/>
        <v>0</v>
      </c>
      <c r="K12" s="26">
        <f t="shared" si="2"/>
        <v>0</v>
      </c>
      <c r="L12" s="26">
        <f t="shared" si="2"/>
        <v>0</v>
      </c>
      <c r="M12" s="26">
        <f t="shared" si="2"/>
        <v>0</v>
      </c>
      <c r="N12" s="26">
        <f t="shared" si="2"/>
        <v>0</v>
      </c>
      <c r="O12" s="26">
        <f t="shared" si="2"/>
        <v>0</v>
      </c>
      <c r="P12" s="26">
        <f t="shared" si="2"/>
        <v>0</v>
      </c>
      <c r="Q12" s="26">
        <f t="shared" si="2"/>
        <v>0</v>
      </c>
      <c r="R12" s="26">
        <f t="shared" ca="1" si="2"/>
        <v>0</v>
      </c>
      <c r="S12" s="26">
        <f t="shared" si="2"/>
        <v>0</v>
      </c>
      <c r="T12" s="26">
        <f t="shared" si="2"/>
        <v>0</v>
      </c>
      <c r="U12" s="26">
        <f t="shared" ca="1" si="2"/>
        <v>0</v>
      </c>
      <c r="V12" s="26">
        <f t="shared" si="2"/>
        <v>0</v>
      </c>
      <c r="W12" s="26">
        <f t="shared" si="2"/>
        <v>0</v>
      </c>
      <c r="X12" s="26">
        <f t="shared" ca="1" si="2"/>
        <v>0</v>
      </c>
      <c r="Y12" s="26">
        <f t="shared" si="2"/>
        <v>0</v>
      </c>
      <c r="Z12" s="26">
        <f t="shared" si="2"/>
        <v>0</v>
      </c>
      <c r="AA12" s="26">
        <f t="shared" ca="1" si="2"/>
        <v>0</v>
      </c>
      <c r="AB12" s="26">
        <f t="shared" si="2"/>
        <v>0</v>
      </c>
      <c r="AC12" s="26">
        <f t="shared" si="2"/>
        <v>0</v>
      </c>
      <c r="AD12" s="26">
        <f t="shared" ca="1" si="2"/>
        <v>0</v>
      </c>
      <c r="AE12" s="26">
        <f t="shared" si="2"/>
        <v>0</v>
      </c>
      <c r="AF12" s="26">
        <f t="shared" si="2"/>
        <v>0</v>
      </c>
      <c r="AG12" s="26">
        <f t="shared" ca="1" si="2"/>
        <v>0</v>
      </c>
      <c r="AH12" s="26">
        <f t="shared" si="2"/>
        <v>0</v>
      </c>
      <c r="AI12" s="26">
        <f t="shared" si="2"/>
        <v>0</v>
      </c>
      <c r="AJ12" s="26">
        <f t="shared" si="2"/>
        <v>0</v>
      </c>
      <c r="AK12" s="26">
        <f t="shared" si="2"/>
        <v>0</v>
      </c>
      <c r="AL12" s="26">
        <f t="shared" si="2"/>
        <v>0</v>
      </c>
      <c r="AM12" s="40">
        <f t="shared" ca="1" si="0"/>
        <v>11954144.003865018</v>
      </c>
      <c r="AN12" s="28">
        <f t="shared" ca="1" si="1"/>
        <v>0.78059671772293637</v>
      </c>
      <c r="AO12" s="20"/>
      <c r="AP12" s="20"/>
      <c r="AQ12" s="20"/>
      <c r="AR12" s="21"/>
    </row>
    <row r="13" spans="1:44" ht="30" customHeight="1">
      <c r="A13" s="277" t="s">
        <v>21</v>
      </c>
      <c r="B13" s="278"/>
      <c r="C13" s="41">
        <f t="shared" ref="C13:AL13" ca="1" si="3">SUBTOTAL(109,C4:C12)</f>
        <v>9897267.7969910987</v>
      </c>
      <c r="D13" s="41">
        <f t="shared" si="3"/>
        <v>0</v>
      </c>
      <c r="E13" s="41">
        <f t="shared" si="3"/>
        <v>0</v>
      </c>
      <c r="F13" s="41">
        <f t="shared" ca="1" si="3"/>
        <v>5216842.2068739189</v>
      </c>
      <c r="G13" s="41">
        <f t="shared" si="3"/>
        <v>200000</v>
      </c>
      <c r="H13" s="41">
        <f t="shared" si="3"/>
        <v>0</v>
      </c>
      <c r="I13" s="41">
        <f t="shared" si="3"/>
        <v>0</v>
      </c>
      <c r="J13" s="41">
        <f t="shared" si="3"/>
        <v>0</v>
      </c>
      <c r="K13" s="41">
        <f t="shared" si="3"/>
        <v>0</v>
      </c>
      <c r="L13" s="41">
        <f t="shared" si="3"/>
        <v>0</v>
      </c>
      <c r="M13" s="41">
        <f t="shared" si="3"/>
        <v>0</v>
      </c>
      <c r="N13" s="41">
        <f t="shared" si="3"/>
        <v>0</v>
      </c>
      <c r="O13" s="41">
        <f t="shared" si="3"/>
        <v>0</v>
      </c>
      <c r="P13" s="41">
        <f t="shared" si="3"/>
        <v>0</v>
      </c>
      <c r="Q13" s="41">
        <f t="shared" si="3"/>
        <v>0</v>
      </c>
      <c r="R13" s="41">
        <f t="shared" ca="1" si="3"/>
        <v>0</v>
      </c>
      <c r="S13" s="41">
        <f t="shared" si="3"/>
        <v>0</v>
      </c>
      <c r="T13" s="41">
        <f t="shared" si="3"/>
        <v>0</v>
      </c>
      <c r="U13" s="41">
        <f t="shared" ca="1" si="3"/>
        <v>0</v>
      </c>
      <c r="V13" s="41">
        <f t="shared" si="3"/>
        <v>0</v>
      </c>
      <c r="W13" s="41">
        <f t="shared" si="3"/>
        <v>0</v>
      </c>
      <c r="X13" s="41">
        <f t="shared" ca="1" si="3"/>
        <v>0</v>
      </c>
      <c r="Y13" s="41">
        <f t="shared" si="3"/>
        <v>0</v>
      </c>
      <c r="Z13" s="41">
        <f t="shared" si="3"/>
        <v>0</v>
      </c>
      <c r="AA13" s="41">
        <f t="shared" ca="1" si="3"/>
        <v>0</v>
      </c>
      <c r="AB13" s="41">
        <f t="shared" si="3"/>
        <v>0</v>
      </c>
      <c r="AC13" s="41">
        <f t="shared" si="3"/>
        <v>0</v>
      </c>
      <c r="AD13" s="41">
        <f t="shared" ca="1" si="3"/>
        <v>0</v>
      </c>
      <c r="AE13" s="41">
        <f t="shared" si="3"/>
        <v>0</v>
      </c>
      <c r="AF13" s="41">
        <f t="shared" si="3"/>
        <v>0</v>
      </c>
      <c r="AG13" s="41">
        <f t="shared" ca="1" si="3"/>
        <v>0</v>
      </c>
      <c r="AH13" s="41">
        <f t="shared" si="3"/>
        <v>0</v>
      </c>
      <c r="AI13" s="41">
        <f t="shared" si="3"/>
        <v>0</v>
      </c>
      <c r="AJ13" s="41">
        <f t="shared" si="3"/>
        <v>0</v>
      </c>
      <c r="AK13" s="41">
        <f t="shared" si="3"/>
        <v>0</v>
      </c>
      <c r="AL13" s="41">
        <f t="shared" si="3"/>
        <v>0</v>
      </c>
      <c r="AM13" s="41">
        <f t="shared" ca="1" si="0"/>
        <v>15314110.003865018</v>
      </c>
      <c r="AN13" s="42">
        <f t="shared" ca="1" si="1"/>
        <v>1</v>
      </c>
      <c r="AO13" s="20"/>
      <c r="AP13" s="20"/>
      <c r="AQ13" s="20"/>
      <c r="AR13" s="21"/>
    </row>
    <row r="14" spans="1:44" ht="16.5" customHeight="1">
      <c r="A14" s="43"/>
      <c r="B14" s="44"/>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45"/>
      <c r="AO14" s="20"/>
      <c r="AP14" s="20"/>
      <c r="AQ14" s="20"/>
      <c r="AR14" s="21"/>
    </row>
    <row r="15" spans="1:44" ht="22.5" customHeight="1">
      <c r="A15" s="46">
        <v>2</v>
      </c>
      <c r="B15" s="47" t="s">
        <v>22</v>
      </c>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9"/>
      <c r="AO15" s="20"/>
      <c r="AP15" s="20"/>
      <c r="AQ15" s="20"/>
      <c r="AR15" s="21"/>
    </row>
    <row r="16" spans="1:44" ht="30" customHeight="1">
      <c r="A16" s="29" t="s">
        <v>23</v>
      </c>
      <c r="B16" s="30" t="s">
        <v>24</v>
      </c>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1"/>
      <c r="AO16" s="20"/>
      <c r="AP16" s="20"/>
      <c r="AQ16" s="20"/>
      <c r="AR16" s="21"/>
    </row>
    <row r="17" spans="1:44" ht="30" customHeight="1">
      <c r="A17" s="52" t="s">
        <v>25</v>
      </c>
      <c r="B17" s="30" t="s">
        <v>26</v>
      </c>
      <c r="C17" s="34">
        <f ca="1">Analítico!C24</f>
        <v>973714.04339999985</v>
      </c>
      <c r="D17" s="34">
        <f ca="1">Analítico!D24</f>
        <v>973714.04339999985</v>
      </c>
      <c r="E17" s="34">
        <f ca="1">Analítico!E24</f>
        <v>1032920.2463999997</v>
      </c>
      <c r="F17" s="34">
        <f ca="1">Analítico!F24</f>
        <v>1032920.2463999997</v>
      </c>
      <c r="G17" s="34">
        <f ca="1">Analítico!G24</f>
        <v>1066050.7074</v>
      </c>
      <c r="H17" s="34">
        <f ca="1">Analítico!H24</f>
        <v>1148876.8599</v>
      </c>
      <c r="I17" s="34">
        <f ca="1">Analítico!I24</f>
        <v>0</v>
      </c>
      <c r="J17" s="34">
        <f ca="1">Analítico!J24</f>
        <v>0</v>
      </c>
      <c r="K17" s="34">
        <f ca="1">Analítico!K24</f>
        <v>0</v>
      </c>
      <c r="L17" s="34">
        <f ca="1">Analítico!L24</f>
        <v>0</v>
      </c>
      <c r="M17" s="34">
        <f ca="1">Analítico!M24</f>
        <v>0</v>
      </c>
      <c r="N17" s="34">
        <f ca="1">Analítico!N24</f>
        <v>0</v>
      </c>
      <c r="O17" s="34">
        <f ca="1">Analítico!O24</f>
        <v>0</v>
      </c>
      <c r="P17" s="34">
        <f ca="1">Analítico!P24</f>
        <v>0</v>
      </c>
      <c r="Q17" s="34">
        <f ca="1">Analítico!Q24</f>
        <v>0</v>
      </c>
      <c r="R17" s="34">
        <f ca="1">Analítico!R24</f>
        <v>0</v>
      </c>
      <c r="S17" s="34">
        <f ca="1">Analítico!S24</f>
        <v>0</v>
      </c>
      <c r="T17" s="34">
        <f ca="1">Analítico!T24</f>
        <v>0</v>
      </c>
      <c r="U17" s="34">
        <f ca="1">Analítico!U24</f>
        <v>0</v>
      </c>
      <c r="V17" s="34">
        <f ca="1">Analítico!V24</f>
        <v>0</v>
      </c>
      <c r="W17" s="34">
        <f ca="1">Analítico!W24</f>
        <v>0</v>
      </c>
      <c r="X17" s="34">
        <f ca="1">Analítico!X24</f>
        <v>0</v>
      </c>
      <c r="Y17" s="34">
        <f ca="1">Analítico!Y24</f>
        <v>0</v>
      </c>
      <c r="Z17" s="34">
        <f ca="1">Analítico!Z24</f>
        <v>0</v>
      </c>
      <c r="AA17" s="34">
        <f ca="1">Analítico!AA24</f>
        <v>0</v>
      </c>
      <c r="AB17" s="34">
        <f ca="1">Analítico!AB24</f>
        <v>0</v>
      </c>
      <c r="AC17" s="34">
        <f ca="1">Analítico!AC24</f>
        <v>0</v>
      </c>
      <c r="AD17" s="34">
        <f ca="1">Analítico!AD24</f>
        <v>0</v>
      </c>
      <c r="AE17" s="34">
        <f ca="1">Analítico!AE24</f>
        <v>0</v>
      </c>
      <c r="AF17" s="34">
        <f ca="1">Analítico!AF24</f>
        <v>0</v>
      </c>
      <c r="AG17" s="34">
        <f ca="1">Analítico!AG24</f>
        <v>0</v>
      </c>
      <c r="AH17" s="34">
        <f ca="1">Analítico!AH24</f>
        <v>0</v>
      </c>
      <c r="AI17" s="34">
        <f ca="1">Analítico!AI24</f>
        <v>0</v>
      </c>
      <c r="AJ17" s="34">
        <f ca="1">Analítico!AJ24</f>
        <v>0</v>
      </c>
      <c r="AK17" s="34">
        <f ca="1">Analítico!AK24</f>
        <v>0</v>
      </c>
      <c r="AL17" s="34">
        <f ca="1">Analítico!AL24</f>
        <v>0</v>
      </c>
      <c r="AM17" s="53">
        <f t="shared" ref="AM17:AM24" ca="1" si="4">SUM(C17:AL17)</f>
        <v>6228196.1468999982</v>
      </c>
      <c r="AN17" s="35">
        <f t="shared" ref="AN17:AN26" ca="1" si="5">IF($AM$26=0,0,AM17/$AM$26)</f>
        <v>0.40669657886276833</v>
      </c>
      <c r="AO17" s="20"/>
      <c r="AP17" s="20"/>
      <c r="AQ17" s="20"/>
      <c r="AR17" s="21"/>
    </row>
    <row r="18" spans="1:44" ht="30" customHeight="1">
      <c r="A18" s="52" t="s">
        <v>27</v>
      </c>
      <c r="B18" s="30" t="s">
        <v>28</v>
      </c>
      <c r="C18" s="34">
        <f ca="1">Analítico!C28</f>
        <v>1336</v>
      </c>
      <c r="D18" s="34">
        <f ca="1">Analítico!D28</f>
        <v>1336</v>
      </c>
      <c r="E18" s="34">
        <f ca="1">Analítico!E28</f>
        <v>89336</v>
      </c>
      <c r="F18" s="34">
        <f ca="1">Analítico!F28</f>
        <v>89336</v>
      </c>
      <c r="G18" s="34">
        <f ca="1">Analítico!G28</f>
        <v>89336</v>
      </c>
      <c r="H18" s="34">
        <f ca="1">Analítico!H28</f>
        <v>89336</v>
      </c>
      <c r="I18" s="34">
        <f ca="1">Analítico!I28</f>
        <v>0</v>
      </c>
      <c r="J18" s="34">
        <f ca="1">Analítico!J28</f>
        <v>0</v>
      </c>
      <c r="K18" s="34">
        <f ca="1">Analítico!K28</f>
        <v>0</v>
      </c>
      <c r="L18" s="34">
        <f ca="1">Analítico!L28</f>
        <v>0</v>
      </c>
      <c r="M18" s="34">
        <f ca="1">Analítico!M28</f>
        <v>0</v>
      </c>
      <c r="N18" s="34">
        <f ca="1">Analítico!N28</f>
        <v>0</v>
      </c>
      <c r="O18" s="34">
        <f ca="1">Analítico!O28</f>
        <v>0</v>
      </c>
      <c r="P18" s="34">
        <f ca="1">Analítico!P28</f>
        <v>0</v>
      </c>
      <c r="Q18" s="34">
        <f ca="1">Analítico!Q28</f>
        <v>0</v>
      </c>
      <c r="R18" s="34">
        <f ca="1">Analítico!R28</f>
        <v>0</v>
      </c>
      <c r="S18" s="34">
        <f ca="1">Analítico!S28</f>
        <v>0</v>
      </c>
      <c r="T18" s="34">
        <f ca="1">Analítico!T28</f>
        <v>0</v>
      </c>
      <c r="U18" s="34">
        <f ca="1">Analítico!U28</f>
        <v>0</v>
      </c>
      <c r="V18" s="34">
        <f ca="1">Analítico!V28</f>
        <v>0</v>
      </c>
      <c r="W18" s="34">
        <f ca="1">Analítico!W28</f>
        <v>0</v>
      </c>
      <c r="X18" s="34">
        <f ca="1">Analítico!X28</f>
        <v>0</v>
      </c>
      <c r="Y18" s="34">
        <f ca="1">Analítico!Y28</f>
        <v>0</v>
      </c>
      <c r="Z18" s="34">
        <f ca="1">Analítico!Z28</f>
        <v>0</v>
      </c>
      <c r="AA18" s="34">
        <f ca="1">Analítico!AA28</f>
        <v>0</v>
      </c>
      <c r="AB18" s="34">
        <f ca="1">Analítico!AB28</f>
        <v>0</v>
      </c>
      <c r="AC18" s="34">
        <f ca="1">Analítico!AC28</f>
        <v>0</v>
      </c>
      <c r="AD18" s="34">
        <f ca="1">Analítico!AD28</f>
        <v>0</v>
      </c>
      <c r="AE18" s="34">
        <f ca="1">Analítico!AE28</f>
        <v>0</v>
      </c>
      <c r="AF18" s="34">
        <f ca="1">Analítico!AF28</f>
        <v>0</v>
      </c>
      <c r="AG18" s="34">
        <f ca="1">Analítico!AG28</f>
        <v>0</v>
      </c>
      <c r="AH18" s="34">
        <f ca="1">Analítico!AH28</f>
        <v>0</v>
      </c>
      <c r="AI18" s="34">
        <f ca="1">Analítico!AI28</f>
        <v>0</v>
      </c>
      <c r="AJ18" s="34">
        <f ca="1">Analítico!AJ28</f>
        <v>0</v>
      </c>
      <c r="AK18" s="34">
        <f ca="1">Analítico!AK28</f>
        <v>0</v>
      </c>
      <c r="AL18" s="34">
        <f ca="1">Analítico!AL28</f>
        <v>0</v>
      </c>
      <c r="AM18" s="53">
        <f t="shared" ca="1" si="4"/>
        <v>360016</v>
      </c>
      <c r="AN18" s="35">
        <f t="shared" ca="1" si="5"/>
        <v>2.350877719365593E-2</v>
      </c>
      <c r="AO18" s="20"/>
      <c r="AP18" s="20"/>
      <c r="AQ18" s="20"/>
      <c r="AR18" s="21"/>
    </row>
    <row r="19" spans="1:44" ht="30" customHeight="1">
      <c r="A19" s="52" t="s">
        <v>29</v>
      </c>
      <c r="B19" s="30" t="s">
        <v>30</v>
      </c>
      <c r="C19" s="34">
        <f ca="1">Analítico!C42</f>
        <v>384626.31759648339</v>
      </c>
      <c r="D19" s="34">
        <f ca="1">Analítico!D42</f>
        <v>384626.31759648339</v>
      </c>
      <c r="E19" s="34">
        <f ca="1">Analítico!E42</f>
        <v>413399.81435906666</v>
      </c>
      <c r="F19" s="34">
        <f ca="1">Analítico!F42</f>
        <v>413399.81435906666</v>
      </c>
      <c r="G19" s="34">
        <f ca="1">Analítico!G42</f>
        <v>426054.73017048335</v>
      </c>
      <c r="H19" s="34">
        <f ca="1">Analítico!H42</f>
        <v>458789.67219902505</v>
      </c>
      <c r="I19" s="34">
        <f ca="1">Analítico!I42</f>
        <v>0</v>
      </c>
      <c r="J19" s="34">
        <f ca="1">Analítico!J42</f>
        <v>0</v>
      </c>
      <c r="K19" s="34">
        <f ca="1">Analítico!K42</f>
        <v>0</v>
      </c>
      <c r="L19" s="34">
        <f ca="1">Analítico!L42</f>
        <v>0</v>
      </c>
      <c r="M19" s="34">
        <f ca="1">Analítico!M42</f>
        <v>0</v>
      </c>
      <c r="N19" s="34">
        <f ca="1">Analítico!N42</f>
        <v>0</v>
      </c>
      <c r="O19" s="34">
        <f ca="1">Analítico!O42</f>
        <v>0</v>
      </c>
      <c r="P19" s="34">
        <f ca="1">Analítico!P42</f>
        <v>0</v>
      </c>
      <c r="Q19" s="34">
        <f ca="1">Analítico!Q42</f>
        <v>0</v>
      </c>
      <c r="R19" s="34">
        <f ca="1">Analítico!R42</f>
        <v>0</v>
      </c>
      <c r="S19" s="34">
        <f ca="1">Analítico!S42</f>
        <v>0</v>
      </c>
      <c r="T19" s="34">
        <f ca="1">Analítico!T42</f>
        <v>0</v>
      </c>
      <c r="U19" s="34">
        <f ca="1">Analítico!U42</f>
        <v>0</v>
      </c>
      <c r="V19" s="34">
        <f ca="1">Analítico!V42</f>
        <v>0</v>
      </c>
      <c r="W19" s="34">
        <f ca="1">Analítico!W42</f>
        <v>0</v>
      </c>
      <c r="X19" s="34">
        <f ca="1">Analítico!X42</f>
        <v>0</v>
      </c>
      <c r="Y19" s="34">
        <f ca="1">Analítico!Y42</f>
        <v>0</v>
      </c>
      <c r="Z19" s="34">
        <f ca="1">Analítico!Z42</f>
        <v>0</v>
      </c>
      <c r="AA19" s="34">
        <f ca="1">Analítico!AA42</f>
        <v>0</v>
      </c>
      <c r="AB19" s="34">
        <f ca="1">Analítico!AB42</f>
        <v>0</v>
      </c>
      <c r="AC19" s="34">
        <f ca="1">Analítico!AC42</f>
        <v>0</v>
      </c>
      <c r="AD19" s="34">
        <f ca="1">Analítico!AD42</f>
        <v>0</v>
      </c>
      <c r="AE19" s="34">
        <f ca="1">Analítico!AE42</f>
        <v>0</v>
      </c>
      <c r="AF19" s="34">
        <f ca="1">Analítico!AF42</f>
        <v>0</v>
      </c>
      <c r="AG19" s="34">
        <f ca="1">Analítico!AG42</f>
        <v>0</v>
      </c>
      <c r="AH19" s="34">
        <f ca="1">Analítico!AH42</f>
        <v>0</v>
      </c>
      <c r="AI19" s="34">
        <f ca="1">Analítico!AI42</f>
        <v>0</v>
      </c>
      <c r="AJ19" s="34">
        <f ca="1">Analítico!AJ42</f>
        <v>0</v>
      </c>
      <c r="AK19" s="34">
        <f ca="1">Analítico!AK42</f>
        <v>0</v>
      </c>
      <c r="AL19" s="34">
        <f ca="1">Analítico!AL42</f>
        <v>0</v>
      </c>
      <c r="AM19" s="53">
        <f t="shared" ca="1" si="4"/>
        <v>2480896.6662806086</v>
      </c>
      <c r="AN19" s="35">
        <f t="shared" ca="1" si="5"/>
        <v>0.1620007082131755</v>
      </c>
      <c r="AO19" s="20"/>
      <c r="AP19" s="20"/>
      <c r="AQ19" s="20"/>
      <c r="AR19" s="21"/>
    </row>
    <row r="20" spans="1:44" ht="30" customHeight="1">
      <c r="A20" s="52" t="s">
        <v>31</v>
      </c>
      <c r="B20" s="30" t="s">
        <v>32</v>
      </c>
      <c r="C20" s="34">
        <f ca="1">Analítico!C52</f>
        <v>282559.92051000003</v>
      </c>
      <c r="D20" s="34">
        <f ca="1">Analítico!D52</f>
        <v>282559.92051000003</v>
      </c>
      <c r="E20" s="34">
        <f ca="1">Analítico!E52</f>
        <v>300333.55622999999</v>
      </c>
      <c r="F20" s="34">
        <f ca="1">Analítico!F52</f>
        <v>300333.55622999999</v>
      </c>
      <c r="G20" s="34">
        <f ca="1">Analítico!G52</f>
        <v>310343.44737000007</v>
      </c>
      <c r="H20" s="34">
        <f ca="1">Analítico!H52</f>
        <v>335368.17522000003</v>
      </c>
      <c r="I20" s="34">
        <f ca="1">Analítico!I52</f>
        <v>0</v>
      </c>
      <c r="J20" s="34">
        <f ca="1">Analítico!J52</f>
        <v>0</v>
      </c>
      <c r="K20" s="34">
        <f ca="1">Analítico!K52</f>
        <v>0</v>
      </c>
      <c r="L20" s="34">
        <f ca="1">Analítico!L52</f>
        <v>0</v>
      </c>
      <c r="M20" s="34">
        <f ca="1">Analítico!M52</f>
        <v>0</v>
      </c>
      <c r="N20" s="34">
        <f ca="1">Analítico!N52</f>
        <v>0</v>
      </c>
      <c r="O20" s="34">
        <f ca="1">Analítico!O52</f>
        <v>0</v>
      </c>
      <c r="P20" s="34">
        <f ca="1">Analítico!P52</f>
        <v>0</v>
      </c>
      <c r="Q20" s="34">
        <f ca="1">Analítico!Q52</f>
        <v>0</v>
      </c>
      <c r="R20" s="34">
        <f ca="1">Analítico!R52</f>
        <v>0</v>
      </c>
      <c r="S20" s="34">
        <f ca="1">Analítico!S52</f>
        <v>0</v>
      </c>
      <c r="T20" s="34">
        <f ca="1">Analítico!T52</f>
        <v>0</v>
      </c>
      <c r="U20" s="34">
        <f ca="1">Analítico!U52</f>
        <v>0</v>
      </c>
      <c r="V20" s="34">
        <f ca="1">Analítico!V52</f>
        <v>0</v>
      </c>
      <c r="W20" s="34">
        <f ca="1">Analítico!W52</f>
        <v>0</v>
      </c>
      <c r="X20" s="34">
        <f ca="1">Analítico!X52</f>
        <v>0</v>
      </c>
      <c r="Y20" s="34">
        <f ca="1">Analítico!Y52</f>
        <v>0</v>
      </c>
      <c r="Z20" s="34">
        <f ca="1">Analítico!Z52</f>
        <v>0</v>
      </c>
      <c r="AA20" s="34">
        <f ca="1">Analítico!AA52</f>
        <v>0</v>
      </c>
      <c r="AB20" s="34">
        <f ca="1">Analítico!AB52</f>
        <v>0</v>
      </c>
      <c r="AC20" s="34">
        <f ca="1">Analítico!AC52</f>
        <v>0</v>
      </c>
      <c r="AD20" s="34">
        <f ca="1">Analítico!AD52</f>
        <v>0</v>
      </c>
      <c r="AE20" s="34">
        <f ca="1">Analítico!AE52</f>
        <v>0</v>
      </c>
      <c r="AF20" s="34">
        <f ca="1">Analítico!AF52</f>
        <v>0</v>
      </c>
      <c r="AG20" s="34">
        <f ca="1">Analítico!AG52</f>
        <v>0</v>
      </c>
      <c r="AH20" s="34">
        <f ca="1">Analítico!AH52</f>
        <v>0</v>
      </c>
      <c r="AI20" s="34">
        <f ca="1">Analítico!AI52</f>
        <v>0</v>
      </c>
      <c r="AJ20" s="34">
        <f ca="1">Analítico!AJ52</f>
        <v>0</v>
      </c>
      <c r="AK20" s="34">
        <f ca="1">Analítico!AK52</f>
        <v>0</v>
      </c>
      <c r="AL20" s="34">
        <f ca="1">Analítico!AL52</f>
        <v>0</v>
      </c>
      <c r="AM20" s="53">
        <f t="shared" ca="1" si="4"/>
        <v>1811498.5760700004</v>
      </c>
      <c r="AN20" s="35">
        <f t="shared" ca="1" si="5"/>
        <v>0.11828951049801846</v>
      </c>
      <c r="AO20" s="20"/>
      <c r="AP20" s="20"/>
      <c r="AQ20" s="20"/>
      <c r="AR20" s="21"/>
    </row>
    <row r="21" spans="1:44" ht="12.75" customHeight="1">
      <c r="A21" s="279" t="s">
        <v>33</v>
      </c>
      <c r="B21" s="280"/>
      <c r="C21" s="54">
        <f t="shared" ref="C21:AL21" ca="1" si="6">SUBTOTAL(109,C17:C20)</f>
        <v>1642236.2815064834</v>
      </c>
      <c r="D21" s="54">
        <f t="shared" ca="1" si="6"/>
        <v>1642236.2815064834</v>
      </c>
      <c r="E21" s="54">
        <f t="shared" ca="1" si="6"/>
        <v>1835989.6169890661</v>
      </c>
      <c r="F21" s="54">
        <f t="shared" ca="1" si="6"/>
        <v>1835989.6169890661</v>
      </c>
      <c r="G21" s="54">
        <f t="shared" ca="1" si="6"/>
        <v>1891784.8849404836</v>
      </c>
      <c r="H21" s="54">
        <f t="shared" ca="1" si="6"/>
        <v>2032370.7073190252</v>
      </c>
      <c r="I21" s="54">
        <f t="shared" ca="1" si="6"/>
        <v>0</v>
      </c>
      <c r="J21" s="54">
        <f t="shared" ca="1" si="6"/>
        <v>0</v>
      </c>
      <c r="K21" s="54">
        <f t="shared" ca="1" si="6"/>
        <v>0</v>
      </c>
      <c r="L21" s="54">
        <f t="shared" ca="1" si="6"/>
        <v>0</v>
      </c>
      <c r="M21" s="54">
        <f t="shared" ca="1" si="6"/>
        <v>0</v>
      </c>
      <c r="N21" s="54">
        <f t="shared" ca="1" si="6"/>
        <v>0</v>
      </c>
      <c r="O21" s="54">
        <f t="shared" ca="1" si="6"/>
        <v>0</v>
      </c>
      <c r="P21" s="54">
        <f t="shared" ca="1" si="6"/>
        <v>0</v>
      </c>
      <c r="Q21" s="54">
        <f t="shared" ca="1" si="6"/>
        <v>0</v>
      </c>
      <c r="R21" s="54">
        <f t="shared" ca="1" si="6"/>
        <v>0</v>
      </c>
      <c r="S21" s="54">
        <f t="shared" ca="1" si="6"/>
        <v>0</v>
      </c>
      <c r="T21" s="54">
        <f t="shared" ca="1" si="6"/>
        <v>0</v>
      </c>
      <c r="U21" s="54">
        <f t="shared" ca="1" si="6"/>
        <v>0</v>
      </c>
      <c r="V21" s="54">
        <f t="shared" ca="1" si="6"/>
        <v>0</v>
      </c>
      <c r="W21" s="54">
        <f t="shared" ca="1" si="6"/>
        <v>0</v>
      </c>
      <c r="X21" s="54">
        <f t="shared" ca="1" si="6"/>
        <v>0</v>
      </c>
      <c r="Y21" s="54">
        <f t="shared" ca="1" si="6"/>
        <v>0</v>
      </c>
      <c r="Z21" s="54">
        <f t="shared" ca="1" si="6"/>
        <v>0</v>
      </c>
      <c r="AA21" s="54">
        <f t="shared" ca="1" si="6"/>
        <v>0</v>
      </c>
      <c r="AB21" s="54">
        <f t="shared" ca="1" si="6"/>
        <v>0</v>
      </c>
      <c r="AC21" s="54">
        <f t="shared" ca="1" si="6"/>
        <v>0</v>
      </c>
      <c r="AD21" s="54">
        <f t="shared" ca="1" si="6"/>
        <v>0</v>
      </c>
      <c r="AE21" s="54">
        <f t="shared" ca="1" si="6"/>
        <v>0</v>
      </c>
      <c r="AF21" s="54">
        <f t="shared" ca="1" si="6"/>
        <v>0</v>
      </c>
      <c r="AG21" s="54">
        <f t="shared" ca="1" si="6"/>
        <v>0</v>
      </c>
      <c r="AH21" s="54">
        <f t="shared" ca="1" si="6"/>
        <v>0</v>
      </c>
      <c r="AI21" s="54">
        <f t="shared" ca="1" si="6"/>
        <v>0</v>
      </c>
      <c r="AJ21" s="54">
        <f t="shared" ca="1" si="6"/>
        <v>0</v>
      </c>
      <c r="AK21" s="54">
        <f t="shared" ca="1" si="6"/>
        <v>0</v>
      </c>
      <c r="AL21" s="54">
        <f t="shared" ca="1" si="6"/>
        <v>0</v>
      </c>
      <c r="AM21" s="54">
        <f t="shared" ca="1" si="4"/>
        <v>10880607.389250606</v>
      </c>
      <c r="AN21" s="55">
        <f t="shared" ca="1" si="5"/>
        <v>0.71049557476761815</v>
      </c>
      <c r="AO21" s="20"/>
      <c r="AP21" s="20"/>
      <c r="AQ21" s="20"/>
      <c r="AR21" s="21"/>
    </row>
    <row r="22" spans="1:44" ht="30" customHeight="1">
      <c r="A22" s="29" t="s">
        <v>34</v>
      </c>
      <c r="B22" s="30" t="s">
        <v>35</v>
      </c>
      <c r="C22" s="34">
        <f>Analítico!C121</f>
        <v>1470035.5</v>
      </c>
      <c r="D22" s="34">
        <f>Analítico!D121</f>
        <v>429893.5</v>
      </c>
      <c r="E22" s="34">
        <f>Analítico!E121</f>
        <v>401553.5</v>
      </c>
      <c r="F22" s="34">
        <f>Analítico!F121</f>
        <v>507473.5</v>
      </c>
      <c r="G22" s="34">
        <f>Analítico!G121</f>
        <v>497233.5</v>
      </c>
      <c r="H22" s="34">
        <f>Analítico!H121</f>
        <v>757107</v>
      </c>
      <c r="I22" s="34">
        <f>Analítico!I121</f>
        <v>0</v>
      </c>
      <c r="J22" s="34">
        <f>Analítico!J121</f>
        <v>0</v>
      </c>
      <c r="K22" s="34">
        <f>Analítico!K121</f>
        <v>0</v>
      </c>
      <c r="L22" s="34">
        <f>Analítico!L121</f>
        <v>0</v>
      </c>
      <c r="M22" s="34">
        <f>Analítico!M121</f>
        <v>0</v>
      </c>
      <c r="N22" s="34">
        <f>Analítico!N121</f>
        <v>0</v>
      </c>
      <c r="O22" s="34">
        <f>Analítico!O121</f>
        <v>0</v>
      </c>
      <c r="P22" s="34">
        <f>Analítico!P121</f>
        <v>0</v>
      </c>
      <c r="Q22" s="34">
        <f>Analítico!Q121</f>
        <v>0</v>
      </c>
      <c r="R22" s="34">
        <f>Analítico!R121</f>
        <v>0</v>
      </c>
      <c r="S22" s="34">
        <f>Analítico!S121</f>
        <v>0</v>
      </c>
      <c r="T22" s="34">
        <f>Analítico!T121</f>
        <v>0</v>
      </c>
      <c r="U22" s="34">
        <f>Analítico!U121</f>
        <v>0</v>
      </c>
      <c r="V22" s="34">
        <f>Analítico!V121</f>
        <v>0</v>
      </c>
      <c r="W22" s="34">
        <f>Analítico!W121</f>
        <v>0</v>
      </c>
      <c r="X22" s="34">
        <f>Analítico!X121</f>
        <v>0</v>
      </c>
      <c r="Y22" s="34">
        <f>Analítico!Y121</f>
        <v>0</v>
      </c>
      <c r="Z22" s="34">
        <f>Analítico!Z121</f>
        <v>0</v>
      </c>
      <c r="AA22" s="34">
        <f>Analítico!AA121</f>
        <v>0</v>
      </c>
      <c r="AB22" s="34">
        <f>Analítico!AB121</f>
        <v>0</v>
      </c>
      <c r="AC22" s="34">
        <f>Analítico!AC121</f>
        <v>0</v>
      </c>
      <c r="AD22" s="34">
        <f>Analítico!AD121</f>
        <v>0</v>
      </c>
      <c r="AE22" s="34">
        <f>Analítico!AE121</f>
        <v>0</v>
      </c>
      <c r="AF22" s="34">
        <f>Analítico!AF121</f>
        <v>0</v>
      </c>
      <c r="AG22" s="34">
        <f>Analítico!AG121</f>
        <v>0</v>
      </c>
      <c r="AH22" s="34">
        <f>Analítico!AH121</f>
        <v>0</v>
      </c>
      <c r="AI22" s="34">
        <f>Analítico!AI121</f>
        <v>0</v>
      </c>
      <c r="AJ22" s="34">
        <f>Analítico!AJ121</f>
        <v>0</v>
      </c>
      <c r="AK22" s="34">
        <f>Analítico!AK121</f>
        <v>0</v>
      </c>
      <c r="AL22" s="34">
        <f>Analítico!AL121</f>
        <v>0</v>
      </c>
      <c r="AM22" s="53">
        <f t="shared" si="4"/>
        <v>4063296.5</v>
      </c>
      <c r="AN22" s="35">
        <f t="shared" ca="1" si="5"/>
        <v>0.26533024112889969</v>
      </c>
      <c r="AO22" s="20"/>
      <c r="AP22" s="20"/>
      <c r="AQ22" s="20"/>
      <c r="AR22" s="21"/>
    </row>
    <row r="23" spans="1:44" ht="30" customHeight="1">
      <c r="A23" s="29" t="s">
        <v>36</v>
      </c>
      <c r="B23" s="30" t="s">
        <v>37</v>
      </c>
      <c r="C23" s="34">
        <f>Analítico!C136</f>
        <v>131860</v>
      </c>
      <c r="D23" s="34">
        <f>Analítico!D136</f>
        <v>0</v>
      </c>
      <c r="E23" s="34">
        <f>Analítico!E136</f>
        <v>0</v>
      </c>
      <c r="F23" s="34">
        <f>Analítico!F136</f>
        <v>0</v>
      </c>
      <c r="G23" s="34">
        <f>Analítico!G136</f>
        <v>0</v>
      </c>
      <c r="H23" s="34">
        <f>Analítico!H136</f>
        <v>0</v>
      </c>
      <c r="I23" s="34">
        <f>Analítico!I136</f>
        <v>0</v>
      </c>
      <c r="J23" s="34">
        <f>Analítico!J136</f>
        <v>0</v>
      </c>
      <c r="K23" s="34">
        <f>Analítico!K136</f>
        <v>0</v>
      </c>
      <c r="L23" s="34">
        <f>Analítico!L136</f>
        <v>0</v>
      </c>
      <c r="M23" s="34">
        <f>Analítico!M136</f>
        <v>0</v>
      </c>
      <c r="N23" s="34">
        <f>Analítico!N136</f>
        <v>0</v>
      </c>
      <c r="O23" s="34">
        <f>Analítico!O136</f>
        <v>0</v>
      </c>
      <c r="P23" s="34">
        <f>Analítico!P136</f>
        <v>0</v>
      </c>
      <c r="Q23" s="34">
        <f>Analítico!Q136</f>
        <v>0</v>
      </c>
      <c r="R23" s="34">
        <f>Analítico!R136</f>
        <v>0</v>
      </c>
      <c r="S23" s="34">
        <f>Analítico!S136</f>
        <v>0</v>
      </c>
      <c r="T23" s="34">
        <f>Analítico!T136</f>
        <v>0</v>
      </c>
      <c r="U23" s="34">
        <f>Analítico!U136</f>
        <v>0</v>
      </c>
      <c r="V23" s="34">
        <f>Analítico!V136</f>
        <v>0</v>
      </c>
      <c r="W23" s="34">
        <f>Analítico!W136</f>
        <v>0</v>
      </c>
      <c r="X23" s="34">
        <f>Analítico!X136</f>
        <v>0</v>
      </c>
      <c r="Y23" s="34">
        <f>Analítico!Y136</f>
        <v>0</v>
      </c>
      <c r="Z23" s="34">
        <f>Analítico!Z136</f>
        <v>0</v>
      </c>
      <c r="AA23" s="34">
        <f>Analítico!AA136</f>
        <v>0</v>
      </c>
      <c r="AB23" s="34">
        <f>Analítico!AB136</f>
        <v>0</v>
      </c>
      <c r="AC23" s="34">
        <f>Analítico!AC136</f>
        <v>0</v>
      </c>
      <c r="AD23" s="34">
        <f>Analítico!AD136</f>
        <v>0</v>
      </c>
      <c r="AE23" s="34">
        <f>Analítico!AE136</f>
        <v>0</v>
      </c>
      <c r="AF23" s="34">
        <f>Analítico!AF136</f>
        <v>0</v>
      </c>
      <c r="AG23" s="34">
        <f>Analítico!AG136</f>
        <v>0</v>
      </c>
      <c r="AH23" s="34">
        <f>Analítico!AH136</f>
        <v>0</v>
      </c>
      <c r="AI23" s="34">
        <f>Analítico!AI136</f>
        <v>0</v>
      </c>
      <c r="AJ23" s="34">
        <f>Analítico!AJ136</f>
        <v>0</v>
      </c>
      <c r="AK23" s="34">
        <f>Analítico!AK136</f>
        <v>0</v>
      </c>
      <c r="AL23" s="34">
        <f>Analítico!AL136</f>
        <v>0</v>
      </c>
      <c r="AM23" s="53">
        <f t="shared" si="4"/>
        <v>131860</v>
      </c>
      <c r="AN23" s="35">
        <f t="shared" ca="1" si="5"/>
        <v>8.6103599860991482E-3</v>
      </c>
      <c r="AO23" s="20"/>
      <c r="AP23" s="20"/>
      <c r="AQ23" s="20"/>
      <c r="AR23" s="20"/>
    </row>
    <row r="24" spans="1:44" ht="30" customHeight="1">
      <c r="A24" s="56" t="s">
        <v>38</v>
      </c>
      <c r="B24" s="57" t="s">
        <v>39</v>
      </c>
      <c r="C24" s="58">
        <f>Analítico!C137</f>
        <v>0</v>
      </c>
      <c r="D24" s="58">
        <f>Analítico!D137</f>
        <v>0</v>
      </c>
      <c r="E24" s="58">
        <f>Analítico!E137</f>
        <v>0</v>
      </c>
      <c r="F24" s="58">
        <f>Analítico!F137</f>
        <v>0</v>
      </c>
      <c r="G24" s="58">
        <f>Analítico!G137</f>
        <v>0</v>
      </c>
      <c r="H24" s="58">
        <f>Analítico!H137</f>
        <v>0</v>
      </c>
      <c r="I24" s="58">
        <f>Analítico!I137</f>
        <v>0</v>
      </c>
      <c r="J24" s="58">
        <f>Analítico!J137</f>
        <v>0</v>
      </c>
      <c r="K24" s="58">
        <f>Analítico!K137</f>
        <v>0</v>
      </c>
      <c r="L24" s="58">
        <f>Analítico!L137</f>
        <v>0</v>
      </c>
      <c r="M24" s="58">
        <f>Analítico!M137</f>
        <v>0</v>
      </c>
      <c r="N24" s="58">
        <f>Analítico!N137</f>
        <v>0</v>
      </c>
      <c r="O24" s="58">
        <f>Analítico!O137</f>
        <v>0</v>
      </c>
      <c r="P24" s="58">
        <f>Analítico!P137</f>
        <v>0</v>
      </c>
      <c r="Q24" s="58">
        <f>Analítico!Q137</f>
        <v>0</v>
      </c>
      <c r="R24" s="58">
        <f>Analítico!R137</f>
        <v>0</v>
      </c>
      <c r="S24" s="58">
        <f>Analítico!S137</f>
        <v>0</v>
      </c>
      <c r="T24" s="58">
        <f>Analítico!T137</f>
        <v>0</v>
      </c>
      <c r="U24" s="58">
        <f>Analítico!U137</f>
        <v>0</v>
      </c>
      <c r="V24" s="58">
        <f>Analítico!V137</f>
        <v>0</v>
      </c>
      <c r="W24" s="58">
        <f>Analítico!W137</f>
        <v>0</v>
      </c>
      <c r="X24" s="58">
        <f>Analítico!X137</f>
        <v>0</v>
      </c>
      <c r="Y24" s="58">
        <f>Analítico!Y137</f>
        <v>0</v>
      </c>
      <c r="Z24" s="58">
        <f>Analítico!Z137</f>
        <v>0</v>
      </c>
      <c r="AA24" s="58">
        <f>Analítico!AA137</f>
        <v>0</v>
      </c>
      <c r="AB24" s="58">
        <f>Analítico!AB137</f>
        <v>0</v>
      </c>
      <c r="AC24" s="58">
        <f>Analítico!AC137</f>
        <v>0</v>
      </c>
      <c r="AD24" s="58">
        <f>Analítico!AD137</f>
        <v>0</v>
      </c>
      <c r="AE24" s="58">
        <f>Analítico!AE137</f>
        <v>0</v>
      </c>
      <c r="AF24" s="58">
        <f>Analítico!AF137</f>
        <v>0</v>
      </c>
      <c r="AG24" s="58">
        <f>Analítico!AG137</f>
        <v>0</v>
      </c>
      <c r="AH24" s="58">
        <f>Analítico!AH137</f>
        <v>0</v>
      </c>
      <c r="AI24" s="58">
        <f>Analítico!AI137</f>
        <v>0</v>
      </c>
      <c r="AJ24" s="58">
        <f>Analítico!AJ137</f>
        <v>0</v>
      </c>
      <c r="AK24" s="58">
        <f>Analítico!AK137</f>
        <v>0</v>
      </c>
      <c r="AL24" s="58">
        <f>Analítico!AL137</f>
        <v>0</v>
      </c>
      <c r="AM24" s="59">
        <f t="shared" si="4"/>
        <v>0</v>
      </c>
      <c r="AN24" s="60">
        <f t="shared" ca="1" si="5"/>
        <v>0</v>
      </c>
      <c r="AO24" s="20"/>
      <c r="AP24" s="20"/>
      <c r="AQ24" s="20"/>
      <c r="AR24" s="20"/>
    </row>
    <row r="25" spans="1:44" ht="30" customHeight="1">
      <c r="A25" s="61" t="s">
        <v>40</v>
      </c>
      <c r="B25" s="62" t="s">
        <v>41</v>
      </c>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26">
        <f>Desmobilização!H204</f>
        <v>238346.11461441111</v>
      </c>
      <c r="AN25" s="64">
        <f t="shared" ca="1" si="5"/>
        <v>1.5563824117383033E-2</v>
      </c>
      <c r="AO25" s="20"/>
      <c r="AP25" s="20"/>
      <c r="AQ25" s="20"/>
      <c r="AR25" s="20"/>
    </row>
    <row r="26" spans="1:44" ht="30" customHeight="1">
      <c r="A26" s="65" t="s">
        <v>42</v>
      </c>
      <c r="B26" s="18"/>
      <c r="C26" s="41">
        <f t="shared" ref="C26:AL26" ca="1" si="7">SUBTOTAL(109,C17:C25)</f>
        <v>3244131.7815064834</v>
      </c>
      <c r="D26" s="41">
        <f t="shared" ca="1" si="7"/>
        <v>2072129.7815064834</v>
      </c>
      <c r="E26" s="41">
        <f t="shared" ca="1" si="7"/>
        <v>2237543.1169890659</v>
      </c>
      <c r="F26" s="41">
        <f t="shared" ca="1" si="7"/>
        <v>2343463.1169890659</v>
      </c>
      <c r="G26" s="41">
        <f t="shared" ca="1" si="7"/>
        <v>2389018.3849404836</v>
      </c>
      <c r="H26" s="41">
        <f t="shared" ca="1" si="7"/>
        <v>2789477.707319025</v>
      </c>
      <c r="I26" s="41">
        <f t="shared" ca="1" si="7"/>
        <v>0</v>
      </c>
      <c r="J26" s="41">
        <f t="shared" ca="1" si="7"/>
        <v>0</v>
      </c>
      <c r="K26" s="41">
        <f t="shared" ca="1" si="7"/>
        <v>0</v>
      </c>
      <c r="L26" s="41">
        <f t="shared" ca="1" si="7"/>
        <v>0</v>
      </c>
      <c r="M26" s="41">
        <f t="shared" ca="1" si="7"/>
        <v>0</v>
      </c>
      <c r="N26" s="41">
        <f t="shared" ca="1" si="7"/>
        <v>0</v>
      </c>
      <c r="O26" s="41">
        <f t="shared" ca="1" si="7"/>
        <v>0</v>
      </c>
      <c r="P26" s="41">
        <f t="shared" ca="1" si="7"/>
        <v>0</v>
      </c>
      <c r="Q26" s="41">
        <f t="shared" ca="1" si="7"/>
        <v>0</v>
      </c>
      <c r="R26" s="41">
        <f t="shared" ca="1" si="7"/>
        <v>0</v>
      </c>
      <c r="S26" s="41">
        <f t="shared" ca="1" si="7"/>
        <v>0</v>
      </c>
      <c r="T26" s="41">
        <f t="shared" ca="1" si="7"/>
        <v>0</v>
      </c>
      <c r="U26" s="41">
        <f t="shared" ca="1" si="7"/>
        <v>0</v>
      </c>
      <c r="V26" s="41">
        <f t="shared" ca="1" si="7"/>
        <v>0</v>
      </c>
      <c r="W26" s="41">
        <f t="shared" ca="1" si="7"/>
        <v>0</v>
      </c>
      <c r="X26" s="41">
        <f t="shared" ca="1" si="7"/>
        <v>0</v>
      </c>
      <c r="Y26" s="41">
        <f t="shared" ca="1" si="7"/>
        <v>0</v>
      </c>
      <c r="Z26" s="41">
        <f t="shared" ca="1" si="7"/>
        <v>0</v>
      </c>
      <c r="AA26" s="41">
        <f t="shared" ca="1" si="7"/>
        <v>0</v>
      </c>
      <c r="AB26" s="41">
        <f t="shared" ca="1" si="7"/>
        <v>0</v>
      </c>
      <c r="AC26" s="41">
        <f t="shared" ca="1" si="7"/>
        <v>0</v>
      </c>
      <c r="AD26" s="41">
        <f t="shared" ca="1" si="7"/>
        <v>0</v>
      </c>
      <c r="AE26" s="41">
        <f t="shared" ca="1" si="7"/>
        <v>0</v>
      </c>
      <c r="AF26" s="41">
        <f t="shared" ca="1" si="7"/>
        <v>0</v>
      </c>
      <c r="AG26" s="41">
        <f t="shared" ca="1" si="7"/>
        <v>0</v>
      </c>
      <c r="AH26" s="41">
        <f t="shared" ca="1" si="7"/>
        <v>0</v>
      </c>
      <c r="AI26" s="41">
        <f t="shared" ca="1" si="7"/>
        <v>0</v>
      </c>
      <c r="AJ26" s="41">
        <f t="shared" ca="1" si="7"/>
        <v>0</v>
      </c>
      <c r="AK26" s="41">
        <f t="shared" ca="1" si="7"/>
        <v>0</v>
      </c>
      <c r="AL26" s="41">
        <f t="shared" ca="1" si="7"/>
        <v>0</v>
      </c>
      <c r="AM26" s="41">
        <f ca="1">SUBTOTAL(109,AM21:AM25)</f>
        <v>15314110.003865017</v>
      </c>
      <c r="AN26" s="42">
        <f t="shared" ca="1" si="5"/>
        <v>1</v>
      </c>
      <c r="AO26" s="66"/>
      <c r="AP26" s="20"/>
      <c r="AQ26" s="20"/>
      <c r="AR26" s="20"/>
    </row>
    <row r="27" spans="1:44" ht="16.5" customHeight="1">
      <c r="A27" s="67"/>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8"/>
      <c r="AN27" s="69"/>
      <c r="AO27" s="20"/>
      <c r="AP27" s="20"/>
      <c r="AQ27" s="20"/>
      <c r="AR27" s="20"/>
    </row>
    <row r="28" spans="1:44" ht="9" customHeight="1">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1"/>
      <c r="AO28" s="20"/>
      <c r="AP28" s="20"/>
      <c r="AQ28" s="20"/>
      <c r="AR28" s="20"/>
    </row>
    <row r="29" spans="1:44" ht="46.5" customHeight="1">
      <c r="A29" s="70"/>
      <c r="B29" s="70"/>
      <c r="C29" s="70"/>
      <c r="D29" s="70"/>
      <c r="E29" s="70" t="s">
        <v>43</v>
      </c>
      <c r="F29" s="70"/>
      <c r="G29" s="70" t="s">
        <v>43</v>
      </c>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1"/>
      <c r="AO29" s="20"/>
      <c r="AP29" s="20"/>
      <c r="AQ29" s="20"/>
      <c r="AR29" s="20"/>
    </row>
    <row r="30" spans="1:44" ht="30" customHeight="1">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2"/>
      <c r="AN30" s="71"/>
      <c r="AO30" s="20"/>
      <c r="AP30" s="20"/>
      <c r="AQ30" s="20"/>
      <c r="AR30" s="20"/>
    </row>
    <row r="31" spans="1:44" ht="30" customHeight="1">
      <c r="A31" s="70"/>
      <c r="B31" s="70"/>
      <c r="C31" s="70"/>
      <c r="D31" s="70"/>
      <c r="E31" s="70"/>
      <c r="F31" s="70" t="s">
        <v>43</v>
      </c>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1"/>
      <c r="AO31" s="20"/>
      <c r="AP31" s="20"/>
      <c r="AQ31" s="20"/>
      <c r="AR31" s="20"/>
    </row>
    <row r="32" spans="1:44" ht="30"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70"/>
      <c r="AN32" s="71"/>
      <c r="AO32" s="20"/>
      <c r="AP32" s="20"/>
      <c r="AQ32" s="20"/>
      <c r="AR32" s="20"/>
    </row>
    <row r="33" spans="1:44" ht="30"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73"/>
      <c r="AN33" s="71"/>
      <c r="AO33" s="20"/>
      <c r="AP33" s="20"/>
      <c r="AQ33" s="20"/>
      <c r="AR33" s="21"/>
    </row>
    <row r="34" spans="1:44" ht="30"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73"/>
      <c r="AN34" s="71"/>
      <c r="AO34" s="20"/>
      <c r="AP34" s="20"/>
      <c r="AQ34" s="20"/>
      <c r="AR34" s="21"/>
    </row>
    <row r="35" spans="1:44" ht="30"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73"/>
      <c r="AN35" s="71"/>
      <c r="AO35" s="20"/>
      <c r="AP35" s="20"/>
      <c r="AQ35" s="20"/>
      <c r="AR35" s="21"/>
    </row>
    <row r="36" spans="1:44" ht="30"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73"/>
      <c r="AN36" s="71"/>
      <c r="AO36" s="20"/>
      <c r="AP36" s="20"/>
      <c r="AQ36" s="20"/>
      <c r="AR36" s="21"/>
    </row>
    <row r="37" spans="1:44" ht="30"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73"/>
      <c r="AN37" s="71"/>
      <c r="AO37" s="20"/>
      <c r="AP37" s="20"/>
      <c r="AQ37" s="20"/>
      <c r="AR37" s="21"/>
    </row>
    <row r="38" spans="1:44" ht="30"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73"/>
      <c r="AN38" s="71"/>
      <c r="AO38" s="20"/>
      <c r="AP38" s="20"/>
      <c r="AQ38" s="20"/>
      <c r="AR38" s="21"/>
    </row>
    <row r="39" spans="1:44" ht="30"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73"/>
      <c r="AN39" s="71"/>
      <c r="AO39" s="20"/>
      <c r="AP39" s="20"/>
      <c r="AQ39" s="20"/>
      <c r="AR39" s="21"/>
    </row>
    <row r="40" spans="1:44" ht="30"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73"/>
      <c r="AN40" s="71"/>
      <c r="AO40" s="20"/>
      <c r="AP40" s="20"/>
      <c r="AQ40" s="20"/>
      <c r="AR40" s="21"/>
    </row>
    <row r="41" spans="1:44" ht="30"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73"/>
      <c r="AN41" s="71"/>
      <c r="AO41" s="20"/>
      <c r="AP41" s="20"/>
      <c r="AQ41" s="20"/>
      <c r="AR41" s="21"/>
    </row>
    <row r="42" spans="1:44" ht="30"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73"/>
      <c r="AN42" s="71"/>
      <c r="AO42" s="20"/>
      <c r="AP42" s="20"/>
      <c r="AQ42" s="20"/>
      <c r="AR42" s="21"/>
    </row>
    <row r="43" spans="1:44" ht="30"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73"/>
      <c r="AN43" s="71"/>
      <c r="AO43" s="20"/>
      <c r="AP43" s="20"/>
      <c r="AQ43" s="20"/>
      <c r="AR43" s="21"/>
    </row>
    <row r="44" spans="1:44" ht="30"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73"/>
      <c r="AN44" s="71"/>
      <c r="AO44" s="20"/>
      <c r="AP44" s="20"/>
      <c r="AQ44" s="20"/>
      <c r="AR44" s="21"/>
    </row>
    <row r="45" spans="1:44" ht="30"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73"/>
      <c r="AN45" s="71"/>
      <c r="AO45" s="20"/>
      <c r="AP45" s="20"/>
      <c r="AQ45" s="20"/>
      <c r="AR45" s="21"/>
    </row>
    <row r="46" spans="1:44" ht="30"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73"/>
      <c r="AN46" s="71"/>
      <c r="AO46" s="20"/>
      <c r="AP46" s="20"/>
      <c r="AQ46" s="20"/>
      <c r="AR46" s="21"/>
    </row>
    <row r="47" spans="1:44" ht="30"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73"/>
      <c r="AN47" s="71"/>
      <c r="AO47" s="20"/>
      <c r="AP47" s="20"/>
      <c r="AQ47" s="20"/>
      <c r="AR47" s="21"/>
    </row>
    <row r="48" spans="1:44" ht="30"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73"/>
      <c r="AN48" s="71"/>
      <c r="AO48" s="20"/>
      <c r="AP48" s="20"/>
      <c r="AQ48" s="20"/>
      <c r="AR48" s="21"/>
    </row>
    <row r="49" spans="1:44" ht="30"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73"/>
      <c r="AN49" s="71"/>
      <c r="AO49" s="20"/>
      <c r="AP49" s="20"/>
      <c r="AQ49" s="20"/>
      <c r="AR49" s="21"/>
    </row>
    <row r="50" spans="1:44" ht="30"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73"/>
      <c r="AN50" s="71"/>
      <c r="AO50" s="20"/>
      <c r="AP50" s="20"/>
      <c r="AQ50" s="20"/>
      <c r="AR50" s="21"/>
    </row>
    <row r="51" spans="1:44" ht="30"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73"/>
      <c r="AN51" s="71"/>
      <c r="AO51" s="20"/>
      <c r="AP51" s="20"/>
      <c r="AQ51" s="20"/>
      <c r="AR51" s="21"/>
    </row>
    <row r="52" spans="1:44" ht="30"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73"/>
      <c r="AN52" s="71"/>
      <c r="AO52" s="20"/>
      <c r="AP52" s="20"/>
      <c r="AQ52" s="20"/>
      <c r="AR52" s="21"/>
    </row>
    <row r="53" spans="1:44" ht="30"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73"/>
      <c r="AN53" s="71"/>
      <c r="AO53" s="20"/>
      <c r="AP53" s="20"/>
      <c r="AQ53" s="20"/>
      <c r="AR53" s="21"/>
    </row>
    <row r="54" spans="1:44" ht="30"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73"/>
      <c r="AN54" s="71"/>
      <c r="AO54" s="20"/>
      <c r="AP54" s="20"/>
      <c r="AQ54" s="20"/>
      <c r="AR54" s="21"/>
    </row>
    <row r="55" spans="1:44" ht="30"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73"/>
      <c r="AN55" s="71"/>
      <c r="AO55" s="20"/>
      <c r="AP55" s="20"/>
      <c r="AQ55" s="20"/>
      <c r="AR55" s="21"/>
    </row>
    <row r="56" spans="1:44" ht="30"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73"/>
      <c r="AN56" s="71"/>
      <c r="AO56" s="20"/>
      <c r="AP56" s="20"/>
      <c r="AQ56" s="20"/>
      <c r="AR56" s="21"/>
    </row>
    <row r="57" spans="1:44" ht="30"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73"/>
      <c r="AN57" s="71"/>
      <c r="AO57" s="20"/>
      <c r="AP57" s="20"/>
      <c r="AQ57" s="20"/>
      <c r="AR57" s="21"/>
    </row>
    <row r="58" spans="1:44" ht="30"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73"/>
      <c r="AN58" s="71"/>
      <c r="AO58" s="20"/>
      <c r="AP58" s="20"/>
      <c r="AQ58" s="20"/>
      <c r="AR58" s="21"/>
    </row>
    <row r="59" spans="1:44" ht="30"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73"/>
      <c r="AN59" s="71"/>
      <c r="AO59" s="20"/>
      <c r="AP59" s="20"/>
      <c r="AQ59" s="20"/>
      <c r="AR59" s="21"/>
    </row>
    <row r="60" spans="1:44" ht="30"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73"/>
      <c r="AN60" s="71"/>
      <c r="AO60" s="20"/>
      <c r="AP60" s="20"/>
      <c r="AQ60" s="20"/>
      <c r="AR60" s="21"/>
    </row>
    <row r="61" spans="1:44" ht="30"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73"/>
      <c r="AN61" s="71"/>
      <c r="AO61" s="20"/>
      <c r="AP61" s="20"/>
      <c r="AQ61" s="20"/>
      <c r="AR61" s="21"/>
    </row>
    <row r="62" spans="1:44" ht="30"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73"/>
      <c r="AN62" s="71"/>
      <c r="AO62" s="20"/>
      <c r="AP62" s="20"/>
      <c r="AQ62" s="20"/>
      <c r="AR62" s="21"/>
    </row>
    <row r="63" spans="1:44" ht="30"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73"/>
      <c r="AN63" s="71"/>
      <c r="AO63" s="20"/>
      <c r="AP63" s="20"/>
      <c r="AQ63" s="20"/>
      <c r="AR63" s="21"/>
    </row>
    <row r="64" spans="1:44" ht="30"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73"/>
      <c r="AN64" s="71"/>
      <c r="AO64" s="20"/>
      <c r="AP64" s="20"/>
      <c r="AQ64" s="20"/>
      <c r="AR64" s="21"/>
    </row>
    <row r="65" spans="1:44" ht="30"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73"/>
      <c r="AN65" s="71"/>
      <c r="AO65" s="20"/>
      <c r="AP65" s="20"/>
      <c r="AQ65" s="20"/>
      <c r="AR65" s="21"/>
    </row>
    <row r="66" spans="1:44" ht="30"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73"/>
      <c r="AN66" s="71"/>
      <c r="AO66" s="20"/>
      <c r="AP66" s="20"/>
      <c r="AQ66" s="20"/>
      <c r="AR66" s="21"/>
    </row>
    <row r="67" spans="1:44" ht="30"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73"/>
      <c r="AN67" s="71"/>
      <c r="AO67" s="20"/>
      <c r="AP67" s="20"/>
      <c r="AQ67" s="20"/>
      <c r="AR67" s="21"/>
    </row>
    <row r="68" spans="1:44" ht="30"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73"/>
      <c r="AN68" s="71"/>
      <c r="AO68" s="20"/>
      <c r="AP68" s="20"/>
      <c r="AQ68" s="20"/>
      <c r="AR68" s="21"/>
    </row>
    <row r="69" spans="1:44" ht="30"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73"/>
      <c r="AN69" s="71"/>
      <c r="AO69" s="20"/>
      <c r="AP69" s="20"/>
      <c r="AQ69" s="20"/>
      <c r="AR69" s="21"/>
    </row>
    <row r="70" spans="1:44" ht="30"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73"/>
      <c r="AN70" s="71"/>
      <c r="AO70" s="20"/>
      <c r="AP70" s="20"/>
      <c r="AQ70" s="20"/>
      <c r="AR70" s="21"/>
    </row>
    <row r="71" spans="1:44" ht="30"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73"/>
      <c r="AN71" s="71"/>
      <c r="AO71" s="20"/>
      <c r="AP71" s="20"/>
      <c r="AQ71" s="20"/>
      <c r="AR71" s="21"/>
    </row>
    <row r="72" spans="1:44" ht="30"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73"/>
      <c r="AN72" s="71"/>
      <c r="AO72" s="20"/>
      <c r="AP72" s="20"/>
      <c r="AQ72" s="20"/>
      <c r="AR72" s="21"/>
    </row>
    <row r="73" spans="1:44" ht="30"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73"/>
      <c r="AN73" s="71"/>
      <c r="AO73" s="20"/>
      <c r="AP73" s="20"/>
      <c r="AQ73" s="20"/>
      <c r="AR73" s="21"/>
    </row>
    <row r="74" spans="1:44" ht="30"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73"/>
      <c r="AN74" s="71"/>
      <c r="AO74" s="20"/>
      <c r="AP74" s="20"/>
      <c r="AQ74" s="20"/>
      <c r="AR74" s="21"/>
    </row>
    <row r="75" spans="1:44" ht="30"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73"/>
      <c r="AN75" s="71"/>
      <c r="AO75" s="20"/>
      <c r="AP75" s="20"/>
      <c r="AQ75" s="20"/>
      <c r="AR75" s="21"/>
    </row>
    <row r="76" spans="1:44" ht="30"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73"/>
      <c r="AN76" s="71"/>
      <c r="AO76" s="20"/>
      <c r="AP76" s="20"/>
      <c r="AQ76" s="20"/>
      <c r="AR76" s="21"/>
    </row>
    <row r="77" spans="1:44" ht="30"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73"/>
      <c r="AN77" s="71"/>
      <c r="AO77" s="20"/>
      <c r="AP77" s="20"/>
      <c r="AQ77" s="20"/>
      <c r="AR77" s="21"/>
    </row>
    <row r="78" spans="1:44" ht="30"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73"/>
      <c r="AN78" s="71"/>
      <c r="AO78" s="20"/>
      <c r="AP78" s="20"/>
      <c r="AQ78" s="20"/>
      <c r="AR78" s="21"/>
    </row>
    <row r="79" spans="1:44" ht="30"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73"/>
      <c r="AN79" s="71"/>
      <c r="AO79" s="20"/>
      <c r="AP79" s="20"/>
      <c r="AQ79" s="20"/>
      <c r="AR79" s="21"/>
    </row>
    <row r="80" spans="1:44" ht="30"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73"/>
      <c r="AN80" s="71"/>
      <c r="AO80" s="20"/>
      <c r="AP80" s="20"/>
      <c r="AQ80" s="20"/>
      <c r="AR80" s="21"/>
    </row>
    <row r="81" spans="1:44" ht="30"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73"/>
      <c r="AN81" s="71"/>
      <c r="AO81" s="20"/>
      <c r="AP81" s="20"/>
      <c r="AQ81" s="20"/>
      <c r="AR81" s="21"/>
    </row>
    <row r="82" spans="1:44" ht="30"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73"/>
      <c r="AN82" s="71"/>
      <c r="AO82" s="20"/>
      <c r="AP82" s="20"/>
      <c r="AQ82" s="20"/>
      <c r="AR82" s="21"/>
    </row>
    <row r="83" spans="1:44" ht="30"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73"/>
      <c r="AN83" s="71"/>
      <c r="AO83" s="20"/>
      <c r="AP83" s="20"/>
      <c r="AQ83" s="20"/>
      <c r="AR83" s="21"/>
    </row>
    <row r="84" spans="1:44" ht="30"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73"/>
      <c r="AN84" s="71"/>
      <c r="AO84" s="20"/>
      <c r="AP84" s="20"/>
      <c r="AQ84" s="20"/>
      <c r="AR84" s="21"/>
    </row>
    <row r="85" spans="1:44" ht="30"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73"/>
      <c r="AN85" s="71"/>
      <c r="AO85" s="20"/>
      <c r="AP85" s="20"/>
      <c r="AQ85" s="20"/>
      <c r="AR85" s="21"/>
    </row>
    <row r="86" spans="1:44" ht="30"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73"/>
      <c r="AN86" s="71"/>
      <c r="AO86" s="20"/>
      <c r="AP86" s="20"/>
      <c r="AQ86" s="20"/>
      <c r="AR86" s="21"/>
    </row>
    <row r="87" spans="1:44" ht="30"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73"/>
      <c r="AN87" s="71"/>
      <c r="AO87" s="20"/>
      <c r="AP87" s="20"/>
      <c r="AQ87" s="20"/>
      <c r="AR87" s="21"/>
    </row>
    <row r="88" spans="1:44" ht="30"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73"/>
      <c r="AN88" s="71"/>
      <c r="AO88" s="20"/>
      <c r="AP88" s="20"/>
      <c r="AQ88" s="20"/>
      <c r="AR88" s="21"/>
    </row>
    <row r="89" spans="1:44" ht="30"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73"/>
      <c r="AN89" s="71"/>
      <c r="AO89" s="20"/>
      <c r="AP89" s="20"/>
      <c r="AQ89" s="20"/>
      <c r="AR89" s="21"/>
    </row>
    <row r="90" spans="1:44" ht="30"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73"/>
      <c r="AN90" s="71"/>
      <c r="AO90" s="20"/>
      <c r="AP90" s="20"/>
      <c r="AQ90" s="20"/>
      <c r="AR90" s="21"/>
    </row>
    <row r="91" spans="1:44" ht="30"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73"/>
      <c r="AN91" s="71"/>
      <c r="AO91" s="20"/>
      <c r="AP91" s="20"/>
      <c r="AQ91" s="20"/>
      <c r="AR91" s="21"/>
    </row>
    <row r="92" spans="1:44" ht="30"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73"/>
      <c r="AN92" s="71"/>
      <c r="AO92" s="20"/>
      <c r="AP92" s="20"/>
      <c r="AQ92" s="20"/>
      <c r="AR92" s="21"/>
    </row>
    <row r="93" spans="1:44" ht="30"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73"/>
      <c r="AN93" s="71"/>
      <c r="AO93" s="20"/>
      <c r="AP93" s="20"/>
      <c r="AQ93" s="20"/>
      <c r="AR93" s="21"/>
    </row>
    <row r="94" spans="1:44" ht="30"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73"/>
      <c r="AN94" s="71"/>
      <c r="AO94" s="20"/>
      <c r="AP94" s="20"/>
      <c r="AQ94" s="20"/>
      <c r="AR94" s="21"/>
    </row>
    <row r="95" spans="1:44" ht="30"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73"/>
      <c r="AN95" s="71"/>
      <c r="AO95" s="20"/>
      <c r="AP95" s="20"/>
      <c r="AQ95" s="20"/>
      <c r="AR95" s="21"/>
    </row>
    <row r="96" spans="1:44" ht="30"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73"/>
      <c r="AN96" s="71"/>
      <c r="AO96" s="20"/>
      <c r="AP96" s="20"/>
      <c r="AQ96" s="20"/>
      <c r="AR96" s="21"/>
    </row>
    <row r="97" spans="1:44" ht="30"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73"/>
      <c r="AN97" s="71"/>
      <c r="AO97" s="20"/>
      <c r="AP97" s="20"/>
      <c r="AQ97" s="20"/>
      <c r="AR97" s="21"/>
    </row>
    <row r="98" spans="1:44" ht="30"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73"/>
      <c r="AN98" s="71"/>
      <c r="AO98" s="20"/>
      <c r="AP98" s="20"/>
      <c r="AQ98" s="20"/>
      <c r="AR98" s="21"/>
    </row>
    <row r="99" spans="1:44" ht="30"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73"/>
      <c r="AN99" s="71"/>
      <c r="AO99" s="20"/>
      <c r="AP99" s="20"/>
      <c r="AQ99" s="20"/>
      <c r="AR99" s="21"/>
    </row>
    <row r="100" spans="1:44" ht="30"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73"/>
      <c r="AN100" s="71"/>
      <c r="AO100" s="20"/>
      <c r="AP100" s="20"/>
      <c r="AQ100" s="20"/>
      <c r="AR100" s="21"/>
    </row>
    <row r="101" spans="1:44" ht="30"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73"/>
      <c r="AN101" s="71"/>
      <c r="AO101" s="20"/>
      <c r="AP101" s="20"/>
      <c r="AQ101" s="20"/>
      <c r="AR101" s="21"/>
    </row>
    <row r="102" spans="1:44" ht="30"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73"/>
      <c r="AN102" s="71"/>
      <c r="AO102" s="20"/>
      <c r="AP102" s="20"/>
      <c r="AQ102" s="20"/>
      <c r="AR102" s="21"/>
    </row>
    <row r="103" spans="1:44" ht="30"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73"/>
      <c r="AN103" s="71"/>
      <c r="AO103" s="20"/>
      <c r="AP103" s="20"/>
      <c r="AQ103" s="20"/>
      <c r="AR103" s="21"/>
    </row>
    <row r="104" spans="1:44" ht="30"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73"/>
      <c r="AN104" s="71"/>
      <c r="AO104" s="20"/>
      <c r="AP104" s="20"/>
      <c r="AQ104" s="20"/>
      <c r="AR104" s="21"/>
    </row>
    <row r="105" spans="1:44" ht="30"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73"/>
      <c r="AN105" s="71"/>
      <c r="AO105" s="20"/>
      <c r="AP105" s="20"/>
      <c r="AQ105" s="20"/>
      <c r="AR105" s="21"/>
    </row>
    <row r="106" spans="1:44" ht="30"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73"/>
      <c r="AN106" s="71"/>
      <c r="AO106" s="20"/>
      <c r="AP106" s="20"/>
      <c r="AQ106" s="20"/>
      <c r="AR106" s="21"/>
    </row>
    <row r="107" spans="1:44" ht="30"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73"/>
      <c r="AN107" s="71"/>
      <c r="AO107" s="20"/>
      <c r="AP107" s="20"/>
      <c r="AQ107" s="20"/>
      <c r="AR107" s="21"/>
    </row>
    <row r="108" spans="1:44" ht="30"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73"/>
      <c r="AN108" s="71"/>
      <c r="AO108" s="20"/>
      <c r="AP108" s="20"/>
      <c r="AQ108" s="20"/>
      <c r="AR108" s="21"/>
    </row>
    <row r="109" spans="1:44" ht="30"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73"/>
      <c r="AN109" s="71"/>
      <c r="AO109" s="20"/>
      <c r="AP109" s="20"/>
      <c r="AQ109" s="20"/>
      <c r="AR109" s="21"/>
    </row>
    <row r="110" spans="1:44" ht="30"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73"/>
      <c r="AN110" s="71"/>
      <c r="AO110" s="20"/>
      <c r="AP110" s="20"/>
      <c r="AQ110" s="20"/>
      <c r="AR110" s="21"/>
    </row>
    <row r="111" spans="1:44" ht="30"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73"/>
      <c r="AN111" s="71"/>
      <c r="AO111" s="20"/>
      <c r="AP111" s="20"/>
      <c r="AQ111" s="20"/>
      <c r="AR111" s="21"/>
    </row>
    <row r="112" spans="1:44" ht="30"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73"/>
      <c r="AN112" s="71"/>
      <c r="AO112" s="20"/>
      <c r="AP112" s="20"/>
      <c r="AQ112" s="20"/>
      <c r="AR112" s="21"/>
    </row>
    <row r="113" spans="1:44" ht="30"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73"/>
      <c r="AN113" s="71"/>
      <c r="AO113" s="20"/>
      <c r="AP113" s="20"/>
      <c r="AQ113" s="20"/>
      <c r="AR113" s="21"/>
    </row>
    <row r="114" spans="1:44" ht="30"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73"/>
      <c r="AN114" s="71"/>
      <c r="AO114" s="20"/>
      <c r="AP114" s="20"/>
      <c r="AQ114" s="20"/>
      <c r="AR114" s="21"/>
    </row>
    <row r="115" spans="1:44" ht="30"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73"/>
      <c r="AN115" s="71"/>
      <c r="AO115" s="20"/>
      <c r="AP115" s="20"/>
      <c r="AQ115" s="20"/>
      <c r="AR115" s="21"/>
    </row>
    <row r="116" spans="1:44" ht="30"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73"/>
      <c r="AN116" s="71"/>
      <c r="AO116" s="20"/>
      <c r="AP116" s="20"/>
      <c r="AQ116" s="20"/>
      <c r="AR116" s="21"/>
    </row>
    <row r="117" spans="1:44" ht="30"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73"/>
      <c r="AN117" s="71"/>
      <c r="AO117" s="20"/>
      <c r="AP117" s="20"/>
      <c r="AQ117" s="20"/>
      <c r="AR117" s="21"/>
    </row>
    <row r="118" spans="1:44" ht="30"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73"/>
      <c r="AN118" s="71"/>
      <c r="AO118" s="20"/>
      <c r="AP118" s="20"/>
      <c r="AQ118" s="20"/>
      <c r="AR118" s="21"/>
    </row>
    <row r="119" spans="1:44" ht="30"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73"/>
      <c r="AN119" s="71"/>
      <c r="AO119" s="20"/>
      <c r="AP119" s="20"/>
      <c r="AQ119" s="20"/>
      <c r="AR119" s="21"/>
    </row>
    <row r="120" spans="1:44" ht="30"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73"/>
      <c r="AN120" s="71"/>
      <c r="AO120" s="20"/>
      <c r="AP120" s="20"/>
      <c r="AQ120" s="20"/>
      <c r="AR120" s="21"/>
    </row>
    <row r="121" spans="1:44" ht="30"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73"/>
      <c r="AN121" s="71"/>
      <c r="AO121" s="20"/>
      <c r="AP121" s="20"/>
      <c r="AQ121" s="20"/>
      <c r="AR121" s="21"/>
    </row>
    <row r="122" spans="1:44" ht="30"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73"/>
      <c r="AN122" s="71"/>
      <c r="AO122" s="20"/>
      <c r="AP122" s="20"/>
      <c r="AQ122" s="20"/>
      <c r="AR122" s="21"/>
    </row>
    <row r="123" spans="1:44" ht="30"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73"/>
      <c r="AN123" s="71"/>
      <c r="AO123" s="20"/>
      <c r="AP123" s="20"/>
      <c r="AQ123" s="20"/>
      <c r="AR123" s="21"/>
    </row>
    <row r="124" spans="1:44" ht="30"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73"/>
      <c r="AN124" s="71"/>
      <c r="AO124" s="20"/>
      <c r="AP124" s="20"/>
      <c r="AQ124" s="20"/>
      <c r="AR124" s="21"/>
    </row>
    <row r="125" spans="1:44" ht="30"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73"/>
      <c r="AN125" s="71"/>
      <c r="AO125" s="20"/>
      <c r="AP125" s="20"/>
      <c r="AQ125" s="20"/>
      <c r="AR125" s="21"/>
    </row>
    <row r="126" spans="1:44" ht="30"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73"/>
      <c r="AN126" s="71"/>
      <c r="AO126" s="20"/>
      <c r="AP126" s="20"/>
      <c r="AQ126" s="20"/>
      <c r="AR126" s="21"/>
    </row>
    <row r="127" spans="1:44" ht="30"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73"/>
      <c r="AN127" s="71"/>
      <c r="AO127" s="20"/>
      <c r="AP127" s="20"/>
      <c r="AQ127" s="20"/>
      <c r="AR127" s="21"/>
    </row>
    <row r="128" spans="1:44" ht="30"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73"/>
      <c r="AN128" s="71"/>
      <c r="AO128" s="20"/>
      <c r="AP128" s="20"/>
      <c r="AQ128" s="20"/>
      <c r="AR128" s="21"/>
    </row>
    <row r="129" spans="1:44" ht="30"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73"/>
      <c r="AN129" s="71"/>
      <c r="AO129" s="20"/>
      <c r="AP129" s="20"/>
      <c r="AQ129" s="20"/>
      <c r="AR129" s="21"/>
    </row>
    <row r="130" spans="1:44" ht="30"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73"/>
      <c r="AN130" s="71"/>
      <c r="AO130" s="20"/>
      <c r="AP130" s="20"/>
      <c r="AQ130" s="20"/>
      <c r="AR130" s="21"/>
    </row>
    <row r="131" spans="1:44" ht="30"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73"/>
      <c r="AN131" s="71"/>
      <c r="AO131" s="20"/>
      <c r="AP131" s="20"/>
      <c r="AQ131" s="20"/>
      <c r="AR131" s="21"/>
    </row>
    <row r="132" spans="1:44" ht="30"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73"/>
      <c r="AN132" s="71"/>
      <c r="AO132" s="20"/>
      <c r="AP132" s="20"/>
      <c r="AQ132" s="20"/>
      <c r="AR132" s="21"/>
    </row>
    <row r="133" spans="1:44" ht="30"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73"/>
      <c r="AN133" s="71"/>
      <c r="AO133" s="20"/>
      <c r="AP133" s="20"/>
      <c r="AQ133" s="20"/>
      <c r="AR133" s="21"/>
    </row>
    <row r="134" spans="1:44" ht="30"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73"/>
      <c r="AN134" s="71"/>
      <c r="AO134" s="20"/>
      <c r="AP134" s="20"/>
      <c r="AQ134" s="20"/>
      <c r="AR134" s="21"/>
    </row>
    <row r="135" spans="1:44" ht="30"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73"/>
      <c r="AN135" s="71"/>
      <c r="AO135" s="20"/>
      <c r="AP135" s="20"/>
      <c r="AQ135" s="20"/>
      <c r="AR135" s="21"/>
    </row>
    <row r="136" spans="1:44" ht="30"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73"/>
      <c r="AN136" s="71"/>
      <c r="AO136" s="20"/>
      <c r="AP136" s="20"/>
      <c r="AQ136" s="20"/>
      <c r="AR136" s="21"/>
    </row>
    <row r="137" spans="1:44" ht="30"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73"/>
      <c r="AN137" s="71"/>
      <c r="AO137" s="20"/>
      <c r="AP137" s="20"/>
      <c r="AQ137" s="20"/>
      <c r="AR137" s="21"/>
    </row>
    <row r="138" spans="1:44" ht="30"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73"/>
      <c r="AN138" s="71"/>
      <c r="AO138" s="20"/>
      <c r="AP138" s="20"/>
      <c r="AQ138" s="20"/>
      <c r="AR138" s="21"/>
    </row>
    <row r="139" spans="1:44" ht="30"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73"/>
      <c r="AN139" s="71"/>
      <c r="AO139" s="20"/>
      <c r="AP139" s="20"/>
      <c r="AQ139" s="20"/>
      <c r="AR139" s="21"/>
    </row>
    <row r="140" spans="1:44" ht="30"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73"/>
      <c r="AN140" s="71"/>
      <c r="AO140" s="20"/>
      <c r="AP140" s="20"/>
      <c r="AQ140" s="20"/>
      <c r="AR140" s="21"/>
    </row>
    <row r="141" spans="1:44" ht="30"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73"/>
      <c r="AN141" s="71"/>
      <c r="AO141" s="20"/>
      <c r="AP141" s="20"/>
      <c r="AQ141" s="20"/>
      <c r="AR141" s="21"/>
    </row>
    <row r="142" spans="1:44" ht="30"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73"/>
      <c r="AN142" s="71"/>
      <c r="AO142" s="20"/>
      <c r="AP142" s="20"/>
      <c r="AQ142" s="20"/>
      <c r="AR142" s="21"/>
    </row>
    <row r="143" spans="1:44" ht="30"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73"/>
      <c r="AN143" s="71"/>
      <c r="AO143" s="20"/>
      <c r="AP143" s="20"/>
      <c r="AQ143" s="20"/>
      <c r="AR143" s="21"/>
    </row>
    <row r="144" spans="1:44" ht="30"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73"/>
      <c r="AN144" s="71"/>
      <c r="AO144" s="20"/>
      <c r="AP144" s="20"/>
      <c r="AQ144" s="20"/>
      <c r="AR144" s="21"/>
    </row>
    <row r="145" spans="1:44" ht="30"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73"/>
      <c r="AN145" s="71"/>
      <c r="AO145" s="20"/>
      <c r="AP145" s="20"/>
      <c r="AQ145" s="20"/>
      <c r="AR145" s="21"/>
    </row>
    <row r="146" spans="1:44" ht="30"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73"/>
      <c r="AN146" s="71"/>
      <c r="AO146" s="20"/>
      <c r="AP146" s="20"/>
      <c r="AQ146" s="20"/>
      <c r="AR146" s="21"/>
    </row>
    <row r="147" spans="1:44" ht="30"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73"/>
      <c r="AN147" s="71"/>
      <c r="AO147" s="20"/>
      <c r="AP147" s="20"/>
      <c r="AQ147" s="20"/>
      <c r="AR147" s="21"/>
    </row>
    <row r="148" spans="1:44" ht="30"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73"/>
      <c r="AN148" s="71"/>
      <c r="AO148" s="20"/>
      <c r="AP148" s="20"/>
      <c r="AQ148" s="20"/>
      <c r="AR148" s="21"/>
    </row>
    <row r="149" spans="1:44" ht="30"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73"/>
      <c r="AN149" s="71"/>
      <c r="AO149" s="20"/>
      <c r="AP149" s="20"/>
      <c r="AQ149" s="20"/>
      <c r="AR149" s="21"/>
    </row>
    <row r="150" spans="1:44" ht="30"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73"/>
      <c r="AN150" s="71"/>
      <c r="AO150" s="20"/>
      <c r="AP150" s="20"/>
      <c r="AQ150" s="20"/>
      <c r="AR150" s="21"/>
    </row>
    <row r="151" spans="1:44" ht="30"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73"/>
      <c r="AN151" s="71"/>
      <c r="AO151" s="20"/>
      <c r="AP151" s="20"/>
      <c r="AQ151" s="20"/>
      <c r="AR151" s="21"/>
    </row>
    <row r="152" spans="1:44" ht="30"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73"/>
      <c r="AN152" s="71"/>
      <c r="AO152" s="20"/>
      <c r="AP152" s="20"/>
      <c r="AQ152" s="20"/>
      <c r="AR152" s="21"/>
    </row>
    <row r="153" spans="1:44" ht="30"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73"/>
      <c r="AN153" s="71"/>
      <c r="AO153" s="20"/>
      <c r="AP153" s="20"/>
      <c r="AQ153" s="20"/>
      <c r="AR153" s="21"/>
    </row>
    <row r="154" spans="1:44" ht="30"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73"/>
      <c r="AN154" s="71"/>
      <c r="AO154" s="20"/>
      <c r="AP154" s="20"/>
      <c r="AQ154" s="20"/>
      <c r="AR154" s="21"/>
    </row>
    <row r="155" spans="1:44" ht="30"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73"/>
      <c r="AN155" s="71"/>
      <c r="AO155" s="20"/>
      <c r="AP155" s="20"/>
      <c r="AQ155" s="20"/>
      <c r="AR155" s="21"/>
    </row>
    <row r="156" spans="1:44" ht="30"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73"/>
      <c r="AN156" s="71"/>
      <c r="AO156" s="20"/>
      <c r="AP156" s="20"/>
      <c r="AQ156" s="20"/>
      <c r="AR156" s="21"/>
    </row>
    <row r="157" spans="1:44" ht="30"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73"/>
      <c r="AN157" s="71"/>
      <c r="AO157" s="20"/>
      <c r="AP157" s="20"/>
      <c r="AQ157" s="20"/>
      <c r="AR157" s="21"/>
    </row>
    <row r="158" spans="1:44" ht="30"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73"/>
      <c r="AN158" s="71"/>
      <c r="AO158" s="20"/>
      <c r="AP158" s="20"/>
      <c r="AQ158" s="20"/>
      <c r="AR158" s="21"/>
    </row>
    <row r="159" spans="1:44" ht="30"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73"/>
      <c r="AN159" s="71"/>
      <c r="AO159" s="20"/>
      <c r="AP159" s="20"/>
      <c r="AQ159" s="20"/>
      <c r="AR159" s="21"/>
    </row>
    <row r="160" spans="1:44" ht="30"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73"/>
      <c r="AN160" s="71"/>
      <c r="AO160" s="20"/>
      <c r="AP160" s="20"/>
      <c r="AQ160" s="20"/>
      <c r="AR160" s="21"/>
    </row>
    <row r="161" spans="1:44" ht="30"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73"/>
      <c r="AN161" s="71"/>
      <c r="AO161" s="20"/>
      <c r="AP161" s="20"/>
      <c r="AQ161" s="20"/>
      <c r="AR161" s="21"/>
    </row>
    <row r="162" spans="1:44" ht="30"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73"/>
      <c r="AN162" s="71"/>
      <c r="AO162" s="20"/>
      <c r="AP162" s="20"/>
      <c r="AQ162" s="20"/>
      <c r="AR162" s="21"/>
    </row>
    <row r="163" spans="1:44" ht="30"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73"/>
      <c r="AN163" s="71"/>
      <c r="AO163" s="20"/>
      <c r="AP163" s="20"/>
      <c r="AQ163" s="20"/>
      <c r="AR163" s="21"/>
    </row>
    <row r="164" spans="1:44" ht="30"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73"/>
      <c r="AN164" s="71"/>
      <c r="AO164" s="20"/>
      <c r="AP164" s="20"/>
      <c r="AQ164" s="20"/>
      <c r="AR164" s="21"/>
    </row>
    <row r="165" spans="1:44" ht="30"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73"/>
      <c r="AN165" s="71"/>
      <c r="AO165" s="20"/>
      <c r="AP165" s="20"/>
      <c r="AQ165" s="20"/>
      <c r="AR165" s="21"/>
    </row>
    <row r="166" spans="1:44" ht="30"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73"/>
      <c r="AN166" s="71"/>
      <c r="AO166" s="20"/>
      <c r="AP166" s="20"/>
      <c r="AQ166" s="20"/>
      <c r="AR166" s="21"/>
    </row>
    <row r="167" spans="1:44" ht="30"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73"/>
      <c r="AN167" s="71"/>
      <c r="AO167" s="20"/>
      <c r="AP167" s="20"/>
      <c r="AQ167" s="20"/>
      <c r="AR167" s="21"/>
    </row>
    <row r="168" spans="1:44" ht="30"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73"/>
      <c r="AN168" s="71"/>
      <c r="AO168" s="20"/>
      <c r="AP168" s="20"/>
      <c r="AQ168" s="20"/>
      <c r="AR168" s="21"/>
    </row>
    <row r="169" spans="1:44" ht="30"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73"/>
      <c r="AN169" s="71"/>
      <c r="AO169" s="20"/>
      <c r="AP169" s="20"/>
      <c r="AQ169" s="20"/>
      <c r="AR169" s="21"/>
    </row>
    <row r="170" spans="1:44" ht="30"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73"/>
      <c r="AN170" s="71"/>
      <c r="AO170" s="20"/>
      <c r="AP170" s="20"/>
      <c r="AQ170" s="20"/>
      <c r="AR170" s="21"/>
    </row>
    <row r="171" spans="1:44" ht="30"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73"/>
      <c r="AN171" s="71"/>
      <c r="AO171" s="20"/>
      <c r="AP171" s="20"/>
      <c r="AQ171" s="20"/>
      <c r="AR171" s="21"/>
    </row>
    <row r="172" spans="1:44" ht="30"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73"/>
      <c r="AN172" s="71"/>
      <c r="AO172" s="20"/>
      <c r="AP172" s="20"/>
      <c r="AQ172" s="20"/>
      <c r="AR172" s="21"/>
    </row>
    <row r="173" spans="1:44" ht="30"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73"/>
      <c r="AN173" s="71"/>
      <c r="AO173" s="20"/>
      <c r="AP173" s="20"/>
      <c r="AQ173" s="20"/>
      <c r="AR173" s="21"/>
    </row>
    <row r="174" spans="1:44" ht="30"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73"/>
      <c r="AN174" s="71"/>
      <c r="AO174" s="20"/>
      <c r="AP174" s="20"/>
      <c r="AQ174" s="20"/>
      <c r="AR174" s="21"/>
    </row>
    <row r="175" spans="1:44" ht="30"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73"/>
      <c r="AN175" s="71"/>
      <c r="AO175" s="20"/>
      <c r="AP175" s="20"/>
      <c r="AQ175" s="20"/>
      <c r="AR175" s="21"/>
    </row>
    <row r="176" spans="1:44" ht="30"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73"/>
      <c r="AN176" s="71"/>
      <c r="AO176" s="20"/>
      <c r="AP176" s="20"/>
      <c r="AQ176" s="20"/>
      <c r="AR176" s="21"/>
    </row>
    <row r="177" spans="1:44" ht="30"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73"/>
      <c r="AN177" s="71"/>
      <c r="AO177" s="20"/>
      <c r="AP177" s="20"/>
      <c r="AQ177" s="20"/>
      <c r="AR177" s="21"/>
    </row>
    <row r="178" spans="1:44" ht="30"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73"/>
      <c r="AN178" s="71"/>
      <c r="AO178" s="20"/>
      <c r="AP178" s="20"/>
      <c r="AQ178" s="20"/>
      <c r="AR178" s="21"/>
    </row>
    <row r="179" spans="1:44" ht="30"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73"/>
      <c r="AN179" s="71"/>
      <c r="AO179" s="20"/>
      <c r="AP179" s="20"/>
      <c r="AQ179" s="20"/>
      <c r="AR179" s="21"/>
    </row>
    <row r="180" spans="1:44" ht="30"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73"/>
      <c r="AN180" s="71"/>
      <c r="AO180" s="20"/>
      <c r="AP180" s="20"/>
      <c r="AQ180" s="20"/>
      <c r="AR180" s="21"/>
    </row>
    <row r="181" spans="1:44" ht="30"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73"/>
      <c r="AN181" s="71"/>
      <c r="AO181" s="20"/>
      <c r="AP181" s="20"/>
      <c r="AQ181" s="20"/>
      <c r="AR181" s="21"/>
    </row>
    <row r="182" spans="1:44" ht="30"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73"/>
      <c r="AN182" s="71"/>
      <c r="AO182" s="20"/>
      <c r="AP182" s="20"/>
      <c r="AQ182" s="20"/>
      <c r="AR182" s="21"/>
    </row>
    <row r="183" spans="1:44" ht="30"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73"/>
      <c r="AN183" s="71"/>
      <c r="AO183" s="20"/>
      <c r="AP183" s="20"/>
      <c r="AQ183" s="20"/>
      <c r="AR183" s="21"/>
    </row>
    <row r="184" spans="1:44" ht="30"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73"/>
      <c r="AN184" s="71"/>
      <c r="AO184" s="20"/>
      <c r="AP184" s="20"/>
      <c r="AQ184" s="20"/>
      <c r="AR184" s="21"/>
    </row>
    <row r="185" spans="1:44" ht="30"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73"/>
      <c r="AN185" s="71"/>
      <c r="AO185" s="20"/>
      <c r="AP185" s="20"/>
      <c r="AQ185" s="20"/>
      <c r="AR185" s="21"/>
    </row>
    <row r="186" spans="1:44" ht="30"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73"/>
      <c r="AN186" s="71"/>
      <c r="AO186" s="20"/>
      <c r="AP186" s="20"/>
      <c r="AQ186" s="20"/>
      <c r="AR186" s="21"/>
    </row>
    <row r="187" spans="1:44" ht="30"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73"/>
      <c r="AN187" s="71"/>
      <c r="AO187" s="20"/>
      <c r="AP187" s="20"/>
      <c r="AQ187" s="20"/>
      <c r="AR187" s="21"/>
    </row>
    <row r="188" spans="1:44" ht="30"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73"/>
      <c r="AN188" s="71"/>
      <c r="AO188" s="20"/>
      <c r="AP188" s="20"/>
      <c r="AQ188" s="20"/>
      <c r="AR188" s="21"/>
    </row>
    <row r="189" spans="1:44" ht="30"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73"/>
      <c r="AN189" s="71"/>
      <c r="AO189" s="20"/>
      <c r="AP189" s="20"/>
      <c r="AQ189" s="20"/>
      <c r="AR189" s="21"/>
    </row>
    <row r="190" spans="1:44" ht="30"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73"/>
      <c r="AN190" s="71"/>
      <c r="AO190" s="20"/>
      <c r="AP190" s="20"/>
      <c r="AQ190" s="20"/>
      <c r="AR190" s="21"/>
    </row>
    <row r="191" spans="1:44" ht="30"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73"/>
      <c r="AN191" s="71"/>
      <c r="AO191" s="20"/>
      <c r="AP191" s="20"/>
      <c r="AQ191" s="20"/>
      <c r="AR191" s="21"/>
    </row>
    <row r="192" spans="1:44" ht="30"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73"/>
      <c r="AN192" s="71"/>
      <c r="AO192" s="20"/>
      <c r="AP192" s="20"/>
      <c r="AQ192" s="20"/>
      <c r="AR192" s="21"/>
    </row>
    <row r="193" spans="1:44" ht="30"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73"/>
      <c r="AN193" s="71"/>
      <c r="AO193" s="20"/>
      <c r="AP193" s="20"/>
      <c r="AQ193" s="20"/>
      <c r="AR193" s="21"/>
    </row>
    <row r="194" spans="1:44" ht="30"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73"/>
      <c r="AN194" s="71"/>
      <c r="AO194" s="20"/>
      <c r="AP194" s="20"/>
      <c r="AQ194" s="20"/>
      <c r="AR194" s="21"/>
    </row>
    <row r="195" spans="1:44" ht="30"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73"/>
      <c r="AN195" s="71"/>
      <c r="AO195" s="20"/>
      <c r="AP195" s="20"/>
      <c r="AQ195" s="20"/>
      <c r="AR195" s="21"/>
    </row>
    <row r="196" spans="1:44" ht="30"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73"/>
      <c r="AN196" s="71"/>
      <c r="AO196" s="20"/>
      <c r="AP196" s="20"/>
      <c r="AQ196" s="20"/>
      <c r="AR196" s="21"/>
    </row>
    <row r="197" spans="1:44" ht="30"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73"/>
      <c r="AN197" s="71"/>
      <c r="AO197" s="20"/>
      <c r="AP197" s="20"/>
      <c r="AQ197" s="20"/>
      <c r="AR197" s="21"/>
    </row>
    <row r="198" spans="1:44" ht="30"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73"/>
      <c r="AN198" s="71"/>
      <c r="AO198" s="20"/>
      <c r="AP198" s="20"/>
      <c r="AQ198" s="20"/>
      <c r="AR198" s="21"/>
    </row>
    <row r="199" spans="1:44" ht="30"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73"/>
      <c r="AN199" s="71"/>
      <c r="AO199" s="20"/>
      <c r="AP199" s="20"/>
      <c r="AQ199" s="20"/>
      <c r="AR199" s="21"/>
    </row>
    <row r="200" spans="1:44" ht="30"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73"/>
      <c r="AN200" s="71"/>
      <c r="AO200" s="20"/>
      <c r="AP200" s="20"/>
      <c r="AQ200" s="20"/>
      <c r="AR200" s="21"/>
    </row>
    <row r="201" spans="1:44" ht="30"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73"/>
      <c r="AN201" s="71"/>
      <c r="AO201" s="20"/>
      <c r="AP201" s="20"/>
      <c r="AQ201" s="20"/>
      <c r="AR201" s="21"/>
    </row>
    <row r="202" spans="1:44" ht="30"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73"/>
      <c r="AN202" s="71"/>
      <c r="AO202" s="20"/>
      <c r="AP202" s="20"/>
      <c r="AQ202" s="20"/>
      <c r="AR202" s="21"/>
    </row>
    <row r="203" spans="1:44" ht="30"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73"/>
      <c r="AN203" s="71"/>
      <c r="AO203" s="20"/>
      <c r="AP203" s="20"/>
      <c r="AQ203" s="20"/>
      <c r="AR203" s="21"/>
    </row>
    <row r="204" spans="1:44" ht="30"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73"/>
      <c r="AN204" s="71"/>
      <c r="AO204" s="20"/>
      <c r="AP204" s="20"/>
      <c r="AQ204" s="20"/>
      <c r="AR204" s="21"/>
    </row>
    <row r="205" spans="1:44" ht="30"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73"/>
      <c r="AN205" s="71"/>
      <c r="AO205" s="20"/>
      <c r="AP205" s="20"/>
      <c r="AQ205" s="20"/>
      <c r="AR205" s="21"/>
    </row>
    <row r="206" spans="1:44" ht="30"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73"/>
      <c r="AN206" s="71"/>
      <c r="AO206" s="20"/>
      <c r="AP206" s="20"/>
      <c r="AQ206" s="20"/>
      <c r="AR206" s="21"/>
    </row>
    <row r="207" spans="1:44" ht="30"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73"/>
      <c r="AN207" s="71"/>
      <c r="AO207" s="20"/>
      <c r="AP207" s="20"/>
      <c r="AQ207" s="20"/>
      <c r="AR207" s="21"/>
    </row>
    <row r="208" spans="1:44" ht="30"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73"/>
      <c r="AN208" s="71"/>
      <c r="AO208" s="20"/>
      <c r="AP208" s="20"/>
      <c r="AQ208" s="20"/>
      <c r="AR208" s="21"/>
    </row>
    <row r="209" spans="1:44" ht="30"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73"/>
      <c r="AN209" s="71"/>
      <c r="AO209" s="20"/>
      <c r="AP209" s="20"/>
      <c r="AQ209" s="20"/>
      <c r="AR209" s="21"/>
    </row>
    <row r="210" spans="1:44" ht="30"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73"/>
      <c r="AN210" s="71"/>
      <c r="AO210" s="20"/>
      <c r="AP210" s="20"/>
      <c r="AQ210" s="20"/>
      <c r="AR210" s="21"/>
    </row>
    <row r="211" spans="1:44" ht="30"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73"/>
      <c r="AN211" s="71"/>
      <c r="AO211" s="20"/>
      <c r="AP211" s="20"/>
      <c r="AQ211" s="20"/>
      <c r="AR211" s="21"/>
    </row>
    <row r="212" spans="1:44" ht="30"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73"/>
      <c r="AN212" s="71"/>
      <c r="AO212" s="20"/>
      <c r="AP212" s="20"/>
      <c r="AQ212" s="20"/>
      <c r="AR212" s="21"/>
    </row>
    <row r="213" spans="1:44" ht="30"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73"/>
      <c r="AN213" s="71"/>
      <c r="AO213" s="20"/>
      <c r="AP213" s="20"/>
      <c r="AQ213" s="20"/>
      <c r="AR213" s="21"/>
    </row>
    <row r="214" spans="1:44" ht="30"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73"/>
      <c r="AN214" s="71"/>
      <c r="AO214" s="20"/>
      <c r="AP214" s="20"/>
      <c r="AQ214" s="20"/>
      <c r="AR214" s="21"/>
    </row>
    <row r="215" spans="1:44" ht="30"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73"/>
      <c r="AN215" s="71"/>
      <c r="AO215" s="20"/>
      <c r="AP215" s="20"/>
      <c r="AQ215" s="20"/>
      <c r="AR215" s="21"/>
    </row>
    <row r="216" spans="1:44" ht="30"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73"/>
      <c r="AN216" s="71"/>
      <c r="AO216" s="20"/>
      <c r="AP216" s="20"/>
      <c r="AQ216" s="20"/>
      <c r="AR216" s="21"/>
    </row>
    <row r="217" spans="1:44" ht="30"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73"/>
      <c r="AN217" s="71"/>
      <c r="AO217" s="20"/>
      <c r="AP217" s="20"/>
      <c r="AQ217" s="20"/>
      <c r="AR217" s="21"/>
    </row>
    <row r="218" spans="1:44" ht="30"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73"/>
      <c r="AN218" s="71"/>
      <c r="AO218" s="20"/>
      <c r="AP218" s="20"/>
      <c r="AQ218" s="20"/>
      <c r="AR218" s="21"/>
    </row>
    <row r="219" spans="1:44" ht="30"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73"/>
      <c r="AN219" s="71"/>
      <c r="AO219" s="20"/>
      <c r="AP219" s="20"/>
      <c r="AQ219" s="20"/>
      <c r="AR219" s="21"/>
    </row>
    <row r="220" spans="1:44" ht="30"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73"/>
      <c r="AN220" s="71"/>
      <c r="AO220" s="20"/>
      <c r="AP220" s="20"/>
      <c r="AQ220" s="20"/>
      <c r="AR220" s="21"/>
    </row>
    <row r="221" spans="1:44" ht="30"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73"/>
      <c r="AN221" s="71"/>
      <c r="AO221" s="20"/>
      <c r="AP221" s="20"/>
      <c r="AQ221" s="20"/>
      <c r="AR221" s="21"/>
    </row>
    <row r="222" spans="1:44" ht="30"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73"/>
      <c r="AN222" s="71"/>
      <c r="AO222" s="20"/>
      <c r="AP222" s="20"/>
      <c r="AQ222" s="20"/>
      <c r="AR222" s="21"/>
    </row>
    <row r="223" spans="1:44" ht="30"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73"/>
      <c r="AN223" s="71"/>
      <c r="AO223" s="20"/>
      <c r="AP223" s="20"/>
      <c r="AQ223" s="20"/>
      <c r="AR223" s="21"/>
    </row>
    <row r="224" spans="1:44" ht="30"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73"/>
      <c r="AN224" s="71"/>
      <c r="AO224" s="20"/>
      <c r="AP224" s="20"/>
      <c r="AQ224" s="20"/>
      <c r="AR224" s="21"/>
    </row>
    <row r="225" spans="1:44" ht="30"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73"/>
      <c r="AN225" s="71"/>
      <c r="AO225" s="20"/>
      <c r="AP225" s="20"/>
      <c r="AQ225" s="20"/>
      <c r="AR225" s="21"/>
    </row>
    <row r="226" spans="1:44" ht="30"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73"/>
      <c r="AN226" s="71"/>
      <c r="AO226" s="20"/>
      <c r="AP226" s="20"/>
      <c r="AQ226" s="20"/>
      <c r="AR226" s="21"/>
    </row>
    <row r="227" spans="1:44" ht="30"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73"/>
      <c r="AN227" s="71"/>
      <c r="AO227" s="20"/>
      <c r="AP227" s="20"/>
      <c r="AQ227" s="20"/>
      <c r="AR227" s="21"/>
    </row>
    <row r="228" spans="1:44" ht="30"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73"/>
      <c r="AN228" s="71"/>
      <c r="AO228" s="20"/>
      <c r="AP228" s="20"/>
      <c r="AQ228" s="20"/>
      <c r="AR228" s="21"/>
    </row>
    <row r="229" spans="1:44" ht="30"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73"/>
      <c r="AN229" s="71"/>
      <c r="AO229" s="20"/>
      <c r="AP229" s="20"/>
      <c r="AQ229" s="20"/>
      <c r="AR229" s="21"/>
    </row>
    <row r="230" spans="1:44" ht="30"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73"/>
      <c r="AN230" s="71"/>
      <c r="AO230" s="20"/>
      <c r="AP230" s="20"/>
      <c r="AQ230" s="20"/>
      <c r="AR230" s="21"/>
    </row>
    <row r="231" spans="1:44" ht="30"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73"/>
      <c r="AN231" s="71"/>
      <c r="AO231" s="20"/>
      <c r="AP231" s="20"/>
      <c r="AQ231" s="20"/>
      <c r="AR231" s="21"/>
    </row>
    <row r="232" spans="1:44" ht="30"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73"/>
      <c r="AN232" s="71"/>
      <c r="AO232" s="20"/>
      <c r="AP232" s="20"/>
      <c r="AQ232" s="20"/>
      <c r="AR232" s="21"/>
    </row>
    <row r="233" spans="1:44" ht="30"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73"/>
      <c r="AN233" s="71"/>
      <c r="AO233" s="20"/>
      <c r="AP233" s="20"/>
      <c r="AQ233" s="20"/>
      <c r="AR233" s="21"/>
    </row>
    <row r="234" spans="1:44" ht="30"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73"/>
      <c r="AN234" s="71"/>
      <c r="AO234" s="20"/>
      <c r="AP234" s="20"/>
      <c r="AQ234" s="20"/>
      <c r="AR234" s="21"/>
    </row>
    <row r="235" spans="1:44" ht="30"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73"/>
      <c r="AN235" s="71"/>
      <c r="AO235" s="20"/>
      <c r="AP235" s="20"/>
      <c r="AQ235" s="20"/>
      <c r="AR235" s="21"/>
    </row>
    <row r="236" spans="1:44" ht="30"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73"/>
      <c r="AN236" s="71"/>
      <c r="AO236" s="20"/>
      <c r="AP236" s="20"/>
      <c r="AQ236" s="20"/>
      <c r="AR236" s="21"/>
    </row>
    <row r="237" spans="1:44" ht="30"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73"/>
      <c r="AN237" s="71"/>
      <c r="AO237" s="20"/>
      <c r="AP237" s="20"/>
      <c r="AQ237" s="20"/>
      <c r="AR237" s="21"/>
    </row>
    <row r="238" spans="1:44" ht="30"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73"/>
      <c r="AN238" s="71"/>
      <c r="AO238" s="20"/>
      <c r="AP238" s="20"/>
      <c r="AQ238" s="20"/>
      <c r="AR238" s="21"/>
    </row>
    <row r="239" spans="1:44" ht="30"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73"/>
      <c r="AN239" s="71"/>
      <c r="AO239" s="20"/>
      <c r="AP239" s="20"/>
      <c r="AQ239" s="20"/>
      <c r="AR239" s="21"/>
    </row>
    <row r="240" spans="1:44" ht="30"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73"/>
      <c r="AN240" s="71"/>
      <c r="AO240" s="20"/>
      <c r="AP240" s="20"/>
      <c r="AQ240" s="20"/>
      <c r="AR240" s="21"/>
    </row>
    <row r="241" spans="1:44" ht="30"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73"/>
      <c r="AN241" s="71"/>
      <c r="AO241" s="20"/>
      <c r="AP241" s="20"/>
      <c r="AQ241" s="20"/>
      <c r="AR241" s="21"/>
    </row>
    <row r="242" spans="1:44" ht="30"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73"/>
      <c r="AN242" s="71"/>
      <c r="AO242" s="20"/>
      <c r="AP242" s="20"/>
      <c r="AQ242" s="20"/>
      <c r="AR242" s="21"/>
    </row>
    <row r="243" spans="1:44" ht="30"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73"/>
      <c r="AN243" s="71"/>
      <c r="AO243" s="20"/>
      <c r="AP243" s="20"/>
      <c r="AQ243" s="20"/>
      <c r="AR243" s="21"/>
    </row>
    <row r="244" spans="1:44" ht="30"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73"/>
      <c r="AN244" s="71"/>
      <c r="AO244" s="20"/>
      <c r="AP244" s="20"/>
      <c r="AQ244" s="20"/>
      <c r="AR244" s="21"/>
    </row>
    <row r="245" spans="1:44" ht="30"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73"/>
      <c r="AN245" s="71"/>
      <c r="AO245" s="20"/>
      <c r="AP245" s="20"/>
      <c r="AQ245" s="20"/>
      <c r="AR245" s="21"/>
    </row>
    <row r="246" spans="1:44" ht="30"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73"/>
      <c r="AN246" s="71"/>
      <c r="AO246" s="20"/>
      <c r="AP246" s="20"/>
      <c r="AQ246" s="20"/>
      <c r="AR246" s="21"/>
    </row>
    <row r="247" spans="1:44" ht="30"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73"/>
      <c r="AN247" s="71"/>
      <c r="AO247" s="20"/>
      <c r="AP247" s="20"/>
      <c r="AQ247" s="20"/>
      <c r="AR247" s="21"/>
    </row>
    <row r="248" spans="1:44" ht="30"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73"/>
      <c r="AN248" s="71"/>
      <c r="AO248" s="20"/>
      <c r="AP248" s="20"/>
      <c r="AQ248" s="20"/>
      <c r="AR248" s="21"/>
    </row>
    <row r="249" spans="1:44" ht="30"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73"/>
      <c r="AN249" s="71"/>
      <c r="AO249" s="20"/>
      <c r="AP249" s="20"/>
      <c r="AQ249" s="20"/>
      <c r="AR249" s="21"/>
    </row>
    <row r="250" spans="1:44" ht="30"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73"/>
      <c r="AN250" s="71"/>
      <c r="AO250" s="20"/>
      <c r="AP250" s="20"/>
      <c r="AQ250" s="20"/>
      <c r="AR250" s="21"/>
    </row>
    <row r="251" spans="1:44" ht="30"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73"/>
      <c r="AN251" s="71"/>
      <c r="AO251" s="20"/>
      <c r="AP251" s="20"/>
      <c r="AQ251" s="20"/>
      <c r="AR251" s="21"/>
    </row>
    <row r="252" spans="1:44" ht="30"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73"/>
      <c r="AN252" s="71"/>
      <c r="AO252" s="20"/>
      <c r="AP252" s="20"/>
      <c r="AQ252" s="20"/>
      <c r="AR252" s="21"/>
    </row>
    <row r="253" spans="1:44" ht="30"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73"/>
      <c r="AN253" s="71"/>
      <c r="AO253" s="20"/>
      <c r="AP253" s="20"/>
      <c r="AQ253" s="20"/>
      <c r="AR253" s="21"/>
    </row>
    <row r="254" spans="1:44" ht="30"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73"/>
      <c r="AN254" s="71"/>
      <c r="AO254" s="20"/>
      <c r="AP254" s="20"/>
      <c r="AQ254" s="20"/>
      <c r="AR254" s="21"/>
    </row>
    <row r="255" spans="1:44" ht="30"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73"/>
      <c r="AN255" s="71"/>
      <c r="AO255" s="20"/>
      <c r="AP255" s="20"/>
      <c r="AQ255" s="20"/>
      <c r="AR255" s="21"/>
    </row>
    <row r="256" spans="1:44" ht="30"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73"/>
      <c r="AN256" s="71"/>
      <c r="AO256" s="20"/>
      <c r="AP256" s="20"/>
      <c r="AQ256" s="20"/>
      <c r="AR256" s="21"/>
    </row>
    <row r="257" spans="1:44" ht="30"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73"/>
      <c r="AN257" s="71"/>
      <c r="AO257" s="20"/>
      <c r="AP257" s="20"/>
      <c r="AQ257" s="20"/>
      <c r="AR257" s="21"/>
    </row>
    <row r="258" spans="1:44" ht="30"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73"/>
      <c r="AN258" s="71"/>
      <c r="AO258" s="20"/>
      <c r="AP258" s="20"/>
      <c r="AQ258" s="20"/>
      <c r="AR258" s="21"/>
    </row>
    <row r="259" spans="1:44" ht="30"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73"/>
      <c r="AN259" s="71"/>
      <c r="AO259" s="20"/>
      <c r="AP259" s="20"/>
      <c r="AQ259" s="20"/>
      <c r="AR259" s="21"/>
    </row>
    <row r="260" spans="1:44" ht="30"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73"/>
      <c r="AN260" s="71"/>
      <c r="AO260" s="20"/>
      <c r="AP260" s="20"/>
      <c r="AQ260" s="20"/>
      <c r="AR260" s="21"/>
    </row>
    <row r="261" spans="1:44" ht="30"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73"/>
      <c r="AN261" s="71"/>
      <c r="AO261" s="20"/>
      <c r="AP261" s="20"/>
      <c r="AQ261" s="20"/>
      <c r="AR261" s="21"/>
    </row>
    <row r="262" spans="1:44" ht="30"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73"/>
      <c r="AN262" s="71"/>
      <c r="AO262" s="20"/>
      <c r="AP262" s="20"/>
      <c r="AQ262" s="20"/>
      <c r="AR262" s="21"/>
    </row>
    <row r="263" spans="1:44" ht="30"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73"/>
      <c r="AN263" s="71"/>
      <c r="AO263" s="20"/>
      <c r="AP263" s="20"/>
      <c r="AQ263" s="20"/>
      <c r="AR263" s="21"/>
    </row>
    <row r="264" spans="1:44" ht="30"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73"/>
      <c r="AN264" s="71"/>
      <c r="AO264" s="20"/>
      <c r="AP264" s="20"/>
      <c r="AQ264" s="20"/>
      <c r="AR264" s="21"/>
    </row>
    <row r="265" spans="1:44" ht="30"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73"/>
      <c r="AN265" s="71"/>
      <c r="AO265" s="20"/>
      <c r="AP265" s="20"/>
      <c r="AQ265" s="20"/>
      <c r="AR265" s="21"/>
    </row>
    <row r="266" spans="1:44" ht="30"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73"/>
      <c r="AN266" s="71"/>
      <c r="AO266" s="20"/>
      <c r="AP266" s="20"/>
      <c r="AQ266" s="20"/>
      <c r="AR266" s="21"/>
    </row>
    <row r="267" spans="1:44" ht="30"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73"/>
      <c r="AN267" s="71"/>
      <c r="AO267" s="20"/>
      <c r="AP267" s="20"/>
      <c r="AQ267" s="20"/>
      <c r="AR267" s="21"/>
    </row>
    <row r="268" spans="1:44" ht="30"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73"/>
      <c r="AN268" s="71"/>
      <c r="AO268" s="20"/>
      <c r="AP268" s="20"/>
      <c r="AQ268" s="20"/>
      <c r="AR268" s="21"/>
    </row>
    <row r="269" spans="1:44" ht="30"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73"/>
      <c r="AN269" s="71"/>
      <c r="AO269" s="20"/>
      <c r="AP269" s="20"/>
      <c r="AQ269" s="20"/>
      <c r="AR269" s="21"/>
    </row>
    <row r="270" spans="1:44" ht="30"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73"/>
      <c r="AN270" s="71"/>
      <c r="AO270" s="20"/>
      <c r="AP270" s="20"/>
      <c r="AQ270" s="20"/>
      <c r="AR270" s="21"/>
    </row>
    <row r="271" spans="1:44" ht="30"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73"/>
      <c r="AN271" s="71"/>
      <c r="AO271" s="20"/>
      <c r="AP271" s="20"/>
      <c r="AQ271" s="20"/>
      <c r="AR271" s="21"/>
    </row>
    <row r="272" spans="1:44" ht="30"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73"/>
      <c r="AN272" s="71"/>
      <c r="AO272" s="20"/>
      <c r="AP272" s="20"/>
      <c r="AQ272" s="20"/>
      <c r="AR272" s="21"/>
    </row>
    <row r="273" spans="1:44" ht="30"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73"/>
      <c r="AN273" s="71"/>
      <c r="AO273" s="20"/>
      <c r="AP273" s="20"/>
      <c r="AQ273" s="20"/>
      <c r="AR273" s="21"/>
    </row>
    <row r="274" spans="1:44" ht="30"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73"/>
      <c r="AN274" s="71"/>
      <c r="AO274" s="20"/>
      <c r="AP274" s="20"/>
      <c r="AQ274" s="20"/>
      <c r="AR274" s="21"/>
    </row>
    <row r="275" spans="1:44" ht="30"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73"/>
      <c r="AN275" s="71"/>
      <c r="AO275" s="20"/>
      <c r="AP275" s="20"/>
      <c r="AQ275" s="20"/>
      <c r="AR275" s="21"/>
    </row>
    <row r="276" spans="1:44" ht="30"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73"/>
      <c r="AN276" s="71"/>
      <c r="AO276" s="20"/>
      <c r="AP276" s="20"/>
      <c r="AQ276" s="20"/>
      <c r="AR276" s="21"/>
    </row>
    <row r="277" spans="1:44" ht="30"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73"/>
      <c r="AN277" s="71"/>
      <c r="AO277" s="20"/>
      <c r="AP277" s="20"/>
      <c r="AQ277" s="20"/>
      <c r="AR277" s="21"/>
    </row>
    <row r="278" spans="1:44" ht="30"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73"/>
      <c r="AN278" s="71"/>
      <c r="AO278" s="20"/>
      <c r="AP278" s="20"/>
      <c r="AQ278" s="20"/>
      <c r="AR278" s="21"/>
    </row>
    <row r="279" spans="1:44" ht="30"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73"/>
      <c r="AN279" s="71"/>
      <c r="AO279" s="20"/>
      <c r="AP279" s="20"/>
      <c r="AQ279" s="20"/>
      <c r="AR279" s="21"/>
    </row>
    <row r="280" spans="1:44" ht="30"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73"/>
      <c r="AN280" s="71"/>
      <c r="AO280" s="20"/>
      <c r="AP280" s="20"/>
      <c r="AQ280" s="20"/>
      <c r="AR280" s="21"/>
    </row>
    <row r="281" spans="1:44" ht="30"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73"/>
      <c r="AN281" s="71"/>
      <c r="AO281" s="20"/>
      <c r="AP281" s="20"/>
      <c r="AQ281" s="20"/>
      <c r="AR281" s="21"/>
    </row>
    <row r="282" spans="1:44" ht="30"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73"/>
      <c r="AN282" s="71"/>
      <c r="AO282" s="20"/>
      <c r="AP282" s="20"/>
      <c r="AQ282" s="20"/>
      <c r="AR282" s="21"/>
    </row>
    <row r="283" spans="1:44" ht="30"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73"/>
      <c r="AN283" s="71"/>
      <c r="AO283" s="20"/>
      <c r="AP283" s="20"/>
      <c r="AQ283" s="20"/>
      <c r="AR283" s="21"/>
    </row>
    <row r="284" spans="1:44" ht="30"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73"/>
      <c r="AN284" s="71"/>
      <c r="AO284" s="20"/>
      <c r="AP284" s="20"/>
      <c r="AQ284" s="20"/>
      <c r="AR284" s="21"/>
    </row>
    <row r="285" spans="1:44" ht="30"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73"/>
      <c r="AN285" s="71"/>
      <c r="AO285" s="20"/>
      <c r="AP285" s="20"/>
      <c r="AQ285" s="20"/>
      <c r="AR285" s="21"/>
    </row>
    <row r="286" spans="1:44" ht="30"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73"/>
      <c r="AN286" s="71"/>
      <c r="AO286" s="20"/>
      <c r="AP286" s="20"/>
      <c r="AQ286" s="20"/>
      <c r="AR286" s="21"/>
    </row>
    <row r="287" spans="1:44" ht="30"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73"/>
      <c r="AN287" s="71"/>
      <c r="AO287" s="20"/>
      <c r="AP287" s="20"/>
      <c r="AQ287" s="20"/>
      <c r="AR287" s="21"/>
    </row>
    <row r="288" spans="1:44" ht="30"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73"/>
      <c r="AN288" s="71"/>
      <c r="AO288" s="20"/>
      <c r="AP288" s="20"/>
      <c r="AQ288" s="20"/>
      <c r="AR288" s="21"/>
    </row>
    <row r="289" spans="1:44" ht="30"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73"/>
      <c r="AN289" s="71"/>
      <c r="AO289" s="20"/>
      <c r="AP289" s="20"/>
      <c r="AQ289" s="20"/>
      <c r="AR289" s="21"/>
    </row>
    <row r="290" spans="1:44" ht="30"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73"/>
      <c r="AN290" s="71"/>
      <c r="AO290" s="20"/>
      <c r="AP290" s="20"/>
      <c r="AQ290" s="20"/>
      <c r="AR290" s="21"/>
    </row>
    <row r="291" spans="1:44" ht="30"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73"/>
      <c r="AN291" s="71"/>
      <c r="AO291" s="20"/>
      <c r="AP291" s="20"/>
      <c r="AQ291" s="20"/>
      <c r="AR291" s="21"/>
    </row>
    <row r="292" spans="1:44" ht="30"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73"/>
      <c r="AN292" s="71"/>
      <c r="AO292" s="20"/>
      <c r="AP292" s="20"/>
      <c r="AQ292" s="20"/>
      <c r="AR292" s="21"/>
    </row>
    <row r="293" spans="1:44" ht="30"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73"/>
      <c r="AN293" s="71"/>
      <c r="AO293" s="20"/>
      <c r="AP293" s="20"/>
      <c r="AQ293" s="20"/>
      <c r="AR293" s="21"/>
    </row>
    <row r="294" spans="1:44" ht="30"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73"/>
      <c r="AN294" s="71"/>
      <c r="AO294" s="20"/>
      <c r="AP294" s="20"/>
      <c r="AQ294" s="20"/>
      <c r="AR294" s="21"/>
    </row>
    <row r="295" spans="1:44" ht="30"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73"/>
      <c r="AN295" s="71"/>
      <c r="AO295" s="20"/>
      <c r="AP295" s="20"/>
      <c r="AQ295" s="20"/>
      <c r="AR295" s="21"/>
    </row>
    <row r="296" spans="1:44" ht="30"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73"/>
      <c r="AN296" s="71"/>
      <c r="AO296" s="20"/>
      <c r="AP296" s="20"/>
      <c r="AQ296" s="20"/>
      <c r="AR296" s="21"/>
    </row>
    <row r="297" spans="1:44" ht="30"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73"/>
      <c r="AN297" s="71"/>
      <c r="AO297" s="20"/>
      <c r="AP297" s="20"/>
      <c r="AQ297" s="20"/>
      <c r="AR297" s="21"/>
    </row>
    <row r="298" spans="1:44" ht="30"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73"/>
      <c r="AN298" s="71"/>
      <c r="AO298" s="20"/>
      <c r="AP298" s="20"/>
      <c r="AQ298" s="20"/>
      <c r="AR298" s="21"/>
    </row>
    <row r="299" spans="1:44" ht="30"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73"/>
      <c r="AN299" s="71"/>
      <c r="AO299" s="20"/>
      <c r="AP299" s="20"/>
      <c r="AQ299" s="20"/>
      <c r="AR299" s="21"/>
    </row>
    <row r="300" spans="1:44" ht="30"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73"/>
      <c r="AN300" s="71"/>
      <c r="AO300" s="20"/>
      <c r="AP300" s="20"/>
      <c r="AQ300" s="20"/>
      <c r="AR300" s="21"/>
    </row>
    <row r="301" spans="1:44" ht="30"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73"/>
      <c r="AN301" s="71"/>
      <c r="AO301" s="20"/>
      <c r="AP301" s="20"/>
      <c r="AQ301" s="20"/>
      <c r="AR301" s="21"/>
    </row>
    <row r="302" spans="1:44" ht="30"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73"/>
      <c r="AN302" s="71"/>
      <c r="AO302" s="20"/>
      <c r="AP302" s="20"/>
      <c r="AQ302" s="20"/>
      <c r="AR302" s="21"/>
    </row>
    <row r="303" spans="1:44" ht="30"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73"/>
      <c r="AN303" s="71"/>
      <c r="AO303" s="20"/>
      <c r="AP303" s="20"/>
      <c r="AQ303" s="20"/>
      <c r="AR303" s="21"/>
    </row>
    <row r="304" spans="1:44" ht="30"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73"/>
      <c r="AN304" s="71"/>
      <c r="AO304" s="20"/>
      <c r="AP304" s="20"/>
      <c r="AQ304" s="20"/>
      <c r="AR304" s="21"/>
    </row>
    <row r="305" spans="1:44" ht="30"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73"/>
      <c r="AN305" s="71"/>
      <c r="AO305" s="20"/>
      <c r="AP305" s="20"/>
      <c r="AQ305" s="20"/>
      <c r="AR305" s="21"/>
    </row>
    <row r="306" spans="1:44" ht="30"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73"/>
      <c r="AN306" s="71"/>
      <c r="AO306" s="20"/>
      <c r="AP306" s="20"/>
      <c r="AQ306" s="20"/>
      <c r="AR306" s="21"/>
    </row>
    <row r="307" spans="1:44" ht="30"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73"/>
      <c r="AN307" s="71"/>
      <c r="AO307" s="20"/>
      <c r="AP307" s="20"/>
      <c r="AQ307" s="20"/>
      <c r="AR307" s="21"/>
    </row>
    <row r="308" spans="1:44" ht="30"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73"/>
      <c r="AN308" s="71"/>
      <c r="AO308" s="20"/>
      <c r="AP308" s="20"/>
      <c r="AQ308" s="20"/>
      <c r="AR308" s="21"/>
    </row>
    <row r="309" spans="1:44" ht="30"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73"/>
      <c r="AN309" s="71"/>
      <c r="AO309" s="20"/>
      <c r="AP309" s="20"/>
      <c r="AQ309" s="20"/>
      <c r="AR309" s="21"/>
    </row>
    <row r="310" spans="1:44" ht="30"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73"/>
      <c r="AN310" s="71"/>
      <c r="AO310" s="20"/>
      <c r="AP310" s="20"/>
      <c r="AQ310" s="20"/>
      <c r="AR310" s="21"/>
    </row>
    <row r="311" spans="1:44" ht="30"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73"/>
      <c r="AN311" s="71"/>
      <c r="AO311" s="20"/>
      <c r="AP311" s="20"/>
      <c r="AQ311" s="20"/>
      <c r="AR311" s="21"/>
    </row>
    <row r="312" spans="1:44" ht="30"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73"/>
      <c r="AN312" s="71"/>
      <c r="AO312" s="20"/>
      <c r="AP312" s="20"/>
      <c r="AQ312" s="20"/>
      <c r="AR312" s="21"/>
    </row>
    <row r="313" spans="1:44" ht="30"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73"/>
      <c r="AN313" s="71"/>
      <c r="AO313" s="20"/>
      <c r="AP313" s="20"/>
      <c r="AQ313" s="20"/>
      <c r="AR313" s="21"/>
    </row>
    <row r="314" spans="1:44" ht="30"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73"/>
      <c r="AN314" s="71"/>
      <c r="AO314" s="20"/>
      <c r="AP314" s="20"/>
      <c r="AQ314" s="20"/>
      <c r="AR314" s="21"/>
    </row>
    <row r="315" spans="1:44" ht="30"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73"/>
      <c r="AN315" s="71"/>
      <c r="AO315" s="20"/>
      <c r="AP315" s="20"/>
      <c r="AQ315" s="20"/>
      <c r="AR315" s="21"/>
    </row>
    <row r="316" spans="1:44" ht="30"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73"/>
      <c r="AN316" s="71"/>
      <c r="AO316" s="20"/>
      <c r="AP316" s="20"/>
      <c r="AQ316" s="20"/>
      <c r="AR316" s="21"/>
    </row>
    <row r="317" spans="1:44" ht="30"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73"/>
      <c r="AN317" s="71"/>
      <c r="AO317" s="20"/>
      <c r="AP317" s="20"/>
      <c r="AQ317" s="20"/>
      <c r="AR317" s="21"/>
    </row>
    <row r="318" spans="1:44" ht="30"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73"/>
      <c r="AN318" s="71"/>
      <c r="AO318" s="20"/>
      <c r="AP318" s="20"/>
      <c r="AQ318" s="20"/>
      <c r="AR318" s="21"/>
    </row>
    <row r="319" spans="1:44" ht="30"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73"/>
      <c r="AN319" s="71"/>
      <c r="AO319" s="20"/>
      <c r="AP319" s="20"/>
      <c r="AQ319" s="20"/>
      <c r="AR319" s="21"/>
    </row>
    <row r="320" spans="1:44" ht="30"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73"/>
      <c r="AN320" s="71"/>
      <c r="AO320" s="20"/>
      <c r="AP320" s="20"/>
      <c r="AQ320" s="20"/>
      <c r="AR320" s="21"/>
    </row>
    <row r="321" spans="1:44" ht="30"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73"/>
      <c r="AN321" s="71"/>
      <c r="AO321" s="20"/>
      <c r="AP321" s="20"/>
      <c r="AQ321" s="20"/>
      <c r="AR321" s="21"/>
    </row>
    <row r="322" spans="1:44" ht="30"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73"/>
      <c r="AN322" s="71"/>
      <c r="AO322" s="20"/>
      <c r="AP322" s="20"/>
      <c r="AQ322" s="20"/>
      <c r="AR322" s="21"/>
    </row>
    <row r="323" spans="1:44" ht="30"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73"/>
      <c r="AN323" s="71"/>
      <c r="AO323" s="20"/>
      <c r="AP323" s="20"/>
      <c r="AQ323" s="20"/>
      <c r="AR323" s="21"/>
    </row>
    <row r="324" spans="1:44" ht="30"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73"/>
      <c r="AN324" s="71"/>
      <c r="AO324" s="20"/>
      <c r="AP324" s="20"/>
      <c r="AQ324" s="20"/>
      <c r="AR324" s="21"/>
    </row>
    <row r="325" spans="1:44" ht="30"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73"/>
      <c r="AN325" s="71"/>
      <c r="AO325" s="20"/>
      <c r="AP325" s="20"/>
      <c r="AQ325" s="20"/>
      <c r="AR325" s="21"/>
    </row>
    <row r="326" spans="1:44" ht="30"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73"/>
      <c r="AN326" s="71"/>
      <c r="AO326" s="20"/>
      <c r="AP326" s="20"/>
      <c r="AQ326" s="20"/>
      <c r="AR326" s="21"/>
    </row>
    <row r="327" spans="1:44" ht="30"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73"/>
      <c r="AN327" s="71"/>
      <c r="AO327" s="20"/>
      <c r="AP327" s="20"/>
      <c r="AQ327" s="20"/>
      <c r="AR327" s="21"/>
    </row>
    <row r="328" spans="1:44" ht="30"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73"/>
      <c r="AN328" s="71"/>
      <c r="AO328" s="20"/>
      <c r="AP328" s="20"/>
      <c r="AQ328" s="20"/>
      <c r="AR328" s="21"/>
    </row>
    <row r="329" spans="1:44" ht="30"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73"/>
      <c r="AN329" s="71"/>
      <c r="AO329" s="20"/>
      <c r="AP329" s="20"/>
      <c r="AQ329" s="20"/>
      <c r="AR329" s="21"/>
    </row>
    <row r="330" spans="1:44" ht="30"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73"/>
      <c r="AN330" s="71"/>
      <c r="AO330" s="20"/>
      <c r="AP330" s="20"/>
      <c r="AQ330" s="20"/>
      <c r="AR330" s="21"/>
    </row>
    <row r="331" spans="1:44" ht="30"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73"/>
      <c r="AN331" s="71"/>
      <c r="AO331" s="20"/>
      <c r="AP331" s="20"/>
      <c r="AQ331" s="20"/>
      <c r="AR331" s="21"/>
    </row>
    <row r="332" spans="1:44" ht="30"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73"/>
      <c r="AN332" s="71"/>
      <c r="AO332" s="20"/>
      <c r="AP332" s="20"/>
      <c r="AQ332" s="20"/>
      <c r="AR332" s="21"/>
    </row>
    <row r="333" spans="1:44" ht="30"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73"/>
      <c r="AN333" s="71"/>
      <c r="AO333" s="20"/>
      <c r="AP333" s="20"/>
      <c r="AQ333" s="20"/>
      <c r="AR333" s="21"/>
    </row>
    <row r="334" spans="1:44" ht="30"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73"/>
      <c r="AN334" s="71"/>
      <c r="AO334" s="20"/>
      <c r="AP334" s="20"/>
      <c r="AQ334" s="20"/>
      <c r="AR334" s="21"/>
    </row>
    <row r="335" spans="1:44" ht="30"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73"/>
      <c r="AN335" s="71"/>
      <c r="AO335" s="20"/>
      <c r="AP335" s="20"/>
      <c r="AQ335" s="20"/>
      <c r="AR335" s="21"/>
    </row>
    <row r="336" spans="1:44" ht="30"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73"/>
      <c r="AN336" s="71"/>
      <c r="AO336" s="20"/>
      <c r="AP336" s="20"/>
      <c r="AQ336" s="20"/>
      <c r="AR336" s="21"/>
    </row>
    <row r="337" spans="1:44" ht="30"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73"/>
      <c r="AN337" s="71"/>
      <c r="AO337" s="20"/>
      <c r="AP337" s="20"/>
      <c r="AQ337" s="20"/>
      <c r="AR337" s="21"/>
    </row>
    <row r="338" spans="1:44" ht="30"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73"/>
      <c r="AN338" s="71"/>
      <c r="AO338" s="20"/>
      <c r="AP338" s="20"/>
      <c r="AQ338" s="20"/>
      <c r="AR338" s="21"/>
    </row>
    <row r="339" spans="1:44" ht="30"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73"/>
      <c r="AN339" s="71"/>
      <c r="AO339" s="20"/>
      <c r="AP339" s="20"/>
      <c r="AQ339" s="20"/>
      <c r="AR339" s="21"/>
    </row>
    <row r="340" spans="1:44" ht="30"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73"/>
      <c r="AN340" s="71"/>
      <c r="AO340" s="20"/>
      <c r="AP340" s="20"/>
      <c r="AQ340" s="20"/>
      <c r="AR340" s="21"/>
    </row>
    <row r="341" spans="1:44" ht="30"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73"/>
      <c r="AN341" s="71"/>
      <c r="AO341" s="20"/>
      <c r="AP341" s="20"/>
      <c r="AQ341" s="20"/>
      <c r="AR341" s="21"/>
    </row>
    <row r="342" spans="1:44" ht="30"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73"/>
      <c r="AN342" s="71"/>
      <c r="AO342" s="20"/>
      <c r="AP342" s="20"/>
      <c r="AQ342" s="20"/>
      <c r="AR342" s="21"/>
    </row>
    <row r="343" spans="1:44" ht="30"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73"/>
      <c r="AN343" s="71"/>
      <c r="AO343" s="20"/>
      <c r="AP343" s="20"/>
      <c r="AQ343" s="20"/>
      <c r="AR343" s="21"/>
    </row>
    <row r="344" spans="1:44" ht="30"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73"/>
      <c r="AN344" s="71"/>
      <c r="AO344" s="20"/>
      <c r="AP344" s="20"/>
      <c r="AQ344" s="20"/>
      <c r="AR344" s="21"/>
    </row>
    <row r="345" spans="1:44" ht="30"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73"/>
      <c r="AN345" s="71"/>
      <c r="AO345" s="20"/>
      <c r="AP345" s="20"/>
      <c r="AQ345" s="20"/>
      <c r="AR345" s="21"/>
    </row>
    <row r="346" spans="1:44" ht="30"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73"/>
      <c r="AN346" s="71"/>
      <c r="AO346" s="20"/>
      <c r="AP346" s="20"/>
      <c r="AQ346" s="20"/>
      <c r="AR346" s="21"/>
    </row>
    <row r="347" spans="1:44" ht="30"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73"/>
      <c r="AN347" s="71"/>
      <c r="AO347" s="20"/>
      <c r="AP347" s="20"/>
      <c r="AQ347" s="20"/>
      <c r="AR347" s="21"/>
    </row>
    <row r="348" spans="1:44" ht="30"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73"/>
      <c r="AN348" s="71"/>
      <c r="AO348" s="20"/>
      <c r="AP348" s="20"/>
      <c r="AQ348" s="20"/>
      <c r="AR348" s="21"/>
    </row>
    <row r="349" spans="1:44" ht="30"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73"/>
      <c r="AN349" s="71"/>
      <c r="AO349" s="20"/>
      <c r="AP349" s="20"/>
      <c r="AQ349" s="20"/>
      <c r="AR349" s="21"/>
    </row>
    <row r="350" spans="1:44" ht="30"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73"/>
      <c r="AN350" s="71"/>
      <c r="AO350" s="20"/>
      <c r="AP350" s="20"/>
      <c r="AQ350" s="20"/>
      <c r="AR350" s="21"/>
    </row>
    <row r="351" spans="1:44" ht="30"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73"/>
      <c r="AN351" s="71"/>
      <c r="AO351" s="20"/>
      <c r="AP351" s="20"/>
      <c r="AQ351" s="20"/>
      <c r="AR351" s="21"/>
    </row>
    <row r="352" spans="1:44" ht="30"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73"/>
      <c r="AN352" s="71"/>
      <c r="AO352" s="20"/>
      <c r="AP352" s="20"/>
      <c r="AQ352" s="20"/>
      <c r="AR352" s="21"/>
    </row>
    <row r="353" spans="1:44" ht="30"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73"/>
      <c r="AN353" s="71"/>
      <c r="AO353" s="20"/>
      <c r="AP353" s="20"/>
      <c r="AQ353" s="20"/>
      <c r="AR353" s="21"/>
    </row>
    <row r="354" spans="1:44" ht="30"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73"/>
      <c r="AN354" s="71"/>
      <c r="AO354" s="20"/>
      <c r="AP354" s="20"/>
      <c r="AQ354" s="20"/>
      <c r="AR354" s="21"/>
    </row>
    <row r="355" spans="1:44" ht="30"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73"/>
      <c r="AN355" s="71"/>
      <c r="AO355" s="20"/>
      <c r="AP355" s="20"/>
      <c r="AQ355" s="20"/>
      <c r="AR355" s="21"/>
    </row>
    <row r="356" spans="1:44" ht="30"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73"/>
      <c r="AN356" s="71"/>
      <c r="AO356" s="20"/>
      <c r="AP356" s="20"/>
      <c r="AQ356" s="20"/>
      <c r="AR356" s="21"/>
    </row>
    <row r="357" spans="1:44" ht="30"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73"/>
      <c r="AN357" s="71"/>
      <c r="AO357" s="20"/>
      <c r="AP357" s="20"/>
      <c r="AQ357" s="20"/>
      <c r="AR357" s="21"/>
    </row>
    <row r="358" spans="1:44" ht="30"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73"/>
      <c r="AN358" s="71"/>
      <c r="AO358" s="20"/>
      <c r="AP358" s="20"/>
      <c r="AQ358" s="20"/>
      <c r="AR358" s="21"/>
    </row>
    <row r="359" spans="1:44" ht="30"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73"/>
      <c r="AN359" s="71"/>
      <c r="AO359" s="20"/>
      <c r="AP359" s="20"/>
      <c r="AQ359" s="20"/>
      <c r="AR359" s="21"/>
    </row>
    <row r="360" spans="1:44" ht="30"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73"/>
      <c r="AN360" s="71"/>
      <c r="AO360" s="20"/>
      <c r="AP360" s="20"/>
      <c r="AQ360" s="20"/>
      <c r="AR360" s="21"/>
    </row>
    <row r="361" spans="1:44" ht="30"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73"/>
      <c r="AN361" s="71"/>
      <c r="AO361" s="20"/>
      <c r="AP361" s="20"/>
      <c r="AQ361" s="20"/>
      <c r="AR361" s="21"/>
    </row>
    <row r="362" spans="1:44" ht="30"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73"/>
      <c r="AN362" s="71"/>
      <c r="AO362" s="20"/>
      <c r="AP362" s="20"/>
      <c r="AQ362" s="20"/>
      <c r="AR362" s="21"/>
    </row>
    <row r="363" spans="1:44" ht="30"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73"/>
      <c r="AN363" s="71"/>
      <c r="AO363" s="20"/>
      <c r="AP363" s="20"/>
      <c r="AQ363" s="20"/>
      <c r="AR363" s="21"/>
    </row>
    <row r="364" spans="1:44" ht="30"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73"/>
      <c r="AN364" s="71"/>
      <c r="AO364" s="20"/>
      <c r="AP364" s="20"/>
      <c r="AQ364" s="20"/>
      <c r="AR364" s="21"/>
    </row>
    <row r="365" spans="1:44" ht="30"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73"/>
      <c r="AN365" s="71"/>
      <c r="AO365" s="20"/>
      <c r="AP365" s="20"/>
      <c r="AQ365" s="20"/>
      <c r="AR365" s="21"/>
    </row>
    <row r="366" spans="1:44" ht="30"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73"/>
      <c r="AN366" s="71"/>
      <c r="AO366" s="20"/>
      <c r="AP366" s="20"/>
      <c r="AQ366" s="20"/>
      <c r="AR366" s="21"/>
    </row>
    <row r="367" spans="1:44" ht="30"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73"/>
      <c r="AN367" s="71"/>
      <c r="AO367" s="20"/>
      <c r="AP367" s="20"/>
      <c r="AQ367" s="20"/>
      <c r="AR367" s="21"/>
    </row>
    <row r="368" spans="1:44" ht="30"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73"/>
      <c r="AN368" s="71"/>
      <c r="AO368" s="20"/>
      <c r="AP368" s="20"/>
      <c r="AQ368" s="20"/>
      <c r="AR368" s="21"/>
    </row>
    <row r="369" spans="1:44" ht="30"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73"/>
      <c r="AN369" s="71"/>
      <c r="AO369" s="20"/>
      <c r="AP369" s="20"/>
      <c r="AQ369" s="20"/>
      <c r="AR369" s="21"/>
    </row>
    <row r="370" spans="1:44" ht="30"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73"/>
      <c r="AN370" s="71"/>
      <c r="AO370" s="20"/>
      <c r="AP370" s="20"/>
      <c r="AQ370" s="20"/>
      <c r="AR370" s="21"/>
    </row>
    <row r="371" spans="1:44" ht="30"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73"/>
      <c r="AN371" s="71"/>
      <c r="AO371" s="20"/>
      <c r="AP371" s="20"/>
      <c r="AQ371" s="20"/>
      <c r="AR371" s="21"/>
    </row>
    <row r="372" spans="1:44" ht="30"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73"/>
      <c r="AN372" s="71"/>
      <c r="AO372" s="20"/>
      <c r="AP372" s="20"/>
      <c r="AQ372" s="20"/>
      <c r="AR372" s="21"/>
    </row>
    <row r="373" spans="1:44" ht="30"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73"/>
      <c r="AN373" s="71"/>
      <c r="AO373" s="20"/>
      <c r="AP373" s="20"/>
      <c r="AQ373" s="20"/>
      <c r="AR373" s="21"/>
    </row>
    <row r="374" spans="1:44" ht="30"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73"/>
      <c r="AN374" s="71"/>
      <c r="AO374" s="20"/>
      <c r="AP374" s="20"/>
      <c r="AQ374" s="20"/>
      <c r="AR374" s="21"/>
    </row>
    <row r="375" spans="1:44" ht="30"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73"/>
      <c r="AN375" s="71"/>
      <c r="AO375" s="20"/>
      <c r="AP375" s="20"/>
      <c r="AQ375" s="20"/>
      <c r="AR375" s="21"/>
    </row>
    <row r="376" spans="1:44" ht="30"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73"/>
      <c r="AN376" s="71"/>
      <c r="AO376" s="20"/>
      <c r="AP376" s="20"/>
      <c r="AQ376" s="20"/>
      <c r="AR376" s="21"/>
    </row>
    <row r="377" spans="1:44" ht="30"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73"/>
      <c r="AN377" s="71"/>
      <c r="AO377" s="20"/>
      <c r="AP377" s="20"/>
      <c r="AQ377" s="20"/>
      <c r="AR377" s="21"/>
    </row>
    <row r="378" spans="1:44" ht="30"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73"/>
      <c r="AN378" s="71"/>
      <c r="AO378" s="20"/>
      <c r="AP378" s="20"/>
      <c r="AQ378" s="20"/>
      <c r="AR378" s="21"/>
    </row>
    <row r="379" spans="1:44" ht="30"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73"/>
      <c r="AN379" s="71"/>
      <c r="AO379" s="20"/>
      <c r="AP379" s="20"/>
      <c r="AQ379" s="20"/>
      <c r="AR379" s="21"/>
    </row>
    <row r="380" spans="1:44" ht="30"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73"/>
      <c r="AN380" s="71"/>
      <c r="AO380" s="20"/>
      <c r="AP380" s="20"/>
      <c r="AQ380" s="20"/>
      <c r="AR380" s="21"/>
    </row>
    <row r="381" spans="1:44" ht="30"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73"/>
      <c r="AN381" s="71"/>
      <c r="AO381" s="20"/>
      <c r="AP381" s="20"/>
      <c r="AQ381" s="20"/>
      <c r="AR381" s="21"/>
    </row>
    <row r="382" spans="1:44" ht="30"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73"/>
      <c r="AN382" s="71"/>
      <c r="AO382" s="20"/>
      <c r="AP382" s="20"/>
      <c r="AQ382" s="20"/>
      <c r="AR382" s="21"/>
    </row>
    <row r="383" spans="1:44" ht="30"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73"/>
      <c r="AN383" s="71"/>
      <c r="AO383" s="20"/>
      <c r="AP383" s="20"/>
      <c r="AQ383" s="20"/>
      <c r="AR383" s="21"/>
    </row>
    <row r="384" spans="1:44" ht="30"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73"/>
      <c r="AN384" s="71"/>
      <c r="AO384" s="20"/>
      <c r="AP384" s="20"/>
      <c r="AQ384" s="20"/>
      <c r="AR384" s="21"/>
    </row>
    <row r="385" spans="1:44" ht="30"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73"/>
      <c r="AN385" s="71"/>
      <c r="AO385" s="20"/>
      <c r="AP385" s="20"/>
      <c r="AQ385" s="20"/>
      <c r="AR385" s="21"/>
    </row>
    <row r="386" spans="1:44" ht="30"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73"/>
      <c r="AN386" s="71"/>
      <c r="AO386" s="20"/>
      <c r="AP386" s="20"/>
      <c r="AQ386" s="20"/>
      <c r="AR386" s="21"/>
    </row>
    <row r="387" spans="1:44" ht="30"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73"/>
      <c r="AN387" s="71"/>
      <c r="AO387" s="20"/>
      <c r="AP387" s="20"/>
      <c r="AQ387" s="20"/>
      <c r="AR387" s="21"/>
    </row>
    <row r="388" spans="1:44" ht="30"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73"/>
      <c r="AN388" s="71"/>
      <c r="AO388" s="20"/>
      <c r="AP388" s="20"/>
      <c r="AQ388" s="20"/>
      <c r="AR388" s="21"/>
    </row>
    <row r="389" spans="1:44" ht="30"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73"/>
      <c r="AN389" s="71"/>
      <c r="AO389" s="20"/>
      <c r="AP389" s="20"/>
      <c r="AQ389" s="20"/>
      <c r="AR389" s="21"/>
    </row>
    <row r="390" spans="1:44" ht="30"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73"/>
      <c r="AN390" s="71"/>
      <c r="AO390" s="20"/>
      <c r="AP390" s="20"/>
      <c r="AQ390" s="20"/>
      <c r="AR390" s="21"/>
    </row>
    <row r="391" spans="1:44" ht="30"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73"/>
      <c r="AN391" s="71"/>
      <c r="AO391" s="20"/>
      <c r="AP391" s="20"/>
      <c r="AQ391" s="20"/>
      <c r="AR391" s="21"/>
    </row>
    <row r="392" spans="1:44" ht="30"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73"/>
      <c r="AN392" s="71"/>
      <c r="AO392" s="20"/>
      <c r="AP392" s="20"/>
      <c r="AQ392" s="20"/>
      <c r="AR392" s="21"/>
    </row>
    <row r="393" spans="1:44" ht="30"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73"/>
      <c r="AN393" s="71"/>
      <c r="AO393" s="20"/>
      <c r="AP393" s="20"/>
      <c r="AQ393" s="20"/>
      <c r="AR393" s="21"/>
    </row>
    <row r="394" spans="1:44" ht="30"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73"/>
      <c r="AN394" s="71"/>
      <c r="AO394" s="20"/>
      <c r="AP394" s="20"/>
      <c r="AQ394" s="20"/>
      <c r="AR394" s="21"/>
    </row>
    <row r="395" spans="1:44" ht="30"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73"/>
      <c r="AN395" s="71"/>
      <c r="AO395" s="20"/>
      <c r="AP395" s="20"/>
      <c r="AQ395" s="20"/>
      <c r="AR395" s="21"/>
    </row>
    <row r="396" spans="1:44" ht="30"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73"/>
      <c r="AN396" s="71"/>
      <c r="AO396" s="20"/>
      <c r="AP396" s="20"/>
      <c r="AQ396" s="20"/>
      <c r="AR396" s="21"/>
    </row>
    <row r="397" spans="1:44" ht="30"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73"/>
      <c r="AN397" s="71"/>
      <c r="AO397" s="20"/>
      <c r="AP397" s="20"/>
      <c r="AQ397" s="20"/>
      <c r="AR397" s="21"/>
    </row>
    <row r="398" spans="1:44" ht="30"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73"/>
      <c r="AN398" s="71"/>
      <c r="AO398" s="20"/>
      <c r="AP398" s="20"/>
      <c r="AQ398" s="20"/>
      <c r="AR398" s="21"/>
    </row>
    <row r="399" spans="1:44" ht="30"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73"/>
      <c r="AN399" s="71"/>
      <c r="AO399" s="20"/>
      <c r="AP399" s="20"/>
      <c r="AQ399" s="20"/>
      <c r="AR399" s="21"/>
    </row>
    <row r="400" spans="1:44" ht="30"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73"/>
      <c r="AN400" s="71"/>
      <c r="AO400" s="20"/>
      <c r="AP400" s="20"/>
      <c r="AQ400" s="20"/>
      <c r="AR400" s="21"/>
    </row>
    <row r="401" spans="1:44" ht="30"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73"/>
      <c r="AN401" s="71"/>
      <c r="AO401" s="20"/>
      <c r="AP401" s="20"/>
      <c r="AQ401" s="20"/>
      <c r="AR401" s="21"/>
    </row>
    <row r="402" spans="1:44" ht="30"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73"/>
      <c r="AN402" s="71"/>
      <c r="AO402" s="20"/>
      <c r="AP402" s="20"/>
      <c r="AQ402" s="20"/>
      <c r="AR402" s="21"/>
    </row>
    <row r="403" spans="1:44" ht="30"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73"/>
      <c r="AN403" s="71"/>
      <c r="AO403" s="20"/>
      <c r="AP403" s="20"/>
      <c r="AQ403" s="20"/>
      <c r="AR403" s="21"/>
    </row>
    <row r="404" spans="1:44" ht="30"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73"/>
      <c r="AN404" s="71"/>
      <c r="AO404" s="20"/>
      <c r="AP404" s="20"/>
      <c r="AQ404" s="20"/>
      <c r="AR404" s="21"/>
    </row>
    <row r="405" spans="1:44" ht="30"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73"/>
      <c r="AN405" s="71"/>
      <c r="AO405" s="20"/>
      <c r="AP405" s="20"/>
      <c r="AQ405" s="20"/>
      <c r="AR405" s="21"/>
    </row>
    <row r="406" spans="1:44" ht="30"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73"/>
      <c r="AN406" s="71"/>
      <c r="AO406" s="20"/>
      <c r="AP406" s="20"/>
      <c r="AQ406" s="20"/>
      <c r="AR406" s="21"/>
    </row>
    <row r="407" spans="1:44" ht="30"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73"/>
      <c r="AN407" s="71"/>
      <c r="AO407" s="20"/>
      <c r="AP407" s="20"/>
      <c r="AQ407" s="20"/>
      <c r="AR407" s="21"/>
    </row>
    <row r="408" spans="1:44" ht="30"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73"/>
      <c r="AN408" s="71"/>
      <c r="AO408" s="20"/>
      <c r="AP408" s="20"/>
      <c r="AQ408" s="20"/>
      <c r="AR408" s="21"/>
    </row>
    <row r="409" spans="1:44" ht="30"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73"/>
      <c r="AN409" s="71"/>
      <c r="AO409" s="20"/>
      <c r="AP409" s="20"/>
      <c r="AQ409" s="20"/>
      <c r="AR409" s="21"/>
    </row>
    <row r="410" spans="1:44" ht="30"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73"/>
      <c r="AN410" s="71"/>
      <c r="AO410" s="20"/>
      <c r="AP410" s="20"/>
      <c r="AQ410" s="20"/>
      <c r="AR410" s="21"/>
    </row>
    <row r="411" spans="1:44" ht="30"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73"/>
      <c r="AN411" s="71"/>
      <c r="AO411" s="20"/>
      <c r="AP411" s="20"/>
      <c r="AQ411" s="20"/>
      <c r="AR411" s="21"/>
    </row>
    <row r="412" spans="1:44" ht="30"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73"/>
      <c r="AN412" s="71"/>
      <c r="AO412" s="20"/>
      <c r="AP412" s="20"/>
      <c r="AQ412" s="20"/>
      <c r="AR412" s="21"/>
    </row>
    <row r="413" spans="1:44" ht="30"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73"/>
      <c r="AN413" s="71"/>
      <c r="AO413" s="20"/>
      <c r="AP413" s="20"/>
      <c r="AQ413" s="20"/>
      <c r="AR413" s="21"/>
    </row>
    <row r="414" spans="1:44" ht="30"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73"/>
      <c r="AN414" s="71"/>
      <c r="AO414" s="20"/>
      <c r="AP414" s="20"/>
      <c r="AQ414" s="20"/>
      <c r="AR414" s="21"/>
    </row>
    <row r="415" spans="1:44" ht="30"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73"/>
      <c r="AN415" s="71"/>
      <c r="AO415" s="20"/>
      <c r="AP415" s="20"/>
      <c r="AQ415" s="20"/>
      <c r="AR415" s="21"/>
    </row>
    <row r="416" spans="1:44" ht="30"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73"/>
      <c r="AN416" s="71"/>
      <c r="AO416" s="20"/>
      <c r="AP416" s="20"/>
      <c r="AQ416" s="20"/>
      <c r="AR416" s="21"/>
    </row>
    <row r="417" spans="1:44" ht="30"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73"/>
      <c r="AN417" s="71"/>
      <c r="AO417" s="20"/>
      <c r="AP417" s="20"/>
      <c r="AQ417" s="20"/>
      <c r="AR417" s="21"/>
    </row>
    <row r="418" spans="1:44" ht="30"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73"/>
      <c r="AN418" s="71"/>
      <c r="AO418" s="20"/>
      <c r="AP418" s="20"/>
      <c r="AQ418" s="20"/>
      <c r="AR418" s="21"/>
    </row>
    <row r="419" spans="1:44" ht="30"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73"/>
      <c r="AN419" s="71"/>
      <c r="AO419" s="20"/>
      <c r="AP419" s="20"/>
      <c r="AQ419" s="20"/>
      <c r="AR419" s="21"/>
    </row>
    <row r="420" spans="1:44" ht="30"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73"/>
      <c r="AN420" s="71"/>
      <c r="AO420" s="20"/>
      <c r="AP420" s="20"/>
      <c r="AQ420" s="20"/>
      <c r="AR420" s="21"/>
    </row>
    <row r="421" spans="1:44" ht="30"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73"/>
      <c r="AN421" s="71"/>
      <c r="AO421" s="20"/>
      <c r="AP421" s="20"/>
      <c r="AQ421" s="20"/>
      <c r="AR421" s="21"/>
    </row>
    <row r="422" spans="1:44" ht="30"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73"/>
      <c r="AN422" s="71"/>
      <c r="AO422" s="20"/>
      <c r="AP422" s="20"/>
      <c r="AQ422" s="20"/>
      <c r="AR422" s="21"/>
    </row>
    <row r="423" spans="1:44" ht="30"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73"/>
      <c r="AN423" s="71"/>
      <c r="AO423" s="20"/>
      <c r="AP423" s="20"/>
      <c r="AQ423" s="20"/>
      <c r="AR423" s="21"/>
    </row>
    <row r="424" spans="1:44" ht="30"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73"/>
      <c r="AN424" s="71"/>
      <c r="AO424" s="20"/>
      <c r="AP424" s="20"/>
      <c r="AQ424" s="20"/>
      <c r="AR424" s="21"/>
    </row>
    <row r="425" spans="1:44" ht="30"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73"/>
      <c r="AN425" s="71"/>
      <c r="AO425" s="20"/>
      <c r="AP425" s="20"/>
      <c r="AQ425" s="20"/>
      <c r="AR425" s="21"/>
    </row>
    <row r="426" spans="1:44" ht="30"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73"/>
      <c r="AN426" s="71"/>
      <c r="AO426" s="20"/>
      <c r="AP426" s="20"/>
      <c r="AQ426" s="20"/>
      <c r="AR426" s="21"/>
    </row>
    <row r="427" spans="1:44" ht="30"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73"/>
      <c r="AN427" s="71"/>
      <c r="AO427" s="20"/>
      <c r="AP427" s="20"/>
      <c r="AQ427" s="20"/>
      <c r="AR427" s="21"/>
    </row>
    <row r="428" spans="1:44" ht="30"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73"/>
      <c r="AN428" s="71"/>
      <c r="AO428" s="20"/>
      <c r="AP428" s="20"/>
      <c r="AQ428" s="20"/>
      <c r="AR428" s="21"/>
    </row>
    <row r="429" spans="1:44" ht="30"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73"/>
      <c r="AN429" s="71"/>
      <c r="AO429" s="20"/>
      <c r="AP429" s="20"/>
      <c r="AQ429" s="20"/>
      <c r="AR429" s="21"/>
    </row>
    <row r="430" spans="1:44" ht="30"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73"/>
      <c r="AN430" s="71"/>
      <c r="AO430" s="20"/>
      <c r="AP430" s="20"/>
      <c r="AQ430" s="20"/>
      <c r="AR430" s="21"/>
    </row>
    <row r="431" spans="1:44" ht="30"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73"/>
      <c r="AN431" s="71"/>
      <c r="AO431" s="20"/>
      <c r="AP431" s="20"/>
      <c r="AQ431" s="20"/>
      <c r="AR431" s="21"/>
    </row>
    <row r="432" spans="1:44" ht="30"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73"/>
      <c r="AN432" s="71"/>
      <c r="AO432" s="20"/>
      <c r="AP432" s="20"/>
      <c r="AQ432" s="20"/>
      <c r="AR432" s="21"/>
    </row>
    <row r="433" spans="1:44" ht="30"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73"/>
      <c r="AN433" s="71"/>
      <c r="AO433" s="20"/>
      <c r="AP433" s="20"/>
      <c r="AQ433" s="20"/>
      <c r="AR433" s="21"/>
    </row>
    <row r="434" spans="1:44" ht="30"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73"/>
      <c r="AN434" s="71"/>
      <c r="AO434" s="20"/>
      <c r="AP434" s="20"/>
      <c r="AQ434" s="20"/>
      <c r="AR434" s="21"/>
    </row>
    <row r="435" spans="1:44" ht="30"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73"/>
      <c r="AN435" s="71"/>
      <c r="AO435" s="20"/>
      <c r="AP435" s="20"/>
      <c r="AQ435" s="20"/>
      <c r="AR435" s="21"/>
    </row>
    <row r="436" spans="1:44" ht="30"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73"/>
      <c r="AN436" s="71"/>
      <c r="AO436" s="20"/>
      <c r="AP436" s="20"/>
      <c r="AQ436" s="20"/>
      <c r="AR436" s="21"/>
    </row>
    <row r="437" spans="1:44" ht="30"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73"/>
      <c r="AN437" s="71"/>
      <c r="AO437" s="20"/>
      <c r="AP437" s="20"/>
      <c r="AQ437" s="20"/>
      <c r="AR437" s="21"/>
    </row>
    <row r="438" spans="1:44" ht="30"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73"/>
      <c r="AN438" s="71"/>
      <c r="AO438" s="20"/>
      <c r="AP438" s="20"/>
      <c r="AQ438" s="20"/>
      <c r="AR438" s="21"/>
    </row>
    <row r="439" spans="1:44" ht="30"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73"/>
      <c r="AN439" s="71"/>
      <c r="AO439" s="20"/>
      <c r="AP439" s="20"/>
      <c r="AQ439" s="20"/>
      <c r="AR439" s="21"/>
    </row>
    <row r="440" spans="1:44" ht="30"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73"/>
      <c r="AN440" s="71"/>
      <c r="AO440" s="20"/>
      <c r="AP440" s="20"/>
      <c r="AQ440" s="20"/>
      <c r="AR440" s="21"/>
    </row>
    <row r="441" spans="1:44" ht="30"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73"/>
      <c r="AN441" s="71"/>
      <c r="AO441" s="20"/>
      <c r="AP441" s="20"/>
      <c r="AQ441" s="20"/>
      <c r="AR441" s="21"/>
    </row>
    <row r="442" spans="1:44" ht="30"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73"/>
      <c r="AN442" s="71"/>
      <c r="AO442" s="20"/>
      <c r="AP442" s="20"/>
      <c r="AQ442" s="20"/>
      <c r="AR442" s="21"/>
    </row>
    <row r="443" spans="1:44" ht="30"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73"/>
      <c r="AN443" s="71"/>
      <c r="AO443" s="20"/>
      <c r="AP443" s="20"/>
      <c r="AQ443" s="20"/>
      <c r="AR443" s="21"/>
    </row>
    <row r="444" spans="1:44" ht="30"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73"/>
      <c r="AN444" s="71"/>
      <c r="AO444" s="20"/>
      <c r="AP444" s="20"/>
      <c r="AQ444" s="20"/>
      <c r="AR444" s="21"/>
    </row>
    <row r="445" spans="1:44" ht="30"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73"/>
      <c r="AN445" s="71"/>
      <c r="AO445" s="20"/>
      <c r="AP445" s="20"/>
      <c r="AQ445" s="20"/>
      <c r="AR445" s="21"/>
    </row>
    <row r="446" spans="1:44" ht="30"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73"/>
      <c r="AN446" s="71"/>
      <c r="AO446" s="20"/>
      <c r="AP446" s="20"/>
      <c r="AQ446" s="20"/>
      <c r="AR446" s="21"/>
    </row>
    <row r="447" spans="1:44" ht="30"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73"/>
      <c r="AN447" s="71"/>
      <c r="AO447" s="20"/>
      <c r="AP447" s="20"/>
      <c r="AQ447" s="20"/>
      <c r="AR447" s="21"/>
    </row>
    <row r="448" spans="1:44" ht="30"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73"/>
      <c r="AN448" s="71"/>
      <c r="AO448" s="20"/>
      <c r="AP448" s="20"/>
      <c r="AQ448" s="20"/>
      <c r="AR448" s="21"/>
    </row>
    <row r="449" spans="1:44" ht="30"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73"/>
      <c r="AN449" s="71"/>
      <c r="AO449" s="20"/>
      <c r="AP449" s="20"/>
      <c r="AQ449" s="20"/>
      <c r="AR449" s="21"/>
    </row>
    <row r="450" spans="1:44" ht="30"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73"/>
      <c r="AN450" s="71"/>
      <c r="AO450" s="20"/>
      <c r="AP450" s="20"/>
      <c r="AQ450" s="20"/>
      <c r="AR450" s="21"/>
    </row>
    <row r="451" spans="1:44" ht="30"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73"/>
      <c r="AN451" s="71"/>
      <c r="AO451" s="20"/>
      <c r="AP451" s="20"/>
      <c r="AQ451" s="20"/>
      <c r="AR451" s="21"/>
    </row>
    <row r="452" spans="1:44" ht="30"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73"/>
      <c r="AN452" s="71"/>
      <c r="AO452" s="20"/>
      <c r="AP452" s="20"/>
      <c r="AQ452" s="20"/>
      <c r="AR452" s="21"/>
    </row>
    <row r="453" spans="1:44" ht="30"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73"/>
      <c r="AN453" s="71"/>
      <c r="AO453" s="20"/>
      <c r="AP453" s="20"/>
      <c r="AQ453" s="20"/>
      <c r="AR453" s="21"/>
    </row>
    <row r="454" spans="1:44" ht="30"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73"/>
      <c r="AN454" s="71"/>
      <c r="AO454" s="20"/>
      <c r="AP454" s="20"/>
      <c r="AQ454" s="20"/>
      <c r="AR454" s="21"/>
    </row>
    <row r="455" spans="1:44" ht="30"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73"/>
      <c r="AN455" s="71"/>
      <c r="AO455" s="20"/>
      <c r="AP455" s="20"/>
      <c r="AQ455" s="20"/>
      <c r="AR455" s="21"/>
    </row>
    <row r="456" spans="1:44" ht="30"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73"/>
      <c r="AN456" s="71"/>
      <c r="AO456" s="20"/>
      <c r="AP456" s="20"/>
      <c r="AQ456" s="20"/>
      <c r="AR456" s="21"/>
    </row>
    <row r="457" spans="1:44" ht="30"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73"/>
      <c r="AN457" s="71"/>
      <c r="AO457" s="20"/>
      <c r="AP457" s="20"/>
      <c r="AQ457" s="20"/>
      <c r="AR457" s="21"/>
    </row>
    <row r="458" spans="1:44" ht="30"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73"/>
      <c r="AN458" s="71"/>
      <c r="AO458" s="20"/>
      <c r="AP458" s="20"/>
      <c r="AQ458" s="20"/>
      <c r="AR458" s="21"/>
    </row>
    <row r="459" spans="1:44" ht="30"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73"/>
      <c r="AN459" s="71"/>
      <c r="AO459" s="20"/>
      <c r="AP459" s="20"/>
      <c r="AQ459" s="20"/>
      <c r="AR459" s="21"/>
    </row>
    <row r="460" spans="1:44" ht="30"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73"/>
      <c r="AN460" s="71"/>
      <c r="AO460" s="20"/>
      <c r="AP460" s="20"/>
      <c r="AQ460" s="20"/>
      <c r="AR460" s="21"/>
    </row>
    <row r="461" spans="1:44" ht="30"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73"/>
      <c r="AN461" s="71"/>
      <c r="AO461" s="20"/>
      <c r="AP461" s="20"/>
      <c r="AQ461" s="20"/>
      <c r="AR461" s="21"/>
    </row>
    <row r="462" spans="1:44" ht="30"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73"/>
      <c r="AN462" s="71"/>
      <c r="AO462" s="20"/>
      <c r="AP462" s="20"/>
      <c r="AQ462" s="20"/>
      <c r="AR462" s="21"/>
    </row>
    <row r="463" spans="1:44" ht="30"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73"/>
      <c r="AN463" s="71"/>
      <c r="AO463" s="20"/>
      <c r="AP463" s="20"/>
      <c r="AQ463" s="20"/>
      <c r="AR463" s="21"/>
    </row>
    <row r="464" spans="1:44" ht="30"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73"/>
      <c r="AN464" s="71"/>
      <c r="AO464" s="20"/>
      <c r="AP464" s="20"/>
      <c r="AQ464" s="20"/>
      <c r="AR464" s="21"/>
    </row>
    <row r="465" spans="1:44" ht="30"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73"/>
      <c r="AN465" s="71"/>
      <c r="AO465" s="20"/>
      <c r="AP465" s="20"/>
      <c r="AQ465" s="20"/>
      <c r="AR465" s="21"/>
    </row>
    <row r="466" spans="1:44" ht="30"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73"/>
      <c r="AN466" s="71"/>
      <c r="AO466" s="20"/>
      <c r="AP466" s="20"/>
      <c r="AQ466" s="20"/>
      <c r="AR466" s="21"/>
    </row>
    <row r="467" spans="1:44" ht="30"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73"/>
      <c r="AN467" s="71"/>
      <c r="AO467" s="20"/>
      <c r="AP467" s="20"/>
      <c r="AQ467" s="20"/>
      <c r="AR467" s="21"/>
    </row>
    <row r="468" spans="1:44" ht="30"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73"/>
      <c r="AN468" s="71"/>
      <c r="AO468" s="20"/>
      <c r="AP468" s="20"/>
      <c r="AQ468" s="20"/>
      <c r="AR468" s="21"/>
    </row>
    <row r="469" spans="1:44" ht="30"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73"/>
      <c r="AN469" s="71"/>
      <c r="AO469" s="20"/>
      <c r="AP469" s="20"/>
      <c r="AQ469" s="20"/>
      <c r="AR469" s="21"/>
    </row>
    <row r="470" spans="1:44" ht="30"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73"/>
      <c r="AN470" s="71"/>
      <c r="AO470" s="20"/>
      <c r="AP470" s="20"/>
      <c r="AQ470" s="20"/>
      <c r="AR470" s="21"/>
    </row>
    <row r="471" spans="1:44" ht="30"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73"/>
      <c r="AN471" s="71"/>
      <c r="AO471" s="20"/>
      <c r="AP471" s="20"/>
      <c r="AQ471" s="20"/>
      <c r="AR471" s="21"/>
    </row>
    <row r="472" spans="1:44" ht="30"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73"/>
      <c r="AN472" s="71"/>
      <c r="AO472" s="20"/>
      <c r="AP472" s="20"/>
      <c r="AQ472" s="20"/>
      <c r="AR472" s="21"/>
    </row>
    <row r="473" spans="1:44" ht="30"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73"/>
      <c r="AN473" s="71"/>
      <c r="AO473" s="20"/>
      <c r="AP473" s="20"/>
      <c r="AQ473" s="20"/>
      <c r="AR473" s="21"/>
    </row>
    <row r="474" spans="1:44" ht="30"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73"/>
      <c r="AN474" s="71"/>
      <c r="AO474" s="20"/>
      <c r="AP474" s="20"/>
      <c r="AQ474" s="20"/>
      <c r="AR474" s="21"/>
    </row>
    <row r="475" spans="1:44" ht="30"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73"/>
      <c r="AN475" s="71"/>
      <c r="AO475" s="20"/>
      <c r="AP475" s="20"/>
      <c r="AQ475" s="20"/>
      <c r="AR475" s="21"/>
    </row>
    <row r="476" spans="1:44" ht="30"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73"/>
      <c r="AN476" s="71"/>
      <c r="AO476" s="20"/>
      <c r="AP476" s="20"/>
      <c r="AQ476" s="20"/>
      <c r="AR476" s="21"/>
    </row>
    <row r="477" spans="1:44" ht="30"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73"/>
      <c r="AN477" s="71"/>
      <c r="AO477" s="20"/>
      <c r="AP477" s="20"/>
      <c r="AQ477" s="20"/>
      <c r="AR477" s="21"/>
    </row>
    <row r="478" spans="1:44" ht="30"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73"/>
      <c r="AN478" s="71"/>
      <c r="AO478" s="20"/>
      <c r="AP478" s="20"/>
      <c r="AQ478" s="20"/>
      <c r="AR478" s="21"/>
    </row>
    <row r="479" spans="1:44" ht="30"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73"/>
      <c r="AN479" s="71"/>
      <c r="AO479" s="20"/>
      <c r="AP479" s="20"/>
      <c r="AQ479" s="20"/>
      <c r="AR479" s="21"/>
    </row>
    <row r="480" spans="1:44" ht="30"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73"/>
      <c r="AN480" s="71"/>
      <c r="AO480" s="20"/>
      <c r="AP480" s="20"/>
      <c r="AQ480" s="20"/>
      <c r="AR480" s="21"/>
    </row>
    <row r="481" spans="1:44" ht="30"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73"/>
      <c r="AN481" s="71"/>
      <c r="AO481" s="20"/>
      <c r="AP481" s="20"/>
      <c r="AQ481" s="20"/>
      <c r="AR481" s="21"/>
    </row>
    <row r="482" spans="1:44" ht="30"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73"/>
      <c r="AN482" s="71"/>
      <c r="AO482" s="20"/>
      <c r="AP482" s="20"/>
      <c r="AQ482" s="20"/>
      <c r="AR482" s="21"/>
    </row>
    <row r="483" spans="1:44" ht="30"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73"/>
      <c r="AN483" s="71"/>
      <c r="AO483" s="20"/>
      <c r="AP483" s="20"/>
      <c r="AQ483" s="20"/>
      <c r="AR483" s="21"/>
    </row>
    <row r="484" spans="1:44" ht="30"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73"/>
      <c r="AN484" s="71"/>
      <c r="AO484" s="20"/>
      <c r="AP484" s="20"/>
      <c r="AQ484" s="20"/>
      <c r="AR484" s="21"/>
    </row>
    <row r="485" spans="1:44" ht="30"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73"/>
      <c r="AN485" s="71"/>
      <c r="AO485" s="20"/>
      <c r="AP485" s="20"/>
      <c r="AQ485" s="20"/>
      <c r="AR485" s="21"/>
    </row>
    <row r="486" spans="1:44" ht="30"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73"/>
      <c r="AN486" s="71"/>
      <c r="AO486" s="20"/>
      <c r="AP486" s="20"/>
      <c r="AQ486" s="20"/>
      <c r="AR486" s="21"/>
    </row>
    <row r="487" spans="1:44" ht="30"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73"/>
      <c r="AN487" s="71"/>
      <c r="AO487" s="20"/>
      <c r="AP487" s="20"/>
      <c r="AQ487" s="20"/>
      <c r="AR487" s="21"/>
    </row>
    <row r="488" spans="1:44" ht="30"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73"/>
      <c r="AN488" s="71"/>
      <c r="AO488" s="20"/>
      <c r="AP488" s="20"/>
      <c r="AQ488" s="20"/>
      <c r="AR488" s="21"/>
    </row>
    <row r="489" spans="1:44" ht="30"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73"/>
      <c r="AN489" s="71"/>
      <c r="AO489" s="20"/>
      <c r="AP489" s="20"/>
      <c r="AQ489" s="20"/>
      <c r="AR489" s="21"/>
    </row>
    <row r="490" spans="1:44" ht="30"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73"/>
      <c r="AN490" s="71"/>
      <c r="AO490" s="20"/>
      <c r="AP490" s="20"/>
      <c r="AQ490" s="20"/>
      <c r="AR490" s="21"/>
    </row>
    <row r="491" spans="1:44" ht="30"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73"/>
      <c r="AN491" s="71"/>
      <c r="AO491" s="20"/>
      <c r="AP491" s="20"/>
      <c r="AQ491" s="20"/>
      <c r="AR491" s="21"/>
    </row>
    <row r="492" spans="1:44" ht="30"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73"/>
      <c r="AN492" s="71"/>
      <c r="AO492" s="20"/>
      <c r="AP492" s="20"/>
      <c r="AQ492" s="20"/>
      <c r="AR492" s="21"/>
    </row>
    <row r="493" spans="1:44" ht="30"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73"/>
      <c r="AN493" s="71"/>
      <c r="AO493" s="20"/>
      <c r="AP493" s="20"/>
      <c r="AQ493" s="20"/>
      <c r="AR493" s="21"/>
    </row>
    <row r="494" spans="1:44" ht="30"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73"/>
      <c r="AN494" s="71"/>
      <c r="AO494" s="20"/>
      <c r="AP494" s="20"/>
      <c r="AQ494" s="20"/>
      <c r="AR494" s="21"/>
    </row>
    <row r="495" spans="1:44" ht="30"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73"/>
      <c r="AN495" s="71"/>
      <c r="AO495" s="20"/>
      <c r="AP495" s="20"/>
      <c r="AQ495" s="20"/>
      <c r="AR495" s="21"/>
    </row>
    <row r="496" spans="1:44" ht="30"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73"/>
      <c r="AN496" s="71"/>
      <c r="AO496" s="20"/>
      <c r="AP496" s="20"/>
      <c r="AQ496" s="20"/>
      <c r="AR496" s="21"/>
    </row>
    <row r="497" spans="1:44" ht="30"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73"/>
      <c r="AN497" s="71"/>
      <c r="AO497" s="20"/>
      <c r="AP497" s="20"/>
      <c r="AQ497" s="20"/>
      <c r="AR497" s="21"/>
    </row>
    <row r="498" spans="1:44" ht="30"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73"/>
      <c r="AN498" s="71"/>
      <c r="AO498" s="20"/>
      <c r="AP498" s="20"/>
      <c r="AQ498" s="20"/>
      <c r="AR498" s="21"/>
    </row>
    <row r="499" spans="1:44" ht="30"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73"/>
      <c r="AN499" s="71"/>
      <c r="AO499" s="20"/>
      <c r="AP499" s="20"/>
      <c r="AQ499" s="20"/>
      <c r="AR499" s="21"/>
    </row>
    <row r="500" spans="1:44" ht="30"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73"/>
      <c r="AN500" s="71"/>
      <c r="AO500" s="20"/>
      <c r="AP500" s="20"/>
      <c r="AQ500" s="20"/>
      <c r="AR500" s="21"/>
    </row>
    <row r="501" spans="1:44" ht="30"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73"/>
      <c r="AN501" s="71"/>
      <c r="AO501" s="20"/>
      <c r="AP501" s="20"/>
      <c r="AQ501" s="20"/>
      <c r="AR501" s="21"/>
    </row>
    <row r="502" spans="1:44" ht="30"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73"/>
      <c r="AN502" s="71"/>
      <c r="AO502" s="20"/>
      <c r="AP502" s="20"/>
      <c r="AQ502" s="20"/>
      <c r="AR502" s="21"/>
    </row>
    <row r="503" spans="1:44" ht="30"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73"/>
      <c r="AN503" s="71"/>
      <c r="AO503" s="20"/>
      <c r="AP503" s="20"/>
      <c r="AQ503" s="20"/>
      <c r="AR503" s="21"/>
    </row>
    <row r="504" spans="1:44" ht="30"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73"/>
      <c r="AN504" s="71"/>
      <c r="AO504" s="20"/>
      <c r="AP504" s="20"/>
      <c r="AQ504" s="20"/>
      <c r="AR504" s="21"/>
    </row>
    <row r="505" spans="1:44" ht="30"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73"/>
      <c r="AN505" s="71"/>
      <c r="AO505" s="20"/>
      <c r="AP505" s="20"/>
      <c r="AQ505" s="20"/>
      <c r="AR505" s="21"/>
    </row>
    <row r="506" spans="1:44" ht="30"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73"/>
      <c r="AN506" s="71"/>
      <c r="AO506" s="20"/>
      <c r="AP506" s="20"/>
      <c r="AQ506" s="20"/>
      <c r="AR506" s="21"/>
    </row>
    <row r="507" spans="1:44" ht="30"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73"/>
      <c r="AN507" s="71"/>
      <c r="AO507" s="20"/>
      <c r="AP507" s="20"/>
      <c r="AQ507" s="20"/>
      <c r="AR507" s="21"/>
    </row>
    <row r="508" spans="1:44" ht="30"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73"/>
      <c r="AN508" s="71"/>
      <c r="AO508" s="20"/>
      <c r="AP508" s="20"/>
      <c r="AQ508" s="20"/>
      <c r="AR508" s="21"/>
    </row>
    <row r="509" spans="1:44" ht="30"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73"/>
      <c r="AN509" s="71"/>
      <c r="AO509" s="20"/>
      <c r="AP509" s="20"/>
      <c r="AQ509" s="20"/>
      <c r="AR509" s="21"/>
    </row>
    <row r="510" spans="1:44" ht="30"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73"/>
      <c r="AN510" s="71"/>
      <c r="AO510" s="20"/>
      <c r="AP510" s="20"/>
      <c r="AQ510" s="20"/>
      <c r="AR510" s="21"/>
    </row>
    <row r="511" spans="1:44" ht="30"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73"/>
      <c r="AN511" s="71"/>
      <c r="AO511" s="20"/>
      <c r="AP511" s="20"/>
      <c r="AQ511" s="20"/>
      <c r="AR511" s="21"/>
    </row>
    <row r="512" spans="1:44" ht="30"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73"/>
      <c r="AN512" s="71"/>
      <c r="AO512" s="20"/>
      <c r="AP512" s="20"/>
      <c r="AQ512" s="20"/>
      <c r="AR512" s="21"/>
    </row>
    <row r="513" spans="1:44" ht="30"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73"/>
      <c r="AN513" s="71"/>
      <c r="AO513" s="20"/>
      <c r="AP513" s="20"/>
      <c r="AQ513" s="20"/>
      <c r="AR513" s="21"/>
    </row>
    <row r="514" spans="1:44" ht="30"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73"/>
      <c r="AN514" s="71"/>
      <c r="AO514" s="20"/>
      <c r="AP514" s="20"/>
      <c r="AQ514" s="20"/>
      <c r="AR514" s="21"/>
    </row>
    <row r="515" spans="1:44" ht="30"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73"/>
      <c r="AN515" s="71"/>
      <c r="AO515" s="20"/>
      <c r="AP515" s="20"/>
      <c r="AQ515" s="20"/>
      <c r="AR515" s="21"/>
    </row>
    <row r="516" spans="1:44" ht="30"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73"/>
      <c r="AN516" s="71"/>
      <c r="AO516" s="20"/>
      <c r="AP516" s="20"/>
      <c r="AQ516" s="20"/>
      <c r="AR516" s="21"/>
    </row>
    <row r="517" spans="1:44" ht="30"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73"/>
      <c r="AN517" s="71"/>
      <c r="AO517" s="20"/>
      <c r="AP517" s="20"/>
      <c r="AQ517" s="20"/>
      <c r="AR517" s="21"/>
    </row>
    <row r="518" spans="1:44" ht="30"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73"/>
      <c r="AN518" s="71"/>
      <c r="AO518" s="20"/>
      <c r="AP518" s="20"/>
      <c r="AQ518" s="20"/>
      <c r="AR518" s="21"/>
    </row>
    <row r="519" spans="1:44" ht="30"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73"/>
      <c r="AN519" s="71"/>
      <c r="AO519" s="20"/>
      <c r="AP519" s="20"/>
      <c r="AQ519" s="20"/>
      <c r="AR519" s="21"/>
    </row>
    <row r="520" spans="1:44" ht="30"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73"/>
      <c r="AN520" s="71"/>
      <c r="AO520" s="20"/>
      <c r="AP520" s="20"/>
      <c r="AQ520" s="20"/>
      <c r="AR520" s="21"/>
    </row>
    <row r="521" spans="1:44" ht="30"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73"/>
      <c r="AN521" s="71"/>
      <c r="AO521" s="20"/>
      <c r="AP521" s="20"/>
      <c r="AQ521" s="20"/>
      <c r="AR521" s="21"/>
    </row>
    <row r="522" spans="1:44" ht="30"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73"/>
      <c r="AN522" s="71"/>
      <c r="AO522" s="20"/>
      <c r="AP522" s="20"/>
      <c r="AQ522" s="20"/>
      <c r="AR522" s="21"/>
    </row>
    <row r="523" spans="1:44" ht="30"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73"/>
      <c r="AN523" s="71"/>
      <c r="AO523" s="20"/>
      <c r="AP523" s="20"/>
      <c r="AQ523" s="20"/>
      <c r="AR523" s="21"/>
    </row>
    <row r="524" spans="1:44" ht="30"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73"/>
      <c r="AN524" s="71"/>
      <c r="AO524" s="20"/>
      <c r="AP524" s="20"/>
      <c r="AQ524" s="20"/>
      <c r="AR524" s="21"/>
    </row>
    <row r="525" spans="1:44" ht="30"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73"/>
      <c r="AN525" s="71"/>
      <c r="AO525" s="20"/>
      <c r="AP525" s="20"/>
      <c r="AQ525" s="20"/>
      <c r="AR525" s="21"/>
    </row>
    <row r="526" spans="1:44" ht="30"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73"/>
      <c r="AN526" s="71"/>
      <c r="AO526" s="20"/>
      <c r="AP526" s="20"/>
      <c r="AQ526" s="20"/>
      <c r="AR526" s="21"/>
    </row>
    <row r="527" spans="1:44" ht="30"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73"/>
      <c r="AN527" s="71"/>
      <c r="AO527" s="20"/>
      <c r="AP527" s="20"/>
      <c r="AQ527" s="20"/>
      <c r="AR527" s="21"/>
    </row>
    <row r="528" spans="1:44" ht="30"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73"/>
      <c r="AN528" s="71"/>
      <c r="AO528" s="20"/>
      <c r="AP528" s="20"/>
      <c r="AQ528" s="20"/>
      <c r="AR528" s="21"/>
    </row>
    <row r="529" spans="1:44" ht="30"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73"/>
      <c r="AN529" s="71"/>
      <c r="AO529" s="20"/>
      <c r="AP529" s="20"/>
      <c r="AQ529" s="20"/>
      <c r="AR529" s="21"/>
    </row>
    <row r="530" spans="1:44" ht="30"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73"/>
      <c r="AN530" s="71"/>
      <c r="AO530" s="20"/>
      <c r="AP530" s="20"/>
      <c r="AQ530" s="20"/>
      <c r="AR530" s="21"/>
    </row>
    <row r="531" spans="1:44" ht="30"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73"/>
      <c r="AN531" s="71"/>
      <c r="AO531" s="20"/>
      <c r="AP531" s="20"/>
      <c r="AQ531" s="20"/>
      <c r="AR531" s="21"/>
    </row>
    <row r="532" spans="1:44" ht="30"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73"/>
      <c r="AN532" s="71"/>
      <c r="AO532" s="20"/>
      <c r="AP532" s="20"/>
      <c r="AQ532" s="20"/>
      <c r="AR532" s="21"/>
    </row>
    <row r="533" spans="1:44" ht="30"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73"/>
      <c r="AN533" s="71"/>
      <c r="AO533" s="20"/>
      <c r="AP533" s="20"/>
      <c r="AQ533" s="20"/>
      <c r="AR533" s="21"/>
    </row>
    <row r="534" spans="1:44" ht="30"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73"/>
      <c r="AN534" s="71"/>
      <c r="AO534" s="20"/>
      <c r="AP534" s="20"/>
      <c r="AQ534" s="20"/>
      <c r="AR534" s="21"/>
    </row>
    <row r="535" spans="1:44" ht="30"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73"/>
      <c r="AN535" s="71"/>
      <c r="AO535" s="20"/>
      <c r="AP535" s="20"/>
      <c r="AQ535" s="20"/>
      <c r="AR535" s="21"/>
    </row>
    <row r="536" spans="1:44" ht="30"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73"/>
      <c r="AN536" s="71"/>
      <c r="AO536" s="20"/>
      <c r="AP536" s="20"/>
      <c r="AQ536" s="20"/>
      <c r="AR536" s="21"/>
    </row>
    <row r="537" spans="1:44" ht="30"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73"/>
      <c r="AN537" s="71"/>
      <c r="AO537" s="20"/>
      <c r="AP537" s="20"/>
      <c r="AQ537" s="20"/>
      <c r="AR537" s="21"/>
    </row>
    <row r="538" spans="1:44" ht="30"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73"/>
      <c r="AN538" s="71"/>
      <c r="AO538" s="20"/>
      <c r="AP538" s="20"/>
      <c r="AQ538" s="20"/>
      <c r="AR538" s="21"/>
    </row>
    <row r="539" spans="1:44" ht="30"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73"/>
      <c r="AN539" s="71"/>
      <c r="AO539" s="20"/>
      <c r="AP539" s="20"/>
      <c r="AQ539" s="20"/>
      <c r="AR539" s="21"/>
    </row>
    <row r="540" spans="1:44" ht="30"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73"/>
      <c r="AN540" s="71"/>
      <c r="AO540" s="20"/>
      <c r="AP540" s="20"/>
      <c r="AQ540" s="20"/>
      <c r="AR540" s="21"/>
    </row>
    <row r="541" spans="1:44" ht="30"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73"/>
      <c r="AN541" s="71"/>
      <c r="AO541" s="20"/>
      <c r="AP541" s="20"/>
      <c r="AQ541" s="20"/>
      <c r="AR541" s="21"/>
    </row>
    <row r="542" spans="1:44" ht="30"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73"/>
      <c r="AN542" s="71"/>
      <c r="AO542" s="20"/>
      <c r="AP542" s="20"/>
      <c r="AQ542" s="20"/>
      <c r="AR542" s="21"/>
    </row>
    <row r="543" spans="1:44" ht="30"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73"/>
      <c r="AN543" s="71"/>
      <c r="AO543" s="20"/>
      <c r="AP543" s="20"/>
      <c r="AQ543" s="20"/>
      <c r="AR543" s="21"/>
    </row>
    <row r="544" spans="1:44" ht="30"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73"/>
      <c r="AN544" s="71"/>
      <c r="AO544" s="20"/>
      <c r="AP544" s="20"/>
      <c r="AQ544" s="20"/>
      <c r="AR544" s="21"/>
    </row>
    <row r="545" spans="1:44" ht="30"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73"/>
      <c r="AN545" s="71"/>
      <c r="AO545" s="20"/>
      <c r="AP545" s="20"/>
      <c r="AQ545" s="20"/>
      <c r="AR545" s="21"/>
    </row>
    <row r="546" spans="1:44" ht="30"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73"/>
      <c r="AN546" s="71"/>
      <c r="AO546" s="20"/>
      <c r="AP546" s="20"/>
      <c r="AQ546" s="20"/>
      <c r="AR546" s="21"/>
    </row>
    <row r="547" spans="1:44" ht="30"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73"/>
      <c r="AN547" s="71"/>
      <c r="AO547" s="20"/>
      <c r="AP547" s="20"/>
      <c r="AQ547" s="20"/>
      <c r="AR547" s="21"/>
    </row>
    <row r="548" spans="1:44" ht="30"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73"/>
      <c r="AN548" s="71"/>
      <c r="AO548" s="20"/>
      <c r="AP548" s="20"/>
      <c r="AQ548" s="20"/>
      <c r="AR548" s="21"/>
    </row>
    <row r="549" spans="1:44" ht="30"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73"/>
      <c r="AN549" s="71"/>
      <c r="AO549" s="20"/>
      <c r="AP549" s="20"/>
      <c r="AQ549" s="20"/>
      <c r="AR549" s="21"/>
    </row>
    <row r="550" spans="1:44" ht="30"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73"/>
      <c r="AN550" s="71"/>
      <c r="AO550" s="20"/>
      <c r="AP550" s="20"/>
      <c r="AQ550" s="20"/>
      <c r="AR550" s="21"/>
    </row>
    <row r="551" spans="1:44" ht="30"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73"/>
      <c r="AN551" s="71"/>
      <c r="AO551" s="20"/>
      <c r="AP551" s="20"/>
      <c r="AQ551" s="20"/>
      <c r="AR551" s="21"/>
    </row>
    <row r="552" spans="1:44" ht="30"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73"/>
      <c r="AN552" s="71"/>
      <c r="AO552" s="20"/>
      <c r="AP552" s="20"/>
      <c r="AQ552" s="20"/>
      <c r="AR552" s="21"/>
    </row>
    <row r="553" spans="1:44" ht="30"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73"/>
      <c r="AN553" s="71"/>
      <c r="AO553" s="20"/>
      <c r="AP553" s="20"/>
      <c r="AQ553" s="20"/>
      <c r="AR553" s="21"/>
    </row>
    <row r="554" spans="1:44" ht="30"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73"/>
      <c r="AN554" s="71"/>
      <c r="AO554" s="20"/>
      <c r="AP554" s="20"/>
      <c r="AQ554" s="20"/>
      <c r="AR554" s="21"/>
    </row>
    <row r="555" spans="1:44" ht="30"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73"/>
      <c r="AN555" s="71"/>
      <c r="AO555" s="20"/>
      <c r="AP555" s="20"/>
      <c r="AQ555" s="20"/>
      <c r="AR555" s="21"/>
    </row>
    <row r="556" spans="1:44" ht="30"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73"/>
      <c r="AN556" s="71"/>
      <c r="AO556" s="20"/>
      <c r="AP556" s="20"/>
      <c r="AQ556" s="20"/>
      <c r="AR556" s="21"/>
    </row>
    <row r="557" spans="1:44" ht="30"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73"/>
      <c r="AN557" s="71"/>
      <c r="AO557" s="20"/>
      <c r="AP557" s="20"/>
      <c r="AQ557" s="20"/>
      <c r="AR557" s="21"/>
    </row>
    <row r="558" spans="1:44" ht="30"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73"/>
      <c r="AN558" s="71"/>
      <c r="AO558" s="20"/>
      <c r="AP558" s="20"/>
      <c r="AQ558" s="20"/>
      <c r="AR558" s="21"/>
    </row>
    <row r="559" spans="1:44" ht="30"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73"/>
      <c r="AN559" s="71"/>
      <c r="AO559" s="20"/>
      <c r="AP559" s="20"/>
      <c r="AQ559" s="20"/>
      <c r="AR559" s="21"/>
    </row>
    <row r="560" spans="1:44" ht="30"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73"/>
      <c r="AN560" s="71"/>
      <c r="AO560" s="20"/>
      <c r="AP560" s="20"/>
      <c r="AQ560" s="20"/>
      <c r="AR560" s="21"/>
    </row>
    <row r="561" spans="1:44" ht="30"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73"/>
      <c r="AN561" s="71"/>
      <c r="AO561" s="20"/>
      <c r="AP561" s="20"/>
      <c r="AQ561" s="20"/>
      <c r="AR561" s="21"/>
    </row>
    <row r="562" spans="1:44" ht="30"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73"/>
      <c r="AN562" s="71"/>
      <c r="AO562" s="20"/>
      <c r="AP562" s="20"/>
      <c r="AQ562" s="20"/>
      <c r="AR562" s="21"/>
    </row>
    <row r="563" spans="1:44" ht="30"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73"/>
      <c r="AN563" s="71"/>
      <c r="AO563" s="20"/>
      <c r="AP563" s="20"/>
      <c r="AQ563" s="20"/>
      <c r="AR563" s="21"/>
    </row>
    <row r="564" spans="1:44" ht="30"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73"/>
      <c r="AN564" s="71"/>
      <c r="AO564" s="20"/>
      <c r="AP564" s="20"/>
      <c r="AQ564" s="20"/>
      <c r="AR564" s="21"/>
    </row>
    <row r="565" spans="1:44" ht="30"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73"/>
      <c r="AN565" s="71"/>
      <c r="AO565" s="20"/>
      <c r="AP565" s="20"/>
      <c r="AQ565" s="20"/>
      <c r="AR565" s="21"/>
    </row>
    <row r="566" spans="1:44" ht="30"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73"/>
      <c r="AN566" s="71"/>
      <c r="AO566" s="20"/>
      <c r="AP566" s="20"/>
      <c r="AQ566" s="20"/>
      <c r="AR566" s="21"/>
    </row>
    <row r="567" spans="1:44" ht="30"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73"/>
      <c r="AN567" s="71"/>
      <c r="AO567" s="20"/>
      <c r="AP567" s="20"/>
      <c r="AQ567" s="20"/>
      <c r="AR567" s="21"/>
    </row>
    <row r="568" spans="1:44" ht="30"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73"/>
      <c r="AN568" s="71"/>
      <c r="AO568" s="20"/>
      <c r="AP568" s="20"/>
      <c r="AQ568" s="20"/>
      <c r="AR568" s="21"/>
    </row>
    <row r="569" spans="1:44" ht="30"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73"/>
      <c r="AN569" s="71"/>
      <c r="AO569" s="20"/>
      <c r="AP569" s="20"/>
      <c r="AQ569" s="20"/>
      <c r="AR569" s="21"/>
    </row>
    <row r="570" spans="1:44" ht="30"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73"/>
      <c r="AN570" s="71"/>
      <c r="AO570" s="20"/>
      <c r="AP570" s="20"/>
      <c r="AQ570" s="20"/>
      <c r="AR570" s="21"/>
    </row>
    <row r="571" spans="1:44" ht="30"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73"/>
      <c r="AN571" s="71"/>
      <c r="AO571" s="20"/>
      <c r="AP571" s="20"/>
      <c r="AQ571" s="20"/>
      <c r="AR571" s="21"/>
    </row>
    <row r="572" spans="1:44" ht="30"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73"/>
      <c r="AN572" s="71"/>
      <c r="AO572" s="20"/>
      <c r="AP572" s="20"/>
      <c r="AQ572" s="20"/>
      <c r="AR572" s="21"/>
    </row>
    <row r="573" spans="1:44" ht="30"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73"/>
      <c r="AN573" s="71"/>
      <c r="AO573" s="20"/>
      <c r="AP573" s="20"/>
      <c r="AQ573" s="20"/>
      <c r="AR573" s="21"/>
    </row>
    <row r="574" spans="1:44" ht="30"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73"/>
      <c r="AN574" s="71"/>
      <c r="AO574" s="20"/>
      <c r="AP574" s="20"/>
      <c r="AQ574" s="20"/>
      <c r="AR574" s="21"/>
    </row>
    <row r="575" spans="1:44" ht="30"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73"/>
      <c r="AN575" s="71"/>
      <c r="AO575" s="20"/>
      <c r="AP575" s="20"/>
      <c r="AQ575" s="20"/>
      <c r="AR575" s="21"/>
    </row>
    <row r="576" spans="1:44" ht="30"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73"/>
      <c r="AN576" s="71"/>
      <c r="AO576" s="20"/>
      <c r="AP576" s="20"/>
      <c r="AQ576" s="20"/>
      <c r="AR576" s="21"/>
    </row>
    <row r="577" spans="1:44" ht="30"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73"/>
      <c r="AN577" s="71"/>
      <c r="AO577" s="20"/>
      <c r="AP577" s="20"/>
      <c r="AQ577" s="20"/>
      <c r="AR577" s="21"/>
    </row>
    <row r="578" spans="1:44" ht="30"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73"/>
      <c r="AN578" s="71"/>
      <c r="AO578" s="20"/>
      <c r="AP578" s="20"/>
      <c r="AQ578" s="20"/>
      <c r="AR578" s="21"/>
    </row>
    <row r="579" spans="1:44" ht="30"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73"/>
      <c r="AN579" s="71"/>
      <c r="AO579" s="20"/>
      <c r="AP579" s="20"/>
      <c r="AQ579" s="20"/>
      <c r="AR579" s="21"/>
    </row>
    <row r="580" spans="1:44" ht="30"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73"/>
      <c r="AN580" s="71"/>
      <c r="AO580" s="20"/>
      <c r="AP580" s="20"/>
      <c r="AQ580" s="20"/>
      <c r="AR580" s="21"/>
    </row>
    <row r="581" spans="1:44" ht="30"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73"/>
      <c r="AN581" s="71"/>
      <c r="AO581" s="20"/>
      <c r="AP581" s="20"/>
      <c r="AQ581" s="20"/>
      <c r="AR581" s="21"/>
    </row>
    <row r="582" spans="1:44" ht="30"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73"/>
      <c r="AN582" s="71"/>
      <c r="AO582" s="20"/>
      <c r="AP582" s="20"/>
      <c r="AQ582" s="20"/>
      <c r="AR582" s="21"/>
    </row>
    <row r="583" spans="1:44" ht="30"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73"/>
      <c r="AN583" s="71"/>
      <c r="AO583" s="20"/>
      <c r="AP583" s="20"/>
      <c r="AQ583" s="20"/>
      <c r="AR583" s="21"/>
    </row>
    <row r="584" spans="1:44" ht="30"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73"/>
      <c r="AN584" s="71"/>
      <c r="AO584" s="20"/>
      <c r="AP584" s="20"/>
      <c r="AQ584" s="20"/>
      <c r="AR584" s="21"/>
    </row>
    <row r="585" spans="1:44" ht="30"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73"/>
      <c r="AN585" s="71"/>
      <c r="AO585" s="20"/>
      <c r="AP585" s="20"/>
      <c r="AQ585" s="20"/>
      <c r="AR585" s="21"/>
    </row>
    <row r="586" spans="1:44" ht="30"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73"/>
      <c r="AN586" s="71"/>
      <c r="AO586" s="20"/>
      <c r="AP586" s="20"/>
      <c r="AQ586" s="20"/>
      <c r="AR586" s="21"/>
    </row>
    <row r="587" spans="1:44" ht="30"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73"/>
      <c r="AN587" s="71"/>
      <c r="AO587" s="20"/>
      <c r="AP587" s="20"/>
      <c r="AQ587" s="20"/>
      <c r="AR587" s="21"/>
    </row>
    <row r="588" spans="1:44" ht="30"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73"/>
      <c r="AN588" s="71"/>
      <c r="AO588" s="20"/>
      <c r="AP588" s="20"/>
      <c r="AQ588" s="20"/>
      <c r="AR588" s="21"/>
    </row>
    <row r="589" spans="1:44" ht="30"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73"/>
      <c r="AN589" s="71"/>
      <c r="AO589" s="20"/>
      <c r="AP589" s="20"/>
      <c r="AQ589" s="20"/>
      <c r="AR589" s="21"/>
    </row>
    <row r="590" spans="1:44" ht="30"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73"/>
      <c r="AN590" s="71"/>
      <c r="AO590" s="20"/>
      <c r="AP590" s="20"/>
      <c r="AQ590" s="20"/>
      <c r="AR590" s="21"/>
    </row>
    <row r="591" spans="1:44" ht="30"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73"/>
      <c r="AN591" s="71"/>
      <c r="AO591" s="20"/>
      <c r="AP591" s="20"/>
      <c r="AQ591" s="20"/>
      <c r="AR591" s="21"/>
    </row>
    <row r="592" spans="1:44" ht="30"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73"/>
      <c r="AN592" s="71"/>
      <c r="AO592" s="20"/>
      <c r="AP592" s="20"/>
      <c r="AQ592" s="20"/>
      <c r="AR592" s="21"/>
    </row>
    <row r="593" spans="1:44" ht="30"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73"/>
      <c r="AN593" s="71"/>
      <c r="AO593" s="20"/>
      <c r="AP593" s="20"/>
      <c r="AQ593" s="20"/>
      <c r="AR593" s="21"/>
    </row>
    <row r="594" spans="1:44" ht="30"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73"/>
      <c r="AN594" s="71"/>
      <c r="AO594" s="20"/>
      <c r="AP594" s="20"/>
      <c r="AQ594" s="20"/>
      <c r="AR594" s="21"/>
    </row>
    <row r="595" spans="1:44" ht="30"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73"/>
      <c r="AN595" s="71"/>
      <c r="AO595" s="20"/>
      <c r="AP595" s="20"/>
      <c r="AQ595" s="20"/>
      <c r="AR595" s="21"/>
    </row>
    <row r="596" spans="1:44" ht="30"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73"/>
      <c r="AN596" s="71"/>
      <c r="AO596" s="20"/>
      <c r="AP596" s="20"/>
      <c r="AQ596" s="20"/>
      <c r="AR596" s="21"/>
    </row>
    <row r="597" spans="1:44" ht="30"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73"/>
      <c r="AN597" s="71"/>
      <c r="AO597" s="20"/>
      <c r="AP597" s="20"/>
      <c r="AQ597" s="20"/>
      <c r="AR597" s="21"/>
    </row>
    <row r="598" spans="1:44" ht="30"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73"/>
      <c r="AN598" s="71"/>
      <c r="AO598" s="20"/>
      <c r="AP598" s="20"/>
      <c r="AQ598" s="20"/>
      <c r="AR598" s="21"/>
    </row>
    <row r="599" spans="1:44" ht="30"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73"/>
      <c r="AN599" s="71"/>
      <c r="AO599" s="20"/>
      <c r="AP599" s="20"/>
      <c r="AQ599" s="20"/>
      <c r="AR599" s="21"/>
    </row>
    <row r="600" spans="1:44" ht="30"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73"/>
      <c r="AN600" s="71"/>
      <c r="AO600" s="20"/>
      <c r="AP600" s="20"/>
      <c r="AQ600" s="20"/>
      <c r="AR600" s="21"/>
    </row>
    <row r="601" spans="1:44" ht="30"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73"/>
      <c r="AN601" s="71"/>
      <c r="AO601" s="20"/>
      <c r="AP601" s="20"/>
      <c r="AQ601" s="20"/>
      <c r="AR601" s="21"/>
    </row>
    <row r="602" spans="1:44" ht="30"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73"/>
      <c r="AN602" s="71"/>
      <c r="AO602" s="20"/>
      <c r="AP602" s="20"/>
      <c r="AQ602" s="20"/>
      <c r="AR602" s="21"/>
    </row>
    <row r="603" spans="1:44" ht="30"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73"/>
      <c r="AN603" s="71"/>
      <c r="AO603" s="20"/>
      <c r="AP603" s="20"/>
      <c r="AQ603" s="20"/>
      <c r="AR603" s="21"/>
    </row>
    <row r="604" spans="1:44" ht="30"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73"/>
      <c r="AN604" s="71"/>
      <c r="AO604" s="20"/>
      <c r="AP604" s="20"/>
      <c r="AQ604" s="20"/>
      <c r="AR604" s="21"/>
    </row>
    <row r="605" spans="1:44" ht="30"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73"/>
      <c r="AN605" s="71"/>
      <c r="AO605" s="20"/>
      <c r="AP605" s="20"/>
      <c r="AQ605" s="20"/>
      <c r="AR605" s="21"/>
    </row>
    <row r="606" spans="1:44" ht="30"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73"/>
      <c r="AN606" s="71"/>
      <c r="AO606" s="20"/>
      <c r="AP606" s="20"/>
      <c r="AQ606" s="20"/>
      <c r="AR606" s="21"/>
    </row>
    <row r="607" spans="1:44" ht="30"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73"/>
      <c r="AN607" s="71"/>
      <c r="AO607" s="20"/>
      <c r="AP607" s="20"/>
      <c r="AQ607" s="20"/>
      <c r="AR607" s="21"/>
    </row>
    <row r="608" spans="1:44" ht="30"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73"/>
      <c r="AN608" s="71"/>
      <c r="AO608" s="20"/>
      <c r="AP608" s="20"/>
      <c r="AQ608" s="20"/>
      <c r="AR608" s="21"/>
    </row>
    <row r="609" spans="1:44" ht="30"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73"/>
      <c r="AN609" s="71"/>
      <c r="AO609" s="20"/>
      <c r="AP609" s="20"/>
      <c r="AQ609" s="20"/>
      <c r="AR609" s="21"/>
    </row>
    <row r="610" spans="1:44" ht="30"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73"/>
      <c r="AN610" s="71"/>
      <c r="AO610" s="20"/>
      <c r="AP610" s="20"/>
      <c r="AQ610" s="20"/>
      <c r="AR610" s="21"/>
    </row>
    <row r="611" spans="1:44" ht="30"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73"/>
      <c r="AN611" s="71"/>
      <c r="AO611" s="20"/>
      <c r="AP611" s="20"/>
      <c r="AQ611" s="20"/>
      <c r="AR611" s="21"/>
    </row>
    <row r="612" spans="1:44" ht="30"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73"/>
      <c r="AN612" s="71"/>
      <c r="AO612" s="20"/>
      <c r="AP612" s="20"/>
      <c r="AQ612" s="20"/>
      <c r="AR612" s="21"/>
    </row>
    <row r="613" spans="1:44" ht="30"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73"/>
      <c r="AN613" s="71"/>
      <c r="AO613" s="20"/>
      <c r="AP613" s="20"/>
      <c r="AQ613" s="20"/>
      <c r="AR613" s="21"/>
    </row>
    <row r="614" spans="1:44" ht="30"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73"/>
      <c r="AN614" s="71"/>
      <c r="AO614" s="20"/>
      <c r="AP614" s="20"/>
      <c r="AQ614" s="20"/>
      <c r="AR614" s="21"/>
    </row>
    <row r="615" spans="1:44" ht="30"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73"/>
      <c r="AN615" s="71"/>
      <c r="AO615" s="20"/>
      <c r="AP615" s="20"/>
      <c r="AQ615" s="20"/>
      <c r="AR615" s="21"/>
    </row>
    <row r="616" spans="1:44" ht="30"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73"/>
      <c r="AN616" s="71"/>
      <c r="AO616" s="20"/>
      <c r="AP616" s="20"/>
      <c r="AQ616" s="20"/>
      <c r="AR616" s="21"/>
    </row>
    <row r="617" spans="1:44" ht="30"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73"/>
      <c r="AN617" s="71"/>
      <c r="AO617" s="20"/>
      <c r="AP617" s="20"/>
      <c r="AQ617" s="20"/>
      <c r="AR617" s="21"/>
    </row>
    <row r="618" spans="1:44" ht="30"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73"/>
      <c r="AN618" s="71"/>
      <c r="AO618" s="20"/>
      <c r="AP618" s="20"/>
      <c r="AQ618" s="20"/>
      <c r="AR618" s="21"/>
    </row>
    <row r="619" spans="1:44" ht="30"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73"/>
      <c r="AN619" s="71"/>
      <c r="AO619" s="20"/>
      <c r="AP619" s="20"/>
      <c r="AQ619" s="20"/>
      <c r="AR619" s="21"/>
    </row>
    <row r="620" spans="1:44" ht="30"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73"/>
      <c r="AN620" s="71"/>
      <c r="AO620" s="20"/>
      <c r="AP620" s="20"/>
      <c r="AQ620" s="20"/>
      <c r="AR620" s="21"/>
    </row>
    <row r="621" spans="1:44" ht="30"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73"/>
      <c r="AN621" s="71"/>
      <c r="AO621" s="20"/>
      <c r="AP621" s="20"/>
      <c r="AQ621" s="20"/>
      <c r="AR621" s="21"/>
    </row>
    <row r="622" spans="1:44" ht="30"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73"/>
      <c r="AN622" s="71"/>
      <c r="AO622" s="20"/>
      <c r="AP622" s="20"/>
      <c r="AQ622" s="20"/>
      <c r="AR622" s="21"/>
    </row>
    <row r="623" spans="1:44" ht="30"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73"/>
      <c r="AN623" s="71"/>
      <c r="AO623" s="20"/>
      <c r="AP623" s="20"/>
      <c r="AQ623" s="20"/>
      <c r="AR623" s="21"/>
    </row>
    <row r="624" spans="1:44" ht="30"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73"/>
      <c r="AN624" s="71"/>
      <c r="AO624" s="20"/>
      <c r="AP624" s="20"/>
      <c r="AQ624" s="20"/>
      <c r="AR624" s="21"/>
    </row>
    <row r="625" spans="1:44" ht="30"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73"/>
      <c r="AN625" s="71"/>
      <c r="AO625" s="20"/>
      <c r="AP625" s="20"/>
      <c r="AQ625" s="20"/>
      <c r="AR625" s="21"/>
    </row>
    <row r="626" spans="1:44" ht="30"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73"/>
      <c r="AN626" s="71"/>
      <c r="AO626" s="20"/>
      <c r="AP626" s="20"/>
      <c r="AQ626" s="20"/>
      <c r="AR626" s="21"/>
    </row>
    <row r="627" spans="1:44" ht="30"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73"/>
      <c r="AN627" s="71"/>
      <c r="AO627" s="20"/>
      <c r="AP627" s="20"/>
      <c r="AQ627" s="20"/>
      <c r="AR627" s="21"/>
    </row>
    <row r="628" spans="1:44" ht="30"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73"/>
      <c r="AN628" s="71"/>
      <c r="AO628" s="20"/>
      <c r="AP628" s="20"/>
      <c r="AQ628" s="20"/>
      <c r="AR628" s="21"/>
    </row>
    <row r="629" spans="1:44" ht="30"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73"/>
      <c r="AN629" s="71"/>
      <c r="AO629" s="20"/>
      <c r="AP629" s="20"/>
      <c r="AQ629" s="20"/>
      <c r="AR629" s="21"/>
    </row>
    <row r="630" spans="1:44" ht="30"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73"/>
      <c r="AN630" s="71"/>
      <c r="AO630" s="20"/>
      <c r="AP630" s="20"/>
      <c r="AQ630" s="20"/>
      <c r="AR630" s="21"/>
    </row>
    <row r="631" spans="1:44" ht="30"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73"/>
      <c r="AN631" s="71"/>
      <c r="AO631" s="20"/>
      <c r="AP631" s="20"/>
      <c r="AQ631" s="20"/>
      <c r="AR631" s="21"/>
    </row>
    <row r="632" spans="1:44" ht="30"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73"/>
      <c r="AN632" s="71"/>
      <c r="AO632" s="20"/>
      <c r="AP632" s="20"/>
      <c r="AQ632" s="20"/>
      <c r="AR632" s="21"/>
    </row>
    <row r="633" spans="1:44" ht="30"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73"/>
      <c r="AN633" s="71"/>
      <c r="AO633" s="20"/>
      <c r="AP633" s="20"/>
      <c r="AQ633" s="20"/>
      <c r="AR633" s="21"/>
    </row>
    <row r="634" spans="1:44" ht="30"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73"/>
      <c r="AN634" s="71"/>
      <c r="AO634" s="20"/>
      <c r="AP634" s="20"/>
      <c r="AQ634" s="20"/>
      <c r="AR634" s="21"/>
    </row>
    <row r="635" spans="1:44" ht="30"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73"/>
      <c r="AN635" s="71"/>
      <c r="AO635" s="20"/>
      <c r="AP635" s="20"/>
      <c r="AQ635" s="20"/>
      <c r="AR635" s="21"/>
    </row>
    <row r="636" spans="1:44" ht="30"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73"/>
      <c r="AN636" s="71"/>
      <c r="AO636" s="20"/>
      <c r="AP636" s="20"/>
      <c r="AQ636" s="20"/>
      <c r="AR636" s="21"/>
    </row>
    <row r="637" spans="1:44" ht="30"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73"/>
      <c r="AN637" s="71"/>
      <c r="AO637" s="20"/>
      <c r="AP637" s="20"/>
      <c r="AQ637" s="20"/>
      <c r="AR637" s="21"/>
    </row>
    <row r="638" spans="1:44" ht="30"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73"/>
      <c r="AN638" s="71"/>
      <c r="AO638" s="20"/>
      <c r="AP638" s="20"/>
      <c r="AQ638" s="20"/>
      <c r="AR638" s="21"/>
    </row>
    <row r="639" spans="1:44" ht="30"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73"/>
      <c r="AN639" s="71"/>
      <c r="AO639" s="20"/>
      <c r="AP639" s="20"/>
      <c r="AQ639" s="20"/>
      <c r="AR639" s="21"/>
    </row>
    <row r="640" spans="1:44" ht="30"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73"/>
      <c r="AN640" s="71"/>
      <c r="AO640" s="20"/>
      <c r="AP640" s="20"/>
      <c r="AQ640" s="20"/>
      <c r="AR640" s="21"/>
    </row>
    <row r="641" spans="1:44" ht="30"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73"/>
      <c r="AN641" s="71"/>
      <c r="AO641" s="20"/>
      <c r="AP641" s="20"/>
      <c r="AQ641" s="20"/>
      <c r="AR641" s="21"/>
    </row>
    <row r="642" spans="1:44" ht="30"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73"/>
      <c r="AN642" s="71"/>
      <c r="AO642" s="20"/>
      <c r="AP642" s="20"/>
      <c r="AQ642" s="20"/>
      <c r="AR642" s="21"/>
    </row>
    <row r="643" spans="1:44" ht="30"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73"/>
      <c r="AN643" s="71"/>
      <c r="AO643" s="20"/>
      <c r="AP643" s="20"/>
      <c r="AQ643" s="20"/>
      <c r="AR643" s="21"/>
    </row>
    <row r="644" spans="1:44" ht="30"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73"/>
      <c r="AN644" s="71"/>
      <c r="AO644" s="20"/>
      <c r="AP644" s="20"/>
      <c r="AQ644" s="20"/>
      <c r="AR644" s="21"/>
    </row>
    <row r="645" spans="1:44" ht="30"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73"/>
      <c r="AN645" s="71"/>
      <c r="AO645" s="20"/>
      <c r="AP645" s="20"/>
      <c r="AQ645" s="20"/>
      <c r="AR645" s="21"/>
    </row>
    <row r="646" spans="1:44" ht="30"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73"/>
      <c r="AN646" s="71"/>
      <c r="AO646" s="20"/>
      <c r="AP646" s="20"/>
      <c r="AQ646" s="20"/>
      <c r="AR646" s="21"/>
    </row>
    <row r="647" spans="1:44" ht="30"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73"/>
      <c r="AN647" s="71"/>
      <c r="AO647" s="20"/>
      <c r="AP647" s="20"/>
      <c r="AQ647" s="20"/>
      <c r="AR647" s="21"/>
    </row>
    <row r="648" spans="1:44" ht="30"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73"/>
      <c r="AN648" s="71"/>
      <c r="AO648" s="20"/>
      <c r="AP648" s="20"/>
      <c r="AQ648" s="20"/>
      <c r="AR648" s="21"/>
    </row>
    <row r="649" spans="1:44" ht="30"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73"/>
      <c r="AN649" s="71"/>
      <c r="AO649" s="20"/>
      <c r="AP649" s="20"/>
      <c r="AQ649" s="20"/>
      <c r="AR649" s="21"/>
    </row>
    <row r="650" spans="1:44" ht="30"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73"/>
      <c r="AN650" s="71"/>
      <c r="AO650" s="20"/>
      <c r="AP650" s="20"/>
      <c r="AQ650" s="20"/>
      <c r="AR650" s="21"/>
    </row>
    <row r="651" spans="1:44" ht="30"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73"/>
      <c r="AN651" s="71"/>
      <c r="AO651" s="20"/>
      <c r="AP651" s="20"/>
      <c r="AQ651" s="20"/>
      <c r="AR651" s="21"/>
    </row>
    <row r="652" spans="1:44" ht="30"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73"/>
      <c r="AN652" s="71"/>
      <c r="AO652" s="20"/>
      <c r="AP652" s="20"/>
      <c r="AQ652" s="20"/>
      <c r="AR652" s="21"/>
    </row>
    <row r="653" spans="1:44" ht="30"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73"/>
      <c r="AN653" s="71"/>
      <c r="AO653" s="20"/>
      <c r="AP653" s="20"/>
      <c r="AQ653" s="20"/>
      <c r="AR653" s="21"/>
    </row>
    <row r="654" spans="1:44" ht="30"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73"/>
      <c r="AN654" s="71"/>
      <c r="AO654" s="20"/>
      <c r="AP654" s="20"/>
      <c r="AQ654" s="20"/>
      <c r="AR654" s="21"/>
    </row>
    <row r="655" spans="1:44" ht="30"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73"/>
      <c r="AN655" s="71"/>
      <c r="AO655" s="20"/>
      <c r="AP655" s="20"/>
      <c r="AQ655" s="20"/>
      <c r="AR655" s="21"/>
    </row>
    <row r="656" spans="1:44" ht="30"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73"/>
      <c r="AN656" s="71"/>
      <c r="AO656" s="20"/>
      <c r="AP656" s="20"/>
      <c r="AQ656" s="20"/>
      <c r="AR656" s="21"/>
    </row>
    <row r="657" spans="1:44" ht="30"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73"/>
      <c r="AN657" s="71"/>
      <c r="AO657" s="20"/>
      <c r="AP657" s="20"/>
      <c r="AQ657" s="20"/>
      <c r="AR657" s="21"/>
    </row>
    <row r="658" spans="1:44" ht="30"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73"/>
      <c r="AN658" s="71"/>
      <c r="AO658" s="20"/>
      <c r="AP658" s="20"/>
      <c r="AQ658" s="20"/>
      <c r="AR658" s="21"/>
    </row>
    <row r="659" spans="1:44" ht="30"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73"/>
      <c r="AN659" s="71"/>
      <c r="AO659" s="20"/>
      <c r="AP659" s="20"/>
      <c r="AQ659" s="20"/>
      <c r="AR659" s="21"/>
    </row>
    <row r="660" spans="1:44" ht="30"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73"/>
      <c r="AN660" s="71"/>
      <c r="AO660" s="20"/>
      <c r="AP660" s="20"/>
      <c r="AQ660" s="20"/>
      <c r="AR660" s="21"/>
    </row>
    <row r="661" spans="1:44" ht="30"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73"/>
      <c r="AN661" s="71"/>
      <c r="AO661" s="20"/>
      <c r="AP661" s="20"/>
      <c r="AQ661" s="20"/>
      <c r="AR661" s="21"/>
    </row>
    <row r="662" spans="1:44" ht="30"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73"/>
      <c r="AN662" s="71"/>
      <c r="AO662" s="20"/>
      <c r="AP662" s="20"/>
      <c r="AQ662" s="20"/>
      <c r="AR662" s="21"/>
    </row>
    <row r="663" spans="1:44" ht="30"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73"/>
      <c r="AN663" s="71"/>
      <c r="AO663" s="20"/>
      <c r="AP663" s="20"/>
      <c r="AQ663" s="20"/>
      <c r="AR663" s="21"/>
    </row>
    <row r="664" spans="1:44" ht="30"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73"/>
      <c r="AN664" s="71"/>
      <c r="AO664" s="20"/>
      <c r="AP664" s="20"/>
      <c r="AQ664" s="20"/>
      <c r="AR664" s="21"/>
    </row>
    <row r="665" spans="1:44" ht="30"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73"/>
      <c r="AN665" s="71"/>
      <c r="AO665" s="20"/>
      <c r="AP665" s="20"/>
      <c r="AQ665" s="20"/>
      <c r="AR665" s="21"/>
    </row>
    <row r="666" spans="1:44" ht="30"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73"/>
      <c r="AN666" s="71"/>
      <c r="AO666" s="20"/>
      <c r="AP666" s="20"/>
      <c r="AQ666" s="20"/>
      <c r="AR666" s="21"/>
    </row>
    <row r="667" spans="1:44" ht="30"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73"/>
      <c r="AN667" s="71"/>
      <c r="AO667" s="20"/>
      <c r="AP667" s="20"/>
      <c r="AQ667" s="20"/>
      <c r="AR667" s="21"/>
    </row>
    <row r="668" spans="1:44" ht="30"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73"/>
      <c r="AN668" s="71"/>
      <c r="AO668" s="20"/>
      <c r="AP668" s="20"/>
      <c r="AQ668" s="20"/>
      <c r="AR668" s="21"/>
    </row>
    <row r="669" spans="1:44" ht="30"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73"/>
      <c r="AN669" s="71"/>
      <c r="AO669" s="20"/>
      <c r="AP669" s="20"/>
      <c r="AQ669" s="20"/>
      <c r="AR669" s="21"/>
    </row>
    <row r="670" spans="1:44" ht="30"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73"/>
      <c r="AN670" s="71"/>
      <c r="AO670" s="20"/>
      <c r="AP670" s="20"/>
      <c r="AQ670" s="20"/>
      <c r="AR670" s="21"/>
    </row>
    <row r="671" spans="1:44" ht="30"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73"/>
      <c r="AN671" s="71"/>
      <c r="AO671" s="20"/>
      <c r="AP671" s="20"/>
      <c r="AQ671" s="20"/>
      <c r="AR671" s="21"/>
    </row>
    <row r="672" spans="1:44" ht="30"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73"/>
      <c r="AN672" s="71"/>
      <c r="AO672" s="20"/>
      <c r="AP672" s="20"/>
      <c r="AQ672" s="20"/>
      <c r="AR672" s="21"/>
    </row>
    <row r="673" spans="1:44" ht="30"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73"/>
      <c r="AN673" s="71"/>
      <c r="AO673" s="20"/>
      <c r="AP673" s="20"/>
      <c r="AQ673" s="20"/>
      <c r="AR673" s="21"/>
    </row>
    <row r="674" spans="1:44" ht="30"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73"/>
      <c r="AN674" s="71"/>
      <c r="AO674" s="20"/>
      <c r="AP674" s="20"/>
      <c r="AQ674" s="20"/>
      <c r="AR674" s="21"/>
    </row>
    <row r="675" spans="1:44" ht="30"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73"/>
      <c r="AN675" s="71"/>
      <c r="AO675" s="20"/>
      <c r="AP675" s="20"/>
      <c r="AQ675" s="20"/>
      <c r="AR675" s="21"/>
    </row>
    <row r="676" spans="1:44" ht="30"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73"/>
      <c r="AN676" s="71"/>
      <c r="AO676" s="20"/>
      <c r="AP676" s="20"/>
      <c r="AQ676" s="20"/>
      <c r="AR676" s="21"/>
    </row>
    <row r="677" spans="1:44" ht="30"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73"/>
      <c r="AN677" s="71"/>
      <c r="AO677" s="20"/>
      <c r="AP677" s="20"/>
      <c r="AQ677" s="20"/>
      <c r="AR677" s="21"/>
    </row>
    <row r="678" spans="1:44" ht="30"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73"/>
      <c r="AN678" s="71"/>
      <c r="AO678" s="20"/>
      <c r="AP678" s="20"/>
      <c r="AQ678" s="20"/>
      <c r="AR678" s="21"/>
    </row>
    <row r="679" spans="1:44" ht="30"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73"/>
      <c r="AN679" s="71"/>
      <c r="AO679" s="20"/>
      <c r="AP679" s="20"/>
      <c r="AQ679" s="20"/>
      <c r="AR679" s="21"/>
    </row>
    <row r="680" spans="1:44" ht="30"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73"/>
      <c r="AN680" s="71"/>
      <c r="AO680" s="20"/>
      <c r="AP680" s="20"/>
      <c r="AQ680" s="20"/>
      <c r="AR680" s="21"/>
    </row>
    <row r="681" spans="1:44" ht="30"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73"/>
      <c r="AN681" s="71"/>
      <c r="AO681" s="20"/>
      <c r="AP681" s="20"/>
      <c r="AQ681" s="20"/>
      <c r="AR681" s="21"/>
    </row>
    <row r="682" spans="1:44" ht="30"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73"/>
      <c r="AN682" s="71"/>
      <c r="AO682" s="20"/>
      <c r="AP682" s="20"/>
      <c r="AQ682" s="20"/>
      <c r="AR682" s="21"/>
    </row>
    <row r="683" spans="1:44" ht="30"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73"/>
      <c r="AN683" s="71"/>
      <c r="AO683" s="20"/>
      <c r="AP683" s="20"/>
      <c r="AQ683" s="20"/>
      <c r="AR683" s="21"/>
    </row>
    <row r="684" spans="1:44" ht="30"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73"/>
      <c r="AN684" s="71"/>
      <c r="AO684" s="20"/>
      <c r="AP684" s="20"/>
      <c r="AQ684" s="20"/>
      <c r="AR684" s="21"/>
    </row>
    <row r="685" spans="1:44" ht="30"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73"/>
      <c r="AN685" s="71"/>
      <c r="AO685" s="20"/>
      <c r="AP685" s="20"/>
      <c r="AQ685" s="20"/>
      <c r="AR685" s="21"/>
    </row>
    <row r="686" spans="1:44" ht="30"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73"/>
      <c r="AN686" s="71"/>
      <c r="AO686" s="20"/>
      <c r="AP686" s="20"/>
      <c r="AQ686" s="20"/>
      <c r="AR686" s="21"/>
    </row>
    <row r="687" spans="1:44" ht="30"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73"/>
      <c r="AN687" s="71"/>
      <c r="AO687" s="20"/>
      <c r="AP687" s="20"/>
      <c r="AQ687" s="20"/>
      <c r="AR687" s="21"/>
    </row>
    <row r="688" spans="1:44" ht="30"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73"/>
      <c r="AN688" s="71"/>
      <c r="AO688" s="20"/>
      <c r="AP688" s="20"/>
      <c r="AQ688" s="20"/>
      <c r="AR688" s="21"/>
    </row>
    <row r="689" spans="1:44" ht="30"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73"/>
      <c r="AN689" s="71"/>
      <c r="AO689" s="20"/>
      <c r="AP689" s="20"/>
      <c r="AQ689" s="20"/>
      <c r="AR689" s="21"/>
    </row>
    <row r="690" spans="1:44" ht="30"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73"/>
      <c r="AN690" s="71"/>
      <c r="AO690" s="20"/>
      <c r="AP690" s="20"/>
      <c r="AQ690" s="20"/>
      <c r="AR690" s="21"/>
    </row>
    <row r="691" spans="1:44" ht="30"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73"/>
      <c r="AN691" s="71"/>
      <c r="AO691" s="20"/>
      <c r="AP691" s="20"/>
      <c r="AQ691" s="20"/>
      <c r="AR691" s="21"/>
    </row>
    <row r="692" spans="1:44" ht="30"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73"/>
      <c r="AN692" s="71"/>
      <c r="AO692" s="20"/>
      <c r="AP692" s="20"/>
      <c r="AQ692" s="20"/>
      <c r="AR692" s="21"/>
    </row>
    <row r="693" spans="1:44" ht="30"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73"/>
      <c r="AN693" s="71"/>
      <c r="AO693" s="20"/>
      <c r="AP693" s="20"/>
      <c r="AQ693" s="20"/>
      <c r="AR693" s="21"/>
    </row>
    <row r="694" spans="1:44" ht="30"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73"/>
      <c r="AN694" s="71"/>
      <c r="AO694" s="20"/>
      <c r="AP694" s="20"/>
      <c r="AQ694" s="20"/>
      <c r="AR694" s="21"/>
    </row>
    <row r="695" spans="1:44" ht="30"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73"/>
      <c r="AN695" s="71"/>
      <c r="AO695" s="20"/>
      <c r="AP695" s="20"/>
      <c r="AQ695" s="20"/>
      <c r="AR695" s="21"/>
    </row>
    <row r="696" spans="1:44" ht="30"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73"/>
      <c r="AN696" s="71"/>
      <c r="AO696" s="20"/>
      <c r="AP696" s="20"/>
      <c r="AQ696" s="20"/>
      <c r="AR696" s="21"/>
    </row>
    <row r="697" spans="1:44" ht="30"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73"/>
      <c r="AN697" s="71"/>
      <c r="AO697" s="20"/>
      <c r="AP697" s="20"/>
      <c r="AQ697" s="20"/>
      <c r="AR697" s="21"/>
    </row>
    <row r="698" spans="1:44" ht="30"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73"/>
      <c r="AN698" s="71"/>
      <c r="AO698" s="20"/>
      <c r="AP698" s="20"/>
      <c r="AQ698" s="20"/>
      <c r="AR698" s="21"/>
    </row>
    <row r="699" spans="1:44" ht="30"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73"/>
      <c r="AN699" s="71"/>
      <c r="AO699" s="20"/>
      <c r="AP699" s="20"/>
      <c r="AQ699" s="20"/>
      <c r="AR699" s="21"/>
    </row>
    <row r="700" spans="1:44" ht="30"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73"/>
      <c r="AN700" s="71"/>
      <c r="AO700" s="20"/>
      <c r="AP700" s="20"/>
      <c r="AQ700" s="20"/>
      <c r="AR700" s="21"/>
    </row>
    <row r="701" spans="1:44" ht="30"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73"/>
      <c r="AN701" s="71"/>
      <c r="AO701" s="20"/>
      <c r="AP701" s="20"/>
      <c r="AQ701" s="20"/>
      <c r="AR701" s="21"/>
    </row>
    <row r="702" spans="1:44" ht="30"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73"/>
      <c r="AN702" s="71"/>
      <c r="AO702" s="20"/>
      <c r="AP702" s="20"/>
      <c r="AQ702" s="20"/>
      <c r="AR702" s="21"/>
    </row>
    <row r="703" spans="1:44" ht="30"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73"/>
      <c r="AN703" s="71"/>
      <c r="AO703" s="20"/>
      <c r="AP703" s="20"/>
      <c r="AQ703" s="20"/>
      <c r="AR703" s="21"/>
    </row>
    <row r="704" spans="1:44" ht="30"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73"/>
      <c r="AN704" s="71"/>
      <c r="AO704" s="20"/>
      <c r="AP704" s="20"/>
      <c r="AQ704" s="20"/>
      <c r="AR704" s="21"/>
    </row>
    <row r="705" spans="1:44" ht="30"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73"/>
      <c r="AN705" s="71"/>
      <c r="AO705" s="20"/>
      <c r="AP705" s="20"/>
      <c r="AQ705" s="20"/>
      <c r="AR705" s="21"/>
    </row>
    <row r="706" spans="1:44" ht="30"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73"/>
      <c r="AN706" s="71"/>
      <c r="AO706" s="20"/>
      <c r="AP706" s="20"/>
      <c r="AQ706" s="20"/>
      <c r="AR706" s="21"/>
    </row>
    <row r="707" spans="1:44" ht="30"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73"/>
      <c r="AN707" s="71"/>
      <c r="AO707" s="20"/>
      <c r="AP707" s="20"/>
      <c r="AQ707" s="20"/>
      <c r="AR707" s="21"/>
    </row>
    <row r="708" spans="1:44" ht="30"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73"/>
      <c r="AN708" s="71"/>
      <c r="AO708" s="20"/>
      <c r="AP708" s="20"/>
      <c r="AQ708" s="20"/>
      <c r="AR708" s="21"/>
    </row>
    <row r="709" spans="1:44" ht="30"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73"/>
      <c r="AN709" s="71"/>
      <c r="AO709" s="20"/>
      <c r="AP709" s="20"/>
      <c r="AQ709" s="20"/>
      <c r="AR709" s="21"/>
    </row>
    <row r="710" spans="1:44" ht="30"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73"/>
      <c r="AN710" s="71"/>
      <c r="AO710" s="20"/>
      <c r="AP710" s="20"/>
      <c r="AQ710" s="20"/>
      <c r="AR710" s="21"/>
    </row>
    <row r="711" spans="1:44" ht="30"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73"/>
      <c r="AN711" s="71"/>
      <c r="AO711" s="20"/>
      <c r="AP711" s="20"/>
      <c r="AQ711" s="20"/>
      <c r="AR711" s="21"/>
    </row>
    <row r="712" spans="1:44" ht="30"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73"/>
      <c r="AN712" s="71"/>
      <c r="AO712" s="20"/>
      <c r="AP712" s="20"/>
      <c r="AQ712" s="20"/>
      <c r="AR712" s="21"/>
    </row>
    <row r="713" spans="1:44" ht="30"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73"/>
      <c r="AN713" s="71"/>
      <c r="AO713" s="20"/>
      <c r="AP713" s="20"/>
      <c r="AQ713" s="20"/>
      <c r="AR713" s="21"/>
    </row>
    <row r="714" spans="1:44" ht="30"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73"/>
      <c r="AN714" s="71"/>
      <c r="AO714" s="20"/>
      <c r="AP714" s="20"/>
      <c r="AQ714" s="20"/>
      <c r="AR714" s="21"/>
    </row>
    <row r="715" spans="1:44" ht="30"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73"/>
      <c r="AN715" s="71"/>
      <c r="AO715" s="20"/>
      <c r="AP715" s="20"/>
      <c r="AQ715" s="20"/>
      <c r="AR715" s="21"/>
    </row>
    <row r="716" spans="1:44" ht="30"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73"/>
      <c r="AN716" s="71"/>
      <c r="AO716" s="20"/>
      <c r="AP716" s="20"/>
      <c r="AQ716" s="20"/>
      <c r="AR716" s="21"/>
    </row>
    <row r="717" spans="1:44" ht="30"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73"/>
      <c r="AN717" s="71"/>
      <c r="AO717" s="20"/>
      <c r="AP717" s="20"/>
      <c r="AQ717" s="20"/>
      <c r="AR717" s="21"/>
    </row>
    <row r="718" spans="1:44" ht="30"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73"/>
      <c r="AN718" s="71"/>
      <c r="AO718" s="20"/>
      <c r="AP718" s="20"/>
      <c r="AQ718" s="20"/>
      <c r="AR718" s="21"/>
    </row>
    <row r="719" spans="1:44" ht="30"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73"/>
      <c r="AN719" s="71"/>
      <c r="AO719" s="20"/>
      <c r="AP719" s="20"/>
      <c r="AQ719" s="20"/>
      <c r="AR719" s="21"/>
    </row>
    <row r="720" spans="1:44" ht="30"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73"/>
      <c r="AN720" s="71"/>
      <c r="AO720" s="20"/>
      <c r="AP720" s="20"/>
      <c r="AQ720" s="20"/>
      <c r="AR720" s="21"/>
    </row>
    <row r="721" spans="1:44" ht="30"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73"/>
      <c r="AN721" s="71"/>
      <c r="AO721" s="20"/>
      <c r="AP721" s="20"/>
      <c r="AQ721" s="20"/>
      <c r="AR721" s="21"/>
    </row>
    <row r="722" spans="1:44" ht="30"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73"/>
      <c r="AN722" s="71"/>
      <c r="AO722" s="20"/>
      <c r="AP722" s="20"/>
      <c r="AQ722" s="20"/>
      <c r="AR722" s="21"/>
    </row>
    <row r="723" spans="1:44" ht="30"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73"/>
      <c r="AN723" s="71"/>
      <c r="AO723" s="20"/>
      <c r="AP723" s="20"/>
      <c r="AQ723" s="20"/>
      <c r="AR723" s="21"/>
    </row>
    <row r="724" spans="1:44" ht="30"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73"/>
      <c r="AN724" s="71"/>
      <c r="AO724" s="20"/>
      <c r="AP724" s="20"/>
      <c r="AQ724" s="20"/>
      <c r="AR724" s="21"/>
    </row>
    <row r="725" spans="1:44" ht="30"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73"/>
      <c r="AN725" s="71"/>
      <c r="AO725" s="20"/>
      <c r="AP725" s="20"/>
      <c r="AQ725" s="20"/>
      <c r="AR725" s="21"/>
    </row>
    <row r="726" spans="1:44" ht="30"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73"/>
      <c r="AN726" s="71"/>
      <c r="AO726" s="20"/>
      <c r="AP726" s="20"/>
      <c r="AQ726" s="20"/>
      <c r="AR726" s="21"/>
    </row>
    <row r="727" spans="1:44" ht="30"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73"/>
      <c r="AN727" s="71"/>
      <c r="AO727" s="20"/>
      <c r="AP727" s="20"/>
      <c r="AQ727" s="20"/>
      <c r="AR727" s="21"/>
    </row>
    <row r="728" spans="1:44" ht="30"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73"/>
      <c r="AN728" s="71"/>
      <c r="AO728" s="20"/>
      <c r="AP728" s="20"/>
      <c r="AQ728" s="20"/>
      <c r="AR728" s="21"/>
    </row>
    <row r="729" spans="1:44" ht="30"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73"/>
      <c r="AN729" s="71"/>
      <c r="AO729" s="20"/>
      <c r="AP729" s="20"/>
      <c r="AQ729" s="20"/>
      <c r="AR729" s="21"/>
    </row>
    <row r="730" spans="1:44" ht="30"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73"/>
      <c r="AN730" s="71"/>
      <c r="AO730" s="20"/>
      <c r="AP730" s="20"/>
      <c r="AQ730" s="20"/>
      <c r="AR730" s="21"/>
    </row>
    <row r="731" spans="1:44" ht="30"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73"/>
      <c r="AN731" s="71"/>
      <c r="AO731" s="20"/>
      <c r="AP731" s="20"/>
      <c r="AQ731" s="20"/>
      <c r="AR731" s="21"/>
    </row>
    <row r="732" spans="1:44" ht="30"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73"/>
      <c r="AN732" s="71"/>
      <c r="AO732" s="20"/>
      <c r="AP732" s="20"/>
      <c r="AQ732" s="20"/>
      <c r="AR732" s="21"/>
    </row>
    <row r="733" spans="1:44" ht="30"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73"/>
      <c r="AN733" s="71"/>
      <c r="AO733" s="20"/>
      <c r="AP733" s="20"/>
      <c r="AQ733" s="20"/>
      <c r="AR733" s="21"/>
    </row>
    <row r="734" spans="1:44" ht="30"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73"/>
      <c r="AN734" s="71"/>
      <c r="AO734" s="20"/>
      <c r="AP734" s="20"/>
      <c r="AQ734" s="20"/>
      <c r="AR734" s="21"/>
    </row>
    <row r="735" spans="1:44" ht="30"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73"/>
      <c r="AN735" s="71"/>
      <c r="AO735" s="20"/>
      <c r="AP735" s="20"/>
      <c r="AQ735" s="20"/>
      <c r="AR735" s="21"/>
    </row>
    <row r="736" spans="1:44" ht="30"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73"/>
      <c r="AN736" s="71"/>
      <c r="AO736" s="20"/>
      <c r="AP736" s="20"/>
      <c r="AQ736" s="20"/>
      <c r="AR736" s="21"/>
    </row>
    <row r="737" spans="1:44" ht="30"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73"/>
      <c r="AN737" s="71"/>
      <c r="AO737" s="20"/>
      <c r="AP737" s="20"/>
      <c r="AQ737" s="20"/>
      <c r="AR737" s="21"/>
    </row>
    <row r="738" spans="1:44" ht="30"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73"/>
      <c r="AN738" s="71"/>
      <c r="AO738" s="20"/>
      <c r="AP738" s="20"/>
      <c r="AQ738" s="20"/>
      <c r="AR738" s="21"/>
    </row>
    <row r="739" spans="1:44" ht="30"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73"/>
      <c r="AN739" s="71"/>
      <c r="AO739" s="20"/>
      <c r="AP739" s="20"/>
      <c r="AQ739" s="20"/>
      <c r="AR739" s="21"/>
    </row>
    <row r="740" spans="1:44" ht="30"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73"/>
      <c r="AN740" s="71"/>
      <c r="AO740" s="20"/>
      <c r="AP740" s="20"/>
      <c r="AQ740" s="20"/>
      <c r="AR740" s="21"/>
    </row>
    <row r="741" spans="1:44" ht="30"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73"/>
      <c r="AN741" s="71"/>
      <c r="AO741" s="20"/>
      <c r="AP741" s="20"/>
      <c r="AQ741" s="20"/>
      <c r="AR741" s="21"/>
    </row>
    <row r="742" spans="1:44" ht="30"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73"/>
      <c r="AN742" s="71"/>
      <c r="AO742" s="20"/>
      <c r="AP742" s="20"/>
      <c r="AQ742" s="20"/>
      <c r="AR742" s="21"/>
    </row>
    <row r="743" spans="1:44" ht="30"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73"/>
      <c r="AN743" s="71"/>
      <c r="AO743" s="20"/>
      <c r="AP743" s="20"/>
      <c r="AQ743" s="20"/>
      <c r="AR743" s="21"/>
    </row>
    <row r="744" spans="1:44" ht="30"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73"/>
      <c r="AN744" s="71"/>
      <c r="AO744" s="20"/>
      <c r="AP744" s="20"/>
      <c r="AQ744" s="20"/>
      <c r="AR744" s="21"/>
    </row>
    <row r="745" spans="1:44" ht="30"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73"/>
      <c r="AN745" s="71"/>
      <c r="AO745" s="20"/>
      <c r="AP745" s="20"/>
      <c r="AQ745" s="20"/>
      <c r="AR745" s="21"/>
    </row>
    <row r="746" spans="1:44" ht="30"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73"/>
      <c r="AN746" s="71"/>
      <c r="AO746" s="20"/>
      <c r="AP746" s="20"/>
      <c r="AQ746" s="20"/>
      <c r="AR746" s="21"/>
    </row>
    <row r="747" spans="1:44" ht="30"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73"/>
      <c r="AN747" s="71"/>
      <c r="AO747" s="20"/>
      <c r="AP747" s="20"/>
      <c r="AQ747" s="20"/>
      <c r="AR747" s="21"/>
    </row>
    <row r="748" spans="1:44" ht="30"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73"/>
      <c r="AN748" s="71"/>
      <c r="AO748" s="20"/>
      <c r="AP748" s="20"/>
      <c r="AQ748" s="20"/>
      <c r="AR748" s="21"/>
    </row>
    <row r="749" spans="1:44" ht="30"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73"/>
      <c r="AN749" s="71"/>
      <c r="AO749" s="20"/>
      <c r="AP749" s="20"/>
      <c r="AQ749" s="20"/>
      <c r="AR749" s="21"/>
    </row>
    <row r="750" spans="1:44" ht="30"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73"/>
      <c r="AN750" s="71"/>
      <c r="AO750" s="20"/>
      <c r="AP750" s="20"/>
      <c r="AQ750" s="20"/>
      <c r="AR750" s="21"/>
    </row>
    <row r="751" spans="1:44" ht="30"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73"/>
      <c r="AN751" s="71"/>
      <c r="AO751" s="20"/>
      <c r="AP751" s="20"/>
      <c r="AQ751" s="20"/>
      <c r="AR751" s="21"/>
    </row>
    <row r="752" spans="1:44" ht="30"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73"/>
      <c r="AN752" s="71"/>
      <c r="AO752" s="20"/>
      <c r="AP752" s="20"/>
      <c r="AQ752" s="20"/>
      <c r="AR752" s="21"/>
    </row>
    <row r="753" spans="1:44" ht="30"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73"/>
      <c r="AN753" s="71"/>
      <c r="AO753" s="20"/>
      <c r="AP753" s="20"/>
      <c r="AQ753" s="20"/>
      <c r="AR753" s="21"/>
    </row>
    <row r="754" spans="1:44" ht="30"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73"/>
      <c r="AN754" s="71"/>
      <c r="AO754" s="20"/>
      <c r="AP754" s="20"/>
      <c r="AQ754" s="20"/>
      <c r="AR754" s="21"/>
    </row>
    <row r="755" spans="1:44" ht="30"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73"/>
      <c r="AN755" s="71"/>
      <c r="AO755" s="20"/>
      <c r="AP755" s="20"/>
      <c r="AQ755" s="20"/>
      <c r="AR755" s="21"/>
    </row>
    <row r="756" spans="1:44" ht="30"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73"/>
      <c r="AN756" s="71"/>
      <c r="AO756" s="20"/>
      <c r="AP756" s="20"/>
      <c r="AQ756" s="20"/>
      <c r="AR756" s="21"/>
    </row>
    <row r="757" spans="1:44" ht="30"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73"/>
      <c r="AN757" s="71"/>
      <c r="AO757" s="20"/>
      <c r="AP757" s="20"/>
      <c r="AQ757" s="20"/>
      <c r="AR757" s="21"/>
    </row>
    <row r="758" spans="1:44" ht="30"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73"/>
      <c r="AN758" s="71"/>
      <c r="AO758" s="20"/>
      <c r="AP758" s="20"/>
      <c r="AQ758" s="20"/>
      <c r="AR758" s="21"/>
    </row>
    <row r="759" spans="1:44" ht="30"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73"/>
      <c r="AN759" s="71"/>
      <c r="AO759" s="20"/>
      <c r="AP759" s="20"/>
      <c r="AQ759" s="20"/>
      <c r="AR759" s="21"/>
    </row>
    <row r="760" spans="1:44" ht="30"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73"/>
      <c r="AN760" s="71"/>
      <c r="AO760" s="20"/>
      <c r="AP760" s="20"/>
      <c r="AQ760" s="20"/>
      <c r="AR760" s="21"/>
    </row>
    <row r="761" spans="1:44" ht="30"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73"/>
      <c r="AN761" s="71"/>
      <c r="AO761" s="20"/>
      <c r="AP761" s="20"/>
      <c r="AQ761" s="20"/>
      <c r="AR761" s="21"/>
    </row>
    <row r="762" spans="1:44" ht="30"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73"/>
      <c r="AN762" s="71"/>
      <c r="AO762" s="20"/>
      <c r="AP762" s="20"/>
      <c r="AQ762" s="20"/>
      <c r="AR762" s="21"/>
    </row>
    <row r="763" spans="1:44" ht="30"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73"/>
      <c r="AN763" s="71"/>
      <c r="AO763" s="20"/>
      <c r="AP763" s="20"/>
      <c r="AQ763" s="20"/>
      <c r="AR763" s="21"/>
    </row>
    <row r="764" spans="1:44" ht="30"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73"/>
      <c r="AN764" s="71"/>
      <c r="AO764" s="20"/>
      <c r="AP764" s="20"/>
      <c r="AQ764" s="20"/>
      <c r="AR764" s="21"/>
    </row>
    <row r="765" spans="1:44" ht="30"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73"/>
      <c r="AN765" s="71"/>
      <c r="AO765" s="20"/>
      <c r="AP765" s="20"/>
      <c r="AQ765" s="20"/>
      <c r="AR765" s="21"/>
    </row>
    <row r="766" spans="1:44" ht="30"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73"/>
      <c r="AN766" s="71"/>
      <c r="AO766" s="20"/>
      <c r="AP766" s="20"/>
      <c r="AQ766" s="20"/>
      <c r="AR766" s="21"/>
    </row>
    <row r="767" spans="1:44" ht="30"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73"/>
      <c r="AN767" s="71"/>
      <c r="AO767" s="20"/>
      <c r="AP767" s="20"/>
      <c r="AQ767" s="20"/>
      <c r="AR767" s="21"/>
    </row>
    <row r="768" spans="1:44" ht="30"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73"/>
      <c r="AN768" s="71"/>
      <c r="AO768" s="20"/>
      <c r="AP768" s="20"/>
      <c r="AQ768" s="20"/>
      <c r="AR768" s="21"/>
    </row>
    <row r="769" spans="1:44" ht="30"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73"/>
      <c r="AN769" s="71"/>
      <c r="AO769" s="20"/>
      <c r="AP769" s="20"/>
      <c r="AQ769" s="20"/>
      <c r="AR769" s="21"/>
    </row>
    <row r="770" spans="1:44" ht="30"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73"/>
      <c r="AN770" s="71"/>
      <c r="AO770" s="20"/>
      <c r="AP770" s="20"/>
      <c r="AQ770" s="20"/>
      <c r="AR770" s="21"/>
    </row>
    <row r="771" spans="1:44" ht="30"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73"/>
      <c r="AN771" s="71"/>
      <c r="AO771" s="20"/>
      <c r="AP771" s="20"/>
      <c r="AQ771" s="20"/>
      <c r="AR771" s="21"/>
    </row>
    <row r="772" spans="1:44" ht="30"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73"/>
      <c r="AN772" s="71"/>
      <c r="AO772" s="20"/>
      <c r="AP772" s="20"/>
      <c r="AQ772" s="20"/>
      <c r="AR772" s="21"/>
    </row>
    <row r="773" spans="1:44" ht="30"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73"/>
      <c r="AN773" s="71"/>
      <c r="AO773" s="20"/>
      <c r="AP773" s="20"/>
      <c r="AQ773" s="20"/>
      <c r="AR773" s="21"/>
    </row>
    <row r="774" spans="1:44" ht="30"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73"/>
      <c r="AN774" s="71"/>
      <c r="AO774" s="20"/>
      <c r="AP774" s="20"/>
      <c r="AQ774" s="20"/>
      <c r="AR774" s="21"/>
    </row>
    <row r="775" spans="1:44" ht="30"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73"/>
      <c r="AN775" s="71"/>
      <c r="AO775" s="20"/>
      <c r="AP775" s="20"/>
      <c r="AQ775" s="20"/>
      <c r="AR775" s="21"/>
    </row>
    <row r="776" spans="1:44" ht="30"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73"/>
      <c r="AN776" s="71"/>
      <c r="AO776" s="20"/>
      <c r="AP776" s="20"/>
      <c r="AQ776" s="20"/>
      <c r="AR776" s="21"/>
    </row>
    <row r="777" spans="1:44" ht="30"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73"/>
      <c r="AN777" s="71"/>
      <c r="AO777" s="20"/>
      <c r="AP777" s="20"/>
      <c r="AQ777" s="20"/>
      <c r="AR777" s="21"/>
    </row>
    <row r="778" spans="1:44" ht="30"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73"/>
      <c r="AN778" s="71"/>
      <c r="AO778" s="20"/>
      <c r="AP778" s="20"/>
      <c r="AQ778" s="20"/>
      <c r="AR778" s="21"/>
    </row>
    <row r="779" spans="1:44" ht="30"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73"/>
      <c r="AN779" s="71"/>
      <c r="AO779" s="20"/>
      <c r="AP779" s="20"/>
      <c r="AQ779" s="20"/>
      <c r="AR779" s="21"/>
    </row>
    <row r="780" spans="1:44" ht="30"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73"/>
      <c r="AN780" s="71"/>
      <c r="AO780" s="20"/>
      <c r="AP780" s="20"/>
      <c r="AQ780" s="20"/>
      <c r="AR780" s="21"/>
    </row>
    <row r="781" spans="1:44" ht="30"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73"/>
      <c r="AN781" s="71"/>
      <c r="AO781" s="20"/>
      <c r="AP781" s="20"/>
      <c r="AQ781" s="20"/>
      <c r="AR781" s="21"/>
    </row>
    <row r="782" spans="1:44" ht="30"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73"/>
      <c r="AN782" s="71"/>
      <c r="AO782" s="20"/>
      <c r="AP782" s="20"/>
      <c r="AQ782" s="20"/>
      <c r="AR782" s="21"/>
    </row>
    <row r="783" spans="1:44" ht="30"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73"/>
      <c r="AN783" s="71"/>
      <c r="AO783" s="20"/>
      <c r="AP783" s="20"/>
      <c r="AQ783" s="20"/>
      <c r="AR783" s="21"/>
    </row>
    <row r="784" spans="1:44" ht="30"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73"/>
      <c r="AN784" s="71"/>
      <c r="AO784" s="20"/>
      <c r="AP784" s="20"/>
      <c r="AQ784" s="20"/>
      <c r="AR784" s="21"/>
    </row>
    <row r="785" spans="1:44" ht="30"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73"/>
      <c r="AN785" s="71"/>
      <c r="AO785" s="20"/>
      <c r="AP785" s="20"/>
      <c r="AQ785" s="20"/>
      <c r="AR785" s="21"/>
    </row>
    <row r="786" spans="1:44" ht="30"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73"/>
      <c r="AN786" s="71"/>
      <c r="AO786" s="20"/>
      <c r="AP786" s="20"/>
      <c r="AQ786" s="20"/>
      <c r="AR786" s="21"/>
    </row>
    <row r="787" spans="1:44" ht="30"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73"/>
      <c r="AN787" s="71"/>
      <c r="AO787" s="20"/>
      <c r="AP787" s="20"/>
      <c r="AQ787" s="20"/>
      <c r="AR787" s="21"/>
    </row>
    <row r="788" spans="1:44" ht="30"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73"/>
      <c r="AN788" s="71"/>
      <c r="AO788" s="20"/>
      <c r="AP788" s="20"/>
      <c r="AQ788" s="20"/>
      <c r="AR788" s="21"/>
    </row>
    <row r="789" spans="1:44" ht="30"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73"/>
      <c r="AN789" s="71"/>
      <c r="AO789" s="20"/>
      <c r="AP789" s="20"/>
      <c r="AQ789" s="20"/>
      <c r="AR789" s="21"/>
    </row>
    <row r="790" spans="1:44" ht="30"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73"/>
      <c r="AN790" s="71"/>
      <c r="AO790" s="20"/>
      <c r="AP790" s="20"/>
      <c r="AQ790" s="20"/>
      <c r="AR790" s="21"/>
    </row>
    <row r="791" spans="1:44" ht="30"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73"/>
      <c r="AN791" s="71"/>
      <c r="AO791" s="20"/>
      <c r="AP791" s="20"/>
      <c r="AQ791" s="20"/>
      <c r="AR791" s="21"/>
    </row>
    <row r="792" spans="1:44" ht="30"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73"/>
      <c r="AN792" s="71"/>
      <c r="AO792" s="20"/>
      <c r="AP792" s="20"/>
      <c r="AQ792" s="20"/>
      <c r="AR792" s="21"/>
    </row>
    <row r="793" spans="1:44" ht="30"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73"/>
      <c r="AN793" s="71"/>
      <c r="AO793" s="20"/>
      <c r="AP793" s="20"/>
      <c r="AQ793" s="20"/>
      <c r="AR793" s="21"/>
    </row>
    <row r="794" spans="1:44" ht="30"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73"/>
      <c r="AN794" s="71"/>
      <c r="AO794" s="20"/>
      <c r="AP794" s="20"/>
      <c r="AQ794" s="20"/>
      <c r="AR794" s="21"/>
    </row>
    <row r="795" spans="1:44" ht="30"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73"/>
      <c r="AN795" s="71"/>
      <c r="AO795" s="20"/>
      <c r="AP795" s="20"/>
      <c r="AQ795" s="20"/>
      <c r="AR795" s="21"/>
    </row>
    <row r="796" spans="1:44" ht="30"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73"/>
      <c r="AN796" s="71"/>
      <c r="AO796" s="20"/>
      <c r="AP796" s="20"/>
      <c r="AQ796" s="20"/>
      <c r="AR796" s="21"/>
    </row>
    <row r="797" spans="1:44" ht="30"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73"/>
      <c r="AN797" s="71"/>
      <c r="AO797" s="20"/>
      <c r="AP797" s="20"/>
      <c r="AQ797" s="20"/>
      <c r="AR797" s="21"/>
    </row>
    <row r="798" spans="1:44" ht="30"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73"/>
      <c r="AN798" s="71"/>
      <c r="AO798" s="20"/>
      <c r="AP798" s="20"/>
      <c r="AQ798" s="20"/>
      <c r="AR798" s="21"/>
    </row>
    <row r="799" spans="1:44" ht="30"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73"/>
      <c r="AN799" s="71"/>
      <c r="AO799" s="20"/>
      <c r="AP799" s="20"/>
      <c r="AQ799" s="20"/>
      <c r="AR799" s="21"/>
    </row>
    <row r="800" spans="1:44" ht="30"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73"/>
      <c r="AN800" s="71"/>
      <c r="AO800" s="20"/>
      <c r="AP800" s="20"/>
      <c r="AQ800" s="20"/>
      <c r="AR800" s="21"/>
    </row>
    <row r="801" spans="1:44" ht="30"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73"/>
      <c r="AN801" s="71"/>
      <c r="AO801" s="20"/>
      <c r="AP801" s="20"/>
      <c r="AQ801" s="20"/>
      <c r="AR801" s="21"/>
    </row>
    <row r="802" spans="1:44" ht="30"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73"/>
      <c r="AN802" s="71"/>
      <c r="AO802" s="20"/>
      <c r="AP802" s="20"/>
      <c r="AQ802" s="20"/>
      <c r="AR802" s="21"/>
    </row>
    <row r="803" spans="1:44" ht="30"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73"/>
      <c r="AN803" s="71"/>
      <c r="AO803" s="20"/>
      <c r="AP803" s="20"/>
      <c r="AQ803" s="20"/>
      <c r="AR803" s="21"/>
    </row>
    <row r="804" spans="1:44" ht="30"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73"/>
      <c r="AN804" s="71"/>
      <c r="AO804" s="20"/>
      <c r="AP804" s="20"/>
      <c r="AQ804" s="20"/>
      <c r="AR804" s="21"/>
    </row>
    <row r="805" spans="1:44" ht="30"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73"/>
      <c r="AN805" s="71"/>
      <c r="AO805" s="20"/>
      <c r="AP805" s="20"/>
      <c r="AQ805" s="20"/>
      <c r="AR805" s="21"/>
    </row>
    <row r="806" spans="1:44" ht="30"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73"/>
      <c r="AN806" s="71"/>
      <c r="AO806" s="20"/>
      <c r="AP806" s="20"/>
      <c r="AQ806" s="20"/>
      <c r="AR806" s="21"/>
    </row>
    <row r="807" spans="1:44" ht="30"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73"/>
      <c r="AN807" s="71"/>
      <c r="AO807" s="20"/>
      <c r="AP807" s="20"/>
      <c r="AQ807" s="20"/>
      <c r="AR807" s="21"/>
    </row>
    <row r="808" spans="1:44" ht="30"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73"/>
      <c r="AN808" s="71"/>
      <c r="AO808" s="20"/>
      <c r="AP808" s="20"/>
      <c r="AQ808" s="20"/>
      <c r="AR808" s="21"/>
    </row>
    <row r="809" spans="1:44" ht="30"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73"/>
      <c r="AN809" s="71"/>
      <c r="AO809" s="20"/>
      <c r="AP809" s="20"/>
      <c r="AQ809" s="20"/>
      <c r="AR809" s="21"/>
    </row>
    <row r="810" spans="1:44" ht="30"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73"/>
      <c r="AN810" s="71"/>
      <c r="AO810" s="20"/>
      <c r="AP810" s="20"/>
      <c r="AQ810" s="20"/>
      <c r="AR810" s="21"/>
    </row>
    <row r="811" spans="1:44" ht="30"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73"/>
      <c r="AN811" s="71"/>
      <c r="AO811" s="20"/>
      <c r="AP811" s="20"/>
      <c r="AQ811" s="20"/>
      <c r="AR811" s="21"/>
    </row>
    <row r="812" spans="1:44" ht="30"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73"/>
      <c r="AN812" s="71"/>
      <c r="AO812" s="20"/>
      <c r="AP812" s="20"/>
      <c r="AQ812" s="20"/>
      <c r="AR812" s="21"/>
    </row>
    <row r="813" spans="1:44" ht="30"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73"/>
      <c r="AN813" s="71"/>
      <c r="AO813" s="20"/>
      <c r="AP813" s="20"/>
      <c r="AQ813" s="20"/>
      <c r="AR813" s="21"/>
    </row>
    <row r="814" spans="1:44" ht="30"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73"/>
      <c r="AN814" s="71"/>
      <c r="AO814" s="20"/>
      <c r="AP814" s="20"/>
      <c r="AQ814" s="20"/>
      <c r="AR814" s="21"/>
    </row>
    <row r="815" spans="1:44" ht="30"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73"/>
      <c r="AN815" s="71"/>
      <c r="AO815" s="20"/>
      <c r="AP815" s="20"/>
      <c r="AQ815" s="20"/>
      <c r="AR815" s="21"/>
    </row>
    <row r="816" spans="1:44" ht="30"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73"/>
      <c r="AN816" s="71"/>
      <c r="AO816" s="20"/>
      <c r="AP816" s="20"/>
      <c r="AQ816" s="20"/>
      <c r="AR816" s="21"/>
    </row>
    <row r="817" spans="1:44" ht="30"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73"/>
      <c r="AN817" s="71"/>
      <c r="AO817" s="20"/>
      <c r="AP817" s="20"/>
      <c r="AQ817" s="20"/>
      <c r="AR817" s="21"/>
    </row>
    <row r="818" spans="1:44" ht="30"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73"/>
      <c r="AN818" s="71"/>
      <c r="AO818" s="20"/>
      <c r="AP818" s="20"/>
      <c r="AQ818" s="20"/>
      <c r="AR818" s="21"/>
    </row>
    <row r="819" spans="1:44" ht="30"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73"/>
      <c r="AN819" s="71"/>
      <c r="AO819" s="20"/>
      <c r="AP819" s="20"/>
      <c r="AQ819" s="20"/>
      <c r="AR819" s="21"/>
    </row>
    <row r="820" spans="1:44" ht="30"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73"/>
      <c r="AN820" s="71"/>
      <c r="AO820" s="20"/>
      <c r="AP820" s="20"/>
      <c r="AQ820" s="20"/>
      <c r="AR820" s="21"/>
    </row>
    <row r="821" spans="1:44" ht="30"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73"/>
      <c r="AN821" s="71"/>
      <c r="AO821" s="20"/>
      <c r="AP821" s="20"/>
      <c r="AQ821" s="20"/>
      <c r="AR821" s="21"/>
    </row>
    <row r="822" spans="1:44" ht="30"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73"/>
      <c r="AN822" s="71"/>
      <c r="AO822" s="20"/>
      <c r="AP822" s="20"/>
      <c r="AQ822" s="20"/>
      <c r="AR822" s="21"/>
    </row>
    <row r="823" spans="1:44" ht="30"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73"/>
      <c r="AN823" s="71"/>
      <c r="AO823" s="20"/>
      <c r="AP823" s="20"/>
      <c r="AQ823" s="20"/>
      <c r="AR823" s="21"/>
    </row>
    <row r="824" spans="1:44" ht="30"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73"/>
      <c r="AN824" s="71"/>
      <c r="AO824" s="20"/>
      <c r="AP824" s="20"/>
      <c r="AQ824" s="20"/>
      <c r="AR824" s="21"/>
    </row>
    <row r="825" spans="1:44" ht="30"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73"/>
      <c r="AN825" s="71"/>
      <c r="AO825" s="20"/>
      <c r="AP825" s="20"/>
      <c r="AQ825" s="20"/>
      <c r="AR825" s="21"/>
    </row>
    <row r="826" spans="1:44" ht="30"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73"/>
      <c r="AN826" s="71"/>
      <c r="AO826" s="20"/>
      <c r="AP826" s="20"/>
      <c r="AQ826" s="20"/>
      <c r="AR826" s="21"/>
    </row>
    <row r="827" spans="1:44" ht="30"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73"/>
      <c r="AN827" s="71"/>
      <c r="AO827" s="20"/>
      <c r="AP827" s="20"/>
      <c r="AQ827" s="20"/>
      <c r="AR827" s="21"/>
    </row>
    <row r="828" spans="1:44" ht="30"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73"/>
      <c r="AN828" s="71"/>
      <c r="AO828" s="20"/>
      <c r="AP828" s="20"/>
      <c r="AQ828" s="20"/>
      <c r="AR828" s="21"/>
    </row>
    <row r="829" spans="1:44" ht="30"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73"/>
      <c r="AN829" s="71"/>
      <c r="AO829" s="20"/>
      <c r="AP829" s="20"/>
      <c r="AQ829" s="20"/>
      <c r="AR829" s="21"/>
    </row>
    <row r="830" spans="1:44" ht="30"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73"/>
      <c r="AN830" s="71"/>
      <c r="AO830" s="20"/>
      <c r="AP830" s="20"/>
      <c r="AQ830" s="20"/>
      <c r="AR830" s="21"/>
    </row>
    <row r="831" spans="1:44" ht="30"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73"/>
      <c r="AN831" s="71"/>
      <c r="AO831" s="20"/>
      <c r="AP831" s="20"/>
      <c r="AQ831" s="20"/>
      <c r="AR831" s="21"/>
    </row>
    <row r="832" spans="1:44" ht="30"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73"/>
      <c r="AN832" s="71"/>
      <c r="AO832" s="20"/>
      <c r="AP832" s="20"/>
      <c r="AQ832" s="20"/>
      <c r="AR832" s="21"/>
    </row>
    <row r="833" spans="1:44" ht="30"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73"/>
      <c r="AN833" s="71"/>
      <c r="AO833" s="20"/>
      <c r="AP833" s="20"/>
      <c r="AQ833" s="20"/>
      <c r="AR833" s="21"/>
    </row>
    <row r="834" spans="1:44" ht="30"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73"/>
      <c r="AN834" s="71"/>
      <c r="AO834" s="20"/>
      <c r="AP834" s="20"/>
      <c r="AQ834" s="20"/>
      <c r="AR834" s="21"/>
    </row>
    <row r="835" spans="1:44" ht="30"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73"/>
      <c r="AN835" s="71"/>
      <c r="AO835" s="20"/>
      <c r="AP835" s="20"/>
      <c r="AQ835" s="20"/>
      <c r="AR835" s="21"/>
    </row>
    <row r="836" spans="1:44" ht="30"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73"/>
      <c r="AN836" s="71"/>
      <c r="AO836" s="20"/>
      <c r="AP836" s="20"/>
      <c r="AQ836" s="20"/>
      <c r="AR836" s="21"/>
    </row>
    <row r="837" spans="1:44" ht="30"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73"/>
      <c r="AN837" s="71"/>
      <c r="AO837" s="20"/>
      <c r="AP837" s="20"/>
      <c r="AQ837" s="20"/>
      <c r="AR837" s="21"/>
    </row>
    <row r="838" spans="1:44" ht="30"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73"/>
      <c r="AN838" s="71"/>
      <c r="AO838" s="20"/>
      <c r="AP838" s="20"/>
      <c r="AQ838" s="20"/>
      <c r="AR838" s="21"/>
    </row>
    <row r="839" spans="1:44" ht="30"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73"/>
      <c r="AN839" s="71"/>
      <c r="AO839" s="20"/>
      <c r="AP839" s="20"/>
      <c r="AQ839" s="20"/>
      <c r="AR839" s="21"/>
    </row>
    <row r="840" spans="1:44" ht="30"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73"/>
      <c r="AN840" s="71"/>
      <c r="AO840" s="20"/>
      <c r="AP840" s="20"/>
      <c r="AQ840" s="20"/>
      <c r="AR840" s="21"/>
    </row>
    <row r="841" spans="1:44" ht="30"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73"/>
      <c r="AN841" s="71"/>
      <c r="AO841" s="20"/>
      <c r="AP841" s="20"/>
      <c r="AQ841" s="20"/>
      <c r="AR841" s="21"/>
    </row>
    <row r="842" spans="1:44" ht="30"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73"/>
      <c r="AN842" s="71"/>
      <c r="AO842" s="20"/>
      <c r="AP842" s="20"/>
      <c r="AQ842" s="20"/>
      <c r="AR842" s="21"/>
    </row>
    <row r="843" spans="1:44" ht="30"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73"/>
      <c r="AN843" s="71"/>
      <c r="AO843" s="20"/>
      <c r="AP843" s="20"/>
      <c r="AQ843" s="20"/>
      <c r="AR843" s="21"/>
    </row>
    <row r="844" spans="1:44" ht="30"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73"/>
      <c r="AN844" s="71"/>
      <c r="AO844" s="20"/>
      <c r="AP844" s="20"/>
      <c r="AQ844" s="20"/>
      <c r="AR844" s="21"/>
    </row>
    <row r="845" spans="1:44" ht="30"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73"/>
      <c r="AN845" s="71"/>
      <c r="AO845" s="20"/>
      <c r="AP845" s="20"/>
      <c r="AQ845" s="20"/>
      <c r="AR845" s="21"/>
    </row>
    <row r="846" spans="1:44" ht="30"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73"/>
      <c r="AN846" s="71"/>
      <c r="AO846" s="20"/>
      <c r="AP846" s="20"/>
      <c r="AQ846" s="20"/>
      <c r="AR846" s="21"/>
    </row>
    <row r="847" spans="1:44" ht="30"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73"/>
      <c r="AN847" s="71"/>
      <c r="AO847" s="20"/>
      <c r="AP847" s="20"/>
      <c r="AQ847" s="20"/>
      <c r="AR847" s="21"/>
    </row>
    <row r="848" spans="1:44" ht="30"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73"/>
      <c r="AN848" s="71"/>
      <c r="AO848" s="20"/>
      <c r="AP848" s="20"/>
      <c r="AQ848" s="20"/>
      <c r="AR848" s="21"/>
    </row>
    <row r="849" spans="1:44" ht="30"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73"/>
      <c r="AN849" s="71"/>
      <c r="AO849" s="20"/>
      <c r="AP849" s="20"/>
      <c r="AQ849" s="20"/>
      <c r="AR849" s="21"/>
    </row>
    <row r="850" spans="1:44" ht="30"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73"/>
      <c r="AN850" s="71"/>
      <c r="AO850" s="20"/>
      <c r="AP850" s="20"/>
      <c r="AQ850" s="20"/>
      <c r="AR850" s="21"/>
    </row>
    <row r="851" spans="1:44" ht="30"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73"/>
      <c r="AN851" s="71"/>
      <c r="AO851" s="20"/>
      <c r="AP851" s="20"/>
      <c r="AQ851" s="20"/>
      <c r="AR851" s="21"/>
    </row>
    <row r="852" spans="1:44" ht="30"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73"/>
      <c r="AN852" s="71"/>
      <c r="AO852" s="20"/>
      <c r="AP852" s="20"/>
      <c r="AQ852" s="20"/>
      <c r="AR852" s="21"/>
    </row>
    <row r="853" spans="1:44" ht="30"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73"/>
      <c r="AN853" s="71"/>
      <c r="AO853" s="20"/>
      <c r="AP853" s="20"/>
      <c r="AQ853" s="20"/>
      <c r="AR853" s="21"/>
    </row>
    <row r="854" spans="1:44" ht="30"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73"/>
      <c r="AN854" s="71"/>
      <c r="AO854" s="20"/>
      <c r="AP854" s="20"/>
      <c r="AQ854" s="20"/>
      <c r="AR854" s="21"/>
    </row>
    <row r="855" spans="1:44" ht="30"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73"/>
      <c r="AN855" s="71"/>
      <c r="AO855" s="20"/>
      <c r="AP855" s="20"/>
      <c r="AQ855" s="20"/>
      <c r="AR855" s="21"/>
    </row>
    <row r="856" spans="1:44" ht="30"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73"/>
      <c r="AN856" s="71"/>
      <c r="AO856" s="20"/>
      <c r="AP856" s="20"/>
      <c r="AQ856" s="20"/>
      <c r="AR856" s="21"/>
    </row>
    <row r="857" spans="1:44" ht="30"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73"/>
      <c r="AN857" s="71"/>
      <c r="AO857" s="20"/>
      <c r="AP857" s="20"/>
      <c r="AQ857" s="20"/>
      <c r="AR857" s="21"/>
    </row>
    <row r="858" spans="1:44" ht="30"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73"/>
      <c r="AN858" s="71"/>
      <c r="AO858" s="20"/>
      <c r="AP858" s="20"/>
      <c r="AQ858" s="20"/>
      <c r="AR858" s="21"/>
    </row>
    <row r="859" spans="1:44" ht="30"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73"/>
      <c r="AN859" s="71"/>
      <c r="AO859" s="20"/>
      <c r="AP859" s="20"/>
      <c r="AQ859" s="20"/>
      <c r="AR859" s="21"/>
    </row>
    <row r="860" spans="1:44" ht="30"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73"/>
      <c r="AN860" s="71"/>
      <c r="AO860" s="20"/>
      <c r="AP860" s="20"/>
      <c r="AQ860" s="20"/>
      <c r="AR860" s="21"/>
    </row>
    <row r="861" spans="1:44" ht="30"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73"/>
      <c r="AN861" s="71"/>
      <c r="AO861" s="20"/>
      <c r="AP861" s="20"/>
      <c r="AQ861" s="20"/>
      <c r="AR861" s="21"/>
    </row>
    <row r="862" spans="1:44" ht="30"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73"/>
      <c r="AN862" s="71"/>
      <c r="AO862" s="20"/>
      <c r="AP862" s="20"/>
      <c r="AQ862" s="20"/>
      <c r="AR862" s="21"/>
    </row>
    <row r="863" spans="1:44" ht="30"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73"/>
      <c r="AN863" s="71"/>
      <c r="AO863" s="20"/>
      <c r="AP863" s="20"/>
      <c r="AQ863" s="20"/>
      <c r="AR863" s="21"/>
    </row>
    <row r="864" spans="1:44" ht="30"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73"/>
      <c r="AN864" s="71"/>
      <c r="AO864" s="20"/>
      <c r="AP864" s="20"/>
      <c r="AQ864" s="20"/>
      <c r="AR864" s="21"/>
    </row>
    <row r="865" spans="1:44" ht="30"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73"/>
      <c r="AN865" s="71"/>
      <c r="AO865" s="20"/>
      <c r="AP865" s="20"/>
      <c r="AQ865" s="20"/>
      <c r="AR865" s="21"/>
    </row>
    <row r="866" spans="1:44" ht="30"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73"/>
      <c r="AN866" s="71"/>
      <c r="AO866" s="20"/>
      <c r="AP866" s="20"/>
      <c r="AQ866" s="20"/>
      <c r="AR866" s="21"/>
    </row>
    <row r="867" spans="1:44" ht="30"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73"/>
      <c r="AN867" s="71"/>
      <c r="AO867" s="20"/>
      <c r="AP867" s="20"/>
      <c r="AQ867" s="20"/>
      <c r="AR867" s="21"/>
    </row>
    <row r="868" spans="1:44" ht="30"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73"/>
      <c r="AN868" s="71"/>
      <c r="AO868" s="20"/>
      <c r="AP868" s="20"/>
      <c r="AQ868" s="20"/>
      <c r="AR868" s="21"/>
    </row>
    <row r="869" spans="1:44" ht="30"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73"/>
      <c r="AN869" s="71"/>
      <c r="AO869" s="20"/>
      <c r="AP869" s="20"/>
      <c r="AQ869" s="20"/>
      <c r="AR869" s="21"/>
    </row>
    <row r="870" spans="1:44" ht="30"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73"/>
      <c r="AN870" s="71"/>
      <c r="AO870" s="20"/>
      <c r="AP870" s="20"/>
      <c r="AQ870" s="20"/>
      <c r="AR870" s="21"/>
    </row>
    <row r="871" spans="1:44" ht="30"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73"/>
      <c r="AN871" s="71"/>
      <c r="AO871" s="20"/>
      <c r="AP871" s="20"/>
      <c r="AQ871" s="20"/>
      <c r="AR871" s="21"/>
    </row>
    <row r="872" spans="1:44" ht="30"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73"/>
      <c r="AN872" s="71"/>
      <c r="AO872" s="20"/>
      <c r="AP872" s="20"/>
      <c r="AQ872" s="20"/>
      <c r="AR872" s="21"/>
    </row>
    <row r="873" spans="1:44" ht="30"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73"/>
      <c r="AN873" s="71"/>
      <c r="AO873" s="20"/>
      <c r="AP873" s="20"/>
      <c r="AQ873" s="20"/>
      <c r="AR873" s="21"/>
    </row>
    <row r="874" spans="1:44" ht="30"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73"/>
      <c r="AN874" s="71"/>
      <c r="AO874" s="20"/>
      <c r="AP874" s="20"/>
      <c r="AQ874" s="20"/>
      <c r="AR874" s="21"/>
    </row>
    <row r="875" spans="1:44" ht="30"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73"/>
      <c r="AN875" s="71"/>
      <c r="AO875" s="20"/>
      <c r="AP875" s="20"/>
      <c r="AQ875" s="20"/>
      <c r="AR875" s="21"/>
    </row>
    <row r="876" spans="1:44" ht="30"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73"/>
      <c r="AN876" s="71"/>
      <c r="AO876" s="20"/>
      <c r="AP876" s="20"/>
      <c r="AQ876" s="20"/>
      <c r="AR876" s="21"/>
    </row>
    <row r="877" spans="1:44" ht="30"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73"/>
      <c r="AN877" s="71"/>
      <c r="AO877" s="20"/>
      <c r="AP877" s="20"/>
      <c r="AQ877" s="20"/>
      <c r="AR877" s="21"/>
    </row>
    <row r="878" spans="1:44" ht="30"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73"/>
      <c r="AN878" s="71"/>
      <c r="AO878" s="20"/>
      <c r="AP878" s="20"/>
      <c r="AQ878" s="20"/>
      <c r="AR878" s="21"/>
    </row>
    <row r="879" spans="1:44" ht="30"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73"/>
      <c r="AN879" s="71"/>
      <c r="AO879" s="20"/>
      <c r="AP879" s="20"/>
      <c r="AQ879" s="20"/>
      <c r="AR879" s="21"/>
    </row>
    <row r="880" spans="1:44" ht="30"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73"/>
      <c r="AN880" s="71"/>
      <c r="AO880" s="20"/>
      <c r="AP880" s="20"/>
      <c r="AQ880" s="20"/>
      <c r="AR880" s="21"/>
    </row>
    <row r="881" spans="1:44" ht="30"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73"/>
      <c r="AN881" s="71"/>
      <c r="AO881" s="20"/>
      <c r="AP881" s="20"/>
      <c r="AQ881" s="20"/>
      <c r="AR881" s="21"/>
    </row>
    <row r="882" spans="1:44" ht="30"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73"/>
      <c r="AN882" s="71"/>
      <c r="AO882" s="20"/>
      <c r="AP882" s="20"/>
      <c r="AQ882" s="20"/>
      <c r="AR882" s="21"/>
    </row>
    <row r="883" spans="1:44" ht="30"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73"/>
      <c r="AN883" s="71"/>
      <c r="AO883" s="20"/>
      <c r="AP883" s="20"/>
      <c r="AQ883" s="20"/>
      <c r="AR883" s="21"/>
    </row>
    <row r="884" spans="1:44" ht="30"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73"/>
      <c r="AN884" s="71"/>
      <c r="AO884" s="20"/>
      <c r="AP884" s="20"/>
      <c r="AQ884" s="20"/>
      <c r="AR884" s="21"/>
    </row>
    <row r="885" spans="1:44" ht="30"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73"/>
      <c r="AN885" s="71"/>
      <c r="AO885" s="20"/>
      <c r="AP885" s="20"/>
      <c r="AQ885" s="20"/>
      <c r="AR885" s="21"/>
    </row>
    <row r="886" spans="1:44" ht="30"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73"/>
      <c r="AN886" s="71"/>
      <c r="AO886" s="20"/>
      <c r="AP886" s="20"/>
      <c r="AQ886" s="20"/>
      <c r="AR886" s="21"/>
    </row>
    <row r="887" spans="1:44" ht="30"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73"/>
      <c r="AN887" s="71"/>
      <c r="AO887" s="20"/>
      <c r="AP887" s="20"/>
      <c r="AQ887" s="20"/>
      <c r="AR887" s="21"/>
    </row>
    <row r="888" spans="1:44" ht="30"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73"/>
      <c r="AN888" s="71"/>
      <c r="AO888" s="20"/>
      <c r="AP888" s="20"/>
      <c r="AQ888" s="20"/>
      <c r="AR888" s="21"/>
    </row>
    <row r="889" spans="1:44" ht="30"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73"/>
      <c r="AN889" s="71"/>
      <c r="AO889" s="20"/>
      <c r="AP889" s="20"/>
      <c r="AQ889" s="20"/>
      <c r="AR889" s="21"/>
    </row>
    <row r="890" spans="1:44" ht="30"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73"/>
      <c r="AN890" s="71"/>
      <c r="AO890" s="20"/>
      <c r="AP890" s="20"/>
      <c r="AQ890" s="20"/>
      <c r="AR890" s="21"/>
    </row>
    <row r="891" spans="1:44" ht="30"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73"/>
      <c r="AN891" s="71"/>
      <c r="AO891" s="20"/>
      <c r="AP891" s="20"/>
      <c r="AQ891" s="20"/>
      <c r="AR891" s="21"/>
    </row>
    <row r="892" spans="1:44" ht="30"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73"/>
      <c r="AN892" s="71"/>
      <c r="AO892" s="20"/>
      <c r="AP892" s="20"/>
      <c r="AQ892" s="20"/>
      <c r="AR892" s="21"/>
    </row>
    <row r="893" spans="1:44" ht="30"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73"/>
      <c r="AN893" s="71"/>
      <c r="AO893" s="20"/>
      <c r="AP893" s="20"/>
      <c r="AQ893" s="20"/>
      <c r="AR893" s="21"/>
    </row>
    <row r="894" spans="1:44" ht="30"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73"/>
      <c r="AN894" s="71"/>
      <c r="AO894" s="20"/>
      <c r="AP894" s="20"/>
      <c r="AQ894" s="20"/>
      <c r="AR894" s="21"/>
    </row>
    <row r="895" spans="1:44" ht="30"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73"/>
      <c r="AN895" s="71"/>
      <c r="AO895" s="20"/>
      <c r="AP895" s="20"/>
      <c r="AQ895" s="20"/>
      <c r="AR895" s="21"/>
    </row>
    <row r="896" spans="1:44" ht="30"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73"/>
      <c r="AN896" s="71"/>
      <c r="AO896" s="20"/>
      <c r="AP896" s="20"/>
      <c r="AQ896" s="20"/>
      <c r="AR896" s="21"/>
    </row>
    <row r="897" spans="1:44" ht="30"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73"/>
      <c r="AN897" s="71"/>
      <c r="AO897" s="20"/>
      <c r="AP897" s="20"/>
      <c r="AQ897" s="20"/>
      <c r="AR897" s="21"/>
    </row>
    <row r="898" spans="1:44" ht="30"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73"/>
      <c r="AN898" s="71"/>
      <c r="AO898" s="20"/>
      <c r="AP898" s="20"/>
      <c r="AQ898" s="20"/>
      <c r="AR898" s="21"/>
    </row>
    <row r="899" spans="1:44" ht="30"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73"/>
      <c r="AN899" s="71"/>
      <c r="AO899" s="20"/>
      <c r="AP899" s="20"/>
      <c r="AQ899" s="20"/>
      <c r="AR899" s="21"/>
    </row>
    <row r="900" spans="1:44" ht="30"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73"/>
      <c r="AN900" s="71"/>
      <c r="AO900" s="20"/>
      <c r="AP900" s="20"/>
      <c r="AQ900" s="20"/>
      <c r="AR900" s="21"/>
    </row>
    <row r="901" spans="1:44" ht="30"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73"/>
      <c r="AN901" s="71"/>
      <c r="AO901" s="20"/>
      <c r="AP901" s="20"/>
      <c r="AQ901" s="20"/>
      <c r="AR901" s="21"/>
    </row>
    <row r="902" spans="1:44" ht="30"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73"/>
      <c r="AN902" s="71"/>
      <c r="AO902" s="20"/>
      <c r="AP902" s="20"/>
      <c r="AQ902" s="20"/>
      <c r="AR902" s="21"/>
    </row>
    <row r="903" spans="1:44" ht="30"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73"/>
      <c r="AN903" s="71"/>
      <c r="AO903" s="20"/>
      <c r="AP903" s="20"/>
      <c r="AQ903" s="20"/>
      <c r="AR903" s="21"/>
    </row>
    <row r="904" spans="1:44" ht="30"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73"/>
      <c r="AN904" s="71"/>
      <c r="AO904" s="20"/>
      <c r="AP904" s="20"/>
      <c r="AQ904" s="20"/>
      <c r="AR904" s="21"/>
    </row>
    <row r="905" spans="1:44" ht="30"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73"/>
      <c r="AN905" s="71"/>
      <c r="AO905" s="20"/>
      <c r="AP905" s="20"/>
      <c r="AQ905" s="20"/>
      <c r="AR905" s="21"/>
    </row>
    <row r="906" spans="1:44" ht="30"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73"/>
      <c r="AN906" s="71"/>
      <c r="AO906" s="20"/>
      <c r="AP906" s="20"/>
      <c r="AQ906" s="20"/>
      <c r="AR906" s="21"/>
    </row>
    <row r="907" spans="1:44" ht="30"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73"/>
      <c r="AN907" s="71"/>
      <c r="AO907" s="20"/>
      <c r="AP907" s="20"/>
      <c r="AQ907" s="20"/>
      <c r="AR907" s="21"/>
    </row>
    <row r="908" spans="1:44" ht="30"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73"/>
      <c r="AN908" s="71"/>
      <c r="AO908" s="20"/>
      <c r="AP908" s="20"/>
      <c r="AQ908" s="20"/>
      <c r="AR908" s="21"/>
    </row>
    <row r="909" spans="1:44" ht="30"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73"/>
      <c r="AN909" s="71"/>
      <c r="AO909" s="20"/>
      <c r="AP909" s="20"/>
      <c r="AQ909" s="20"/>
      <c r="AR909" s="21"/>
    </row>
    <row r="910" spans="1:44" ht="30"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73"/>
      <c r="AN910" s="71"/>
      <c r="AO910" s="20"/>
      <c r="AP910" s="20"/>
      <c r="AQ910" s="20"/>
      <c r="AR910" s="21"/>
    </row>
    <row r="911" spans="1:44" ht="30"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73"/>
      <c r="AN911" s="71"/>
      <c r="AO911" s="20"/>
      <c r="AP911" s="20"/>
      <c r="AQ911" s="20"/>
      <c r="AR911" s="21"/>
    </row>
    <row r="912" spans="1:44" ht="30"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73"/>
      <c r="AN912" s="71"/>
      <c r="AO912" s="20"/>
      <c r="AP912" s="20"/>
      <c r="AQ912" s="20"/>
      <c r="AR912" s="21"/>
    </row>
    <row r="913" spans="1:44" ht="30"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73"/>
      <c r="AN913" s="71"/>
      <c r="AO913" s="20"/>
      <c r="AP913" s="20"/>
      <c r="AQ913" s="20"/>
      <c r="AR913" s="21"/>
    </row>
    <row r="914" spans="1:44" ht="30"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73"/>
      <c r="AN914" s="71"/>
      <c r="AO914" s="20"/>
      <c r="AP914" s="20"/>
      <c r="AQ914" s="20"/>
      <c r="AR914" s="21"/>
    </row>
    <row r="915" spans="1:44" ht="30"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73"/>
      <c r="AN915" s="71"/>
      <c r="AO915" s="20"/>
      <c r="AP915" s="20"/>
      <c r="AQ915" s="20"/>
      <c r="AR915" s="21"/>
    </row>
    <row r="916" spans="1:44" ht="30"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73"/>
      <c r="AN916" s="71"/>
      <c r="AO916" s="20"/>
      <c r="AP916" s="20"/>
      <c r="AQ916" s="20"/>
      <c r="AR916" s="21"/>
    </row>
    <row r="917" spans="1:44" ht="30"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73"/>
      <c r="AN917" s="71"/>
      <c r="AO917" s="20"/>
      <c r="AP917" s="20"/>
      <c r="AQ917" s="20"/>
      <c r="AR917" s="21"/>
    </row>
    <row r="918" spans="1:44" ht="30"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73"/>
      <c r="AN918" s="71"/>
      <c r="AO918" s="20"/>
      <c r="AP918" s="20"/>
      <c r="AQ918" s="20"/>
      <c r="AR918" s="21"/>
    </row>
    <row r="919" spans="1:44" ht="30"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73"/>
      <c r="AN919" s="71"/>
      <c r="AO919" s="20"/>
      <c r="AP919" s="20"/>
      <c r="AQ919" s="20"/>
      <c r="AR919" s="21"/>
    </row>
    <row r="920" spans="1:44" ht="30"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73"/>
      <c r="AN920" s="71"/>
      <c r="AO920" s="20"/>
      <c r="AP920" s="20"/>
      <c r="AQ920" s="20"/>
      <c r="AR920" s="21"/>
    </row>
    <row r="921" spans="1:44" ht="30"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73"/>
      <c r="AN921" s="71"/>
      <c r="AO921" s="20"/>
      <c r="AP921" s="20"/>
      <c r="AQ921" s="20"/>
      <c r="AR921" s="21"/>
    </row>
    <row r="922" spans="1:44" ht="30"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73"/>
      <c r="AN922" s="71"/>
      <c r="AO922" s="20"/>
      <c r="AP922" s="20"/>
      <c r="AQ922" s="20"/>
      <c r="AR922" s="21"/>
    </row>
    <row r="923" spans="1:44" ht="30"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73"/>
      <c r="AN923" s="71"/>
      <c r="AO923" s="20"/>
      <c r="AP923" s="20"/>
      <c r="AQ923" s="20"/>
      <c r="AR923" s="21"/>
    </row>
    <row r="924" spans="1:44" ht="30"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73"/>
      <c r="AN924" s="71"/>
      <c r="AO924" s="20"/>
      <c r="AP924" s="20"/>
      <c r="AQ924" s="20"/>
      <c r="AR924" s="21"/>
    </row>
    <row r="925" spans="1:44" ht="30"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73"/>
      <c r="AN925" s="71"/>
      <c r="AO925" s="20"/>
      <c r="AP925" s="20"/>
      <c r="AQ925" s="20"/>
      <c r="AR925" s="21"/>
    </row>
    <row r="926" spans="1:44" ht="30"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73"/>
      <c r="AN926" s="71"/>
      <c r="AO926" s="20"/>
      <c r="AP926" s="20"/>
      <c r="AQ926" s="20"/>
      <c r="AR926" s="21"/>
    </row>
    <row r="927" spans="1:44" ht="30"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73"/>
      <c r="AN927" s="71"/>
      <c r="AO927" s="20"/>
      <c r="AP927" s="20"/>
      <c r="AQ927" s="20"/>
      <c r="AR927" s="21"/>
    </row>
    <row r="928" spans="1:44" ht="30"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73"/>
      <c r="AN928" s="71"/>
      <c r="AO928" s="20"/>
      <c r="AP928" s="20"/>
      <c r="AQ928" s="20"/>
      <c r="AR928" s="21"/>
    </row>
    <row r="929" spans="1:44" ht="30"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73"/>
      <c r="AN929" s="71"/>
      <c r="AO929" s="20"/>
      <c r="AP929" s="20"/>
      <c r="AQ929" s="20"/>
      <c r="AR929" s="21"/>
    </row>
    <row r="930" spans="1:44" ht="30"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73"/>
      <c r="AN930" s="71"/>
      <c r="AO930" s="20"/>
      <c r="AP930" s="20"/>
      <c r="AQ930" s="20"/>
      <c r="AR930" s="21"/>
    </row>
    <row r="931" spans="1:44" ht="30"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73"/>
      <c r="AN931" s="71"/>
      <c r="AO931" s="20"/>
      <c r="AP931" s="20"/>
      <c r="AQ931" s="20"/>
      <c r="AR931" s="21"/>
    </row>
    <row r="932" spans="1:44" ht="30"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73"/>
      <c r="AN932" s="71"/>
      <c r="AO932" s="20"/>
      <c r="AP932" s="20"/>
      <c r="AQ932" s="20"/>
      <c r="AR932" s="21"/>
    </row>
    <row r="933" spans="1:44" ht="30"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73"/>
      <c r="AN933" s="71"/>
      <c r="AO933" s="20"/>
      <c r="AP933" s="20"/>
      <c r="AQ933" s="20"/>
      <c r="AR933" s="21"/>
    </row>
    <row r="934" spans="1:44" ht="30"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73"/>
      <c r="AN934" s="71"/>
      <c r="AO934" s="20"/>
      <c r="AP934" s="20"/>
      <c r="AQ934" s="20"/>
      <c r="AR934" s="21"/>
    </row>
    <row r="935" spans="1:44" ht="30"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73"/>
      <c r="AN935" s="71"/>
      <c r="AO935" s="20"/>
      <c r="AP935" s="20"/>
      <c r="AQ935" s="20"/>
      <c r="AR935" s="21"/>
    </row>
    <row r="936" spans="1:44" ht="30"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73"/>
      <c r="AN936" s="71"/>
      <c r="AO936" s="20"/>
      <c r="AP936" s="20"/>
      <c r="AQ936" s="20"/>
      <c r="AR936" s="21"/>
    </row>
    <row r="937" spans="1:44" ht="30"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73"/>
      <c r="AN937" s="71"/>
      <c r="AO937" s="20"/>
      <c r="AP937" s="20"/>
      <c r="AQ937" s="20"/>
      <c r="AR937" s="21"/>
    </row>
    <row r="938" spans="1:44" ht="30"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73"/>
      <c r="AN938" s="71"/>
      <c r="AO938" s="20"/>
      <c r="AP938" s="20"/>
      <c r="AQ938" s="20"/>
      <c r="AR938" s="21"/>
    </row>
    <row r="939" spans="1:44" ht="30"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73"/>
      <c r="AN939" s="71"/>
      <c r="AO939" s="20"/>
      <c r="AP939" s="20"/>
      <c r="AQ939" s="20"/>
      <c r="AR939" s="21"/>
    </row>
    <row r="940" spans="1:44" ht="30"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73"/>
      <c r="AN940" s="71"/>
      <c r="AO940" s="20"/>
      <c r="AP940" s="20"/>
      <c r="AQ940" s="20"/>
      <c r="AR940" s="21"/>
    </row>
    <row r="941" spans="1:44" ht="30"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73"/>
      <c r="AN941" s="71"/>
      <c r="AO941" s="20"/>
      <c r="AP941" s="20"/>
      <c r="AQ941" s="20"/>
      <c r="AR941" s="21"/>
    </row>
    <row r="942" spans="1:44" ht="30"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73"/>
      <c r="AN942" s="71"/>
      <c r="AO942" s="20"/>
      <c r="AP942" s="20"/>
      <c r="AQ942" s="20"/>
      <c r="AR942" s="21"/>
    </row>
    <row r="943" spans="1:44" ht="30"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73"/>
      <c r="AN943" s="71"/>
      <c r="AO943" s="20"/>
      <c r="AP943" s="20"/>
      <c r="AQ943" s="20"/>
      <c r="AR943" s="21"/>
    </row>
    <row r="944" spans="1:44" ht="30"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73"/>
      <c r="AN944" s="71"/>
      <c r="AO944" s="20"/>
      <c r="AP944" s="20"/>
      <c r="AQ944" s="20"/>
      <c r="AR944" s="21"/>
    </row>
    <row r="945" spans="1:44" ht="30"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73"/>
      <c r="AN945" s="71"/>
      <c r="AO945" s="20"/>
      <c r="AP945" s="20"/>
      <c r="AQ945" s="20"/>
      <c r="AR945" s="21"/>
    </row>
    <row r="946" spans="1:44" ht="30"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73"/>
      <c r="AN946" s="71"/>
      <c r="AO946" s="20"/>
      <c r="AP946" s="20"/>
      <c r="AQ946" s="20"/>
      <c r="AR946" s="21"/>
    </row>
    <row r="947" spans="1:44" ht="30"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73"/>
      <c r="AN947" s="71"/>
      <c r="AO947" s="20"/>
      <c r="AP947" s="20"/>
      <c r="AQ947" s="20"/>
      <c r="AR947" s="21"/>
    </row>
    <row r="948" spans="1:44" ht="30"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73"/>
      <c r="AN948" s="71"/>
      <c r="AO948" s="20"/>
      <c r="AP948" s="20"/>
      <c r="AQ948" s="20"/>
      <c r="AR948" s="21"/>
    </row>
    <row r="949" spans="1:44" ht="30"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73"/>
      <c r="AN949" s="71"/>
      <c r="AO949" s="20"/>
      <c r="AP949" s="20"/>
      <c r="AQ949" s="20"/>
      <c r="AR949" s="21"/>
    </row>
    <row r="950" spans="1:44" ht="30"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73"/>
      <c r="AN950" s="71"/>
      <c r="AO950" s="20"/>
      <c r="AP950" s="20"/>
      <c r="AQ950" s="20"/>
      <c r="AR950" s="21"/>
    </row>
    <row r="951" spans="1:44" ht="30"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73"/>
      <c r="AN951" s="71"/>
      <c r="AO951" s="20"/>
      <c r="AP951" s="20"/>
      <c r="AQ951" s="20"/>
      <c r="AR951" s="21"/>
    </row>
    <row r="952" spans="1:44" ht="30"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73"/>
      <c r="AN952" s="71"/>
      <c r="AO952" s="20"/>
      <c r="AP952" s="20"/>
      <c r="AQ952" s="20"/>
      <c r="AR952" s="21"/>
    </row>
    <row r="953" spans="1:44" ht="30"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73"/>
      <c r="AN953" s="71"/>
      <c r="AO953" s="20"/>
      <c r="AP953" s="20"/>
      <c r="AQ953" s="20"/>
      <c r="AR953" s="21"/>
    </row>
    <row r="954" spans="1:44" ht="30"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73"/>
      <c r="AN954" s="71"/>
      <c r="AO954" s="20"/>
      <c r="AP954" s="20"/>
      <c r="AQ954" s="20"/>
      <c r="AR954" s="21"/>
    </row>
    <row r="955" spans="1:44" ht="30"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73"/>
      <c r="AN955" s="71"/>
      <c r="AO955" s="20"/>
      <c r="AP955" s="20"/>
      <c r="AQ955" s="20"/>
      <c r="AR955" s="21"/>
    </row>
    <row r="956" spans="1:44" ht="30"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73"/>
      <c r="AN956" s="71"/>
      <c r="AO956" s="20"/>
      <c r="AP956" s="20"/>
      <c r="AQ956" s="20"/>
      <c r="AR956" s="21"/>
    </row>
    <row r="957" spans="1:44" ht="30"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73"/>
      <c r="AN957" s="71"/>
      <c r="AO957" s="20"/>
      <c r="AP957" s="20"/>
      <c r="AQ957" s="20"/>
      <c r="AR957" s="21"/>
    </row>
    <row r="958" spans="1:44" ht="30"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73"/>
      <c r="AN958" s="71"/>
      <c r="AO958" s="20"/>
      <c r="AP958" s="20"/>
      <c r="AQ958" s="20"/>
      <c r="AR958" s="21"/>
    </row>
    <row r="959" spans="1:44" ht="30"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73"/>
      <c r="AN959" s="71"/>
      <c r="AO959" s="20"/>
      <c r="AP959" s="20"/>
      <c r="AQ959" s="20"/>
      <c r="AR959" s="21"/>
    </row>
    <row r="960" spans="1:44" ht="30"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73"/>
      <c r="AN960" s="71"/>
      <c r="AO960" s="20"/>
      <c r="AP960" s="20"/>
      <c r="AQ960" s="20"/>
      <c r="AR960" s="21"/>
    </row>
    <row r="961" spans="1:44" ht="30"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73"/>
      <c r="AN961" s="71"/>
      <c r="AO961" s="20"/>
      <c r="AP961" s="20"/>
      <c r="AQ961" s="20"/>
      <c r="AR961" s="21"/>
    </row>
    <row r="962" spans="1:44" ht="30"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73"/>
      <c r="AN962" s="71"/>
      <c r="AO962" s="20"/>
      <c r="AP962" s="20"/>
      <c r="AQ962" s="20"/>
      <c r="AR962" s="21"/>
    </row>
    <row r="963" spans="1:44" ht="30"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73"/>
      <c r="AN963" s="71"/>
      <c r="AO963" s="20"/>
      <c r="AP963" s="20"/>
      <c r="AQ963" s="20"/>
      <c r="AR963" s="21"/>
    </row>
    <row r="964" spans="1:44" ht="30"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73"/>
      <c r="AN964" s="71"/>
      <c r="AO964" s="20"/>
      <c r="AP964" s="20"/>
      <c r="AQ964" s="20"/>
      <c r="AR964" s="21"/>
    </row>
    <row r="965" spans="1:44" ht="30"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73"/>
      <c r="AN965" s="71"/>
      <c r="AO965" s="20"/>
      <c r="AP965" s="20"/>
      <c r="AQ965" s="20"/>
      <c r="AR965" s="21"/>
    </row>
    <row r="966" spans="1:44" ht="30"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73"/>
      <c r="AN966" s="71"/>
      <c r="AO966" s="20"/>
      <c r="AP966" s="20"/>
      <c r="AQ966" s="20"/>
      <c r="AR966" s="21"/>
    </row>
    <row r="967" spans="1:44" ht="30"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73"/>
      <c r="AN967" s="71"/>
      <c r="AO967" s="20"/>
      <c r="AP967" s="20"/>
      <c r="AQ967" s="20"/>
      <c r="AR967" s="21"/>
    </row>
    <row r="968" spans="1:44" ht="30"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73"/>
      <c r="AN968" s="71"/>
      <c r="AO968" s="20"/>
      <c r="AP968" s="20"/>
      <c r="AQ968" s="20"/>
      <c r="AR968" s="21"/>
    </row>
    <row r="969" spans="1:44" ht="30"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73"/>
      <c r="AN969" s="71"/>
      <c r="AO969" s="20"/>
      <c r="AP969" s="20"/>
      <c r="AQ969" s="20"/>
      <c r="AR969" s="21"/>
    </row>
    <row r="970" spans="1:44" ht="30"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73"/>
      <c r="AN970" s="71"/>
      <c r="AO970" s="20"/>
      <c r="AP970" s="20"/>
      <c r="AQ970" s="20"/>
      <c r="AR970" s="21"/>
    </row>
    <row r="971" spans="1:44" ht="30"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73"/>
      <c r="AN971" s="71"/>
      <c r="AO971" s="20"/>
      <c r="AP971" s="20"/>
      <c r="AQ971" s="20"/>
      <c r="AR971" s="21"/>
    </row>
    <row r="972" spans="1:44" ht="30"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73"/>
      <c r="AN972" s="71"/>
      <c r="AO972" s="20"/>
      <c r="AP972" s="20"/>
      <c r="AQ972" s="20"/>
      <c r="AR972" s="21"/>
    </row>
    <row r="973" spans="1:44" ht="30"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73"/>
      <c r="AN973" s="71"/>
      <c r="AO973" s="20"/>
      <c r="AP973" s="20"/>
      <c r="AQ973" s="20"/>
      <c r="AR973" s="21"/>
    </row>
    <row r="974" spans="1:44" ht="30"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73"/>
      <c r="AN974" s="71"/>
      <c r="AO974" s="20"/>
      <c r="AP974" s="20"/>
      <c r="AQ974" s="20"/>
      <c r="AR974" s="21"/>
    </row>
    <row r="975" spans="1:44" ht="30"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73"/>
      <c r="AN975" s="71"/>
      <c r="AO975" s="20"/>
      <c r="AP975" s="20"/>
      <c r="AQ975" s="20"/>
      <c r="AR975" s="21"/>
    </row>
    <row r="976" spans="1:44" ht="30"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73"/>
      <c r="AN976" s="71"/>
      <c r="AO976" s="20"/>
      <c r="AP976" s="20"/>
      <c r="AQ976" s="20"/>
      <c r="AR976" s="21"/>
    </row>
    <row r="977" spans="1:44" ht="30"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73"/>
      <c r="AN977" s="71"/>
      <c r="AO977" s="20"/>
      <c r="AP977" s="20"/>
      <c r="AQ977" s="20"/>
      <c r="AR977" s="21"/>
    </row>
    <row r="978" spans="1:44" ht="30"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73"/>
      <c r="AN978" s="71"/>
      <c r="AO978" s="20"/>
      <c r="AP978" s="20"/>
      <c r="AQ978" s="20"/>
      <c r="AR978" s="21"/>
    </row>
    <row r="979" spans="1:44" ht="30"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73"/>
      <c r="AN979" s="71"/>
      <c r="AO979" s="20"/>
      <c r="AP979" s="20"/>
      <c r="AQ979" s="20"/>
      <c r="AR979" s="21"/>
    </row>
    <row r="980" spans="1:44" ht="30"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73"/>
      <c r="AN980" s="71"/>
      <c r="AO980" s="20"/>
      <c r="AP980" s="20"/>
      <c r="AQ980" s="20"/>
      <c r="AR980" s="21"/>
    </row>
    <row r="981" spans="1:44" ht="30"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73"/>
      <c r="AN981" s="71"/>
      <c r="AO981" s="20"/>
      <c r="AP981" s="20"/>
      <c r="AQ981" s="20"/>
      <c r="AR981" s="21"/>
    </row>
    <row r="982" spans="1:44" ht="30"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73"/>
      <c r="AN982" s="71"/>
      <c r="AO982" s="20"/>
      <c r="AP982" s="20"/>
      <c r="AQ982" s="20"/>
      <c r="AR982" s="21"/>
    </row>
    <row r="983" spans="1:44" ht="30"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73"/>
      <c r="AN983" s="71"/>
      <c r="AO983" s="20"/>
      <c r="AP983" s="20"/>
      <c r="AQ983" s="20"/>
      <c r="AR983" s="21"/>
    </row>
    <row r="984" spans="1:44" ht="30"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73"/>
      <c r="AN984" s="71"/>
      <c r="AO984" s="20"/>
      <c r="AP984" s="20"/>
      <c r="AQ984" s="20"/>
      <c r="AR984" s="21"/>
    </row>
    <row r="985" spans="1:44" ht="30"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73"/>
      <c r="AN985" s="71"/>
      <c r="AO985" s="20"/>
      <c r="AP985" s="20"/>
      <c r="AQ985" s="20"/>
      <c r="AR985" s="21"/>
    </row>
    <row r="986" spans="1:44" ht="30"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73"/>
      <c r="AN986" s="71"/>
      <c r="AO986" s="20"/>
      <c r="AP986" s="20"/>
      <c r="AQ986" s="20"/>
      <c r="AR986" s="21"/>
    </row>
    <row r="987" spans="1:44" ht="30"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73"/>
      <c r="AN987" s="71"/>
      <c r="AO987" s="20"/>
      <c r="AP987" s="20"/>
      <c r="AQ987" s="20"/>
      <c r="AR987" s="21"/>
    </row>
    <row r="988" spans="1:44" ht="30"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73"/>
      <c r="AN988" s="71"/>
      <c r="AO988" s="20"/>
      <c r="AP988" s="20"/>
      <c r="AQ988" s="20"/>
      <c r="AR988" s="21"/>
    </row>
    <row r="989" spans="1:44" ht="30"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73"/>
      <c r="AN989" s="71"/>
      <c r="AO989" s="20"/>
      <c r="AP989" s="20"/>
      <c r="AQ989" s="20"/>
      <c r="AR989" s="21"/>
    </row>
    <row r="990" spans="1:44" ht="30"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73"/>
      <c r="AN990" s="71"/>
      <c r="AO990" s="20"/>
      <c r="AP990" s="20"/>
      <c r="AQ990" s="20"/>
      <c r="AR990" s="21"/>
    </row>
    <row r="991" spans="1:44" ht="30"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73"/>
      <c r="AN991" s="71"/>
      <c r="AO991" s="20"/>
      <c r="AP991" s="20"/>
      <c r="AQ991" s="20"/>
      <c r="AR991" s="21"/>
    </row>
    <row r="992" spans="1:44" ht="30"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73"/>
      <c r="AN992" s="71"/>
      <c r="AO992" s="20"/>
      <c r="AP992" s="20"/>
      <c r="AQ992" s="20"/>
      <c r="AR992" s="21"/>
    </row>
    <row r="993" spans="1:44" ht="30"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73"/>
      <c r="AN993" s="71"/>
      <c r="AO993" s="20"/>
      <c r="AP993" s="20"/>
      <c r="AQ993" s="20"/>
      <c r="AR993" s="21"/>
    </row>
    <row r="994" spans="1:44" ht="30"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73"/>
      <c r="AN994" s="71"/>
      <c r="AO994" s="20"/>
      <c r="AP994" s="20"/>
      <c r="AQ994" s="20"/>
      <c r="AR994" s="21"/>
    </row>
    <row r="995" spans="1:44" ht="30"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73"/>
      <c r="AN995" s="71"/>
      <c r="AO995" s="20"/>
      <c r="AP995" s="20"/>
      <c r="AQ995" s="20"/>
      <c r="AR995" s="21"/>
    </row>
    <row r="996" spans="1:44" ht="30"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73"/>
      <c r="AN996" s="71"/>
      <c r="AO996" s="20"/>
      <c r="AP996" s="20"/>
      <c r="AQ996" s="20"/>
      <c r="AR996" s="21"/>
    </row>
    <row r="997" spans="1:44" ht="30"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73"/>
      <c r="AN997" s="71"/>
      <c r="AO997" s="20"/>
      <c r="AP997" s="20"/>
      <c r="AQ997" s="20"/>
      <c r="AR997" s="21"/>
    </row>
    <row r="998" spans="1:44" ht="30"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73"/>
      <c r="AN998" s="71"/>
      <c r="AO998" s="20"/>
      <c r="AP998" s="20"/>
      <c r="AQ998" s="20"/>
      <c r="AR998" s="21"/>
    </row>
    <row r="999" spans="1:44" ht="30"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73"/>
      <c r="AN999" s="71"/>
      <c r="AO999" s="20"/>
      <c r="AP999" s="20"/>
      <c r="AQ999" s="20"/>
      <c r="AR999" s="21"/>
    </row>
    <row r="1000" spans="1:44" ht="30"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73"/>
      <c r="AN1000" s="71"/>
      <c r="AO1000" s="20"/>
      <c r="AP1000" s="20"/>
      <c r="AQ1000" s="20"/>
      <c r="AR1000" s="21"/>
    </row>
  </sheetData>
  <mergeCells count="8">
    <mergeCell ref="O2:Z2"/>
    <mergeCell ref="AA2:AL2"/>
    <mergeCell ref="A5:B5"/>
    <mergeCell ref="A12:B12"/>
    <mergeCell ref="A13:B13"/>
    <mergeCell ref="A21:B21"/>
    <mergeCell ref="C1:N1"/>
    <mergeCell ref="C2:N2"/>
  </mergeCells>
  <printOptions horizontalCentered="1"/>
  <pageMargins left="0.19685039370078741" right="0.19685039370078741" top="0.59055118110236227" bottom="0.59055118110236227" header="0" footer="0"/>
  <pageSetup paperSize="9" scale="6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BD97"/>
    <pageSetUpPr fitToPage="1"/>
  </sheetPr>
  <dimension ref="A1:AU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14.42578125" defaultRowHeight="15" customHeight="1"/>
  <cols>
    <col min="1" max="1" width="5.5703125" customWidth="1"/>
    <col min="2" max="2" width="71.85546875" customWidth="1"/>
    <col min="3" max="3" width="11.5703125" hidden="1" customWidth="1"/>
    <col min="4" max="4" width="14.42578125" hidden="1" customWidth="1"/>
    <col min="5" max="5" width="12.5703125" hidden="1" customWidth="1"/>
    <col min="6" max="38" width="13.85546875" hidden="1" customWidth="1"/>
    <col min="39" max="41" width="14" customWidth="1"/>
    <col min="42" max="42" width="14.140625" customWidth="1"/>
    <col min="43" max="45" width="15.5703125" customWidth="1"/>
    <col min="46" max="46" width="10.42578125" customWidth="1"/>
    <col min="47" max="47" width="9.140625" customWidth="1"/>
  </cols>
  <sheetData>
    <row r="1" spans="1:47" ht="12.75" hidden="1" customHeight="1">
      <c r="A1" s="74"/>
      <c r="B1" s="75"/>
      <c r="C1" s="76">
        <v>1</v>
      </c>
      <c r="D1" s="76">
        <v>2</v>
      </c>
      <c r="E1" s="76">
        <v>3</v>
      </c>
      <c r="F1" s="76">
        <v>4</v>
      </c>
      <c r="G1" s="76">
        <v>5</v>
      </c>
      <c r="H1" s="76">
        <v>6</v>
      </c>
      <c r="I1" s="76">
        <v>7</v>
      </c>
      <c r="J1" s="76">
        <v>8</v>
      </c>
      <c r="K1" s="76">
        <v>9</v>
      </c>
      <c r="L1" s="76">
        <v>10</v>
      </c>
      <c r="M1" s="76">
        <v>11</v>
      </c>
      <c r="N1" s="76">
        <v>12</v>
      </c>
      <c r="O1" s="76">
        <v>13</v>
      </c>
      <c r="P1" s="76">
        <v>14</v>
      </c>
      <c r="Q1" s="76">
        <v>15</v>
      </c>
      <c r="R1" s="76">
        <v>16</v>
      </c>
      <c r="S1" s="76">
        <v>17</v>
      </c>
      <c r="T1" s="76">
        <v>18</v>
      </c>
      <c r="U1" s="76">
        <v>19</v>
      </c>
      <c r="V1" s="76">
        <v>20</v>
      </c>
      <c r="W1" s="76">
        <v>21</v>
      </c>
      <c r="X1" s="76">
        <v>22</v>
      </c>
      <c r="Y1" s="76">
        <v>23</v>
      </c>
      <c r="Z1" s="76">
        <v>24</v>
      </c>
      <c r="AA1" s="76">
        <v>25</v>
      </c>
      <c r="AB1" s="76">
        <v>26</v>
      </c>
      <c r="AC1" s="76">
        <v>27</v>
      </c>
      <c r="AD1" s="76">
        <v>28</v>
      </c>
      <c r="AE1" s="76">
        <v>29</v>
      </c>
      <c r="AF1" s="76">
        <v>30</v>
      </c>
      <c r="AG1" s="76">
        <v>31</v>
      </c>
      <c r="AH1" s="76">
        <v>32</v>
      </c>
      <c r="AI1" s="76">
        <v>33</v>
      </c>
      <c r="AJ1" s="76">
        <v>34</v>
      </c>
      <c r="AK1" s="76">
        <v>35</v>
      </c>
      <c r="AL1" s="76">
        <v>36</v>
      </c>
      <c r="AM1" s="75"/>
      <c r="AN1" s="75"/>
      <c r="AO1" s="75"/>
      <c r="AP1" s="75"/>
      <c r="AQ1" s="75"/>
      <c r="AR1" s="75"/>
      <c r="AS1" s="75"/>
      <c r="AT1" s="75"/>
      <c r="AU1" s="77"/>
    </row>
    <row r="2" spans="1:47" ht="45" customHeight="1">
      <c r="A2" s="74"/>
      <c r="B2" s="281" t="str">
        <f>Capa!A1</f>
        <v>Memória de Cálculo
Contrato de Gestão celebrado entre a Secretaria de Estado de Justiça e Segurança Pública - SEJUSP e o Instituto ELO - IELO</v>
      </c>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3"/>
      <c r="AU2" s="10"/>
    </row>
    <row r="3" spans="1:47" ht="15.75" customHeight="1">
      <c r="A3" s="74"/>
      <c r="B3" s="287" t="s">
        <v>44</v>
      </c>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6"/>
      <c r="AU3" s="10"/>
    </row>
    <row r="4" spans="1:47" ht="12.75" customHeight="1">
      <c r="A4" s="78" t="s">
        <v>45</v>
      </c>
      <c r="B4" s="79" t="s">
        <v>46</v>
      </c>
      <c r="C4" s="80" t="s">
        <v>47</v>
      </c>
      <c r="D4" s="80" t="s">
        <v>48</v>
      </c>
      <c r="E4" s="80" t="s">
        <v>49</v>
      </c>
      <c r="F4" s="80" t="s">
        <v>50</v>
      </c>
      <c r="G4" s="80" t="s">
        <v>51</v>
      </c>
      <c r="H4" s="80" t="s">
        <v>52</v>
      </c>
      <c r="I4" s="80" t="s">
        <v>53</v>
      </c>
      <c r="J4" s="80" t="s">
        <v>54</v>
      </c>
      <c r="K4" s="80" t="s">
        <v>55</v>
      </c>
      <c r="L4" s="80" t="s">
        <v>56</v>
      </c>
      <c r="M4" s="80" t="s">
        <v>57</v>
      </c>
      <c r="N4" s="80" t="s">
        <v>58</v>
      </c>
      <c r="O4" s="80" t="s">
        <v>59</v>
      </c>
      <c r="P4" s="80" t="s">
        <v>60</v>
      </c>
      <c r="Q4" s="80" t="s">
        <v>61</v>
      </c>
      <c r="R4" s="80" t="s">
        <v>62</v>
      </c>
      <c r="S4" s="80" t="s">
        <v>63</v>
      </c>
      <c r="T4" s="80" t="s">
        <v>64</v>
      </c>
      <c r="U4" s="80" t="s">
        <v>65</v>
      </c>
      <c r="V4" s="80" t="s">
        <v>66</v>
      </c>
      <c r="W4" s="80" t="s">
        <v>67</v>
      </c>
      <c r="X4" s="80" t="s">
        <v>68</v>
      </c>
      <c r="Y4" s="80" t="s">
        <v>69</v>
      </c>
      <c r="Z4" s="80" t="s">
        <v>70</v>
      </c>
      <c r="AA4" s="80" t="s">
        <v>71</v>
      </c>
      <c r="AB4" s="80" t="s">
        <v>72</v>
      </c>
      <c r="AC4" s="80" t="s">
        <v>73</v>
      </c>
      <c r="AD4" s="80" t="s">
        <v>74</v>
      </c>
      <c r="AE4" s="80" t="s">
        <v>75</v>
      </c>
      <c r="AF4" s="80" t="s">
        <v>76</v>
      </c>
      <c r="AG4" s="80" t="s">
        <v>77</v>
      </c>
      <c r="AH4" s="80" t="s">
        <v>78</v>
      </c>
      <c r="AI4" s="80" t="s">
        <v>79</v>
      </c>
      <c r="AJ4" s="80" t="s">
        <v>80</v>
      </c>
      <c r="AK4" s="80" t="s">
        <v>81</v>
      </c>
      <c r="AL4" s="80" t="s">
        <v>82</v>
      </c>
      <c r="AM4" s="81" t="s">
        <v>83</v>
      </c>
      <c r="AN4" s="82" t="s">
        <v>84</v>
      </c>
      <c r="AO4" s="82" t="s">
        <v>85</v>
      </c>
      <c r="AP4" s="83" t="s">
        <v>5</v>
      </c>
      <c r="AQ4" s="84" t="s">
        <v>86</v>
      </c>
      <c r="AR4" s="84" t="s">
        <v>87</v>
      </c>
      <c r="AS4" s="84" t="s">
        <v>88</v>
      </c>
      <c r="AT4" s="85" t="s">
        <v>6</v>
      </c>
      <c r="AU4" s="77"/>
    </row>
    <row r="5" spans="1:47" ht="13.5" customHeight="1">
      <c r="A5" s="86">
        <v>1</v>
      </c>
      <c r="B5" s="87" t="s">
        <v>89</v>
      </c>
      <c r="C5" s="88">
        <f>SUMPRODUCT(-('Gastos Gerais'!$F$4:$F$1003='Gastos das Atividades'!$B5),-('Gastos das Atividades'!C$1&gt;='Gastos Gerais'!$D$4:$D$1003),-('Gastos das Atividades'!C$1&lt;='Gastos Gerais'!$E$4:$E$1003),-('Gastos Gerais'!$C$4:$C$1003))</f>
        <v>62553.5</v>
      </c>
      <c r="D5" s="88">
        <f>SUMPRODUCT(-('Gastos Gerais'!$F$4:$F$1003='Gastos das Atividades'!$B5),-('Gastos das Atividades'!D$1&gt;='Gastos Gerais'!$D$4:$D$1003),-('Gastos das Atividades'!D$1&lt;='Gastos Gerais'!$E$4:$E$1003),-('Gastos Gerais'!$C$4:$C$1003))</f>
        <v>59453.5</v>
      </c>
      <c r="E5" s="88">
        <f>SUMPRODUCT(-('Gastos Gerais'!$F$4:$F$1003='Gastos das Atividades'!$B5),-('Gastos das Atividades'!E$1&gt;='Gastos Gerais'!$D$4:$D$1003),-('Gastos das Atividades'!E$1&lt;='Gastos Gerais'!$E$4:$E$1003),-('Gastos Gerais'!$C$4:$C$1003))</f>
        <v>57953.5</v>
      </c>
      <c r="F5" s="88">
        <f>SUMPRODUCT(-('Gastos Gerais'!$F$4:$F$1003='Gastos das Atividades'!$B5),-('Gastos das Atividades'!F$1&gt;='Gastos Gerais'!$D$4:$D$1003),-('Gastos das Atividades'!F$1&lt;='Gastos Gerais'!$E$4:$E$1003),-('Gastos Gerais'!$C$4:$C$1003))</f>
        <v>57953.5</v>
      </c>
      <c r="G5" s="88">
        <f>SUMPRODUCT(-('Gastos Gerais'!$F$4:$F$1003='Gastos das Atividades'!$B5),-('Gastos das Atividades'!G$1&gt;='Gastos Gerais'!$D$4:$D$1003),-('Gastos das Atividades'!G$1&lt;='Gastos Gerais'!$E$4:$E$1003),-('Gastos Gerais'!$C$4:$C$1003))</f>
        <v>57953.5</v>
      </c>
      <c r="H5" s="88">
        <f>SUMPRODUCT(-('Gastos Gerais'!$F$4:$F$1003='Gastos das Atividades'!$B5),-('Gastos das Atividades'!H$1&gt;='Gastos Gerais'!$D$4:$D$1003),-('Gastos das Atividades'!H$1&lt;='Gastos Gerais'!$E$4:$E$1003),-('Gastos Gerais'!$C$4:$C$1003))</f>
        <v>76627</v>
      </c>
      <c r="I5" s="88">
        <f>SUMPRODUCT(-('Gastos Gerais'!$F$4:$F$1003='Gastos das Atividades'!$B5),-('Gastos das Atividades'!I$1&gt;='Gastos Gerais'!$D$4:$D$1003),-('Gastos das Atividades'!I$1&lt;='Gastos Gerais'!$E$4:$E$1003),-('Gastos Gerais'!$C$4:$C$1003))</f>
        <v>0</v>
      </c>
      <c r="J5" s="88">
        <f>SUMPRODUCT(-('Gastos Gerais'!$F$4:$F$1003='Gastos das Atividades'!$B5),-('Gastos das Atividades'!J$1&gt;='Gastos Gerais'!$D$4:$D$1003),-('Gastos das Atividades'!J$1&lt;='Gastos Gerais'!$E$4:$E$1003),-('Gastos Gerais'!$C$4:$C$1003))</f>
        <v>0</v>
      </c>
      <c r="K5" s="88">
        <f>SUMPRODUCT(-('Gastos Gerais'!$F$4:$F$1003='Gastos das Atividades'!$B5),-('Gastos das Atividades'!K$1&gt;='Gastos Gerais'!$D$4:$D$1003),-('Gastos das Atividades'!K$1&lt;='Gastos Gerais'!$E$4:$E$1003),-('Gastos Gerais'!$C$4:$C$1003))</f>
        <v>0</v>
      </c>
      <c r="L5" s="88">
        <f>SUMPRODUCT(-('Gastos Gerais'!$F$4:$F$1003='Gastos das Atividades'!$B5),-('Gastos das Atividades'!L$1&gt;='Gastos Gerais'!$D$4:$D$1003),-('Gastos das Atividades'!L$1&lt;='Gastos Gerais'!$E$4:$E$1003),-('Gastos Gerais'!$C$4:$C$1003))</f>
        <v>0</v>
      </c>
      <c r="M5" s="88">
        <f>SUMPRODUCT(-('Gastos Gerais'!$F$4:$F$1003='Gastos das Atividades'!$B5),-('Gastos das Atividades'!M$1&gt;='Gastos Gerais'!$D$4:$D$1003),-('Gastos das Atividades'!M$1&lt;='Gastos Gerais'!$E$4:$E$1003),-('Gastos Gerais'!$C$4:$C$1003))</f>
        <v>0</v>
      </c>
      <c r="N5" s="88">
        <f>SUMPRODUCT(-('Gastos Gerais'!$F$4:$F$1003='Gastos das Atividades'!$B5),-('Gastos das Atividades'!N$1&gt;='Gastos Gerais'!$D$4:$D$1003),-('Gastos das Atividades'!N$1&lt;='Gastos Gerais'!$E$4:$E$1003),-('Gastos Gerais'!$C$4:$C$1003))</f>
        <v>0</v>
      </c>
      <c r="O5" s="88">
        <f>SUMPRODUCT(-('Gastos Gerais'!$F$4:$F$1003='Gastos das Atividades'!$B5),-('Gastos das Atividades'!O$1&gt;='Gastos Gerais'!$D$4:$D$1003),-('Gastos das Atividades'!O$1&lt;='Gastos Gerais'!$E$4:$E$1003),-('Gastos Gerais'!$C$4:$C$1003))</f>
        <v>0</v>
      </c>
      <c r="P5" s="88">
        <f>SUMPRODUCT(-('Gastos Gerais'!$F$4:$F$1003='Gastos das Atividades'!$B5),-('Gastos das Atividades'!P$1&gt;='Gastos Gerais'!$D$4:$D$1003),-('Gastos das Atividades'!P$1&lt;='Gastos Gerais'!$E$4:$E$1003),-('Gastos Gerais'!$C$4:$C$1003))</f>
        <v>0</v>
      </c>
      <c r="Q5" s="88">
        <f>SUMPRODUCT(-('Gastos Gerais'!$F$4:$F$1003='Gastos das Atividades'!$B5),-('Gastos das Atividades'!Q$1&gt;='Gastos Gerais'!$D$4:$D$1003),-('Gastos das Atividades'!Q$1&lt;='Gastos Gerais'!$E$4:$E$1003),-('Gastos Gerais'!$C$4:$C$1003))</f>
        <v>0</v>
      </c>
      <c r="R5" s="88">
        <f>SUMPRODUCT(-('Gastos Gerais'!$F$4:$F$1003='Gastos das Atividades'!$B5),-('Gastos das Atividades'!R$1&gt;='Gastos Gerais'!$D$4:$D$1003),-('Gastos das Atividades'!R$1&lt;='Gastos Gerais'!$E$4:$E$1003),-('Gastos Gerais'!$C$4:$C$1003))</f>
        <v>0</v>
      </c>
      <c r="S5" s="88">
        <f>SUMPRODUCT(-('Gastos Gerais'!$F$4:$F$1003='Gastos das Atividades'!$B5),-('Gastos das Atividades'!S$1&gt;='Gastos Gerais'!$D$4:$D$1003),-('Gastos das Atividades'!S$1&lt;='Gastos Gerais'!$E$4:$E$1003),-('Gastos Gerais'!$C$4:$C$1003))</f>
        <v>0</v>
      </c>
      <c r="T5" s="88">
        <f>SUMPRODUCT(-('Gastos Gerais'!$F$4:$F$1003='Gastos das Atividades'!$B5),-('Gastos das Atividades'!T$1&gt;='Gastos Gerais'!$D$4:$D$1003),-('Gastos das Atividades'!T$1&lt;='Gastos Gerais'!$E$4:$E$1003),-('Gastos Gerais'!$C$4:$C$1003))</f>
        <v>0</v>
      </c>
      <c r="U5" s="88">
        <f>SUMPRODUCT(-('Gastos Gerais'!$F$4:$F$1003='Gastos das Atividades'!$B5),-('Gastos das Atividades'!U$1&gt;='Gastos Gerais'!$D$4:$D$1003),-('Gastos das Atividades'!U$1&lt;='Gastos Gerais'!$E$4:$E$1003),-('Gastos Gerais'!$C$4:$C$1003))</f>
        <v>0</v>
      </c>
      <c r="V5" s="88">
        <f>SUMPRODUCT(-('Gastos Gerais'!$F$4:$F$1003='Gastos das Atividades'!$B5),-('Gastos das Atividades'!V$1&gt;='Gastos Gerais'!$D$4:$D$1003),-('Gastos das Atividades'!V$1&lt;='Gastos Gerais'!$E$4:$E$1003),-('Gastos Gerais'!$C$4:$C$1003))</f>
        <v>0</v>
      </c>
      <c r="W5" s="88">
        <f>SUMPRODUCT(-('Gastos Gerais'!$F$4:$F$1003='Gastos das Atividades'!$B5),-('Gastos das Atividades'!W$1&gt;='Gastos Gerais'!$D$4:$D$1003),-('Gastos das Atividades'!W$1&lt;='Gastos Gerais'!$E$4:$E$1003),-('Gastos Gerais'!$C$4:$C$1003))</f>
        <v>0</v>
      </c>
      <c r="X5" s="88">
        <f>SUMPRODUCT(-('Gastos Gerais'!$F$4:$F$1003='Gastos das Atividades'!$B5),-('Gastos das Atividades'!X$1&gt;='Gastos Gerais'!$D$4:$D$1003),-('Gastos das Atividades'!X$1&lt;='Gastos Gerais'!$E$4:$E$1003),-('Gastos Gerais'!$C$4:$C$1003))</f>
        <v>0</v>
      </c>
      <c r="Y5" s="88">
        <f>SUMPRODUCT(-('Gastos Gerais'!$F$4:$F$1003='Gastos das Atividades'!$B5),-('Gastos das Atividades'!Y$1&gt;='Gastos Gerais'!$D$4:$D$1003),-('Gastos das Atividades'!Y$1&lt;='Gastos Gerais'!$E$4:$E$1003),-('Gastos Gerais'!$C$4:$C$1003))</f>
        <v>0</v>
      </c>
      <c r="Z5" s="88">
        <f>SUMPRODUCT(-('Gastos Gerais'!$F$4:$F$1003='Gastos das Atividades'!$B5),-('Gastos das Atividades'!Z$1&gt;='Gastos Gerais'!$D$4:$D$1003),-('Gastos das Atividades'!Z$1&lt;='Gastos Gerais'!$E$4:$E$1003),-('Gastos Gerais'!$C$4:$C$1003))</f>
        <v>0</v>
      </c>
      <c r="AA5" s="88">
        <f>SUMPRODUCT(-('Gastos Gerais'!$F$4:$F$1003='Gastos das Atividades'!$B5),-('Gastos das Atividades'!AA$1&gt;='Gastos Gerais'!$D$4:$D$1003),-('Gastos das Atividades'!AA$1&lt;='Gastos Gerais'!$E$4:$E$1003),-('Gastos Gerais'!$C$4:$C$1003))</f>
        <v>0</v>
      </c>
      <c r="AB5" s="88">
        <f>SUMPRODUCT(-('Gastos Gerais'!$F$4:$F$1003='Gastos das Atividades'!$B5),-('Gastos das Atividades'!AB$1&gt;='Gastos Gerais'!$D$4:$D$1003),-('Gastos das Atividades'!AB$1&lt;='Gastos Gerais'!$E$4:$E$1003),-('Gastos Gerais'!$C$4:$C$1003))</f>
        <v>0</v>
      </c>
      <c r="AC5" s="88">
        <f>SUMPRODUCT(-('Gastos Gerais'!$F$4:$F$1003='Gastos das Atividades'!$B5),-('Gastos das Atividades'!AC$1&gt;='Gastos Gerais'!$D$4:$D$1003),-('Gastos das Atividades'!AC$1&lt;='Gastos Gerais'!$E$4:$E$1003),-('Gastos Gerais'!$C$4:$C$1003))</f>
        <v>0</v>
      </c>
      <c r="AD5" s="88">
        <f>SUMPRODUCT(-('Gastos Gerais'!$F$4:$F$1003='Gastos das Atividades'!$B5),-('Gastos das Atividades'!AD$1&gt;='Gastos Gerais'!$D$4:$D$1003),-('Gastos das Atividades'!AD$1&lt;='Gastos Gerais'!$E$4:$E$1003),-('Gastos Gerais'!$C$4:$C$1003))</f>
        <v>0</v>
      </c>
      <c r="AE5" s="88">
        <f>SUMPRODUCT(-('Gastos Gerais'!$F$4:$F$1003='Gastos das Atividades'!$B5),-('Gastos das Atividades'!AE$1&gt;='Gastos Gerais'!$D$4:$D$1003),-('Gastos das Atividades'!AE$1&lt;='Gastos Gerais'!$E$4:$E$1003),-('Gastos Gerais'!$C$4:$C$1003))</f>
        <v>0</v>
      </c>
      <c r="AF5" s="88">
        <f>SUMPRODUCT(-('Gastos Gerais'!$F$4:$F$1003='Gastos das Atividades'!$B5),-('Gastos das Atividades'!AF$1&gt;='Gastos Gerais'!$D$4:$D$1003),-('Gastos das Atividades'!AF$1&lt;='Gastos Gerais'!$E$4:$E$1003),-('Gastos Gerais'!$C$4:$C$1003))</f>
        <v>0</v>
      </c>
      <c r="AG5" s="88">
        <f>SUMPRODUCT(-('Gastos Gerais'!$F$4:$F$1003='Gastos das Atividades'!$B5),-('Gastos das Atividades'!AG$1&gt;='Gastos Gerais'!$D$4:$D$1003),-('Gastos das Atividades'!AG$1&lt;='Gastos Gerais'!$E$4:$E$1003),-('Gastos Gerais'!$C$4:$C$1003))</f>
        <v>0</v>
      </c>
      <c r="AH5" s="88">
        <f>SUMPRODUCT(-('Gastos Gerais'!$F$4:$F$1003='Gastos das Atividades'!$B5),-('Gastos das Atividades'!AH$1&gt;='Gastos Gerais'!$D$4:$D$1003),-('Gastos das Atividades'!AH$1&lt;='Gastos Gerais'!$E$4:$E$1003),-('Gastos Gerais'!$C$4:$C$1003))</f>
        <v>0</v>
      </c>
      <c r="AI5" s="88">
        <f>SUMPRODUCT(-('Gastos Gerais'!$F$4:$F$1003='Gastos das Atividades'!$B5),-('Gastos das Atividades'!AI$1&gt;='Gastos Gerais'!$D$4:$D$1003),-('Gastos das Atividades'!AI$1&lt;='Gastos Gerais'!$E$4:$E$1003),-('Gastos Gerais'!$C$4:$C$1003))</f>
        <v>0</v>
      </c>
      <c r="AJ5" s="88">
        <f>SUMPRODUCT(-('Gastos Gerais'!$F$4:$F$1003='Gastos das Atividades'!$B5),-('Gastos das Atividades'!AJ$1&gt;='Gastos Gerais'!$D$4:$D$1003),-('Gastos das Atividades'!AJ$1&lt;='Gastos Gerais'!$E$4:$E$1003),-('Gastos Gerais'!$C$4:$C$1003))</f>
        <v>0</v>
      </c>
      <c r="AK5" s="88">
        <f>SUMPRODUCT(-('Gastos Gerais'!$F$4:$F$1003='Gastos das Atividades'!$B5),-('Gastos das Atividades'!AK$1&gt;='Gastos Gerais'!$D$4:$D$1003),-('Gastos das Atividades'!AK$1&lt;='Gastos Gerais'!$E$4:$E$1003),-('Gastos Gerais'!$C$4:$C$1003))</f>
        <v>0</v>
      </c>
      <c r="AL5" s="88">
        <f>SUMPRODUCT(-('Gastos Gerais'!$F$4:$F$1003='Gastos das Atividades'!$B5),-('Gastos das Atividades'!AL$1&gt;='Gastos Gerais'!$D$4:$D$1003),-('Gastos das Atividades'!AL$1&lt;='Gastos Gerais'!$E$4:$E$1003),-('Gastos Gerais'!$C$4:$C$1003))</f>
        <v>0</v>
      </c>
      <c r="AM5" s="89">
        <f t="shared" ref="AM5:AM34" si="0">SUM(C5:N5)</f>
        <v>372494.5</v>
      </c>
      <c r="AN5" s="88">
        <f t="shared" ref="AN5:AN34" si="1">SUM(O5:Z5)</f>
        <v>0</v>
      </c>
      <c r="AO5" s="88">
        <f t="shared" ref="AO5:AO34" si="2">SUM(AA5:AL5)</f>
        <v>0</v>
      </c>
      <c r="AP5" s="90">
        <f t="shared" ref="AP5:AP34" si="3">SUM(C5:AL5)</f>
        <v>372494.5</v>
      </c>
      <c r="AQ5" s="91">
        <f t="shared" ref="AQ5:AT5" si="4">IF($AP$35=0,0,AM5/$AP$35)</f>
        <v>9.1672980300600754E-2</v>
      </c>
      <c r="AR5" s="91">
        <f t="shared" si="4"/>
        <v>0</v>
      </c>
      <c r="AS5" s="91">
        <f t="shared" si="4"/>
        <v>0</v>
      </c>
      <c r="AT5" s="92">
        <f t="shared" si="4"/>
        <v>9.1672980300600754E-2</v>
      </c>
      <c r="AU5" s="77"/>
    </row>
    <row r="6" spans="1:47" ht="13.5" customHeight="1">
      <c r="A6" s="93">
        <v>2</v>
      </c>
      <c r="B6" s="94" t="s">
        <v>90</v>
      </c>
      <c r="C6" s="88">
        <f>SUMPRODUCT(-('Gastos Gerais'!$F$4:$F$1003='Gastos das Atividades'!$B6),-('Gastos das Atividades'!C$1&gt;='Gastos Gerais'!$D$4:$D$1003),-('Gastos das Atividades'!C$1&lt;='Gastos Gerais'!$E$4:$E$1003),-('Gastos Gerais'!$C$4:$C$1003))</f>
        <v>166600</v>
      </c>
      <c r="D6" s="88">
        <f>SUMPRODUCT(-('Gastos Gerais'!$F$4:$F$1003='Gastos das Atividades'!$B6),-('Gastos das Atividades'!D$1&gt;='Gastos Gerais'!$D$4:$D$1003),-('Gastos das Atividades'!D$1&lt;='Gastos Gerais'!$E$4:$E$1003),-('Gastos Gerais'!$C$4:$C$1003))</f>
        <v>279900</v>
      </c>
      <c r="E6" s="88">
        <f>SUMPRODUCT(-('Gastos Gerais'!$F$4:$F$1003='Gastos das Atividades'!$B6),-('Gastos das Atividades'!E$1&gt;='Gastos Gerais'!$D$4:$D$1003),-('Gastos das Atividades'!E$1&lt;='Gastos Gerais'!$E$4:$E$1003),-('Gastos Gerais'!$C$4:$C$1003))</f>
        <v>279900</v>
      </c>
      <c r="F6" s="88">
        <f>SUMPRODUCT(-('Gastos Gerais'!$F$4:$F$1003='Gastos das Atividades'!$B6),-('Gastos das Atividades'!F$1&gt;='Gastos Gerais'!$D$4:$D$1003),-('Gastos das Atividades'!F$1&lt;='Gastos Gerais'!$E$4:$E$1003),-('Gastos Gerais'!$C$4:$C$1003))</f>
        <v>382900</v>
      </c>
      <c r="G6" s="88">
        <f>SUMPRODUCT(-('Gastos Gerais'!$F$4:$F$1003='Gastos das Atividades'!$B6),-('Gastos das Atividades'!G$1&gt;='Gastos Gerais'!$D$4:$D$1003),-('Gastos das Atividades'!G$1&lt;='Gastos Gerais'!$E$4:$E$1003),-('Gastos Gerais'!$C$4:$C$1003))</f>
        <v>382900</v>
      </c>
      <c r="H6" s="88">
        <f>SUMPRODUCT(-('Gastos Gerais'!$F$4:$F$1003='Gastos das Atividades'!$B6),-('Gastos das Atividades'!H$1&gt;='Gastos Gerais'!$D$4:$D$1003),-('Gastos das Atividades'!H$1&lt;='Gastos Gerais'!$E$4:$E$1003),-('Gastos Gerais'!$C$4:$C$1003))</f>
        <v>424100</v>
      </c>
      <c r="I6" s="88">
        <f>SUMPRODUCT(-('Gastos Gerais'!$F$4:$F$1003='Gastos das Atividades'!$B6),-('Gastos das Atividades'!I$1&gt;='Gastos Gerais'!$D$4:$D$1003),-('Gastos das Atividades'!I$1&lt;='Gastos Gerais'!$E$4:$E$1003),-('Gastos Gerais'!$C$4:$C$1003))</f>
        <v>0</v>
      </c>
      <c r="J6" s="88">
        <f>SUMPRODUCT(-('Gastos Gerais'!$F$4:$F$1003='Gastos das Atividades'!$B6),-('Gastos das Atividades'!J$1&gt;='Gastos Gerais'!$D$4:$D$1003),-('Gastos das Atividades'!J$1&lt;='Gastos Gerais'!$E$4:$E$1003),-('Gastos Gerais'!$C$4:$C$1003))</f>
        <v>0</v>
      </c>
      <c r="K6" s="88">
        <f>SUMPRODUCT(-('Gastos Gerais'!$F$4:$F$1003='Gastos das Atividades'!$B6),-('Gastos das Atividades'!K$1&gt;='Gastos Gerais'!$D$4:$D$1003),-('Gastos das Atividades'!K$1&lt;='Gastos Gerais'!$E$4:$E$1003),-('Gastos Gerais'!$C$4:$C$1003))</f>
        <v>0</v>
      </c>
      <c r="L6" s="88">
        <f>SUMPRODUCT(-('Gastos Gerais'!$F$4:$F$1003='Gastos das Atividades'!$B6),-('Gastos das Atividades'!L$1&gt;='Gastos Gerais'!$D$4:$D$1003),-('Gastos das Atividades'!L$1&lt;='Gastos Gerais'!$E$4:$E$1003),-('Gastos Gerais'!$C$4:$C$1003))</f>
        <v>0</v>
      </c>
      <c r="M6" s="88">
        <f>SUMPRODUCT(-('Gastos Gerais'!$F$4:$F$1003='Gastos das Atividades'!$B6),-('Gastos das Atividades'!M$1&gt;='Gastos Gerais'!$D$4:$D$1003),-('Gastos das Atividades'!M$1&lt;='Gastos Gerais'!$E$4:$E$1003),-('Gastos Gerais'!$C$4:$C$1003))</f>
        <v>0</v>
      </c>
      <c r="N6" s="88">
        <f>SUMPRODUCT(-('Gastos Gerais'!$F$4:$F$1003='Gastos das Atividades'!$B6),-('Gastos das Atividades'!N$1&gt;='Gastos Gerais'!$D$4:$D$1003),-('Gastos das Atividades'!N$1&lt;='Gastos Gerais'!$E$4:$E$1003),-('Gastos Gerais'!$C$4:$C$1003))</f>
        <v>0</v>
      </c>
      <c r="O6" s="88">
        <f>SUMPRODUCT(-('Gastos Gerais'!$F$4:$F$1003='Gastos das Atividades'!$B6),-('Gastos das Atividades'!O$1&gt;='Gastos Gerais'!$D$4:$D$1003),-('Gastos das Atividades'!O$1&lt;='Gastos Gerais'!$E$4:$E$1003),-('Gastos Gerais'!$C$4:$C$1003))</f>
        <v>0</v>
      </c>
      <c r="P6" s="88">
        <f>SUMPRODUCT(-('Gastos Gerais'!$F$4:$F$1003='Gastos das Atividades'!$B6),-('Gastos das Atividades'!P$1&gt;='Gastos Gerais'!$D$4:$D$1003),-('Gastos das Atividades'!P$1&lt;='Gastos Gerais'!$E$4:$E$1003),-('Gastos Gerais'!$C$4:$C$1003))</f>
        <v>0</v>
      </c>
      <c r="Q6" s="88">
        <f>SUMPRODUCT(-('Gastos Gerais'!$F$4:$F$1003='Gastos das Atividades'!$B6),-('Gastos das Atividades'!Q$1&gt;='Gastos Gerais'!$D$4:$D$1003),-('Gastos das Atividades'!Q$1&lt;='Gastos Gerais'!$E$4:$E$1003),-('Gastos Gerais'!$C$4:$C$1003))</f>
        <v>0</v>
      </c>
      <c r="R6" s="88">
        <f>SUMPRODUCT(-('Gastos Gerais'!$F$4:$F$1003='Gastos das Atividades'!$B6),-('Gastos das Atividades'!R$1&gt;='Gastos Gerais'!$D$4:$D$1003),-('Gastos das Atividades'!R$1&lt;='Gastos Gerais'!$E$4:$E$1003),-('Gastos Gerais'!$C$4:$C$1003))</f>
        <v>0</v>
      </c>
      <c r="S6" s="88">
        <f>SUMPRODUCT(-('Gastos Gerais'!$F$4:$F$1003='Gastos das Atividades'!$B6),-('Gastos das Atividades'!S$1&gt;='Gastos Gerais'!$D$4:$D$1003),-('Gastos das Atividades'!S$1&lt;='Gastos Gerais'!$E$4:$E$1003),-('Gastos Gerais'!$C$4:$C$1003))</f>
        <v>0</v>
      </c>
      <c r="T6" s="88">
        <f>SUMPRODUCT(-('Gastos Gerais'!$F$4:$F$1003='Gastos das Atividades'!$B6),-('Gastos das Atividades'!T$1&gt;='Gastos Gerais'!$D$4:$D$1003),-('Gastos das Atividades'!T$1&lt;='Gastos Gerais'!$E$4:$E$1003),-('Gastos Gerais'!$C$4:$C$1003))</f>
        <v>0</v>
      </c>
      <c r="U6" s="88">
        <f>SUMPRODUCT(-('Gastos Gerais'!$F$4:$F$1003='Gastos das Atividades'!$B6),-('Gastos das Atividades'!U$1&gt;='Gastos Gerais'!$D$4:$D$1003),-('Gastos das Atividades'!U$1&lt;='Gastos Gerais'!$E$4:$E$1003),-('Gastos Gerais'!$C$4:$C$1003))</f>
        <v>0</v>
      </c>
      <c r="V6" s="88">
        <f>SUMPRODUCT(-('Gastos Gerais'!$F$4:$F$1003='Gastos das Atividades'!$B6),-('Gastos das Atividades'!V$1&gt;='Gastos Gerais'!$D$4:$D$1003),-('Gastos das Atividades'!V$1&lt;='Gastos Gerais'!$E$4:$E$1003),-('Gastos Gerais'!$C$4:$C$1003))</f>
        <v>0</v>
      </c>
      <c r="W6" s="88">
        <f>SUMPRODUCT(-('Gastos Gerais'!$F$4:$F$1003='Gastos das Atividades'!$B6),-('Gastos das Atividades'!W$1&gt;='Gastos Gerais'!$D$4:$D$1003),-('Gastos das Atividades'!W$1&lt;='Gastos Gerais'!$E$4:$E$1003),-('Gastos Gerais'!$C$4:$C$1003))</f>
        <v>0</v>
      </c>
      <c r="X6" s="88">
        <f>SUMPRODUCT(-('Gastos Gerais'!$F$4:$F$1003='Gastos das Atividades'!$B6),-('Gastos das Atividades'!X$1&gt;='Gastos Gerais'!$D$4:$D$1003),-('Gastos das Atividades'!X$1&lt;='Gastos Gerais'!$E$4:$E$1003),-('Gastos Gerais'!$C$4:$C$1003))</f>
        <v>0</v>
      </c>
      <c r="Y6" s="88">
        <f>SUMPRODUCT(-('Gastos Gerais'!$F$4:$F$1003='Gastos das Atividades'!$B6),-('Gastos das Atividades'!Y$1&gt;='Gastos Gerais'!$D$4:$D$1003),-('Gastos das Atividades'!Y$1&lt;='Gastos Gerais'!$E$4:$E$1003),-('Gastos Gerais'!$C$4:$C$1003))</f>
        <v>0</v>
      </c>
      <c r="Z6" s="88">
        <f>SUMPRODUCT(-('Gastos Gerais'!$F$4:$F$1003='Gastos das Atividades'!$B6),-('Gastos das Atividades'!Z$1&gt;='Gastos Gerais'!$D$4:$D$1003),-('Gastos das Atividades'!Z$1&lt;='Gastos Gerais'!$E$4:$E$1003),-('Gastos Gerais'!$C$4:$C$1003))</f>
        <v>0</v>
      </c>
      <c r="AA6" s="88">
        <f>SUMPRODUCT(-('Gastos Gerais'!$F$4:$F$1003='Gastos das Atividades'!$B6),-('Gastos das Atividades'!AA$1&gt;='Gastos Gerais'!$D$4:$D$1003),-('Gastos das Atividades'!AA$1&lt;='Gastos Gerais'!$E$4:$E$1003),-('Gastos Gerais'!$C$4:$C$1003))</f>
        <v>0</v>
      </c>
      <c r="AB6" s="88">
        <f>SUMPRODUCT(-('Gastos Gerais'!$F$4:$F$1003='Gastos das Atividades'!$B6),-('Gastos das Atividades'!AB$1&gt;='Gastos Gerais'!$D$4:$D$1003),-('Gastos das Atividades'!AB$1&lt;='Gastos Gerais'!$E$4:$E$1003),-('Gastos Gerais'!$C$4:$C$1003))</f>
        <v>0</v>
      </c>
      <c r="AC6" s="88">
        <f>SUMPRODUCT(-('Gastos Gerais'!$F$4:$F$1003='Gastos das Atividades'!$B6),-('Gastos das Atividades'!AC$1&gt;='Gastos Gerais'!$D$4:$D$1003),-('Gastos das Atividades'!AC$1&lt;='Gastos Gerais'!$E$4:$E$1003),-('Gastos Gerais'!$C$4:$C$1003))</f>
        <v>0</v>
      </c>
      <c r="AD6" s="88">
        <f>SUMPRODUCT(-('Gastos Gerais'!$F$4:$F$1003='Gastos das Atividades'!$B6),-('Gastos das Atividades'!AD$1&gt;='Gastos Gerais'!$D$4:$D$1003),-('Gastos das Atividades'!AD$1&lt;='Gastos Gerais'!$E$4:$E$1003),-('Gastos Gerais'!$C$4:$C$1003))</f>
        <v>0</v>
      </c>
      <c r="AE6" s="88">
        <f>SUMPRODUCT(-('Gastos Gerais'!$F$4:$F$1003='Gastos das Atividades'!$B6),-('Gastos das Atividades'!AE$1&gt;='Gastos Gerais'!$D$4:$D$1003),-('Gastos das Atividades'!AE$1&lt;='Gastos Gerais'!$E$4:$E$1003),-('Gastos Gerais'!$C$4:$C$1003))</f>
        <v>0</v>
      </c>
      <c r="AF6" s="88">
        <f>SUMPRODUCT(-('Gastos Gerais'!$F$4:$F$1003='Gastos das Atividades'!$B6),-('Gastos das Atividades'!AF$1&gt;='Gastos Gerais'!$D$4:$D$1003),-('Gastos das Atividades'!AF$1&lt;='Gastos Gerais'!$E$4:$E$1003),-('Gastos Gerais'!$C$4:$C$1003))</f>
        <v>0</v>
      </c>
      <c r="AG6" s="88">
        <f>SUMPRODUCT(-('Gastos Gerais'!$F$4:$F$1003='Gastos das Atividades'!$B6),-('Gastos das Atividades'!AG$1&gt;='Gastos Gerais'!$D$4:$D$1003),-('Gastos das Atividades'!AG$1&lt;='Gastos Gerais'!$E$4:$E$1003),-('Gastos Gerais'!$C$4:$C$1003))</f>
        <v>0</v>
      </c>
      <c r="AH6" s="88">
        <f>SUMPRODUCT(-('Gastos Gerais'!$F$4:$F$1003='Gastos das Atividades'!$B6),-('Gastos das Atividades'!AH$1&gt;='Gastos Gerais'!$D$4:$D$1003),-('Gastos das Atividades'!AH$1&lt;='Gastos Gerais'!$E$4:$E$1003),-('Gastos Gerais'!$C$4:$C$1003))</f>
        <v>0</v>
      </c>
      <c r="AI6" s="88">
        <f>SUMPRODUCT(-('Gastos Gerais'!$F$4:$F$1003='Gastos das Atividades'!$B6),-('Gastos das Atividades'!AI$1&gt;='Gastos Gerais'!$D$4:$D$1003),-('Gastos das Atividades'!AI$1&lt;='Gastos Gerais'!$E$4:$E$1003),-('Gastos Gerais'!$C$4:$C$1003))</f>
        <v>0</v>
      </c>
      <c r="AJ6" s="88">
        <f>SUMPRODUCT(-('Gastos Gerais'!$F$4:$F$1003='Gastos das Atividades'!$B6),-('Gastos das Atividades'!AJ$1&gt;='Gastos Gerais'!$D$4:$D$1003),-('Gastos das Atividades'!AJ$1&lt;='Gastos Gerais'!$E$4:$E$1003),-('Gastos Gerais'!$C$4:$C$1003))</f>
        <v>0</v>
      </c>
      <c r="AK6" s="88">
        <f>SUMPRODUCT(-('Gastos Gerais'!$F$4:$F$1003='Gastos das Atividades'!$B6),-('Gastos das Atividades'!AK$1&gt;='Gastos Gerais'!$D$4:$D$1003),-('Gastos das Atividades'!AK$1&lt;='Gastos Gerais'!$E$4:$E$1003),-('Gastos Gerais'!$C$4:$C$1003))</f>
        <v>0</v>
      </c>
      <c r="AL6" s="88">
        <f>SUMPRODUCT(-('Gastos Gerais'!$F$4:$F$1003='Gastos das Atividades'!$B6),-('Gastos das Atividades'!AL$1&gt;='Gastos Gerais'!$D$4:$D$1003),-('Gastos das Atividades'!AL$1&lt;='Gastos Gerais'!$E$4:$E$1003),-('Gastos Gerais'!$C$4:$C$1003))</f>
        <v>0</v>
      </c>
      <c r="AM6" s="89">
        <f t="shared" si="0"/>
        <v>1916300</v>
      </c>
      <c r="AN6" s="88">
        <f t="shared" si="1"/>
        <v>0</v>
      </c>
      <c r="AO6" s="88">
        <f t="shared" si="2"/>
        <v>0</v>
      </c>
      <c r="AP6" s="90">
        <f t="shared" si="3"/>
        <v>1916300</v>
      </c>
      <c r="AQ6" s="91">
        <f t="shared" ref="AQ6:AT6" si="5">IF($AP$35=0,0,AM6/$AP$35)</f>
        <v>0.47161215038085458</v>
      </c>
      <c r="AR6" s="91">
        <f t="shared" si="5"/>
        <v>0</v>
      </c>
      <c r="AS6" s="91">
        <f t="shared" si="5"/>
        <v>0</v>
      </c>
      <c r="AT6" s="92">
        <f t="shared" si="5"/>
        <v>0.47161215038085458</v>
      </c>
      <c r="AU6" s="77"/>
    </row>
    <row r="7" spans="1:47" ht="13.5" customHeight="1">
      <c r="A7" s="93">
        <v>3</v>
      </c>
      <c r="B7" s="95" t="s">
        <v>91</v>
      </c>
      <c r="C7" s="88">
        <f>SUMPRODUCT(-('Gastos Gerais'!$F$4:$F$1003='Gastos das Atividades'!$B7),-('Gastos das Atividades'!C$1&gt;='Gastos Gerais'!$D$4:$D$1003),-('Gastos das Atividades'!C$1&lt;='Gastos Gerais'!$E$4:$E$1003),-('Gastos Gerais'!$C$4:$C$1003))</f>
        <v>450</v>
      </c>
      <c r="D7" s="88">
        <f>SUMPRODUCT(-('Gastos Gerais'!$F$4:$F$1003='Gastos das Atividades'!$B7),-('Gastos das Atividades'!D$1&gt;='Gastos Gerais'!$D$4:$D$1003),-('Gastos das Atividades'!D$1&lt;='Gastos Gerais'!$E$4:$E$1003),-('Gastos Gerais'!$C$4:$C$1003))</f>
        <v>450</v>
      </c>
      <c r="E7" s="88">
        <f>SUMPRODUCT(-('Gastos Gerais'!$F$4:$F$1003='Gastos das Atividades'!$B7),-('Gastos das Atividades'!E$1&gt;='Gastos Gerais'!$D$4:$D$1003),-('Gastos das Atividades'!E$1&lt;='Gastos Gerais'!$E$4:$E$1003),-('Gastos Gerais'!$C$4:$C$1003))</f>
        <v>450</v>
      </c>
      <c r="F7" s="88">
        <f>SUMPRODUCT(-('Gastos Gerais'!$F$4:$F$1003='Gastos das Atividades'!$B7),-('Gastos das Atividades'!F$1&gt;='Gastos Gerais'!$D$4:$D$1003),-('Gastos das Atividades'!F$1&lt;='Gastos Gerais'!$E$4:$E$1003),-('Gastos Gerais'!$C$4:$C$1003))</f>
        <v>10690</v>
      </c>
      <c r="G7" s="88">
        <f>SUMPRODUCT(-('Gastos Gerais'!$F$4:$F$1003='Gastos das Atividades'!$B7),-('Gastos das Atividades'!G$1&gt;='Gastos Gerais'!$D$4:$D$1003),-('Gastos das Atividades'!G$1&lt;='Gastos Gerais'!$E$4:$E$1003),-('Gastos Gerais'!$C$4:$C$1003))</f>
        <v>450</v>
      </c>
      <c r="H7" s="88">
        <f>SUMPRODUCT(-('Gastos Gerais'!$F$4:$F$1003='Gastos das Atividades'!$B7),-('Gastos das Atividades'!H$1&gt;='Gastos Gerais'!$D$4:$D$1003),-('Gastos das Atividades'!H$1&lt;='Gastos Gerais'!$E$4:$E$1003),-('Gastos Gerais'!$C$4:$C$1003))</f>
        <v>450</v>
      </c>
      <c r="I7" s="88">
        <f>SUMPRODUCT(-('Gastos Gerais'!$F$4:$F$1003='Gastos das Atividades'!$B7),-('Gastos das Atividades'!I$1&gt;='Gastos Gerais'!$D$4:$D$1003),-('Gastos das Atividades'!I$1&lt;='Gastos Gerais'!$E$4:$E$1003),-('Gastos Gerais'!$C$4:$C$1003))</f>
        <v>0</v>
      </c>
      <c r="J7" s="88">
        <f>SUMPRODUCT(-('Gastos Gerais'!$F$4:$F$1003='Gastos das Atividades'!$B7),-('Gastos das Atividades'!J$1&gt;='Gastos Gerais'!$D$4:$D$1003),-('Gastos das Atividades'!J$1&lt;='Gastos Gerais'!$E$4:$E$1003),-('Gastos Gerais'!$C$4:$C$1003))</f>
        <v>0</v>
      </c>
      <c r="K7" s="88">
        <f>SUMPRODUCT(-('Gastos Gerais'!$F$4:$F$1003='Gastos das Atividades'!$B7),-('Gastos das Atividades'!K$1&gt;='Gastos Gerais'!$D$4:$D$1003),-('Gastos das Atividades'!K$1&lt;='Gastos Gerais'!$E$4:$E$1003),-('Gastos Gerais'!$C$4:$C$1003))</f>
        <v>0</v>
      </c>
      <c r="L7" s="88">
        <f>SUMPRODUCT(-('Gastos Gerais'!$F$4:$F$1003='Gastos das Atividades'!$B7),-('Gastos das Atividades'!L$1&gt;='Gastos Gerais'!$D$4:$D$1003),-('Gastos das Atividades'!L$1&lt;='Gastos Gerais'!$E$4:$E$1003),-('Gastos Gerais'!$C$4:$C$1003))</f>
        <v>0</v>
      </c>
      <c r="M7" s="88">
        <f>SUMPRODUCT(-('Gastos Gerais'!$F$4:$F$1003='Gastos das Atividades'!$B7),-('Gastos das Atividades'!M$1&gt;='Gastos Gerais'!$D$4:$D$1003),-('Gastos das Atividades'!M$1&lt;='Gastos Gerais'!$E$4:$E$1003),-('Gastos Gerais'!$C$4:$C$1003))</f>
        <v>0</v>
      </c>
      <c r="N7" s="88">
        <f>SUMPRODUCT(-('Gastos Gerais'!$F$4:$F$1003='Gastos das Atividades'!$B7),-('Gastos das Atividades'!N$1&gt;='Gastos Gerais'!$D$4:$D$1003),-('Gastos das Atividades'!N$1&lt;='Gastos Gerais'!$E$4:$E$1003),-('Gastos Gerais'!$C$4:$C$1003))</f>
        <v>0</v>
      </c>
      <c r="O7" s="88">
        <f>SUMPRODUCT(-('Gastos Gerais'!$F$4:$F$1003='Gastos das Atividades'!$B7),-('Gastos das Atividades'!O$1&gt;='Gastos Gerais'!$D$4:$D$1003),-('Gastos das Atividades'!O$1&lt;='Gastos Gerais'!$E$4:$E$1003),-('Gastos Gerais'!$C$4:$C$1003))</f>
        <v>0</v>
      </c>
      <c r="P7" s="88">
        <f>SUMPRODUCT(-('Gastos Gerais'!$F$4:$F$1003='Gastos das Atividades'!$B7),-('Gastos das Atividades'!P$1&gt;='Gastos Gerais'!$D$4:$D$1003),-('Gastos das Atividades'!P$1&lt;='Gastos Gerais'!$E$4:$E$1003),-('Gastos Gerais'!$C$4:$C$1003))</f>
        <v>0</v>
      </c>
      <c r="Q7" s="88">
        <f>SUMPRODUCT(-('Gastos Gerais'!$F$4:$F$1003='Gastos das Atividades'!$B7),-('Gastos das Atividades'!Q$1&gt;='Gastos Gerais'!$D$4:$D$1003),-('Gastos das Atividades'!Q$1&lt;='Gastos Gerais'!$E$4:$E$1003),-('Gastos Gerais'!$C$4:$C$1003))</f>
        <v>0</v>
      </c>
      <c r="R7" s="88">
        <f>SUMPRODUCT(-('Gastos Gerais'!$F$4:$F$1003='Gastos das Atividades'!$B7),-('Gastos das Atividades'!R$1&gt;='Gastos Gerais'!$D$4:$D$1003),-('Gastos das Atividades'!R$1&lt;='Gastos Gerais'!$E$4:$E$1003),-('Gastos Gerais'!$C$4:$C$1003))</f>
        <v>0</v>
      </c>
      <c r="S7" s="88">
        <f>SUMPRODUCT(-('Gastos Gerais'!$F$4:$F$1003='Gastos das Atividades'!$B7),-('Gastos das Atividades'!S$1&gt;='Gastos Gerais'!$D$4:$D$1003),-('Gastos das Atividades'!S$1&lt;='Gastos Gerais'!$E$4:$E$1003),-('Gastos Gerais'!$C$4:$C$1003))</f>
        <v>0</v>
      </c>
      <c r="T7" s="88">
        <f>SUMPRODUCT(-('Gastos Gerais'!$F$4:$F$1003='Gastos das Atividades'!$B7),-('Gastos das Atividades'!T$1&gt;='Gastos Gerais'!$D$4:$D$1003),-('Gastos das Atividades'!T$1&lt;='Gastos Gerais'!$E$4:$E$1003),-('Gastos Gerais'!$C$4:$C$1003))</f>
        <v>0</v>
      </c>
      <c r="U7" s="88">
        <f>SUMPRODUCT(-('Gastos Gerais'!$F$4:$F$1003='Gastos das Atividades'!$B7),-('Gastos das Atividades'!U$1&gt;='Gastos Gerais'!$D$4:$D$1003),-('Gastos das Atividades'!U$1&lt;='Gastos Gerais'!$E$4:$E$1003),-('Gastos Gerais'!$C$4:$C$1003))</f>
        <v>0</v>
      </c>
      <c r="V7" s="88">
        <f>SUMPRODUCT(-('Gastos Gerais'!$F$4:$F$1003='Gastos das Atividades'!$B7),-('Gastos das Atividades'!V$1&gt;='Gastos Gerais'!$D$4:$D$1003),-('Gastos das Atividades'!V$1&lt;='Gastos Gerais'!$E$4:$E$1003),-('Gastos Gerais'!$C$4:$C$1003))</f>
        <v>0</v>
      </c>
      <c r="W7" s="88">
        <f>SUMPRODUCT(-('Gastos Gerais'!$F$4:$F$1003='Gastos das Atividades'!$B7),-('Gastos das Atividades'!W$1&gt;='Gastos Gerais'!$D$4:$D$1003),-('Gastos das Atividades'!W$1&lt;='Gastos Gerais'!$E$4:$E$1003),-('Gastos Gerais'!$C$4:$C$1003))</f>
        <v>0</v>
      </c>
      <c r="X7" s="88">
        <f>SUMPRODUCT(-('Gastos Gerais'!$F$4:$F$1003='Gastos das Atividades'!$B7),-('Gastos das Atividades'!X$1&gt;='Gastos Gerais'!$D$4:$D$1003),-('Gastos das Atividades'!X$1&lt;='Gastos Gerais'!$E$4:$E$1003),-('Gastos Gerais'!$C$4:$C$1003))</f>
        <v>0</v>
      </c>
      <c r="Y7" s="88">
        <f>SUMPRODUCT(-('Gastos Gerais'!$F$4:$F$1003='Gastos das Atividades'!$B7),-('Gastos das Atividades'!Y$1&gt;='Gastos Gerais'!$D$4:$D$1003),-('Gastos das Atividades'!Y$1&lt;='Gastos Gerais'!$E$4:$E$1003),-('Gastos Gerais'!$C$4:$C$1003))</f>
        <v>0</v>
      </c>
      <c r="Z7" s="88">
        <f>SUMPRODUCT(-('Gastos Gerais'!$F$4:$F$1003='Gastos das Atividades'!$B7),-('Gastos das Atividades'!Z$1&gt;='Gastos Gerais'!$D$4:$D$1003),-('Gastos das Atividades'!Z$1&lt;='Gastos Gerais'!$E$4:$E$1003),-('Gastos Gerais'!$C$4:$C$1003))</f>
        <v>0</v>
      </c>
      <c r="AA7" s="88">
        <f>SUMPRODUCT(-('Gastos Gerais'!$F$4:$F$1003='Gastos das Atividades'!$B7),-('Gastos das Atividades'!AA$1&gt;='Gastos Gerais'!$D$4:$D$1003),-('Gastos das Atividades'!AA$1&lt;='Gastos Gerais'!$E$4:$E$1003),-('Gastos Gerais'!$C$4:$C$1003))</f>
        <v>0</v>
      </c>
      <c r="AB7" s="88">
        <f>SUMPRODUCT(-('Gastos Gerais'!$F$4:$F$1003='Gastos das Atividades'!$B7),-('Gastos das Atividades'!AB$1&gt;='Gastos Gerais'!$D$4:$D$1003),-('Gastos das Atividades'!AB$1&lt;='Gastos Gerais'!$E$4:$E$1003),-('Gastos Gerais'!$C$4:$C$1003))</f>
        <v>0</v>
      </c>
      <c r="AC7" s="88">
        <f>SUMPRODUCT(-('Gastos Gerais'!$F$4:$F$1003='Gastos das Atividades'!$B7),-('Gastos das Atividades'!AC$1&gt;='Gastos Gerais'!$D$4:$D$1003),-('Gastos das Atividades'!AC$1&lt;='Gastos Gerais'!$E$4:$E$1003),-('Gastos Gerais'!$C$4:$C$1003))</f>
        <v>0</v>
      </c>
      <c r="AD7" s="88">
        <f>SUMPRODUCT(-('Gastos Gerais'!$F$4:$F$1003='Gastos das Atividades'!$B7),-('Gastos das Atividades'!AD$1&gt;='Gastos Gerais'!$D$4:$D$1003),-('Gastos das Atividades'!AD$1&lt;='Gastos Gerais'!$E$4:$E$1003),-('Gastos Gerais'!$C$4:$C$1003))</f>
        <v>0</v>
      </c>
      <c r="AE7" s="88">
        <f>SUMPRODUCT(-('Gastos Gerais'!$F$4:$F$1003='Gastos das Atividades'!$B7),-('Gastos das Atividades'!AE$1&gt;='Gastos Gerais'!$D$4:$D$1003),-('Gastos das Atividades'!AE$1&lt;='Gastos Gerais'!$E$4:$E$1003),-('Gastos Gerais'!$C$4:$C$1003))</f>
        <v>0</v>
      </c>
      <c r="AF7" s="88">
        <f>SUMPRODUCT(-('Gastos Gerais'!$F$4:$F$1003='Gastos das Atividades'!$B7),-('Gastos das Atividades'!AF$1&gt;='Gastos Gerais'!$D$4:$D$1003),-('Gastos das Atividades'!AF$1&lt;='Gastos Gerais'!$E$4:$E$1003),-('Gastos Gerais'!$C$4:$C$1003))</f>
        <v>0</v>
      </c>
      <c r="AG7" s="88">
        <f>SUMPRODUCT(-('Gastos Gerais'!$F$4:$F$1003='Gastos das Atividades'!$B7),-('Gastos das Atividades'!AG$1&gt;='Gastos Gerais'!$D$4:$D$1003),-('Gastos das Atividades'!AG$1&lt;='Gastos Gerais'!$E$4:$E$1003),-('Gastos Gerais'!$C$4:$C$1003))</f>
        <v>0</v>
      </c>
      <c r="AH7" s="88">
        <f>SUMPRODUCT(-('Gastos Gerais'!$F$4:$F$1003='Gastos das Atividades'!$B7),-('Gastos das Atividades'!AH$1&gt;='Gastos Gerais'!$D$4:$D$1003),-('Gastos das Atividades'!AH$1&lt;='Gastos Gerais'!$E$4:$E$1003),-('Gastos Gerais'!$C$4:$C$1003))</f>
        <v>0</v>
      </c>
      <c r="AI7" s="88">
        <f>SUMPRODUCT(-('Gastos Gerais'!$F$4:$F$1003='Gastos das Atividades'!$B7),-('Gastos das Atividades'!AI$1&gt;='Gastos Gerais'!$D$4:$D$1003),-('Gastos das Atividades'!AI$1&lt;='Gastos Gerais'!$E$4:$E$1003),-('Gastos Gerais'!$C$4:$C$1003))</f>
        <v>0</v>
      </c>
      <c r="AJ7" s="88">
        <f>SUMPRODUCT(-('Gastos Gerais'!$F$4:$F$1003='Gastos das Atividades'!$B7),-('Gastos das Atividades'!AJ$1&gt;='Gastos Gerais'!$D$4:$D$1003),-('Gastos das Atividades'!AJ$1&lt;='Gastos Gerais'!$E$4:$E$1003),-('Gastos Gerais'!$C$4:$C$1003))</f>
        <v>0</v>
      </c>
      <c r="AK7" s="88">
        <f>SUMPRODUCT(-('Gastos Gerais'!$F$4:$F$1003='Gastos das Atividades'!$B7),-('Gastos das Atividades'!AK$1&gt;='Gastos Gerais'!$D$4:$D$1003),-('Gastos das Atividades'!AK$1&lt;='Gastos Gerais'!$E$4:$E$1003),-('Gastos Gerais'!$C$4:$C$1003))</f>
        <v>0</v>
      </c>
      <c r="AL7" s="88">
        <f>SUMPRODUCT(-('Gastos Gerais'!$F$4:$F$1003='Gastos das Atividades'!$B7),-('Gastos das Atividades'!AL$1&gt;='Gastos Gerais'!$D$4:$D$1003),-('Gastos das Atividades'!AL$1&lt;='Gastos Gerais'!$E$4:$E$1003),-('Gastos Gerais'!$C$4:$C$1003))</f>
        <v>0</v>
      </c>
      <c r="AM7" s="89">
        <f t="shared" si="0"/>
        <v>12940</v>
      </c>
      <c r="AN7" s="88">
        <f t="shared" si="1"/>
        <v>0</v>
      </c>
      <c r="AO7" s="88">
        <f t="shared" si="2"/>
        <v>0</v>
      </c>
      <c r="AP7" s="90">
        <f t="shared" si="3"/>
        <v>12940</v>
      </c>
      <c r="AQ7" s="91">
        <f t="shared" ref="AQ7:AT7" si="6">IF($AP$35=0,0,AM7/$AP$35)</f>
        <v>3.1846063904024725E-3</v>
      </c>
      <c r="AR7" s="91">
        <f t="shared" si="6"/>
        <v>0</v>
      </c>
      <c r="AS7" s="91">
        <f t="shared" si="6"/>
        <v>0</v>
      </c>
      <c r="AT7" s="92">
        <f t="shared" si="6"/>
        <v>3.1846063904024725E-3</v>
      </c>
      <c r="AU7" s="77"/>
    </row>
    <row r="8" spans="1:47" ht="13.5" customHeight="1">
      <c r="A8" s="93">
        <v>4</v>
      </c>
      <c r="B8" s="95" t="s">
        <v>92</v>
      </c>
      <c r="C8" s="88">
        <f>SUMPRODUCT(-('Gastos Gerais'!$F$4:$F$1003='Gastos das Atividades'!$B8),-('Gastos das Atividades'!C$1&gt;='Gastos Gerais'!$D$4:$D$1003),-('Gastos das Atividades'!C$1&lt;='Gastos Gerais'!$E$4:$E$1003),-('Gastos Gerais'!$C$4:$C$1003))</f>
        <v>2970</v>
      </c>
      <c r="D8" s="88">
        <f>SUMPRODUCT(-('Gastos Gerais'!$F$4:$F$1003='Gastos das Atividades'!$B8),-('Gastos das Atividades'!D$1&gt;='Gastos Gerais'!$D$4:$D$1003),-('Gastos das Atividades'!D$1&lt;='Gastos Gerais'!$E$4:$E$1003),-('Gastos Gerais'!$C$4:$C$1003))</f>
        <v>2970</v>
      </c>
      <c r="E8" s="88">
        <f>SUMPRODUCT(-('Gastos Gerais'!$F$4:$F$1003='Gastos das Atividades'!$B8),-('Gastos das Atividades'!E$1&gt;='Gastos Gerais'!$D$4:$D$1003),-('Gastos das Atividades'!E$1&lt;='Gastos Gerais'!$E$4:$E$1003),-('Gastos Gerais'!$C$4:$C$1003))</f>
        <v>2970</v>
      </c>
      <c r="F8" s="88">
        <f>SUMPRODUCT(-('Gastos Gerais'!$F$4:$F$1003='Gastos das Atividades'!$B8),-('Gastos das Atividades'!F$1&gt;='Gastos Gerais'!$D$4:$D$1003),-('Gastos das Atividades'!F$1&lt;='Gastos Gerais'!$E$4:$E$1003),-('Gastos Gerais'!$C$4:$C$1003))</f>
        <v>2970</v>
      </c>
      <c r="G8" s="88">
        <f>SUMPRODUCT(-('Gastos Gerais'!$F$4:$F$1003='Gastos das Atividades'!$B8),-('Gastos das Atividades'!G$1&gt;='Gastos Gerais'!$D$4:$D$1003),-('Gastos das Atividades'!G$1&lt;='Gastos Gerais'!$E$4:$E$1003),-('Gastos Gerais'!$C$4:$C$1003))</f>
        <v>2970</v>
      </c>
      <c r="H8" s="88">
        <f>SUMPRODUCT(-('Gastos Gerais'!$F$4:$F$1003='Gastos das Atividades'!$B8),-('Gastos das Atividades'!H$1&gt;='Gastos Gerais'!$D$4:$D$1003),-('Gastos das Atividades'!H$1&lt;='Gastos Gerais'!$E$4:$E$1003),-('Gastos Gerais'!$C$4:$C$1003))</f>
        <v>2970</v>
      </c>
      <c r="I8" s="88">
        <f>SUMPRODUCT(-('Gastos Gerais'!$F$4:$F$1003='Gastos das Atividades'!$B8),-('Gastos das Atividades'!I$1&gt;='Gastos Gerais'!$D$4:$D$1003),-('Gastos das Atividades'!I$1&lt;='Gastos Gerais'!$E$4:$E$1003),-('Gastos Gerais'!$C$4:$C$1003))</f>
        <v>0</v>
      </c>
      <c r="J8" s="88">
        <f>SUMPRODUCT(-('Gastos Gerais'!$F$4:$F$1003='Gastos das Atividades'!$B8),-('Gastos das Atividades'!J$1&gt;='Gastos Gerais'!$D$4:$D$1003),-('Gastos das Atividades'!J$1&lt;='Gastos Gerais'!$E$4:$E$1003),-('Gastos Gerais'!$C$4:$C$1003))</f>
        <v>0</v>
      </c>
      <c r="K8" s="88">
        <f>SUMPRODUCT(-('Gastos Gerais'!$F$4:$F$1003='Gastos das Atividades'!$B8),-('Gastos das Atividades'!K$1&gt;='Gastos Gerais'!$D$4:$D$1003),-('Gastos das Atividades'!K$1&lt;='Gastos Gerais'!$E$4:$E$1003),-('Gastos Gerais'!$C$4:$C$1003))</f>
        <v>0</v>
      </c>
      <c r="L8" s="88">
        <f>SUMPRODUCT(-('Gastos Gerais'!$F$4:$F$1003='Gastos das Atividades'!$B8),-('Gastos das Atividades'!L$1&gt;='Gastos Gerais'!$D$4:$D$1003),-('Gastos das Atividades'!L$1&lt;='Gastos Gerais'!$E$4:$E$1003),-('Gastos Gerais'!$C$4:$C$1003))</f>
        <v>0</v>
      </c>
      <c r="M8" s="88">
        <f>SUMPRODUCT(-('Gastos Gerais'!$F$4:$F$1003='Gastos das Atividades'!$B8),-('Gastos das Atividades'!M$1&gt;='Gastos Gerais'!$D$4:$D$1003),-('Gastos das Atividades'!M$1&lt;='Gastos Gerais'!$E$4:$E$1003),-('Gastos Gerais'!$C$4:$C$1003))</f>
        <v>0</v>
      </c>
      <c r="N8" s="88">
        <f>SUMPRODUCT(-('Gastos Gerais'!$F$4:$F$1003='Gastos das Atividades'!$B8),-('Gastos das Atividades'!N$1&gt;='Gastos Gerais'!$D$4:$D$1003),-('Gastos das Atividades'!N$1&lt;='Gastos Gerais'!$E$4:$E$1003),-('Gastos Gerais'!$C$4:$C$1003))</f>
        <v>0</v>
      </c>
      <c r="O8" s="88">
        <f>SUMPRODUCT(-('Gastos Gerais'!$F$4:$F$1003='Gastos das Atividades'!$B8),-('Gastos das Atividades'!O$1&gt;='Gastos Gerais'!$D$4:$D$1003),-('Gastos das Atividades'!O$1&lt;='Gastos Gerais'!$E$4:$E$1003),-('Gastos Gerais'!$C$4:$C$1003))</f>
        <v>0</v>
      </c>
      <c r="P8" s="88">
        <f>SUMPRODUCT(-('Gastos Gerais'!$F$4:$F$1003='Gastos das Atividades'!$B8),-('Gastos das Atividades'!P$1&gt;='Gastos Gerais'!$D$4:$D$1003),-('Gastos das Atividades'!P$1&lt;='Gastos Gerais'!$E$4:$E$1003),-('Gastos Gerais'!$C$4:$C$1003))</f>
        <v>0</v>
      </c>
      <c r="Q8" s="88">
        <f>SUMPRODUCT(-('Gastos Gerais'!$F$4:$F$1003='Gastos das Atividades'!$B8),-('Gastos das Atividades'!Q$1&gt;='Gastos Gerais'!$D$4:$D$1003),-('Gastos das Atividades'!Q$1&lt;='Gastos Gerais'!$E$4:$E$1003),-('Gastos Gerais'!$C$4:$C$1003))</f>
        <v>0</v>
      </c>
      <c r="R8" s="88">
        <f>SUMPRODUCT(-('Gastos Gerais'!$F$4:$F$1003='Gastos das Atividades'!$B8),-('Gastos das Atividades'!R$1&gt;='Gastos Gerais'!$D$4:$D$1003),-('Gastos das Atividades'!R$1&lt;='Gastos Gerais'!$E$4:$E$1003),-('Gastos Gerais'!$C$4:$C$1003))</f>
        <v>0</v>
      </c>
      <c r="S8" s="88">
        <f>SUMPRODUCT(-('Gastos Gerais'!$F$4:$F$1003='Gastos das Atividades'!$B8),-('Gastos das Atividades'!S$1&gt;='Gastos Gerais'!$D$4:$D$1003),-('Gastos das Atividades'!S$1&lt;='Gastos Gerais'!$E$4:$E$1003),-('Gastos Gerais'!$C$4:$C$1003))</f>
        <v>0</v>
      </c>
      <c r="T8" s="88">
        <f>SUMPRODUCT(-('Gastos Gerais'!$F$4:$F$1003='Gastos das Atividades'!$B8),-('Gastos das Atividades'!T$1&gt;='Gastos Gerais'!$D$4:$D$1003),-('Gastos das Atividades'!T$1&lt;='Gastos Gerais'!$E$4:$E$1003),-('Gastos Gerais'!$C$4:$C$1003))</f>
        <v>0</v>
      </c>
      <c r="U8" s="88">
        <f>SUMPRODUCT(-('Gastos Gerais'!$F$4:$F$1003='Gastos das Atividades'!$B8),-('Gastos das Atividades'!U$1&gt;='Gastos Gerais'!$D$4:$D$1003),-('Gastos das Atividades'!U$1&lt;='Gastos Gerais'!$E$4:$E$1003),-('Gastos Gerais'!$C$4:$C$1003))</f>
        <v>0</v>
      </c>
      <c r="V8" s="88">
        <f>SUMPRODUCT(-('Gastos Gerais'!$F$4:$F$1003='Gastos das Atividades'!$B8),-('Gastos das Atividades'!V$1&gt;='Gastos Gerais'!$D$4:$D$1003),-('Gastos das Atividades'!V$1&lt;='Gastos Gerais'!$E$4:$E$1003),-('Gastos Gerais'!$C$4:$C$1003))</f>
        <v>0</v>
      </c>
      <c r="W8" s="88">
        <f>SUMPRODUCT(-('Gastos Gerais'!$F$4:$F$1003='Gastos das Atividades'!$B8),-('Gastos das Atividades'!W$1&gt;='Gastos Gerais'!$D$4:$D$1003),-('Gastos das Atividades'!W$1&lt;='Gastos Gerais'!$E$4:$E$1003),-('Gastos Gerais'!$C$4:$C$1003))</f>
        <v>0</v>
      </c>
      <c r="X8" s="88">
        <f>SUMPRODUCT(-('Gastos Gerais'!$F$4:$F$1003='Gastos das Atividades'!$B8),-('Gastos das Atividades'!X$1&gt;='Gastos Gerais'!$D$4:$D$1003),-('Gastos das Atividades'!X$1&lt;='Gastos Gerais'!$E$4:$E$1003),-('Gastos Gerais'!$C$4:$C$1003))</f>
        <v>0</v>
      </c>
      <c r="Y8" s="88">
        <f>SUMPRODUCT(-('Gastos Gerais'!$F$4:$F$1003='Gastos das Atividades'!$B8),-('Gastos das Atividades'!Y$1&gt;='Gastos Gerais'!$D$4:$D$1003),-('Gastos das Atividades'!Y$1&lt;='Gastos Gerais'!$E$4:$E$1003),-('Gastos Gerais'!$C$4:$C$1003))</f>
        <v>0</v>
      </c>
      <c r="Z8" s="88">
        <f>SUMPRODUCT(-('Gastos Gerais'!$F$4:$F$1003='Gastos das Atividades'!$B8),-('Gastos das Atividades'!Z$1&gt;='Gastos Gerais'!$D$4:$D$1003),-('Gastos das Atividades'!Z$1&lt;='Gastos Gerais'!$E$4:$E$1003),-('Gastos Gerais'!$C$4:$C$1003))</f>
        <v>0</v>
      </c>
      <c r="AA8" s="88">
        <f>SUMPRODUCT(-('Gastos Gerais'!$F$4:$F$1003='Gastos das Atividades'!$B8),-('Gastos das Atividades'!AA$1&gt;='Gastos Gerais'!$D$4:$D$1003),-('Gastos das Atividades'!AA$1&lt;='Gastos Gerais'!$E$4:$E$1003),-('Gastos Gerais'!$C$4:$C$1003))</f>
        <v>0</v>
      </c>
      <c r="AB8" s="88">
        <f>SUMPRODUCT(-('Gastos Gerais'!$F$4:$F$1003='Gastos das Atividades'!$B8),-('Gastos das Atividades'!AB$1&gt;='Gastos Gerais'!$D$4:$D$1003),-('Gastos das Atividades'!AB$1&lt;='Gastos Gerais'!$E$4:$E$1003),-('Gastos Gerais'!$C$4:$C$1003))</f>
        <v>0</v>
      </c>
      <c r="AC8" s="88">
        <f>SUMPRODUCT(-('Gastos Gerais'!$F$4:$F$1003='Gastos das Atividades'!$B8),-('Gastos das Atividades'!AC$1&gt;='Gastos Gerais'!$D$4:$D$1003),-('Gastos das Atividades'!AC$1&lt;='Gastos Gerais'!$E$4:$E$1003),-('Gastos Gerais'!$C$4:$C$1003))</f>
        <v>0</v>
      </c>
      <c r="AD8" s="88">
        <f>SUMPRODUCT(-('Gastos Gerais'!$F$4:$F$1003='Gastos das Atividades'!$B8),-('Gastos das Atividades'!AD$1&gt;='Gastos Gerais'!$D$4:$D$1003),-('Gastos das Atividades'!AD$1&lt;='Gastos Gerais'!$E$4:$E$1003),-('Gastos Gerais'!$C$4:$C$1003))</f>
        <v>0</v>
      </c>
      <c r="AE8" s="88">
        <f>SUMPRODUCT(-('Gastos Gerais'!$F$4:$F$1003='Gastos das Atividades'!$B8),-('Gastos das Atividades'!AE$1&gt;='Gastos Gerais'!$D$4:$D$1003),-('Gastos das Atividades'!AE$1&lt;='Gastos Gerais'!$E$4:$E$1003),-('Gastos Gerais'!$C$4:$C$1003))</f>
        <v>0</v>
      </c>
      <c r="AF8" s="88">
        <f>SUMPRODUCT(-('Gastos Gerais'!$F$4:$F$1003='Gastos das Atividades'!$B8),-('Gastos das Atividades'!AF$1&gt;='Gastos Gerais'!$D$4:$D$1003),-('Gastos das Atividades'!AF$1&lt;='Gastos Gerais'!$E$4:$E$1003),-('Gastos Gerais'!$C$4:$C$1003))</f>
        <v>0</v>
      </c>
      <c r="AG8" s="88">
        <f>SUMPRODUCT(-('Gastos Gerais'!$F$4:$F$1003='Gastos das Atividades'!$B8),-('Gastos das Atividades'!AG$1&gt;='Gastos Gerais'!$D$4:$D$1003),-('Gastos das Atividades'!AG$1&lt;='Gastos Gerais'!$E$4:$E$1003),-('Gastos Gerais'!$C$4:$C$1003))</f>
        <v>0</v>
      </c>
      <c r="AH8" s="88">
        <f>SUMPRODUCT(-('Gastos Gerais'!$F$4:$F$1003='Gastos das Atividades'!$B8),-('Gastos das Atividades'!AH$1&gt;='Gastos Gerais'!$D$4:$D$1003),-('Gastos das Atividades'!AH$1&lt;='Gastos Gerais'!$E$4:$E$1003),-('Gastos Gerais'!$C$4:$C$1003))</f>
        <v>0</v>
      </c>
      <c r="AI8" s="88">
        <f>SUMPRODUCT(-('Gastos Gerais'!$F$4:$F$1003='Gastos das Atividades'!$B8),-('Gastos das Atividades'!AI$1&gt;='Gastos Gerais'!$D$4:$D$1003),-('Gastos das Atividades'!AI$1&lt;='Gastos Gerais'!$E$4:$E$1003),-('Gastos Gerais'!$C$4:$C$1003))</f>
        <v>0</v>
      </c>
      <c r="AJ8" s="88">
        <f>SUMPRODUCT(-('Gastos Gerais'!$F$4:$F$1003='Gastos das Atividades'!$B8),-('Gastos das Atividades'!AJ$1&gt;='Gastos Gerais'!$D$4:$D$1003),-('Gastos das Atividades'!AJ$1&lt;='Gastos Gerais'!$E$4:$E$1003),-('Gastos Gerais'!$C$4:$C$1003))</f>
        <v>0</v>
      </c>
      <c r="AK8" s="88">
        <f>SUMPRODUCT(-('Gastos Gerais'!$F$4:$F$1003='Gastos das Atividades'!$B8),-('Gastos das Atividades'!AK$1&gt;='Gastos Gerais'!$D$4:$D$1003),-('Gastos das Atividades'!AK$1&lt;='Gastos Gerais'!$E$4:$E$1003),-('Gastos Gerais'!$C$4:$C$1003))</f>
        <v>0</v>
      </c>
      <c r="AL8" s="88">
        <f>SUMPRODUCT(-('Gastos Gerais'!$F$4:$F$1003='Gastos das Atividades'!$B8),-('Gastos das Atividades'!AL$1&gt;='Gastos Gerais'!$D$4:$D$1003),-('Gastos das Atividades'!AL$1&lt;='Gastos Gerais'!$E$4:$E$1003),-('Gastos Gerais'!$C$4:$C$1003))</f>
        <v>0</v>
      </c>
      <c r="AM8" s="89">
        <f t="shared" si="0"/>
        <v>17820</v>
      </c>
      <c r="AN8" s="88">
        <f t="shared" si="1"/>
        <v>0</v>
      </c>
      <c r="AO8" s="88">
        <f t="shared" si="2"/>
        <v>0</v>
      </c>
      <c r="AP8" s="90">
        <f t="shared" si="3"/>
        <v>17820</v>
      </c>
      <c r="AQ8" s="91">
        <f t="shared" ref="AQ8:AT8" si="7">IF($AP$35=0,0,AM8/$AP$35)</f>
        <v>4.3856016906469904E-3</v>
      </c>
      <c r="AR8" s="91">
        <f t="shared" si="7"/>
        <v>0</v>
      </c>
      <c r="AS8" s="91">
        <f t="shared" si="7"/>
        <v>0</v>
      </c>
      <c r="AT8" s="92">
        <f t="shared" si="7"/>
        <v>4.3856016906469904E-3</v>
      </c>
      <c r="AU8" s="77"/>
    </row>
    <row r="9" spans="1:47" ht="13.5" customHeight="1">
      <c r="A9" s="93">
        <v>5</v>
      </c>
      <c r="B9" s="95" t="s">
        <v>93</v>
      </c>
      <c r="C9" s="88">
        <f>SUMPRODUCT(-('Gastos Gerais'!$F$4:$F$1003='Gastos das Atividades'!$B9),-('Gastos das Atividades'!C$1&gt;='Gastos Gerais'!$D$4:$D$1003),-('Gastos das Atividades'!C$1&lt;='Gastos Gerais'!$E$4:$E$1003),-('Gastos Gerais'!$C$4:$C$1003))</f>
        <v>0</v>
      </c>
      <c r="D9" s="88">
        <f>SUMPRODUCT(-('Gastos Gerais'!$F$4:$F$1003='Gastos das Atividades'!$B9),-('Gastos das Atividades'!D$1&gt;='Gastos Gerais'!$D$4:$D$1003),-('Gastos das Atividades'!D$1&lt;='Gastos Gerais'!$E$4:$E$1003),-('Gastos Gerais'!$C$4:$C$1003))</f>
        <v>34160</v>
      </c>
      <c r="E9" s="88">
        <f>SUMPRODUCT(-('Gastos Gerais'!$F$4:$F$1003='Gastos das Atividades'!$B9),-('Gastos das Atividades'!E$1&gt;='Gastos Gerais'!$D$4:$D$1003),-('Gastos das Atividades'!E$1&lt;='Gastos Gerais'!$E$4:$E$1003),-('Gastos Gerais'!$C$4:$C$1003))</f>
        <v>7320</v>
      </c>
      <c r="F9" s="88">
        <f>SUMPRODUCT(-('Gastos Gerais'!$F$4:$F$1003='Gastos das Atividades'!$B9),-('Gastos das Atividades'!F$1&gt;='Gastos Gerais'!$D$4:$D$1003),-('Gastos das Atividades'!F$1&lt;='Gastos Gerais'!$E$4:$E$1003),-('Gastos Gerais'!$C$4:$C$1003))</f>
        <v>0</v>
      </c>
      <c r="G9" s="88">
        <f>SUMPRODUCT(-('Gastos Gerais'!$F$4:$F$1003='Gastos das Atividades'!$B9),-('Gastos das Atividades'!G$1&gt;='Gastos Gerais'!$D$4:$D$1003),-('Gastos das Atividades'!G$1&lt;='Gastos Gerais'!$E$4:$E$1003),-('Gastos Gerais'!$C$4:$C$1003))</f>
        <v>0</v>
      </c>
      <c r="H9" s="88">
        <f>SUMPRODUCT(-('Gastos Gerais'!$F$4:$F$1003='Gastos das Atividades'!$B9),-('Gastos das Atividades'!H$1&gt;='Gastos Gerais'!$D$4:$D$1003),-('Gastos das Atividades'!H$1&lt;='Gastos Gerais'!$E$4:$E$1003),-('Gastos Gerais'!$C$4:$C$1003))</f>
        <v>0</v>
      </c>
      <c r="I9" s="88">
        <f>SUMPRODUCT(-('Gastos Gerais'!$F$4:$F$1003='Gastos das Atividades'!$B9),-('Gastos das Atividades'!I$1&gt;='Gastos Gerais'!$D$4:$D$1003),-('Gastos das Atividades'!I$1&lt;='Gastos Gerais'!$E$4:$E$1003),-('Gastos Gerais'!$C$4:$C$1003))</f>
        <v>0</v>
      </c>
      <c r="J9" s="88">
        <f>SUMPRODUCT(-('Gastos Gerais'!$F$4:$F$1003='Gastos das Atividades'!$B9),-('Gastos das Atividades'!J$1&gt;='Gastos Gerais'!$D$4:$D$1003),-('Gastos das Atividades'!J$1&lt;='Gastos Gerais'!$E$4:$E$1003),-('Gastos Gerais'!$C$4:$C$1003))</f>
        <v>0</v>
      </c>
      <c r="K9" s="88">
        <f>SUMPRODUCT(-('Gastos Gerais'!$F$4:$F$1003='Gastos das Atividades'!$B9),-('Gastos das Atividades'!K$1&gt;='Gastos Gerais'!$D$4:$D$1003),-('Gastos das Atividades'!K$1&lt;='Gastos Gerais'!$E$4:$E$1003),-('Gastos Gerais'!$C$4:$C$1003))</f>
        <v>0</v>
      </c>
      <c r="L9" s="88">
        <f>SUMPRODUCT(-('Gastos Gerais'!$F$4:$F$1003='Gastos das Atividades'!$B9),-('Gastos das Atividades'!L$1&gt;='Gastos Gerais'!$D$4:$D$1003),-('Gastos das Atividades'!L$1&lt;='Gastos Gerais'!$E$4:$E$1003),-('Gastos Gerais'!$C$4:$C$1003))</f>
        <v>0</v>
      </c>
      <c r="M9" s="88">
        <f>SUMPRODUCT(-('Gastos Gerais'!$F$4:$F$1003='Gastos das Atividades'!$B9),-('Gastos das Atividades'!M$1&gt;='Gastos Gerais'!$D$4:$D$1003),-('Gastos das Atividades'!M$1&lt;='Gastos Gerais'!$E$4:$E$1003),-('Gastos Gerais'!$C$4:$C$1003))</f>
        <v>0</v>
      </c>
      <c r="N9" s="88">
        <f>SUMPRODUCT(-('Gastos Gerais'!$F$4:$F$1003='Gastos das Atividades'!$B9),-('Gastos das Atividades'!N$1&gt;='Gastos Gerais'!$D$4:$D$1003),-('Gastos das Atividades'!N$1&lt;='Gastos Gerais'!$E$4:$E$1003),-('Gastos Gerais'!$C$4:$C$1003))</f>
        <v>0</v>
      </c>
      <c r="O9" s="88">
        <f>SUMPRODUCT(-('Gastos Gerais'!$F$4:$F$1003='Gastos das Atividades'!$B9),-('Gastos das Atividades'!O$1&gt;='Gastos Gerais'!$D$4:$D$1003),-('Gastos das Atividades'!O$1&lt;='Gastos Gerais'!$E$4:$E$1003),-('Gastos Gerais'!$C$4:$C$1003))</f>
        <v>0</v>
      </c>
      <c r="P9" s="88">
        <f>SUMPRODUCT(-('Gastos Gerais'!$F$4:$F$1003='Gastos das Atividades'!$B9),-('Gastos das Atividades'!P$1&gt;='Gastos Gerais'!$D$4:$D$1003),-('Gastos das Atividades'!P$1&lt;='Gastos Gerais'!$E$4:$E$1003),-('Gastos Gerais'!$C$4:$C$1003))</f>
        <v>0</v>
      </c>
      <c r="Q9" s="88">
        <f>SUMPRODUCT(-('Gastos Gerais'!$F$4:$F$1003='Gastos das Atividades'!$B9),-('Gastos das Atividades'!Q$1&gt;='Gastos Gerais'!$D$4:$D$1003),-('Gastos das Atividades'!Q$1&lt;='Gastos Gerais'!$E$4:$E$1003),-('Gastos Gerais'!$C$4:$C$1003))</f>
        <v>0</v>
      </c>
      <c r="R9" s="88">
        <f>SUMPRODUCT(-('Gastos Gerais'!$F$4:$F$1003='Gastos das Atividades'!$B9),-('Gastos das Atividades'!R$1&gt;='Gastos Gerais'!$D$4:$D$1003),-('Gastos das Atividades'!R$1&lt;='Gastos Gerais'!$E$4:$E$1003),-('Gastos Gerais'!$C$4:$C$1003))</f>
        <v>0</v>
      </c>
      <c r="S9" s="88">
        <f>SUMPRODUCT(-('Gastos Gerais'!$F$4:$F$1003='Gastos das Atividades'!$B9),-('Gastos das Atividades'!S$1&gt;='Gastos Gerais'!$D$4:$D$1003),-('Gastos das Atividades'!S$1&lt;='Gastos Gerais'!$E$4:$E$1003),-('Gastos Gerais'!$C$4:$C$1003))</f>
        <v>0</v>
      </c>
      <c r="T9" s="88">
        <f>SUMPRODUCT(-('Gastos Gerais'!$F$4:$F$1003='Gastos das Atividades'!$B9),-('Gastos das Atividades'!T$1&gt;='Gastos Gerais'!$D$4:$D$1003),-('Gastos das Atividades'!T$1&lt;='Gastos Gerais'!$E$4:$E$1003),-('Gastos Gerais'!$C$4:$C$1003))</f>
        <v>0</v>
      </c>
      <c r="U9" s="88">
        <f>SUMPRODUCT(-('Gastos Gerais'!$F$4:$F$1003='Gastos das Atividades'!$B9),-('Gastos das Atividades'!U$1&gt;='Gastos Gerais'!$D$4:$D$1003),-('Gastos das Atividades'!U$1&lt;='Gastos Gerais'!$E$4:$E$1003),-('Gastos Gerais'!$C$4:$C$1003))</f>
        <v>0</v>
      </c>
      <c r="V9" s="88">
        <f>SUMPRODUCT(-('Gastos Gerais'!$F$4:$F$1003='Gastos das Atividades'!$B9),-('Gastos das Atividades'!V$1&gt;='Gastos Gerais'!$D$4:$D$1003),-('Gastos das Atividades'!V$1&lt;='Gastos Gerais'!$E$4:$E$1003),-('Gastos Gerais'!$C$4:$C$1003))</f>
        <v>0</v>
      </c>
      <c r="W9" s="88">
        <f>SUMPRODUCT(-('Gastos Gerais'!$F$4:$F$1003='Gastos das Atividades'!$B9),-('Gastos das Atividades'!W$1&gt;='Gastos Gerais'!$D$4:$D$1003),-('Gastos das Atividades'!W$1&lt;='Gastos Gerais'!$E$4:$E$1003),-('Gastos Gerais'!$C$4:$C$1003))</f>
        <v>0</v>
      </c>
      <c r="X9" s="88">
        <f>SUMPRODUCT(-('Gastos Gerais'!$F$4:$F$1003='Gastos das Atividades'!$B9),-('Gastos das Atividades'!X$1&gt;='Gastos Gerais'!$D$4:$D$1003),-('Gastos das Atividades'!X$1&lt;='Gastos Gerais'!$E$4:$E$1003),-('Gastos Gerais'!$C$4:$C$1003))</f>
        <v>0</v>
      </c>
      <c r="Y9" s="88">
        <f>SUMPRODUCT(-('Gastos Gerais'!$F$4:$F$1003='Gastos das Atividades'!$B9),-('Gastos das Atividades'!Y$1&gt;='Gastos Gerais'!$D$4:$D$1003),-('Gastos das Atividades'!Y$1&lt;='Gastos Gerais'!$E$4:$E$1003),-('Gastos Gerais'!$C$4:$C$1003))</f>
        <v>0</v>
      </c>
      <c r="Z9" s="88">
        <f>SUMPRODUCT(-('Gastos Gerais'!$F$4:$F$1003='Gastos das Atividades'!$B9),-('Gastos das Atividades'!Z$1&gt;='Gastos Gerais'!$D$4:$D$1003),-('Gastos das Atividades'!Z$1&lt;='Gastos Gerais'!$E$4:$E$1003),-('Gastos Gerais'!$C$4:$C$1003))</f>
        <v>0</v>
      </c>
      <c r="AA9" s="88">
        <f>SUMPRODUCT(-('Gastos Gerais'!$F$4:$F$1003='Gastos das Atividades'!$B9),-('Gastos das Atividades'!AA$1&gt;='Gastos Gerais'!$D$4:$D$1003),-('Gastos das Atividades'!AA$1&lt;='Gastos Gerais'!$E$4:$E$1003),-('Gastos Gerais'!$C$4:$C$1003))</f>
        <v>0</v>
      </c>
      <c r="AB9" s="88">
        <f>SUMPRODUCT(-('Gastos Gerais'!$F$4:$F$1003='Gastos das Atividades'!$B9),-('Gastos das Atividades'!AB$1&gt;='Gastos Gerais'!$D$4:$D$1003),-('Gastos das Atividades'!AB$1&lt;='Gastos Gerais'!$E$4:$E$1003),-('Gastos Gerais'!$C$4:$C$1003))</f>
        <v>0</v>
      </c>
      <c r="AC9" s="88">
        <f>SUMPRODUCT(-('Gastos Gerais'!$F$4:$F$1003='Gastos das Atividades'!$B9),-('Gastos das Atividades'!AC$1&gt;='Gastos Gerais'!$D$4:$D$1003),-('Gastos das Atividades'!AC$1&lt;='Gastos Gerais'!$E$4:$E$1003),-('Gastos Gerais'!$C$4:$C$1003))</f>
        <v>0</v>
      </c>
      <c r="AD9" s="88">
        <f>SUMPRODUCT(-('Gastos Gerais'!$F$4:$F$1003='Gastos das Atividades'!$B9),-('Gastos das Atividades'!AD$1&gt;='Gastos Gerais'!$D$4:$D$1003),-('Gastos das Atividades'!AD$1&lt;='Gastos Gerais'!$E$4:$E$1003),-('Gastos Gerais'!$C$4:$C$1003))</f>
        <v>0</v>
      </c>
      <c r="AE9" s="88">
        <f>SUMPRODUCT(-('Gastos Gerais'!$F$4:$F$1003='Gastos das Atividades'!$B9),-('Gastos das Atividades'!AE$1&gt;='Gastos Gerais'!$D$4:$D$1003),-('Gastos das Atividades'!AE$1&lt;='Gastos Gerais'!$E$4:$E$1003),-('Gastos Gerais'!$C$4:$C$1003))</f>
        <v>0</v>
      </c>
      <c r="AF9" s="88">
        <f>SUMPRODUCT(-('Gastos Gerais'!$F$4:$F$1003='Gastos das Atividades'!$B9),-('Gastos das Atividades'!AF$1&gt;='Gastos Gerais'!$D$4:$D$1003),-('Gastos das Atividades'!AF$1&lt;='Gastos Gerais'!$E$4:$E$1003),-('Gastos Gerais'!$C$4:$C$1003))</f>
        <v>0</v>
      </c>
      <c r="AG9" s="88">
        <f>SUMPRODUCT(-('Gastos Gerais'!$F$4:$F$1003='Gastos das Atividades'!$B9),-('Gastos das Atividades'!AG$1&gt;='Gastos Gerais'!$D$4:$D$1003),-('Gastos das Atividades'!AG$1&lt;='Gastos Gerais'!$E$4:$E$1003),-('Gastos Gerais'!$C$4:$C$1003))</f>
        <v>0</v>
      </c>
      <c r="AH9" s="88">
        <f>SUMPRODUCT(-('Gastos Gerais'!$F$4:$F$1003='Gastos das Atividades'!$B9),-('Gastos das Atividades'!AH$1&gt;='Gastos Gerais'!$D$4:$D$1003),-('Gastos das Atividades'!AH$1&lt;='Gastos Gerais'!$E$4:$E$1003),-('Gastos Gerais'!$C$4:$C$1003))</f>
        <v>0</v>
      </c>
      <c r="AI9" s="88">
        <f>SUMPRODUCT(-('Gastos Gerais'!$F$4:$F$1003='Gastos das Atividades'!$B9),-('Gastos das Atividades'!AI$1&gt;='Gastos Gerais'!$D$4:$D$1003),-('Gastos das Atividades'!AI$1&lt;='Gastos Gerais'!$E$4:$E$1003),-('Gastos Gerais'!$C$4:$C$1003))</f>
        <v>0</v>
      </c>
      <c r="AJ9" s="88">
        <f>SUMPRODUCT(-('Gastos Gerais'!$F$4:$F$1003='Gastos das Atividades'!$B9),-('Gastos das Atividades'!AJ$1&gt;='Gastos Gerais'!$D$4:$D$1003),-('Gastos das Atividades'!AJ$1&lt;='Gastos Gerais'!$E$4:$E$1003),-('Gastos Gerais'!$C$4:$C$1003))</f>
        <v>0</v>
      </c>
      <c r="AK9" s="88">
        <f>SUMPRODUCT(-('Gastos Gerais'!$F$4:$F$1003='Gastos das Atividades'!$B9),-('Gastos das Atividades'!AK$1&gt;='Gastos Gerais'!$D$4:$D$1003),-('Gastos das Atividades'!AK$1&lt;='Gastos Gerais'!$E$4:$E$1003),-('Gastos Gerais'!$C$4:$C$1003))</f>
        <v>0</v>
      </c>
      <c r="AL9" s="88">
        <f>SUMPRODUCT(-('Gastos Gerais'!$F$4:$F$1003='Gastos das Atividades'!$B9),-('Gastos das Atividades'!AL$1&gt;='Gastos Gerais'!$D$4:$D$1003),-('Gastos das Atividades'!AL$1&lt;='Gastos Gerais'!$E$4:$E$1003),-('Gastos Gerais'!$C$4:$C$1003))</f>
        <v>0</v>
      </c>
      <c r="AM9" s="89">
        <f t="shared" si="0"/>
        <v>41480</v>
      </c>
      <c r="AN9" s="88">
        <f t="shared" si="1"/>
        <v>0</v>
      </c>
      <c r="AO9" s="88">
        <f t="shared" si="2"/>
        <v>0</v>
      </c>
      <c r="AP9" s="90">
        <f t="shared" si="3"/>
        <v>41480</v>
      </c>
      <c r="AQ9" s="91">
        <f t="shared" ref="AQ9:AT9" si="8">IF($AP$35=0,0,AM9/$AP$35)</f>
        <v>1.0208460052078405E-2</v>
      </c>
      <c r="AR9" s="91">
        <f t="shared" si="8"/>
        <v>0</v>
      </c>
      <c r="AS9" s="91">
        <f t="shared" si="8"/>
        <v>0</v>
      </c>
      <c r="AT9" s="92">
        <f t="shared" si="8"/>
        <v>1.0208460052078405E-2</v>
      </c>
      <c r="AU9" s="77"/>
    </row>
    <row r="10" spans="1:47" ht="13.5" customHeight="1">
      <c r="A10" s="93">
        <v>6</v>
      </c>
      <c r="B10" s="95" t="s">
        <v>94</v>
      </c>
      <c r="C10" s="88">
        <f>SUMPRODUCT(-('Gastos Gerais'!$F$4:$F$1003='Gastos das Atividades'!$B10),-('Gastos das Atividades'!C$1&gt;='Gastos Gerais'!$D$4:$D$1003),-('Gastos das Atividades'!C$1&lt;='Gastos Gerais'!$E$4:$E$1003),-('Gastos Gerais'!$C$4:$C$1003))</f>
        <v>150000</v>
      </c>
      <c r="D10" s="88">
        <f>SUMPRODUCT(-('Gastos Gerais'!$F$4:$F$1003='Gastos das Atividades'!$B10),-('Gastos das Atividades'!D$1&gt;='Gastos Gerais'!$D$4:$D$1003),-('Gastos das Atividades'!D$1&lt;='Gastos Gerais'!$E$4:$E$1003),-('Gastos Gerais'!$C$4:$C$1003))</f>
        <v>0</v>
      </c>
      <c r="E10" s="88">
        <f>SUMPRODUCT(-('Gastos Gerais'!$F$4:$F$1003='Gastos das Atividades'!$B10),-('Gastos das Atividades'!E$1&gt;='Gastos Gerais'!$D$4:$D$1003),-('Gastos das Atividades'!E$1&lt;='Gastos Gerais'!$E$4:$E$1003),-('Gastos Gerais'!$C$4:$C$1003))</f>
        <v>0</v>
      </c>
      <c r="F10" s="88">
        <f>SUMPRODUCT(-('Gastos Gerais'!$F$4:$F$1003='Gastos das Atividades'!$B10),-('Gastos das Atividades'!F$1&gt;='Gastos Gerais'!$D$4:$D$1003),-('Gastos das Atividades'!F$1&lt;='Gastos Gerais'!$E$4:$E$1003),-('Gastos Gerais'!$C$4:$C$1003))</f>
        <v>0</v>
      </c>
      <c r="G10" s="88">
        <f>SUMPRODUCT(-('Gastos Gerais'!$F$4:$F$1003='Gastos das Atividades'!$B10),-('Gastos das Atividades'!G$1&gt;='Gastos Gerais'!$D$4:$D$1003),-('Gastos das Atividades'!G$1&lt;='Gastos Gerais'!$E$4:$E$1003),-('Gastos Gerais'!$C$4:$C$1003))</f>
        <v>0</v>
      </c>
      <c r="H10" s="88">
        <f>SUMPRODUCT(-('Gastos Gerais'!$F$4:$F$1003='Gastos das Atividades'!$B10),-('Gastos das Atividades'!H$1&gt;='Gastos Gerais'!$D$4:$D$1003),-('Gastos das Atividades'!H$1&lt;='Gastos Gerais'!$E$4:$E$1003),-('Gastos Gerais'!$C$4:$C$1003))</f>
        <v>0</v>
      </c>
      <c r="I10" s="88">
        <f>SUMPRODUCT(-('Gastos Gerais'!$F$4:$F$1003='Gastos das Atividades'!$B10),-('Gastos das Atividades'!I$1&gt;='Gastos Gerais'!$D$4:$D$1003),-('Gastos das Atividades'!I$1&lt;='Gastos Gerais'!$E$4:$E$1003),-('Gastos Gerais'!$C$4:$C$1003))</f>
        <v>0</v>
      </c>
      <c r="J10" s="88">
        <f>SUMPRODUCT(-('Gastos Gerais'!$F$4:$F$1003='Gastos das Atividades'!$B10),-('Gastos das Atividades'!J$1&gt;='Gastos Gerais'!$D$4:$D$1003),-('Gastos das Atividades'!J$1&lt;='Gastos Gerais'!$E$4:$E$1003),-('Gastos Gerais'!$C$4:$C$1003))</f>
        <v>0</v>
      </c>
      <c r="K10" s="88">
        <f>SUMPRODUCT(-('Gastos Gerais'!$F$4:$F$1003='Gastos das Atividades'!$B10),-('Gastos das Atividades'!K$1&gt;='Gastos Gerais'!$D$4:$D$1003),-('Gastos das Atividades'!K$1&lt;='Gastos Gerais'!$E$4:$E$1003),-('Gastos Gerais'!$C$4:$C$1003))</f>
        <v>0</v>
      </c>
      <c r="L10" s="88">
        <f>SUMPRODUCT(-('Gastos Gerais'!$F$4:$F$1003='Gastos das Atividades'!$B10),-('Gastos das Atividades'!L$1&gt;='Gastos Gerais'!$D$4:$D$1003),-('Gastos das Atividades'!L$1&lt;='Gastos Gerais'!$E$4:$E$1003),-('Gastos Gerais'!$C$4:$C$1003))</f>
        <v>0</v>
      </c>
      <c r="M10" s="88">
        <f>SUMPRODUCT(-('Gastos Gerais'!$F$4:$F$1003='Gastos das Atividades'!$B10),-('Gastos das Atividades'!M$1&gt;='Gastos Gerais'!$D$4:$D$1003),-('Gastos das Atividades'!M$1&lt;='Gastos Gerais'!$E$4:$E$1003),-('Gastos Gerais'!$C$4:$C$1003))</f>
        <v>0</v>
      </c>
      <c r="N10" s="88">
        <f>SUMPRODUCT(-('Gastos Gerais'!$F$4:$F$1003='Gastos das Atividades'!$B10),-('Gastos das Atividades'!N$1&gt;='Gastos Gerais'!$D$4:$D$1003),-('Gastos das Atividades'!N$1&lt;='Gastos Gerais'!$E$4:$E$1003),-('Gastos Gerais'!$C$4:$C$1003))</f>
        <v>0</v>
      </c>
      <c r="O10" s="88">
        <f>SUMPRODUCT(-('Gastos Gerais'!$F$4:$F$1003='Gastos das Atividades'!$B10),-('Gastos das Atividades'!O$1&gt;='Gastos Gerais'!$D$4:$D$1003),-('Gastos das Atividades'!O$1&lt;='Gastos Gerais'!$E$4:$E$1003),-('Gastos Gerais'!$C$4:$C$1003))</f>
        <v>0</v>
      </c>
      <c r="P10" s="88">
        <f>SUMPRODUCT(-('Gastos Gerais'!$F$4:$F$1003='Gastos das Atividades'!$B10),-('Gastos das Atividades'!P$1&gt;='Gastos Gerais'!$D$4:$D$1003),-('Gastos das Atividades'!P$1&lt;='Gastos Gerais'!$E$4:$E$1003),-('Gastos Gerais'!$C$4:$C$1003))</f>
        <v>0</v>
      </c>
      <c r="Q10" s="88">
        <f>SUMPRODUCT(-('Gastos Gerais'!$F$4:$F$1003='Gastos das Atividades'!$B10),-('Gastos das Atividades'!Q$1&gt;='Gastos Gerais'!$D$4:$D$1003),-('Gastos das Atividades'!Q$1&lt;='Gastos Gerais'!$E$4:$E$1003),-('Gastos Gerais'!$C$4:$C$1003))</f>
        <v>0</v>
      </c>
      <c r="R10" s="88">
        <f>SUMPRODUCT(-('Gastos Gerais'!$F$4:$F$1003='Gastos das Atividades'!$B10),-('Gastos das Atividades'!R$1&gt;='Gastos Gerais'!$D$4:$D$1003),-('Gastos das Atividades'!R$1&lt;='Gastos Gerais'!$E$4:$E$1003),-('Gastos Gerais'!$C$4:$C$1003))</f>
        <v>0</v>
      </c>
      <c r="S10" s="88">
        <f>SUMPRODUCT(-('Gastos Gerais'!$F$4:$F$1003='Gastos das Atividades'!$B10),-('Gastos das Atividades'!S$1&gt;='Gastos Gerais'!$D$4:$D$1003),-('Gastos das Atividades'!S$1&lt;='Gastos Gerais'!$E$4:$E$1003),-('Gastos Gerais'!$C$4:$C$1003))</f>
        <v>0</v>
      </c>
      <c r="T10" s="88">
        <f>SUMPRODUCT(-('Gastos Gerais'!$F$4:$F$1003='Gastos das Atividades'!$B10),-('Gastos das Atividades'!T$1&gt;='Gastos Gerais'!$D$4:$D$1003),-('Gastos das Atividades'!T$1&lt;='Gastos Gerais'!$E$4:$E$1003),-('Gastos Gerais'!$C$4:$C$1003))</f>
        <v>0</v>
      </c>
      <c r="U10" s="88">
        <f>SUMPRODUCT(-('Gastos Gerais'!$F$4:$F$1003='Gastos das Atividades'!$B10),-('Gastos das Atividades'!U$1&gt;='Gastos Gerais'!$D$4:$D$1003),-('Gastos das Atividades'!U$1&lt;='Gastos Gerais'!$E$4:$E$1003),-('Gastos Gerais'!$C$4:$C$1003))</f>
        <v>0</v>
      </c>
      <c r="V10" s="88">
        <f>SUMPRODUCT(-('Gastos Gerais'!$F$4:$F$1003='Gastos das Atividades'!$B10),-('Gastos das Atividades'!V$1&gt;='Gastos Gerais'!$D$4:$D$1003),-('Gastos das Atividades'!V$1&lt;='Gastos Gerais'!$E$4:$E$1003),-('Gastos Gerais'!$C$4:$C$1003))</f>
        <v>0</v>
      </c>
      <c r="W10" s="88">
        <f>SUMPRODUCT(-('Gastos Gerais'!$F$4:$F$1003='Gastos das Atividades'!$B10),-('Gastos das Atividades'!W$1&gt;='Gastos Gerais'!$D$4:$D$1003),-('Gastos das Atividades'!W$1&lt;='Gastos Gerais'!$E$4:$E$1003),-('Gastos Gerais'!$C$4:$C$1003))</f>
        <v>0</v>
      </c>
      <c r="X10" s="88">
        <f>SUMPRODUCT(-('Gastos Gerais'!$F$4:$F$1003='Gastos das Atividades'!$B10),-('Gastos das Atividades'!X$1&gt;='Gastos Gerais'!$D$4:$D$1003),-('Gastos das Atividades'!X$1&lt;='Gastos Gerais'!$E$4:$E$1003),-('Gastos Gerais'!$C$4:$C$1003))</f>
        <v>0</v>
      </c>
      <c r="Y10" s="88">
        <f>SUMPRODUCT(-('Gastos Gerais'!$F$4:$F$1003='Gastos das Atividades'!$B10),-('Gastos das Atividades'!Y$1&gt;='Gastos Gerais'!$D$4:$D$1003),-('Gastos das Atividades'!Y$1&lt;='Gastos Gerais'!$E$4:$E$1003),-('Gastos Gerais'!$C$4:$C$1003))</f>
        <v>0</v>
      </c>
      <c r="Z10" s="88">
        <f>SUMPRODUCT(-('Gastos Gerais'!$F$4:$F$1003='Gastos das Atividades'!$B10),-('Gastos das Atividades'!Z$1&gt;='Gastos Gerais'!$D$4:$D$1003),-('Gastos das Atividades'!Z$1&lt;='Gastos Gerais'!$E$4:$E$1003),-('Gastos Gerais'!$C$4:$C$1003))</f>
        <v>0</v>
      </c>
      <c r="AA10" s="88">
        <f>SUMPRODUCT(-('Gastos Gerais'!$F$4:$F$1003='Gastos das Atividades'!$B10),-('Gastos das Atividades'!AA$1&gt;='Gastos Gerais'!$D$4:$D$1003),-('Gastos das Atividades'!AA$1&lt;='Gastos Gerais'!$E$4:$E$1003),-('Gastos Gerais'!$C$4:$C$1003))</f>
        <v>0</v>
      </c>
      <c r="AB10" s="88">
        <f>SUMPRODUCT(-('Gastos Gerais'!$F$4:$F$1003='Gastos das Atividades'!$B10),-('Gastos das Atividades'!AB$1&gt;='Gastos Gerais'!$D$4:$D$1003),-('Gastos das Atividades'!AB$1&lt;='Gastos Gerais'!$E$4:$E$1003),-('Gastos Gerais'!$C$4:$C$1003))</f>
        <v>0</v>
      </c>
      <c r="AC10" s="88">
        <f>SUMPRODUCT(-('Gastos Gerais'!$F$4:$F$1003='Gastos das Atividades'!$B10),-('Gastos das Atividades'!AC$1&gt;='Gastos Gerais'!$D$4:$D$1003),-('Gastos das Atividades'!AC$1&lt;='Gastos Gerais'!$E$4:$E$1003),-('Gastos Gerais'!$C$4:$C$1003))</f>
        <v>0</v>
      </c>
      <c r="AD10" s="88">
        <f>SUMPRODUCT(-('Gastos Gerais'!$F$4:$F$1003='Gastos das Atividades'!$B10),-('Gastos das Atividades'!AD$1&gt;='Gastos Gerais'!$D$4:$D$1003),-('Gastos das Atividades'!AD$1&lt;='Gastos Gerais'!$E$4:$E$1003),-('Gastos Gerais'!$C$4:$C$1003))</f>
        <v>0</v>
      </c>
      <c r="AE10" s="88">
        <f>SUMPRODUCT(-('Gastos Gerais'!$F$4:$F$1003='Gastos das Atividades'!$B10),-('Gastos das Atividades'!AE$1&gt;='Gastos Gerais'!$D$4:$D$1003),-('Gastos das Atividades'!AE$1&lt;='Gastos Gerais'!$E$4:$E$1003),-('Gastos Gerais'!$C$4:$C$1003))</f>
        <v>0</v>
      </c>
      <c r="AF10" s="88">
        <f>SUMPRODUCT(-('Gastos Gerais'!$F$4:$F$1003='Gastos das Atividades'!$B10),-('Gastos das Atividades'!AF$1&gt;='Gastos Gerais'!$D$4:$D$1003),-('Gastos das Atividades'!AF$1&lt;='Gastos Gerais'!$E$4:$E$1003),-('Gastos Gerais'!$C$4:$C$1003))</f>
        <v>0</v>
      </c>
      <c r="AG10" s="88">
        <f>SUMPRODUCT(-('Gastos Gerais'!$F$4:$F$1003='Gastos das Atividades'!$B10),-('Gastos das Atividades'!AG$1&gt;='Gastos Gerais'!$D$4:$D$1003),-('Gastos das Atividades'!AG$1&lt;='Gastos Gerais'!$E$4:$E$1003),-('Gastos Gerais'!$C$4:$C$1003))</f>
        <v>0</v>
      </c>
      <c r="AH10" s="88">
        <f>SUMPRODUCT(-('Gastos Gerais'!$F$4:$F$1003='Gastos das Atividades'!$B10),-('Gastos das Atividades'!AH$1&gt;='Gastos Gerais'!$D$4:$D$1003),-('Gastos das Atividades'!AH$1&lt;='Gastos Gerais'!$E$4:$E$1003),-('Gastos Gerais'!$C$4:$C$1003))</f>
        <v>0</v>
      </c>
      <c r="AI10" s="88">
        <f>SUMPRODUCT(-('Gastos Gerais'!$F$4:$F$1003='Gastos das Atividades'!$B10),-('Gastos das Atividades'!AI$1&gt;='Gastos Gerais'!$D$4:$D$1003),-('Gastos das Atividades'!AI$1&lt;='Gastos Gerais'!$E$4:$E$1003),-('Gastos Gerais'!$C$4:$C$1003))</f>
        <v>0</v>
      </c>
      <c r="AJ10" s="88">
        <f>SUMPRODUCT(-('Gastos Gerais'!$F$4:$F$1003='Gastos das Atividades'!$B10),-('Gastos das Atividades'!AJ$1&gt;='Gastos Gerais'!$D$4:$D$1003),-('Gastos das Atividades'!AJ$1&lt;='Gastos Gerais'!$E$4:$E$1003),-('Gastos Gerais'!$C$4:$C$1003))</f>
        <v>0</v>
      </c>
      <c r="AK10" s="88">
        <f>SUMPRODUCT(-('Gastos Gerais'!$F$4:$F$1003='Gastos das Atividades'!$B10),-('Gastos das Atividades'!AK$1&gt;='Gastos Gerais'!$D$4:$D$1003),-('Gastos das Atividades'!AK$1&lt;='Gastos Gerais'!$E$4:$E$1003),-('Gastos Gerais'!$C$4:$C$1003))</f>
        <v>0</v>
      </c>
      <c r="AL10" s="88">
        <f>SUMPRODUCT(-('Gastos Gerais'!$F$4:$F$1003='Gastos das Atividades'!$B10),-('Gastos das Atividades'!AL$1&gt;='Gastos Gerais'!$D$4:$D$1003),-('Gastos das Atividades'!AL$1&lt;='Gastos Gerais'!$E$4:$E$1003),-('Gastos Gerais'!$C$4:$C$1003))</f>
        <v>0</v>
      </c>
      <c r="AM10" s="89">
        <f t="shared" si="0"/>
        <v>150000</v>
      </c>
      <c r="AN10" s="88">
        <f t="shared" si="1"/>
        <v>0</v>
      </c>
      <c r="AO10" s="88">
        <f t="shared" si="2"/>
        <v>0</v>
      </c>
      <c r="AP10" s="90">
        <f t="shared" si="3"/>
        <v>150000</v>
      </c>
      <c r="AQ10" s="91">
        <f t="shared" ref="AQ10:AT10" si="9">IF($AP$35=0,0,AM10/$AP$35)</f>
        <v>3.691583914686019E-2</v>
      </c>
      <c r="AR10" s="91">
        <f t="shared" si="9"/>
        <v>0</v>
      </c>
      <c r="AS10" s="91">
        <f t="shared" si="9"/>
        <v>0</v>
      </c>
      <c r="AT10" s="92">
        <f t="shared" si="9"/>
        <v>3.691583914686019E-2</v>
      </c>
      <c r="AU10" s="77"/>
    </row>
    <row r="11" spans="1:47" ht="13.5" customHeight="1">
      <c r="A11" s="93">
        <v>7</v>
      </c>
      <c r="B11" s="95" t="s">
        <v>95</v>
      </c>
      <c r="C11" s="88">
        <f>SUMPRODUCT(-('Gastos Gerais'!$F$4:$F$1003='Gastos das Atividades'!$B11),-('Gastos das Atividades'!C$1&gt;='Gastos Gerais'!$D$4:$D$1003),-('Gastos das Atividades'!C$1&lt;='Gastos Gerais'!$E$4:$E$1003),-('Gastos Gerais'!$C$4:$C$1003))</f>
        <v>0</v>
      </c>
      <c r="D11" s="88">
        <f>SUMPRODUCT(-('Gastos Gerais'!$F$4:$F$1003='Gastos das Atividades'!$B11),-('Gastos das Atividades'!D$1&gt;='Gastos Gerais'!$D$4:$D$1003),-('Gastos das Atividades'!D$1&lt;='Gastos Gerais'!$E$4:$E$1003),-('Gastos Gerais'!$C$4:$C$1003))</f>
        <v>0</v>
      </c>
      <c r="E11" s="88">
        <f>SUMPRODUCT(-('Gastos Gerais'!$F$4:$F$1003='Gastos das Atividades'!$B11),-('Gastos das Atividades'!E$1&gt;='Gastos Gerais'!$D$4:$D$1003),-('Gastos das Atividades'!E$1&lt;='Gastos Gerais'!$E$4:$E$1003),-('Gastos Gerais'!$C$4:$C$1003))</f>
        <v>0</v>
      </c>
      <c r="F11" s="88">
        <f>SUMPRODUCT(-('Gastos Gerais'!$F$4:$F$1003='Gastos das Atividades'!$B11),-('Gastos das Atividades'!F$1&gt;='Gastos Gerais'!$D$4:$D$1003),-('Gastos das Atividades'!F$1&lt;='Gastos Gerais'!$E$4:$E$1003),-('Gastos Gerais'!$C$4:$C$1003))</f>
        <v>0</v>
      </c>
      <c r="G11" s="88">
        <f>SUMPRODUCT(-('Gastos Gerais'!$F$4:$F$1003='Gastos das Atividades'!$B11),-('Gastos das Atividades'!G$1&gt;='Gastos Gerais'!$D$4:$D$1003),-('Gastos das Atividades'!G$1&lt;='Gastos Gerais'!$E$4:$E$1003),-('Gastos Gerais'!$C$4:$C$1003))</f>
        <v>0</v>
      </c>
      <c r="H11" s="88">
        <f>SUMPRODUCT(-('Gastos Gerais'!$F$4:$F$1003='Gastos das Atividades'!$B11),-('Gastos das Atividades'!H$1&gt;='Gastos Gerais'!$D$4:$D$1003),-('Gastos das Atividades'!H$1&lt;='Gastos Gerais'!$E$4:$E$1003),-('Gastos Gerais'!$C$4:$C$1003))</f>
        <v>0</v>
      </c>
      <c r="I11" s="88">
        <f>SUMPRODUCT(-('Gastos Gerais'!$F$4:$F$1003='Gastos das Atividades'!$B11),-('Gastos das Atividades'!I$1&gt;='Gastos Gerais'!$D$4:$D$1003),-('Gastos das Atividades'!I$1&lt;='Gastos Gerais'!$E$4:$E$1003),-('Gastos Gerais'!$C$4:$C$1003))</f>
        <v>0</v>
      </c>
      <c r="J11" s="88">
        <f>SUMPRODUCT(-('Gastos Gerais'!$F$4:$F$1003='Gastos das Atividades'!$B11),-('Gastos das Atividades'!J$1&gt;='Gastos Gerais'!$D$4:$D$1003),-('Gastos das Atividades'!J$1&lt;='Gastos Gerais'!$E$4:$E$1003),-('Gastos Gerais'!$C$4:$C$1003))</f>
        <v>0</v>
      </c>
      <c r="K11" s="88">
        <f>SUMPRODUCT(-('Gastos Gerais'!$F$4:$F$1003='Gastos das Atividades'!$B11),-('Gastos das Atividades'!K$1&gt;='Gastos Gerais'!$D$4:$D$1003),-('Gastos das Atividades'!K$1&lt;='Gastos Gerais'!$E$4:$E$1003),-('Gastos Gerais'!$C$4:$C$1003))</f>
        <v>0</v>
      </c>
      <c r="L11" s="88">
        <f>SUMPRODUCT(-('Gastos Gerais'!$F$4:$F$1003='Gastos das Atividades'!$B11),-('Gastos das Atividades'!L$1&gt;='Gastos Gerais'!$D$4:$D$1003),-('Gastos das Atividades'!L$1&lt;='Gastos Gerais'!$E$4:$E$1003),-('Gastos Gerais'!$C$4:$C$1003))</f>
        <v>0</v>
      </c>
      <c r="M11" s="88">
        <f>SUMPRODUCT(-('Gastos Gerais'!$F$4:$F$1003='Gastos das Atividades'!$B11),-('Gastos das Atividades'!M$1&gt;='Gastos Gerais'!$D$4:$D$1003),-('Gastos das Atividades'!M$1&lt;='Gastos Gerais'!$E$4:$E$1003),-('Gastos Gerais'!$C$4:$C$1003))</f>
        <v>0</v>
      </c>
      <c r="N11" s="88">
        <f>SUMPRODUCT(-('Gastos Gerais'!$F$4:$F$1003='Gastos das Atividades'!$B11),-('Gastos das Atividades'!N$1&gt;='Gastos Gerais'!$D$4:$D$1003),-('Gastos das Atividades'!N$1&lt;='Gastos Gerais'!$E$4:$E$1003),-('Gastos Gerais'!$C$4:$C$1003))</f>
        <v>0</v>
      </c>
      <c r="O11" s="88">
        <f>SUMPRODUCT(-('Gastos Gerais'!$F$4:$F$1003='Gastos das Atividades'!$B11),-('Gastos das Atividades'!O$1&gt;='Gastos Gerais'!$D$4:$D$1003),-('Gastos das Atividades'!O$1&lt;='Gastos Gerais'!$E$4:$E$1003),-('Gastos Gerais'!$C$4:$C$1003))</f>
        <v>0</v>
      </c>
      <c r="P11" s="88">
        <f>SUMPRODUCT(-('Gastos Gerais'!$F$4:$F$1003='Gastos das Atividades'!$B11),-('Gastos das Atividades'!P$1&gt;='Gastos Gerais'!$D$4:$D$1003),-('Gastos das Atividades'!P$1&lt;='Gastos Gerais'!$E$4:$E$1003),-('Gastos Gerais'!$C$4:$C$1003))</f>
        <v>0</v>
      </c>
      <c r="Q11" s="88">
        <f>SUMPRODUCT(-('Gastos Gerais'!$F$4:$F$1003='Gastos das Atividades'!$B11),-('Gastos das Atividades'!Q$1&gt;='Gastos Gerais'!$D$4:$D$1003),-('Gastos das Atividades'!Q$1&lt;='Gastos Gerais'!$E$4:$E$1003),-('Gastos Gerais'!$C$4:$C$1003))</f>
        <v>0</v>
      </c>
      <c r="R11" s="88">
        <f>SUMPRODUCT(-('Gastos Gerais'!$F$4:$F$1003='Gastos das Atividades'!$B11),-('Gastos das Atividades'!R$1&gt;='Gastos Gerais'!$D$4:$D$1003),-('Gastos das Atividades'!R$1&lt;='Gastos Gerais'!$E$4:$E$1003),-('Gastos Gerais'!$C$4:$C$1003))</f>
        <v>0</v>
      </c>
      <c r="S11" s="88">
        <f>SUMPRODUCT(-('Gastos Gerais'!$F$4:$F$1003='Gastos das Atividades'!$B11),-('Gastos das Atividades'!S$1&gt;='Gastos Gerais'!$D$4:$D$1003),-('Gastos das Atividades'!S$1&lt;='Gastos Gerais'!$E$4:$E$1003),-('Gastos Gerais'!$C$4:$C$1003))</f>
        <v>0</v>
      </c>
      <c r="T11" s="88">
        <f>SUMPRODUCT(-('Gastos Gerais'!$F$4:$F$1003='Gastos das Atividades'!$B11),-('Gastos das Atividades'!T$1&gt;='Gastos Gerais'!$D$4:$D$1003),-('Gastos das Atividades'!T$1&lt;='Gastos Gerais'!$E$4:$E$1003),-('Gastos Gerais'!$C$4:$C$1003))</f>
        <v>0</v>
      </c>
      <c r="U11" s="88">
        <f>SUMPRODUCT(-('Gastos Gerais'!$F$4:$F$1003='Gastos das Atividades'!$B11),-('Gastos das Atividades'!U$1&gt;='Gastos Gerais'!$D$4:$D$1003),-('Gastos das Atividades'!U$1&lt;='Gastos Gerais'!$E$4:$E$1003),-('Gastos Gerais'!$C$4:$C$1003))</f>
        <v>0</v>
      </c>
      <c r="V11" s="88">
        <f>SUMPRODUCT(-('Gastos Gerais'!$F$4:$F$1003='Gastos das Atividades'!$B11),-('Gastos das Atividades'!V$1&gt;='Gastos Gerais'!$D$4:$D$1003),-('Gastos das Atividades'!V$1&lt;='Gastos Gerais'!$E$4:$E$1003),-('Gastos Gerais'!$C$4:$C$1003))</f>
        <v>0</v>
      </c>
      <c r="W11" s="88">
        <f>SUMPRODUCT(-('Gastos Gerais'!$F$4:$F$1003='Gastos das Atividades'!$B11),-('Gastos das Atividades'!W$1&gt;='Gastos Gerais'!$D$4:$D$1003),-('Gastos das Atividades'!W$1&lt;='Gastos Gerais'!$E$4:$E$1003),-('Gastos Gerais'!$C$4:$C$1003))</f>
        <v>0</v>
      </c>
      <c r="X11" s="88">
        <f>SUMPRODUCT(-('Gastos Gerais'!$F$4:$F$1003='Gastos das Atividades'!$B11),-('Gastos das Atividades'!X$1&gt;='Gastos Gerais'!$D$4:$D$1003),-('Gastos das Atividades'!X$1&lt;='Gastos Gerais'!$E$4:$E$1003),-('Gastos Gerais'!$C$4:$C$1003))</f>
        <v>0</v>
      </c>
      <c r="Y11" s="88">
        <f>SUMPRODUCT(-('Gastos Gerais'!$F$4:$F$1003='Gastos das Atividades'!$B11),-('Gastos das Atividades'!Y$1&gt;='Gastos Gerais'!$D$4:$D$1003),-('Gastos das Atividades'!Y$1&lt;='Gastos Gerais'!$E$4:$E$1003),-('Gastos Gerais'!$C$4:$C$1003))</f>
        <v>0</v>
      </c>
      <c r="Z11" s="88">
        <f>SUMPRODUCT(-('Gastos Gerais'!$F$4:$F$1003='Gastos das Atividades'!$B11),-('Gastos das Atividades'!Z$1&gt;='Gastos Gerais'!$D$4:$D$1003),-('Gastos das Atividades'!Z$1&lt;='Gastos Gerais'!$E$4:$E$1003),-('Gastos Gerais'!$C$4:$C$1003))</f>
        <v>0</v>
      </c>
      <c r="AA11" s="88">
        <f>SUMPRODUCT(-('Gastos Gerais'!$F$4:$F$1003='Gastos das Atividades'!$B11),-('Gastos das Atividades'!AA$1&gt;='Gastos Gerais'!$D$4:$D$1003),-('Gastos das Atividades'!AA$1&lt;='Gastos Gerais'!$E$4:$E$1003),-('Gastos Gerais'!$C$4:$C$1003))</f>
        <v>0</v>
      </c>
      <c r="AB11" s="88">
        <f>SUMPRODUCT(-('Gastos Gerais'!$F$4:$F$1003='Gastos das Atividades'!$B11),-('Gastos das Atividades'!AB$1&gt;='Gastos Gerais'!$D$4:$D$1003),-('Gastos das Atividades'!AB$1&lt;='Gastos Gerais'!$E$4:$E$1003),-('Gastos Gerais'!$C$4:$C$1003))</f>
        <v>0</v>
      </c>
      <c r="AC11" s="88">
        <f>SUMPRODUCT(-('Gastos Gerais'!$F$4:$F$1003='Gastos das Atividades'!$B11),-('Gastos das Atividades'!AC$1&gt;='Gastos Gerais'!$D$4:$D$1003),-('Gastos das Atividades'!AC$1&lt;='Gastos Gerais'!$E$4:$E$1003),-('Gastos Gerais'!$C$4:$C$1003))</f>
        <v>0</v>
      </c>
      <c r="AD11" s="88">
        <f>SUMPRODUCT(-('Gastos Gerais'!$F$4:$F$1003='Gastos das Atividades'!$B11),-('Gastos das Atividades'!AD$1&gt;='Gastos Gerais'!$D$4:$D$1003),-('Gastos das Atividades'!AD$1&lt;='Gastos Gerais'!$E$4:$E$1003),-('Gastos Gerais'!$C$4:$C$1003))</f>
        <v>0</v>
      </c>
      <c r="AE11" s="88">
        <f>SUMPRODUCT(-('Gastos Gerais'!$F$4:$F$1003='Gastos das Atividades'!$B11),-('Gastos das Atividades'!AE$1&gt;='Gastos Gerais'!$D$4:$D$1003),-('Gastos das Atividades'!AE$1&lt;='Gastos Gerais'!$E$4:$E$1003),-('Gastos Gerais'!$C$4:$C$1003))</f>
        <v>0</v>
      </c>
      <c r="AF11" s="88">
        <f>SUMPRODUCT(-('Gastos Gerais'!$F$4:$F$1003='Gastos das Atividades'!$B11),-('Gastos das Atividades'!AF$1&gt;='Gastos Gerais'!$D$4:$D$1003),-('Gastos das Atividades'!AF$1&lt;='Gastos Gerais'!$E$4:$E$1003),-('Gastos Gerais'!$C$4:$C$1003))</f>
        <v>0</v>
      </c>
      <c r="AG11" s="88">
        <f>SUMPRODUCT(-('Gastos Gerais'!$F$4:$F$1003='Gastos das Atividades'!$B11),-('Gastos das Atividades'!AG$1&gt;='Gastos Gerais'!$D$4:$D$1003),-('Gastos das Atividades'!AG$1&lt;='Gastos Gerais'!$E$4:$E$1003),-('Gastos Gerais'!$C$4:$C$1003))</f>
        <v>0</v>
      </c>
      <c r="AH11" s="88">
        <f>SUMPRODUCT(-('Gastos Gerais'!$F$4:$F$1003='Gastos das Atividades'!$B11),-('Gastos das Atividades'!AH$1&gt;='Gastos Gerais'!$D$4:$D$1003),-('Gastos das Atividades'!AH$1&lt;='Gastos Gerais'!$E$4:$E$1003),-('Gastos Gerais'!$C$4:$C$1003))</f>
        <v>0</v>
      </c>
      <c r="AI11" s="88">
        <f>SUMPRODUCT(-('Gastos Gerais'!$F$4:$F$1003='Gastos das Atividades'!$B11),-('Gastos das Atividades'!AI$1&gt;='Gastos Gerais'!$D$4:$D$1003),-('Gastos das Atividades'!AI$1&lt;='Gastos Gerais'!$E$4:$E$1003),-('Gastos Gerais'!$C$4:$C$1003))</f>
        <v>0</v>
      </c>
      <c r="AJ11" s="88">
        <f>SUMPRODUCT(-('Gastos Gerais'!$F$4:$F$1003='Gastos das Atividades'!$B11),-('Gastos das Atividades'!AJ$1&gt;='Gastos Gerais'!$D$4:$D$1003),-('Gastos das Atividades'!AJ$1&lt;='Gastos Gerais'!$E$4:$E$1003),-('Gastos Gerais'!$C$4:$C$1003))</f>
        <v>0</v>
      </c>
      <c r="AK11" s="88">
        <f>SUMPRODUCT(-('Gastos Gerais'!$F$4:$F$1003='Gastos das Atividades'!$B11),-('Gastos das Atividades'!AK$1&gt;='Gastos Gerais'!$D$4:$D$1003),-('Gastos das Atividades'!AK$1&lt;='Gastos Gerais'!$E$4:$E$1003),-('Gastos Gerais'!$C$4:$C$1003))</f>
        <v>0</v>
      </c>
      <c r="AL11" s="88">
        <f>SUMPRODUCT(-('Gastos Gerais'!$F$4:$F$1003='Gastos das Atividades'!$B11),-('Gastos das Atividades'!AL$1&gt;='Gastos Gerais'!$D$4:$D$1003),-('Gastos das Atividades'!AL$1&lt;='Gastos Gerais'!$E$4:$E$1003),-('Gastos Gerais'!$C$4:$C$1003))</f>
        <v>0</v>
      </c>
      <c r="AM11" s="89">
        <f t="shared" si="0"/>
        <v>0</v>
      </c>
      <c r="AN11" s="88">
        <f t="shared" si="1"/>
        <v>0</v>
      </c>
      <c r="AO11" s="88">
        <f t="shared" si="2"/>
        <v>0</v>
      </c>
      <c r="AP11" s="90">
        <f t="shared" si="3"/>
        <v>0</v>
      </c>
      <c r="AQ11" s="91">
        <f t="shared" ref="AQ11:AT11" si="10">IF($AP$35=0,0,AM11/$AP$35)</f>
        <v>0</v>
      </c>
      <c r="AR11" s="91">
        <f t="shared" si="10"/>
        <v>0</v>
      </c>
      <c r="AS11" s="91">
        <f t="shared" si="10"/>
        <v>0</v>
      </c>
      <c r="AT11" s="92">
        <f t="shared" si="10"/>
        <v>0</v>
      </c>
      <c r="AU11" s="77"/>
    </row>
    <row r="12" spans="1:47" ht="13.5" customHeight="1">
      <c r="A12" s="93">
        <v>8</v>
      </c>
      <c r="B12" s="95" t="s">
        <v>96</v>
      </c>
      <c r="C12" s="88">
        <f>SUMPRODUCT(-('Gastos Gerais'!$F$4:$F$1003='Gastos das Atividades'!$B12),-('Gastos das Atividades'!C$1&gt;='Gastos Gerais'!$D$4:$D$1003),-('Gastos das Atividades'!C$1&lt;='Gastos Gerais'!$E$4:$E$1003),-('Gastos Gerais'!$C$4:$C$1003))</f>
        <v>6700</v>
      </c>
      <c r="D12" s="88">
        <f>SUMPRODUCT(-('Gastos Gerais'!$F$4:$F$1003='Gastos das Atividades'!$B12),-('Gastos das Atividades'!D$1&gt;='Gastos Gerais'!$D$4:$D$1003),-('Gastos das Atividades'!D$1&lt;='Gastos Gerais'!$E$4:$E$1003),-('Gastos Gerais'!$C$4:$C$1003))</f>
        <v>6700</v>
      </c>
      <c r="E12" s="88">
        <f>SUMPRODUCT(-('Gastos Gerais'!$F$4:$F$1003='Gastos das Atividades'!$B12),-('Gastos das Atividades'!E$1&gt;='Gastos Gerais'!$D$4:$D$1003),-('Gastos das Atividades'!E$1&lt;='Gastos Gerais'!$E$4:$E$1003),-('Gastos Gerais'!$C$4:$C$1003))</f>
        <v>6700</v>
      </c>
      <c r="F12" s="88">
        <f>SUMPRODUCT(-('Gastos Gerais'!$F$4:$F$1003='Gastos das Atividades'!$B12),-('Gastos das Atividades'!F$1&gt;='Gastos Gerais'!$D$4:$D$1003),-('Gastos das Atividades'!F$1&lt;='Gastos Gerais'!$E$4:$E$1003),-('Gastos Gerais'!$C$4:$C$1003))</f>
        <v>6700</v>
      </c>
      <c r="G12" s="88">
        <f>SUMPRODUCT(-('Gastos Gerais'!$F$4:$F$1003='Gastos das Atividades'!$B12),-('Gastos das Atividades'!G$1&gt;='Gastos Gerais'!$D$4:$D$1003),-('Gastos das Atividades'!G$1&lt;='Gastos Gerais'!$E$4:$E$1003),-('Gastos Gerais'!$C$4:$C$1003))</f>
        <v>6700</v>
      </c>
      <c r="H12" s="88">
        <f>SUMPRODUCT(-('Gastos Gerais'!$F$4:$F$1003='Gastos das Atividades'!$B12),-('Gastos das Atividades'!H$1&gt;='Gastos Gerais'!$D$4:$D$1003),-('Gastos das Atividades'!H$1&lt;='Gastos Gerais'!$E$4:$E$1003),-('Gastos Gerais'!$C$4:$C$1003))</f>
        <v>6700</v>
      </c>
      <c r="I12" s="88">
        <f>SUMPRODUCT(-('Gastos Gerais'!$F$4:$F$1003='Gastos das Atividades'!$B12),-('Gastos das Atividades'!I$1&gt;='Gastos Gerais'!$D$4:$D$1003),-('Gastos das Atividades'!I$1&lt;='Gastos Gerais'!$E$4:$E$1003),-('Gastos Gerais'!$C$4:$C$1003))</f>
        <v>0</v>
      </c>
      <c r="J12" s="88">
        <f>SUMPRODUCT(-('Gastos Gerais'!$F$4:$F$1003='Gastos das Atividades'!$B12),-('Gastos das Atividades'!J$1&gt;='Gastos Gerais'!$D$4:$D$1003),-('Gastos das Atividades'!J$1&lt;='Gastos Gerais'!$E$4:$E$1003),-('Gastos Gerais'!$C$4:$C$1003))</f>
        <v>0</v>
      </c>
      <c r="K12" s="88">
        <f>SUMPRODUCT(-('Gastos Gerais'!$F$4:$F$1003='Gastos das Atividades'!$B12),-('Gastos das Atividades'!K$1&gt;='Gastos Gerais'!$D$4:$D$1003),-('Gastos das Atividades'!K$1&lt;='Gastos Gerais'!$E$4:$E$1003),-('Gastos Gerais'!$C$4:$C$1003))</f>
        <v>0</v>
      </c>
      <c r="L12" s="88">
        <f>SUMPRODUCT(-('Gastos Gerais'!$F$4:$F$1003='Gastos das Atividades'!$B12),-('Gastos das Atividades'!L$1&gt;='Gastos Gerais'!$D$4:$D$1003),-('Gastos das Atividades'!L$1&lt;='Gastos Gerais'!$E$4:$E$1003),-('Gastos Gerais'!$C$4:$C$1003))</f>
        <v>0</v>
      </c>
      <c r="M12" s="88">
        <f>SUMPRODUCT(-('Gastos Gerais'!$F$4:$F$1003='Gastos das Atividades'!$B12),-('Gastos das Atividades'!M$1&gt;='Gastos Gerais'!$D$4:$D$1003),-('Gastos das Atividades'!M$1&lt;='Gastos Gerais'!$E$4:$E$1003),-('Gastos Gerais'!$C$4:$C$1003))</f>
        <v>0</v>
      </c>
      <c r="N12" s="88">
        <f>SUMPRODUCT(-('Gastos Gerais'!$F$4:$F$1003='Gastos das Atividades'!$B12),-('Gastos das Atividades'!N$1&gt;='Gastos Gerais'!$D$4:$D$1003),-('Gastos das Atividades'!N$1&lt;='Gastos Gerais'!$E$4:$E$1003),-('Gastos Gerais'!$C$4:$C$1003))</f>
        <v>0</v>
      </c>
      <c r="O12" s="88">
        <f>SUMPRODUCT(-('Gastos Gerais'!$F$4:$F$1003='Gastos das Atividades'!$B12),-('Gastos das Atividades'!O$1&gt;='Gastos Gerais'!$D$4:$D$1003),-('Gastos das Atividades'!O$1&lt;='Gastos Gerais'!$E$4:$E$1003),-('Gastos Gerais'!$C$4:$C$1003))</f>
        <v>0</v>
      </c>
      <c r="P12" s="88">
        <f>SUMPRODUCT(-('Gastos Gerais'!$F$4:$F$1003='Gastos das Atividades'!$B12),-('Gastos das Atividades'!P$1&gt;='Gastos Gerais'!$D$4:$D$1003),-('Gastos das Atividades'!P$1&lt;='Gastos Gerais'!$E$4:$E$1003),-('Gastos Gerais'!$C$4:$C$1003))</f>
        <v>0</v>
      </c>
      <c r="Q12" s="88">
        <f>SUMPRODUCT(-('Gastos Gerais'!$F$4:$F$1003='Gastos das Atividades'!$B12),-('Gastos das Atividades'!Q$1&gt;='Gastos Gerais'!$D$4:$D$1003),-('Gastos das Atividades'!Q$1&lt;='Gastos Gerais'!$E$4:$E$1003),-('Gastos Gerais'!$C$4:$C$1003))</f>
        <v>0</v>
      </c>
      <c r="R12" s="88">
        <f>SUMPRODUCT(-('Gastos Gerais'!$F$4:$F$1003='Gastos das Atividades'!$B12),-('Gastos das Atividades'!R$1&gt;='Gastos Gerais'!$D$4:$D$1003),-('Gastos das Atividades'!R$1&lt;='Gastos Gerais'!$E$4:$E$1003),-('Gastos Gerais'!$C$4:$C$1003))</f>
        <v>0</v>
      </c>
      <c r="S12" s="88">
        <f>SUMPRODUCT(-('Gastos Gerais'!$F$4:$F$1003='Gastos das Atividades'!$B12),-('Gastos das Atividades'!S$1&gt;='Gastos Gerais'!$D$4:$D$1003),-('Gastos das Atividades'!S$1&lt;='Gastos Gerais'!$E$4:$E$1003),-('Gastos Gerais'!$C$4:$C$1003))</f>
        <v>0</v>
      </c>
      <c r="T12" s="88">
        <f>SUMPRODUCT(-('Gastos Gerais'!$F$4:$F$1003='Gastos das Atividades'!$B12),-('Gastos das Atividades'!T$1&gt;='Gastos Gerais'!$D$4:$D$1003),-('Gastos das Atividades'!T$1&lt;='Gastos Gerais'!$E$4:$E$1003),-('Gastos Gerais'!$C$4:$C$1003))</f>
        <v>0</v>
      </c>
      <c r="U12" s="88">
        <f>SUMPRODUCT(-('Gastos Gerais'!$F$4:$F$1003='Gastos das Atividades'!$B12),-('Gastos das Atividades'!U$1&gt;='Gastos Gerais'!$D$4:$D$1003),-('Gastos das Atividades'!U$1&lt;='Gastos Gerais'!$E$4:$E$1003),-('Gastos Gerais'!$C$4:$C$1003))</f>
        <v>0</v>
      </c>
      <c r="V12" s="88">
        <f>SUMPRODUCT(-('Gastos Gerais'!$F$4:$F$1003='Gastos das Atividades'!$B12),-('Gastos das Atividades'!V$1&gt;='Gastos Gerais'!$D$4:$D$1003),-('Gastos das Atividades'!V$1&lt;='Gastos Gerais'!$E$4:$E$1003),-('Gastos Gerais'!$C$4:$C$1003))</f>
        <v>0</v>
      </c>
      <c r="W12" s="88">
        <f>SUMPRODUCT(-('Gastos Gerais'!$F$4:$F$1003='Gastos das Atividades'!$B12),-('Gastos das Atividades'!W$1&gt;='Gastos Gerais'!$D$4:$D$1003),-('Gastos das Atividades'!W$1&lt;='Gastos Gerais'!$E$4:$E$1003),-('Gastos Gerais'!$C$4:$C$1003))</f>
        <v>0</v>
      </c>
      <c r="X12" s="88">
        <f>SUMPRODUCT(-('Gastos Gerais'!$F$4:$F$1003='Gastos das Atividades'!$B12),-('Gastos das Atividades'!X$1&gt;='Gastos Gerais'!$D$4:$D$1003),-('Gastos das Atividades'!X$1&lt;='Gastos Gerais'!$E$4:$E$1003),-('Gastos Gerais'!$C$4:$C$1003))</f>
        <v>0</v>
      </c>
      <c r="Y12" s="88">
        <f>SUMPRODUCT(-('Gastos Gerais'!$F$4:$F$1003='Gastos das Atividades'!$B12),-('Gastos das Atividades'!Y$1&gt;='Gastos Gerais'!$D$4:$D$1003),-('Gastos das Atividades'!Y$1&lt;='Gastos Gerais'!$E$4:$E$1003),-('Gastos Gerais'!$C$4:$C$1003))</f>
        <v>0</v>
      </c>
      <c r="Z12" s="88">
        <f>SUMPRODUCT(-('Gastos Gerais'!$F$4:$F$1003='Gastos das Atividades'!$B12),-('Gastos das Atividades'!Z$1&gt;='Gastos Gerais'!$D$4:$D$1003),-('Gastos das Atividades'!Z$1&lt;='Gastos Gerais'!$E$4:$E$1003),-('Gastos Gerais'!$C$4:$C$1003))</f>
        <v>0</v>
      </c>
      <c r="AA12" s="88">
        <f>SUMPRODUCT(-('Gastos Gerais'!$F$4:$F$1003='Gastos das Atividades'!$B12),-('Gastos das Atividades'!AA$1&gt;='Gastos Gerais'!$D$4:$D$1003),-('Gastos das Atividades'!AA$1&lt;='Gastos Gerais'!$E$4:$E$1003),-('Gastos Gerais'!$C$4:$C$1003))</f>
        <v>0</v>
      </c>
      <c r="AB12" s="88">
        <f>SUMPRODUCT(-('Gastos Gerais'!$F$4:$F$1003='Gastos das Atividades'!$B12),-('Gastos das Atividades'!AB$1&gt;='Gastos Gerais'!$D$4:$D$1003),-('Gastos das Atividades'!AB$1&lt;='Gastos Gerais'!$E$4:$E$1003),-('Gastos Gerais'!$C$4:$C$1003))</f>
        <v>0</v>
      </c>
      <c r="AC12" s="88">
        <f>SUMPRODUCT(-('Gastos Gerais'!$F$4:$F$1003='Gastos das Atividades'!$B12),-('Gastos das Atividades'!AC$1&gt;='Gastos Gerais'!$D$4:$D$1003),-('Gastos das Atividades'!AC$1&lt;='Gastos Gerais'!$E$4:$E$1003),-('Gastos Gerais'!$C$4:$C$1003))</f>
        <v>0</v>
      </c>
      <c r="AD12" s="88">
        <f>SUMPRODUCT(-('Gastos Gerais'!$F$4:$F$1003='Gastos das Atividades'!$B12),-('Gastos das Atividades'!AD$1&gt;='Gastos Gerais'!$D$4:$D$1003),-('Gastos das Atividades'!AD$1&lt;='Gastos Gerais'!$E$4:$E$1003),-('Gastos Gerais'!$C$4:$C$1003))</f>
        <v>0</v>
      </c>
      <c r="AE12" s="88">
        <f>SUMPRODUCT(-('Gastos Gerais'!$F$4:$F$1003='Gastos das Atividades'!$B12),-('Gastos das Atividades'!AE$1&gt;='Gastos Gerais'!$D$4:$D$1003),-('Gastos das Atividades'!AE$1&lt;='Gastos Gerais'!$E$4:$E$1003),-('Gastos Gerais'!$C$4:$C$1003))</f>
        <v>0</v>
      </c>
      <c r="AF12" s="88">
        <f>SUMPRODUCT(-('Gastos Gerais'!$F$4:$F$1003='Gastos das Atividades'!$B12),-('Gastos das Atividades'!AF$1&gt;='Gastos Gerais'!$D$4:$D$1003),-('Gastos das Atividades'!AF$1&lt;='Gastos Gerais'!$E$4:$E$1003),-('Gastos Gerais'!$C$4:$C$1003))</f>
        <v>0</v>
      </c>
      <c r="AG12" s="88">
        <f>SUMPRODUCT(-('Gastos Gerais'!$F$4:$F$1003='Gastos das Atividades'!$B12),-('Gastos das Atividades'!AG$1&gt;='Gastos Gerais'!$D$4:$D$1003),-('Gastos das Atividades'!AG$1&lt;='Gastos Gerais'!$E$4:$E$1003),-('Gastos Gerais'!$C$4:$C$1003))</f>
        <v>0</v>
      </c>
      <c r="AH12" s="88">
        <f>SUMPRODUCT(-('Gastos Gerais'!$F$4:$F$1003='Gastos das Atividades'!$B12),-('Gastos das Atividades'!AH$1&gt;='Gastos Gerais'!$D$4:$D$1003),-('Gastos das Atividades'!AH$1&lt;='Gastos Gerais'!$E$4:$E$1003),-('Gastos Gerais'!$C$4:$C$1003))</f>
        <v>0</v>
      </c>
      <c r="AI12" s="88">
        <f>SUMPRODUCT(-('Gastos Gerais'!$F$4:$F$1003='Gastos das Atividades'!$B12),-('Gastos das Atividades'!AI$1&gt;='Gastos Gerais'!$D$4:$D$1003),-('Gastos das Atividades'!AI$1&lt;='Gastos Gerais'!$E$4:$E$1003),-('Gastos Gerais'!$C$4:$C$1003))</f>
        <v>0</v>
      </c>
      <c r="AJ12" s="88">
        <f>SUMPRODUCT(-('Gastos Gerais'!$F$4:$F$1003='Gastos das Atividades'!$B12),-('Gastos das Atividades'!AJ$1&gt;='Gastos Gerais'!$D$4:$D$1003),-('Gastos das Atividades'!AJ$1&lt;='Gastos Gerais'!$E$4:$E$1003),-('Gastos Gerais'!$C$4:$C$1003))</f>
        <v>0</v>
      </c>
      <c r="AK12" s="88">
        <f>SUMPRODUCT(-('Gastos Gerais'!$F$4:$F$1003='Gastos das Atividades'!$B12),-('Gastos das Atividades'!AK$1&gt;='Gastos Gerais'!$D$4:$D$1003),-('Gastos das Atividades'!AK$1&lt;='Gastos Gerais'!$E$4:$E$1003),-('Gastos Gerais'!$C$4:$C$1003))</f>
        <v>0</v>
      </c>
      <c r="AL12" s="88">
        <f>SUMPRODUCT(-('Gastos Gerais'!$F$4:$F$1003='Gastos das Atividades'!$B12),-('Gastos das Atividades'!AL$1&gt;='Gastos Gerais'!$D$4:$D$1003),-('Gastos das Atividades'!AL$1&lt;='Gastos Gerais'!$E$4:$E$1003),-('Gastos Gerais'!$C$4:$C$1003))</f>
        <v>0</v>
      </c>
      <c r="AM12" s="89">
        <f t="shared" si="0"/>
        <v>40200</v>
      </c>
      <c r="AN12" s="88">
        <f t="shared" si="1"/>
        <v>0</v>
      </c>
      <c r="AO12" s="88">
        <f t="shared" si="2"/>
        <v>0</v>
      </c>
      <c r="AP12" s="90">
        <f t="shared" si="3"/>
        <v>40200</v>
      </c>
      <c r="AQ12" s="91">
        <f t="shared" ref="AQ12:AT12" si="11">IF($AP$35=0,0,AM12/$AP$35)</f>
        <v>9.8934448913585316E-3</v>
      </c>
      <c r="AR12" s="91">
        <f t="shared" si="11"/>
        <v>0</v>
      </c>
      <c r="AS12" s="91">
        <f t="shared" si="11"/>
        <v>0</v>
      </c>
      <c r="AT12" s="92">
        <f t="shared" si="11"/>
        <v>9.8934448913585316E-3</v>
      </c>
      <c r="AU12" s="77"/>
    </row>
    <row r="13" spans="1:47" ht="13.5" customHeight="1">
      <c r="A13" s="93">
        <v>9</v>
      </c>
      <c r="B13" s="96" t="s">
        <v>97</v>
      </c>
      <c r="C13" s="88">
        <f>SUMPRODUCT(-('Gastos Gerais'!$F$4:$F$1003='Gastos das Atividades'!$B13),-('Gastos das Atividades'!C$1&gt;='Gastos Gerais'!$D$4:$D$1003),-('Gastos das Atividades'!C$1&lt;='Gastos Gerais'!$E$4:$E$1003),-('Gastos Gerais'!$C$4:$C$1003))</f>
        <v>15000</v>
      </c>
      <c r="D13" s="88">
        <f>SUMPRODUCT(-('Gastos Gerais'!$F$4:$F$1003='Gastos das Atividades'!$B13),-('Gastos das Atividades'!D$1&gt;='Gastos Gerais'!$D$4:$D$1003),-('Gastos das Atividades'!D$1&lt;='Gastos Gerais'!$E$4:$E$1003),-('Gastos Gerais'!$C$4:$C$1003))</f>
        <v>15000</v>
      </c>
      <c r="E13" s="88">
        <f>SUMPRODUCT(-('Gastos Gerais'!$F$4:$F$1003='Gastos das Atividades'!$B13),-('Gastos das Atividades'!E$1&gt;='Gastos Gerais'!$D$4:$D$1003),-('Gastos das Atividades'!E$1&lt;='Gastos Gerais'!$E$4:$E$1003),-('Gastos Gerais'!$C$4:$C$1003))</f>
        <v>15000</v>
      </c>
      <c r="F13" s="88">
        <f>SUMPRODUCT(-('Gastos Gerais'!$F$4:$F$1003='Gastos das Atividades'!$B13),-('Gastos das Atividades'!F$1&gt;='Gastos Gerais'!$D$4:$D$1003),-('Gastos das Atividades'!F$1&lt;='Gastos Gerais'!$E$4:$E$1003),-('Gastos Gerais'!$C$4:$C$1003))</f>
        <v>15000</v>
      </c>
      <c r="G13" s="88">
        <f>SUMPRODUCT(-('Gastos Gerais'!$F$4:$F$1003='Gastos das Atividades'!$B13),-('Gastos das Atividades'!G$1&gt;='Gastos Gerais'!$D$4:$D$1003),-('Gastos das Atividades'!G$1&lt;='Gastos Gerais'!$E$4:$E$1003),-('Gastos Gerais'!$C$4:$C$1003))</f>
        <v>15000</v>
      </c>
      <c r="H13" s="88">
        <f>SUMPRODUCT(-('Gastos Gerais'!$F$4:$F$1003='Gastos das Atividades'!$B13),-('Gastos das Atividades'!H$1&gt;='Gastos Gerais'!$D$4:$D$1003),-('Gastos das Atividades'!H$1&lt;='Gastos Gerais'!$E$4:$E$1003),-('Gastos Gerais'!$C$4:$C$1003))</f>
        <v>15000</v>
      </c>
      <c r="I13" s="88">
        <f>SUMPRODUCT(-('Gastos Gerais'!$F$4:$F$1003='Gastos das Atividades'!$B13),-('Gastos das Atividades'!I$1&gt;='Gastos Gerais'!$D$4:$D$1003),-('Gastos das Atividades'!I$1&lt;='Gastos Gerais'!$E$4:$E$1003),-('Gastos Gerais'!$C$4:$C$1003))</f>
        <v>0</v>
      </c>
      <c r="J13" s="88">
        <f>SUMPRODUCT(-('Gastos Gerais'!$F$4:$F$1003='Gastos das Atividades'!$B13),-('Gastos das Atividades'!J$1&gt;='Gastos Gerais'!$D$4:$D$1003),-('Gastos das Atividades'!J$1&lt;='Gastos Gerais'!$E$4:$E$1003),-('Gastos Gerais'!$C$4:$C$1003))</f>
        <v>0</v>
      </c>
      <c r="K13" s="88">
        <f>SUMPRODUCT(-('Gastos Gerais'!$F$4:$F$1003='Gastos das Atividades'!$B13),-('Gastos das Atividades'!K$1&gt;='Gastos Gerais'!$D$4:$D$1003),-('Gastos das Atividades'!K$1&lt;='Gastos Gerais'!$E$4:$E$1003),-('Gastos Gerais'!$C$4:$C$1003))</f>
        <v>0</v>
      </c>
      <c r="L13" s="88">
        <f>SUMPRODUCT(-('Gastos Gerais'!$F$4:$F$1003='Gastos das Atividades'!$B13),-('Gastos das Atividades'!L$1&gt;='Gastos Gerais'!$D$4:$D$1003),-('Gastos das Atividades'!L$1&lt;='Gastos Gerais'!$E$4:$E$1003),-('Gastos Gerais'!$C$4:$C$1003))</f>
        <v>0</v>
      </c>
      <c r="M13" s="88">
        <f>SUMPRODUCT(-('Gastos Gerais'!$F$4:$F$1003='Gastos das Atividades'!$B13),-('Gastos das Atividades'!M$1&gt;='Gastos Gerais'!$D$4:$D$1003),-('Gastos das Atividades'!M$1&lt;='Gastos Gerais'!$E$4:$E$1003),-('Gastos Gerais'!$C$4:$C$1003))</f>
        <v>0</v>
      </c>
      <c r="N13" s="88">
        <f>SUMPRODUCT(-('Gastos Gerais'!$F$4:$F$1003='Gastos das Atividades'!$B13),-('Gastos das Atividades'!N$1&gt;='Gastos Gerais'!$D$4:$D$1003),-('Gastos das Atividades'!N$1&lt;='Gastos Gerais'!$E$4:$E$1003),-('Gastos Gerais'!$C$4:$C$1003))</f>
        <v>0</v>
      </c>
      <c r="O13" s="88">
        <f>SUMPRODUCT(-('Gastos Gerais'!$F$4:$F$1003='Gastos das Atividades'!$B13),-('Gastos das Atividades'!O$1&gt;='Gastos Gerais'!$D$4:$D$1003),-('Gastos das Atividades'!O$1&lt;='Gastos Gerais'!$E$4:$E$1003),-('Gastos Gerais'!$C$4:$C$1003))</f>
        <v>0</v>
      </c>
      <c r="P13" s="88">
        <f>SUMPRODUCT(-('Gastos Gerais'!$F$4:$F$1003='Gastos das Atividades'!$B13),-('Gastos das Atividades'!P$1&gt;='Gastos Gerais'!$D$4:$D$1003),-('Gastos das Atividades'!P$1&lt;='Gastos Gerais'!$E$4:$E$1003),-('Gastos Gerais'!$C$4:$C$1003))</f>
        <v>0</v>
      </c>
      <c r="Q13" s="88">
        <f>SUMPRODUCT(-('Gastos Gerais'!$F$4:$F$1003='Gastos das Atividades'!$B13),-('Gastos das Atividades'!Q$1&gt;='Gastos Gerais'!$D$4:$D$1003),-('Gastos das Atividades'!Q$1&lt;='Gastos Gerais'!$E$4:$E$1003),-('Gastos Gerais'!$C$4:$C$1003))</f>
        <v>0</v>
      </c>
      <c r="R13" s="88">
        <f>SUMPRODUCT(-('Gastos Gerais'!$F$4:$F$1003='Gastos das Atividades'!$B13),-('Gastos das Atividades'!R$1&gt;='Gastos Gerais'!$D$4:$D$1003),-('Gastos das Atividades'!R$1&lt;='Gastos Gerais'!$E$4:$E$1003),-('Gastos Gerais'!$C$4:$C$1003))</f>
        <v>0</v>
      </c>
      <c r="S13" s="88">
        <f>SUMPRODUCT(-('Gastos Gerais'!$F$4:$F$1003='Gastos das Atividades'!$B13),-('Gastos das Atividades'!S$1&gt;='Gastos Gerais'!$D$4:$D$1003),-('Gastos das Atividades'!S$1&lt;='Gastos Gerais'!$E$4:$E$1003),-('Gastos Gerais'!$C$4:$C$1003))</f>
        <v>0</v>
      </c>
      <c r="T13" s="88">
        <f>SUMPRODUCT(-('Gastos Gerais'!$F$4:$F$1003='Gastos das Atividades'!$B13),-('Gastos das Atividades'!T$1&gt;='Gastos Gerais'!$D$4:$D$1003),-('Gastos das Atividades'!T$1&lt;='Gastos Gerais'!$E$4:$E$1003),-('Gastos Gerais'!$C$4:$C$1003))</f>
        <v>0</v>
      </c>
      <c r="U13" s="88">
        <f>SUMPRODUCT(-('Gastos Gerais'!$F$4:$F$1003='Gastos das Atividades'!$B13),-('Gastos das Atividades'!U$1&gt;='Gastos Gerais'!$D$4:$D$1003),-('Gastos das Atividades'!U$1&lt;='Gastos Gerais'!$E$4:$E$1003),-('Gastos Gerais'!$C$4:$C$1003))</f>
        <v>0</v>
      </c>
      <c r="V13" s="88">
        <f>SUMPRODUCT(-('Gastos Gerais'!$F$4:$F$1003='Gastos das Atividades'!$B13),-('Gastos das Atividades'!V$1&gt;='Gastos Gerais'!$D$4:$D$1003),-('Gastos das Atividades'!V$1&lt;='Gastos Gerais'!$E$4:$E$1003),-('Gastos Gerais'!$C$4:$C$1003))</f>
        <v>0</v>
      </c>
      <c r="W13" s="88">
        <f>SUMPRODUCT(-('Gastos Gerais'!$F$4:$F$1003='Gastos das Atividades'!$B13),-('Gastos das Atividades'!W$1&gt;='Gastos Gerais'!$D$4:$D$1003),-('Gastos das Atividades'!W$1&lt;='Gastos Gerais'!$E$4:$E$1003),-('Gastos Gerais'!$C$4:$C$1003))</f>
        <v>0</v>
      </c>
      <c r="X13" s="88">
        <f>SUMPRODUCT(-('Gastos Gerais'!$F$4:$F$1003='Gastos das Atividades'!$B13),-('Gastos das Atividades'!X$1&gt;='Gastos Gerais'!$D$4:$D$1003),-('Gastos das Atividades'!X$1&lt;='Gastos Gerais'!$E$4:$E$1003),-('Gastos Gerais'!$C$4:$C$1003))</f>
        <v>0</v>
      </c>
      <c r="Y13" s="88">
        <f>SUMPRODUCT(-('Gastos Gerais'!$F$4:$F$1003='Gastos das Atividades'!$B13),-('Gastos das Atividades'!Y$1&gt;='Gastos Gerais'!$D$4:$D$1003),-('Gastos das Atividades'!Y$1&lt;='Gastos Gerais'!$E$4:$E$1003),-('Gastos Gerais'!$C$4:$C$1003))</f>
        <v>0</v>
      </c>
      <c r="Z13" s="88">
        <f>SUMPRODUCT(-('Gastos Gerais'!$F$4:$F$1003='Gastos das Atividades'!$B13),-('Gastos das Atividades'!Z$1&gt;='Gastos Gerais'!$D$4:$D$1003),-('Gastos das Atividades'!Z$1&lt;='Gastos Gerais'!$E$4:$E$1003),-('Gastos Gerais'!$C$4:$C$1003))</f>
        <v>0</v>
      </c>
      <c r="AA13" s="88">
        <f>SUMPRODUCT(-('Gastos Gerais'!$F$4:$F$1003='Gastos das Atividades'!$B13),-('Gastos das Atividades'!AA$1&gt;='Gastos Gerais'!$D$4:$D$1003),-('Gastos das Atividades'!AA$1&lt;='Gastos Gerais'!$E$4:$E$1003),-('Gastos Gerais'!$C$4:$C$1003))</f>
        <v>0</v>
      </c>
      <c r="AB13" s="88">
        <f>SUMPRODUCT(-('Gastos Gerais'!$F$4:$F$1003='Gastos das Atividades'!$B13),-('Gastos das Atividades'!AB$1&gt;='Gastos Gerais'!$D$4:$D$1003),-('Gastos das Atividades'!AB$1&lt;='Gastos Gerais'!$E$4:$E$1003),-('Gastos Gerais'!$C$4:$C$1003))</f>
        <v>0</v>
      </c>
      <c r="AC13" s="88">
        <f>SUMPRODUCT(-('Gastos Gerais'!$F$4:$F$1003='Gastos das Atividades'!$B13),-('Gastos das Atividades'!AC$1&gt;='Gastos Gerais'!$D$4:$D$1003),-('Gastos das Atividades'!AC$1&lt;='Gastos Gerais'!$E$4:$E$1003),-('Gastos Gerais'!$C$4:$C$1003))</f>
        <v>0</v>
      </c>
      <c r="AD13" s="88">
        <f>SUMPRODUCT(-('Gastos Gerais'!$F$4:$F$1003='Gastos das Atividades'!$B13),-('Gastos das Atividades'!AD$1&gt;='Gastos Gerais'!$D$4:$D$1003),-('Gastos das Atividades'!AD$1&lt;='Gastos Gerais'!$E$4:$E$1003),-('Gastos Gerais'!$C$4:$C$1003))</f>
        <v>0</v>
      </c>
      <c r="AE13" s="88">
        <f>SUMPRODUCT(-('Gastos Gerais'!$F$4:$F$1003='Gastos das Atividades'!$B13),-('Gastos das Atividades'!AE$1&gt;='Gastos Gerais'!$D$4:$D$1003),-('Gastos das Atividades'!AE$1&lt;='Gastos Gerais'!$E$4:$E$1003),-('Gastos Gerais'!$C$4:$C$1003))</f>
        <v>0</v>
      </c>
      <c r="AF13" s="88">
        <f>SUMPRODUCT(-('Gastos Gerais'!$F$4:$F$1003='Gastos das Atividades'!$B13),-('Gastos das Atividades'!AF$1&gt;='Gastos Gerais'!$D$4:$D$1003),-('Gastos das Atividades'!AF$1&lt;='Gastos Gerais'!$E$4:$E$1003),-('Gastos Gerais'!$C$4:$C$1003))</f>
        <v>0</v>
      </c>
      <c r="AG13" s="88">
        <f>SUMPRODUCT(-('Gastos Gerais'!$F$4:$F$1003='Gastos das Atividades'!$B13),-('Gastos das Atividades'!AG$1&gt;='Gastos Gerais'!$D$4:$D$1003),-('Gastos das Atividades'!AG$1&lt;='Gastos Gerais'!$E$4:$E$1003),-('Gastos Gerais'!$C$4:$C$1003))</f>
        <v>0</v>
      </c>
      <c r="AH13" s="88">
        <f>SUMPRODUCT(-('Gastos Gerais'!$F$4:$F$1003='Gastos das Atividades'!$B13),-('Gastos das Atividades'!AH$1&gt;='Gastos Gerais'!$D$4:$D$1003),-('Gastos das Atividades'!AH$1&lt;='Gastos Gerais'!$E$4:$E$1003),-('Gastos Gerais'!$C$4:$C$1003))</f>
        <v>0</v>
      </c>
      <c r="AI13" s="88">
        <f>SUMPRODUCT(-('Gastos Gerais'!$F$4:$F$1003='Gastos das Atividades'!$B13),-('Gastos das Atividades'!AI$1&gt;='Gastos Gerais'!$D$4:$D$1003),-('Gastos das Atividades'!AI$1&lt;='Gastos Gerais'!$E$4:$E$1003),-('Gastos Gerais'!$C$4:$C$1003))</f>
        <v>0</v>
      </c>
      <c r="AJ13" s="88">
        <f>SUMPRODUCT(-('Gastos Gerais'!$F$4:$F$1003='Gastos das Atividades'!$B13),-('Gastos das Atividades'!AJ$1&gt;='Gastos Gerais'!$D$4:$D$1003),-('Gastos das Atividades'!AJ$1&lt;='Gastos Gerais'!$E$4:$E$1003),-('Gastos Gerais'!$C$4:$C$1003))</f>
        <v>0</v>
      </c>
      <c r="AK13" s="88">
        <f>SUMPRODUCT(-('Gastos Gerais'!$F$4:$F$1003='Gastos das Atividades'!$B13),-('Gastos das Atividades'!AK$1&gt;='Gastos Gerais'!$D$4:$D$1003),-('Gastos das Atividades'!AK$1&lt;='Gastos Gerais'!$E$4:$E$1003),-('Gastos Gerais'!$C$4:$C$1003))</f>
        <v>0</v>
      </c>
      <c r="AL13" s="88">
        <f>SUMPRODUCT(-('Gastos Gerais'!$F$4:$F$1003='Gastos das Atividades'!$B13),-('Gastos das Atividades'!AL$1&gt;='Gastos Gerais'!$D$4:$D$1003),-('Gastos das Atividades'!AL$1&lt;='Gastos Gerais'!$E$4:$E$1003),-('Gastos Gerais'!$C$4:$C$1003))</f>
        <v>0</v>
      </c>
      <c r="AM13" s="89">
        <f t="shared" si="0"/>
        <v>90000</v>
      </c>
      <c r="AN13" s="88">
        <f t="shared" si="1"/>
        <v>0</v>
      </c>
      <c r="AO13" s="88">
        <f t="shared" si="2"/>
        <v>0</v>
      </c>
      <c r="AP13" s="90">
        <f t="shared" si="3"/>
        <v>90000</v>
      </c>
      <c r="AQ13" s="91">
        <f t="shared" ref="AQ13:AT13" si="12">IF($AP$35=0,0,AM13/$AP$35)</f>
        <v>2.2149503488116114E-2</v>
      </c>
      <c r="AR13" s="91">
        <f t="shared" si="12"/>
        <v>0</v>
      </c>
      <c r="AS13" s="91">
        <f t="shared" si="12"/>
        <v>0</v>
      </c>
      <c r="AT13" s="92">
        <f t="shared" si="12"/>
        <v>2.2149503488116114E-2</v>
      </c>
      <c r="AU13" s="77"/>
    </row>
    <row r="14" spans="1:47" ht="13.5" customHeight="1">
      <c r="A14" s="93">
        <v>10</v>
      </c>
      <c r="B14" s="96" t="s">
        <v>98</v>
      </c>
      <c r="C14" s="88">
        <f>SUMPRODUCT(-('Gastos Gerais'!$F$4:$F$1003='Gastos das Atividades'!$B14),-('Gastos das Atividades'!C$1&gt;='Gastos Gerais'!$D$4:$D$1003),-('Gastos das Atividades'!C$1&lt;='Gastos Gerais'!$E$4:$E$1003),-('Gastos Gerais'!$C$4:$C$1003))</f>
        <v>200000</v>
      </c>
      <c r="D14" s="88">
        <f>SUMPRODUCT(-('Gastos Gerais'!$F$4:$F$1003='Gastos das Atividades'!$B14),-('Gastos das Atividades'!D$1&gt;='Gastos Gerais'!$D$4:$D$1003),-('Gastos das Atividades'!D$1&lt;='Gastos Gerais'!$E$4:$E$1003),-('Gastos Gerais'!$C$4:$C$1003))</f>
        <v>0</v>
      </c>
      <c r="E14" s="88">
        <f>SUMPRODUCT(-('Gastos Gerais'!$F$4:$F$1003='Gastos das Atividades'!$B14),-('Gastos das Atividades'!E$1&gt;='Gastos Gerais'!$D$4:$D$1003),-('Gastos das Atividades'!E$1&lt;='Gastos Gerais'!$E$4:$E$1003),-('Gastos Gerais'!$C$4:$C$1003))</f>
        <v>0</v>
      </c>
      <c r="F14" s="88">
        <f>SUMPRODUCT(-('Gastos Gerais'!$F$4:$F$1003='Gastos das Atividades'!$B14),-('Gastos das Atividades'!F$1&gt;='Gastos Gerais'!$D$4:$D$1003),-('Gastos das Atividades'!F$1&lt;='Gastos Gerais'!$E$4:$E$1003),-('Gastos Gerais'!$C$4:$C$1003))</f>
        <v>0</v>
      </c>
      <c r="G14" s="88">
        <f>SUMPRODUCT(-('Gastos Gerais'!$F$4:$F$1003='Gastos das Atividades'!$B14),-('Gastos das Atividades'!G$1&gt;='Gastos Gerais'!$D$4:$D$1003),-('Gastos das Atividades'!G$1&lt;='Gastos Gerais'!$E$4:$E$1003),-('Gastos Gerais'!$C$4:$C$1003))</f>
        <v>0</v>
      </c>
      <c r="H14" s="88">
        <f>SUMPRODUCT(-('Gastos Gerais'!$F$4:$F$1003='Gastos das Atividades'!$B14),-('Gastos das Atividades'!H$1&gt;='Gastos Gerais'!$D$4:$D$1003),-('Gastos das Atividades'!H$1&lt;='Gastos Gerais'!$E$4:$E$1003),-('Gastos Gerais'!$C$4:$C$1003))</f>
        <v>0</v>
      </c>
      <c r="I14" s="88">
        <f>SUMPRODUCT(-('Gastos Gerais'!$F$4:$F$1003='Gastos das Atividades'!$B14),-('Gastos das Atividades'!I$1&gt;='Gastos Gerais'!$D$4:$D$1003),-('Gastos das Atividades'!I$1&lt;='Gastos Gerais'!$E$4:$E$1003),-('Gastos Gerais'!$C$4:$C$1003))</f>
        <v>0</v>
      </c>
      <c r="J14" s="88">
        <f>SUMPRODUCT(-('Gastos Gerais'!$F$4:$F$1003='Gastos das Atividades'!$B14),-('Gastos das Atividades'!J$1&gt;='Gastos Gerais'!$D$4:$D$1003),-('Gastos das Atividades'!J$1&lt;='Gastos Gerais'!$E$4:$E$1003),-('Gastos Gerais'!$C$4:$C$1003))</f>
        <v>0</v>
      </c>
      <c r="K14" s="88">
        <f>SUMPRODUCT(-('Gastos Gerais'!$F$4:$F$1003='Gastos das Atividades'!$B14),-('Gastos das Atividades'!K$1&gt;='Gastos Gerais'!$D$4:$D$1003),-('Gastos das Atividades'!K$1&lt;='Gastos Gerais'!$E$4:$E$1003),-('Gastos Gerais'!$C$4:$C$1003))</f>
        <v>0</v>
      </c>
      <c r="L14" s="88">
        <f>SUMPRODUCT(-('Gastos Gerais'!$F$4:$F$1003='Gastos das Atividades'!$B14),-('Gastos das Atividades'!L$1&gt;='Gastos Gerais'!$D$4:$D$1003),-('Gastos das Atividades'!L$1&lt;='Gastos Gerais'!$E$4:$E$1003),-('Gastos Gerais'!$C$4:$C$1003))</f>
        <v>0</v>
      </c>
      <c r="M14" s="88">
        <f>SUMPRODUCT(-('Gastos Gerais'!$F$4:$F$1003='Gastos das Atividades'!$B14),-('Gastos das Atividades'!M$1&gt;='Gastos Gerais'!$D$4:$D$1003),-('Gastos das Atividades'!M$1&lt;='Gastos Gerais'!$E$4:$E$1003),-('Gastos Gerais'!$C$4:$C$1003))</f>
        <v>0</v>
      </c>
      <c r="N14" s="88">
        <f>SUMPRODUCT(-('Gastos Gerais'!$F$4:$F$1003='Gastos das Atividades'!$B14),-('Gastos das Atividades'!N$1&gt;='Gastos Gerais'!$D$4:$D$1003),-('Gastos das Atividades'!N$1&lt;='Gastos Gerais'!$E$4:$E$1003),-('Gastos Gerais'!$C$4:$C$1003))</f>
        <v>0</v>
      </c>
      <c r="O14" s="88">
        <f>SUMPRODUCT(-('Gastos Gerais'!$F$4:$F$1003='Gastos das Atividades'!$B14),-('Gastos das Atividades'!O$1&gt;='Gastos Gerais'!$D$4:$D$1003),-('Gastos das Atividades'!O$1&lt;='Gastos Gerais'!$E$4:$E$1003),-('Gastos Gerais'!$C$4:$C$1003))</f>
        <v>0</v>
      </c>
      <c r="P14" s="88">
        <f>SUMPRODUCT(-('Gastos Gerais'!$F$4:$F$1003='Gastos das Atividades'!$B14),-('Gastos das Atividades'!P$1&gt;='Gastos Gerais'!$D$4:$D$1003),-('Gastos das Atividades'!P$1&lt;='Gastos Gerais'!$E$4:$E$1003),-('Gastos Gerais'!$C$4:$C$1003))</f>
        <v>0</v>
      </c>
      <c r="Q14" s="88">
        <f>SUMPRODUCT(-('Gastos Gerais'!$F$4:$F$1003='Gastos das Atividades'!$B14),-('Gastos das Atividades'!Q$1&gt;='Gastos Gerais'!$D$4:$D$1003),-('Gastos das Atividades'!Q$1&lt;='Gastos Gerais'!$E$4:$E$1003),-('Gastos Gerais'!$C$4:$C$1003))</f>
        <v>0</v>
      </c>
      <c r="R14" s="88">
        <f>SUMPRODUCT(-('Gastos Gerais'!$F$4:$F$1003='Gastos das Atividades'!$B14),-('Gastos das Atividades'!R$1&gt;='Gastos Gerais'!$D$4:$D$1003),-('Gastos das Atividades'!R$1&lt;='Gastos Gerais'!$E$4:$E$1003),-('Gastos Gerais'!$C$4:$C$1003))</f>
        <v>0</v>
      </c>
      <c r="S14" s="88">
        <f>SUMPRODUCT(-('Gastos Gerais'!$F$4:$F$1003='Gastos das Atividades'!$B14),-('Gastos das Atividades'!S$1&gt;='Gastos Gerais'!$D$4:$D$1003),-('Gastos das Atividades'!S$1&lt;='Gastos Gerais'!$E$4:$E$1003),-('Gastos Gerais'!$C$4:$C$1003))</f>
        <v>0</v>
      </c>
      <c r="T14" s="88">
        <f>SUMPRODUCT(-('Gastos Gerais'!$F$4:$F$1003='Gastos das Atividades'!$B14),-('Gastos das Atividades'!T$1&gt;='Gastos Gerais'!$D$4:$D$1003),-('Gastos das Atividades'!T$1&lt;='Gastos Gerais'!$E$4:$E$1003),-('Gastos Gerais'!$C$4:$C$1003))</f>
        <v>0</v>
      </c>
      <c r="U14" s="88">
        <f>SUMPRODUCT(-('Gastos Gerais'!$F$4:$F$1003='Gastos das Atividades'!$B14),-('Gastos das Atividades'!U$1&gt;='Gastos Gerais'!$D$4:$D$1003),-('Gastos das Atividades'!U$1&lt;='Gastos Gerais'!$E$4:$E$1003),-('Gastos Gerais'!$C$4:$C$1003))</f>
        <v>0</v>
      </c>
      <c r="V14" s="88">
        <f>SUMPRODUCT(-('Gastos Gerais'!$F$4:$F$1003='Gastos das Atividades'!$B14),-('Gastos das Atividades'!V$1&gt;='Gastos Gerais'!$D$4:$D$1003),-('Gastos das Atividades'!V$1&lt;='Gastos Gerais'!$E$4:$E$1003),-('Gastos Gerais'!$C$4:$C$1003))</f>
        <v>0</v>
      </c>
      <c r="W14" s="88">
        <f>SUMPRODUCT(-('Gastos Gerais'!$F$4:$F$1003='Gastos das Atividades'!$B14),-('Gastos das Atividades'!W$1&gt;='Gastos Gerais'!$D$4:$D$1003),-('Gastos das Atividades'!W$1&lt;='Gastos Gerais'!$E$4:$E$1003),-('Gastos Gerais'!$C$4:$C$1003))</f>
        <v>0</v>
      </c>
      <c r="X14" s="88">
        <f>SUMPRODUCT(-('Gastos Gerais'!$F$4:$F$1003='Gastos das Atividades'!$B14),-('Gastos das Atividades'!X$1&gt;='Gastos Gerais'!$D$4:$D$1003),-('Gastos das Atividades'!X$1&lt;='Gastos Gerais'!$E$4:$E$1003),-('Gastos Gerais'!$C$4:$C$1003))</f>
        <v>0</v>
      </c>
      <c r="Y14" s="88">
        <f>SUMPRODUCT(-('Gastos Gerais'!$F$4:$F$1003='Gastos das Atividades'!$B14),-('Gastos das Atividades'!Y$1&gt;='Gastos Gerais'!$D$4:$D$1003),-('Gastos das Atividades'!Y$1&lt;='Gastos Gerais'!$E$4:$E$1003),-('Gastos Gerais'!$C$4:$C$1003))</f>
        <v>0</v>
      </c>
      <c r="Z14" s="88">
        <f>SUMPRODUCT(-('Gastos Gerais'!$F$4:$F$1003='Gastos das Atividades'!$B14),-('Gastos das Atividades'!Z$1&gt;='Gastos Gerais'!$D$4:$D$1003),-('Gastos das Atividades'!Z$1&lt;='Gastos Gerais'!$E$4:$E$1003),-('Gastos Gerais'!$C$4:$C$1003))</f>
        <v>0</v>
      </c>
      <c r="AA14" s="88">
        <f>SUMPRODUCT(-('Gastos Gerais'!$F$4:$F$1003='Gastos das Atividades'!$B14),-('Gastos das Atividades'!AA$1&gt;='Gastos Gerais'!$D$4:$D$1003),-('Gastos das Atividades'!AA$1&lt;='Gastos Gerais'!$E$4:$E$1003),-('Gastos Gerais'!$C$4:$C$1003))</f>
        <v>0</v>
      </c>
      <c r="AB14" s="88">
        <f>SUMPRODUCT(-('Gastos Gerais'!$F$4:$F$1003='Gastos das Atividades'!$B14),-('Gastos das Atividades'!AB$1&gt;='Gastos Gerais'!$D$4:$D$1003),-('Gastos das Atividades'!AB$1&lt;='Gastos Gerais'!$E$4:$E$1003),-('Gastos Gerais'!$C$4:$C$1003))</f>
        <v>0</v>
      </c>
      <c r="AC14" s="88">
        <f>SUMPRODUCT(-('Gastos Gerais'!$F$4:$F$1003='Gastos das Atividades'!$B14),-('Gastos das Atividades'!AC$1&gt;='Gastos Gerais'!$D$4:$D$1003),-('Gastos das Atividades'!AC$1&lt;='Gastos Gerais'!$E$4:$E$1003),-('Gastos Gerais'!$C$4:$C$1003))</f>
        <v>0</v>
      </c>
      <c r="AD14" s="88">
        <f>SUMPRODUCT(-('Gastos Gerais'!$F$4:$F$1003='Gastos das Atividades'!$B14),-('Gastos das Atividades'!AD$1&gt;='Gastos Gerais'!$D$4:$D$1003),-('Gastos das Atividades'!AD$1&lt;='Gastos Gerais'!$E$4:$E$1003),-('Gastos Gerais'!$C$4:$C$1003))</f>
        <v>0</v>
      </c>
      <c r="AE14" s="88">
        <f>SUMPRODUCT(-('Gastos Gerais'!$F$4:$F$1003='Gastos das Atividades'!$B14),-('Gastos das Atividades'!AE$1&gt;='Gastos Gerais'!$D$4:$D$1003),-('Gastos das Atividades'!AE$1&lt;='Gastos Gerais'!$E$4:$E$1003),-('Gastos Gerais'!$C$4:$C$1003))</f>
        <v>0</v>
      </c>
      <c r="AF14" s="88">
        <f>SUMPRODUCT(-('Gastos Gerais'!$F$4:$F$1003='Gastos das Atividades'!$B14),-('Gastos das Atividades'!AF$1&gt;='Gastos Gerais'!$D$4:$D$1003),-('Gastos das Atividades'!AF$1&lt;='Gastos Gerais'!$E$4:$E$1003),-('Gastos Gerais'!$C$4:$C$1003))</f>
        <v>0</v>
      </c>
      <c r="AG14" s="88">
        <f>SUMPRODUCT(-('Gastos Gerais'!$F$4:$F$1003='Gastos das Atividades'!$B14),-('Gastos das Atividades'!AG$1&gt;='Gastos Gerais'!$D$4:$D$1003),-('Gastos das Atividades'!AG$1&lt;='Gastos Gerais'!$E$4:$E$1003),-('Gastos Gerais'!$C$4:$C$1003))</f>
        <v>0</v>
      </c>
      <c r="AH14" s="88">
        <f>SUMPRODUCT(-('Gastos Gerais'!$F$4:$F$1003='Gastos das Atividades'!$B14),-('Gastos das Atividades'!AH$1&gt;='Gastos Gerais'!$D$4:$D$1003),-('Gastos das Atividades'!AH$1&lt;='Gastos Gerais'!$E$4:$E$1003),-('Gastos Gerais'!$C$4:$C$1003))</f>
        <v>0</v>
      </c>
      <c r="AI14" s="88">
        <f>SUMPRODUCT(-('Gastos Gerais'!$F$4:$F$1003='Gastos das Atividades'!$B14),-('Gastos das Atividades'!AI$1&gt;='Gastos Gerais'!$D$4:$D$1003),-('Gastos das Atividades'!AI$1&lt;='Gastos Gerais'!$E$4:$E$1003),-('Gastos Gerais'!$C$4:$C$1003))</f>
        <v>0</v>
      </c>
      <c r="AJ14" s="88">
        <f>SUMPRODUCT(-('Gastos Gerais'!$F$4:$F$1003='Gastos das Atividades'!$B14),-('Gastos das Atividades'!AJ$1&gt;='Gastos Gerais'!$D$4:$D$1003),-('Gastos das Atividades'!AJ$1&lt;='Gastos Gerais'!$E$4:$E$1003),-('Gastos Gerais'!$C$4:$C$1003))</f>
        <v>0</v>
      </c>
      <c r="AK14" s="88">
        <f>SUMPRODUCT(-('Gastos Gerais'!$F$4:$F$1003='Gastos das Atividades'!$B14),-('Gastos das Atividades'!AK$1&gt;='Gastos Gerais'!$D$4:$D$1003),-('Gastos das Atividades'!AK$1&lt;='Gastos Gerais'!$E$4:$E$1003),-('Gastos Gerais'!$C$4:$C$1003))</f>
        <v>0</v>
      </c>
      <c r="AL14" s="88">
        <f>SUMPRODUCT(-('Gastos Gerais'!$F$4:$F$1003='Gastos das Atividades'!$B14),-('Gastos das Atividades'!AL$1&gt;='Gastos Gerais'!$D$4:$D$1003),-('Gastos das Atividades'!AL$1&lt;='Gastos Gerais'!$E$4:$E$1003),-('Gastos Gerais'!$C$4:$C$1003))</f>
        <v>0</v>
      </c>
      <c r="AM14" s="89">
        <f t="shared" si="0"/>
        <v>200000</v>
      </c>
      <c r="AN14" s="88">
        <f t="shared" si="1"/>
        <v>0</v>
      </c>
      <c r="AO14" s="88">
        <f t="shared" si="2"/>
        <v>0</v>
      </c>
      <c r="AP14" s="90">
        <f t="shared" si="3"/>
        <v>200000</v>
      </c>
      <c r="AQ14" s="91">
        <f t="shared" ref="AQ14:AT14" si="13">IF($AP$35=0,0,AM14/$AP$35)</f>
        <v>4.9221118862480255E-2</v>
      </c>
      <c r="AR14" s="91">
        <f t="shared" si="13"/>
        <v>0</v>
      </c>
      <c r="AS14" s="91">
        <f t="shared" si="13"/>
        <v>0</v>
      </c>
      <c r="AT14" s="92">
        <f t="shared" si="13"/>
        <v>4.9221118862480255E-2</v>
      </c>
      <c r="AU14" s="77"/>
    </row>
    <row r="15" spans="1:47" ht="13.5" customHeight="1">
      <c r="A15" s="93">
        <v>11</v>
      </c>
      <c r="B15" s="96" t="s">
        <v>99</v>
      </c>
      <c r="C15" s="88">
        <f>SUMPRODUCT(-('Gastos Gerais'!$F$4:$F$1003='Gastos das Atividades'!$B15),-('Gastos das Atividades'!C$1&gt;='Gastos Gerais'!$D$4:$D$1003),-('Gastos das Atividades'!C$1&lt;='Gastos Gerais'!$E$4:$E$1003),-('Gastos Gerais'!$C$4:$C$1003))</f>
        <v>12360</v>
      </c>
      <c r="D15" s="88">
        <f>SUMPRODUCT(-('Gastos Gerais'!$F$4:$F$1003='Gastos das Atividades'!$B15),-('Gastos das Atividades'!D$1&gt;='Gastos Gerais'!$D$4:$D$1003),-('Gastos das Atividades'!D$1&lt;='Gastos Gerais'!$E$4:$E$1003),-('Gastos Gerais'!$C$4:$C$1003))</f>
        <v>12360</v>
      </c>
      <c r="E15" s="88">
        <f>SUMPRODUCT(-('Gastos Gerais'!$F$4:$F$1003='Gastos das Atividades'!$B15),-('Gastos das Atividades'!E$1&gt;='Gastos Gerais'!$D$4:$D$1003),-('Gastos das Atividades'!E$1&lt;='Gastos Gerais'!$E$4:$E$1003),-('Gastos Gerais'!$C$4:$C$1003))</f>
        <v>12360</v>
      </c>
      <c r="F15" s="88">
        <f>SUMPRODUCT(-('Gastos Gerais'!$F$4:$F$1003='Gastos das Atividades'!$B15),-('Gastos das Atividades'!F$1&gt;='Gastos Gerais'!$D$4:$D$1003),-('Gastos das Atividades'!F$1&lt;='Gastos Gerais'!$E$4:$E$1003),-('Gastos Gerais'!$C$4:$C$1003))</f>
        <v>12360</v>
      </c>
      <c r="G15" s="88">
        <f>SUMPRODUCT(-('Gastos Gerais'!$F$4:$F$1003='Gastos das Atividades'!$B15),-('Gastos das Atividades'!G$1&gt;='Gastos Gerais'!$D$4:$D$1003),-('Gastos das Atividades'!G$1&lt;='Gastos Gerais'!$E$4:$E$1003),-('Gastos Gerais'!$C$4:$C$1003))</f>
        <v>12360</v>
      </c>
      <c r="H15" s="88">
        <f>SUMPRODUCT(-('Gastos Gerais'!$F$4:$F$1003='Gastos das Atividades'!$B15),-('Gastos das Atividades'!H$1&gt;='Gastos Gerais'!$D$4:$D$1003),-('Gastos das Atividades'!H$1&lt;='Gastos Gerais'!$E$4:$E$1003),-('Gastos Gerais'!$C$4:$C$1003))</f>
        <v>12360</v>
      </c>
      <c r="I15" s="88">
        <f>SUMPRODUCT(-('Gastos Gerais'!$F$4:$F$1003='Gastos das Atividades'!$B15),-('Gastos das Atividades'!I$1&gt;='Gastos Gerais'!$D$4:$D$1003),-('Gastos das Atividades'!I$1&lt;='Gastos Gerais'!$E$4:$E$1003),-('Gastos Gerais'!$C$4:$C$1003))</f>
        <v>0</v>
      </c>
      <c r="J15" s="88">
        <f>SUMPRODUCT(-('Gastos Gerais'!$F$4:$F$1003='Gastos das Atividades'!$B15),-('Gastos das Atividades'!J$1&gt;='Gastos Gerais'!$D$4:$D$1003),-('Gastos das Atividades'!J$1&lt;='Gastos Gerais'!$E$4:$E$1003),-('Gastos Gerais'!$C$4:$C$1003))</f>
        <v>0</v>
      </c>
      <c r="K15" s="88">
        <f>SUMPRODUCT(-('Gastos Gerais'!$F$4:$F$1003='Gastos das Atividades'!$B15),-('Gastos das Atividades'!K$1&gt;='Gastos Gerais'!$D$4:$D$1003),-('Gastos das Atividades'!K$1&lt;='Gastos Gerais'!$E$4:$E$1003),-('Gastos Gerais'!$C$4:$C$1003))</f>
        <v>0</v>
      </c>
      <c r="L15" s="88">
        <f>SUMPRODUCT(-('Gastos Gerais'!$F$4:$F$1003='Gastos das Atividades'!$B15),-('Gastos das Atividades'!L$1&gt;='Gastos Gerais'!$D$4:$D$1003),-('Gastos das Atividades'!L$1&lt;='Gastos Gerais'!$E$4:$E$1003),-('Gastos Gerais'!$C$4:$C$1003))</f>
        <v>0</v>
      </c>
      <c r="M15" s="88">
        <f>SUMPRODUCT(-('Gastos Gerais'!$F$4:$F$1003='Gastos das Atividades'!$B15),-('Gastos das Atividades'!M$1&gt;='Gastos Gerais'!$D$4:$D$1003),-('Gastos das Atividades'!M$1&lt;='Gastos Gerais'!$E$4:$E$1003),-('Gastos Gerais'!$C$4:$C$1003))</f>
        <v>0</v>
      </c>
      <c r="N15" s="88">
        <f>SUMPRODUCT(-('Gastos Gerais'!$F$4:$F$1003='Gastos das Atividades'!$B15),-('Gastos das Atividades'!N$1&gt;='Gastos Gerais'!$D$4:$D$1003),-('Gastos das Atividades'!N$1&lt;='Gastos Gerais'!$E$4:$E$1003),-('Gastos Gerais'!$C$4:$C$1003))</f>
        <v>0</v>
      </c>
      <c r="O15" s="88">
        <f>SUMPRODUCT(-('Gastos Gerais'!$F$4:$F$1003='Gastos das Atividades'!$B15),-('Gastos das Atividades'!O$1&gt;='Gastos Gerais'!$D$4:$D$1003),-('Gastos das Atividades'!O$1&lt;='Gastos Gerais'!$E$4:$E$1003),-('Gastos Gerais'!$C$4:$C$1003))</f>
        <v>0</v>
      </c>
      <c r="P15" s="88">
        <f>SUMPRODUCT(-('Gastos Gerais'!$F$4:$F$1003='Gastos das Atividades'!$B15),-('Gastos das Atividades'!P$1&gt;='Gastos Gerais'!$D$4:$D$1003),-('Gastos das Atividades'!P$1&lt;='Gastos Gerais'!$E$4:$E$1003),-('Gastos Gerais'!$C$4:$C$1003))</f>
        <v>0</v>
      </c>
      <c r="Q15" s="88">
        <f>SUMPRODUCT(-('Gastos Gerais'!$F$4:$F$1003='Gastos das Atividades'!$B15),-('Gastos das Atividades'!Q$1&gt;='Gastos Gerais'!$D$4:$D$1003),-('Gastos das Atividades'!Q$1&lt;='Gastos Gerais'!$E$4:$E$1003),-('Gastos Gerais'!$C$4:$C$1003))</f>
        <v>0</v>
      </c>
      <c r="R15" s="88">
        <f>SUMPRODUCT(-('Gastos Gerais'!$F$4:$F$1003='Gastos das Atividades'!$B15),-('Gastos das Atividades'!R$1&gt;='Gastos Gerais'!$D$4:$D$1003),-('Gastos das Atividades'!R$1&lt;='Gastos Gerais'!$E$4:$E$1003),-('Gastos Gerais'!$C$4:$C$1003))</f>
        <v>0</v>
      </c>
      <c r="S15" s="88">
        <f>SUMPRODUCT(-('Gastos Gerais'!$F$4:$F$1003='Gastos das Atividades'!$B15),-('Gastos das Atividades'!S$1&gt;='Gastos Gerais'!$D$4:$D$1003),-('Gastos das Atividades'!S$1&lt;='Gastos Gerais'!$E$4:$E$1003),-('Gastos Gerais'!$C$4:$C$1003))</f>
        <v>0</v>
      </c>
      <c r="T15" s="88">
        <f>SUMPRODUCT(-('Gastos Gerais'!$F$4:$F$1003='Gastos das Atividades'!$B15),-('Gastos das Atividades'!T$1&gt;='Gastos Gerais'!$D$4:$D$1003),-('Gastos das Atividades'!T$1&lt;='Gastos Gerais'!$E$4:$E$1003),-('Gastos Gerais'!$C$4:$C$1003))</f>
        <v>0</v>
      </c>
      <c r="U15" s="88">
        <f>SUMPRODUCT(-('Gastos Gerais'!$F$4:$F$1003='Gastos das Atividades'!$B15),-('Gastos das Atividades'!U$1&gt;='Gastos Gerais'!$D$4:$D$1003),-('Gastos das Atividades'!U$1&lt;='Gastos Gerais'!$E$4:$E$1003),-('Gastos Gerais'!$C$4:$C$1003))</f>
        <v>0</v>
      </c>
      <c r="V15" s="88">
        <f>SUMPRODUCT(-('Gastos Gerais'!$F$4:$F$1003='Gastos das Atividades'!$B15),-('Gastos das Atividades'!V$1&gt;='Gastos Gerais'!$D$4:$D$1003),-('Gastos das Atividades'!V$1&lt;='Gastos Gerais'!$E$4:$E$1003),-('Gastos Gerais'!$C$4:$C$1003))</f>
        <v>0</v>
      </c>
      <c r="W15" s="88">
        <f>SUMPRODUCT(-('Gastos Gerais'!$F$4:$F$1003='Gastos das Atividades'!$B15),-('Gastos das Atividades'!W$1&gt;='Gastos Gerais'!$D$4:$D$1003),-('Gastos das Atividades'!W$1&lt;='Gastos Gerais'!$E$4:$E$1003),-('Gastos Gerais'!$C$4:$C$1003))</f>
        <v>0</v>
      </c>
      <c r="X15" s="88">
        <f>SUMPRODUCT(-('Gastos Gerais'!$F$4:$F$1003='Gastos das Atividades'!$B15),-('Gastos das Atividades'!X$1&gt;='Gastos Gerais'!$D$4:$D$1003),-('Gastos das Atividades'!X$1&lt;='Gastos Gerais'!$E$4:$E$1003),-('Gastos Gerais'!$C$4:$C$1003))</f>
        <v>0</v>
      </c>
      <c r="Y15" s="88">
        <f>SUMPRODUCT(-('Gastos Gerais'!$F$4:$F$1003='Gastos das Atividades'!$B15),-('Gastos das Atividades'!Y$1&gt;='Gastos Gerais'!$D$4:$D$1003),-('Gastos das Atividades'!Y$1&lt;='Gastos Gerais'!$E$4:$E$1003),-('Gastos Gerais'!$C$4:$C$1003))</f>
        <v>0</v>
      </c>
      <c r="Z15" s="88">
        <f>SUMPRODUCT(-('Gastos Gerais'!$F$4:$F$1003='Gastos das Atividades'!$B15),-('Gastos das Atividades'!Z$1&gt;='Gastos Gerais'!$D$4:$D$1003),-('Gastos das Atividades'!Z$1&lt;='Gastos Gerais'!$E$4:$E$1003),-('Gastos Gerais'!$C$4:$C$1003))</f>
        <v>0</v>
      </c>
      <c r="AA15" s="88">
        <f>SUMPRODUCT(-('Gastos Gerais'!$F$4:$F$1003='Gastos das Atividades'!$B15),-('Gastos das Atividades'!AA$1&gt;='Gastos Gerais'!$D$4:$D$1003),-('Gastos das Atividades'!AA$1&lt;='Gastos Gerais'!$E$4:$E$1003),-('Gastos Gerais'!$C$4:$C$1003))</f>
        <v>0</v>
      </c>
      <c r="AB15" s="88">
        <f>SUMPRODUCT(-('Gastos Gerais'!$F$4:$F$1003='Gastos das Atividades'!$B15),-('Gastos das Atividades'!AB$1&gt;='Gastos Gerais'!$D$4:$D$1003),-('Gastos das Atividades'!AB$1&lt;='Gastos Gerais'!$E$4:$E$1003),-('Gastos Gerais'!$C$4:$C$1003))</f>
        <v>0</v>
      </c>
      <c r="AC15" s="88">
        <f>SUMPRODUCT(-('Gastos Gerais'!$F$4:$F$1003='Gastos das Atividades'!$B15),-('Gastos das Atividades'!AC$1&gt;='Gastos Gerais'!$D$4:$D$1003),-('Gastos das Atividades'!AC$1&lt;='Gastos Gerais'!$E$4:$E$1003),-('Gastos Gerais'!$C$4:$C$1003))</f>
        <v>0</v>
      </c>
      <c r="AD15" s="88">
        <f>SUMPRODUCT(-('Gastos Gerais'!$F$4:$F$1003='Gastos das Atividades'!$B15),-('Gastos das Atividades'!AD$1&gt;='Gastos Gerais'!$D$4:$D$1003),-('Gastos das Atividades'!AD$1&lt;='Gastos Gerais'!$E$4:$E$1003),-('Gastos Gerais'!$C$4:$C$1003))</f>
        <v>0</v>
      </c>
      <c r="AE15" s="88">
        <f>SUMPRODUCT(-('Gastos Gerais'!$F$4:$F$1003='Gastos das Atividades'!$B15),-('Gastos das Atividades'!AE$1&gt;='Gastos Gerais'!$D$4:$D$1003),-('Gastos das Atividades'!AE$1&lt;='Gastos Gerais'!$E$4:$E$1003),-('Gastos Gerais'!$C$4:$C$1003))</f>
        <v>0</v>
      </c>
      <c r="AF15" s="88">
        <f>SUMPRODUCT(-('Gastos Gerais'!$F$4:$F$1003='Gastos das Atividades'!$B15),-('Gastos das Atividades'!AF$1&gt;='Gastos Gerais'!$D$4:$D$1003),-('Gastos das Atividades'!AF$1&lt;='Gastos Gerais'!$E$4:$E$1003),-('Gastos Gerais'!$C$4:$C$1003))</f>
        <v>0</v>
      </c>
      <c r="AG15" s="88">
        <f>SUMPRODUCT(-('Gastos Gerais'!$F$4:$F$1003='Gastos das Atividades'!$B15),-('Gastos das Atividades'!AG$1&gt;='Gastos Gerais'!$D$4:$D$1003),-('Gastos das Atividades'!AG$1&lt;='Gastos Gerais'!$E$4:$E$1003),-('Gastos Gerais'!$C$4:$C$1003))</f>
        <v>0</v>
      </c>
      <c r="AH15" s="88">
        <f>SUMPRODUCT(-('Gastos Gerais'!$F$4:$F$1003='Gastos das Atividades'!$B15),-('Gastos das Atividades'!AH$1&gt;='Gastos Gerais'!$D$4:$D$1003),-('Gastos das Atividades'!AH$1&lt;='Gastos Gerais'!$E$4:$E$1003),-('Gastos Gerais'!$C$4:$C$1003))</f>
        <v>0</v>
      </c>
      <c r="AI15" s="88">
        <f>SUMPRODUCT(-('Gastos Gerais'!$F$4:$F$1003='Gastos das Atividades'!$B15),-('Gastos das Atividades'!AI$1&gt;='Gastos Gerais'!$D$4:$D$1003),-('Gastos das Atividades'!AI$1&lt;='Gastos Gerais'!$E$4:$E$1003),-('Gastos Gerais'!$C$4:$C$1003))</f>
        <v>0</v>
      </c>
      <c r="AJ15" s="88">
        <f>SUMPRODUCT(-('Gastos Gerais'!$F$4:$F$1003='Gastos das Atividades'!$B15),-('Gastos das Atividades'!AJ$1&gt;='Gastos Gerais'!$D$4:$D$1003),-('Gastos das Atividades'!AJ$1&lt;='Gastos Gerais'!$E$4:$E$1003),-('Gastos Gerais'!$C$4:$C$1003))</f>
        <v>0</v>
      </c>
      <c r="AK15" s="88">
        <f>SUMPRODUCT(-('Gastos Gerais'!$F$4:$F$1003='Gastos das Atividades'!$B15),-('Gastos das Atividades'!AK$1&gt;='Gastos Gerais'!$D$4:$D$1003),-('Gastos das Atividades'!AK$1&lt;='Gastos Gerais'!$E$4:$E$1003),-('Gastos Gerais'!$C$4:$C$1003))</f>
        <v>0</v>
      </c>
      <c r="AL15" s="88">
        <f>SUMPRODUCT(-('Gastos Gerais'!$F$4:$F$1003='Gastos das Atividades'!$B15),-('Gastos das Atividades'!AL$1&gt;='Gastos Gerais'!$D$4:$D$1003),-('Gastos das Atividades'!AL$1&lt;='Gastos Gerais'!$E$4:$E$1003),-('Gastos Gerais'!$C$4:$C$1003))</f>
        <v>0</v>
      </c>
      <c r="AM15" s="89">
        <f t="shared" si="0"/>
        <v>74160</v>
      </c>
      <c r="AN15" s="88">
        <f t="shared" si="1"/>
        <v>0</v>
      </c>
      <c r="AO15" s="88">
        <f t="shared" si="2"/>
        <v>0</v>
      </c>
      <c r="AP15" s="90">
        <f t="shared" si="3"/>
        <v>74160</v>
      </c>
      <c r="AQ15" s="91">
        <f t="shared" ref="AQ15:AT15" si="14">IF($AP$35=0,0,AM15/$AP$35)</f>
        <v>1.8251190874207679E-2</v>
      </c>
      <c r="AR15" s="91">
        <f t="shared" si="14"/>
        <v>0</v>
      </c>
      <c r="AS15" s="91">
        <f t="shared" si="14"/>
        <v>0</v>
      </c>
      <c r="AT15" s="92">
        <f t="shared" si="14"/>
        <v>1.8251190874207679E-2</v>
      </c>
      <c r="AU15" s="77"/>
    </row>
    <row r="16" spans="1:47" ht="25.5" customHeight="1">
      <c r="A16" s="93">
        <v>12</v>
      </c>
      <c r="B16" s="97" t="s">
        <v>100</v>
      </c>
      <c r="C16" s="88">
        <f>SUMPRODUCT(-('Gastos Gerais'!$F$4:$F$1003='Gastos das Atividades'!$B16),-('Gastos das Atividades'!C$1&gt;='Gastos Gerais'!$D$4:$D$1003),-('Gastos das Atividades'!C$1&lt;='Gastos Gerais'!$E$4:$E$1003),-('Gastos Gerais'!$C$4:$C$1003))</f>
        <v>100000</v>
      </c>
      <c r="D16" s="88">
        <f>SUMPRODUCT(-('Gastos Gerais'!$F$4:$F$1003='Gastos das Atividades'!$B16),-('Gastos das Atividades'!D$1&gt;='Gastos Gerais'!$D$4:$D$1003),-('Gastos das Atividades'!D$1&lt;='Gastos Gerais'!$E$4:$E$1003),-('Gastos Gerais'!$C$4:$C$1003))</f>
        <v>0</v>
      </c>
      <c r="E16" s="88">
        <f>SUMPRODUCT(-('Gastos Gerais'!$F$4:$F$1003='Gastos das Atividades'!$B16),-('Gastos das Atividades'!E$1&gt;='Gastos Gerais'!$D$4:$D$1003),-('Gastos das Atividades'!E$1&lt;='Gastos Gerais'!$E$4:$E$1003),-('Gastos Gerais'!$C$4:$C$1003))</f>
        <v>0</v>
      </c>
      <c r="F16" s="88">
        <f>SUMPRODUCT(-('Gastos Gerais'!$F$4:$F$1003='Gastos das Atividades'!$B16),-('Gastos das Atividades'!F$1&gt;='Gastos Gerais'!$D$4:$D$1003),-('Gastos das Atividades'!F$1&lt;='Gastos Gerais'!$E$4:$E$1003),-('Gastos Gerais'!$C$4:$C$1003))</f>
        <v>0</v>
      </c>
      <c r="G16" s="88">
        <f>SUMPRODUCT(-('Gastos Gerais'!$F$4:$F$1003='Gastos das Atividades'!$B16),-('Gastos das Atividades'!G$1&gt;='Gastos Gerais'!$D$4:$D$1003),-('Gastos das Atividades'!G$1&lt;='Gastos Gerais'!$E$4:$E$1003),-('Gastos Gerais'!$C$4:$C$1003))</f>
        <v>0</v>
      </c>
      <c r="H16" s="88">
        <f>SUMPRODUCT(-('Gastos Gerais'!$F$4:$F$1003='Gastos das Atividades'!$B16),-('Gastos das Atividades'!H$1&gt;='Gastos Gerais'!$D$4:$D$1003),-('Gastos das Atividades'!H$1&lt;='Gastos Gerais'!$E$4:$E$1003),-('Gastos Gerais'!$C$4:$C$1003))</f>
        <v>0</v>
      </c>
      <c r="I16" s="88">
        <f>SUMPRODUCT(-('Gastos Gerais'!$F$4:$F$1003='Gastos das Atividades'!$B16),-('Gastos das Atividades'!I$1&gt;='Gastos Gerais'!$D$4:$D$1003),-('Gastos das Atividades'!I$1&lt;='Gastos Gerais'!$E$4:$E$1003),-('Gastos Gerais'!$C$4:$C$1003))</f>
        <v>0</v>
      </c>
      <c r="J16" s="88">
        <f>SUMPRODUCT(-('Gastos Gerais'!$F$4:$F$1003='Gastos das Atividades'!$B16),-('Gastos das Atividades'!J$1&gt;='Gastos Gerais'!$D$4:$D$1003),-('Gastos das Atividades'!J$1&lt;='Gastos Gerais'!$E$4:$E$1003),-('Gastos Gerais'!$C$4:$C$1003))</f>
        <v>0</v>
      </c>
      <c r="K16" s="88">
        <f>SUMPRODUCT(-('Gastos Gerais'!$F$4:$F$1003='Gastos das Atividades'!$B16),-('Gastos das Atividades'!K$1&gt;='Gastos Gerais'!$D$4:$D$1003),-('Gastos das Atividades'!K$1&lt;='Gastos Gerais'!$E$4:$E$1003),-('Gastos Gerais'!$C$4:$C$1003))</f>
        <v>0</v>
      </c>
      <c r="L16" s="88">
        <f>SUMPRODUCT(-('Gastos Gerais'!$F$4:$F$1003='Gastos das Atividades'!$B16),-('Gastos das Atividades'!L$1&gt;='Gastos Gerais'!$D$4:$D$1003),-('Gastos das Atividades'!L$1&lt;='Gastos Gerais'!$E$4:$E$1003),-('Gastos Gerais'!$C$4:$C$1003))</f>
        <v>0</v>
      </c>
      <c r="M16" s="88">
        <f>SUMPRODUCT(-('Gastos Gerais'!$F$4:$F$1003='Gastos das Atividades'!$B16),-('Gastos das Atividades'!M$1&gt;='Gastos Gerais'!$D$4:$D$1003),-('Gastos das Atividades'!M$1&lt;='Gastos Gerais'!$E$4:$E$1003),-('Gastos Gerais'!$C$4:$C$1003))</f>
        <v>0</v>
      </c>
      <c r="N16" s="88">
        <f>SUMPRODUCT(-('Gastos Gerais'!$F$4:$F$1003='Gastos das Atividades'!$B16),-('Gastos das Atividades'!N$1&gt;='Gastos Gerais'!$D$4:$D$1003),-('Gastos das Atividades'!N$1&lt;='Gastos Gerais'!$E$4:$E$1003),-('Gastos Gerais'!$C$4:$C$1003))</f>
        <v>0</v>
      </c>
      <c r="O16" s="88">
        <f>SUMPRODUCT(-('Gastos Gerais'!$F$4:$F$1003='Gastos das Atividades'!$B16),-('Gastos das Atividades'!O$1&gt;='Gastos Gerais'!$D$4:$D$1003),-('Gastos das Atividades'!O$1&lt;='Gastos Gerais'!$E$4:$E$1003),-('Gastos Gerais'!$C$4:$C$1003))</f>
        <v>0</v>
      </c>
      <c r="P16" s="88">
        <f>SUMPRODUCT(-('Gastos Gerais'!$F$4:$F$1003='Gastos das Atividades'!$B16),-('Gastos das Atividades'!P$1&gt;='Gastos Gerais'!$D$4:$D$1003),-('Gastos das Atividades'!P$1&lt;='Gastos Gerais'!$E$4:$E$1003),-('Gastos Gerais'!$C$4:$C$1003))</f>
        <v>0</v>
      </c>
      <c r="Q16" s="88">
        <f>SUMPRODUCT(-('Gastos Gerais'!$F$4:$F$1003='Gastos das Atividades'!$B16),-('Gastos das Atividades'!Q$1&gt;='Gastos Gerais'!$D$4:$D$1003),-('Gastos das Atividades'!Q$1&lt;='Gastos Gerais'!$E$4:$E$1003),-('Gastos Gerais'!$C$4:$C$1003))</f>
        <v>0</v>
      </c>
      <c r="R16" s="88">
        <f>SUMPRODUCT(-('Gastos Gerais'!$F$4:$F$1003='Gastos das Atividades'!$B16),-('Gastos das Atividades'!R$1&gt;='Gastos Gerais'!$D$4:$D$1003),-('Gastos das Atividades'!R$1&lt;='Gastos Gerais'!$E$4:$E$1003),-('Gastos Gerais'!$C$4:$C$1003))</f>
        <v>0</v>
      </c>
      <c r="S16" s="88">
        <f>SUMPRODUCT(-('Gastos Gerais'!$F$4:$F$1003='Gastos das Atividades'!$B16),-('Gastos das Atividades'!S$1&gt;='Gastos Gerais'!$D$4:$D$1003),-('Gastos das Atividades'!S$1&lt;='Gastos Gerais'!$E$4:$E$1003),-('Gastos Gerais'!$C$4:$C$1003))</f>
        <v>0</v>
      </c>
      <c r="T16" s="88">
        <f>SUMPRODUCT(-('Gastos Gerais'!$F$4:$F$1003='Gastos das Atividades'!$B16),-('Gastos das Atividades'!T$1&gt;='Gastos Gerais'!$D$4:$D$1003),-('Gastos das Atividades'!T$1&lt;='Gastos Gerais'!$E$4:$E$1003),-('Gastos Gerais'!$C$4:$C$1003))</f>
        <v>0</v>
      </c>
      <c r="U16" s="88">
        <f>SUMPRODUCT(-('Gastos Gerais'!$F$4:$F$1003='Gastos das Atividades'!$B16),-('Gastos das Atividades'!U$1&gt;='Gastos Gerais'!$D$4:$D$1003),-('Gastos das Atividades'!U$1&lt;='Gastos Gerais'!$E$4:$E$1003),-('Gastos Gerais'!$C$4:$C$1003))</f>
        <v>0</v>
      </c>
      <c r="V16" s="88">
        <f>SUMPRODUCT(-('Gastos Gerais'!$F$4:$F$1003='Gastos das Atividades'!$B16),-('Gastos das Atividades'!V$1&gt;='Gastos Gerais'!$D$4:$D$1003),-('Gastos das Atividades'!V$1&lt;='Gastos Gerais'!$E$4:$E$1003),-('Gastos Gerais'!$C$4:$C$1003))</f>
        <v>0</v>
      </c>
      <c r="W16" s="88">
        <f>SUMPRODUCT(-('Gastos Gerais'!$F$4:$F$1003='Gastos das Atividades'!$B16),-('Gastos das Atividades'!W$1&gt;='Gastos Gerais'!$D$4:$D$1003),-('Gastos das Atividades'!W$1&lt;='Gastos Gerais'!$E$4:$E$1003),-('Gastos Gerais'!$C$4:$C$1003))</f>
        <v>0</v>
      </c>
      <c r="X16" s="88">
        <f>SUMPRODUCT(-('Gastos Gerais'!$F$4:$F$1003='Gastos das Atividades'!$B16),-('Gastos das Atividades'!X$1&gt;='Gastos Gerais'!$D$4:$D$1003),-('Gastos das Atividades'!X$1&lt;='Gastos Gerais'!$E$4:$E$1003),-('Gastos Gerais'!$C$4:$C$1003))</f>
        <v>0</v>
      </c>
      <c r="Y16" s="88">
        <f>SUMPRODUCT(-('Gastos Gerais'!$F$4:$F$1003='Gastos das Atividades'!$B16),-('Gastos das Atividades'!Y$1&gt;='Gastos Gerais'!$D$4:$D$1003),-('Gastos das Atividades'!Y$1&lt;='Gastos Gerais'!$E$4:$E$1003),-('Gastos Gerais'!$C$4:$C$1003))</f>
        <v>0</v>
      </c>
      <c r="Z16" s="88">
        <f>SUMPRODUCT(-('Gastos Gerais'!$F$4:$F$1003='Gastos das Atividades'!$B16),-('Gastos das Atividades'!Z$1&gt;='Gastos Gerais'!$D$4:$D$1003),-('Gastos das Atividades'!Z$1&lt;='Gastos Gerais'!$E$4:$E$1003),-('Gastos Gerais'!$C$4:$C$1003))</f>
        <v>0</v>
      </c>
      <c r="AA16" s="88">
        <f>SUMPRODUCT(-('Gastos Gerais'!$F$4:$F$1003='Gastos das Atividades'!$B16),-('Gastos das Atividades'!AA$1&gt;='Gastos Gerais'!$D$4:$D$1003),-('Gastos das Atividades'!AA$1&lt;='Gastos Gerais'!$E$4:$E$1003),-('Gastos Gerais'!$C$4:$C$1003))</f>
        <v>0</v>
      </c>
      <c r="AB16" s="88">
        <f>SUMPRODUCT(-('Gastos Gerais'!$F$4:$F$1003='Gastos das Atividades'!$B16),-('Gastos das Atividades'!AB$1&gt;='Gastos Gerais'!$D$4:$D$1003),-('Gastos das Atividades'!AB$1&lt;='Gastos Gerais'!$E$4:$E$1003),-('Gastos Gerais'!$C$4:$C$1003))</f>
        <v>0</v>
      </c>
      <c r="AC16" s="88">
        <f>SUMPRODUCT(-('Gastos Gerais'!$F$4:$F$1003='Gastos das Atividades'!$B16),-('Gastos das Atividades'!AC$1&gt;='Gastos Gerais'!$D$4:$D$1003),-('Gastos das Atividades'!AC$1&lt;='Gastos Gerais'!$E$4:$E$1003),-('Gastos Gerais'!$C$4:$C$1003))</f>
        <v>0</v>
      </c>
      <c r="AD16" s="88">
        <f>SUMPRODUCT(-('Gastos Gerais'!$F$4:$F$1003='Gastos das Atividades'!$B16),-('Gastos das Atividades'!AD$1&gt;='Gastos Gerais'!$D$4:$D$1003),-('Gastos das Atividades'!AD$1&lt;='Gastos Gerais'!$E$4:$E$1003),-('Gastos Gerais'!$C$4:$C$1003))</f>
        <v>0</v>
      </c>
      <c r="AE16" s="88">
        <f>SUMPRODUCT(-('Gastos Gerais'!$F$4:$F$1003='Gastos das Atividades'!$B16),-('Gastos das Atividades'!AE$1&gt;='Gastos Gerais'!$D$4:$D$1003),-('Gastos das Atividades'!AE$1&lt;='Gastos Gerais'!$E$4:$E$1003),-('Gastos Gerais'!$C$4:$C$1003))</f>
        <v>0</v>
      </c>
      <c r="AF16" s="88">
        <f>SUMPRODUCT(-('Gastos Gerais'!$F$4:$F$1003='Gastos das Atividades'!$B16),-('Gastos das Atividades'!AF$1&gt;='Gastos Gerais'!$D$4:$D$1003),-('Gastos das Atividades'!AF$1&lt;='Gastos Gerais'!$E$4:$E$1003),-('Gastos Gerais'!$C$4:$C$1003))</f>
        <v>0</v>
      </c>
      <c r="AG16" s="88">
        <f>SUMPRODUCT(-('Gastos Gerais'!$F$4:$F$1003='Gastos das Atividades'!$B16),-('Gastos das Atividades'!AG$1&gt;='Gastos Gerais'!$D$4:$D$1003),-('Gastos das Atividades'!AG$1&lt;='Gastos Gerais'!$E$4:$E$1003),-('Gastos Gerais'!$C$4:$C$1003))</f>
        <v>0</v>
      </c>
      <c r="AH16" s="88">
        <f>SUMPRODUCT(-('Gastos Gerais'!$F$4:$F$1003='Gastos das Atividades'!$B16),-('Gastos das Atividades'!AH$1&gt;='Gastos Gerais'!$D$4:$D$1003),-('Gastos das Atividades'!AH$1&lt;='Gastos Gerais'!$E$4:$E$1003),-('Gastos Gerais'!$C$4:$C$1003))</f>
        <v>0</v>
      </c>
      <c r="AI16" s="88">
        <f>SUMPRODUCT(-('Gastos Gerais'!$F$4:$F$1003='Gastos das Atividades'!$B16),-('Gastos das Atividades'!AI$1&gt;='Gastos Gerais'!$D$4:$D$1003),-('Gastos das Atividades'!AI$1&lt;='Gastos Gerais'!$E$4:$E$1003),-('Gastos Gerais'!$C$4:$C$1003))</f>
        <v>0</v>
      </c>
      <c r="AJ16" s="88">
        <f>SUMPRODUCT(-('Gastos Gerais'!$F$4:$F$1003='Gastos das Atividades'!$B16),-('Gastos das Atividades'!AJ$1&gt;='Gastos Gerais'!$D$4:$D$1003),-('Gastos das Atividades'!AJ$1&lt;='Gastos Gerais'!$E$4:$E$1003),-('Gastos Gerais'!$C$4:$C$1003))</f>
        <v>0</v>
      </c>
      <c r="AK16" s="88">
        <f>SUMPRODUCT(-('Gastos Gerais'!$F$4:$F$1003='Gastos das Atividades'!$B16),-('Gastos das Atividades'!AK$1&gt;='Gastos Gerais'!$D$4:$D$1003),-('Gastos das Atividades'!AK$1&lt;='Gastos Gerais'!$E$4:$E$1003),-('Gastos Gerais'!$C$4:$C$1003))</f>
        <v>0</v>
      </c>
      <c r="AL16" s="88">
        <f>SUMPRODUCT(-('Gastos Gerais'!$F$4:$F$1003='Gastos das Atividades'!$B16),-('Gastos das Atividades'!AL$1&gt;='Gastos Gerais'!$D$4:$D$1003),-('Gastos das Atividades'!AL$1&lt;='Gastos Gerais'!$E$4:$E$1003),-('Gastos Gerais'!$C$4:$C$1003))</f>
        <v>0</v>
      </c>
      <c r="AM16" s="89">
        <f t="shared" si="0"/>
        <v>100000</v>
      </c>
      <c r="AN16" s="88">
        <f t="shared" si="1"/>
        <v>0</v>
      </c>
      <c r="AO16" s="88">
        <f t="shared" si="2"/>
        <v>0</v>
      </c>
      <c r="AP16" s="90">
        <f t="shared" si="3"/>
        <v>100000</v>
      </c>
      <c r="AQ16" s="91">
        <f t="shared" ref="AQ16:AT16" si="15">IF($AP$35=0,0,AM16/$AP$35)</f>
        <v>2.4610559431240128E-2</v>
      </c>
      <c r="AR16" s="91">
        <f t="shared" si="15"/>
        <v>0</v>
      </c>
      <c r="AS16" s="91">
        <f t="shared" si="15"/>
        <v>0</v>
      </c>
      <c r="AT16" s="92">
        <f t="shared" si="15"/>
        <v>2.4610559431240128E-2</v>
      </c>
      <c r="AU16" s="77"/>
    </row>
    <row r="17" spans="1:47" ht="13.5" customHeight="1">
      <c r="A17" s="93">
        <v>13</v>
      </c>
      <c r="B17" s="96" t="s">
        <v>101</v>
      </c>
      <c r="C17" s="88">
        <f>SUMPRODUCT(-('Gastos Gerais'!$F$4:$F$1003='Gastos das Atividades'!$B17),-('Gastos das Atividades'!C$1&gt;='Gastos Gerais'!$D$4:$D$1003),-('Gastos das Atividades'!C$1&lt;='Gastos Gerais'!$E$4:$E$1003),-('Gastos Gerais'!$C$4:$C$1003))</f>
        <v>150000</v>
      </c>
      <c r="D17" s="88">
        <f>SUMPRODUCT(-('Gastos Gerais'!$F$4:$F$1003='Gastos das Atividades'!$B17),-('Gastos das Atividades'!D$1&gt;='Gastos Gerais'!$D$4:$D$1003),-('Gastos das Atividades'!D$1&lt;='Gastos Gerais'!$E$4:$E$1003),-('Gastos Gerais'!$C$4:$C$1003))</f>
        <v>0</v>
      </c>
      <c r="E17" s="88">
        <f>SUMPRODUCT(-('Gastos Gerais'!$F$4:$F$1003='Gastos das Atividades'!$B17),-('Gastos das Atividades'!E$1&gt;='Gastos Gerais'!$D$4:$D$1003),-('Gastos das Atividades'!E$1&lt;='Gastos Gerais'!$E$4:$E$1003),-('Gastos Gerais'!$C$4:$C$1003))</f>
        <v>0</v>
      </c>
      <c r="F17" s="88">
        <f>SUMPRODUCT(-('Gastos Gerais'!$F$4:$F$1003='Gastos das Atividades'!$B17),-('Gastos das Atividades'!F$1&gt;='Gastos Gerais'!$D$4:$D$1003),-('Gastos das Atividades'!F$1&lt;='Gastos Gerais'!$E$4:$E$1003),-('Gastos Gerais'!$C$4:$C$1003))</f>
        <v>0</v>
      </c>
      <c r="G17" s="88">
        <f>SUMPRODUCT(-('Gastos Gerais'!$F$4:$F$1003='Gastos das Atividades'!$B17),-('Gastos das Atividades'!G$1&gt;='Gastos Gerais'!$D$4:$D$1003),-('Gastos das Atividades'!G$1&lt;='Gastos Gerais'!$E$4:$E$1003),-('Gastos Gerais'!$C$4:$C$1003))</f>
        <v>0</v>
      </c>
      <c r="H17" s="88">
        <f>SUMPRODUCT(-('Gastos Gerais'!$F$4:$F$1003='Gastos das Atividades'!$B17),-('Gastos das Atividades'!H$1&gt;='Gastos Gerais'!$D$4:$D$1003),-('Gastos das Atividades'!H$1&lt;='Gastos Gerais'!$E$4:$E$1003),-('Gastos Gerais'!$C$4:$C$1003))</f>
        <v>0</v>
      </c>
      <c r="I17" s="88">
        <f>SUMPRODUCT(-('Gastos Gerais'!$F$4:$F$1003='Gastos das Atividades'!$B17),-('Gastos das Atividades'!I$1&gt;='Gastos Gerais'!$D$4:$D$1003),-('Gastos das Atividades'!I$1&lt;='Gastos Gerais'!$E$4:$E$1003),-('Gastos Gerais'!$C$4:$C$1003))</f>
        <v>0</v>
      </c>
      <c r="J17" s="88">
        <f>SUMPRODUCT(-('Gastos Gerais'!$F$4:$F$1003='Gastos das Atividades'!$B17),-('Gastos das Atividades'!J$1&gt;='Gastos Gerais'!$D$4:$D$1003),-('Gastos das Atividades'!J$1&lt;='Gastos Gerais'!$E$4:$E$1003),-('Gastos Gerais'!$C$4:$C$1003))</f>
        <v>0</v>
      </c>
      <c r="K17" s="88">
        <f>SUMPRODUCT(-('Gastos Gerais'!$F$4:$F$1003='Gastos das Atividades'!$B17),-('Gastos das Atividades'!K$1&gt;='Gastos Gerais'!$D$4:$D$1003),-('Gastos das Atividades'!K$1&lt;='Gastos Gerais'!$E$4:$E$1003),-('Gastos Gerais'!$C$4:$C$1003))</f>
        <v>0</v>
      </c>
      <c r="L17" s="88">
        <f>SUMPRODUCT(-('Gastos Gerais'!$F$4:$F$1003='Gastos das Atividades'!$B17),-('Gastos das Atividades'!L$1&gt;='Gastos Gerais'!$D$4:$D$1003),-('Gastos das Atividades'!L$1&lt;='Gastos Gerais'!$E$4:$E$1003),-('Gastos Gerais'!$C$4:$C$1003))</f>
        <v>0</v>
      </c>
      <c r="M17" s="88">
        <f>SUMPRODUCT(-('Gastos Gerais'!$F$4:$F$1003='Gastos das Atividades'!$B17),-('Gastos das Atividades'!M$1&gt;='Gastos Gerais'!$D$4:$D$1003),-('Gastos das Atividades'!M$1&lt;='Gastos Gerais'!$E$4:$E$1003),-('Gastos Gerais'!$C$4:$C$1003))</f>
        <v>0</v>
      </c>
      <c r="N17" s="88">
        <f>SUMPRODUCT(-('Gastos Gerais'!$F$4:$F$1003='Gastos das Atividades'!$B17),-('Gastos das Atividades'!N$1&gt;='Gastos Gerais'!$D$4:$D$1003),-('Gastos das Atividades'!N$1&lt;='Gastos Gerais'!$E$4:$E$1003),-('Gastos Gerais'!$C$4:$C$1003))</f>
        <v>0</v>
      </c>
      <c r="O17" s="88">
        <f>SUMPRODUCT(-('Gastos Gerais'!$F$4:$F$1003='Gastos das Atividades'!$B17),-('Gastos das Atividades'!O$1&gt;='Gastos Gerais'!$D$4:$D$1003),-('Gastos das Atividades'!O$1&lt;='Gastos Gerais'!$E$4:$E$1003),-('Gastos Gerais'!$C$4:$C$1003))</f>
        <v>0</v>
      </c>
      <c r="P17" s="88">
        <f>SUMPRODUCT(-('Gastos Gerais'!$F$4:$F$1003='Gastos das Atividades'!$B17),-('Gastos das Atividades'!P$1&gt;='Gastos Gerais'!$D$4:$D$1003),-('Gastos das Atividades'!P$1&lt;='Gastos Gerais'!$E$4:$E$1003),-('Gastos Gerais'!$C$4:$C$1003))</f>
        <v>0</v>
      </c>
      <c r="Q17" s="88">
        <f>SUMPRODUCT(-('Gastos Gerais'!$F$4:$F$1003='Gastos das Atividades'!$B17),-('Gastos das Atividades'!Q$1&gt;='Gastos Gerais'!$D$4:$D$1003),-('Gastos das Atividades'!Q$1&lt;='Gastos Gerais'!$E$4:$E$1003),-('Gastos Gerais'!$C$4:$C$1003))</f>
        <v>0</v>
      </c>
      <c r="R17" s="88">
        <f>SUMPRODUCT(-('Gastos Gerais'!$F$4:$F$1003='Gastos das Atividades'!$B17),-('Gastos das Atividades'!R$1&gt;='Gastos Gerais'!$D$4:$D$1003),-('Gastos das Atividades'!R$1&lt;='Gastos Gerais'!$E$4:$E$1003),-('Gastos Gerais'!$C$4:$C$1003))</f>
        <v>0</v>
      </c>
      <c r="S17" s="88">
        <f>SUMPRODUCT(-('Gastos Gerais'!$F$4:$F$1003='Gastos das Atividades'!$B17),-('Gastos das Atividades'!S$1&gt;='Gastos Gerais'!$D$4:$D$1003),-('Gastos das Atividades'!S$1&lt;='Gastos Gerais'!$E$4:$E$1003),-('Gastos Gerais'!$C$4:$C$1003))</f>
        <v>0</v>
      </c>
      <c r="T17" s="88">
        <f>SUMPRODUCT(-('Gastos Gerais'!$F$4:$F$1003='Gastos das Atividades'!$B17),-('Gastos das Atividades'!T$1&gt;='Gastos Gerais'!$D$4:$D$1003),-('Gastos das Atividades'!T$1&lt;='Gastos Gerais'!$E$4:$E$1003),-('Gastos Gerais'!$C$4:$C$1003))</f>
        <v>0</v>
      </c>
      <c r="U17" s="88">
        <f>SUMPRODUCT(-('Gastos Gerais'!$F$4:$F$1003='Gastos das Atividades'!$B17),-('Gastos das Atividades'!U$1&gt;='Gastos Gerais'!$D$4:$D$1003),-('Gastos das Atividades'!U$1&lt;='Gastos Gerais'!$E$4:$E$1003),-('Gastos Gerais'!$C$4:$C$1003))</f>
        <v>0</v>
      </c>
      <c r="V17" s="88">
        <f>SUMPRODUCT(-('Gastos Gerais'!$F$4:$F$1003='Gastos das Atividades'!$B17),-('Gastos das Atividades'!V$1&gt;='Gastos Gerais'!$D$4:$D$1003),-('Gastos das Atividades'!V$1&lt;='Gastos Gerais'!$E$4:$E$1003),-('Gastos Gerais'!$C$4:$C$1003))</f>
        <v>0</v>
      </c>
      <c r="W17" s="88">
        <f>SUMPRODUCT(-('Gastos Gerais'!$F$4:$F$1003='Gastos das Atividades'!$B17),-('Gastos das Atividades'!W$1&gt;='Gastos Gerais'!$D$4:$D$1003),-('Gastos das Atividades'!W$1&lt;='Gastos Gerais'!$E$4:$E$1003),-('Gastos Gerais'!$C$4:$C$1003))</f>
        <v>0</v>
      </c>
      <c r="X17" s="88">
        <f>SUMPRODUCT(-('Gastos Gerais'!$F$4:$F$1003='Gastos das Atividades'!$B17),-('Gastos das Atividades'!X$1&gt;='Gastos Gerais'!$D$4:$D$1003),-('Gastos das Atividades'!X$1&lt;='Gastos Gerais'!$E$4:$E$1003),-('Gastos Gerais'!$C$4:$C$1003))</f>
        <v>0</v>
      </c>
      <c r="Y17" s="88">
        <f>SUMPRODUCT(-('Gastos Gerais'!$F$4:$F$1003='Gastos das Atividades'!$B17),-('Gastos das Atividades'!Y$1&gt;='Gastos Gerais'!$D$4:$D$1003),-('Gastos das Atividades'!Y$1&lt;='Gastos Gerais'!$E$4:$E$1003),-('Gastos Gerais'!$C$4:$C$1003))</f>
        <v>0</v>
      </c>
      <c r="Z17" s="88">
        <f>SUMPRODUCT(-('Gastos Gerais'!$F$4:$F$1003='Gastos das Atividades'!$B17),-('Gastos das Atividades'!Z$1&gt;='Gastos Gerais'!$D$4:$D$1003),-('Gastos das Atividades'!Z$1&lt;='Gastos Gerais'!$E$4:$E$1003),-('Gastos Gerais'!$C$4:$C$1003))</f>
        <v>0</v>
      </c>
      <c r="AA17" s="88">
        <f>SUMPRODUCT(-('Gastos Gerais'!$F$4:$F$1003='Gastos das Atividades'!$B17),-('Gastos das Atividades'!AA$1&gt;='Gastos Gerais'!$D$4:$D$1003),-('Gastos das Atividades'!AA$1&lt;='Gastos Gerais'!$E$4:$E$1003),-('Gastos Gerais'!$C$4:$C$1003))</f>
        <v>0</v>
      </c>
      <c r="AB17" s="88">
        <f>SUMPRODUCT(-('Gastos Gerais'!$F$4:$F$1003='Gastos das Atividades'!$B17),-('Gastos das Atividades'!AB$1&gt;='Gastos Gerais'!$D$4:$D$1003),-('Gastos das Atividades'!AB$1&lt;='Gastos Gerais'!$E$4:$E$1003),-('Gastos Gerais'!$C$4:$C$1003))</f>
        <v>0</v>
      </c>
      <c r="AC17" s="88">
        <f>SUMPRODUCT(-('Gastos Gerais'!$F$4:$F$1003='Gastos das Atividades'!$B17),-('Gastos das Atividades'!AC$1&gt;='Gastos Gerais'!$D$4:$D$1003),-('Gastos das Atividades'!AC$1&lt;='Gastos Gerais'!$E$4:$E$1003),-('Gastos Gerais'!$C$4:$C$1003))</f>
        <v>0</v>
      </c>
      <c r="AD17" s="88">
        <f>SUMPRODUCT(-('Gastos Gerais'!$F$4:$F$1003='Gastos das Atividades'!$B17),-('Gastos das Atividades'!AD$1&gt;='Gastos Gerais'!$D$4:$D$1003),-('Gastos das Atividades'!AD$1&lt;='Gastos Gerais'!$E$4:$E$1003),-('Gastos Gerais'!$C$4:$C$1003))</f>
        <v>0</v>
      </c>
      <c r="AE17" s="88">
        <f>SUMPRODUCT(-('Gastos Gerais'!$F$4:$F$1003='Gastos das Atividades'!$B17),-('Gastos das Atividades'!AE$1&gt;='Gastos Gerais'!$D$4:$D$1003),-('Gastos das Atividades'!AE$1&lt;='Gastos Gerais'!$E$4:$E$1003),-('Gastos Gerais'!$C$4:$C$1003))</f>
        <v>0</v>
      </c>
      <c r="AF17" s="88">
        <f>SUMPRODUCT(-('Gastos Gerais'!$F$4:$F$1003='Gastos das Atividades'!$B17),-('Gastos das Atividades'!AF$1&gt;='Gastos Gerais'!$D$4:$D$1003),-('Gastos das Atividades'!AF$1&lt;='Gastos Gerais'!$E$4:$E$1003),-('Gastos Gerais'!$C$4:$C$1003))</f>
        <v>0</v>
      </c>
      <c r="AG17" s="88">
        <f>SUMPRODUCT(-('Gastos Gerais'!$F$4:$F$1003='Gastos das Atividades'!$B17),-('Gastos das Atividades'!AG$1&gt;='Gastos Gerais'!$D$4:$D$1003),-('Gastos das Atividades'!AG$1&lt;='Gastos Gerais'!$E$4:$E$1003),-('Gastos Gerais'!$C$4:$C$1003))</f>
        <v>0</v>
      </c>
      <c r="AH17" s="88">
        <f>SUMPRODUCT(-('Gastos Gerais'!$F$4:$F$1003='Gastos das Atividades'!$B17),-('Gastos das Atividades'!AH$1&gt;='Gastos Gerais'!$D$4:$D$1003),-('Gastos das Atividades'!AH$1&lt;='Gastos Gerais'!$E$4:$E$1003),-('Gastos Gerais'!$C$4:$C$1003))</f>
        <v>0</v>
      </c>
      <c r="AI17" s="88">
        <f>SUMPRODUCT(-('Gastos Gerais'!$F$4:$F$1003='Gastos das Atividades'!$B17),-('Gastos das Atividades'!AI$1&gt;='Gastos Gerais'!$D$4:$D$1003),-('Gastos das Atividades'!AI$1&lt;='Gastos Gerais'!$E$4:$E$1003),-('Gastos Gerais'!$C$4:$C$1003))</f>
        <v>0</v>
      </c>
      <c r="AJ17" s="88">
        <f>SUMPRODUCT(-('Gastos Gerais'!$F$4:$F$1003='Gastos das Atividades'!$B17),-('Gastos das Atividades'!AJ$1&gt;='Gastos Gerais'!$D$4:$D$1003),-('Gastos das Atividades'!AJ$1&lt;='Gastos Gerais'!$E$4:$E$1003),-('Gastos Gerais'!$C$4:$C$1003))</f>
        <v>0</v>
      </c>
      <c r="AK17" s="88">
        <f>SUMPRODUCT(-('Gastos Gerais'!$F$4:$F$1003='Gastos das Atividades'!$B17),-('Gastos das Atividades'!AK$1&gt;='Gastos Gerais'!$D$4:$D$1003),-('Gastos das Atividades'!AK$1&lt;='Gastos Gerais'!$E$4:$E$1003),-('Gastos Gerais'!$C$4:$C$1003))</f>
        <v>0</v>
      </c>
      <c r="AL17" s="88">
        <f>SUMPRODUCT(-('Gastos Gerais'!$F$4:$F$1003='Gastos das Atividades'!$B17),-('Gastos das Atividades'!AL$1&gt;='Gastos Gerais'!$D$4:$D$1003),-('Gastos das Atividades'!AL$1&lt;='Gastos Gerais'!$E$4:$E$1003),-('Gastos Gerais'!$C$4:$C$1003))</f>
        <v>0</v>
      </c>
      <c r="AM17" s="89">
        <f t="shared" si="0"/>
        <v>150000</v>
      </c>
      <c r="AN17" s="88">
        <f t="shared" si="1"/>
        <v>0</v>
      </c>
      <c r="AO17" s="88">
        <f t="shared" si="2"/>
        <v>0</v>
      </c>
      <c r="AP17" s="90">
        <f t="shared" si="3"/>
        <v>150000</v>
      </c>
      <c r="AQ17" s="91">
        <f t="shared" ref="AQ17:AT17" si="16">IF($AP$35=0,0,AM17/$AP$35)</f>
        <v>3.691583914686019E-2</v>
      </c>
      <c r="AR17" s="91">
        <f t="shared" si="16"/>
        <v>0</v>
      </c>
      <c r="AS17" s="91">
        <f t="shared" si="16"/>
        <v>0</v>
      </c>
      <c r="AT17" s="92">
        <f t="shared" si="16"/>
        <v>3.691583914686019E-2</v>
      </c>
      <c r="AU17" s="77"/>
    </row>
    <row r="18" spans="1:47" ht="25.5" customHeight="1">
      <c r="A18" s="93">
        <v>14</v>
      </c>
      <c r="B18" s="97" t="s">
        <v>102</v>
      </c>
      <c r="C18" s="88">
        <f>SUMPRODUCT(-('Gastos Gerais'!$F$4:$F$1003='Gastos das Atividades'!$B18),-('Gastos das Atividades'!C$1&gt;='Gastos Gerais'!$D$4:$D$1003),-('Gastos das Atividades'!C$1&lt;='Gastos Gerais'!$E$4:$E$1003),-('Gastos Gerais'!$C$4:$C$1003))</f>
        <v>190602</v>
      </c>
      <c r="D18" s="88">
        <f>SUMPRODUCT(-('Gastos Gerais'!$F$4:$F$1003='Gastos das Atividades'!$B18),-('Gastos das Atividades'!D$1&gt;='Gastos Gerais'!$D$4:$D$1003),-('Gastos das Atividades'!D$1&lt;='Gastos Gerais'!$E$4:$E$1003),-('Gastos Gerais'!$C$4:$C$1003))</f>
        <v>0</v>
      </c>
      <c r="E18" s="88">
        <f>SUMPRODUCT(-('Gastos Gerais'!$F$4:$F$1003='Gastos das Atividades'!$B18),-('Gastos das Atividades'!E$1&gt;='Gastos Gerais'!$D$4:$D$1003),-('Gastos das Atividades'!E$1&lt;='Gastos Gerais'!$E$4:$E$1003),-('Gastos Gerais'!$C$4:$C$1003))</f>
        <v>0</v>
      </c>
      <c r="F18" s="88">
        <f>SUMPRODUCT(-('Gastos Gerais'!$F$4:$F$1003='Gastos das Atividades'!$B18),-('Gastos das Atividades'!F$1&gt;='Gastos Gerais'!$D$4:$D$1003),-('Gastos das Atividades'!F$1&lt;='Gastos Gerais'!$E$4:$E$1003),-('Gastos Gerais'!$C$4:$C$1003))</f>
        <v>0</v>
      </c>
      <c r="G18" s="88">
        <f>SUMPRODUCT(-('Gastos Gerais'!$F$4:$F$1003='Gastos das Atividades'!$B18),-('Gastos das Atividades'!G$1&gt;='Gastos Gerais'!$D$4:$D$1003),-('Gastos das Atividades'!G$1&lt;='Gastos Gerais'!$E$4:$E$1003),-('Gastos Gerais'!$C$4:$C$1003))</f>
        <v>0</v>
      </c>
      <c r="H18" s="88">
        <f>SUMPRODUCT(-('Gastos Gerais'!$F$4:$F$1003='Gastos das Atividades'!$B18),-('Gastos das Atividades'!H$1&gt;='Gastos Gerais'!$D$4:$D$1003),-('Gastos das Atividades'!H$1&lt;='Gastos Gerais'!$E$4:$E$1003),-('Gastos Gerais'!$C$4:$C$1003))</f>
        <v>0</v>
      </c>
      <c r="I18" s="88">
        <f>SUMPRODUCT(-('Gastos Gerais'!$F$4:$F$1003='Gastos das Atividades'!$B18),-('Gastos das Atividades'!I$1&gt;='Gastos Gerais'!$D$4:$D$1003),-('Gastos das Atividades'!I$1&lt;='Gastos Gerais'!$E$4:$E$1003),-('Gastos Gerais'!$C$4:$C$1003))</f>
        <v>0</v>
      </c>
      <c r="J18" s="88">
        <f>SUMPRODUCT(-('Gastos Gerais'!$F$4:$F$1003='Gastos das Atividades'!$B18),-('Gastos das Atividades'!J$1&gt;='Gastos Gerais'!$D$4:$D$1003),-('Gastos das Atividades'!J$1&lt;='Gastos Gerais'!$E$4:$E$1003),-('Gastos Gerais'!$C$4:$C$1003))</f>
        <v>0</v>
      </c>
      <c r="K18" s="88">
        <f>SUMPRODUCT(-('Gastos Gerais'!$F$4:$F$1003='Gastos das Atividades'!$B18),-('Gastos das Atividades'!K$1&gt;='Gastos Gerais'!$D$4:$D$1003),-('Gastos das Atividades'!K$1&lt;='Gastos Gerais'!$E$4:$E$1003),-('Gastos Gerais'!$C$4:$C$1003))</f>
        <v>0</v>
      </c>
      <c r="L18" s="88">
        <f>SUMPRODUCT(-('Gastos Gerais'!$F$4:$F$1003='Gastos das Atividades'!$B18),-('Gastos das Atividades'!L$1&gt;='Gastos Gerais'!$D$4:$D$1003),-('Gastos das Atividades'!L$1&lt;='Gastos Gerais'!$E$4:$E$1003),-('Gastos Gerais'!$C$4:$C$1003))</f>
        <v>0</v>
      </c>
      <c r="M18" s="88">
        <f>SUMPRODUCT(-('Gastos Gerais'!$F$4:$F$1003='Gastos das Atividades'!$B18),-('Gastos das Atividades'!M$1&gt;='Gastos Gerais'!$D$4:$D$1003),-('Gastos das Atividades'!M$1&lt;='Gastos Gerais'!$E$4:$E$1003),-('Gastos Gerais'!$C$4:$C$1003))</f>
        <v>0</v>
      </c>
      <c r="N18" s="88">
        <f>SUMPRODUCT(-('Gastos Gerais'!$F$4:$F$1003='Gastos das Atividades'!$B18),-('Gastos das Atividades'!N$1&gt;='Gastos Gerais'!$D$4:$D$1003),-('Gastos das Atividades'!N$1&lt;='Gastos Gerais'!$E$4:$E$1003),-('Gastos Gerais'!$C$4:$C$1003))</f>
        <v>0</v>
      </c>
      <c r="O18" s="88">
        <f>SUMPRODUCT(-('Gastos Gerais'!$F$4:$F$1003='Gastos das Atividades'!$B18),-('Gastos das Atividades'!O$1&gt;='Gastos Gerais'!$D$4:$D$1003),-('Gastos das Atividades'!O$1&lt;='Gastos Gerais'!$E$4:$E$1003),-('Gastos Gerais'!$C$4:$C$1003))</f>
        <v>0</v>
      </c>
      <c r="P18" s="88">
        <f>SUMPRODUCT(-('Gastos Gerais'!$F$4:$F$1003='Gastos das Atividades'!$B18),-('Gastos das Atividades'!P$1&gt;='Gastos Gerais'!$D$4:$D$1003),-('Gastos das Atividades'!P$1&lt;='Gastos Gerais'!$E$4:$E$1003),-('Gastos Gerais'!$C$4:$C$1003))</f>
        <v>0</v>
      </c>
      <c r="Q18" s="88">
        <f>SUMPRODUCT(-('Gastos Gerais'!$F$4:$F$1003='Gastos das Atividades'!$B18),-('Gastos das Atividades'!Q$1&gt;='Gastos Gerais'!$D$4:$D$1003),-('Gastos das Atividades'!Q$1&lt;='Gastos Gerais'!$E$4:$E$1003),-('Gastos Gerais'!$C$4:$C$1003))</f>
        <v>0</v>
      </c>
      <c r="R18" s="88">
        <f>SUMPRODUCT(-('Gastos Gerais'!$F$4:$F$1003='Gastos das Atividades'!$B18),-('Gastos das Atividades'!R$1&gt;='Gastos Gerais'!$D$4:$D$1003),-('Gastos das Atividades'!R$1&lt;='Gastos Gerais'!$E$4:$E$1003),-('Gastos Gerais'!$C$4:$C$1003))</f>
        <v>0</v>
      </c>
      <c r="S18" s="88">
        <f>SUMPRODUCT(-('Gastos Gerais'!$F$4:$F$1003='Gastos das Atividades'!$B18),-('Gastos das Atividades'!S$1&gt;='Gastos Gerais'!$D$4:$D$1003),-('Gastos das Atividades'!S$1&lt;='Gastos Gerais'!$E$4:$E$1003),-('Gastos Gerais'!$C$4:$C$1003))</f>
        <v>0</v>
      </c>
      <c r="T18" s="88">
        <f>SUMPRODUCT(-('Gastos Gerais'!$F$4:$F$1003='Gastos das Atividades'!$B18),-('Gastos das Atividades'!T$1&gt;='Gastos Gerais'!$D$4:$D$1003),-('Gastos das Atividades'!T$1&lt;='Gastos Gerais'!$E$4:$E$1003),-('Gastos Gerais'!$C$4:$C$1003))</f>
        <v>0</v>
      </c>
      <c r="U18" s="88">
        <f>SUMPRODUCT(-('Gastos Gerais'!$F$4:$F$1003='Gastos das Atividades'!$B18),-('Gastos das Atividades'!U$1&gt;='Gastos Gerais'!$D$4:$D$1003),-('Gastos das Atividades'!U$1&lt;='Gastos Gerais'!$E$4:$E$1003),-('Gastos Gerais'!$C$4:$C$1003))</f>
        <v>0</v>
      </c>
      <c r="V18" s="88">
        <f>SUMPRODUCT(-('Gastos Gerais'!$F$4:$F$1003='Gastos das Atividades'!$B18),-('Gastos das Atividades'!V$1&gt;='Gastos Gerais'!$D$4:$D$1003),-('Gastos das Atividades'!V$1&lt;='Gastos Gerais'!$E$4:$E$1003),-('Gastos Gerais'!$C$4:$C$1003))</f>
        <v>0</v>
      </c>
      <c r="W18" s="88">
        <f>SUMPRODUCT(-('Gastos Gerais'!$F$4:$F$1003='Gastos das Atividades'!$B18),-('Gastos das Atividades'!W$1&gt;='Gastos Gerais'!$D$4:$D$1003),-('Gastos das Atividades'!W$1&lt;='Gastos Gerais'!$E$4:$E$1003),-('Gastos Gerais'!$C$4:$C$1003))</f>
        <v>0</v>
      </c>
      <c r="X18" s="88">
        <f>SUMPRODUCT(-('Gastos Gerais'!$F$4:$F$1003='Gastos das Atividades'!$B18),-('Gastos das Atividades'!X$1&gt;='Gastos Gerais'!$D$4:$D$1003),-('Gastos das Atividades'!X$1&lt;='Gastos Gerais'!$E$4:$E$1003),-('Gastos Gerais'!$C$4:$C$1003))</f>
        <v>0</v>
      </c>
      <c r="Y18" s="88">
        <f>SUMPRODUCT(-('Gastos Gerais'!$F$4:$F$1003='Gastos das Atividades'!$B18),-('Gastos das Atividades'!Y$1&gt;='Gastos Gerais'!$D$4:$D$1003),-('Gastos das Atividades'!Y$1&lt;='Gastos Gerais'!$E$4:$E$1003),-('Gastos Gerais'!$C$4:$C$1003))</f>
        <v>0</v>
      </c>
      <c r="Z18" s="88">
        <f>SUMPRODUCT(-('Gastos Gerais'!$F$4:$F$1003='Gastos das Atividades'!$B18),-('Gastos das Atividades'!Z$1&gt;='Gastos Gerais'!$D$4:$D$1003),-('Gastos das Atividades'!Z$1&lt;='Gastos Gerais'!$E$4:$E$1003),-('Gastos Gerais'!$C$4:$C$1003))</f>
        <v>0</v>
      </c>
      <c r="AA18" s="88">
        <f>SUMPRODUCT(-('Gastos Gerais'!$F$4:$F$1003='Gastos das Atividades'!$B18),-('Gastos das Atividades'!AA$1&gt;='Gastos Gerais'!$D$4:$D$1003),-('Gastos das Atividades'!AA$1&lt;='Gastos Gerais'!$E$4:$E$1003),-('Gastos Gerais'!$C$4:$C$1003))</f>
        <v>0</v>
      </c>
      <c r="AB18" s="88">
        <f>SUMPRODUCT(-('Gastos Gerais'!$F$4:$F$1003='Gastos das Atividades'!$B18),-('Gastos das Atividades'!AB$1&gt;='Gastos Gerais'!$D$4:$D$1003),-('Gastos das Atividades'!AB$1&lt;='Gastos Gerais'!$E$4:$E$1003),-('Gastos Gerais'!$C$4:$C$1003))</f>
        <v>0</v>
      </c>
      <c r="AC18" s="88">
        <f>SUMPRODUCT(-('Gastos Gerais'!$F$4:$F$1003='Gastos das Atividades'!$B18),-('Gastos das Atividades'!AC$1&gt;='Gastos Gerais'!$D$4:$D$1003),-('Gastos das Atividades'!AC$1&lt;='Gastos Gerais'!$E$4:$E$1003),-('Gastos Gerais'!$C$4:$C$1003))</f>
        <v>0</v>
      </c>
      <c r="AD18" s="88">
        <f>SUMPRODUCT(-('Gastos Gerais'!$F$4:$F$1003='Gastos das Atividades'!$B18),-('Gastos das Atividades'!AD$1&gt;='Gastos Gerais'!$D$4:$D$1003),-('Gastos das Atividades'!AD$1&lt;='Gastos Gerais'!$E$4:$E$1003),-('Gastos Gerais'!$C$4:$C$1003))</f>
        <v>0</v>
      </c>
      <c r="AE18" s="88">
        <f>SUMPRODUCT(-('Gastos Gerais'!$F$4:$F$1003='Gastos das Atividades'!$B18),-('Gastos das Atividades'!AE$1&gt;='Gastos Gerais'!$D$4:$D$1003),-('Gastos das Atividades'!AE$1&lt;='Gastos Gerais'!$E$4:$E$1003),-('Gastos Gerais'!$C$4:$C$1003))</f>
        <v>0</v>
      </c>
      <c r="AF18" s="88">
        <f>SUMPRODUCT(-('Gastos Gerais'!$F$4:$F$1003='Gastos das Atividades'!$B18),-('Gastos das Atividades'!AF$1&gt;='Gastos Gerais'!$D$4:$D$1003),-('Gastos das Atividades'!AF$1&lt;='Gastos Gerais'!$E$4:$E$1003),-('Gastos Gerais'!$C$4:$C$1003))</f>
        <v>0</v>
      </c>
      <c r="AG18" s="88">
        <f>SUMPRODUCT(-('Gastos Gerais'!$F$4:$F$1003='Gastos das Atividades'!$B18),-('Gastos das Atividades'!AG$1&gt;='Gastos Gerais'!$D$4:$D$1003),-('Gastos das Atividades'!AG$1&lt;='Gastos Gerais'!$E$4:$E$1003),-('Gastos Gerais'!$C$4:$C$1003))</f>
        <v>0</v>
      </c>
      <c r="AH18" s="88">
        <f>SUMPRODUCT(-('Gastos Gerais'!$F$4:$F$1003='Gastos das Atividades'!$B18),-('Gastos das Atividades'!AH$1&gt;='Gastos Gerais'!$D$4:$D$1003),-('Gastos das Atividades'!AH$1&lt;='Gastos Gerais'!$E$4:$E$1003),-('Gastos Gerais'!$C$4:$C$1003))</f>
        <v>0</v>
      </c>
      <c r="AI18" s="88">
        <f>SUMPRODUCT(-('Gastos Gerais'!$F$4:$F$1003='Gastos das Atividades'!$B18),-('Gastos das Atividades'!AI$1&gt;='Gastos Gerais'!$D$4:$D$1003),-('Gastos das Atividades'!AI$1&lt;='Gastos Gerais'!$E$4:$E$1003),-('Gastos Gerais'!$C$4:$C$1003))</f>
        <v>0</v>
      </c>
      <c r="AJ18" s="88">
        <f>SUMPRODUCT(-('Gastos Gerais'!$F$4:$F$1003='Gastos das Atividades'!$B18),-('Gastos das Atividades'!AJ$1&gt;='Gastos Gerais'!$D$4:$D$1003),-('Gastos das Atividades'!AJ$1&lt;='Gastos Gerais'!$E$4:$E$1003),-('Gastos Gerais'!$C$4:$C$1003))</f>
        <v>0</v>
      </c>
      <c r="AK18" s="88">
        <f>SUMPRODUCT(-('Gastos Gerais'!$F$4:$F$1003='Gastos das Atividades'!$B18),-('Gastos das Atividades'!AK$1&gt;='Gastos Gerais'!$D$4:$D$1003),-('Gastos das Atividades'!AK$1&lt;='Gastos Gerais'!$E$4:$E$1003),-('Gastos Gerais'!$C$4:$C$1003))</f>
        <v>0</v>
      </c>
      <c r="AL18" s="88">
        <f>SUMPRODUCT(-('Gastos Gerais'!$F$4:$F$1003='Gastos das Atividades'!$B18),-('Gastos das Atividades'!AL$1&gt;='Gastos Gerais'!$D$4:$D$1003),-('Gastos das Atividades'!AL$1&lt;='Gastos Gerais'!$E$4:$E$1003),-('Gastos Gerais'!$C$4:$C$1003))</f>
        <v>0</v>
      </c>
      <c r="AM18" s="89">
        <f t="shared" si="0"/>
        <v>190602</v>
      </c>
      <c r="AN18" s="88">
        <f t="shared" si="1"/>
        <v>0</v>
      </c>
      <c r="AO18" s="88">
        <f t="shared" si="2"/>
        <v>0</v>
      </c>
      <c r="AP18" s="90">
        <f t="shared" si="3"/>
        <v>190602</v>
      </c>
      <c r="AQ18" s="91">
        <f t="shared" ref="AQ18:AT18" si="17">IF($AP$35=0,0,AM18/$AP$35)</f>
        <v>4.6908218487132308E-2</v>
      </c>
      <c r="AR18" s="91">
        <f t="shared" si="17"/>
        <v>0</v>
      </c>
      <c r="AS18" s="91">
        <f t="shared" si="17"/>
        <v>0</v>
      </c>
      <c r="AT18" s="92">
        <f t="shared" si="17"/>
        <v>4.6908218487132308E-2</v>
      </c>
      <c r="AU18" s="77"/>
    </row>
    <row r="19" spans="1:47" ht="13.5" customHeight="1">
      <c r="A19" s="93">
        <v>15</v>
      </c>
      <c r="B19" s="96" t="s">
        <v>103</v>
      </c>
      <c r="C19" s="88">
        <f>SUMPRODUCT(-('Gastos Gerais'!$F$4:$F$1003='Gastos das Atividades'!$B19),-('Gastos das Atividades'!C$1&gt;='Gastos Gerais'!$D$4:$D$1003),-('Gastos das Atividades'!C$1&lt;='Gastos Gerais'!$E$4:$E$1003),-('Gastos Gerais'!$C$4:$C$1003))</f>
        <v>0</v>
      </c>
      <c r="D19" s="88">
        <f>SUMPRODUCT(-('Gastos Gerais'!$F$4:$F$1003='Gastos das Atividades'!$B19),-('Gastos das Atividades'!D$1&gt;='Gastos Gerais'!$D$4:$D$1003),-('Gastos das Atividades'!D$1&lt;='Gastos Gerais'!$E$4:$E$1003),-('Gastos Gerais'!$C$4:$C$1003))</f>
        <v>0</v>
      </c>
      <c r="E19" s="88">
        <f>SUMPRODUCT(-('Gastos Gerais'!$F$4:$F$1003='Gastos das Atividades'!$B19),-('Gastos das Atividades'!E$1&gt;='Gastos Gerais'!$D$4:$D$1003),-('Gastos das Atividades'!E$1&lt;='Gastos Gerais'!$E$4:$E$1003),-('Gastos Gerais'!$C$4:$C$1003))</f>
        <v>0</v>
      </c>
      <c r="F19" s="88">
        <f>SUMPRODUCT(-('Gastos Gerais'!$F$4:$F$1003='Gastos das Atividades'!$B19),-('Gastos das Atividades'!F$1&gt;='Gastos Gerais'!$D$4:$D$1003),-('Gastos das Atividades'!F$1&lt;='Gastos Gerais'!$E$4:$E$1003),-('Gastos Gerais'!$C$4:$C$1003))</f>
        <v>0</v>
      </c>
      <c r="G19" s="88">
        <f>SUMPRODUCT(-('Gastos Gerais'!$F$4:$F$1003='Gastos das Atividades'!$B19),-('Gastos das Atividades'!G$1&gt;='Gastos Gerais'!$D$4:$D$1003),-('Gastos das Atividades'!G$1&lt;='Gastos Gerais'!$E$4:$E$1003),-('Gastos Gerais'!$C$4:$C$1003))</f>
        <v>0</v>
      </c>
      <c r="H19" s="88">
        <f>SUMPRODUCT(-('Gastos Gerais'!$F$4:$F$1003='Gastos das Atividades'!$B19),-('Gastos das Atividades'!H$1&gt;='Gastos Gerais'!$D$4:$D$1003),-('Gastos das Atividades'!H$1&lt;='Gastos Gerais'!$E$4:$E$1003),-('Gastos Gerais'!$C$4:$C$1003))</f>
        <v>200000</v>
      </c>
      <c r="I19" s="88">
        <f>SUMPRODUCT(-('Gastos Gerais'!$F$4:$F$1003='Gastos das Atividades'!$B19),-('Gastos das Atividades'!I$1&gt;='Gastos Gerais'!$D$4:$D$1003),-('Gastos das Atividades'!I$1&lt;='Gastos Gerais'!$E$4:$E$1003),-('Gastos Gerais'!$C$4:$C$1003))</f>
        <v>0</v>
      </c>
      <c r="J19" s="88">
        <f>SUMPRODUCT(-('Gastos Gerais'!$F$4:$F$1003='Gastos das Atividades'!$B19),-('Gastos das Atividades'!J$1&gt;='Gastos Gerais'!$D$4:$D$1003),-('Gastos das Atividades'!J$1&lt;='Gastos Gerais'!$E$4:$E$1003),-('Gastos Gerais'!$C$4:$C$1003))</f>
        <v>0</v>
      </c>
      <c r="K19" s="88">
        <f>SUMPRODUCT(-('Gastos Gerais'!$F$4:$F$1003='Gastos das Atividades'!$B19),-('Gastos das Atividades'!K$1&gt;='Gastos Gerais'!$D$4:$D$1003),-('Gastos das Atividades'!K$1&lt;='Gastos Gerais'!$E$4:$E$1003),-('Gastos Gerais'!$C$4:$C$1003))</f>
        <v>0</v>
      </c>
      <c r="L19" s="88">
        <f>SUMPRODUCT(-('Gastos Gerais'!$F$4:$F$1003='Gastos das Atividades'!$B19),-('Gastos das Atividades'!L$1&gt;='Gastos Gerais'!$D$4:$D$1003),-('Gastos das Atividades'!L$1&lt;='Gastos Gerais'!$E$4:$E$1003),-('Gastos Gerais'!$C$4:$C$1003))</f>
        <v>0</v>
      </c>
      <c r="M19" s="88">
        <f>SUMPRODUCT(-('Gastos Gerais'!$F$4:$F$1003='Gastos das Atividades'!$B19),-('Gastos das Atividades'!M$1&gt;='Gastos Gerais'!$D$4:$D$1003),-('Gastos das Atividades'!M$1&lt;='Gastos Gerais'!$E$4:$E$1003),-('Gastos Gerais'!$C$4:$C$1003))</f>
        <v>0</v>
      </c>
      <c r="N19" s="88">
        <f>SUMPRODUCT(-('Gastos Gerais'!$F$4:$F$1003='Gastos das Atividades'!$B19),-('Gastos das Atividades'!N$1&gt;='Gastos Gerais'!$D$4:$D$1003),-('Gastos das Atividades'!N$1&lt;='Gastos Gerais'!$E$4:$E$1003),-('Gastos Gerais'!$C$4:$C$1003))</f>
        <v>0</v>
      </c>
      <c r="O19" s="88">
        <f>SUMPRODUCT(-('Gastos Gerais'!$F$4:$F$1003='Gastos das Atividades'!$B19),-('Gastos das Atividades'!O$1&gt;='Gastos Gerais'!$D$4:$D$1003),-('Gastos das Atividades'!O$1&lt;='Gastos Gerais'!$E$4:$E$1003),-('Gastos Gerais'!$C$4:$C$1003))</f>
        <v>0</v>
      </c>
      <c r="P19" s="88">
        <f>SUMPRODUCT(-('Gastos Gerais'!$F$4:$F$1003='Gastos das Atividades'!$B19),-('Gastos das Atividades'!P$1&gt;='Gastos Gerais'!$D$4:$D$1003),-('Gastos das Atividades'!P$1&lt;='Gastos Gerais'!$E$4:$E$1003),-('Gastos Gerais'!$C$4:$C$1003))</f>
        <v>0</v>
      </c>
      <c r="Q19" s="88">
        <f>SUMPRODUCT(-('Gastos Gerais'!$F$4:$F$1003='Gastos das Atividades'!$B19),-('Gastos das Atividades'!Q$1&gt;='Gastos Gerais'!$D$4:$D$1003),-('Gastos das Atividades'!Q$1&lt;='Gastos Gerais'!$E$4:$E$1003),-('Gastos Gerais'!$C$4:$C$1003))</f>
        <v>0</v>
      </c>
      <c r="R19" s="88">
        <f>SUMPRODUCT(-('Gastos Gerais'!$F$4:$F$1003='Gastos das Atividades'!$B19),-('Gastos das Atividades'!R$1&gt;='Gastos Gerais'!$D$4:$D$1003),-('Gastos das Atividades'!R$1&lt;='Gastos Gerais'!$E$4:$E$1003),-('Gastos Gerais'!$C$4:$C$1003))</f>
        <v>0</v>
      </c>
      <c r="S19" s="88">
        <f>SUMPRODUCT(-('Gastos Gerais'!$F$4:$F$1003='Gastos das Atividades'!$B19),-('Gastos das Atividades'!S$1&gt;='Gastos Gerais'!$D$4:$D$1003),-('Gastos das Atividades'!S$1&lt;='Gastos Gerais'!$E$4:$E$1003),-('Gastos Gerais'!$C$4:$C$1003))</f>
        <v>0</v>
      </c>
      <c r="T19" s="88">
        <f>SUMPRODUCT(-('Gastos Gerais'!$F$4:$F$1003='Gastos das Atividades'!$B19),-('Gastos das Atividades'!T$1&gt;='Gastos Gerais'!$D$4:$D$1003),-('Gastos das Atividades'!T$1&lt;='Gastos Gerais'!$E$4:$E$1003),-('Gastos Gerais'!$C$4:$C$1003))</f>
        <v>0</v>
      </c>
      <c r="U19" s="88">
        <f>SUMPRODUCT(-('Gastos Gerais'!$F$4:$F$1003='Gastos das Atividades'!$B19),-('Gastos das Atividades'!U$1&gt;='Gastos Gerais'!$D$4:$D$1003),-('Gastos das Atividades'!U$1&lt;='Gastos Gerais'!$E$4:$E$1003),-('Gastos Gerais'!$C$4:$C$1003))</f>
        <v>0</v>
      </c>
      <c r="V19" s="88">
        <f>SUMPRODUCT(-('Gastos Gerais'!$F$4:$F$1003='Gastos das Atividades'!$B19),-('Gastos das Atividades'!V$1&gt;='Gastos Gerais'!$D$4:$D$1003),-('Gastos das Atividades'!V$1&lt;='Gastos Gerais'!$E$4:$E$1003),-('Gastos Gerais'!$C$4:$C$1003))</f>
        <v>0</v>
      </c>
      <c r="W19" s="88">
        <f>SUMPRODUCT(-('Gastos Gerais'!$F$4:$F$1003='Gastos das Atividades'!$B19),-('Gastos das Atividades'!W$1&gt;='Gastos Gerais'!$D$4:$D$1003),-('Gastos das Atividades'!W$1&lt;='Gastos Gerais'!$E$4:$E$1003),-('Gastos Gerais'!$C$4:$C$1003))</f>
        <v>0</v>
      </c>
      <c r="X19" s="88">
        <f>SUMPRODUCT(-('Gastos Gerais'!$F$4:$F$1003='Gastos das Atividades'!$B19),-('Gastos das Atividades'!X$1&gt;='Gastos Gerais'!$D$4:$D$1003),-('Gastos das Atividades'!X$1&lt;='Gastos Gerais'!$E$4:$E$1003),-('Gastos Gerais'!$C$4:$C$1003))</f>
        <v>0</v>
      </c>
      <c r="Y19" s="88">
        <f>SUMPRODUCT(-('Gastos Gerais'!$F$4:$F$1003='Gastos das Atividades'!$B19),-('Gastos das Atividades'!Y$1&gt;='Gastos Gerais'!$D$4:$D$1003),-('Gastos das Atividades'!Y$1&lt;='Gastos Gerais'!$E$4:$E$1003),-('Gastos Gerais'!$C$4:$C$1003))</f>
        <v>0</v>
      </c>
      <c r="Z19" s="88">
        <f>SUMPRODUCT(-('Gastos Gerais'!$F$4:$F$1003='Gastos das Atividades'!$B19),-('Gastos das Atividades'!Z$1&gt;='Gastos Gerais'!$D$4:$D$1003),-('Gastos das Atividades'!Z$1&lt;='Gastos Gerais'!$E$4:$E$1003),-('Gastos Gerais'!$C$4:$C$1003))</f>
        <v>0</v>
      </c>
      <c r="AA19" s="88">
        <f>SUMPRODUCT(-('Gastos Gerais'!$F$4:$F$1003='Gastos das Atividades'!$B19),-('Gastos das Atividades'!AA$1&gt;='Gastos Gerais'!$D$4:$D$1003),-('Gastos das Atividades'!AA$1&lt;='Gastos Gerais'!$E$4:$E$1003),-('Gastos Gerais'!$C$4:$C$1003))</f>
        <v>0</v>
      </c>
      <c r="AB19" s="88">
        <f>SUMPRODUCT(-('Gastos Gerais'!$F$4:$F$1003='Gastos das Atividades'!$B19),-('Gastos das Atividades'!AB$1&gt;='Gastos Gerais'!$D$4:$D$1003),-('Gastos das Atividades'!AB$1&lt;='Gastos Gerais'!$E$4:$E$1003),-('Gastos Gerais'!$C$4:$C$1003))</f>
        <v>0</v>
      </c>
      <c r="AC19" s="88">
        <f>SUMPRODUCT(-('Gastos Gerais'!$F$4:$F$1003='Gastos das Atividades'!$B19),-('Gastos das Atividades'!AC$1&gt;='Gastos Gerais'!$D$4:$D$1003),-('Gastos das Atividades'!AC$1&lt;='Gastos Gerais'!$E$4:$E$1003),-('Gastos Gerais'!$C$4:$C$1003))</f>
        <v>0</v>
      </c>
      <c r="AD19" s="88">
        <f>SUMPRODUCT(-('Gastos Gerais'!$F$4:$F$1003='Gastos das Atividades'!$B19),-('Gastos das Atividades'!AD$1&gt;='Gastos Gerais'!$D$4:$D$1003),-('Gastos das Atividades'!AD$1&lt;='Gastos Gerais'!$E$4:$E$1003),-('Gastos Gerais'!$C$4:$C$1003))</f>
        <v>0</v>
      </c>
      <c r="AE19" s="88">
        <f>SUMPRODUCT(-('Gastos Gerais'!$F$4:$F$1003='Gastos das Atividades'!$B19),-('Gastos das Atividades'!AE$1&gt;='Gastos Gerais'!$D$4:$D$1003),-('Gastos das Atividades'!AE$1&lt;='Gastos Gerais'!$E$4:$E$1003),-('Gastos Gerais'!$C$4:$C$1003))</f>
        <v>0</v>
      </c>
      <c r="AF19" s="88">
        <f>SUMPRODUCT(-('Gastos Gerais'!$F$4:$F$1003='Gastos das Atividades'!$B19),-('Gastos das Atividades'!AF$1&gt;='Gastos Gerais'!$D$4:$D$1003),-('Gastos das Atividades'!AF$1&lt;='Gastos Gerais'!$E$4:$E$1003),-('Gastos Gerais'!$C$4:$C$1003))</f>
        <v>0</v>
      </c>
      <c r="AG19" s="88">
        <f>SUMPRODUCT(-('Gastos Gerais'!$F$4:$F$1003='Gastos das Atividades'!$B19),-('Gastos das Atividades'!AG$1&gt;='Gastos Gerais'!$D$4:$D$1003),-('Gastos das Atividades'!AG$1&lt;='Gastos Gerais'!$E$4:$E$1003),-('Gastos Gerais'!$C$4:$C$1003))</f>
        <v>0</v>
      </c>
      <c r="AH19" s="88">
        <f>SUMPRODUCT(-('Gastos Gerais'!$F$4:$F$1003='Gastos das Atividades'!$B19),-('Gastos das Atividades'!AH$1&gt;='Gastos Gerais'!$D$4:$D$1003),-('Gastos das Atividades'!AH$1&lt;='Gastos Gerais'!$E$4:$E$1003),-('Gastos Gerais'!$C$4:$C$1003))</f>
        <v>0</v>
      </c>
      <c r="AI19" s="88">
        <f>SUMPRODUCT(-('Gastos Gerais'!$F$4:$F$1003='Gastos das Atividades'!$B19),-('Gastos das Atividades'!AI$1&gt;='Gastos Gerais'!$D$4:$D$1003),-('Gastos das Atividades'!AI$1&lt;='Gastos Gerais'!$E$4:$E$1003),-('Gastos Gerais'!$C$4:$C$1003))</f>
        <v>0</v>
      </c>
      <c r="AJ19" s="88">
        <f>SUMPRODUCT(-('Gastos Gerais'!$F$4:$F$1003='Gastos das Atividades'!$B19),-('Gastos das Atividades'!AJ$1&gt;='Gastos Gerais'!$D$4:$D$1003),-('Gastos das Atividades'!AJ$1&lt;='Gastos Gerais'!$E$4:$E$1003),-('Gastos Gerais'!$C$4:$C$1003))</f>
        <v>0</v>
      </c>
      <c r="AK19" s="88">
        <f>SUMPRODUCT(-('Gastos Gerais'!$F$4:$F$1003='Gastos das Atividades'!$B19),-('Gastos das Atividades'!AK$1&gt;='Gastos Gerais'!$D$4:$D$1003),-('Gastos das Atividades'!AK$1&lt;='Gastos Gerais'!$E$4:$E$1003),-('Gastos Gerais'!$C$4:$C$1003))</f>
        <v>0</v>
      </c>
      <c r="AL19" s="88">
        <f>SUMPRODUCT(-('Gastos Gerais'!$F$4:$F$1003='Gastos das Atividades'!$B19),-('Gastos das Atividades'!AL$1&gt;='Gastos Gerais'!$D$4:$D$1003),-('Gastos das Atividades'!AL$1&lt;='Gastos Gerais'!$E$4:$E$1003),-('Gastos Gerais'!$C$4:$C$1003))</f>
        <v>0</v>
      </c>
      <c r="AM19" s="89">
        <f t="shared" si="0"/>
        <v>200000</v>
      </c>
      <c r="AN19" s="88">
        <f t="shared" si="1"/>
        <v>0</v>
      </c>
      <c r="AO19" s="88">
        <f t="shared" si="2"/>
        <v>0</v>
      </c>
      <c r="AP19" s="90">
        <f t="shared" si="3"/>
        <v>200000</v>
      </c>
      <c r="AQ19" s="91">
        <f t="shared" ref="AQ19:AT19" si="18">IF($AP$35=0,0,AM19/$AP$35)</f>
        <v>4.9221118862480255E-2</v>
      </c>
      <c r="AR19" s="91">
        <f t="shared" si="18"/>
        <v>0</v>
      </c>
      <c r="AS19" s="91">
        <f t="shared" si="18"/>
        <v>0</v>
      </c>
      <c r="AT19" s="92">
        <f t="shared" si="18"/>
        <v>4.9221118862480255E-2</v>
      </c>
      <c r="AU19" s="77"/>
    </row>
    <row r="20" spans="1:47" ht="13.5" customHeight="1">
      <c r="A20" s="93">
        <v>16</v>
      </c>
      <c r="B20" s="97" t="s">
        <v>104</v>
      </c>
      <c r="C20" s="88">
        <f>SUMPRODUCT(-('Gastos Gerais'!$F$4:$F$1003='Gastos das Atividades'!$B20),-('Gastos das Atividades'!C$1&gt;='Gastos Gerais'!$D$4:$D$1003),-('Gastos das Atividades'!C$1&lt;='Gastos Gerais'!$E$4:$E$1003),-('Gastos Gerais'!$C$4:$C$1003))</f>
        <v>359900</v>
      </c>
      <c r="D20" s="88">
        <f>SUMPRODUCT(-('Gastos Gerais'!$F$4:$F$1003='Gastos das Atividades'!$B20),-('Gastos das Atividades'!D$1&gt;='Gastos Gerais'!$D$4:$D$1003),-('Gastos das Atividades'!D$1&lt;='Gastos Gerais'!$E$4:$E$1003),-('Gastos Gerais'!$C$4:$C$1003))</f>
        <v>13900</v>
      </c>
      <c r="E20" s="88">
        <f>SUMPRODUCT(-('Gastos Gerais'!$F$4:$F$1003='Gastos das Atividades'!$B20),-('Gastos das Atividades'!E$1&gt;='Gastos Gerais'!$D$4:$D$1003),-('Gastos das Atividades'!E$1&lt;='Gastos Gerais'!$E$4:$E$1003),-('Gastos Gerais'!$C$4:$C$1003))</f>
        <v>13900</v>
      </c>
      <c r="F20" s="88">
        <f>SUMPRODUCT(-('Gastos Gerais'!$F$4:$F$1003='Gastos das Atividades'!$B20),-('Gastos das Atividades'!F$1&gt;='Gastos Gerais'!$D$4:$D$1003),-('Gastos das Atividades'!F$1&lt;='Gastos Gerais'!$E$4:$E$1003),-('Gastos Gerais'!$C$4:$C$1003))</f>
        <v>13900</v>
      </c>
      <c r="G20" s="88">
        <f>SUMPRODUCT(-('Gastos Gerais'!$F$4:$F$1003='Gastos das Atividades'!$B20),-('Gastos das Atividades'!G$1&gt;='Gastos Gerais'!$D$4:$D$1003),-('Gastos das Atividades'!G$1&lt;='Gastos Gerais'!$E$4:$E$1003),-('Gastos Gerais'!$C$4:$C$1003))</f>
        <v>13900</v>
      </c>
      <c r="H20" s="88">
        <f>SUMPRODUCT(-('Gastos Gerais'!$F$4:$F$1003='Gastos das Atividades'!$B20),-('Gastos das Atividades'!H$1&gt;='Gastos Gerais'!$D$4:$D$1003),-('Gastos das Atividades'!H$1&lt;='Gastos Gerais'!$E$4:$E$1003),-('Gastos Gerais'!$C$4:$C$1003))</f>
        <v>13900</v>
      </c>
      <c r="I20" s="88">
        <f>SUMPRODUCT(-('Gastos Gerais'!$F$4:$F$1003='Gastos das Atividades'!$B20),-('Gastos das Atividades'!I$1&gt;='Gastos Gerais'!$D$4:$D$1003),-('Gastos das Atividades'!I$1&lt;='Gastos Gerais'!$E$4:$E$1003),-('Gastos Gerais'!$C$4:$C$1003))</f>
        <v>0</v>
      </c>
      <c r="J20" s="88">
        <f>SUMPRODUCT(-('Gastos Gerais'!$F$4:$F$1003='Gastos das Atividades'!$B20),-('Gastos das Atividades'!J$1&gt;='Gastos Gerais'!$D$4:$D$1003),-('Gastos das Atividades'!J$1&lt;='Gastos Gerais'!$E$4:$E$1003),-('Gastos Gerais'!$C$4:$C$1003))</f>
        <v>0</v>
      </c>
      <c r="K20" s="88">
        <f>SUMPRODUCT(-('Gastos Gerais'!$F$4:$F$1003='Gastos das Atividades'!$B20),-('Gastos das Atividades'!K$1&gt;='Gastos Gerais'!$D$4:$D$1003),-('Gastos das Atividades'!K$1&lt;='Gastos Gerais'!$E$4:$E$1003),-('Gastos Gerais'!$C$4:$C$1003))</f>
        <v>0</v>
      </c>
      <c r="L20" s="88">
        <f>SUMPRODUCT(-('Gastos Gerais'!$F$4:$F$1003='Gastos das Atividades'!$B20),-('Gastos das Atividades'!L$1&gt;='Gastos Gerais'!$D$4:$D$1003),-('Gastos das Atividades'!L$1&lt;='Gastos Gerais'!$E$4:$E$1003),-('Gastos Gerais'!$C$4:$C$1003))</f>
        <v>0</v>
      </c>
      <c r="M20" s="88">
        <f>SUMPRODUCT(-('Gastos Gerais'!$F$4:$F$1003='Gastos das Atividades'!$B20),-('Gastos das Atividades'!M$1&gt;='Gastos Gerais'!$D$4:$D$1003),-('Gastos das Atividades'!M$1&lt;='Gastos Gerais'!$E$4:$E$1003),-('Gastos Gerais'!$C$4:$C$1003))</f>
        <v>0</v>
      </c>
      <c r="N20" s="88">
        <f>SUMPRODUCT(-('Gastos Gerais'!$F$4:$F$1003='Gastos das Atividades'!$B20),-('Gastos das Atividades'!N$1&gt;='Gastos Gerais'!$D$4:$D$1003),-('Gastos das Atividades'!N$1&lt;='Gastos Gerais'!$E$4:$E$1003),-('Gastos Gerais'!$C$4:$C$1003))</f>
        <v>0</v>
      </c>
      <c r="O20" s="88">
        <f>SUMPRODUCT(-('Gastos Gerais'!$F$4:$F$1003='Gastos das Atividades'!$B20),-('Gastos das Atividades'!O$1&gt;='Gastos Gerais'!$D$4:$D$1003),-('Gastos das Atividades'!O$1&lt;='Gastos Gerais'!$E$4:$E$1003),-('Gastos Gerais'!$C$4:$C$1003))</f>
        <v>0</v>
      </c>
      <c r="P20" s="88">
        <f>SUMPRODUCT(-('Gastos Gerais'!$F$4:$F$1003='Gastos das Atividades'!$B20),-('Gastos das Atividades'!P$1&gt;='Gastos Gerais'!$D$4:$D$1003),-('Gastos das Atividades'!P$1&lt;='Gastos Gerais'!$E$4:$E$1003),-('Gastos Gerais'!$C$4:$C$1003))</f>
        <v>0</v>
      </c>
      <c r="Q20" s="88">
        <f>SUMPRODUCT(-('Gastos Gerais'!$F$4:$F$1003='Gastos das Atividades'!$B20),-('Gastos das Atividades'!Q$1&gt;='Gastos Gerais'!$D$4:$D$1003),-('Gastos das Atividades'!Q$1&lt;='Gastos Gerais'!$E$4:$E$1003),-('Gastos Gerais'!$C$4:$C$1003))</f>
        <v>0</v>
      </c>
      <c r="R20" s="88">
        <f>SUMPRODUCT(-('Gastos Gerais'!$F$4:$F$1003='Gastos das Atividades'!$B20),-('Gastos das Atividades'!R$1&gt;='Gastos Gerais'!$D$4:$D$1003),-('Gastos das Atividades'!R$1&lt;='Gastos Gerais'!$E$4:$E$1003),-('Gastos Gerais'!$C$4:$C$1003))</f>
        <v>0</v>
      </c>
      <c r="S20" s="88">
        <f>SUMPRODUCT(-('Gastos Gerais'!$F$4:$F$1003='Gastos das Atividades'!$B20),-('Gastos das Atividades'!S$1&gt;='Gastos Gerais'!$D$4:$D$1003),-('Gastos das Atividades'!S$1&lt;='Gastos Gerais'!$E$4:$E$1003),-('Gastos Gerais'!$C$4:$C$1003))</f>
        <v>0</v>
      </c>
      <c r="T20" s="88">
        <f>SUMPRODUCT(-('Gastos Gerais'!$F$4:$F$1003='Gastos das Atividades'!$B20),-('Gastos das Atividades'!T$1&gt;='Gastos Gerais'!$D$4:$D$1003),-('Gastos das Atividades'!T$1&lt;='Gastos Gerais'!$E$4:$E$1003),-('Gastos Gerais'!$C$4:$C$1003))</f>
        <v>0</v>
      </c>
      <c r="U20" s="88">
        <f>SUMPRODUCT(-('Gastos Gerais'!$F$4:$F$1003='Gastos das Atividades'!$B20),-('Gastos das Atividades'!U$1&gt;='Gastos Gerais'!$D$4:$D$1003),-('Gastos das Atividades'!U$1&lt;='Gastos Gerais'!$E$4:$E$1003),-('Gastos Gerais'!$C$4:$C$1003))</f>
        <v>0</v>
      </c>
      <c r="V20" s="88">
        <f>SUMPRODUCT(-('Gastos Gerais'!$F$4:$F$1003='Gastos das Atividades'!$B20),-('Gastos das Atividades'!V$1&gt;='Gastos Gerais'!$D$4:$D$1003),-('Gastos das Atividades'!V$1&lt;='Gastos Gerais'!$E$4:$E$1003),-('Gastos Gerais'!$C$4:$C$1003))</f>
        <v>0</v>
      </c>
      <c r="W20" s="88">
        <f>SUMPRODUCT(-('Gastos Gerais'!$F$4:$F$1003='Gastos das Atividades'!$B20),-('Gastos das Atividades'!W$1&gt;='Gastos Gerais'!$D$4:$D$1003),-('Gastos das Atividades'!W$1&lt;='Gastos Gerais'!$E$4:$E$1003),-('Gastos Gerais'!$C$4:$C$1003))</f>
        <v>0</v>
      </c>
      <c r="X20" s="88">
        <f>SUMPRODUCT(-('Gastos Gerais'!$F$4:$F$1003='Gastos das Atividades'!$B20),-('Gastos das Atividades'!X$1&gt;='Gastos Gerais'!$D$4:$D$1003),-('Gastos das Atividades'!X$1&lt;='Gastos Gerais'!$E$4:$E$1003),-('Gastos Gerais'!$C$4:$C$1003))</f>
        <v>0</v>
      </c>
      <c r="Y20" s="88">
        <f>SUMPRODUCT(-('Gastos Gerais'!$F$4:$F$1003='Gastos das Atividades'!$B20),-('Gastos das Atividades'!Y$1&gt;='Gastos Gerais'!$D$4:$D$1003),-('Gastos das Atividades'!Y$1&lt;='Gastos Gerais'!$E$4:$E$1003),-('Gastos Gerais'!$C$4:$C$1003))</f>
        <v>0</v>
      </c>
      <c r="Z20" s="88">
        <f>SUMPRODUCT(-('Gastos Gerais'!$F$4:$F$1003='Gastos das Atividades'!$B20),-('Gastos das Atividades'!Z$1&gt;='Gastos Gerais'!$D$4:$D$1003),-('Gastos das Atividades'!Z$1&lt;='Gastos Gerais'!$E$4:$E$1003),-('Gastos Gerais'!$C$4:$C$1003))</f>
        <v>0</v>
      </c>
      <c r="AA20" s="88">
        <f>SUMPRODUCT(-('Gastos Gerais'!$F$4:$F$1003='Gastos das Atividades'!$B20),-('Gastos das Atividades'!AA$1&gt;='Gastos Gerais'!$D$4:$D$1003),-('Gastos das Atividades'!AA$1&lt;='Gastos Gerais'!$E$4:$E$1003),-('Gastos Gerais'!$C$4:$C$1003))</f>
        <v>0</v>
      </c>
      <c r="AB20" s="88">
        <f>SUMPRODUCT(-('Gastos Gerais'!$F$4:$F$1003='Gastos das Atividades'!$B20),-('Gastos das Atividades'!AB$1&gt;='Gastos Gerais'!$D$4:$D$1003),-('Gastos das Atividades'!AB$1&lt;='Gastos Gerais'!$E$4:$E$1003),-('Gastos Gerais'!$C$4:$C$1003))</f>
        <v>0</v>
      </c>
      <c r="AC20" s="88">
        <f>SUMPRODUCT(-('Gastos Gerais'!$F$4:$F$1003='Gastos das Atividades'!$B20),-('Gastos das Atividades'!AC$1&gt;='Gastos Gerais'!$D$4:$D$1003),-('Gastos das Atividades'!AC$1&lt;='Gastos Gerais'!$E$4:$E$1003),-('Gastos Gerais'!$C$4:$C$1003))</f>
        <v>0</v>
      </c>
      <c r="AD20" s="88">
        <f>SUMPRODUCT(-('Gastos Gerais'!$F$4:$F$1003='Gastos das Atividades'!$B20),-('Gastos das Atividades'!AD$1&gt;='Gastos Gerais'!$D$4:$D$1003),-('Gastos das Atividades'!AD$1&lt;='Gastos Gerais'!$E$4:$E$1003),-('Gastos Gerais'!$C$4:$C$1003))</f>
        <v>0</v>
      </c>
      <c r="AE20" s="88">
        <f>SUMPRODUCT(-('Gastos Gerais'!$F$4:$F$1003='Gastos das Atividades'!$B20),-('Gastos das Atividades'!AE$1&gt;='Gastos Gerais'!$D$4:$D$1003),-('Gastos das Atividades'!AE$1&lt;='Gastos Gerais'!$E$4:$E$1003),-('Gastos Gerais'!$C$4:$C$1003))</f>
        <v>0</v>
      </c>
      <c r="AF20" s="88">
        <f>SUMPRODUCT(-('Gastos Gerais'!$F$4:$F$1003='Gastos das Atividades'!$B20),-('Gastos das Atividades'!AF$1&gt;='Gastos Gerais'!$D$4:$D$1003),-('Gastos das Atividades'!AF$1&lt;='Gastos Gerais'!$E$4:$E$1003),-('Gastos Gerais'!$C$4:$C$1003))</f>
        <v>0</v>
      </c>
      <c r="AG20" s="88">
        <f>SUMPRODUCT(-('Gastos Gerais'!$F$4:$F$1003='Gastos das Atividades'!$B20),-('Gastos das Atividades'!AG$1&gt;='Gastos Gerais'!$D$4:$D$1003),-('Gastos das Atividades'!AG$1&lt;='Gastos Gerais'!$E$4:$E$1003),-('Gastos Gerais'!$C$4:$C$1003))</f>
        <v>0</v>
      </c>
      <c r="AH20" s="88">
        <f>SUMPRODUCT(-('Gastos Gerais'!$F$4:$F$1003='Gastos das Atividades'!$B20),-('Gastos das Atividades'!AH$1&gt;='Gastos Gerais'!$D$4:$D$1003),-('Gastos das Atividades'!AH$1&lt;='Gastos Gerais'!$E$4:$E$1003),-('Gastos Gerais'!$C$4:$C$1003))</f>
        <v>0</v>
      </c>
      <c r="AI20" s="88">
        <f>SUMPRODUCT(-('Gastos Gerais'!$F$4:$F$1003='Gastos das Atividades'!$B20),-('Gastos das Atividades'!AI$1&gt;='Gastos Gerais'!$D$4:$D$1003),-('Gastos das Atividades'!AI$1&lt;='Gastos Gerais'!$E$4:$E$1003),-('Gastos Gerais'!$C$4:$C$1003))</f>
        <v>0</v>
      </c>
      <c r="AJ20" s="88">
        <f>SUMPRODUCT(-('Gastos Gerais'!$F$4:$F$1003='Gastos das Atividades'!$B20),-('Gastos das Atividades'!AJ$1&gt;='Gastos Gerais'!$D$4:$D$1003),-('Gastos das Atividades'!AJ$1&lt;='Gastos Gerais'!$E$4:$E$1003),-('Gastos Gerais'!$C$4:$C$1003))</f>
        <v>0</v>
      </c>
      <c r="AK20" s="88">
        <f>SUMPRODUCT(-('Gastos Gerais'!$F$4:$F$1003='Gastos das Atividades'!$B20),-('Gastos das Atividades'!AK$1&gt;='Gastos Gerais'!$D$4:$D$1003),-('Gastos das Atividades'!AK$1&lt;='Gastos Gerais'!$E$4:$E$1003),-('Gastos Gerais'!$C$4:$C$1003))</f>
        <v>0</v>
      </c>
      <c r="AL20" s="88">
        <f>SUMPRODUCT(-('Gastos Gerais'!$F$4:$F$1003='Gastos das Atividades'!$B20),-('Gastos das Atividades'!AL$1&gt;='Gastos Gerais'!$D$4:$D$1003),-('Gastos das Atividades'!AL$1&lt;='Gastos Gerais'!$E$4:$E$1003),-('Gastos Gerais'!$C$4:$C$1003))</f>
        <v>0</v>
      </c>
      <c r="AM20" s="89">
        <f t="shared" si="0"/>
        <v>429400</v>
      </c>
      <c r="AN20" s="88">
        <f t="shared" si="1"/>
        <v>0</v>
      </c>
      <c r="AO20" s="88">
        <f t="shared" si="2"/>
        <v>0</v>
      </c>
      <c r="AP20" s="90">
        <f t="shared" si="3"/>
        <v>429400</v>
      </c>
      <c r="AQ20" s="91">
        <f t="shared" ref="AQ20:AT20" si="19">IF($AP$35=0,0,AM20/$AP$35)</f>
        <v>0.1056777421977451</v>
      </c>
      <c r="AR20" s="91">
        <f t="shared" si="19"/>
        <v>0</v>
      </c>
      <c r="AS20" s="91">
        <f t="shared" si="19"/>
        <v>0</v>
      </c>
      <c r="AT20" s="92">
        <f t="shared" si="19"/>
        <v>0.1056777421977451</v>
      </c>
      <c r="AU20" s="77"/>
    </row>
    <row r="21" spans="1:47" ht="13.5" customHeight="1">
      <c r="A21" s="93">
        <v>17</v>
      </c>
      <c r="B21" s="96" t="s">
        <v>105</v>
      </c>
      <c r="C21" s="88">
        <f>SUMPRODUCT(-('Gastos Gerais'!$F$4:$F$1003='Gastos das Atividades'!$B21),-('Gastos das Atividades'!C$1&gt;='Gastos Gerais'!$D$4:$D$1003),-('Gastos das Atividades'!C$1&lt;='Gastos Gerais'!$E$4:$E$1003),-('Gastos Gerais'!$C$4:$C$1003))</f>
        <v>0</v>
      </c>
      <c r="D21" s="88">
        <f>SUMPRODUCT(-('Gastos Gerais'!$F$4:$F$1003='Gastos das Atividades'!$B21),-('Gastos das Atividades'!D$1&gt;='Gastos Gerais'!$D$4:$D$1003),-('Gastos das Atividades'!D$1&lt;='Gastos Gerais'!$E$4:$E$1003),-('Gastos Gerais'!$C$4:$C$1003))</f>
        <v>0</v>
      </c>
      <c r="E21" s="88">
        <f>SUMPRODUCT(-('Gastos Gerais'!$F$4:$F$1003='Gastos das Atividades'!$B21),-('Gastos das Atividades'!E$1&gt;='Gastos Gerais'!$D$4:$D$1003),-('Gastos das Atividades'!E$1&lt;='Gastos Gerais'!$E$4:$E$1003),-('Gastos Gerais'!$C$4:$C$1003))</f>
        <v>0</v>
      </c>
      <c r="F21" s="88">
        <f>SUMPRODUCT(-('Gastos Gerais'!$F$4:$F$1003='Gastos das Atividades'!$B21),-('Gastos das Atividades'!F$1&gt;='Gastos Gerais'!$D$4:$D$1003),-('Gastos das Atividades'!F$1&lt;='Gastos Gerais'!$E$4:$E$1003),-('Gastos Gerais'!$C$4:$C$1003))</f>
        <v>0</v>
      </c>
      <c r="G21" s="88">
        <f>SUMPRODUCT(-('Gastos Gerais'!$F$4:$F$1003='Gastos das Atividades'!$B21),-('Gastos das Atividades'!G$1&gt;='Gastos Gerais'!$D$4:$D$1003),-('Gastos das Atividades'!G$1&lt;='Gastos Gerais'!$E$4:$E$1003),-('Gastos Gerais'!$C$4:$C$1003))</f>
        <v>0</v>
      </c>
      <c r="H21" s="88">
        <f>SUMPRODUCT(-('Gastos Gerais'!$F$4:$F$1003='Gastos das Atividades'!$B21),-('Gastos das Atividades'!H$1&gt;='Gastos Gerais'!$D$4:$D$1003),-('Gastos das Atividades'!H$1&lt;='Gastos Gerais'!$E$4:$E$1003),-('Gastos Gerais'!$C$4:$C$1003))</f>
        <v>0</v>
      </c>
      <c r="I21" s="88">
        <f>SUMPRODUCT(-('Gastos Gerais'!$F$4:$F$1003='Gastos das Atividades'!$B21),-('Gastos das Atividades'!I$1&gt;='Gastos Gerais'!$D$4:$D$1003),-('Gastos das Atividades'!I$1&lt;='Gastos Gerais'!$E$4:$E$1003),-('Gastos Gerais'!$C$4:$C$1003))</f>
        <v>0</v>
      </c>
      <c r="J21" s="88">
        <f>SUMPRODUCT(-('Gastos Gerais'!$F$4:$F$1003='Gastos das Atividades'!$B21),-('Gastos das Atividades'!J$1&gt;='Gastos Gerais'!$D$4:$D$1003),-('Gastos das Atividades'!J$1&lt;='Gastos Gerais'!$E$4:$E$1003),-('Gastos Gerais'!$C$4:$C$1003))</f>
        <v>0</v>
      </c>
      <c r="K21" s="88">
        <f>SUMPRODUCT(-('Gastos Gerais'!$F$4:$F$1003='Gastos das Atividades'!$B21),-('Gastos das Atividades'!K$1&gt;='Gastos Gerais'!$D$4:$D$1003),-('Gastos das Atividades'!K$1&lt;='Gastos Gerais'!$E$4:$E$1003),-('Gastos Gerais'!$C$4:$C$1003))</f>
        <v>0</v>
      </c>
      <c r="L21" s="88">
        <f>SUMPRODUCT(-('Gastos Gerais'!$F$4:$F$1003='Gastos das Atividades'!$B21),-('Gastos das Atividades'!L$1&gt;='Gastos Gerais'!$D$4:$D$1003),-('Gastos das Atividades'!L$1&lt;='Gastos Gerais'!$E$4:$E$1003),-('Gastos Gerais'!$C$4:$C$1003))</f>
        <v>0</v>
      </c>
      <c r="M21" s="88">
        <f>SUMPRODUCT(-('Gastos Gerais'!$F$4:$F$1003='Gastos das Atividades'!$B21),-('Gastos das Atividades'!M$1&gt;='Gastos Gerais'!$D$4:$D$1003),-('Gastos das Atividades'!M$1&lt;='Gastos Gerais'!$E$4:$E$1003),-('Gastos Gerais'!$C$4:$C$1003))</f>
        <v>0</v>
      </c>
      <c r="N21" s="88">
        <f>SUMPRODUCT(-('Gastos Gerais'!$F$4:$F$1003='Gastos das Atividades'!$B21),-('Gastos das Atividades'!N$1&gt;='Gastos Gerais'!$D$4:$D$1003),-('Gastos das Atividades'!N$1&lt;='Gastos Gerais'!$E$4:$E$1003),-('Gastos Gerais'!$C$4:$C$1003))</f>
        <v>0</v>
      </c>
      <c r="O21" s="88">
        <f>SUMPRODUCT(-('Gastos Gerais'!$F$4:$F$1003='Gastos das Atividades'!$B21),-('Gastos das Atividades'!O$1&gt;='Gastos Gerais'!$D$4:$D$1003),-('Gastos das Atividades'!O$1&lt;='Gastos Gerais'!$E$4:$E$1003),-('Gastos Gerais'!$C$4:$C$1003))</f>
        <v>0</v>
      </c>
      <c r="P21" s="88">
        <f>SUMPRODUCT(-('Gastos Gerais'!$F$4:$F$1003='Gastos das Atividades'!$B21),-('Gastos das Atividades'!P$1&gt;='Gastos Gerais'!$D$4:$D$1003),-('Gastos das Atividades'!P$1&lt;='Gastos Gerais'!$E$4:$E$1003),-('Gastos Gerais'!$C$4:$C$1003))</f>
        <v>0</v>
      </c>
      <c r="Q21" s="88">
        <f>SUMPRODUCT(-('Gastos Gerais'!$F$4:$F$1003='Gastos das Atividades'!$B21),-('Gastos das Atividades'!Q$1&gt;='Gastos Gerais'!$D$4:$D$1003),-('Gastos das Atividades'!Q$1&lt;='Gastos Gerais'!$E$4:$E$1003),-('Gastos Gerais'!$C$4:$C$1003))</f>
        <v>0</v>
      </c>
      <c r="R21" s="88">
        <f>SUMPRODUCT(-('Gastos Gerais'!$F$4:$F$1003='Gastos das Atividades'!$B21),-('Gastos das Atividades'!R$1&gt;='Gastos Gerais'!$D$4:$D$1003),-('Gastos das Atividades'!R$1&lt;='Gastos Gerais'!$E$4:$E$1003),-('Gastos Gerais'!$C$4:$C$1003))</f>
        <v>0</v>
      </c>
      <c r="S21" s="88">
        <f>SUMPRODUCT(-('Gastos Gerais'!$F$4:$F$1003='Gastos das Atividades'!$B21),-('Gastos das Atividades'!S$1&gt;='Gastos Gerais'!$D$4:$D$1003),-('Gastos das Atividades'!S$1&lt;='Gastos Gerais'!$E$4:$E$1003),-('Gastos Gerais'!$C$4:$C$1003))</f>
        <v>0</v>
      </c>
      <c r="T21" s="88">
        <f>SUMPRODUCT(-('Gastos Gerais'!$F$4:$F$1003='Gastos das Atividades'!$B21),-('Gastos das Atividades'!T$1&gt;='Gastos Gerais'!$D$4:$D$1003),-('Gastos das Atividades'!T$1&lt;='Gastos Gerais'!$E$4:$E$1003),-('Gastos Gerais'!$C$4:$C$1003))</f>
        <v>0</v>
      </c>
      <c r="U21" s="88">
        <f>SUMPRODUCT(-('Gastos Gerais'!$F$4:$F$1003='Gastos das Atividades'!$B21),-('Gastos das Atividades'!U$1&gt;='Gastos Gerais'!$D$4:$D$1003),-('Gastos das Atividades'!U$1&lt;='Gastos Gerais'!$E$4:$E$1003),-('Gastos Gerais'!$C$4:$C$1003))</f>
        <v>0</v>
      </c>
      <c r="V21" s="88">
        <f>SUMPRODUCT(-('Gastos Gerais'!$F$4:$F$1003='Gastos das Atividades'!$B21),-('Gastos das Atividades'!V$1&gt;='Gastos Gerais'!$D$4:$D$1003),-('Gastos das Atividades'!V$1&lt;='Gastos Gerais'!$E$4:$E$1003),-('Gastos Gerais'!$C$4:$C$1003))</f>
        <v>0</v>
      </c>
      <c r="W21" s="88">
        <f>SUMPRODUCT(-('Gastos Gerais'!$F$4:$F$1003='Gastos das Atividades'!$B21),-('Gastos das Atividades'!W$1&gt;='Gastos Gerais'!$D$4:$D$1003),-('Gastos das Atividades'!W$1&lt;='Gastos Gerais'!$E$4:$E$1003),-('Gastos Gerais'!$C$4:$C$1003))</f>
        <v>0</v>
      </c>
      <c r="X21" s="88">
        <f>SUMPRODUCT(-('Gastos Gerais'!$F$4:$F$1003='Gastos das Atividades'!$B21),-('Gastos das Atividades'!X$1&gt;='Gastos Gerais'!$D$4:$D$1003),-('Gastos das Atividades'!X$1&lt;='Gastos Gerais'!$E$4:$E$1003),-('Gastos Gerais'!$C$4:$C$1003))</f>
        <v>0</v>
      </c>
      <c r="Y21" s="88">
        <f>SUMPRODUCT(-('Gastos Gerais'!$F$4:$F$1003='Gastos das Atividades'!$B21),-('Gastos das Atividades'!Y$1&gt;='Gastos Gerais'!$D$4:$D$1003),-('Gastos das Atividades'!Y$1&lt;='Gastos Gerais'!$E$4:$E$1003),-('Gastos Gerais'!$C$4:$C$1003))</f>
        <v>0</v>
      </c>
      <c r="Z21" s="88">
        <f>SUMPRODUCT(-('Gastos Gerais'!$F$4:$F$1003='Gastos das Atividades'!$B21),-('Gastos das Atividades'!Z$1&gt;='Gastos Gerais'!$D$4:$D$1003),-('Gastos das Atividades'!Z$1&lt;='Gastos Gerais'!$E$4:$E$1003),-('Gastos Gerais'!$C$4:$C$1003))</f>
        <v>0</v>
      </c>
      <c r="AA21" s="88">
        <f>SUMPRODUCT(-('Gastos Gerais'!$F$4:$F$1003='Gastos das Atividades'!$B21),-('Gastos das Atividades'!AA$1&gt;='Gastos Gerais'!$D$4:$D$1003),-('Gastos das Atividades'!AA$1&lt;='Gastos Gerais'!$E$4:$E$1003),-('Gastos Gerais'!$C$4:$C$1003))</f>
        <v>0</v>
      </c>
      <c r="AB21" s="88">
        <f>SUMPRODUCT(-('Gastos Gerais'!$F$4:$F$1003='Gastos das Atividades'!$B21),-('Gastos das Atividades'!AB$1&gt;='Gastos Gerais'!$D$4:$D$1003),-('Gastos das Atividades'!AB$1&lt;='Gastos Gerais'!$E$4:$E$1003),-('Gastos Gerais'!$C$4:$C$1003))</f>
        <v>0</v>
      </c>
      <c r="AC21" s="88">
        <f>SUMPRODUCT(-('Gastos Gerais'!$F$4:$F$1003='Gastos das Atividades'!$B21),-('Gastos das Atividades'!AC$1&gt;='Gastos Gerais'!$D$4:$D$1003),-('Gastos das Atividades'!AC$1&lt;='Gastos Gerais'!$E$4:$E$1003),-('Gastos Gerais'!$C$4:$C$1003))</f>
        <v>0</v>
      </c>
      <c r="AD21" s="88">
        <f>SUMPRODUCT(-('Gastos Gerais'!$F$4:$F$1003='Gastos das Atividades'!$B21),-('Gastos das Atividades'!AD$1&gt;='Gastos Gerais'!$D$4:$D$1003),-('Gastos das Atividades'!AD$1&lt;='Gastos Gerais'!$E$4:$E$1003),-('Gastos Gerais'!$C$4:$C$1003))</f>
        <v>0</v>
      </c>
      <c r="AE21" s="88">
        <f>SUMPRODUCT(-('Gastos Gerais'!$F$4:$F$1003='Gastos das Atividades'!$B21),-('Gastos das Atividades'!AE$1&gt;='Gastos Gerais'!$D$4:$D$1003),-('Gastos das Atividades'!AE$1&lt;='Gastos Gerais'!$E$4:$E$1003),-('Gastos Gerais'!$C$4:$C$1003))</f>
        <v>0</v>
      </c>
      <c r="AF21" s="88">
        <f>SUMPRODUCT(-('Gastos Gerais'!$F$4:$F$1003='Gastos das Atividades'!$B21),-('Gastos das Atividades'!AF$1&gt;='Gastos Gerais'!$D$4:$D$1003),-('Gastos das Atividades'!AF$1&lt;='Gastos Gerais'!$E$4:$E$1003),-('Gastos Gerais'!$C$4:$C$1003))</f>
        <v>0</v>
      </c>
      <c r="AG21" s="88">
        <f>SUMPRODUCT(-('Gastos Gerais'!$F$4:$F$1003='Gastos das Atividades'!$B21),-('Gastos das Atividades'!AG$1&gt;='Gastos Gerais'!$D$4:$D$1003),-('Gastos das Atividades'!AG$1&lt;='Gastos Gerais'!$E$4:$E$1003),-('Gastos Gerais'!$C$4:$C$1003))</f>
        <v>0</v>
      </c>
      <c r="AH21" s="88">
        <f>SUMPRODUCT(-('Gastos Gerais'!$F$4:$F$1003='Gastos das Atividades'!$B21),-('Gastos das Atividades'!AH$1&gt;='Gastos Gerais'!$D$4:$D$1003),-('Gastos das Atividades'!AH$1&lt;='Gastos Gerais'!$E$4:$E$1003),-('Gastos Gerais'!$C$4:$C$1003))</f>
        <v>0</v>
      </c>
      <c r="AI21" s="88">
        <f>SUMPRODUCT(-('Gastos Gerais'!$F$4:$F$1003='Gastos das Atividades'!$B21),-('Gastos das Atividades'!AI$1&gt;='Gastos Gerais'!$D$4:$D$1003),-('Gastos das Atividades'!AI$1&lt;='Gastos Gerais'!$E$4:$E$1003),-('Gastos Gerais'!$C$4:$C$1003))</f>
        <v>0</v>
      </c>
      <c r="AJ21" s="88">
        <f>SUMPRODUCT(-('Gastos Gerais'!$F$4:$F$1003='Gastos das Atividades'!$B21),-('Gastos das Atividades'!AJ$1&gt;='Gastos Gerais'!$D$4:$D$1003),-('Gastos das Atividades'!AJ$1&lt;='Gastos Gerais'!$E$4:$E$1003),-('Gastos Gerais'!$C$4:$C$1003))</f>
        <v>0</v>
      </c>
      <c r="AK21" s="88">
        <f>SUMPRODUCT(-('Gastos Gerais'!$F$4:$F$1003='Gastos das Atividades'!$B21),-('Gastos das Atividades'!AK$1&gt;='Gastos Gerais'!$D$4:$D$1003),-('Gastos das Atividades'!AK$1&lt;='Gastos Gerais'!$E$4:$E$1003),-('Gastos Gerais'!$C$4:$C$1003))</f>
        <v>0</v>
      </c>
      <c r="AL21" s="88">
        <f>SUMPRODUCT(-('Gastos Gerais'!$F$4:$F$1003='Gastos das Atividades'!$B21),-('Gastos das Atividades'!AL$1&gt;='Gastos Gerais'!$D$4:$D$1003),-('Gastos das Atividades'!AL$1&lt;='Gastos Gerais'!$E$4:$E$1003),-('Gastos Gerais'!$C$4:$C$1003))</f>
        <v>0</v>
      </c>
      <c r="AM21" s="89">
        <f t="shared" si="0"/>
        <v>0</v>
      </c>
      <c r="AN21" s="88">
        <f t="shared" si="1"/>
        <v>0</v>
      </c>
      <c r="AO21" s="88">
        <f t="shared" si="2"/>
        <v>0</v>
      </c>
      <c r="AP21" s="90">
        <f t="shared" si="3"/>
        <v>0</v>
      </c>
      <c r="AQ21" s="91">
        <f t="shared" ref="AQ21:AT21" si="20">IF($AP$35=0,0,AM21/$AP$35)</f>
        <v>0</v>
      </c>
      <c r="AR21" s="91">
        <f t="shared" si="20"/>
        <v>0</v>
      </c>
      <c r="AS21" s="91">
        <f t="shared" si="20"/>
        <v>0</v>
      </c>
      <c r="AT21" s="92">
        <f t="shared" si="20"/>
        <v>0</v>
      </c>
      <c r="AU21" s="77"/>
    </row>
    <row r="22" spans="1:47" ht="13.5" customHeight="1">
      <c r="A22" s="93">
        <v>18</v>
      </c>
      <c r="B22" s="97" t="s">
        <v>106</v>
      </c>
      <c r="C22" s="88">
        <f>SUMPRODUCT(-('Gastos Gerais'!$F$4:$F$1003='Gastos das Atividades'!$B22),-('Gastos das Atividades'!C$1&gt;='Gastos Gerais'!$D$4:$D$1003),-('Gastos das Atividades'!C$1&lt;='Gastos Gerais'!$E$4:$E$1003),-('Gastos Gerais'!$C$4:$C$1003))</f>
        <v>5000</v>
      </c>
      <c r="D22" s="88">
        <f>SUMPRODUCT(-('Gastos Gerais'!$F$4:$F$1003='Gastos das Atividades'!$B22),-('Gastos das Atividades'!D$1&gt;='Gastos Gerais'!$D$4:$D$1003),-('Gastos das Atividades'!D$1&lt;='Gastos Gerais'!$E$4:$E$1003),-('Gastos Gerais'!$C$4:$C$1003))</f>
        <v>5000</v>
      </c>
      <c r="E22" s="88">
        <f>SUMPRODUCT(-('Gastos Gerais'!$F$4:$F$1003='Gastos das Atividades'!$B22),-('Gastos das Atividades'!E$1&gt;='Gastos Gerais'!$D$4:$D$1003),-('Gastos das Atividades'!E$1&lt;='Gastos Gerais'!$E$4:$E$1003),-('Gastos Gerais'!$C$4:$C$1003))</f>
        <v>5000</v>
      </c>
      <c r="F22" s="88">
        <f>SUMPRODUCT(-('Gastos Gerais'!$F$4:$F$1003='Gastos das Atividades'!$B22),-('Gastos das Atividades'!F$1&gt;='Gastos Gerais'!$D$4:$D$1003),-('Gastos das Atividades'!F$1&lt;='Gastos Gerais'!$E$4:$E$1003),-('Gastos Gerais'!$C$4:$C$1003))</f>
        <v>5000</v>
      </c>
      <c r="G22" s="88">
        <f>SUMPRODUCT(-('Gastos Gerais'!$F$4:$F$1003='Gastos das Atividades'!$B22),-('Gastos das Atividades'!G$1&gt;='Gastos Gerais'!$D$4:$D$1003),-('Gastos das Atividades'!G$1&lt;='Gastos Gerais'!$E$4:$E$1003),-('Gastos Gerais'!$C$4:$C$1003))</f>
        <v>5000</v>
      </c>
      <c r="H22" s="88">
        <f>SUMPRODUCT(-('Gastos Gerais'!$F$4:$F$1003='Gastos das Atividades'!$B22),-('Gastos das Atividades'!H$1&gt;='Gastos Gerais'!$D$4:$D$1003),-('Gastos das Atividades'!H$1&lt;='Gastos Gerais'!$E$4:$E$1003),-('Gastos Gerais'!$C$4:$C$1003))</f>
        <v>5000</v>
      </c>
      <c r="I22" s="88">
        <f>SUMPRODUCT(-('Gastos Gerais'!$F$4:$F$1003='Gastos das Atividades'!$B22),-('Gastos das Atividades'!I$1&gt;='Gastos Gerais'!$D$4:$D$1003),-('Gastos das Atividades'!I$1&lt;='Gastos Gerais'!$E$4:$E$1003),-('Gastos Gerais'!$C$4:$C$1003))</f>
        <v>0</v>
      </c>
      <c r="J22" s="88">
        <f>SUMPRODUCT(-('Gastos Gerais'!$F$4:$F$1003='Gastos das Atividades'!$B22),-('Gastos das Atividades'!J$1&gt;='Gastos Gerais'!$D$4:$D$1003),-('Gastos das Atividades'!J$1&lt;='Gastos Gerais'!$E$4:$E$1003),-('Gastos Gerais'!$C$4:$C$1003))</f>
        <v>0</v>
      </c>
      <c r="K22" s="88">
        <f>SUMPRODUCT(-('Gastos Gerais'!$F$4:$F$1003='Gastos das Atividades'!$B22),-('Gastos das Atividades'!K$1&gt;='Gastos Gerais'!$D$4:$D$1003),-('Gastos das Atividades'!K$1&lt;='Gastos Gerais'!$E$4:$E$1003),-('Gastos Gerais'!$C$4:$C$1003))</f>
        <v>0</v>
      </c>
      <c r="L22" s="88">
        <f>SUMPRODUCT(-('Gastos Gerais'!$F$4:$F$1003='Gastos das Atividades'!$B22),-('Gastos das Atividades'!L$1&gt;='Gastos Gerais'!$D$4:$D$1003),-('Gastos das Atividades'!L$1&lt;='Gastos Gerais'!$E$4:$E$1003),-('Gastos Gerais'!$C$4:$C$1003))</f>
        <v>0</v>
      </c>
      <c r="M22" s="88">
        <f>SUMPRODUCT(-('Gastos Gerais'!$F$4:$F$1003='Gastos das Atividades'!$B22),-('Gastos das Atividades'!M$1&gt;='Gastos Gerais'!$D$4:$D$1003),-('Gastos das Atividades'!M$1&lt;='Gastos Gerais'!$E$4:$E$1003),-('Gastos Gerais'!$C$4:$C$1003))</f>
        <v>0</v>
      </c>
      <c r="N22" s="88">
        <f>SUMPRODUCT(-('Gastos Gerais'!$F$4:$F$1003='Gastos das Atividades'!$B22),-('Gastos das Atividades'!N$1&gt;='Gastos Gerais'!$D$4:$D$1003),-('Gastos das Atividades'!N$1&lt;='Gastos Gerais'!$E$4:$E$1003),-('Gastos Gerais'!$C$4:$C$1003))</f>
        <v>0</v>
      </c>
      <c r="O22" s="88">
        <f>SUMPRODUCT(-('Gastos Gerais'!$F$4:$F$1003='Gastos das Atividades'!$B22),-('Gastos das Atividades'!O$1&gt;='Gastos Gerais'!$D$4:$D$1003),-('Gastos das Atividades'!O$1&lt;='Gastos Gerais'!$E$4:$E$1003),-('Gastos Gerais'!$C$4:$C$1003))</f>
        <v>0</v>
      </c>
      <c r="P22" s="88">
        <f>SUMPRODUCT(-('Gastos Gerais'!$F$4:$F$1003='Gastos das Atividades'!$B22),-('Gastos das Atividades'!P$1&gt;='Gastos Gerais'!$D$4:$D$1003),-('Gastos das Atividades'!P$1&lt;='Gastos Gerais'!$E$4:$E$1003),-('Gastos Gerais'!$C$4:$C$1003))</f>
        <v>0</v>
      </c>
      <c r="Q22" s="88">
        <f>SUMPRODUCT(-('Gastos Gerais'!$F$4:$F$1003='Gastos das Atividades'!$B22),-('Gastos das Atividades'!Q$1&gt;='Gastos Gerais'!$D$4:$D$1003),-('Gastos das Atividades'!Q$1&lt;='Gastos Gerais'!$E$4:$E$1003),-('Gastos Gerais'!$C$4:$C$1003))</f>
        <v>0</v>
      </c>
      <c r="R22" s="88">
        <f>SUMPRODUCT(-('Gastos Gerais'!$F$4:$F$1003='Gastos das Atividades'!$B22),-('Gastos das Atividades'!R$1&gt;='Gastos Gerais'!$D$4:$D$1003),-('Gastos das Atividades'!R$1&lt;='Gastos Gerais'!$E$4:$E$1003),-('Gastos Gerais'!$C$4:$C$1003))</f>
        <v>0</v>
      </c>
      <c r="S22" s="88">
        <f>SUMPRODUCT(-('Gastos Gerais'!$F$4:$F$1003='Gastos das Atividades'!$B22),-('Gastos das Atividades'!S$1&gt;='Gastos Gerais'!$D$4:$D$1003),-('Gastos das Atividades'!S$1&lt;='Gastos Gerais'!$E$4:$E$1003),-('Gastos Gerais'!$C$4:$C$1003))</f>
        <v>0</v>
      </c>
      <c r="T22" s="88">
        <f>SUMPRODUCT(-('Gastos Gerais'!$F$4:$F$1003='Gastos das Atividades'!$B22),-('Gastos das Atividades'!T$1&gt;='Gastos Gerais'!$D$4:$D$1003),-('Gastos das Atividades'!T$1&lt;='Gastos Gerais'!$E$4:$E$1003),-('Gastos Gerais'!$C$4:$C$1003))</f>
        <v>0</v>
      </c>
      <c r="U22" s="88">
        <f>SUMPRODUCT(-('Gastos Gerais'!$F$4:$F$1003='Gastos das Atividades'!$B22),-('Gastos das Atividades'!U$1&gt;='Gastos Gerais'!$D$4:$D$1003),-('Gastos das Atividades'!U$1&lt;='Gastos Gerais'!$E$4:$E$1003),-('Gastos Gerais'!$C$4:$C$1003))</f>
        <v>0</v>
      </c>
      <c r="V22" s="88">
        <f>SUMPRODUCT(-('Gastos Gerais'!$F$4:$F$1003='Gastos das Atividades'!$B22),-('Gastos das Atividades'!V$1&gt;='Gastos Gerais'!$D$4:$D$1003),-('Gastos das Atividades'!V$1&lt;='Gastos Gerais'!$E$4:$E$1003),-('Gastos Gerais'!$C$4:$C$1003))</f>
        <v>0</v>
      </c>
      <c r="W22" s="88">
        <f>SUMPRODUCT(-('Gastos Gerais'!$F$4:$F$1003='Gastos das Atividades'!$B22),-('Gastos das Atividades'!W$1&gt;='Gastos Gerais'!$D$4:$D$1003),-('Gastos das Atividades'!W$1&lt;='Gastos Gerais'!$E$4:$E$1003),-('Gastos Gerais'!$C$4:$C$1003))</f>
        <v>0</v>
      </c>
      <c r="X22" s="88">
        <f>SUMPRODUCT(-('Gastos Gerais'!$F$4:$F$1003='Gastos das Atividades'!$B22),-('Gastos das Atividades'!X$1&gt;='Gastos Gerais'!$D$4:$D$1003),-('Gastos das Atividades'!X$1&lt;='Gastos Gerais'!$E$4:$E$1003),-('Gastos Gerais'!$C$4:$C$1003))</f>
        <v>0</v>
      </c>
      <c r="Y22" s="88">
        <f>SUMPRODUCT(-('Gastos Gerais'!$F$4:$F$1003='Gastos das Atividades'!$B22),-('Gastos das Atividades'!Y$1&gt;='Gastos Gerais'!$D$4:$D$1003),-('Gastos das Atividades'!Y$1&lt;='Gastos Gerais'!$E$4:$E$1003),-('Gastos Gerais'!$C$4:$C$1003))</f>
        <v>0</v>
      </c>
      <c r="Z22" s="88">
        <f>SUMPRODUCT(-('Gastos Gerais'!$F$4:$F$1003='Gastos das Atividades'!$B22),-('Gastos das Atividades'!Z$1&gt;='Gastos Gerais'!$D$4:$D$1003),-('Gastos das Atividades'!Z$1&lt;='Gastos Gerais'!$E$4:$E$1003),-('Gastos Gerais'!$C$4:$C$1003))</f>
        <v>0</v>
      </c>
      <c r="AA22" s="88">
        <f>SUMPRODUCT(-('Gastos Gerais'!$F$4:$F$1003='Gastos das Atividades'!$B22),-('Gastos das Atividades'!AA$1&gt;='Gastos Gerais'!$D$4:$D$1003),-('Gastos das Atividades'!AA$1&lt;='Gastos Gerais'!$E$4:$E$1003),-('Gastos Gerais'!$C$4:$C$1003))</f>
        <v>0</v>
      </c>
      <c r="AB22" s="88">
        <f>SUMPRODUCT(-('Gastos Gerais'!$F$4:$F$1003='Gastos das Atividades'!$B22),-('Gastos das Atividades'!AB$1&gt;='Gastos Gerais'!$D$4:$D$1003),-('Gastos das Atividades'!AB$1&lt;='Gastos Gerais'!$E$4:$E$1003),-('Gastos Gerais'!$C$4:$C$1003))</f>
        <v>0</v>
      </c>
      <c r="AC22" s="88">
        <f>SUMPRODUCT(-('Gastos Gerais'!$F$4:$F$1003='Gastos das Atividades'!$B22),-('Gastos das Atividades'!AC$1&gt;='Gastos Gerais'!$D$4:$D$1003),-('Gastos das Atividades'!AC$1&lt;='Gastos Gerais'!$E$4:$E$1003),-('Gastos Gerais'!$C$4:$C$1003))</f>
        <v>0</v>
      </c>
      <c r="AD22" s="88">
        <f>SUMPRODUCT(-('Gastos Gerais'!$F$4:$F$1003='Gastos das Atividades'!$B22),-('Gastos das Atividades'!AD$1&gt;='Gastos Gerais'!$D$4:$D$1003),-('Gastos das Atividades'!AD$1&lt;='Gastos Gerais'!$E$4:$E$1003),-('Gastos Gerais'!$C$4:$C$1003))</f>
        <v>0</v>
      </c>
      <c r="AE22" s="88">
        <f>SUMPRODUCT(-('Gastos Gerais'!$F$4:$F$1003='Gastos das Atividades'!$B22),-('Gastos das Atividades'!AE$1&gt;='Gastos Gerais'!$D$4:$D$1003),-('Gastos das Atividades'!AE$1&lt;='Gastos Gerais'!$E$4:$E$1003),-('Gastos Gerais'!$C$4:$C$1003))</f>
        <v>0</v>
      </c>
      <c r="AF22" s="88">
        <f>SUMPRODUCT(-('Gastos Gerais'!$F$4:$F$1003='Gastos das Atividades'!$B22),-('Gastos das Atividades'!AF$1&gt;='Gastos Gerais'!$D$4:$D$1003),-('Gastos das Atividades'!AF$1&lt;='Gastos Gerais'!$E$4:$E$1003),-('Gastos Gerais'!$C$4:$C$1003))</f>
        <v>0</v>
      </c>
      <c r="AG22" s="88">
        <f>SUMPRODUCT(-('Gastos Gerais'!$F$4:$F$1003='Gastos das Atividades'!$B22),-('Gastos das Atividades'!AG$1&gt;='Gastos Gerais'!$D$4:$D$1003),-('Gastos das Atividades'!AG$1&lt;='Gastos Gerais'!$E$4:$E$1003),-('Gastos Gerais'!$C$4:$C$1003))</f>
        <v>0</v>
      </c>
      <c r="AH22" s="88">
        <f>SUMPRODUCT(-('Gastos Gerais'!$F$4:$F$1003='Gastos das Atividades'!$B22),-('Gastos das Atividades'!AH$1&gt;='Gastos Gerais'!$D$4:$D$1003),-('Gastos das Atividades'!AH$1&lt;='Gastos Gerais'!$E$4:$E$1003),-('Gastos Gerais'!$C$4:$C$1003))</f>
        <v>0</v>
      </c>
      <c r="AI22" s="88">
        <f>SUMPRODUCT(-('Gastos Gerais'!$F$4:$F$1003='Gastos das Atividades'!$B22),-('Gastos das Atividades'!AI$1&gt;='Gastos Gerais'!$D$4:$D$1003),-('Gastos das Atividades'!AI$1&lt;='Gastos Gerais'!$E$4:$E$1003),-('Gastos Gerais'!$C$4:$C$1003))</f>
        <v>0</v>
      </c>
      <c r="AJ22" s="88">
        <f>SUMPRODUCT(-('Gastos Gerais'!$F$4:$F$1003='Gastos das Atividades'!$B22),-('Gastos das Atividades'!AJ$1&gt;='Gastos Gerais'!$D$4:$D$1003),-('Gastos das Atividades'!AJ$1&lt;='Gastos Gerais'!$E$4:$E$1003),-('Gastos Gerais'!$C$4:$C$1003))</f>
        <v>0</v>
      </c>
      <c r="AK22" s="88">
        <f>SUMPRODUCT(-('Gastos Gerais'!$F$4:$F$1003='Gastos das Atividades'!$B22),-('Gastos das Atividades'!AK$1&gt;='Gastos Gerais'!$D$4:$D$1003),-('Gastos das Atividades'!AK$1&lt;='Gastos Gerais'!$E$4:$E$1003),-('Gastos Gerais'!$C$4:$C$1003))</f>
        <v>0</v>
      </c>
      <c r="AL22" s="88">
        <f>SUMPRODUCT(-('Gastos Gerais'!$F$4:$F$1003='Gastos das Atividades'!$B22),-('Gastos das Atividades'!AL$1&gt;='Gastos Gerais'!$D$4:$D$1003),-('Gastos das Atividades'!AL$1&lt;='Gastos Gerais'!$E$4:$E$1003),-('Gastos Gerais'!$C$4:$C$1003))</f>
        <v>0</v>
      </c>
      <c r="AM22" s="89">
        <f t="shared" si="0"/>
        <v>30000</v>
      </c>
      <c r="AN22" s="88">
        <f t="shared" si="1"/>
        <v>0</v>
      </c>
      <c r="AO22" s="88">
        <f t="shared" si="2"/>
        <v>0</v>
      </c>
      <c r="AP22" s="90">
        <f t="shared" si="3"/>
        <v>30000</v>
      </c>
      <c r="AQ22" s="91">
        <f t="shared" ref="AQ22:AT22" si="21">IF($AP$35=0,0,AM22/$AP$35)</f>
        <v>7.3831678293720384E-3</v>
      </c>
      <c r="AR22" s="91">
        <f t="shared" si="21"/>
        <v>0</v>
      </c>
      <c r="AS22" s="91">
        <f t="shared" si="21"/>
        <v>0</v>
      </c>
      <c r="AT22" s="92">
        <f t="shared" si="21"/>
        <v>7.3831678293720384E-3</v>
      </c>
      <c r="AU22" s="77"/>
    </row>
    <row r="23" spans="1:47" ht="24" customHeight="1">
      <c r="A23" s="93">
        <v>19</v>
      </c>
      <c r="B23" s="96" t="s">
        <v>107</v>
      </c>
      <c r="C23" s="88">
        <f>SUMPRODUCT(-('Gastos Gerais'!$F$4:$F$1003='Gastos das Atividades'!$B23),-('Gastos das Atividades'!C$1&gt;='Gastos Gerais'!$D$4:$D$1003),-('Gastos das Atividades'!C$1&lt;='Gastos Gerais'!$E$4:$E$1003),-('Gastos Gerais'!$C$4:$C$1003))</f>
        <v>47900</v>
      </c>
      <c r="D23" s="88">
        <f>SUMPRODUCT(-('Gastos Gerais'!$F$4:$F$1003='Gastos das Atividades'!$B23),-('Gastos das Atividades'!D$1&gt;='Gastos Gerais'!$D$4:$D$1003),-('Gastos das Atividades'!D$1&lt;='Gastos Gerais'!$E$4:$E$1003),-('Gastos Gerais'!$C$4:$C$1003))</f>
        <v>0</v>
      </c>
      <c r="E23" s="88">
        <f>SUMPRODUCT(-('Gastos Gerais'!$F$4:$F$1003='Gastos das Atividades'!$B23),-('Gastos das Atividades'!E$1&gt;='Gastos Gerais'!$D$4:$D$1003),-('Gastos das Atividades'!E$1&lt;='Gastos Gerais'!$E$4:$E$1003),-('Gastos Gerais'!$C$4:$C$1003))</f>
        <v>0</v>
      </c>
      <c r="F23" s="88">
        <f>SUMPRODUCT(-('Gastos Gerais'!$F$4:$F$1003='Gastos das Atividades'!$B23),-('Gastos das Atividades'!F$1&gt;='Gastos Gerais'!$D$4:$D$1003),-('Gastos das Atividades'!F$1&lt;='Gastos Gerais'!$E$4:$E$1003),-('Gastos Gerais'!$C$4:$C$1003))</f>
        <v>0</v>
      </c>
      <c r="G23" s="88">
        <f>SUMPRODUCT(-('Gastos Gerais'!$F$4:$F$1003='Gastos das Atividades'!$B23),-('Gastos das Atividades'!G$1&gt;='Gastos Gerais'!$D$4:$D$1003),-('Gastos das Atividades'!G$1&lt;='Gastos Gerais'!$E$4:$E$1003),-('Gastos Gerais'!$C$4:$C$1003))</f>
        <v>0</v>
      </c>
      <c r="H23" s="88">
        <f>SUMPRODUCT(-('Gastos Gerais'!$F$4:$F$1003='Gastos das Atividades'!$B23),-('Gastos das Atividades'!H$1&gt;='Gastos Gerais'!$D$4:$D$1003),-('Gastos das Atividades'!H$1&lt;='Gastos Gerais'!$E$4:$E$1003),-('Gastos Gerais'!$C$4:$C$1003))</f>
        <v>0</v>
      </c>
      <c r="I23" s="88">
        <f>SUMPRODUCT(-('Gastos Gerais'!$F$4:$F$1003='Gastos das Atividades'!$B23),-('Gastos das Atividades'!I$1&gt;='Gastos Gerais'!$D$4:$D$1003),-('Gastos das Atividades'!I$1&lt;='Gastos Gerais'!$E$4:$E$1003),-('Gastos Gerais'!$C$4:$C$1003))</f>
        <v>0</v>
      </c>
      <c r="J23" s="88">
        <f>SUMPRODUCT(-('Gastos Gerais'!$F$4:$F$1003='Gastos das Atividades'!$B23),-('Gastos das Atividades'!J$1&gt;='Gastos Gerais'!$D$4:$D$1003),-('Gastos das Atividades'!J$1&lt;='Gastos Gerais'!$E$4:$E$1003),-('Gastos Gerais'!$C$4:$C$1003))</f>
        <v>0</v>
      </c>
      <c r="K23" s="88">
        <f>SUMPRODUCT(-('Gastos Gerais'!$F$4:$F$1003='Gastos das Atividades'!$B23),-('Gastos das Atividades'!K$1&gt;='Gastos Gerais'!$D$4:$D$1003),-('Gastos das Atividades'!K$1&lt;='Gastos Gerais'!$E$4:$E$1003),-('Gastos Gerais'!$C$4:$C$1003))</f>
        <v>0</v>
      </c>
      <c r="L23" s="88">
        <f>SUMPRODUCT(-('Gastos Gerais'!$F$4:$F$1003='Gastos das Atividades'!$B23),-('Gastos das Atividades'!L$1&gt;='Gastos Gerais'!$D$4:$D$1003),-('Gastos das Atividades'!L$1&lt;='Gastos Gerais'!$E$4:$E$1003),-('Gastos Gerais'!$C$4:$C$1003))</f>
        <v>0</v>
      </c>
      <c r="M23" s="88">
        <f>SUMPRODUCT(-('Gastos Gerais'!$F$4:$F$1003='Gastos das Atividades'!$B23),-('Gastos das Atividades'!M$1&gt;='Gastos Gerais'!$D$4:$D$1003),-('Gastos das Atividades'!M$1&lt;='Gastos Gerais'!$E$4:$E$1003),-('Gastos Gerais'!$C$4:$C$1003))</f>
        <v>0</v>
      </c>
      <c r="N23" s="88">
        <f>SUMPRODUCT(-('Gastos Gerais'!$F$4:$F$1003='Gastos das Atividades'!$B23),-('Gastos das Atividades'!N$1&gt;='Gastos Gerais'!$D$4:$D$1003),-('Gastos das Atividades'!N$1&lt;='Gastos Gerais'!$E$4:$E$1003),-('Gastos Gerais'!$C$4:$C$1003))</f>
        <v>0</v>
      </c>
      <c r="O23" s="88">
        <f>SUMPRODUCT(-('Gastos Gerais'!$F$4:$F$1003='Gastos das Atividades'!$B23),-('Gastos das Atividades'!O$1&gt;='Gastos Gerais'!$D$4:$D$1003),-('Gastos das Atividades'!O$1&lt;='Gastos Gerais'!$E$4:$E$1003),-('Gastos Gerais'!$C$4:$C$1003))</f>
        <v>0</v>
      </c>
      <c r="P23" s="88">
        <f>SUMPRODUCT(-('Gastos Gerais'!$F$4:$F$1003='Gastos das Atividades'!$B23),-('Gastos das Atividades'!P$1&gt;='Gastos Gerais'!$D$4:$D$1003),-('Gastos das Atividades'!P$1&lt;='Gastos Gerais'!$E$4:$E$1003),-('Gastos Gerais'!$C$4:$C$1003))</f>
        <v>0</v>
      </c>
      <c r="Q23" s="88">
        <f>SUMPRODUCT(-('Gastos Gerais'!$F$4:$F$1003='Gastos das Atividades'!$B23),-('Gastos das Atividades'!Q$1&gt;='Gastos Gerais'!$D$4:$D$1003),-('Gastos das Atividades'!Q$1&lt;='Gastos Gerais'!$E$4:$E$1003),-('Gastos Gerais'!$C$4:$C$1003))</f>
        <v>0</v>
      </c>
      <c r="R23" s="88">
        <f>SUMPRODUCT(-('Gastos Gerais'!$F$4:$F$1003='Gastos das Atividades'!$B23),-('Gastos das Atividades'!R$1&gt;='Gastos Gerais'!$D$4:$D$1003),-('Gastos das Atividades'!R$1&lt;='Gastos Gerais'!$E$4:$E$1003),-('Gastos Gerais'!$C$4:$C$1003))</f>
        <v>0</v>
      </c>
      <c r="S23" s="88">
        <f>SUMPRODUCT(-('Gastos Gerais'!$F$4:$F$1003='Gastos das Atividades'!$B23),-('Gastos das Atividades'!S$1&gt;='Gastos Gerais'!$D$4:$D$1003),-('Gastos das Atividades'!S$1&lt;='Gastos Gerais'!$E$4:$E$1003),-('Gastos Gerais'!$C$4:$C$1003))</f>
        <v>0</v>
      </c>
      <c r="T23" s="88">
        <f>SUMPRODUCT(-('Gastos Gerais'!$F$4:$F$1003='Gastos das Atividades'!$B23),-('Gastos das Atividades'!T$1&gt;='Gastos Gerais'!$D$4:$D$1003),-('Gastos das Atividades'!T$1&lt;='Gastos Gerais'!$E$4:$E$1003),-('Gastos Gerais'!$C$4:$C$1003))</f>
        <v>0</v>
      </c>
      <c r="U23" s="88">
        <f>SUMPRODUCT(-('Gastos Gerais'!$F$4:$F$1003='Gastos das Atividades'!$B23),-('Gastos das Atividades'!U$1&gt;='Gastos Gerais'!$D$4:$D$1003),-('Gastos das Atividades'!U$1&lt;='Gastos Gerais'!$E$4:$E$1003),-('Gastos Gerais'!$C$4:$C$1003))</f>
        <v>0</v>
      </c>
      <c r="V23" s="88">
        <f>SUMPRODUCT(-('Gastos Gerais'!$F$4:$F$1003='Gastos das Atividades'!$B23),-('Gastos das Atividades'!V$1&gt;='Gastos Gerais'!$D$4:$D$1003),-('Gastos das Atividades'!V$1&lt;='Gastos Gerais'!$E$4:$E$1003),-('Gastos Gerais'!$C$4:$C$1003))</f>
        <v>0</v>
      </c>
      <c r="W23" s="88">
        <f>SUMPRODUCT(-('Gastos Gerais'!$F$4:$F$1003='Gastos das Atividades'!$B23),-('Gastos das Atividades'!W$1&gt;='Gastos Gerais'!$D$4:$D$1003),-('Gastos das Atividades'!W$1&lt;='Gastos Gerais'!$E$4:$E$1003),-('Gastos Gerais'!$C$4:$C$1003))</f>
        <v>0</v>
      </c>
      <c r="X23" s="88">
        <f>SUMPRODUCT(-('Gastos Gerais'!$F$4:$F$1003='Gastos das Atividades'!$B23),-('Gastos das Atividades'!X$1&gt;='Gastos Gerais'!$D$4:$D$1003),-('Gastos das Atividades'!X$1&lt;='Gastos Gerais'!$E$4:$E$1003),-('Gastos Gerais'!$C$4:$C$1003))</f>
        <v>0</v>
      </c>
      <c r="Y23" s="88">
        <f>SUMPRODUCT(-('Gastos Gerais'!$F$4:$F$1003='Gastos das Atividades'!$B23),-('Gastos das Atividades'!Y$1&gt;='Gastos Gerais'!$D$4:$D$1003),-('Gastos das Atividades'!Y$1&lt;='Gastos Gerais'!$E$4:$E$1003),-('Gastos Gerais'!$C$4:$C$1003))</f>
        <v>0</v>
      </c>
      <c r="Z23" s="88">
        <f>SUMPRODUCT(-('Gastos Gerais'!$F$4:$F$1003='Gastos das Atividades'!$B23),-('Gastos das Atividades'!Z$1&gt;='Gastos Gerais'!$D$4:$D$1003),-('Gastos das Atividades'!Z$1&lt;='Gastos Gerais'!$E$4:$E$1003),-('Gastos Gerais'!$C$4:$C$1003))</f>
        <v>0</v>
      </c>
      <c r="AA23" s="88">
        <f>SUMPRODUCT(-('Gastos Gerais'!$F$4:$F$1003='Gastos das Atividades'!$B23),-('Gastos das Atividades'!AA$1&gt;='Gastos Gerais'!$D$4:$D$1003),-('Gastos das Atividades'!AA$1&lt;='Gastos Gerais'!$E$4:$E$1003),-('Gastos Gerais'!$C$4:$C$1003))</f>
        <v>0</v>
      </c>
      <c r="AB23" s="88">
        <f>SUMPRODUCT(-('Gastos Gerais'!$F$4:$F$1003='Gastos das Atividades'!$B23),-('Gastos das Atividades'!AB$1&gt;='Gastos Gerais'!$D$4:$D$1003),-('Gastos das Atividades'!AB$1&lt;='Gastos Gerais'!$E$4:$E$1003),-('Gastos Gerais'!$C$4:$C$1003))</f>
        <v>0</v>
      </c>
      <c r="AC23" s="88">
        <f>SUMPRODUCT(-('Gastos Gerais'!$F$4:$F$1003='Gastos das Atividades'!$B23),-('Gastos das Atividades'!AC$1&gt;='Gastos Gerais'!$D$4:$D$1003),-('Gastos das Atividades'!AC$1&lt;='Gastos Gerais'!$E$4:$E$1003),-('Gastos Gerais'!$C$4:$C$1003))</f>
        <v>0</v>
      </c>
      <c r="AD23" s="88">
        <f>SUMPRODUCT(-('Gastos Gerais'!$F$4:$F$1003='Gastos das Atividades'!$B23),-('Gastos das Atividades'!AD$1&gt;='Gastos Gerais'!$D$4:$D$1003),-('Gastos das Atividades'!AD$1&lt;='Gastos Gerais'!$E$4:$E$1003),-('Gastos Gerais'!$C$4:$C$1003))</f>
        <v>0</v>
      </c>
      <c r="AE23" s="88">
        <f>SUMPRODUCT(-('Gastos Gerais'!$F$4:$F$1003='Gastos das Atividades'!$B23),-('Gastos das Atividades'!AE$1&gt;='Gastos Gerais'!$D$4:$D$1003),-('Gastos das Atividades'!AE$1&lt;='Gastos Gerais'!$E$4:$E$1003),-('Gastos Gerais'!$C$4:$C$1003))</f>
        <v>0</v>
      </c>
      <c r="AF23" s="88">
        <f>SUMPRODUCT(-('Gastos Gerais'!$F$4:$F$1003='Gastos das Atividades'!$B23),-('Gastos das Atividades'!AF$1&gt;='Gastos Gerais'!$D$4:$D$1003),-('Gastos das Atividades'!AF$1&lt;='Gastos Gerais'!$E$4:$E$1003),-('Gastos Gerais'!$C$4:$C$1003))</f>
        <v>0</v>
      </c>
      <c r="AG23" s="88">
        <f>SUMPRODUCT(-('Gastos Gerais'!$F$4:$F$1003='Gastos das Atividades'!$B23),-('Gastos das Atividades'!AG$1&gt;='Gastos Gerais'!$D$4:$D$1003),-('Gastos das Atividades'!AG$1&lt;='Gastos Gerais'!$E$4:$E$1003),-('Gastos Gerais'!$C$4:$C$1003))</f>
        <v>0</v>
      </c>
      <c r="AH23" s="88">
        <f>SUMPRODUCT(-('Gastos Gerais'!$F$4:$F$1003='Gastos das Atividades'!$B23),-('Gastos das Atividades'!AH$1&gt;='Gastos Gerais'!$D$4:$D$1003),-('Gastos das Atividades'!AH$1&lt;='Gastos Gerais'!$E$4:$E$1003),-('Gastos Gerais'!$C$4:$C$1003))</f>
        <v>0</v>
      </c>
      <c r="AI23" s="88">
        <f>SUMPRODUCT(-('Gastos Gerais'!$F$4:$F$1003='Gastos das Atividades'!$B23),-('Gastos das Atividades'!AI$1&gt;='Gastos Gerais'!$D$4:$D$1003),-('Gastos das Atividades'!AI$1&lt;='Gastos Gerais'!$E$4:$E$1003),-('Gastos Gerais'!$C$4:$C$1003))</f>
        <v>0</v>
      </c>
      <c r="AJ23" s="88">
        <f>SUMPRODUCT(-('Gastos Gerais'!$F$4:$F$1003='Gastos das Atividades'!$B23),-('Gastos das Atividades'!AJ$1&gt;='Gastos Gerais'!$D$4:$D$1003),-('Gastos das Atividades'!AJ$1&lt;='Gastos Gerais'!$E$4:$E$1003),-('Gastos Gerais'!$C$4:$C$1003))</f>
        <v>0</v>
      </c>
      <c r="AK23" s="88">
        <f>SUMPRODUCT(-('Gastos Gerais'!$F$4:$F$1003='Gastos das Atividades'!$B23),-('Gastos das Atividades'!AK$1&gt;='Gastos Gerais'!$D$4:$D$1003),-('Gastos das Atividades'!AK$1&lt;='Gastos Gerais'!$E$4:$E$1003),-('Gastos Gerais'!$C$4:$C$1003))</f>
        <v>0</v>
      </c>
      <c r="AL23" s="88">
        <f>SUMPRODUCT(-('Gastos Gerais'!$F$4:$F$1003='Gastos das Atividades'!$B23),-('Gastos das Atividades'!AL$1&gt;='Gastos Gerais'!$D$4:$D$1003),-('Gastos das Atividades'!AL$1&lt;='Gastos Gerais'!$E$4:$E$1003),-('Gastos Gerais'!$C$4:$C$1003))</f>
        <v>0</v>
      </c>
      <c r="AM23" s="89">
        <f t="shared" si="0"/>
        <v>47900</v>
      </c>
      <c r="AN23" s="88">
        <f t="shared" si="1"/>
        <v>0</v>
      </c>
      <c r="AO23" s="88">
        <f t="shared" si="2"/>
        <v>0</v>
      </c>
      <c r="AP23" s="90">
        <f t="shared" si="3"/>
        <v>47900</v>
      </c>
      <c r="AQ23" s="91">
        <f t="shared" ref="AQ23:AT23" si="22">IF($AP$35=0,0,AM23/$AP$35)</f>
        <v>1.1788457967564021E-2</v>
      </c>
      <c r="AR23" s="91">
        <f t="shared" si="22"/>
        <v>0</v>
      </c>
      <c r="AS23" s="91">
        <f t="shared" si="22"/>
        <v>0</v>
      </c>
      <c r="AT23" s="92">
        <f t="shared" si="22"/>
        <v>1.1788457967564021E-2</v>
      </c>
      <c r="AU23" s="77"/>
    </row>
    <row r="24" spans="1:47" ht="24" hidden="1" customHeight="1">
      <c r="A24" s="93">
        <v>20</v>
      </c>
      <c r="B24" s="97" t="s">
        <v>43</v>
      </c>
      <c r="C24" s="88">
        <f>SUMPRODUCT(-('Gastos Gerais'!$F$4:$F$1003='Gastos das Atividades'!$B24),-('Gastos das Atividades'!C$1&gt;='Gastos Gerais'!$D$4:$D$1003),-('Gastos das Atividades'!C$1&lt;='Gastos Gerais'!$E$4:$E$1003),-('Gastos Gerais'!$C$4:$C$1003))</f>
        <v>0</v>
      </c>
      <c r="D24" s="88">
        <f>SUMPRODUCT(-('Gastos Gerais'!$F$4:$F$1003='Gastos das Atividades'!$B24),-('Gastos das Atividades'!D$1&gt;='Gastos Gerais'!$D$4:$D$1003),-('Gastos das Atividades'!D$1&lt;='Gastos Gerais'!$E$4:$E$1003),-('Gastos Gerais'!$C$4:$C$1003))</f>
        <v>0</v>
      </c>
      <c r="E24" s="88">
        <f>SUMPRODUCT(-('Gastos Gerais'!$F$4:$F$1003='Gastos das Atividades'!$B24),-('Gastos das Atividades'!E$1&gt;='Gastos Gerais'!$D$4:$D$1003),-('Gastos das Atividades'!E$1&lt;='Gastos Gerais'!$E$4:$E$1003),-('Gastos Gerais'!$C$4:$C$1003))</f>
        <v>0</v>
      </c>
      <c r="F24" s="88">
        <f>SUMPRODUCT(-('Gastos Gerais'!$F$4:$F$1003='Gastos das Atividades'!$B24),-('Gastos das Atividades'!F$1&gt;='Gastos Gerais'!$D$4:$D$1003),-('Gastos das Atividades'!F$1&lt;='Gastos Gerais'!$E$4:$E$1003),-('Gastos Gerais'!$C$4:$C$1003))</f>
        <v>0</v>
      </c>
      <c r="G24" s="88">
        <f>SUMPRODUCT(-('Gastos Gerais'!$F$4:$F$1003='Gastos das Atividades'!$B24),-('Gastos das Atividades'!G$1&gt;='Gastos Gerais'!$D$4:$D$1003),-('Gastos das Atividades'!G$1&lt;='Gastos Gerais'!$E$4:$E$1003),-('Gastos Gerais'!$C$4:$C$1003))</f>
        <v>0</v>
      </c>
      <c r="H24" s="88">
        <f>SUMPRODUCT(-('Gastos Gerais'!$F$4:$F$1003='Gastos das Atividades'!$B24),-('Gastos das Atividades'!H$1&gt;='Gastos Gerais'!$D$4:$D$1003),-('Gastos das Atividades'!H$1&lt;='Gastos Gerais'!$E$4:$E$1003),-('Gastos Gerais'!$C$4:$C$1003))</f>
        <v>0</v>
      </c>
      <c r="I24" s="88">
        <f>SUMPRODUCT(-('Gastos Gerais'!$F$4:$F$1003='Gastos das Atividades'!$B24),-('Gastos das Atividades'!I$1&gt;='Gastos Gerais'!$D$4:$D$1003),-('Gastos das Atividades'!I$1&lt;='Gastos Gerais'!$E$4:$E$1003),-('Gastos Gerais'!$C$4:$C$1003))</f>
        <v>0</v>
      </c>
      <c r="J24" s="88">
        <f>SUMPRODUCT(-('Gastos Gerais'!$F$4:$F$1003='Gastos das Atividades'!$B24),-('Gastos das Atividades'!J$1&gt;='Gastos Gerais'!$D$4:$D$1003),-('Gastos das Atividades'!J$1&lt;='Gastos Gerais'!$E$4:$E$1003),-('Gastos Gerais'!$C$4:$C$1003))</f>
        <v>0</v>
      </c>
      <c r="K24" s="88">
        <f>SUMPRODUCT(-('Gastos Gerais'!$F$4:$F$1003='Gastos das Atividades'!$B24),-('Gastos das Atividades'!K$1&gt;='Gastos Gerais'!$D$4:$D$1003),-('Gastos das Atividades'!K$1&lt;='Gastos Gerais'!$E$4:$E$1003),-('Gastos Gerais'!$C$4:$C$1003))</f>
        <v>0</v>
      </c>
      <c r="L24" s="88">
        <f>SUMPRODUCT(-('Gastos Gerais'!$F$4:$F$1003='Gastos das Atividades'!$B24),-('Gastos das Atividades'!L$1&gt;='Gastos Gerais'!$D$4:$D$1003),-('Gastos das Atividades'!L$1&lt;='Gastos Gerais'!$E$4:$E$1003),-('Gastos Gerais'!$C$4:$C$1003))</f>
        <v>0</v>
      </c>
      <c r="M24" s="88">
        <f>SUMPRODUCT(-('Gastos Gerais'!$F$4:$F$1003='Gastos das Atividades'!$B24),-('Gastos das Atividades'!M$1&gt;='Gastos Gerais'!$D$4:$D$1003),-('Gastos das Atividades'!M$1&lt;='Gastos Gerais'!$E$4:$E$1003),-('Gastos Gerais'!$C$4:$C$1003))</f>
        <v>0</v>
      </c>
      <c r="N24" s="88">
        <f>SUMPRODUCT(-('Gastos Gerais'!$F$4:$F$1003='Gastos das Atividades'!$B24),-('Gastos das Atividades'!N$1&gt;='Gastos Gerais'!$D$4:$D$1003),-('Gastos das Atividades'!N$1&lt;='Gastos Gerais'!$E$4:$E$1003),-('Gastos Gerais'!$C$4:$C$1003))</f>
        <v>0</v>
      </c>
      <c r="O24" s="88">
        <f>SUMPRODUCT(-('Gastos Gerais'!$F$4:$F$1003='Gastos das Atividades'!$B24),-('Gastos das Atividades'!O$1&gt;='Gastos Gerais'!$D$4:$D$1003),-('Gastos das Atividades'!O$1&lt;='Gastos Gerais'!$E$4:$E$1003),-('Gastos Gerais'!$C$4:$C$1003))</f>
        <v>0</v>
      </c>
      <c r="P24" s="88">
        <f>SUMPRODUCT(-('Gastos Gerais'!$F$4:$F$1003='Gastos das Atividades'!$B24),-('Gastos das Atividades'!P$1&gt;='Gastos Gerais'!$D$4:$D$1003),-('Gastos das Atividades'!P$1&lt;='Gastos Gerais'!$E$4:$E$1003),-('Gastos Gerais'!$C$4:$C$1003))</f>
        <v>0</v>
      </c>
      <c r="Q24" s="88">
        <f>SUMPRODUCT(-('Gastos Gerais'!$F$4:$F$1003='Gastos das Atividades'!$B24),-('Gastos das Atividades'!Q$1&gt;='Gastos Gerais'!$D$4:$D$1003),-('Gastos das Atividades'!Q$1&lt;='Gastos Gerais'!$E$4:$E$1003),-('Gastos Gerais'!$C$4:$C$1003))</f>
        <v>0</v>
      </c>
      <c r="R24" s="88">
        <f>SUMPRODUCT(-('Gastos Gerais'!$F$4:$F$1003='Gastos das Atividades'!$B24),-('Gastos das Atividades'!R$1&gt;='Gastos Gerais'!$D$4:$D$1003),-('Gastos das Atividades'!R$1&lt;='Gastos Gerais'!$E$4:$E$1003),-('Gastos Gerais'!$C$4:$C$1003))</f>
        <v>0</v>
      </c>
      <c r="S24" s="88">
        <f>SUMPRODUCT(-('Gastos Gerais'!$F$4:$F$1003='Gastos das Atividades'!$B24),-('Gastos das Atividades'!S$1&gt;='Gastos Gerais'!$D$4:$D$1003),-('Gastos das Atividades'!S$1&lt;='Gastos Gerais'!$E$4:$E$1003),-('Gastos Gerais'!$C$4:$C$1003))</f>
        <v>0</v>
      </c>
      <c r="T24" s="88">
        <f>SUMPRODUCT(-('Gastos Gerais'!$F$4:$F$1003='Gastos das Atividades'!$B24),-('Gastos das Atividades'!T$1&gt;='Gastos Gerais'!$D$4:$D$1003),-('Gastos das Atividades'!T$1&lt;='Gastos Gerais'!$E$4:$E$1003),-('Gastos Gerais'!$C$4:$C$1003))</f>
        <v>0</v>
      </c>
      <c r="U24" s="88">
        <f>SUMPRODUCT(-('Gastos Gerais'!$F$4:$F$1003='Gastos das Atividades'!$B24),-('Gastos das Atividades'!U$1&gt;='Gastos Gerais'!$D$4:$D$1003),-('Gastos das Atividades'!U$1&lt;='Gastos Gerais'!$E$4:$E$1003),-('Gastos Gerais'!$C$4:$C$1003))</f>
        <v>0</v>
      </c>
      <c r="V24" s="88">
        <f>SUMPRODUCT(-('Gastos Gerais'!$F$4:$F$1003='Gastos das Atividades'!$B24),-('Gastos das Atividades'!V$1&gt;='Gastos Gerais'!$D$4:$D$1003),-('Gastos das Atividades'!V$1&lt;='Gastos Gerais'!$E$4:$E$1003),-('Gastos Gerais'!$C$4:$C$1003))</f>
        <v>0</v>
      </c>
      <c r="W24" s="88">
        <f>SUMPRODUCT(-('Gastos Gerais'!$F$4:$F$1003='Gastos das Atividades'!$B24),-('Gastos das Atividades'!W$1&gt;='Gastos Gerais'!$D$4:$D$1003),-('Gastos das Atividades'!W$1&lt;='Gastos Gerais'!$E$4:$E$1003),-('Gastos Gerais'!$C$4:$C$1003))</f>
        <v>0</v>
      </c>
      <c r="X24" s="88">
        <f>SUMPRODUCT(-('Gastos Gerais'!$F$4:$F$1003='Gastos das Atividades'!$B24),-('Gastos das Atividades'!X$1&gt;='Gastos Gerais'!$D$4:$D$1003),-('Gastos das Atividades'!X$1&lt;='Gastos Gerais'!$E$4:$E$1003),-('Gastos Gerais'!$C$4:$C$1003))</f>
        <v>0</v>
      </c>
      <c r="Y24" s="88">
        <f>SUMPRODUCT(-('Gastos Gerais'!$F$4:$F$1003='Gastos das Atividades'!$B24),-('Gastos das Atividades'!Y$1&gt;='Gastos Gerais'!$D$4:$D$1003),-('Gastos das Atividades'!Y$1&lt;='Gastos Gerais'!$E$4:$E$1003),-('Gastos Gerais'!$C$4:$C$1003))</f>
        <v>0</v>
      </c>
      <c r="Z24" s="88">
        <f>SUMPRODUCT(-('Gastos Gerais'!$F$4:$F$1003='Gastos das Atividades'!$B24),-('Gastos das Atividades'!Z$1&gt;='Gastos Gerais'!$D$4:$D$1003),-('Gastos das Atividades'!Z$1&lt;='Gastos Gerais'!$E$4:$E$1003),-('Gastos Gerais'!$C$4:$C$1003))</f>
        <v>0</v>
      </c>
      <c r="AA24" s="88">
        <f>SUMPRODUCT(-('Gastos Gerais'!$F$4:$F$1003='Gastos das Atividades'!$B24),-('Gastos das Atividades'!AA$1&gt;='Gastos Gerais'!$D$4:$D$1003),-('Gastos das Atividades'!AA$1&lt;='Gastos Gerais'!$E$4:$E$1003),-('Gastos Gerais'!$C$4:$C$1003))</f>
        <v>0</v>
      </c>
      <c r="AB24" s="88">
        <f>SUMPRODUCT(-('Gastos Gerais'!$F$4:$F$1003='Gastos das Atividades'!$B24),-('Gastos das Atividades'!AB$1&gt;='Gastos Gerais'!$D$4:$D$1003),-('Gastos das Atividades'!AB$1&lt;='Gastos Gerais'!$E$4:$E$1003),-('Gastos Gerais'!$C$4:$C$1003))</f>
        <v>0</v>
      </c>
      <c r="AC24" s="88">
        <f>SUMPRODUCT(-('Gastos Gerais'!$F$4:$F$1003='Gastos das Atividades'!$B24),-('Gastos das Atividades'!AC$1&gt;='Gastos Gerais'!$D$4:$D$1003),-('Gastos das Atividades'!AC$1&lt;='Gastos Gerais'!$E$4:$E$1003),-('Gastos Gerais'!$C$4:$C$1003))</f>
        <v>0</v>
      </c>
      <c r="AD24" s="88">
        <f>SUMPRODUCT(-('Gastos Gerais'!$F$4:$F$1003='Gastos das Atividades'!$B24),-('Gastos das Atividades'!AD$1&gt;='Gastos Gerais'!$D$4:$D$1003),-('Gastos das Atividades'!AD$1&lt;='Gastos Gerais'!$E$4:$E$1003),-('Gastos Gerais'!$C$4:$C$1003))</f>
        <v>0</v>
      </c>
      <c r="AE24" s="88">
        <f>SUMPRODUCT(-('Gastos Gerais'!$F$4:$F$1003='Gastos das Atividades'!$B24),-('Gastos das Atividades'!AE$1&gt;='Gastos Gerais'!$D$4:$D$1003),-('Gastos das Atividades'!AE$1&lt;='Gastos Gerais'!$E$4:$E$1003),-('Gastos Gerais'!$C$4:$C$1003))</f>
        <v>0</v>
      </c>
      <c r="AF24" s="88">
        <f>SUMPRODUCT(-('Gastos Gerais'!$F$4:$F$1003='Gastos das Atividades'!$B24),-('Gastos das Atividades'!AF$1&gt;='Gastos Gerais'!$D$4:$D$1003),-('Gastos das Atividades'!AF$1&lt;='Gastos Gerais'!$E$4:$E$1003),-('Gastos Gerais'!$C$4:$C$1003))</f>
        <v>0</v>
      </c>
      <c r="AG24" s="88">
        <f>SUMPRODUCT(-('Gastos Gerais'!$F$4:$F$1003='Gastos das Atividades'!$B24),-('Gastos das Atividades'!AG$1&gt;='Gastos Gerais'!$D$4:$D$1003),-('Gastos das Atividades'!AG$1&lt;='Gastos Gerais'!$E$4:$E$1003),-('Gastos Gerais'!$C$4:$C$1003))</f>
        <v>0</v>
      </c>
      <c r="AH24" s="88">
        <f>SUMPRODUCT(-('Gastos Gerais'!$F$4:$F$1003='Gastos das Atividades'!$B24),-('Gastos das Atividades'!AH$1&gt;='Gastos Gerais'!$D$4:$D$1003),-('Gastos das Atividades'!AH$1&lt;='Gastos Gerais'!$E$4:$E$1003),-('Gastos Gerais'!$C$4:$C$1003))</f>
        <v>0</v>
      </c>
      <c r="AI24" s="88">
        <f>SUMPRODUCT(-('Gastos Gerais'!$F$4:$F$1003='Gastos das Atividades'!$B24),-('Gastos das Atividades'!AI$1&gt;='Gastos Gerais'!$D$4:$D$1003),-('Gastos das Atividades'!AI$1&lt;='Gastos Gerais'!$E$4:$E$1003),-('Gastos Gerais'!$C$4:$C$1003))</f>
        <v>0</v>
      </c>
      <c r="AJ24" s="88">
        <f>SUMPRODUCT(-('Gastos Gerais'!$F$4:$F$1003='Gastos das Atividades'!$B24),-('Gastos das Atividades'!AJ$1&gt;='Gastos Gerais'!$D$4:$D$1003),-('Gastos das Atividades'!AJ$1&lt;='Gastos Gerais'!$E$4:$E$1003),-('Gastos Gerais'!$C$4:$C$1003))</f>
        <v>0</v>
      </c>
      <c r="AK24" s="88">
        <f>SUMPRODUCT(-('Gastos Gerais'!$F$4:$F$1003='Gastos das Atividades'!$B24),-('Gastos das Atividades'!AK$1&gt;='Gastos Gerais'!$D$4:$D$1003),-('Gastos das Atividades'!AK$1&lt;='Gastos Gerais'!$E$4:$E$1003),-('Gastos Gerais'!$C$4:$C$1003))</f>
        <v>0</v>
      </c>
      <c r="AL24" s="88">
        <f>SUMPRODUCT(-('Gastos Gerais'!$F$4:$F$1003='Gastos das Atividades'!$B24),-('Gastos das Atividades'!AL$1&gt;='Gastos Gerais'!$D$4:$D$1003),-('Gastos das Atividades'!AL$1&lt;='Gastos Gerais'!$E$4:$E$1003),-('Gastos Gerais'!$C$4:$C$1003))</f>
        <v>0</v>
      </c>
      <c r="AM24" s="89">
        <f t="shared" si="0"/>
        <v>0</v>
      </c>
      <c r="AN24" s="88">
        <f t="shared" si="1"/>
        <v>0</v>
      </c>
      <c r="AO24" s="88">
        <f t="shared" si="2"/>
        <v>0</v>
      </c>
      <c r="AP24" s="90">
        <f t="shared" si="3"/>
        <v>0</v>
      </c>
      <c r="AQ24" s="91">
        <f t="shared" ref="AQ24:AT24" si="23">IF($AP$35=0,0,AM24/$AP$35)</f>
        <v>0</v>
      </c>
      <c r="AR24" s="91">
        <f t="shared" si="23"/>
        <v>0</v>
      </c>
      <c r="AS24" s="91">
        <f t="shared" si="23"/>
        <v>0</v>
      </c>
      <c r="AT24" s="92">
        <f t="shared" si="23"/>
        <v>0</v>
      </c>
      <c r="AU24" s="77"/>
    </row>
    <row r="25" spans="1:47" ht="12.75" hidden="1" customHeight="1">
      <c r="A25" s="93">
        <v>21</v>
      </c>
      <c r="B25" s="96" t="s">
        <v>43</v>
      </c>
      <c r="C25" s="88">
        <f>SUMPRODUCT(-('Gastos Gerais'!$F$4:$F$1003='Gastos das Atividades'!$B25),-('Gastos das Atividades'!C$1&gt;='Gastos Gerais'!$D$4:$D$1003),-('Gastos das Atividades'!C$1&lt;='Gastos Gerais'!$E$4:$E$1003),-('Gastos Gerais'!$C$4:$C$1003))</f>
        <v>0</v>
      </c>
      <c r="D25" s="88">
        <f>SUMPRODUCT(-('Gastos Gerais'!$F$4:$F$1003='Gastos das Atividades'!$B25),-('Gastos das Atividades'!D$1&gt;='Gastos Gerais'!$D$4:$D$1003),-('Gastos das Atividades'!D$1&lt;='Gastos Gerais'!$E$4:$E$1003),-('Gastos Gerais'!$C$4:$C$1003))</f>
        <v>0</v>
      </c>
      <c r="E25" s="88">
        <f>SUMPRODUCT(-('Gastos Gerais'!$F$4:$F$1003='Gastos das Atividades'!$B25),-('Gastos das Atividades'!E$1&gt;='Gastos Gerais'!$D$4:$D$1003),-('Gastos das Atividades'!E$1&lt;='Gastos Gerais'!$E$4:$E$1003),-('Gastos Gerais'!$C$4:$C$1003))</f>
        <v>0</v>
      </c>
      <c r="F25" s="88">
        <f>SUMPRODUCT(-('Gastos Gerais'!$F$4:$F$1003='Gastos das Atividades'!$B25),-('Gastos das Atividades'!F$1&gt;='Gastos Gerais'!$D$4:$D$1003),-('Gastos das Atividades'!F$1&lt;='Gastos Gerais'!$E$4:$E$1003),-('Gastos Gerais'!$C$4:$C$1003))</f>
        <v>0</v>
      </c>
      <c r="G25" s="88">
        <f>SUMPRODUCT(-('Gastos Gerais'!$F$4:$F$1003='Gastos das Atividades'!$B25),-('Gastos das Atividades'!G$1&gt;='Gastos Gerais'!$D$4:$D$1003),-('Gastos das Atividades'!G$1&lt;='Gastos Gerais'!$E$4:$E$1003),-('Gastos Gerais'!$C$4:$C$1003))</f>
        <v>0</v>
      </c>
      <c r="H25" s="88">
        <f>SUMPRODUCT(-('Gastos Gerais'!$F$4:$F$1003='Gastos das Atividades'!$B25),-('Gastos das Atividades'!H$1&gt;='Gastos Gerais'!$D$4:$D$1003),-('Gastos das Atividades'!H$1&lt;='Gastos Gerais'!$E$4:$E$1003),-('Gastos Gerais'!$C$4:$C$1003))</f>
        <v>0</v>
      </c>
      <c r="I25" s="88">
        <f>SUMPRODUCT(-('Gastos Gerais'!$F$4:$F$1003='Gastos das Atividades'!$B25),-('Gastos das Atividades'!I$1&gt;='Gastos Gerais'!$D$4:$D$1003),-('Gastos das Atividades'!I$1&lt;='Gastos Gerais'!$E$4:$E$1003),-('Gastos Gerais'!$C$4:$C$1003))</f>
        <v>0</v>
      </c>
      <c r="J25" s="88">
        <f>SUMPRODUCT(-('Gastos Gerais'!$F$4:$F$1003='Gastos das Atividades'!$B25),-('Gastos das Atividades'!J$1&gt;='Gastos Gerais'!$D$4:$D$1003),-('Gastos das Atividades'!J$1&lt;='Gastos Gerais'!$E$4:$E$1003),-('Gastos Gerais'!$C$4:$C$1003))</f>
        <v>0</v>
      </c>
      <c r="K25" s="88">
        <f>SUMPRODUCT(-('Gastos Gerais'!$F$4:$F$1003='Gastos das Atividades'!$B25),-('Gastos das Atividades'!K$1&gt;='Gastos Gerais'!$D$4:$D$1003),-('Gastos das Atividades'!K$1&lt;='Gastos Gerais'!$E$4:$E$1003),-('Gastos Gerais'!$C$4:$C$1003))</f>
        <v>0</v>
      </c>
      <c r="L25" s="88">
        <f>SUMPRODUCT(-('Gastos Gerais'!$F$4:$F$1003='Gastos das Atividades'!$B25),-('Gastos das Atividades'!L$1&gt;='Gastos Gerais'!$D$4:$D$1003),-('Gastos das Atividades'!L$1&lt;='Gastos Gerais'!$E$4:$E$1003),-('Gastos Gerais'!$C$4:$C$1003))</f>
        <v>0</v>
      </c>
      <c r="M25" s="88">
        <f>SUMPRODUCT(-('Gastos Gerais'!$F$4:$F$1003='Gastos das Atividades'!$B25),-('Gastos das Atividades'!M$1&gt;='Gastos Gerais'!$D$4:$D$1003),-('Gastos das Atividades'!M$1&lt;='Gastos Gerais'!$E$4:$E$1003),-('Gastos Gerais'!$C$4:$C$1003))</f>
        <v>0</v>
      </c>
      <c r="N25" s="88">
        <f>SUMPRODUCT(-('Gastos Gerais'!$F$4:$F$1003='Gastos das Atividades'!$B25),-('Gastos das Atividades'!N$1&gt;='Gastos Gerais'!$D$4:$D$1003),-('Gastos das Atividades'!N$1&lt;='Gastos Gerais'!$E$4:$E$1003),-('Gastos Gerais'!$C$4:$C$1003))</f>
        <v>0</v>
      </c>
      <c r="O25" s="88">
        <f>SUMPRODUCT(-('Gastos Gerais'!$F$4:$F$1003='Gastos das Atividades'!$B25),-('Gastos das Atividades'!O$1&gt;='Gastos Gerais'!$D$4:$D$1003),-('Gastos das Atividades'!O$1&lt;='Gastos Gerais'!$E$4:$E$1003),-('Gastos Gerais'!$C$4:$C$1003))</f>
        <v>0</v>
      </c>
      <c r="P25" s="88">
        <f>SUMPRODUCT(-('Gastos Gerais'!$F$4:$F$1003='Gastos das Atividades'!$B25),-('Gastos das Atividades'!P$1&gt;='Gastos Gerais'!$D$4:$D$1003),-('Gastos das Atividades'!P$1&lt;='Gastos Gerais'!$E$4:$E$1003),-('Gastos Gerais'!$C$4:$C$1003))</f>
        <v>0</v>
      </c>
      <c r="Q25" s="88">
        <f>SUMPRODUCT(-('Gastos Gerais'!$F$4:$F$1003='Gastos das Atividades'!$B25),-('Gastos das Atividades'!Q$1&gt;='Gastos Gerais'!$D$4:$D$1003),-('Gastos das Atividades'!Q$1&lt;='Gastos Gerais'!$E$4:$E$1003),-('Gastos Gerais'!$C$4:$C$1003))</f>
        <v>0</v>
      </c>
      <c r="R25" s="88">
        <f>SUMPRODUCT(-('Gastos Gerais'!$F$4:$F$1003='Gastos das Atividades'!$B25),-('Gastos das Atividades'!R$1&gt;='Gastos Gerais'!$D$4:$D$1003),-('Gastos das Atividades'!R$1&lt;='Gastos Gerais'!$E$4:$E$1003),-('Gastos Gerais'!$C$4:$C$1003))</f>
        <v>0</v>
      </c>
      <c r="S25" s="88">
        <f>SUMPRODUCT(-('Gastos Gerais'!$F$4:$F$1003='Gastos das Atividades'!$B25),-('Gastos das Atividades'!S$1&gt;='Gastos Gerais'!$D$4:$D$1003),-('Gastos das Atividades'!S$1&lt;='Gastos Gerais'!$E$4:$E$1003),-('Gastos Gerais'!$C$4:$C$1003))</f>
        <v>0</v>
      </c>
      <c r="T25" s="88">
        <f>SUMPRODUCT(-('Gastos Gerais'!$F$4:$F$1003='Gastos das Atividades'!$B25),-('Gastos das Atividades'!T$1&gt;='Gastos Gerais'!$D$4:$D$1003),-('Gastos das Atividades'!T$1&lt;='Gastos Gerais'!$E$4:$E$1003),-('Gastos Gerais'!$C$4:$C$1003))</f>
        <v>0</v>
      </c>
      <c r="U25" s="88">
        <f>SUMPRODUCT(-('Gastos Gerais'!$F$4:$F$1003='Gastos das Atividades'!$B25),-('Gastos das Atividades'!U$1&gt;='Gastos Gerais'!$D$4:$D$1003),-('Gastos das Atividades'!U$1&lt;='Gastos Gerais'!$E$4:$E$1003),-('Gastos Gerais'!$C$4:$C$1003))</f>
        <v>0</v>
      </c>
      <c r="V25" s="88">
        <f>SUMPRODUCT(-('Gastos Gerais'!$F$4:$F$1003='Gastos das Atividades'!$B25),-('Gastos das Atividades'!V$1&gt;='Gastos Gerais'!$D$4:$D$1003),-('Gastos das Atividades'!V$1&lt;='Gastos Gerais'!$E$4:$E$1003),-('Gastos Gerais'!$C$4:$C$1003))</f>
        <v>0</v>
      </c>
      <c r="W25" s="88">
        <f>SUMPRODUCT(-('Gastos Gerais'!$F$4:$F$1003='Gastos das Atividades'!$B25),-('Gastos das Atividades'!W$1&gt;='Gastos Gerais'!$D$4:$D$1003),-('Gastos das Atividades'!W$1&lt;='Gastos Gerais'!$E$4:$E$1003),-('Gastos Gerais'!$C$4:$C$1003))</f>
        <v>0</v>
      </c>
      <c r="X25" s="88">
        <f>SUMPRODUCT(-('Gastos Gerais'!$F$4:$F$1003='Gastos das Atividades'!$B25),-('Gastos das Atividades'!X$1&gt;='Gastos Gerais'!$D$4:$D$1003),-('Gastos das Atividades'!X$1&lt;='Gastos Gerais'!$E$4:$E$1003),-('Gastos Gerais'!$C$4:$C$1003))</f>
        <v>0</v>
      </c>
      <c r="Y25" s="88">
        <f>SUMPRODUCT(-('Gastos Gerais'!$F$4:$F$1003='Gastos das Atividades'!$B25),-('Gastos das Atividades'!Y$1&gt;='Gastos Gerais'!$D$4:$D$1003),-('Gastos das Atividades'!Y$1&lt;='Gastos Gerais'!$E$4:$E$1003),-('Gastos Gerais'!$C$4:$C$1003))</f>
        <v>0</v>
      </c>
      <c r="Z25" s="88">
        <f>SUMPRODUCT(-('Gastos Gerais'!$F$4:$F$1003='Gastos das Atividades'!$B25),-('Gastos das Atividades'!Z$1&gt;='Gastos Gerais'!$D$4:$D$1003),-('Gastos das Atividades'!Z$1&lt;='Gastos Gerais'!$E$4:$E$1003),-('Gastos Gerais'!$C$4:$C$1003))</f>
        <v>0</v>
      </c>
      <c r="AA25" s="88">
        <f>SUMPRODUCT(-('Gastos Gerais'!$F$4:$F$1003='Gastos das Atividades'!$B25),-('Gastos das Atividades'!AA$1&gt;='Gastos Gerais'!$D$4:$D$1003),-('Gastos das Atividades'!AA$1&lt;='Gastos Gerais'!$E$4:$E$1003),-('Gastos Gerais'!$C$4:$C$1003))</f>
        <v>0</v>
      </c>
      <c r="AB25" s="88">
        <f>SUMPRODUCT(-('Gastos Gerais'!$F$4:$F$1003='Gastos das Atividades'!$B25),-('Gastos das Atividades'!AB$1&gt;='Gastos Gerais'!$D$4:$D$1003),-('Gastos das Atividades'!AB$1&lt;='Gastos Gerais'!$E$4:$E$1003),-('Gastos Gerais'!$C$4:$C$1003))</f>
        <v>0</v>
      </c>
      <c r="AC25" s="88">
        <f>SUMPRODUCT(-('Gastos Gerais'!$F$4:$F$1003='Gastos das Atividades'!$B25),-('Gastos das Atividades'!AC$1&gt;='Gastos Gerais'!$D$4:$D$1003),-('Gastos das Atividades'!AC$1&lt;='Gastos Gerais'!$E$4:$E$1003),-('Gastos Gerais'!$C$4:$C$1003))</f>
        <v>0</v>
      </c>
      <c r="AD25" s="88">
        <f>SUMPRODUCT(-('Gastos Gerais'!$F$4:$F$1003='Gastos das Atividades'!$B25),-('Gastos das Atividades'!AD$1&gt;='Gastos Gerais'!$D$4:$D$1003),-('Gastos das Atividades'!AD$1&lt;='Gastos Gerais'!$E$4:$E$1003),-('Gastos Gerais'!$C$4:$C$1003))</f>
        <v>0</v>
      </c>
      <c r="AE25" s="88">
        <f>SUMPRODUCT(-('Gastos Gerais'!$F$4:$F$1003='Gastos das Atividades'!$B25),-('Gastos das Atividades'!AE$1&gt;='Gastos Gerais'!$D$4:$D$1003),-('Gastos das Atividades'!AE$1&lt;='Gastos Gerais'!$E$4:$E$1003),-('Gastos Gerais'!$C$4:$C$1003))</f>
        <v>0</v>
      </c>
      <c r="AF25" s="88">
        <f>SUMPRODUCT(-('Gastos Gerais'!$F$4:$F$1003='Gastos das Atividades'!$B25),-('Gastos das Atividades'!AF$1&gt;='Gastos Gerais'!$D$4:$D$1003),-('Gastos das Atividades'!AF$1&lt;='Gastos Gerais'!$E$4:$E$1003),-('Gastos Gerais'!$C$4:$C$1003))</f>
        <v>0</v>
      </c>
      <c r="AG25" s="88">
        <f>SUMPRODUCT(-('Gastos Gerais'!$F$4:$F$1003='Gastos das Atividades'!$B25),-('Gastos das Atividades'!AG$1&gt;='Gastos Gerais'!$D$4:$D$1003),-('Gastos das Atividades'!AG$1&lt;='Gastos Gerais'!$E$4:$E$1003),-('Gastos Gerais'!$C$4:$C$1003))</f>
        <v>0</v>
      </c>
      <c r="AH25" s="88">
        <f>SUMPRODUCT(-('Gastos Gerais'!$F$4:$F$1003='Gastos das Atividades'!$B25),-('Gastos das Atividades'!AH$1&gt;='Gastos Gerais'!$D$4:$D$1003),-('Gastos das Atividades'!AH$1&lt;='Gastos Gerais'!$E$4:$E$1003),-('Gastos Gerais'!$C$4:$C$1003))</f>
        <v>0</v>
      </c>
      <c r="AI25" s="88">
        <f>SUMPRODUCT(-('Gastos Gerais'!$F$4:$F$1003='Gastos das Atividades'!$B25),-('Gastos das Atividades'!AI$1&gt;='Gastos Gerais'!$D$4:$D$1003),-('Gastos das Atividades'!AI$1&lt;='Gastos Gerais'!$E$4:$E$1003),-('Gastos Gerais'!$C$4:$C$1003))</f>
        <v>0</v>
      </c>
      <c r="AJ25" s="88">
        <f>SUMPRODUCT(-('Gastos Gerais'!$F$4:$F$1003='Gastos das Atividades'!$B25),-('Gastos das Atividades'!AJ$1&gt;='Gastos Gerais'!$D$4:$D$1003),-('Gastos das Atividades'!AJ$1&lt;='Gastos Gerais'!$E$4:$E$1003),-('Gastos Gerais'!$C$4:$C$1003))</f>
        <v>0</v>
      </c>
      <c r="AK25" s="88">
        <f>SUMPRODUCT(-('Gastos Gerais'!$F$4:$F$1003='Gastos das Atividades'!$B25),-('Gastos das Atividades'!AK$1&gt;='Gastos Gerais'!$D$4:$D$1003),-('Gastos das Atividades'!AK$1&lt;='Gastos Gerais'!$E$4:$E$1003),-('Gastos Gerais'!$C$4:$C$1003))</f>
        <v>0</v>
      </c>
      <c r="AL25" s="88">
        <f>SUMPRODUCT(-('Gastos Gerais'!$F$4:$F$1003='Gastos das Atividades'!$B25),-('Gastos das Atividades'!AL$1&gt;='Gastos Gerais'!$D$4:$D$1003),-('Gastos das Atividades'!AL$1&lt;='Gastos Gerais'!$E$4:$E$1003),-('Gastos Gerais'!$C$4:$C$1003))</f>
        <v>0</v>
      </c>
      <c r="AM25" s="89">
        <f t="shared" si="0"/>
        <v>0</v>
      </c>
      <c r="AN25" s="88">
        <f t="shared" si="1"/>
        <v>0</v>
      </c>
      <c r="AO25" s="88">
        <f t="shared" si="2"/>
        <v>0</v>
      </c>
      <c r="AP25" s="90">
        <f t="shared" si="3"/>
        <v>0</v>
      </c>
      <c r="AQ25" s="91">
        <f t="shared" ref="AQ25:AT25" si="24">IF($AP$35=0,0,AM25/$AP$35)</f>
        <v>0</v>
      </c>
      <c r="AR25" s="91">
        <f t="shared" si="24"/>
        <v>0</v>
      </c>
      <c r="AS25" s="91">
        <f t="shared" si="24"/>
        <v>0</v>
      </c>
      <c r="AT25" s="92">
        <f t="shared" si="24"/>
        <v>0</v>
      </c>
      <c r="AU25" s="77"/>
    </row>
    <row r="26" spans="1:47" ht="12.75" hidden="1" customHeight="1">
      <c r="A26" s="93">
        <v>22</v>
      </c>
      <c r="B26" s="97" t="s">
        <v>43</v>
      </c>
      <c r="C26" s="88">
        <f>SUMPRODUCT(-('Gastos Gerais'!$F$4:$F$1003='Gastos das Atividades'!$B26),-('Gastos das Atividades'!C$1&gt;='Gastos Gerais'!$D$4:$D$1003),-('Gastos das Atividades'!C$1&lt;='Gastos Gerais'!$E$4:$E$1003),-('Gastos Gerais'!$C$4:$C$1003))</f>
        <v>0</v>
      </c>
      <c r="D26" s="88">
        <f>SUMPRODUCT(-('Gastos Gerais'!$F$4:$F$1003='Gastos das Atividades'!$B26),-('Gastos das Atividades'!D$1&gt;='Gastos Gerais'!$D$4:$D$1003),-('Gastos das Atividades'!D$1&lt;='Gastos Gerais'!$E$4:$E$1003),-('Gastos Gerais'!$C$4:$C$1003))</f>
        <v>0</v>
      </c>
      <c r="E26" s="88">
        <f>SUMPRODUCT(-('Gastos Gerais'!$F$4:$F$1003='Gastos das Atividades'!$B26),-('Gastos das Atividades'!E$1&gt;='Gastos Gerais'!$D$4:$D$1003),-('Gastos das Atividades'!E$1&lt;='Gastos Gerais'!$E$4:$E$1003),-('Gastos Gerais'!$C$4:$C$1003))</f>
        <v>0</v>
      </c>
      <c r="F26" s="88">
        <f>SUMPRODUCT(-('Gastos Gerais'!$F$4:$F$1003='Gastos das Atividades'!$B26),-('Gastos das Atividades'!F$1&gt;='Gastos Gerais'!$D$4:$D$1003),-('Gastos das Atividades'!F$1&lt;='Gastos Gerais'!$E$4:$E$1003),-('Gastos Gerais'!$C$4:$C$1003))</f>
        <v>0</v>
      </c>
      <c r="G26" s="88">
        <f>SUMPRODUCT(-('Gastos Gerais'!$F$4:$F$1003='Gastos das Atividades'!$B26),-('Gastos das Atividades'!G$1&gt;='Gastos Gerais'!$D$4:$D$1003),-('Gastos das Atividades'!G$1&lt;='Gastos Gerais'!$E$4:$E$1003),-('Gastos Gerais'!$C$4:$C$1003))</f>
        <v>0</v>
      </c>
      <c r="H26" s="88">
        <f>SUMPRODUCT(-('Gastos Gerais'!$F$4:$F$1003='Gastos das Atividades'!$B26),-('Gastos das Atividades'!H$1&gt;='Gastos Gerais'!$D$4:$D$1003),-('Gastos das Atividades'!H$1&lt;='Gastos Gerais'!$E$4:$E$1003),-('Gastos Gerais'!$C$4:$C$1003))</f>
        <v>0</v>
      </c>
      <c r="I26" s="88">
        <f>SUMPRODUCT(-('Gastos Gerais'!$F$4:$F$1003='Gastos das Atividades'!$B26),-('Gastos das Atividades'!I$1&gt;='Gastos Gerais'!$D$4:$D$1003),-('Gastos das Atividades'!I$1&lt;='Gastos Gerais'!$E$4:$E$1003),-('Gastos Gerais'!$C$4:$C$1003))</f>
        <v>0</v>
      </c>
      <c r="J26" s="88">
        <f>SUMPRODUCT(-('Gastos Gerais'!$F$4:$F$1003='Gastos das Atividades'!$B26),-('Gastos das Atividades'!J$1&gt;='Gastos Gerais'!$D$4:$D$1003),-('Gastos das Atividades'!J$1&lt;='Gastos Gerais'!$E$4:$E$1003),-('Gastos Gerais'!$C$4:$C$1003))</f>
        <v>0</v>
      </c>
      <c r="K26" s="88">
        <f>SUMPRODUCT(-('Gastos Gerais'!$F$4:$F$1003='Gastos das Atividades'!$B26),-('Gastos das Atividades'!K$1&gt;='Gastos Gerais'!$D$4:$D$1003),-('Gastos das Atividades'!K$1&lt;='Gastos Gerais'!$E$4:$E$1003),-('Gastos Gerais'!$C$4:$C$1003))</f>
        <v>0</v>
      </c>
      <c r="L26" s="88">
        <f>SUMPRODUCT(-('Gastos Gerais'!$F$4:$F$1003='Gastos das Atividades'!$B26),-('Gastos das Atividades'!L$1&gt;='Gastos Gerais'!$D$4:$D$1003),-('Gastos das Atividades'!L$1&lt;='Gastos Gerais'!$E$4:$E$1003),-('Gastos Gerais'!$C$4:$C$1003))</f>
        <v>0</v>
      </c>
      <c r="M26" s="88">
        <f>SUMPRODUCT(-('Gastos Gerais'!$F$4:$F$1003='Gastos das Atividades'!$B26),-('Gastos das Atividades'!M$1&gt;='Gastos Gerais'!$D$4:$D$1003),-('Gastos das Atividades'!M$1&lt;='Gastos Gerais'!$E$4:$E$1003),-('Gastos Gerais'!$C$4:$C$1003))</f>
        <v>0</v>
      </c>
      <c r="N26" s="88">
        <f>SUMPRODUCT(-('Gastos Gerais'!$F$4:$F$1003='Gastos das Atividades'!$B26),-('Gastos das Atividades'!N$1&gt;='Gastos Gerais'!$D$4:$D$1003),-('Gastos das Atividades'!N$1&lt;='Gastos Gerais'!$E$4:$E$1003),-('Gastos Gerais'!$C$4:$C$1003))</f>
        <v>0</v>
      </c>
      <c r="O26" s="88">
        <f>SUMPRODUCT(-('Gastos Gerais'!$F$4:$F$1003='Gastos das Atividades'!$B26),-('Gastos das Atividades'!O$1&gt;='Gastos Gerais'!$D$4:$D$1003),-('Gastos das Atividades'!O$1&lt;='Gastos Gerais'!$E$4:$E$1003),-('Gastos Gerais'!$C$4:$C$1003))</f>
        <v>0</v>
      </c>
      <c r="P26" s="88">
        <f>SUMPRODUCT(-('Gastos Gerais'!$F$4:$F$1003='Gastos das Atividades'!$B26),-('Gastos das Atividades'!P$1&gt;='Gastos Gerais'!$D$4:$D$1003),-('Gastos das Atividades'!P$1&lt;='Gastos Gerais'!$E$4:$E$1003),-('Gastos Gerais'!$C$4:$C$1003))</f>
        <v>0</v>
      </c>
      <c r="Q26" s="88">
        <f>SUMPRODUCT(-('Gastos Gerais'!$F$4:$F$1003='Gastos das Atividades'!$B26),-('Gastos das Atividades'!Q$1&gt;='Gastos Gerais'!$D$4:$D$1003),-('Gastos das Atividades'!Q$1&lt;='Gastos Gerais'!$E$4:$E$1003),-('Gastos Gerais'!$C$4:$C$1003))</f>
        <v>0</v>
      </c>
      <c r="R26" s="88">
        <f>SUMPRODUCT(-('Gastos Gerais'!$F$4:$F$1003='Gastos das Atividades'!$B26),-('Gastos das Atividades'!R$1&gt;='Gastos Gerais'!$D$4:$D$1003),-('Gastos das Atividades'!R$1&lt;='Gastos Gerais'!$E$4:$E$1003),-('Gastos Gerais'!$C$4:$C$1003))</f>
        <v>0</v>
      </c>
      <c r="S26" s="88">
        <f>SUMPRODUCT(-('Gastos Gerais'!$F$4:$F$1003='Gastos das Atividades'!$B26),-('Gastos das Atividades'!S$1&gt;='Gastos Gerais'!$D$4:$D$1003),-('Gastos das Atividades'!S$1&lt;='Gastos Gerais'!$E$4:$E$1003),-('Gastos Gerais'!$C$4:$C$1003))</f>
        <v>0</v>
      </c>
      <c r="T26" s="88">
        <f>SUMPRODUCT(-('Gastos Gerais'!$F$4:$F$1003='Gastos das Atividades'!$B26),-('Gastos das Atividades'!T$1&gt;='Gastos Gerais'!$D$4:$D$1003),-('Gastos das Atividades'!T$1&lt;='Gastos Gerais'!$E$4:$E$1003),-('Gastos Gerais'!$C$4:$C$1003))</f>
        <v>0</v>
      </c>
      <c r="U26" s="88">
        <f>SUMPRODUCT(-('Gastos Gerais'!$F$4:$F$1003='Gastos das Atividades'!$B26),-('Gastos das Atividades'!U$1&gt;='Gastos Gerais'!$D$4:$D$1003),-('Gastos das Atividades'!U$1&lt;='Gastos Gerais'!$E$4:$E$1003),-('Gastos Gerais'!$C$4:$C$1003))</f>
        <v>0</v>
      </c>
      <c r="V26" s="88">
        <f>SUMPRODUCT(-('Gastos Gerais'!$F$4:$F$1003='Gastos das Atividades'!$B26),-('Gastos das Atividades'!V$1&gt;='Gastos Gerais'!$D$4:$D$1003),-('Gastos das Atividades'!V$1&lt;='Gastos Gerais'!$E$4:$E$1003),-('Gastos Gerais'!$C$4:$C$1003))</f>
        <v>0</v>
      </c>
      <c r="W26" s="88">
        <f>SUMPRODUCT(-('Gastos Gerais'!$F$4:$F$1003='Gastos das Atividades'!$B26),-('Gastos das Atividades'!W$1&gt;='Gastos Gerais'!$D$4:$D$1003),-('Gastos das Atividades'!W$1&lt;='Gastos Gerais'!$E$4:$E$1003),-('Gastos Gerais'!$C$4:$C$1003))</f>
        <v>0</v>
      </c>
      <c r="X26" s="88">
        <f>SUMPRODUCT(-('Gastos Gerais'!$F$4:$F$1003='Gastos das Atividades'!$B26),-('Gastos das Atividades'!X$1&gt;='Gastos Gerais'!$D$4:$D$1003),-('Gastos das Atividades'!X$1&lt;='Gastos Gerais'!$E$4:$E$1003),-('Gastos Gerais'!$C$4:$C$1003))</f>
        <v>0</v>
      </c>
      <c r="Y26" s="88">
        <f>SUMPRODUCT(-('Gastos Gerais'!$F$4:$F$1003='Gastos das Atividades'!$B26),-('Gastos das Atividades'!Y$1&gt;='Gastos Gerais'!$D$4:$D$1003),-('Gastos das Atividades'!Y$1&lt;='Gastos Gerais'!$E$4:$E$1003),-('Gastos Gerais'!$C$4:$C$1003))</f>
        <v>0</v>
      </c>
      <c r="Z26" s="88">
        <f>SUMPRODUCT(-('Gastos Gerais'!$F$4:$F$1003='Gastos das Atividades'!$B26),-('Gastos das Atividades'!Z$1&gt;='Gastos Gerais'!$D$4:$D$1003),-('Gastos das Atividades'!Z$1&lt;='Gastos Gerais'!$E$4:$E$1003),-('Gastos Gerais'!$C$4:$C$1003))</f>
        <v>0</v>
      </c>
      <c r="AA26" s="88">
        <f>SUMPRODUCT(-('Gastos Gerais'!$F$4:$F$1003='Gastos das Atividades'!$B26),-('Gastos das Atividades'!AA$1&gt;='Gastos Gerais'!$D$4:$D$1003),-('Gastos das Atividades'!AA$1&lt;='Gastos Gerais'!$E$4:$E$1003),-('Gastos Gerais'!$C$4:$C$1003))</f>
        <v>0</v>
      </c>
      <c r="AB26" s="88">
        <f>SUMPRODUCT(-('Gastos Gerais'!$F$4:$F$1003='Gastos das Atividades'!$B26),-('Gastos das Atividades'!AB$1&gt;='Gastos Gerais'!$D$4:$D$1003),-('Gastos das Atividades'!AB$1&lt;='Gastos Gerais'!$E$4:$E$1003),-('Gastos Gerais'!$C$4:$C$1003))</f>
        <v>0</v>
      </c>
      <c r="AC26" s="88">
        <f>SUMPRODUCT(-('Gastos Gerais'!$F$4:$F$1003='Gastos das Atividades'!$B26),-('Gastos das Atividades'!AC$1&gt;='Gastos Gerais'!$D$4:$D$1003),-('Gastos das Atividades'!AC$1&lt;='Gastos Gerais'!$E$4:$E$1003),-('Gastos Gerais'!$C$4:$C$1003))</f>
        <v>0</v>
      </c>
      <c r="AD26" s="88">
        <f>SUMPRODUCT(-('Gastos Gerais'!$F$4:$F$1003='Gastos das Atividades'!$B26),-('Gastos das Atividades'!AD$1&gt;='Gastos Gerais'!$D$4:$D$1003),-('Gastos das Atividades'!AD$1&lt;='Gastos Gerais'!$E$4:$E$1003),-('Gastos Gerais'!$C$4:$C$1003))</f>
        <v>0</v>
      </c>
      <c r="AE26" s="88">
        <f>SUMPRODUCT(-('Gastos Gerais'!$F$4:$F$1003='Gastos das Atividades'!$B26),-('Gastos das Atividades'!AE$1&gt;='Gastos Gerais'!$D$4:$D$1003),-('Gastos das Atividades'!AE$1&lt;='Gastos Gerais'!$E$4:$E$1003),-('Gastos Gerais'!$C$4:$C$1003))</f>
        <v>0</v>
      </c>
      <c r="AF26" s="88">
        <f>SUMPRODUCT(-('Gastos Gerais'!$F$4:$F$1003='Gastos das Atividades'!$B26),-('Gastos das Atividades'!AF$1&gt;='Gastos Gerais'!$D$4:$D$1003),-('Gastos das Atividades'!AF$1&lt;='Gastos Gerais'!$E$4:$E$1003),-('Gastos Gerais'!$C$4:$C$1003))</f>
        <v>0</v>
      </c>
      <c r="AG26" s="88">
        <f>SUMPRODUCT(-('Gastos Gerais'!$F$4:$F$1003='Gastos das Atividades'!$B26),-('Gastos das Atividades'!AG$1&gt;='Gastos Gerais'!$D$4:$D$1003),-('Gastos das Atividades'!AG$1&lt;='Gastos Gerais'!$E$4:$E$1003),-('Gastos Gerais'!$C$4:$C$1003))</f>
        <v>0</v>
      </c>
      <c r="AH26" s="88">
        <f>SUMPRODUCT(-('Gastos Gerais'!$F$4:$F$1003='Gastos das Atividades'!$B26),-('Gastos das Atividades'!AH$1&gt;='Gastos Gerais'!$D$4:$D$1003),-('Gastos das Atividades'!AH$1&lt;='Gastos Gerais'!$E$4:$E$1003),-('Gastos Gerais'!$C$4:$C$1003))</f>
        <v>0</v>
      </c>
      <c r="AI26" s="88">
        <f>SUMPRODUCT(-('Gastos Gerais'!$F$4:$F$1003='Gastos das Atividades'!$B26),-('Gastos das Atividades'!AI$1&gt;='Gastos Gerais'!$D$4:$D$1003),-('Gastos das Atividades'!AI$1&lt;='Gastos Gerais'!$E$4:$E$1003),-('Gastos Gerais'!$C$4:$C$1003))</f>
        <v>0</v>
      </c>
      <c r="AJ26" s="88">
        <f>SUMPRODUCT(-('Gastos Gerais'!$F$4:$F$1003='Gastos das Atividades'!$B26),-('Gastos das Atividades'!AJ$1&gt;='Gastos Gerais'!$D$4:$D$1003),-('Gastos das Atividades'!AJ$1&lt;='Gastos Gerais'!$E$4:$E$1003),-('Gastos Gerais'!$C$4:$C$1003))</f>
        <v>0</v>
      </c>
      <c r="AK26" s="88">
        <f>SUMPRODUCT(-('Gastos Gerais'!$F$4:$F$1003='Gastos das Atividades'!$B26),-('Gastos das Atividades'!AK$1&gt;='Gastos Gerais'!$D$4:$D$1003),-('Gastos das Atividades'!AK$1&lt;='Gastos Gerais'!$E$4:$E$1003),-('Gastos Gerais'!$C$4:$C$1003))</f>
        <v>0</v>
      </c>
      <c r="AL26" s="88">
        <f>SUMPRODUCT(-('Gastos Gerais'!$F$4:$F$1003='Gastos das Atividades'!$B26),-('Gastos das Atividades'!AL$1&gt;='Gastos Gerais'!$D$4:$D$1003),-('Gastos das Atividades'!AL$1&lt;='Gastos Gerais'!$E$4:$E$1003),-('Gastos Gerais'!$C$4:$C$1003))</f>
        <v>0</v>
      </c>
      <c r="AM26" s="89">
        <f t="shared" si="0"/>
        <v>0</v>
      </c>
      <c r="AN26" s="88">
        <f t="shared" si="1"/>
        <v>0</v>
      </c>
      <c r="AO26" s="88">
        <f t="shared" si="2"/>
        <v>0</v>
      </c>
      <c r="AP26" s="90">
        <f t="shared" si="3"/>
        <v>0</v>
      </c>
      <c r="AQ26" s="91">
        <f t="shared" ref="AQ26:AT26" si="25">IF($AP$35=0,0,AM26/$AP$35)</f>
        <v>0</v>
      </c>
      <c r="AR26" s="91">
        <f t="shared" si="25"/>
        <v>0</v>
      </c>
      <c r="AS26" s="91">
        <f t="shared" si="25"/>
        <v>0</v>
      </c>
      <c r="AT26" s="92">
        <f t="shared" si="25"/>
        <v>0</v>
      </c>
      <c r="AU26" s="77"/>
    </row>
    <row r="27" spans="1:47" ht="12.75" hidden="1" customHeight="1">
      <c r="A27" s="93">
        <v>23</v>
      </c>
      <c r="B27" s="96" t="s">
        <v>43</v>
      </c>
      <c r="C27" s="88">
        <f>SUMPRODUCT(-('Gastos Gerais'!$F$4:$F$1003='Gastos das Atividades'!$B27),-('Gastos das Atividades'!C$1&gt;='Gastos Gerais'!$D$4:$D$1003),-('Gastos das Atividades'!C$1&lt;='Gastos Gerais'!$E$4:$E$1003),-('Gastos Gerais'!$C$4:$C$1003))</f>
        <v>0</v>
      </c>
      <c r="D27" s="88">
        <f>SUMPRODUCT(-('Gastos Gerais'!$F$4:$F$1003='Gastos das Atividades'!$B27),-('Gastos das Atividades'!D$1&gt;='Gastos Gerais'!$D$4:$D$1003),-('Gastos das Atividades'!D$1&lt;='Gastos Gerais'!$E$4:$E$1003),-('Gastos Gerais'!$C$4:$C$1003))</f>
        <v>0</v>
      </c>
      <c r="E27" s="88">
        <f>SUMPRODUCT(-('Gastos Gerais'!$F$4:$F$1003='Gastos das Atividades'!$B27),-('Gastos das Atividades'!E$1&gt;='Gastos Gerais'!$D$4:$D$1003),-('Gastos das Atividades'!E$1&lt;='Gastos Gerais'!$E$4:$E$1003),-('Gastos Gerais'!$C$4:$C$1003))</f>
        <v>0</v>
      </c>
      <c r="F27" s="88">
        <f>SUMPRODUCT(-('Gastos Gerais'!$F$4:$F$1003='Gastos das Atividades'!$B27),-('Gastos das Atividades'!F$1&gt;='Gastos Gerais'!$D$4:$D$1003),-('Gastos das Atividades'!F$1&lt;='Gastos Gerais'!$E$4:$E$1003),-('Gastos Gerais'!$C$4:$C$1003))</f>
        <v>0</v>
      </c>
      <c r="G27" s="88">
        <f>SUMPRODUCT(-('Gastos Gerais'!$F$4:$F$1003='Gastos das Atividades'!$B27),-('Gastos das Atividades'!G$1&gt;='Gastos Gerais'!$D$4:$D$1003),-('Gastos das Atividades'!G$1&lt;='Gastos Gerais'!$E$4:$E$1003),-('Gastos Gerais'!$C$4:$C$1003))</f>
        <v>0</v>
      </c>
      <c r="H27" s="88">
        <f>SUMPRODUCT(-('Gastos Gerais'!$F$4:$F$1003='Gastos das Atividades'!$B27),-('Gastos das Atividades'!H$1&gt;='Gastos Gerais'!$D$4:$D$1003),-('Gastos das Atividades'!H$1&lt;='Gastos Gerais'!$E$4:$E$1003),-('Gastos Gerais'!$C$4:$C$1003))</f>
        <v>0</v>
      </c>
      <c r="I27" s="88">
        <f>SUMPRODUCT(-('Gastos Gerais'!$F$4:$F$1003='Gastos das Atividades'!$B27),-('Gastos das Atividades'!I$1&gt;='Gastos Gerais'!$D$4:$D$1003),-('Gastos das Atividades'!I$1&lt;='Gastos Gerais'!$E$4:$E$1003),-('Gastos Gerais'!$C$4:$C$1003))</f>
        <v>0</v>
      </c>
      <c r="J27" s="88">
        <f>SUMPRODUCT(-('Gastos Gerais'!$F$4:$F$1003='Gastos das Atividades'!$B27),-('Gastos das Atividades'!J$1&gt;='Gastos Gerais'!$D$4:$D$1003),-('Gastos das Atividades'!J$1&lt;='Gastos Gerais'!$E$4:$E$1003),-('Gastos Gerais'!$C$4:$C$1003))</f>
        <v>0</v>
      </c>
      <c r="K27" s="88">
        <f>SUMPRODUCT(-('Gastos Gerais'!$F$4:$F$1003='Gastos das Atividades'!$B27),-('Gastos das Atividades'!K$1&gt;='Gastos Gerais'!$D$4:$D$1003),-('Gastos das Atividades'!K$1&lt;='Gastos Gerais'!$E$4:$E$1003),-('Gastos Gerais'!$C$4:$C$1003))</f>
        <v>0</v>
      </c>
      <c r="L27" s="88">
        <f>SUMPRODUCT(-('Gastos Gerais'!$F$4:$F$1003='Gastos das Atividades'!$B27),-('Gastos das Atividades'!L$1&gt;='Gastos Gerais'!$D$4:$D$1003),-('Gastos das Atividades'!L$1&lt;='Gastos Gerais'!$E$4:$E$1003),-('Gastos Gerais'!$C$4:$C$1003))</f>
        <v>0</v>
      </c>
      <c r="M27" s="88">
        <f>SUMPRODUCT(-('Gastos Gerais'!$F$4:$F$1003='Gastos das Atividades'!$B27),-('Gastos das Atividades'!M$1&gt;='Gastos Gerais'!$D$4:$D$1003),-('Gastos das Atividades'!M$1&lt;='Gastos Gerais'!$E$4:$E$1003),-('Gastos Gerais'!$C$4:$C$1003))</f>
        <v>0</v>
      </c>
      <c r="N27" s="88">
        <f>SUMPRODUCT(-('Gastos Gerais'!$F$4:$F$1003='Gastos das Atividades'!$B27),-('Gastos das Atividades'!N$1&gt;='Gastos Gerais'!$D$4:$D$1003),-('Gastos das Atividades'!N$1&lt;='Gastos Gerais'!$E$4:$E$1003),-('Gastos Gerais'!$C$4:$C$1003))</f>
        <v>0</v>
      </c>
      <c r="O27" s="88">
        <f>SUMPRODUCT(-('Gastos Gerais'!$F$4:$F$1003='Gastos das Atividades'!$B27),-('Gastos das Atividades'!O$1&gt;='Gastos Gerais'!$D$4:$D$1003),-('Gastos das Atividades'!O$1&lt;='Gastos Gerais'!$E$4:$E$1003),-('Gastos Gerais'!$C$4:$C$1003))</f>
        <v>0</v>
      </c>
      <c r="P27" s="88">
        <f>SUMPRODUCT(-('Gastos Gerais'!$F$4:$F$1003='Gastos das Atividades'!$B27),-('Gastos das Atividades'!P$1&gt;='Gastos Gerais'!$D$4:$D$1003),-('Gastos das Atividades'!P$1&lt;='Gastos Gerais'!$E$4:$E$1003),-('Gastos Gerais'!$C$4:$C$1003))</f>
        <v>0</v>
      </c>
      <c r="Q27" s="88">
        <f>SUMPRODUCT(-('Gastos Gerais'!$F$4:$F$1003='Gastos das Atividades'!$B27),-('Gastos das Atividades'!Q$1&gt;='Gastos Gerais'!$D$4:$D$1003),-('Gastos das Atividades'!Q$1&lt;='Gastos Gerais'!$E$4:$E$1003),-('Gastos Gerais'!$C$4:$C$1003))</f>
        <v>0</v>
      </c>
      <c r="R27" s="88">
        <f>SUMPRODUCT(-('Gastos Gerais'!$F$4:$F$1003='Gastos das Atividades'!$B27),-('Gastos das Atividades'!R$1&gt;='Gastos Gerais'!$D$4:$D$1003),-('Gastos das Atividades'!R$1&lt;='Gastos Gerais'!$E$4:$E$1003),-('Gastos Gerais'!$C$4:$C$1003))</f>
        <v>0</v>
      </c>
      <c r="S27" s="88">
        <f>SUMPRODUCT(-('Gastos Gerais'!$F$4:$F$1003='Gastos das Atividades'!$B27),-('Gastos das Atividades'!S$1&gt;='Gastos Gerais'!$D$4:$D$1003),-('Gastos das Atividades'!S$1&lt;='Gastos Gerais'!$E$4:$E$1003),-('Gastos Gerais'!$C$4:$C$1003))</f>
        <v>0</v>
      </c>
      <c r="T27" s="88">
        <f>SUMPRODUCT(-('Gastos Gerais'!$F$4:$F$1003='Gastos das Atividades'!$B27),-('Gastos das Atividades'!T$1&gt;='Gastos Gerais'!$D$4:$D$1003),-('Gastos das Atividades'!T$1&lt;='Gastos Gerais'!$E$4:$E$1003),-('Gastos Gerais'!$C$4:$C$1003))</f>
        <v>0</v>
      </c>
      <c r="U27" s="88">
        <f>SUMPRODUCT(-('Gastos Gerais'!$F$4:$F$1003='Gastos das Atividades'!$B27),-('Gastos das Atividades'!U$1&gt;='Gastos Gerais'!$D$4:$D$1003),-('Gastos das Atividades'!U$1&lt;='Gastos Gerais'!$E$4:$E$1003),-('Gastos Gerais'!$C$4:$C$1003))</f>
        <v>0</v>
      </c>
      <c r="V27" s="88">
        <f>SUMPRODUCT(-('Gastos Gerais'!$F$4:$F$1003='Gastos das Atividades'!$B27),-('Gastos das Atividades'!V$1&gt;='Gastos Gerais'!$D$4:$D$1003),-('Gastos das Atividades'!V$1&lt;='Gastos Gerais'!$E$4:$E$1003),-('Gastos Gerais'!$C$4:$C$1003))</f>
        <v>0</v>
      </c>
      <c r="W27" s="88">
        <f>SUMPRODUCT(-('Gastos Gerais'!$F$4:$F$1003='Gastos das Atividades'!$B27),-('Gastos das Atividades'!W$1&gt;='Gastos Gerais'!$D$4:$D$1003),-('Gastos das Atividades'!W$1&lt;='Gastos Gerais'!$E$4:$E$1003),-('Gastos Gerais'!$C$4:$C$1003))</f>
        <v>0</v>
      </c>
      <c r="X27" s="88">
        <f>SUMPRODUCT(-('Gastos Gerais'!$F$4:$F$1003='Gastos das Atividades'!$B27),-('Gastos das Atividades'!X$1&gt;='Gastos Gerais'!$D$4:$D$1003),-('Gastos das Atividades'!X$1&lt;='Gastos Gerais'!$E$4:$E$1003),-('Gastos Gerais'!$C$4:$C$1003))</f>
        <v>0</v>
      </c>
      <c r="Y27" s="88">
        <f>SUMPRODUCT(-('Gastos Gerais'!$F$4:$F$1003='Gastos das Atividades'!$B27),-('Gastos das Atividades'!Y$1&gt;='Gastos Gerais'!$D$4:$D$1003),-('Gastos das Atividades'!Y$1&lt;='Gastos Gerais'!$E$4:$E$1003),-('Gastos Gerais'!$C$4:$C$1003))</f>
        <v>0</v>
      </c>
      <c r="Z27" s="88">
        <f>SUMPRODUCT(-('Gastos Gerais'!$F$4:$F$1003='Gastos das Atividades'!$B27),-('Gastos das Atividades'!Z$1&gt;='Gastos Gerais'!$D$4:$D$1003),-('Gastos das Atividades'!Z$1&lt;='Gastos Gerais'!$E$4:$E$1003),-('Gastos Gerais'!$C$4:$C$1003))</f>
        <v>0</v>
      </c>
      <c r="AA27" s="88">
        <f>SUMPRODUCT(-('Gastos Gerais'!$F$4:$F$1003='Gastos das Atividades'!$B27),-('Gastos das Atividades'!AA$1&gt;='Gastos Gerais'!$D$4:$D$1003),-('Gastos das Atividades'!AA$1&lt;='Gastos Gerais'!$E$4:$E$1003),-('Gastos Gerais'!$C$4:$C$1003))</f>
        <v>0</v>
      </c>
      <c r="AB27" s="88">
        <f>SUMPRODUCT(-('Gastos Gerais'!$F$4:$F$1003='Gastos das Atividades'!$B27),-('Gastos das Atividades'!AB$1&gt;='Gastos Gerais'!$D$4:$D$1003),-('Gastos das Atividades'!AB$1&lt;='Gastos Gerais'!$E$4:$E$1003),-('Gastos Gerais'!$C$4:$C$1003))</f>
        <v>0</v>
      </c>
      <c r="AC27" s="88">
        <f>SUMPRODUCT(-('Gastos Gerais'!$F$4:$F$1003='Gastos das Atividades'!$B27),-('Gastos das Atividades'!AC$1&gt;='Gastos Gerais'!$D$4:$D$1003),-('Gastos das Atividades'!AC$1&lt;='Gastos Gerais'!$E$4:$E$1003),-('Gastos Gerais'!$C$4:$C$1003))</f>
        <v>0</v>
      </c>
      <c r="AD27" s="88">
        <f>SUMPRODUCT(-('Gastos Gerais'!$F$4:$F$1003='Gastos das Atividades'!$B27),-('Gastos das Atividades'!AD$1&gt;='Gastos Gerais'!$D$4:$D$1003),-('Gastos das Atividades'!AD$1&lt;='Gastos Gerais'!$E$4:$E$1003),-('Gastos Gerais'!$C$4:$C$1003))</f>
        <v>0</v>
      </c>
      <c r="AE27" s="88">
        <f>SUMPRODUCT(-('Gastos Gerais'!$F$4:$F$1003='Gastos das Atividades'!$B27),-('Gastos das Atividades'!AE$1&gt;='Gastos Gerais'!$D$4:$D$1003),-('Gastos das Atividades'!AE$1&lt;='Gastos Gerais'!$E$4:$E$1003),-('Gastos Gerais'!$C$4:$C$1003))</f>
        <v>0</v>
      </c>
      <c r="AF27" s="88">
        <f>SUMPRODUCT(-('Gastos Gerais'!$F$4:$F$1003='Gastos das Atividades'!$B27),-('Gastos das Atividades'!AF$1&gt;='Gastos Gerais'!$D$4:$D$1003),-('Gastos das Atividades'!AF$1&lt;='Gastos Gerais'!$E$4:$E$1003),-('Gastos Gerais'!$C$4:$C$1003))</f>
        <v>0</v>
      </c>
      <c r="AG27" s="88">
        <f>SUMPRODUCT(-('Gastos Gerais'!$F$4:$F$1003='Gastos das Atividades'!$B27),-('Gastos das Atividades'!AG$1&gt;='Gastos Gerais'!$D$4:$D$1003),-('Gastos das Atividades'!AG$1&lt;='Gastos Gerais'!$E$4:$E$1003),-('Gastos Gerais'!$C$4:$C$1003))</f>
        <v>0</v>
      </c>
      <c r="AH27" s="88">
        <f>SUMPRODUCT(-('Gastos Gerais'!$F$4:$F$1003='Gastos das Atividades'!$B27),-('Gastos das Atividades'!AH$1&gt;='Gastos Gerais'!$D$4:$D$1003),-('Gastos das Atividades'!AH$1&lt;='Gastos Gerais'!$E$4:$E$1003),-('Gastos Gerais'!$C$4:$C$1003))</f>
        <v>0</v>
      </c>
      <c r="AI27" s="88">
        <f>SUMPRODUCT(-('Gastos Gerais'!$F$4:$F$1003='Gastos das Atividades'!$B27),-('Gastos das Atividades'!AI$1&gt;='Gastos Gerais'!$D$4:$D$1003),-('Gastos das Atividades'!AI$1&lt;='Gastos Gerais'!$E$4:$E$1003),-('Gastos Gerais'!$C$4:$C$1003))</f>
        <v>0</v>
      </c>
      <c r="AJ27" s="88">
        <f>SUMPRODUCT(-('Gastos Gerais'!$F$4:$F$1003='Gastos das Atividades'!$B27),-('Gastos das Atividades'!AJ$1&gt;='Gastos Gerais'!$D$4:$D$1003),-('Gastos das Atividades'!AJ$1&lt;='Gastos Gerais'!$E$4:$E$1003),-('Gastos Gerais'!$C$4:$C$1003))</f>
        <v>0</v>
      </c>
      <c r="AK27" s="88">
        <f>SUMPRODUCT(-('Gastos Gerais'!$F$4:$F$1003='Gastos das Atividades'!$B27),-('Gastos das Atividades'!AK$1&gt;='Gastos Gerais'!$D$4:$D$1003),-('Gastos das Atividades'!AK$1&lt;='Gastos Gerais'!$E$4:$E$1003),-('Gastos Gerais'!$C$4:$C$1003))</f>
        <v>0</v>
      </c>
      <c r="AL27" s="88">
        <f>SUMPRODUCT(-('Gastos Gerais'!$F$4:$F$1003='Gastos das Atividades'!$B27),-('Gastos das Atividades'!AL$1&gt;='Gastos Gerais'!$D$4:$D$1003),-('Gastos das Atividades'!AL$1&lt;='Gastos Gerais'!$E$4:$E$1003),-('Gastos Gerais'!$C$4:$C$1003))</f>
        <v>0</v>
      </c>
      <c r="AM27" s="89">
        <f t="shared" si="0"/>
        <v>0</v>
      </c>
      <c r="AN27" s="88">
        <f t="shared" si="1"/>
        <v>0</v>
      </c>
      <c r="AO27" s="88">
        <f t="shared" si="2"/>
        <v>0</v>
      </c>
      <c r="AP27" s="90">
        <f t="shared" si="3"/>
        <v>0</v>
      </c>
      <c r="AQ27" s="91">
        <f t="shared" ref="AQ27:AT27" si="26">IF($AP$35=0,0,AM27/$AP$35)</f>
        <v>0</v>
      </c>
      <c r="AR27" s="91">
        <f t="shared" si="26"/>
        <v>0</v>
      </c>
      <c r="AS27" s="91">
        <f t="shared" si="26"/>
        <v>0</v>
      </c>
      <c r="AT27" s="92">
        <f t="shared" si="26"/>
        <v>0</v>
      </c>
      <c r="AU27" s="77"/>
    </row>
    <row r="28" spans="1:47" ht="12.75" hidden="1" customHeight="1">
      <c r="A28" s="93">
        <v>24</v>
      </c>
      <c r="B28" s="97" t="s">
        <v>43</v>
      </c>
      <c r="C28" s="88">
        <f>SUMPRODUCT(-('Gastos Gerais'!$F$4:$F$1003='Gastos das Atividades'!$B28),-('Gastos das Atividades'!C$1&gt;='Gastos Gerais'!$D$4:$D$1003),-('Gastos das Atividades'!C$1&lt;='Gastos Gerais'!$E$4:$E$1003),-('Gastos Gerais'!$C$4:$C$1003))</f>
        <v>0</v>
      </c>
      <c r="D28" s="88">
        <f>SUMPRODUCT(-('Gastos Gerais'!$F$4:$F$1003='Gastos das Atividades'!$B28),-('Gastos das Atividades'!D$1&gt;='Gastos Gerais'!$D$4:$D$1003),-('Gastos das Atividades'!D$1&lt;='Gastos Gerais'!$E$4:$E$1003),-('Gastos Gerais'!$C$4:$C$1003))</f>
        <v>0</v>
      </c>
      <c r="E28" s="88">
        <f>SUMPRODUCT(-('Gastos Gerais'!$F$4:$F$1003='Gastos das Atividades'!$B28),-('Gastos das Atividades'!E$1&gt;='Gastos Gerais'!$D$4:$D$1003),-('Gastos das Atividades'!E$1&lt;='Gastos Gerais'!$E$4:$E$1003),-('Gastos Gerais'!$C$4:$C$1003))</f>
        <v>0</v>
      </c>
      <c r="F28" s="88">
        <f>SUMPRODUCT(-('Gastos Gerais'!$F$4:$F$1003='Gastos das Atividades'!$B28),-('Gastos das Atividades'!F$1&gt;='Gastos Gerais'!$D$4:$D$1003),-('Gastos das Atividades'!F$1&lt;='Gastos Gerais'!$E$4:$E$1003),-('Gastos Gerais'!$C$4:$C$1003))</f>
        <v>0</v>
      </c>
      <c r="G28" s="88">
        <f>SUMPRODUCT(-('Gastos Gerais'!$F$4:$F$1003='Gastos das Atividades'!$B28),-('Gastos das Atividades'!G$1&gt;='Gastos Gerais'!$D$4:$D$1003),-('Gastos das Atividades'!G$1&lt;='Gastos Gerais'!$E$4:$E$1003),-('Gastos Gerais'!$C$4:$C$1003))</f>
        <v>0</v>
      </c>
      <c r="H28" s="88">
        <f>SUMPRODUCT(-('Gastos Gerais'!$F$4:$F$1003='Gastos das Atividades'!$B28),-('Gastos das Atividades'!H$1&gt;='Gastos Gerais'!$D$4:$D$1003),-('Gastos das Atividades'!H$1&lt;='Gastos Gerais'!$E$4:$E$1003),-('Gastos Gerais'!$C$4:$C$1003))</f>
        <v>0</v>
      </c>
      <c r="I28" s="88">
        <f>SUMPRODUCT(-('Gastos Gerais'!$F$4:$F$1003='Gastos das Atividades'!$B28),-('Gastos das Atividades'!I$1&gt;='Gastos Gerais'!$D$4:$D$1003),-('Gastos das Atividades'!I$1&lt;='Gastos Gerais'!$E$4:$E$1003),-('Gastos Gerais'!$C$4:$C$1003))</f>
        <v>0</v>
      </c>
      <c r="J28" s="88">
        <f>SUMPRODUCT(-('Gastos Gerais'!$F$4:$F$1003='Gastos das Atividades'!$B28),-('Gastos das Atividades'!J$1&gt;='Gastos Gerais'!$D$4:$D$1003),-('Gastos das Atividades'!J$1&lt;='Gastos Gerais'!$E$4:$E$1003),-('Gastos Gerais'!$C$4:$C$1003))</f>
        <v>0</v>
      </c>
      <c r="K28" s="88">
        <f>SUMPRODUCT(-('Gastos Gerais'!$F$4:$F$1003='Gastos das Atividades'!$B28),-('Gastos das Atividades'!K$1&gt;='Gastos Gerais'!$D$4:$D$1003),-('Gastos das Atividades'!K$1&lt;='Gastos Gerais'!$E$4:$E$1003),-('Gastos Gerais'!$C$4:$C$1003))</f>
        <v>0</v>
      </c>
      <c r="L28" s="88">
        <f>SUMPRODUCT(-('Gastos Gerais'!$F$4:$F$1003='Gastos das Atividades'!$B28),-('Gastos das Atividades'!L$1&gt;='Gastos Gerais'!$D$4:$D$1003),-('Gastos das Atividades'!L$1&lt;='Gastos Gerais'!$E$4:$E$1003),-('Gastos Gerais'!$C$4:$C$1003))</f>
        <v>0</v>
      </c>
      <c r="M28" s="88">
        <f>SUMPRODUCT(-('Gastos Gerais'!$F$4:$F$1003='Gastos das Atividades'!$B28),-('Gastos das Atividades'!M$1&gt;='Gastos Gerais'!$D$4:$D$1003),-('Gastos das Atividades'!M$1&lt;='Gastos Gerais'!$E$4:$E$1003),-('Gastos Gerais'!$C$4:$C$1003))</f>
        <v>0</v>
      </c>
      <c r="N28" s="88">
        <f>SUMPRODUCT(-('Gastos Gerais'!$F$4:$F$1003='Gastos das Atividades'!$B28),-('Gastos das Atividades'!N$1&gt;='Gastos Gerais'!$D$4:$D$1003),-('Gastos das Atividades'!N$1&lt;='Gastos Gerais'!$E$4:$E$1003),-('Gastos Gerais'!$C$4:$C$1003))</f>
        <v>0</v>
      </c>
      <c r="O28" s="88">
        <f>SUMPRODUCT(-('Gastos Gerais'!$F$4:$F$1003='Gastos das Atividades'!$B28),-('Gastos das Atividades'!O$1&gt;='Gastos Gerais'!$D$4:$D$1003),-('Gastos das Atividades'!O$1&lt;='Gastos Gerais'!$E$4:$E$1003),-('Gastos Gerais'!$C$4:$C$1003))</f>
        <v>0</v>
      </c>
      <c r="P28" s="88">
        <f>SUMPRODUCT(-('Gastos Gerais'!$F$4:$F$1003='Gastos das Atividades'!$B28),-('Gastos das Atividades'!P$1&gt;='Gastos Gerais'!$D$4:$D$1003),-('Gastos das Atividades'!P$1&lt;='Gastos Gerais'!$E$4:$E$1003),-('Gastos Gerais'!$C$4:$C$1003))</f>
        <v>0</v>
      </c>
      <c r="Q28" s="88">
        <f>SUMPRODUCT(-('Gastos Gerais'!$F$4:$F$1003='Gastos das Atividades'!$B28),-('Gastos das Atividades'!Q$1&gt;='Gastos Gerais'!$D$4:$D$1003),-('Gastos das Atividades'!Q$1&lt;='Gastos Gerais'!$E$4:$E$1003),-('Gastos Gerais'!$C$4:$C$1003))</f>
        <v>0</v>
      </c>
      <c r="R28" s="88">
        <f>SUMPRODUCT(-('Gastos Gerais'!$F$4:$F$1003='Gastos das Atividades'!$B28),-('Gastos das Atividades'!R$1&gt;='Gastos Gerais'!$D$4:$D$1003),-('Gastos das Atividades'!R$1&lt;='Gastos Gerais'!$E$4:$E$1003),-('Gastos Gerais'!$C$4:$C$1003))</f>
        <v>0</v>
      </c>
      <c r="S28" s="88">
        <f>SUMPRODUCT(-('Gastos Gerais'!$F$4:$F$1003='Gastos das Atividades'!$B28),-('Gastos das Atividades'!S$1&gt;='Gastos Gerais'!$D$4:$D$1003),-('Gastos das Atividades'!S$1&lt;='Gastos Gerais'!$E$4:$E$1003),-('Gastos Gerais'!$C$4:$C$1003))</f>
        <v>0</v>
      </c>
      <c r="T28" s="88">
        <f>SUMPRODUCT(-('Gastos Gerais'!$F$4:$F$1003='Gastos das Atividades'!$B28),-('Gastos das Atividades'!T$1&gt;='Gastos Gerais'!$D$4:$D$1003),-('Gastos das Atividades'!T$1&lt;='Gastos Gerais'!$E$4:$E$1003),-('Gastos Gerais'!$C$4:$C$1003))</f>
        <v>0</v>
      </c>
      <c r="U28" s="88">
        <f>SUMPRODUCT(-('Gastos Gerais'!$F$4:$F$1003='Gastos das Atividades'!$B28),-('Gastos das Atividades'!U$1&gt;='Gastos Gerais'!$D$4:$D$1003),-('Gastos das Atividades'!U$1&lt;='Gastos Gerais'!$E$4:$E$1003),-('Gastos Gerais'!$C$4:$C$1003))</f>
        <v>0</v>
      </c>
      <c r="V28" s="88">
        <f>SUMPRODUCT(-('Gastos Gerais'!$F$4:$F$1003='Gastos das Atividades'!$B28),-('Gastos das Atividades'!V$1&gt;='Gastos Gerais'!$D$4:$D$1003),-('Gastos das Atividades'!V$1&lt;='Gastos Gerais'!$E$4:$E$1003),-('Gastos Gerais'!$C$4:$C$1003))</f>
        <v>0</v>
      </c>
      <c r="W28" s="88">
        <f>SUMPRODUCT(-('Gastos Gerais'!$F$4:$F$1003='Gastos das Atividades'!$B28),-('Gastos das Atividades'!W$1&gt;='Gastos Gerais'!$D$4:$D$1003),-('Gastos das Atividades'!W$1&lt;='Gastos Gerais'!$E$4:$E$1003),-('Gastos Gerais'!$C$4:$C$1003))</f>
        <v>0</v>
      </c>
      <c r="X28" s="88">
        <f>SUMPRODUCT(-('Gastos Gerais'!$F$4:$F$1003='Gastos das Atividades'!$B28),-('Gastos das Atividades'!X$1&gt;='Gastos Gerais'!$D$4:$D$1003),-('Gastos das Atividades'!X$1&lt;='Gastos Gerais'!$E$4:$E$1003),-('Gastos Gerais'!$C$4:$C$1003))</f>
        <v>0</v>
      </c>
      <c r="Y28" s="88">
        <f>SUMPRODUCT(-('Gastos Gerais'!$F$4:$F$1003='Gastos das Atividades'!$B28),-('Gastos das Atividades'!Y$1&gt;='Gastos Gerais'!$D$4:$D$1003),-('Gastos das Atividades'!Y$1&lt;='Gastos Gerais'!$E$4:$E$1003),-('Gastos Gerais'!$C$4:$C$1003))</f>
        <v>0</v>
      </c>
      <c r="Z28" s="88">
        <f>SUMPRODUCT(-('Gastos Gerais'!$F$4:$F$1003='Gastos das Atividades'!$B28),-('Gastos das Atividades'!Z$1&gt;='Gastos Gerais'!$D$4:$D$1003),-('Gastos das Atividades'!Z$1&lt;='Gastos Gerais'!$E$4:$E$1003),-('Gastos Gerais'!$C$4:$C$1003))</f>
        <v>0</v>
      </c>
      <c r="AA28" s="88">
        <f>SUMPRODUCT(-('Gastos Gerais'!$F$4:$F$1003='Gastos das Atividades'!$B28),-('Gastos das Atividades'!AA$1&gt;='Gastos Gerais'!$D$4:$D$1003),-('Gastos das Atividades'!AA$1&lt;='Gastos Gerais'!$E$4:$E$1003),-('Gastos Gerais'!$C$4:$C$1003))</f>
        <v>0</v>
      </c>
      <c r="AB28" s="88">
        <f>SUMPRODUCT(-('Gastos Gerais'!$F$4:$F$1003='Gastos das Atividades'!$B28),-('Gastos das Atividades'!AB$1&gt;='Gastos Gerais'!$D$4:$D$1003),-('Gastos das Atividades'!AB$1&lt;='Gastos Gerais'!$E$4:$E$1003),-('Gastos Gerais'!$C$4:$C$1003))</f>
        <v>0</v>
      </c>
      <c r="AC28" s="88">
        <f>SUMPRODUCT(-('Gastos Gerais'!$F$4:$F$1003='Gastos das Atividades'!$B28),-('Gastos das Atividades'!AC$1&gt;='Gastos Gerais'!$D$4:$D$1003),-('Gastos das Atividades'!AC$1&lt;='Gastos Gerais'!$E$4:$E$1003),-('Gastos Gerais'!$C$4:$C$1003))</f>
        <v>0</v>
      </c>
      <c r="AD28" s="88">
        <f>SUMPRODUCT(-('Gastos Gerais'!$F$4:$F$1003='Gastos das Atividades'!$B28),-('Gastos das Atividades'!AD$1&gt;='Gastos Gerais'!$D$4:$D$1003),-('Gastos das Atividades'!AD$1&lt;='Gastos Gerais'!$E$4:$E$1003),-('Gastos Gerais'!$C$4:$C$1003))</f>
        <v>0</v>
      </c>
      <c r="AE28" s="88">
        <f>SUMPRODUCT(-('Gastos Gerais'!$F$4:$F$1003='Gastos das Atividades'!$B28),-('Gastos das Atividades'!AE$1&gt;='Gastos Gerais'!$D$4:$D$1003),-('Gastos das Atividades'!AE$1&lt;='Gastos Gerais'!$E$4:$E$1003),-('Gastos Gerais'!$C$4:$C$1003))</f>
        <v>0</v>
      </c>
      <c r="AF28" s="88">
        <f>SUMPRODUCT(-('Gastos Gerais'!$F$4:$F$1003='Gastos das Atividades'!$B28),-('Gastos das Atividades'!AF$1&gt;='Gastos Gerais'!$D$4:$D$1003),-('Gastos das Atividades'!AF$1&lt;='Gastos Gerais'!$E$4:$E$1003),-('Gastos Gerais'!$C$4:$C$1003))</f>
        <v>0</v>
      </c>
      <c r="AG28" s="88">
        <f>SUMPRODUCT(-('Gastos Gerais'!$F$4:$F$1003='Gastos das Atividades'!$B28),-('Gastos das Atividades'!AG$1&gt;='Gastos Gerais'!$D$4:$D$1003),-('Gastos das Atividades'!AG$1&lt;='Gastos Gerais'!$E$4:$E$1003),-('Gastos Gerais'!$C$4:$C$1003))</f>
        <v>0</v>
      </c>
      <c r="AH28" s="88">
        <f>SUMPRODUCT(-('Gastos Gerais'!$F$4:$F$1003='Gastos das Atividades'!$B28),-('Gastos das Atividades'!AH$1&gt;='Gastos Gerais'!$D$4:$D$1003),-('Gastos das Atividades'!AH$1&lt;='Gastos Gerais'!$E$4:$E$1003),-('Gastos Gerais'!$C$4:$C$1003))</f>
        <v>0</v>
      </c>
      <c r="AI28" s="88">
        <f>SUMPRODUCT(-('Gastos Gerais'!$F$4:$F$1003='Gastos das Atividades'!$B28),-('Gastos das Atividades'!AI$1&gt;='Gastos Gerais'!$D$4:$D$1003),-('Gastos das Atividades'!AI$1&lt;='Gastos Gerais'!$E$4:$E$1003),-('Gastos Gerais'!$C$4:$C$1003))</f>
        <v>0</v>
      </c>
      <c r="AJ28" s="88">
        <f>SUMPRODUCT(-('Gastos Gerais'!$F$4:$F$1003='Gastos das Atividades'!$B28),-('Gastos das Atividades'!AJ$1&gt;='Gastos Gerais'!$D$4:$D$1003),-('Gastos das Atividades'!AJ$1&lt;='Gastos Gerais'!$E$4:$E$1003),-('Gastos Gerais'!$C$4:$C$1003))</f>
        <v>0</v>
      </c>
      <c r="AK28" s="88">
        <f>SUMPRODUCT(-('Gastos Gerais'!$F$4:$F$1003='Gastos das Atividades'!$B28),-('Gastos das Atividades'!AK$1&gt;='Gastos Gerais'!$D$4:$D$1003),-('Gastos das Atividades'!AK$1&lt;='Gastos Gerais'!$E$4:$E$1003),-('Gastos Gerais'!$C$4:$C$1003))</f>
        <v>0</v>
      </c>
      <c r="AL28" s="88">
        <f>SUMPRODUCT(-('Gastos Gerais'!$F$4:$F$1003='Gastos das Atividades'!$B28),-('Gastos das Atividades'!AL$1&gt;='Gastos Gerais'!$D$4:$D$1003),-('Gastos das Atividades'!AL$1&lt;='Gastos Gerais'!$E$4:$E$1003),-('Gastos Gerais'!$C$4:$C$1003))</f>
        <v>0</v>
      </c>
      <c r="AM28" s="89">
        <f t="shared" si="0"/>
        <v>0</v>
      </c>
      <c r="AN28" s="88">
        <f t="shared" si="1"/>
        <v>0</v>
      </c>
      <c r="AO28" s="88">
        <f t="shared" si="2"/>
        <v>0</v>
      </c>
      <c r="AP28" s="90">
        <f t="shared" si="3"/>
        <v>0</v>
      </c>
      <c r="AQ28" s="91">
        <f t="shared" ref="AQ28:AT28" si="27">IF($AP$35=0,0,AM28/$AP$35)</f>
        <v>0</v>
      </c>
      <c r="AR28" s="91">
        <f t="shared" si="27"/>
        <v>0</v>
      </c>
      <c r="AS28" s="91">
        <f t="shared" si="27"/>
        <v>0</v>
      </c>
      <c r="AT28" s="92">
        <f t="shared" si="27"/>
        <v>0</v>
      </c>
      <c r="AU28" s="77"/>
    </row>
    <row r="29" spans="1:47" ht="12.75" hidden="1" customHeight="1">
      <c r="A29" s="93">
        <v>25</v>
      </c>
      <c r="B29" s="96" t="s">
        <v>43</v>
      </c>
      <c r="C29" s="88">
        <f>SUMPRODUCT(-('Gastos Gerais'!$F$4:$F$1003='Gastos das Atividades'!$B29),-('Gastos das Atividades'!C$1&gt;='Gastos Gerais'!$D$4:$D$1003),-('Gastos das Atividades'!C$1&lt;='Gastos Gerais'!$E$4:$E$1003),-('Gastos Gerais'!$C$4:$C$1003))</f>
        <v>0</v>
      </c>
      <c r="D29" s="88">
        <f>SUMPRODUCT(-('Gastos Gerais'!$F$4:$F$1003='Gastos das Atividades'!$B29),-('Gastos das Atividades'!D$1&gt;='Gastos Gerais'!$D$4:$D$1003),-('Gastos das Atividades'!D$1&lt;='Gastos Gerais'!$E$4:$E$1003),-('Gastos Gerais'!$C$4:$C$1003))</f>
        <v>0</v>
      </c>
      <c r="E29" s="88">
        <f>SUMPRODUCT(-('Gastos Gerais'!$F$4:$F$1003='Gastos das Atividades'!$B29),-('Gastos das Atividades'!E$1&gt;='Gastos Gerais'!$D$4:$D$1003),-('Gastos das Atividades'!E$1&lt;='Gastos Gerais'!$E$4:$E$1003),-('Gastos Gerais'!$C$4:$C$1003))</f>
        <v>0</v>
      </c>
      <c r="F29" s="88">
        <f>SUMPRODUCT(-('Gastos Gerais'!$F$4:$F$1003='Gastos das Atividades'!$B29),-('Gastos das Atividades'!F$1&gt;='Gastos Gerais'!$D$4:$D$1003),-('Gastos das Atividades'!F$1&lt;='Gastos Gerais'!$E$4:$E$1003),-('Gastos Gerais'!$C$4:$C$1003))</f>
        <v>0</v>
      </c>
      <c r="G29" s="88">
        <f>SUMPRODUCT(-('Gastos Gerais'!$F$4:$F$1003='Gastos das Atividades'!$B29),-('Gastos das Atividades'!G$1&gt;='Gastos Gerais'!$D$4:$D$1003),-('Gastos das Atividades'!G$1&lt;='Gastos Gerais'!$E$4:$E$1003),-('Gastos Gerais'!$C$4:$C$1003))</f>
        <v>0</v>
      </c>
      <c r="H29" s="88">
        <f>SUMPRODUCT(-('Gastos Gerais'!$F$4:$F$1003='Gastos das Atividades'!$B29),-('Gastos das Atividades'!H$1&gt;='Gastos Gerais'!$D$4:$D$1003),-('Gastos das Atividades'!H$1&lt;='Gastos Gerais'!$E$4:$E$1003),-('Gastos Gerais'!$C$4:$C$1003))</f>
        <v>0</v>
      </c>
      <c r="I29" s="88">
        <f>SUMPRODUCT(-('Gastos Gerais'!$F$4:$F$1003='Gastos das Atividades'!$B29),-('Gastos das Atividades'!I$1&gt;='Gastos Gerais'!$D$4:$D$1003),-('Gastos das Atividades'!I$1&lt;='Gastos Gerais'!$E$4:$E$1003),-('Gastos Gerais'!$C$4:$C$1003))</f>
        <v>0</v>
      </c>
      <c r="J29" s="88">
        <f>SUMPRODUCT(-('Gastos Gerais'!$F$4:$F$1003='Gastos das Atividades'!$B29),-('Gastos das Atividades'!J$1&gt;='Gastos Gerais'!$D$4:$D$1003),-('Gastos das Atividades'!J$1&lt;='Gastos Gerais'!$E$4:$E$1003),-('Gastos Gerais'!$C$4:$C$1003))</f>
        <v>0</v>
      </c>
      <c r="K29" s="88">
        <f>SUMPRODUCT(-('Gastos Gerais'!$F$4:$F$1003='Gastos das Atividades'!$B29),-('Gastos das Atividades'!K$1&gt;='Gastos Gerais'!$D$4:$D$1003),-('Gastos das Atividades'!K$1&lt;='Gastos Gerais'!$E$4:$E$1003),-('Gastos Gerais'!$C$4:$C$1003))</f>
        <v>0</v>
      </c>
      <c r="L29" s="88">
        <f>SUMPRODUCT(-('Gastos Gerais'!$F$4:$F$1003='Gastos das Atividades'!$B29),-('Gastos das Atividades'!L$1&gt;='Gastos Gerais'!$D$4:$D$1003),-('Gastos das Atividades'!L$1&lt;='Gastos Gerais'!$E$4:$E$1003),-('Gastos Gerais'!$C$4:$C$1003))</f>
        <v>0</v>
      </c>
      <c r="M29" s="88">
        <f>SUMPRODUCT(-('Gastos Gerais'!$F$4:$F$1003='Gastos das Atividades'!$B29),-('Gastos das Atividades'!M$1&gt;='Gastos Gerais'!$D$4:$D$1003),-('Gastos das Atividades'!M$1&lt;='Gastos Gerais'!$E$4:$E$1003),-('Gastos Gerais'!$C$4:$C$1003))</f>
        <v>0</v>
      </c>
      <c r="N29" s="88">
        <f>SUMPRODUCT(-('Gastos Gerais'!$F$4:$F$1003='Gastos das Atividades'!$B29),-('Gastos das Atividades'!N$1&gt;='Gastos Gerais'!$D$4:$D$1003),-('Gastos das Atividades'!N$1&lt;='Gastos Gerais'!$E$4:$E$1003),-('Gastos Gerais'!$C$4:$C$1003))</f>
        <v>0</v>
      </c>
      <c r="O29" s="88">
        <f>SUMPRODUCT(-('Gastos Gerais'!$F$4:$F$1003='Gastos das Atividades'!$B29),-('Gastos das Atividades'!O$1&gt;='Gastos Gerais'!$D$4:$D$1003),-('Gastos das Atividades'!O$1&lt;='Gastos Gerais'!$E$4:$E$1003),-('Gastos Gerais'!$C$4:$C$1003))</f>
        <v>0</v>
      </c>
      <c r="P29" s="88">
        <f>SUMPRODUCT(-('Gastos Gerais'!$F$4:$F$1003='Gastos das Atividades'!$B29),-('Gastos das Atividades'!P$1&gt;='Gastos Gerais'!$D$4:$D$1003),-('Gastos das Atividades'!P$1&lt;='Gastos Gerais'!$E$4:$E$1003),-('Gastos Gerais'!$C$4:$C$1003))</f>
        <v>0</v>
      </c>
      <c r="Q29" s="88">
        <f>SUMPRODUCT(-('Gastos Gerais'!$F$4:$F$1003='Gastos das Atividades'!$B29),-('Gastos das Atividades'!Q$1&gt;='Gastos Gerais'!$D$4:$D$1003),-('Gastos das Atividades'!Q$1&lt;='Gastos Gerais'!$E$4:$E$1003),-('Gastos Gerais'!$C$4:$C$1003))</f>
        <v>0</v>
      </c>
      <c r="R29" s="88">
        <f>SUMPRODUCT(-('Gastos Gerais'!$F$4:$F$1003='Gastos das Atividades'!$B29),-('Gastos das Atividades'!R$1&gt;='Gastos Gerais'!$D$4:$D$1003),-('Gastos das Atividades'!R$1&lt;='Gastos Gerais'!$E$4:$E$1003),-('Gastos Gerais'!$C$4:$C$1003))</f>
        <v>0</v>
      </c>
      <c r="S29" s="88">
        <f>SUMPRODUCT(-('Gastos Gerais'!$F$4:$F$1003='Gastos das Atividades'!$B29),-('Gastos das Atividades'!S$1&gt;='Gastos Gerais'!$D$4:$D$1003),-('Gastos das Atividades'!S$1&lt;='Gastos Gerais'!$E$4:$E$1003),-('Gastos Gerais'!$C$4:$C$1003))</f>
        <v>0</v>
      </c>
      <c r="T29" s="88">
        <f>SUMPRODUCT(-('Gastos Gerais'!$F$4:$F$1003='Gastos das Atividades'!$B29),-('Gastos das Atividades'!T$1&gt;='Gastos Gerais'!$D$4:$D$1003),-('Gastos das Atividades'!T$1&lt;='Gastos Gerais'!$E$4:$E$1003),-('Gastos Gerais'!$C$4:$C$1003))</f>
        <v>0</v>
      </c>
      <c r="U29" s="88">
        <f>SUMPRODUCT(-('Gastos Gerais'!$F$4:$F$1003='Gastos das Atividades'!$B29),-('Gastos das Atividades'!U$1&gt;='Gastos Gerais'!$D$4:$D$1003),-('Gastos das Atividades'!U$1&lt;='Gastos Gerais'!$E$4:$E$1003),-('Gastos Gerais'!$C$4:$C$1003))</f>
        <v>0</v>
      </c>
      <c r="V29" s="88">
        <f>SUMPRODUCT(-('Gastos Gerais'!$F$4:$F$1003='Gastos das Atividades'!$B29),-('Gastos das Atividades'!V$1&gt;='Gastos Gerais'!$D$4:$D$1003),-('Gastos das Atividades'!V$1&lt;='Gastos Gerais'!$E$4:$E$1003),-('Gastos Gerais'!$C$4:$C$1003))</f>
        <v>0</v>
      </c>
      <c r="W29" s="88">
        <f>SUMPRODUCT(-('Gastos Gerais'!$F$4:$F$1003='Gastos das Atividades'!$B29),-('Gastos das Atividades'!W$1&gt;='Gastos Gerais'!$D$4:$D$1003),-('Gastos das Atividades'!W$1&lt;='Gastos Gerais'!$E$4:$E$1003),-('Gastos Gerais'!$C$4:$C$1003))</f>
        <v>0</v>
      </c>
      <c r="X29" s="88">
        <f>SUMPRODUCT(-('Gastos Gerais'!$F$4:$F$1003='Gastos das Atividades'!$B29),-('Gastos das Atividades'!X$1&gt;='Gastos Gerais'!$D$4:$D$1003),-('Gastos das Atividades'!X$1&lt;='Gastos Gerais'!$E$4:$E$1003),-('Gastos Gerais'!$C$4:$C$1003))</f>
        <v>0</v>
      </c>
      <c r="Y29" s="88">
        <f>SUMPRODUCT(-('Gastos Gerais'!$F$4:$F$1003='Gastos das Atividades'!$B29),-('Gastos das Atividades'!Y$1&gt;='Gastos Gerais'!$D$4:$D$1003),-('Gastos das Atividades'!Y$1&lt;='Gastos Gerais'!$E$4:$E$1003),-('Gastos Gerais'!$C$4:$C$1003))</f>
        <v>0</v>
      </c>
      <c r="Z29" s="88">
        <f>SUMPRODUCT(-('Gastos Gerais'!$F$4:$F$1003='Gastos das Atividades'!$B29),-('Gastos das Atividades'!Z$1&gt;='Gastos Gerais'!$D$4:$D$1003),-('Gastos das Atividades'!Z$1&lt;='Gastos Gerais'!$E$4:$E$1003),-('Gastos Gerais'!$C$4:$C$1003))</f>
        <v>0</v>
      </c>
      <c r="AA29" s="88">
        <f>SUMPRODUCT(-('Gastos Gerais'!$F$4:$F$1003='Gastos das Atividades'!$B29),-('Gastos das Atividades'!AA$1&gt;='Gastos Gerais'!$D$4:$D$1003),-('Gastos das Atividades'!AA$1&lt;='Gastos Gerais'!$E$4:$E$1003),-('Gastos Gerais'!$C$4:$C$1003))</f>
        <v>0</v>
      </c>
      <c r="AB29" s="88">
        <f>SUMPRODUCT(-('Gastos Gerais'!$F$4:$F$1003='Gastos das Atividades'!$B29),-('Gastos das Atividades'!AB$1&gt;='Gastos Gerais'!$D$4:$D$1003),-('Gastos das Atividades'!AB$1&lt;='Gastos Gerais'!$E$4:$E$1003),-('Gastos Gerais'!$C$4:$C$1003))</f>
        <v>0</v>
      </c>
      <c r="AC29" s="88">
        <f>SUMPRODUCT(-('Gastos Gerais'!$F$4:$F$1003='Gastos das Atividades'!$B29),-('Gastos das Atividades'!AC$1&gt;='Gastos Gerais'!$D$4:$D$1003),-('Gastos das Atividades'!AC$1&lt;='Gastos Gerais'!$E$4:$E$1003),-('Gastos Gerais'!$C$4:$C$1003))</f>
        <v>0</v>
      </c>
      <c r="AD29" s="88">
        <f>SUMPRODUCT(-('Gastos Gerais'!$F$4:$F$1003='Gastos das Atividades'!$B29),-('Gastos das Atividades'!AD$1&gt;='Gastos Gerais'!$D$4:$D$1003),-('Gastos das Atividades'!AD$1&lt;='Gastos Gerais'!$E$4:$E$1003),-('Gastos Gerais'!$C$4:$C$1003))</f>
        <v>0</v>
      </c>
      <c r="AE29" s="88">
        <f>SUMPRODUCT(-('Gastos Gerais'!$F$4:$F$1003='Gastos das Atividades'!$B29),-('Gastos das Atividades'!AE$1&gt;='Gastos Gerais'!$D$4:$D$1003),-('Gastos das Atividades'!AE$1&lt;='Gastos Gerais'!$E$4:$E$1003),-('Gastos Gerais'!$C$4:$C$1003))</f>
        <v>0</v>
      </c>
      <c r="AF29" s="88">
        <f>SUMPRODUCT(-('Gastos Gerais'!$F$4:$F$1003='Gastos das Atividades'!$B29),-('Gastos das Atividades'!AF$1&gt;='Gastos Gerais'!$D$4:$D$1003),-('Gastos das Atividades'!AF$1&lt;='Gastos Gerais'!$E$4:$E$1003),-('Gastos Gerais'!$C$4:$C$1003))</f>
        <v>0</v>
      </c>
      <c r="AG29" s="88">
        <f>SUMPRODUCT(-('Gastos Gerais'!$F$4:$F$1003='Gastos das Atividades'!$B29),-('Gastos das Atividades'!AG$1&gt;='Gastos Gerais'!$D$4:$D$1003),-('Gastos das Atividades'!AG$1&lt;='Gastos Gerais'!$E$4:$E$1003),-('Gastos Gerais'!$C$4:$C$1003))</f>
        <v>0</v>
      </c>
      <c r="AH29" s="88">
        <f>SUMPRODUCT(-('Gastos Gerais'!$F$4:$F$1003='Gastos das Atividades'!$B29),-('Gastos das Atividades'!AH$1&gt;='Gastos Gerais'!$D$4:$D$1003),-('Gastos das Atividades'!AH$1&lt;='Gastos Gerais'!$E$4:$E$1003),-('Gastos Gerais'!$C$4:$C$1003))</f>
        <v>0</v>
      </c>
      <c r="AI29" s="88">
        <f>SUMPRODUCT(-('Gastos Gerais'!$F$4:$F$1003='Gastos das Atividades'!$B29),-('Gastos das Atividades'!AI$1&gt;='Gastos Gerais'!$D$4:$D$1003),-('Gastos das Atividades'!AI$1&lt;='Gastos Gerais'!$E$4:$E$1003),-('Gastos Gerais'!$C$4:$C$1003))</f>
        <v>0</v>
      </c>
      <c r="AJ29" s="88">
        <f>SUMPRODUCT(-('Gastos Gerais'!$F$4:$F$1003='Gastos das Atividades'!$B29),-('Gastos das Atividades'!AJ$1&gt;='Gastos Gerais'!$D$4:$D$1003),-('Gastos das Atividades'!AJ$1&lt;='Gastos Gerais'!$E$4:$E$1003),-('Gastos Gerais'!$C$4:$C$1003))</f>
        <v>0</v>
      </c>
      <c r="AK29" s="88">
        <f>SUMPRODUCT(-('Gastos Gerais'!$F$4:$F$1003='Gastos das Atividades'!$B29),-('Gastos das Atividades'!AK$1&gt;='Gastos Gerais'!$D$4:$D$1003),-('Gastos das Atividades'!AK$1&lt;='Gastos Gerais'!$E$4:$E$1003),-('Gastos Gerais'!$C$4:$C$1003))</f>
        <v>0</v>
      </c>
      <c r="AL29" s="88">
        <f>SUMPRODUCT(-('Gastos Gerais'!$F$4:$F$1003='Gastos das Atividades'!$B29),-('Gastos das Atividades'!AL$1&gt;='Gastos Gerais'!$D$4:$D$1003),-('Gastos das Atividades'!AL$1&lt;='Gastos Gerais'!$E$4:$E$1003),-('Gastos Gerais'!$C$4:$C$1003))</f>
        <v>0</v>
      </c>
      <c r="AM29" s="89">
        <f t="shared" si="0"/>
        <v>0</v>
      </c>
      <c r="AN29" s="88">
        <f t="shared" si="1"/>
        <v>0</v>
      </c>
      <c r="AO29" s="88">
        <f t="shared" si="2"/>
        <v>0</v>
      </c>
      <c r="AP29" s="90">
        <f t="shared" si="3"/>
        <v>0</v>
      </c>
      <c r="AQ29" s="91">
        <f t="shared" ref="AQ29:AT29" si="28">IF($AP$35=0,0,AM29/$AP$35)</f>
        <v>0</v>
      </c>
      <c r="AR29" s="91">
        <f t="shared" si="28"/>
        <v>0</v>
      </c>
      <c r="AS29" s="91">
        <f t="shared" si="28"/>
        <v>0</v>
      </c>
      <c r="AT29" s="92">
        <f t="shared" si="28"/>
        <v>0</v>
      </c>
      <c r="AU29" s="77"/>
    </row>
    <row r="30" spans="1:47" ht="12.75" hidden="1" customHeight="1">
      <c r="A30" s="93">
        <v>26</v>
      </c>
      <c r="B30" s="97" t="s">
        <v>108</v>
      </c>
      <c r="C30" s="88">
        <f>SUMPRODUCT(-('Gastos Gerais'!$F$4:$F$1003='Gastos das Atividades'!$B30),-('Gastos das Atividades'!C$1&gt;='Gastos Gerais'!$D$4:$D$1003),-('Gastos das Atividades'!C$1&lt;='Gastos Gerais'!$E$4:$E$1003),-('Gastos Gerais'!$C$4:$C$1003))</f>
        <v>0</v>
      </c>
      <c r="D30" s="88">
        <f>SUMPRODUCT(-('Gastos Gerais'!$F$4:$F$1003='Gastos das Atividades'!$B30),-('Gastos das Atividades'!D$1&gt;='Gastos Gerais'!$D$4:$D$1003),-('Gastos das Atividades'!D$1&lt;='Gastos Gerais'!$E$4:$E$1003),-('Gastos Gerais'!$C$4:$C$1003))</f>
        <v>0</v>
      </c>
      <c r="E30" s="88">
        <f>SUMPRODUCT(-('Gastos Gerais'!$F$4:$F$1003='Gastos das Atividades'!$B30),-('Gastos das Atividades'!E$1&gt;='Gastos Gerais'!$D$4:$D$1003),-('Gastos das Atividades'!E$1&lt;='Gastos Gerais'!$E$4:$E$1003),-('Gastos Gerais'!$C$4:$C$1003))</f>
        <v>0</v>
      </c>
      <c r="F30" s="88">
        <f>SUMPRODUCT(-('Gastos Gerais'!$F$4:$F$1003='Gastos das Atividades'!$B30),-('Gastos das Atividades'!F$1&gt;='Gastos Gerais'!$D$4:$D$1003),-('Gastos das Atividades'!F$1&lt;='Gastos Gerais'!$E$4:$E$1003),-('Gastos Gerais'!$C$4:$C$1003))</f>
        <v>0</v>
      </c>
      <c r="G30" s="88">
        <f>SUMPRODUCT(-('Gastos Gerais'!$F$4:$F$1003='Gastos das Atividades'!$B30),-('Gastos das Atividades'!G$1&gt;='Gastos Gerais'!$D$4:$D$1003),-('Gastos das Atividades'!G$1&lt;='Gastos Gerais'!$E$4:$E$1003),-('Gastos Gerais'!$C$4:$C$1003))</f>
        <v>0</v>
      </c>
      <c r="H30" s="88">
        <f>SUMPRODUCT(-('Gastos Gerais'!$F$4:$F$1003='Gastos das Atividades'!$B30),-('Gastos das Atividades'!H$1&gt;='Gastos Gerais'!$D$4:$D$1003),-('Gastos das Atividades'!H$1&lt;='Gastos Gerais'!$E$4:$E$1003),-('Gastos Gerais'!$C$4:$C$1003))</f>
        <v>0</v>
      </c>
      <c r="I30" s="88">
        <f>SUMPRODUCT(-('Gastos Gerais'!$F$4:$F$1003='Gastos das Atividades'!$B30),-('Gastos das Atividades'!I$1&gt;='Gastos Gerais'!$D$4:$D$1003),-('Gastos das Atividades'!I$1&lt;='Gastos Gerais'!$E$4:$E$1003),-('Gastos Gerais'!$C$4:$C$1003))</f>
        <v>0</v>
      </c>
      <c r="J30" s="88">
        <f>SUMPRODUCT(-('Gastos Gerais'!$F$4:$F$1003='Gastos das Atividades'!$B30),-('Gastos das Atividades'!J$1&gt;='Gastos Gerais'!$D$4:$D$1003),-('Gastos das Atividades'!J$1&lt;='Gastos Gerais'!$E$4:$E$1003),-('Gastos Gerais'!$C$4:$C$1003))</f>
        <v>0</v>
      </c>
      <c r="K30" s="88">
        <f>SUMPRODUCT(-('Gastos Gerais'!$F$4:$F$1003='Gastos das Atividades'!$B30),-('Gastos das Atividades'!K$1&gt;='Gastos Gerais'!$D$4:$D$1003),-('Gastos das Atividades'!K$1&lt;='Gastos Gerais'!$E$4:$E$1003),-('Gastos Gerais'!$C$4:$C$1003))</f>
        <v>0</v>
      </c>
      <c r="L30" s="88">
        <f>SUMPRODUCT(-('Gastos Gerais'!$F$4:$F$1003='Gastos das Atividades'!$B30),-('Gastos das Atividades'!L$1&gt;='Gastos Gerais'!$D$4:$D$1003),-('Gastos das Atividades'!L$1&lt;='Gastos Gerais'!$E$4:$E$1003),-('Gastos Gerais'!$C$4:$C$1003))</f>
        <v>0</v>
      </c>
      <c r="M30" s="88">
        <f>SUMPRODUCT(-('Gastos Gerais'!$F$4:$F$1003='Gastos das Atividades'!$B30),-('Gastos das Atividades'!M$1&gt;='Gastos Gerais'!$D$4:$D$1003),-('Gastos das Atividades'!M$1&lt;='Gastos Gerais'!$E$4:$E$1003),-('Gastos Gerais'!$C$4:$C$1003))</f>
        <v>0</v>
      </c>
      <c r="N30" s="88">
        <f>SUMPRODUCT(-('Gastos Gerais'!$F$4:$F$1003='Gastos das Atividades'!$B30),-('Gastos das Atividades'!N$1&gt;='Gastos Gerais'!$D$4:$D$1003),-('Gastos das Atividades'!N$1&lt;='Gastos Gerais'!$E$4:$E$1003),-('Gastos Gerais'!$C$4:$C$1003))</f>
        <v>0</v>
      </c>
      <c r="O30" s="88">
        <f>SUMPRODUCT(-('Gastos Gerais'!$F$4:$F$1003='Gastos das Atividades'!$B30),-('Gastos das Atividades'!O$1&gt;='Gastos Gerais'!$D$4:$D$1003),-('Gastos das Atividades'!O$1&lt;='Gastos Gerais'!$E$4:$E$1003),-('Gastos Gerais'!$C$4:$C$1003))</f>
        <v>0</v>
      </c>
      <c r="P30" s="88">
        <f>SUMPRODUCT(-('Gastos Gerais'!$F$4:$F$1003='Gastos das Atividades'!$B30),-('Gastos das Atividades'!P$1&gt;='Gastos Gerais'!$D$4:$D$1003),-('Gastos das Atividades'!P$1&lt;='Gastos Gerais'!$E$4:$E$1003),-('Gastos Gerais'!$C$4:$C$1003))</f>
        <v>0</v>
      </c>
      <c r="Q30" s="88">
        <f>SUMPRODUCT(-('Gastos Gerais'!$F$4:$F$1003='Gastos das Atividades'!$B30),-('Gastos das Atividades'!Q$1&gt;='Gastos Gerais'!$D$4:$D$1003),-('Gastos das Atividades'!Q$1&lt;='Gastos Gerais'!$E$4:$E$1003),-('Gastos Gerais'!$C$4:$C$1003))</f>
        <v>0</v>
      </c>
      <c r="R30" s="88">
        <f>SUMPRODUCT(-('Gastos Gerais'!$F$4:$F$1003='Gastos das Atividades'!$B30),-('Gastos das Atividades'!R$1&gt;='Gastos Gerais'!$D$4:$D$1003),-('Gastos das Atividades'!R$1&lt;='Gastos Gerais'!$E$4:$E$1003),-('Gastos Gerais'!$C$4:$C$1003))</f>
        <v>0</v>
      </c>
      <c r="S30" s="88">
        <f>SUMPRODUCT(-('Gastos Gerais'!$F$4:$F$1003='Gastos das Atividades'!$B30),-('Gastos das Atividades'!S$1&gt;='Gastos Gerais'!$D$4:$D$1003),-('Gastos das Atividades'!S$1&lt;='Gastos Gerais'!$E$4:$E$1003),-('Gastos Gerais'!$C$4:$C$1003))</f>
        <v>0</v>
      </c>
      <c r="T30" s="88">
        <f>SUMPRODUCT(-('Gastos Gerais'!$F$4:$F$1003='Gastos das Atividades'!$B30),-('Gastos das Atividades'!T$1&gt;='Gastos Gerais'!$D$4:$D$1003),-('Gastos das Atividades'!T$1&lt;='Gastos Gerais'!$E$4:$E$1003),-('Gastos Gerais'!$C$4:$C$1003))</f>
        <v>0</v>
      </c>
      <c r="U30" s="88">
        <f>SUMPRODUCT(-('Gastos Gerais'!$F$4:$F$1003='Gastos das Atividades'!$B30),-('Gastos das Atividades'!U$1&gt;='Gastos Gerais'!$D$4:$D$1003),-('Gastos das Atividades'!U$1&lt;='Gastos Gerais'!$E$4:$E$1003),-('Gastos Gerais'!$C$4:$C$1003))</f>
        <v>0</v>
      </c>
      <c r="V30" s="88">
        <f>SUMPRODUCT(-('Gastos Gerais'!$F$4:$F$1003='Gastos das Atividades'!$B30),-('Gastos das Atividades'!V$1&gt;='Gastos Gerais'!$D$4:$D$1003),-('Gastos das Atividades'!V$1&lt;='Gastos Gerais'!$E$4:$E$1003),-('Gastos Gerais'!$C$4:$C$1003))</f>
        <v>0</v>
      </c>
      <c r="W30" s="88">
        <f>SUMPRODUCT(-('Gastos Gerais'!$F$4:$F$1003='Gastos das Atividades'!$B30),-('Gastos das Atividades'!W$1&gt;='Gastos Gerais'!$D$4:$D$1003),-('Gastos das Atividades'!W$1&lt;='Gastos Gerais'!$E$4:$E$1003),-('Gastos Gerais'!$C$4:$C$1003))</f>
        <v>0</v>
      </c>
      <c r="X30" s="88">
        <f>SUMPRODUCT(-('Gastos Gerais'!$F$4:$F$1003='Gastos das Atividades'!$B30),-('Gastos das Atividades'!X$1&gt;='Gastos Gerais'!$D$4:$D$1003),-('Gastos das Atividades'!X$1&lt;='Gastos Gerais'!$E$4:$E$1003),-('Gastos Gerais'!$C$4:$C$1003))</f>
        <v>0</v>
      </c>
      <c r="Y30" s="88">
        <f>SUMPRODUCT(-('Gastos Gerais'!$F$4:$F$1003='Gastos das Atividades'!$B30),-('Gastos das Atividades'!Y$1&gt;='Gastos Gerais'!$D$4:$D$1003),-('Gastos das Atividades'!Y$1&lt;='Gastos Gerais'!$E$4:$E$1003),-('Gastos Gerais'!$C$4:$C$1003))</f>
        <v>0</v>
      </c>
      <c r="Z30" s="88">
        <f>SUMPRODUCT(-('Gastos Gerais'!$F$4:$F$1003='Gastos das Atividades'!$B30),-('Gastos das Atividades'!Z$1&gt;='Gastos Gerais'!$D$4:$D$1003),-('Gastos das Atividades'!Z$1&lt;='Gastos Gerais'!$E$4:$E$1003),-('Gastos Gerais'!$C$4:$C$1003))</f>
        <v>0</v>
      </c>
      <c r="AA30" s="88">
        <f>SUMPRODUCT(-('Gastos Gerais'!$F$4:$F$1003='Gastos das Atividades'!$B30),-('Gastos das Atividades'!AA$1&gt;='Gastos Gerais'!$D$4:$D$1003),-('Gastos das Atividades'!AA$1&lt;='Gastos Gerais'!$E$4:$E$1003),-('Gastos Gerais'!$C$4:$C$1003))</f>
        <v>0</v>
      </c>
      <c r="AB30" s="88">
        <f>SUMPRODUCT(-('Gastos Gerais'!$F$4:$F$1003='Gastos das Atividades'!$B30),-('Gastos das Atividades'!AB$1&gt;='Gastos Gerais'!$D$4:$D$1003),-('Gastos das Atividades'!AB$1&lt;='Gastos Gerais'!$E$4:$E$1003),-('Gastos Gerais'!$C$4:$C$1003))</f>
        <v>0</v>
      </c>
      <c r="AC30" s="88">
        <f>SUMPRODUCT(-('Gastos Gerais'!$F$4:$F$1003='Gastos das Atividades'!$B30),-('Gastos das Atividades'!AC$1&gt;='Gastos Gerais'!$D$4:$D$1003),-('Gastos das Atividades'!AC$1&lt;='Gastos Gerais'!$E$4:$E$1003),-('Gastos Gerais'!$C$4:$C$1003))</f>
        <v>0</v>
      </c>
      <c r="AD30" s="88">
        <f>SUMPRODUCT(-('Gastos Gerais'!$F$4:$F$1003='Gastos das Atividades'!$B30),-('Gastos das Atividades'!AD$1&gt;='Gastos Gerais'!$D$4:$D$1003),-('Gastos das Atividades'!AD$1&lt;='Gastos Gerais'!$E$4:$E$1003),-('Gastos Gerais'!$C$4:$C$1003))</f>
        <v>0</v>
      </c>
      <c r="AE30" s="88">
        <f>SUMPRODUCT(-('Gastos Gerais'!$F$4:$F$1003='Gastos das Atividades'!$B30),-('Gastos das Atividades'!AE$1&gt;='Gastos Gerais'!$D$4:$D$1003),-('Gastos das Atividades'!AE$1&lt;='Gastos Gerais'!$E$4:$E$1003),-('Gastos Gerais'!$C$4:$C$1003))</f>
        <v>0</v>
      </c>
      <c r="AF30" s="88">
        <f>SUMPRODUCT(-('Gastos Gerais'!$F$4:$F$1003='Gastos das Atividades'!$B30),-('Gastos das Atividades'!AF$1&gt;='Gastos Gerais'!$D$4:$D$1003),-('Gastos das Atividades'!AF$1&lt;='Gastos Gerais'!$E$4:$E$1003),-('Gastos Gerais'!$C$4:$C$1003))</f>
        <v>0</v>
      </c>
      <c r="AG30" s="88">
        <f>SUMPRODUCT(-('Gastos Gerais'!$F$4:$F$1003='Gastos das Atividades'!$B30),-('Gastos das Atividades'!AG$1&gt;='Gastos Gerais'!$D$4:$D$1003),-('Gastos das Atividades'!AG$1&lt;='Gastos Gerais'!$E$4:$E$1003),-('Gastos Gerais'!$C$4:$C$1003))</f>
        <v>0</v>
      </c>
      <c r="AH30" s="88">
        <f>SUMPRODUCT(-('Gastos Gerais'!$F$4:$F$1003='Gastos das Atividades'!$B30),-('Gastos das Atividades'!AH$1&gt;='Gastos Gerais'!$D$4:$D$1003),-('Gastos das Atividades'!AH$1&lt;='Gastos Gerais'!$E$4:$E$1003),-('Gastos Gerais'!$C$4:$C$1003))</f>
        <v>0</v>
      </c>
      <c r="AI30" s="88">
        <f>SUMPRODUCT(-('Gastos Gerais'!$F$4:$F$1003='Gastos das Atividades'!$B30),-('Gastos das Atividades'!AI$1&gt;='Gastos Gerais'!$D$4:$D$1003),-('Gastos das Atividades'!AI$1&lt;='Gastos Gerais'!$E$4:$E$1003),-('Gastos Gerais'!$C$4:$C$1003))</f>
        <v>0</v>
      </c>
      <c r="AJ30" s="88">
        <f>SUMPRODUCT(-('Gastos Gerais'!$F$4:$F$1003='Gastos das Atividades'!$B30),-('Gastos das Atividades'!AJ$1&gt;='Gastos Gerais'!$D$4:$D$1003),-('Gastos das Atividades'!AJ$1&lt;='Gastos Gerais'!$E$4:$E$1003),-('Gastos Gerais'!$C$4:$C$1003))</f>
        <v>0</v>
      </c>
      <c r="AK30" s="88">
        <f>SUMPRODUCT(-('Gastos Gerais'!$F$4:$F$1003='Gastos das Atividades'!$B30),-('Gastos das Atividades'!AK$1&gt;='Gastos Gerais'!$D$4:$D$1003),-('Gastos das Atividades'!AK$1&lt;='Gastos Gerais'!$E$4:$E$1003),-('Gastos Gerais'!$C$4:$C$1003))</f>
        <v>0</v>
      </c>
      <c r="AL30" s="88">
        <f>SUMPRODUCT(-('Gastos Gerais'!$F$4:$F$1003='Gastos das Atividades'!$B30),-('Gastos das Atividades'!AL$1&gt;='Gastos Gerais'!$D$4:$D$1003),-('Gastos das Atividades'!AL$1&lt;='Gastos Gerais'!$E$4:$E$1003),-('Gastos Gerais'!$C$4:$C$1003))</f>
        <v>0</v>
      </c>
      <c r="AM30" s="89">
        <f t="shared" si="0"/>
        <v>0</v>
      </c>
      <c r="AN30" s="88">
        <f t="shared" si="1"/>
        <v>0</v>
      </c>
      <c r="AO30" s="88">
        <f t="shared" si="2"/>
        <v>0</v>
      </c>
      <c r="AP30" s="90">
        <f t="shared" si="3"/>
        <v>0</v>
      </c>
      <c r="AQ30" s="91">
        <f t="shared" ref="AQ30:AT30" si="29">IF($AP$35=0,0,AM30/$AP$35)</f>
        <v>0</v>
      </c>
      <c r="AR30" s="91">
        <f t="shared" si="29"/>
        <v>0</v>
      </c>
      <c r="AS30" s="91">
        <f t="shared" si="29"/>
        <v>0</v>
      </c>
      <c r="AT30" s="92">
        <f t="shared" si="29"/>
        <v>0</v>
      </c>
      <c r="AU30" s="77"/>
    </row>
    <row r="31" spans="1:47" ht="12.75" hidden="1" customHeight="1">
      <c r="A31" s="93">
        <v>27</v>
      </c>
      <c r="B31" s="96" t="s">
        <v>43</v>
      </c>
      <c r="C31" s="88">
        <f>SUMPRODUCT(-('Gastos Gerais'!$F$4:$F$1003='Gastos das Atividades'!$B31),-('Gastos das Atividades'!C$1&gt;='Gastos Gerais'!$D$4:$D$1003),-('Gastos das Atividades'!C$1&lt;='Gastos Gerais'!$E$4:$E$1003),-('Gastos Gerais'!$C$4:$C$1003))</f>
        <v>0</v>
      </c>
      <c r="D31" s="88">
        <f>SUMPRODUCT(-('Gastos Gerais'!$F$4:$F$1003='Gastos das Atividades'!$B31),-('Gastos das Atividades'!D$1&gt;='Gastos Gerais'!$D$4:$D$1003),-('Gastos das Atividades'!D$1&lt;='Gastos Gerais'!$E$4:$E$1003),-('Gastos Gerais'!$C$4:$C$1003))</f>
        <v>0</v>
      </c>
      <c r="E31" s="88">
        <f>SUMPRODUCT(-('Gastos Gerais'!$F$4:$F$1003='Gastos das Atividades'!$B31),-('Gastos das Atividades'!E$1&gt;='Gastos Gerais'!$D$4:$D$1003),-('Gastos das Atividades'!E$1&lt;='Gastos Gerais'!$E$4:$E$1003),-('Gastos Gerais'!$C$4:$C$1003))</f>
        <v>0</v>
      </c>
      <c r="F31" s="88">
        <f>SUMPRODUCT(-('Gastos Gerais'!$F$4:$F$1003='Gastos das Atividades'!$B31),-('Gastos das Atividades'!F$1&gt;='Gastos Gerais'!$D$4:$D$1003),-('Gastos das Atividades'!F$1&lt;='Gastos Gerais'!$E$4:$E$1003),-('Gastos Gerais'!$C$4:$C$1003))</f>
        <v>0</v>
      </c>
      <c r="G31" s="88">
        <f>SUMPRODUCT(-('Gastos Gerais'!$F$4:$F$1003='Gastos das Atividades'!$B31),-('Gastos das Atividades'!G$1&gt;='Gastos Gerais'!$D$4:$D$1003),-('Gastos das Atividades'!G$1&lt;='Gastos Gerais'!$E$4:$E$1003),-('Gastos Gerais'!$C$4:$C$1003))</f>
        <v>0</v>
      </c>
      <c r="H31" s="88">
        <f>SUMPRODUCT(-('Gastos Gerais'!$F$4:$F$1003='Gastos das Atividades'!$B31),-('Gastos das Atividades'!H$1&gt;='Gastos Gerais'!$D$4:$D$1003),-('Gastos das Atividades'!H$1&lt;='Gastos Gerais'!$E$4:$E$1003),-('Gastos Gerais'!$C$4:$C$1003))</f>
        <v>0</v>
      </c>
      <c r="I31" s="88">
        <f>SUMPRODUCT(-('Gastos Gerais'!$F$4:$F$1003='Gastos das Atividades'!$B31),-('Gastos das Atividades'!I$1&gt;='Gastos Gerais'!$D$4:$D$1003),-('Gastos das Atividades'!I$1&lt;='Gastos Gerais'!$E$4:$E$1003),-('Gastos Gerais'!$C$4:$C$1003))</f>
        <v>0</v>
      </c>
      <c r="J31" s="88">
        <f>SUMPRODUCT(-('Gastos Gerais'!$F$4:$F$1003='Gastos das Atividades'!$B31),-('Gastos das Atividades'!J$1&gt;='Gastos Gerais'!$D$4:$D$1003),-('Gastos das Atividades'!J$1&lt;='Gastos Gerais'!$E$4:$E$1003),-('Gastos Gerais'!$C$4:$C$1003))</f>
        <v>0</v>
      </c>
      <c r="K31" s="88">
        <f>SUMPRODUCT(-('Gastos Gerais'!$F$4:$F$1003='Gastos das Atividades'!$B31),-('Gastos das Atividades'!K$1&gt;='Gastos Gerais'!$D$4:$D$1003),-('Gastos das Atividades'!K$1&lt;='Gastos Gerais'!$E$4:$E$1003),-('Gastos Gerais'!$C$4:$C$1003))</f>
        <v>0</v>
      </c>
      <c r="L31" s="88">
        <f>SUMPRODUCT(-('Gastos Gerais'!$F$4:$F$1003='Gastos das Atividades'!$B31),-('Gastos das Atividades'!L$1&gt;='Gastos Gerais'!$D$4:$D$1003),-('Gastos das Atividades'!L$1&lt;='Gastos Gerais'!$E$4:$E$1003),-('Gastos Gerais'!$C$4:$C$1003))</f>
        <v>0</v>
      </c>
      <c r="M31" s="88">
        <f>SUMPRODUCT(-('Gastos Gerais'!$F$4:$F$1003='Gastos das Atividades'!$B31),-('Gastos das Atividades'!M$1&gt;='Gastos Gerais'!$D$4:$D$1003),-('Gastos das Atividades'!M$1&lt;='Gastos Gerais'!$E$4:$E$1003),-('Gastos Gerais'!$C$4:$C$1003))</f>
        <v>0</v>
      </c>
      <c r="N31" s="88">
        <f>SUMPRODUCT(-('Gastos Gerais'!$F$4:$F$1003='Gastos das Atividades'!$B31),-('Gastos das Atividades'!N$1&gt;='Gastos Gerais'!$D$4:$D$1003),-('Gastos das Atividades'!N$1&lt;='Gastos Gerais'!$E$4:$E$1003),-('Gastos Gerais'!$C$4:$C$1003))</f>
        <v>0</v>
      </c>
      <c r="O31" s="88">
        <f>SUMPRODUCT(-('Gastos Gerais'!$F$4:$F$1003='Gastos das Atividades'!$B31),-('Gastos das Atividades'!O$1&gt;='Gastos Gerais'!$D$4:$D$1003),-('Gastos das Atividades'!O$1&lt;='Gastos Gerais'!$E$4:$E$1003),-('Gastos Gerais'!$C$4:$C$1003))</f>
        <v>0</v>
      </c>
      <c r="P31" s="88">
        <f>SUMPRODUCT(-('Gastos Gerais'!$F$4:$F$1003='Gastos das Atividades'!$B31),-('Gastos das Atividades'!P$1&gt;='Gastos Gerais'!$D$4:$D$1003),-('Gastos das Atividades'!P$1&lt;='Gastos Gerais'!$E$4:$E$1003),-('Gastos Gerais'!$C$4:$C$1003))</f>
        <v>0</v>
      </c>
      <c r="Q31" s="88">
        <f>SUMPRODUCT(-('Gastos Gerais'!$F$4:$F$1003='Gastos das Atividades'!$B31),-('Gastos das Atividades'!Q$1&gt;='Gastos Gerais'!$D$4:$D$1003),-('Gastos das Atividades'!Q$1&lt;='Gastos Gerais'!$E$4:$E$1003),-('Gastos Gerais'!$C$4:$C$1003))</f>
        <v>0</v>
      </c>
      <c r="R31" s="88">
        <f>SUMPRODUCT(-('Gastos Gerais'!$F$4:$F$1003='Gastos das Atividades'!$B31),-('Gastos das Atividades'!R$1&gt;='Gastos Gerais'!$D$4:$D$1003),-('Gastos das Atividades'!R$1&lt;='Gastos Gerais'!$E$4:$E$1003),-('Gastos Gerais'!$C$4:$C$1003))</f>
        <v>0</v>
      </c>
      <c r="S31" s="88">
        <f>SUMPRODUCT(-('Gastos Gerais'!$F$4:$F$1003='Gastos das Atividades'!$B31),-('Gastos das Atividades'!S$1&gt;='Gastos Gerais'!$D$4:$D$1003),-('Gastos das Atividades'!S$1&lt;='Gastos Gerais'!$E$4:$E$1003),-('Gastos Gerais'!$C$4:$C$1003))</f>
        <v>0</v>
      </c>
      <c r="T31" s="88">
        <f>SUMPRODUCT(-('Gastos Gerais'!$F$4:$F$1003='Gastos das Atividades'!$B31),-('Gastos das Atividades'!T$1&gt;='Gastos Gerais'!$D$4:$D$1003),-('Gastos das Atividades'!T$1&lt;='Gastos Gerais'!$E$4:$E$1003),-('Gastos Gerais'!$C$4:$C$1003))</f>
        <v>0</v>
      </c>
      <c r="U31" s="88">
        <f>SUMPRODUCT(-('Gastos Gerais'!$F$4:$F$1003='Gastos das Atividades'!$B31),-('Gastos das Atividades'!U$1&gt;='Gastos Gerais'!$D$4:$D$1003),-('Gastos das Atividades'!U$1&lt;='Gastos Gerais'!$E$4:$E$1003),-('Gastos Gerais'!$C$4:$C$1003))</f>
        <v>0</v>
      </c>
      <c r="V31" s="88">
        <f>SUMPRODUCT(-('Gastos Gerais'!$F$4:$F$1003='Gastos das Atividades'!$B31),-('Gastos das Atividades'!V$1&gt;='Gastos Gerais'!$D$4:$D$1003),-('Gastos das Atividades'!V$1&lt;='Gastos Gerais'!$E$4:$E$1003),-('Gastos Gerais'!$C$4:$C$1003))</f>
        <v>0</v>
      </c>
      <c r="W31" s="88">
        <f>SUMPRODUCT(-('Gastos Gerais'!$F$4:$F$1003='Gastos das Atividades'!$B31),-('Gastos das Atividades'!W$1&gt;='Gastos Gerais'!$D$4:$D$1003),-('Gastos das Atividades'!W$1&lt;='Gastos Gerais'!$E$4:$E$1003),-('Gastos Gerais'!$C$4:$C$1003))</f>
        <v>0</v>
      </c>
      <c r="X31" s="88">
        <f>SUMPRODUCT(-('Gastos Gerais'!$F$4:$F$1003='Gastos das Atividades'!$B31),-('Gastos das Atividades'!X$1&gt;='Gastos Gerais'!$D$4:$D$1003),-('Gastos das Atividades'!X$1&lt;='Gastos Gerais'!$E$4:$E$1003),-('Gastos Gerais'!$C$4:$C$1003))</f>
        <v>0</v>
      </c>
      <c r="Y31" s="88">
        <f>SUMPRODUCT(-('Gastos Gerais'!$F$4:$F$1003='Gastos das Atividades'!$B31),-('Gastos das Atividades'!Y$1&gt;='Gastos Gerais'!$D$4:$D$1003),-('Gastos das Atividades'!Y$1&lt;='Gastos Gerais'!$E$4:$E$1003),-('Gastos Gerais'!$C$4:$C$1003))</f>
        <v>0</v>
      </c>
      <c r="Z31" s="88">
        <f>SUMPRODUCT(-('Gastos Gerais'!$F$4:$F$1003='Gastos das Atividades'!$B31),-('Gastos das Atividades'!Z$1&gt;='Gastos Gerais'!$D$4:$D$1003),-('Gastos das Atividades'!Z$1&lt;='Gastos Gerais'!$E$4:$E$1003),-('Gastos Gerais'!$C$4:$C$1003))</f>
        <v>0</v>
      </c>
      <c r="AA31" s="88">
        <f>SUMPRODUCT(-('Gastos Gerais'!$F$4:$F$1003='Gastos das Atividades'!$B31),-('Gastos das Atividades'!AA$1&gt;='Gastos Gerais'!$D$4:$D$1003),-('Gastos das Atividades'!AA$1&lt;='Gastos Gerais'!$E$4:$E$1003),-('Gastos Gerais'!$C$4:$C$1003))</f>
        <v>0</v>
      </c>
      <c r="AB31" s="88">
        <f>SUMPRODUCT(-('Gastos Gerais'!$F$4:$F$1003='Gastos das Atividades'!$B31),-('Gastos das Atividades'!AB$1&gt;='Gastos Gerais'!$D$4:$D$1003),-('Gastos das Atividades'!AB$1&lt;='Gastos Gerais'!$E$4:$E$1003),-('Gastos Gerais'!$C$4:$C$1003))</f>
        <v>0</v>
      </c>
      <c r="AC31" s="88">
        <f>SUMPRODUCT(-('Gastos Gerais'!$F$4:$F$1003='Gastos das Atividades'!$B31),-('Gastos das Atividades'!AC$1&gt;='Gastos Gerais'!$D$4:$D$1003),-('Gastos das Atividades'!AC$1&lt;='Gastos Gerais'!$E$4:$E$1003),-('Gastos Gerais'!$C$4:$C$1003))</f>
        <v>0</v>
      </c>
      <c r="AD31" s="88">
        <f>SUMPRODUCT(-('Gastos Gerais'!$F$4:$F$1003='Gastos das Atividades'!$B31),-('Gastos das Atividades'!AD$1&gt;='Gastos Gerais'!$D$4:$D$1003),-('Gastos das Atividades'!AD$1&lt;='Gastos Gerais'!$E$4:$E$1003),-('Gastos Gerais'!$C$4:$C$1003))</f>
        <v>0</v>
      </c>
      <c r="AE31" s="88">
        <f>SUMPRODUCT(-('Gastos Gerais'!$F$4:$F$1003='Gastos das Atividades'!$B31),-('Gastos das Atividades'!AE$1&gt;='Gastos Gerais'!$D$4:$D$1003),-('Gastos das Atividades'!AE$1&lt;='Gastos Gerais'!$E$4:$E$1003),-('Gastos Gerais'!$C$4:$C$1003))</f>
        <v>0</v>
      </c>
      <c r="AF31" s="88">
        <f>SUMPRODUCT(-('Gastos Gerais'!$F$4:$F$1003='Gastos das Atividades'!$B31),-('Gastos das Atividades'!AF$1&gt;='Gastos Gerais'!$D$4:$D$1003),-('Gastos das Atividades'!AF$1&lt;='Gastos Gerais'!$E$4:$E$1003),-('Gastos Gerais'!$C$4:$C$1003))</f>
        <v>0</v>
      </c>
      <c r="AG31" s="88">
        <f>SUMPRODUCT(-('Gastos Gerais'!$F$4:$F$1003='Gastos das Atividades'!$B31),-('Gastos das Atividades'!AG$1&gt;='Gastos Gerais'!$D$4:$D$1003),-('Gastos das Atividades'!AG$1&lt;='Gastos Gerais'!$E$4:$E$1003),-('Gastos Gerais'!$C$4:$C$1003))</f>
        <v>0</v>
      </c>
      <c r="AH31" s="88">
        <f>SUMPRODUCT(-('Gastos Gerais'!$F$4:$F$1003='Gastos das Atividades'!$B31),-('Gastos das Atividades'!AH$1&gt;='Gastos Gerais'!$D$4:$D$1003),-('Gastos das Atividades'!AH$1&lt;='Gastos Gerais'!$E$4:$E$1003),-('Gastos Gerais'!$C$4:$C$1003))</f>
        <v>0</v>
      </c>
      <c r="AI31" s="88">
        <f>SUMPRODUCT(-('Gastos Gerais'!$F$4:$F$1003='Gastos das Atividades'!$B31),-('Gastos das Atividades'!AI$1&gt;='Gastos Gerais'!$D$4:$D$1003),-('Gastos das Atividades'!AI$1&lt;='Gastos Gerais'!$E$4:$E$1003),-('Gastos Gerais'!$C$4:$C$1003))</f>
        <v>0</v>
      </c>
      <c r="AJ31" s="88">
        <f>SUMPRODUCT(-('Gastos Gerais'!$F$4:$F$1003='Gastos das Atividades'!$B31),-('Gastos das Atividades'!AJ$1&gt;='Gastos Gerais'!$D$4:$D$1003),-('Gastos das Atividades'!AJ$1&lt;='Gastos Gerais'!$E$4:$E$1003),-('Gastos Gerais'!$C$4:$C$1003))</f>
        <v>0</v>
      </c>
      <c r="AK31" s="88">
        <f>SUMPRODUCT(-('Gastos Gerais'!$F$4:$F$1003='Gastos das Atividades'!$B31),-('Gastos das Atividades'!AK$1&gt;='Gastos Gerais'!$D$4:$D$1003),-('Gastos das Atividades'!AK$1&lt;='Gastos Gerais'!$E$4:$E$1003),-('Gastos Gerais'!$C$4:$C$1003))</f>
        <v>0</v>
      </c>
      <c r="AL31" s="88">
        <f>SUMPRODUCT(-('Gastos Gerais'!$F$4:$F$1003='Gastos das Atividades'!$B31),-('Gastos das Atividades'!AL$1&gt;='Gastos Gerais'!$D$4:$D$1003),-('Gastos das Atividades'!AL$1&lt;='Gastos Gerais'!$E$4:$E$1003),-('Gastos Gerais'!$C$4:$C$1003))</f>
        <v>0</v>
      </c>
      <c r="AM31" s="89">
        <f t="shared" si="0"/>
        <v>0</v>
      </c>
      <c r="AN31" s="88">
        <f t="shared" si="1"/>
        <v>0</v>
      </c>
      <c r="AO31" s="88">
        <f t="shared" si="2"/>
        <v>0</v>
      </c>
      <c r="AP31" s="90">
        <f t="shared" si="3"/>
        <v>0</v>
      </c>
      <c r="AQ31" s="91">
        <f t="shared" ref="AQ31:AT31" si="30">IF($AP$35=0,0,AM31/$AP$35)</f>
        <v>0</v>
      </c>
      <c r="AR31" s="91">
        <f t="shared" si="30"/>
        <v>0</v>
      </c>
      <c r="AS31" s="91">
        <f t="shared" si="30"/>
        <v>0</v>
      </c>
      <c r="AT31" s="92">
        <f t="shared" si="30"/>
        <v>0</v>
      </c>
      <c r="AU31" s="77"/>
    </row>
    <row r="32" spans="1:47" ht="12.75" hidden="1" customHeight="1">
      <c r="A32" s="93">
        <v>28</v>
      </c>
      <c r="B32" s="97" t="s">
        <v>43</v>
      </c>
      <c r="C32" s="88">
        <f>SUMPRODUCT(-('Gastos Gerais'!$F$4:$F$1003='Gastos das Atividades'!$B32),-('Gastos das Atividades'!C$1&gt;='Gastos Gerais'!$D$4:$D$1003),-('Gastos das Atividades'!C$1&lt;='Gastos Gerais'!$E$4:$E$1003),-('Gastos Gerais'!$C$4:$C$1003))</f>
        <v>0</v>
      </c>
      <c r="D32" s="88">
        <f>SUMPRODUCT(-('Gastos Gerais'!$F$4:$F$1003='Gastos das Atividades'!$B32),-('Gastos das Atividades'!D$1&gt;='Gastos Gerais'!$D$4:$D$1003),-('Gastos das Atividades'!D$1&lt;='Gastos Gerais'!$E$4:$E$1003),-('Gastos Gerais'!$C$4:$C$1003))</f>
        <v>0</v>
      </c>
      <c r="E32" s="88">
        <f>SUMPRODUCT(-('Gastos Gerais'!$F$4:$F$1003='Gastos das Atividades'!$B32),-('Gastos das Atividades'!E$1&gt;='Gastos Gerais'!$D$4:$D$1003),-('Gastos das Atividades'!E$1&lt;='Gastos Gerais'!$E$4:$E$1003),-('Gastos Gerais'!$C$4:$C$1003))</f>
        <v>0</v>
      </c>
      <c r="F32" s="88">
        <f>SUMPRODUCT(-('Gastos Gerais'!$F$4:$F$1003='Gastos das Atividades'!$B32),-('Gastos das Atividades'!F$1&gt;='Gastos Gerais'!$D$4:$D$1003),-('Gastos das Atividades'!F$1&lt;='Gastos Gerais'!$E$4:$E$1003),-('Gastos Gerais'!$C$4:$C$1003))</f>
        <v>0</v>
      </c>
      <c r="G32" s="88">
        <f>SUMPRODUCT(-('Gastos Gerais'!$F$4:$F$1003='Gastos das Atividades'!$B32),-('Gastos das Atividades'!G$1&gt;='Gastos Gerais'!$D$4:$D$1003),-('Gastos das Atividades'!G$1&lt;='Gastos Gerais'!$E$4:$E$1003),-('Gastos Gerais'!$C$4:$C$1003))</f>
        <v>0</v>
      </c>
      <c r="H32" s="88">
        <f>SUMPRODUCT(-('Gastos Gerais'!$F$4:$F$1003='Gastos das Atividades'!$B32),-('Gastos das Atividades'!H$1&gt;='Gastos Gerais'!$D$4:$D$1003),-('Gastos das Atividades'!H$1&lt;='Gastos Gerais'!$E$4:$E$1003),-('Gastos Gerais'!$C$4:$C$1003))</f>
        <v>0</v>
      </c>
      <c r="I32" s="88">
        <f>SUMPRODUCT(-('Gastos Gerais'!$F$4:$F$1003='Gastos das Atividades'!$B32),-('Gastos das Atividades'!I$1&gt;='Gastos Gerais'!$D$4:$D$1003),-('Gastos das Atividades'!I$1&lt;='Gastos Gerais'!$E$4:$E$1003),-('Gastos Gerais'!$C$4:$C$1003))</f>
        <v>0</v>
      </c>
      <c r="J32" s="88">
        <f>SUMPRODUCT(-('Gastos Gerais'!$F$4:$F$1003='Gastos das Atividades'!$B32),-('Gastos das Atividades'!J$1&gt;='Gastos Gerais'!$D$4:$D$1003),-('Gastos das Atividades'!J$1&lt;='Gastos Gerais'!$E$4:$E$1003),-('Gastos Gerais'!$C$4:$C$1003))</f>
        <v>0</v>
      </c>
      <c r="K32" s="88">
        <f>SUMPRODUCT(-('Gastos Gerais'!$F$4:$F$1003='Gastos das Atividades'!$B32),-('Gastos das Atividades'!K$1&gt;='Gastos Gerais'!$D$4:$D$1003),-('Gastos das Atividades'!K$1&lt;='Gastos Gerais'!$E$4:$E$1003),-('Gastos Gerais'!$C$4:$C$1003))</f>
        <v>0</v>
      </c>
      <c r="L32" s="88">
        <f>SUMPRODUCT(-('Gastos Gerais'!$F$4:$F$1003='Gastos das Atividades'!$B32),-('Gastos das Atividades'!L$1&gt;='Gastos Gerais'!$D$4:$D$1003),-('Gastos das Atividades'!L$1&lt;='Gastos Gerais'!$E$4:$E$1003),-('Gastos Gerais'!$C$4:$C$1003))</f>
        <v>0</v>
      </c>
      <c r="M32" s="88">
        <f>SUMPRODUCT(-('Gastos Gerais'!$F$4:$F$1003='Gastos das Atividades'!$B32),-('Gastos das Atividades'!M$1&gt;='Gastos Gerais'!$D$4:$D$1003),-('Gastos das Atividades'!M$1&lt;='Gastos Gerais'!$E$4:$E$1003),-('Gastos Gerais'!$C$4:$C$1003))</f>
        <v>0</v>
      </c>
      <c r="N32" s="88">
        <f>SUMPRODUCT(-('Gastos Gerais'!$F$4:$F$1003='Gastos das Atividades'!$B32),-('Gastos das Atividades'!N$1&gt;='Gastos Gerais'!$D$4:$D$1003),-('Gastos das Atividades'!N$1&lt;='Gastos Gerais'!$E$4:$E$1003),-('Gastos Gerais'!$C$4:$C$1003))</f>
        <v>0</v>
      </c>
      <c r="O32" s="88">
        <f>SUMPRODUCT(-('Gastos Gerais'!$F$4:$F$1003='Gastos das Atividades'!$B32),-('Gastos das Atividades'!O$1&gt;='Gastos Gerais'!$D$4:$D$1003),-('Gastos das Atividades'!O$1&lt;='Gastos Gerais'!$E$4:$E$1003),-('Gastos Gerais'!$C$4:$C$1003))</f>
        <v>0</v>
      </c>
      <c r="P32" s="88">
        <f>SUMPRODUCT(-('Gastos Gerais'!$F$4:$F$1003='Gastos das Atividades'!$B32),-('Gastos das Atividades'!P$1&gt;='Gastos Gerais'!$D$4:$D$1003),-('Gastos das Atividades'!P$1&lt;='Gastos Gerais'!$E$4:$E$1003),-('Gastos Gerais'!$C$4:$C$1003))</f>
        <v>0</v>
      </c>
      <c r="Q32" s="88">
        <f>SUMPRODUCT(-('Gastos Gerais'!$F$4:$F$1003='Gastos das Atividades'!$B32),-('Gastos das Atividades'!Q$1&gt;='Gastos Gerais'!$D$4:$D$1003),-('Gastos das Atividades'!Q$1&lt;='Gastos Gerais'!$E$4:$E$1003),-('Gastos Gerais'!$C$4:$C$1003))</f>
        <v>0</v>
      </c>
      <c r="R32" s="88">
        <f>SUMPRODUCT(-('Gastos Gerais'!$F$4:$F$1003='Gastos das Atividades'!$B32),-('Gastos das Atividades'!R$1&gt;='Gastos Gerais'!$D$4:$D$1003),-('Gastos das Atividades'!R$1&lt;='Gastos Gerais'!$E$4:$E$1003),-('Gastos Gerais'!$C$4:$C$1003))</f>
        <v>0</v>
      </c>
      <c r="S32" s="88">
        <f>SUMPRODUCT(-('Gastos Gerais'!$F$4:$F$1003='Gastos das Atividades'!$B32),-('Gastos das Atividades'!S$1&gt;='Gastos Gerais'!$D$4:$D$1003),-('Gastos das Atividades'!S$1&lt;='Gastos Gerais'!$E$4:$E$1003),-('Gastos Gerais'!$C$4:$C$1003))</f>
        <v>0</v>
      </c>
      <c r="T32" s="88">
        <f>SUMPRODUCT(-('Gastos Gerais'!$F$4:$F$1003='Gastos das Atividades'!$B32),-('Gastos das Atividades'!T$1&gt;='Gastos Gerais'!$D$4:$D$1003),-('Gastos das Atividades'!T$1&lt;='Gastos Gerais'!$E$4:$E$1003),-('Gastos Gerais'!$C$4:$C$1003))</f>
        <v>0</v>
      </c>
      <c r="U32" s="88">
        <f>SUMPRODUCT(-('Gastos Gerais'!$F$4:$F$1003='Gastos das Atividades'!$B32),-('Gastos das Atividades'!U$1&gt;='Gastos Gerais'!$D$4:$D$1003),-('Gastos das Atividades'!U$1&lt;='Gastos Gerais'!$E$4:$E$1003),-('Gastos Gerais'!$C$4:$C$1003))</f>
        <v>0</v>
      </c>
      <c r="V32" s="88">
        <f>SUMPRODUCT(-('Gastos Gerais'!$F$4:$F$1003='Gastos das Atividades'!$B32),-('Gastos das Atividades'!V$1&gt;='Gastos Gerais'!$D$4:$D$1003),-('Gastos das Atividades'!V$1&lt;='Gastos Gerais'!$E$4:$E$1003),-('Gastos Gerais'!$C$4:$C$1003))</f>
        <v>0</v>
      </c>
      <c r="W32" s="88">
        <f>SUMPRODUCT(-('Gastos Gerais'!$F$4:$F$1003='Gastos das Atividades'!$B32),-('Gastos das Atividades'!W$1&gt;='Gastos Gerais'!$D$4:$D$1003),-('Gastos das Atividades'!W$1&lt;='Gastos Gerais'!$E$4:$E$1003),-('Gastos Gerais'!$C$4:$C$1003))</f>
        <v>0</v>
      </c>
      <c r="X32" s="88">
        <f>SUMPRODUCT(-('Gastos Gerais'!$F$4:$F$1003='Gastos das Atividades'!$B32),-('Gastos das Atividades'!X$1&gt;='Gastos Gerais'!$D$4:$D$1003),-('Gastos das Atividades'!X$1&lt;='Gastos Gerais'!$E$4:$E$1003),-('Gastos Gerais'!$C$4:$C$1003))</f>
        <v>0</v>
      </c>
      <c r="Y32" s="88">
        <f>SUMPRODUCT(-('Gastos Gerais'!$F$4:$F$1003='Gastos das Atividades'!$B32),-('Gastos das Atividades'!Y$1&gt;='Gastos Gerais'!$D$4:$D$1003),-('Gastos das Atividades'!Y$1&lt;='Gastos Gerais'!$E$4:$E$1003),-('Gastos Gerais'!$C$4:$C$1003))</f>
        <v>0</v>
      </c>
      <c r="Z32" s="88">
        <f>SUMPRODUCT(-('Gastos Gerais'!$F$4:$F$1003='Gastos das Atividades'!$B32),-('Gastos das Atividades'!Z$1&gt;='Gastos Gerais'!$D$4:$D$1003),-('Gastos das Atividades'!Z$1&lt;='Gastos Gerais'!$E$4:$E$1003),-('Gastos Gerais'!$C$4:$C$1003))</f>
        <v>0</v>
      </c>
      <c r="AA32" s="88">
        <f>SUMPRODUCT(-('Gastos Gerais'!$F$4:$F$1003='Gastos das Atividades'!$B32),-('Gastos das Atividades'!AA$1&gt;='Gastos Gerais'!$D$4:$D$1003),-('Gastos das Atividades'!AA$1&lt;='Gastos Gerais'!$E$4:$E$1003),-('Gastos Gerais'!$C$4:$C$1003))</f>
        <v>0</v>
      </c>
      <c r="AB32" s="88">
        <f>SUMPRODUCT(-('Gastos Gerais'!$F$4:$F$1003='Gastos das Atividades'!$B32),-('Gastos das Atividades'!AB$1&gt;='Gastos Gerais'!$D$4:$D$1003),-('Gastos das Atividades'!AB$1&lt;='Gastos Gerais'!$E$4:$E$1003),-('Gastos Gerais'!$C$4:$C$1003))</f>
        <v>0</v>
      </c>
      <c r="AC32" s="88">
        <f>SUMPRODUCT(-('Gastos Gerais'!$F$4:$F$1003='Gastos das Atividades'!$B32),-('Gastos das Atividades'!AC$1&gt;='Gastos Gerais'!$D$4:$D$1003),-('Gastos das Atividades'!AC$1&lt;='Gastos Gerais'!$E$4:$E$1003),-('Gastos Gerais'!$C$4:$C$1003))</f>
        <v>0</v>
      </c>
      <c r="AD32" s="88">
        <f>SUMPRODUCT(-('Gastos Gerais'!$F$4:$F$1003='Gastos das Atividades'!$B32),-('Gastos das Atividades'!AD$1&gt;='Gastos Gerais'!$D$4:$D$1003),-('Gastos das Atividades'!AD$1&lt;='Gastos Gerais'!$E$4:$E$1003),-('Gastos Gerais'!$C$4:$C$1003))</f>
        <v>0</v>
      </c>
      <c r="AE32" s="88">
        <f>SUMPRODUCT(-('Gastos Gerais'!$F$4:$F$1003='Gastos das Atividades'!$B32),-('Gastos das Atividades'!AE$1&gt;='Gastos Gerais'!$D$4:$D$1003),-('Gastos das Atividades'!AE$1&lt;='Gastos Gerais'!$E$4:$E$1003),-('Gastos Gerais'!$C$4:$C$1003))</f>
        <v>0</v>
      </c>
      <c r="AF32" s="88">
        <f>SUMPRODUCT(-('Gastos Gerais'!$F$4:$F$1003='Gastos das Atividades'!$B32),-('Gastos das Atividades'!AF$1&gt;='Gastos Gerais'!$D$4:$D$1003),-('Gastos das Atividades'!AF$1&lt;='Gastos Gerais'!$E$4:$E$1003),-('Gastos Gerais'!$C$4:$C$1003))</f>
        <v>0</v>
      </c>
      <c r="AG32" s="88">
        <f>SUMPRODUCT(-('Gastos Gerais'!$F$4:$F$1003='Gastos das Atividades'!$B32),-('Gastos das Atividades'!AG$1&gt;='Gastos Gerais'!$D$4:$D$1003),-('Gastos das Atividades'!AG$1&lt;='Gastos Gerais'!$E$4:$E$1003),-('Gastos Gerais'!$C$4:$C$1003))</f>
        <v>0</v>
      </c>
      <c r="AH32" s="88">
        <f>SUMPRODUCT(-('Gastos Gerais'!$F$4:$F$1003='Gastos das Atividades'!$B32),-('Gastos das Atividades'!AH$1&gt;='Gastos Gerais'!$D$4:$D$1003),-('Gastos das Atividades'!AH$1&lt;='Gastos Gerais'!$E$4:$E$1003),-('Gastos Gerais'!$C$4:$C$1003))</f>
        <v>0</v>
      </c>
      <c r="AI32" s="88">
        <f>SUMPRODUCT(-('Gastos Gerais'!$F$4:$F$1003='Gastos das Atividades'!$B32),-('Gastos das Atividades'!AI$1&gt;='Gastos Gerais'!$D$4:$D$1003),-('Gastos das Atividades'!AI$1&lt;='Gastos Gerais'!$E$4:$E$1003),-('Gastos Gerais'!$C$4:$C$1003))</f>
        <v>0</v>
      </c>
      <c r="AJ32" s="88">
        <f>SUMPRODUCT(-('Gastos Gerais'!$F$4:$F$1003='Gastos das Atividades'!$B32),-('Gastos das Atividades'!AJ$1&gt;='Gastos Gerais'!$D$4:$D$1003),-('Gastos das Atividades'!AJ$1&lt;='Gastos Gerais'!$E$4:$E$1003),-('Gastos Gerais'!$C$4:$C$1003))</f>
        <v>0</v>
      </c>
      <c r="AK32" s="88">
        <f>SUMPRODUCT(-('Gastos Gerais'!$F$4:$F$1003='Gastos das Atividades'!$B32),-('Gastos das Atividades'!AK$1&gt;='Gastos Gerais'!$D$4:$D$1003),-('Gastos das Atividades'!AK$1&lt;='Gastos Gerais'!$E$4:$E$1003),-('Gastos Gerais'!$C$4:$C$1003))</f>
        <v>0</v>
      </c>
      <c r="AL32" s="88">
        <f>SUMPRODUCT(-('Gastos Gerais'!$F$4:$F$1003='Gastos das Atividades'!$B32),-('Gastos das Atividades'!AL$1&gt;='Gastos Gerais'!$D$4:$D$1003),-('Gastos das Atividades'!AL$1&lt;='Gastos Gerais'!$E$4:$E$1003),-('Gastos Gerais'!$C$4:$C$1003))</f>
        <v>0</v>
      </c>
      <c r="AM32" s="89">
        <f t="shared" si="0"/>
        <v>0</v>
      </c>
      <c r="AN32" s="88">
        <f t="shared" si="1"/>
        <v>0</v>
      </c>
      <c r="AO32" s="88">
        <f t="shared" si="2"/>
        <v>0</v>
      </c>
      <c r="AP32" s="90">
        <f t="shared" si="3"/>
        <v>0</v>
      </c>
      <c r="AQ32" s="91">
        <f t="shared" ref="AQ32:AT32" si="31">IF($AP$35=0,0,AM32/$AP$35)</f>
        <v>0</v>
      </c>
      <c r="AR32" s="91">
        <f t="shared" si="31"/>
        <v>0</v>
      </c>
      <c r="AS32" s="91">
        <f t="shared" si="31"/>
        <v>0</v>
      </c>
      <c r="AT32" s="92">
        <f t="shared" si="31"/>
        <v>0</v>
      </c>
      <c r="AU32" s="77"/>
    </row>
    <row r="33" spans="1:47" ht="12.75" hidden="1" customHeight="1">
      <c r="A33" s="93">
        <v>29</v>
      </c>
      <c r="B33" s="96" t="s">
        <v>108</v>
      </c>
      <c r="C33" s="88">
        <f>SUMPRODUCT(-('Gastos Gerais'!$F$4:$F$1003='Gastos das Atividades'!$B33),-('Gastos das Atividades'!C$1&gt;='Gastos Gerais'!$D$4:$D$1003),-('Gastos das Atividades'!C$1&lt;='Gastos Gerais'!$E$4:$E$1003),-('Gastos Gerais'!$C$4:$C$1003))</f>
        <v>0</v>
      </c>
      <c r="D33" s="88">
        <f>SUMPRODUCT(-('Gastos Gerais'!$F$4:$F$1003='Gastos das Atividades'!$B33),-('Gastos das Atividades'!D$1&gt;='Gastos Gerais'!$D$4:$D$1003),-('Gastos das Atividades'!D$1&lt;='Gastos Gerais'!$E$4:$E$1003),-('Gastos Gerais'!$C$4:$C$1003))</f>
        <v>0</v>
      </c>
      <c r="E33" s="88">
        <f>SUMPRODUCT(-('Gastos Gerais'!$F$4:$F$1003='Gastos das Atividades'!$B33),-('Gastos das Atividades'!E$1&gt;='Gastos Gerais'!$D$4:$D$1003),-('Gastos das Atividades'!E$1&lt;='Gastos Gerais'!$E$4:$E$1003),-('Gastos Gerais'!$C$4:$C$1003))</f>
        <v>0</v>
      </c>
      <c r="F33" s="88">
        <f>SUMPRODUCT(-('Gastos Gerais'!$F$4:$F$1003='Gastos das Atividades'!$B33),-('Gastos das Atividades'!F$1&gt;='Gastos Gerais'!$D$4:$D$1003),-('Gastos das Atividades'!F$1&lt;='Gastos Gerais'!$E$4:$E$1003),-('Gastos Gerais'!$C$4:$C$1003))</f>
        <v>0</v>
      </c>
      <c r="G33" s="88">
        <f>SUMPRODUCT(-('Gastos Gerais'!$F$4:$F$1003='Gastos das Atividades'!$B33),-('Gastos das Atividades'!G$1&gt;='Gastos Gerais'!$D$4:$D$1003),-('Gastos das Atividades'!G$1&lt;='Gastos Gerais'!$E$4:$E$1003),-('Gastos Gerais'!$C$4:$C$1003))</f>
        <v>0</v>
      </c>
      <c r="H33" s="88">
        <f>SUMPRODUCT(-('Gastos Gerais'!$F$4:$F$1003='Gastos das Atividades'!$B33),-('Gastos das Atividades'!H$1&gt;='Gastos Gerais'!$D$4:$D$1003),-('Gastos das Atividades'!H$1&lt;='Gastos Gerais'!$E$4:$E$1003),-('Gastos Gerais'!$C$4:$C$1003))</f>
        <v>0</v>
      </c>
      <c r="I33" s="88">
        <f>SUMPRODUCT(-('Gastos Gerais'!$F$4:$F$1003='Gastos das Atividades'!$B33),-('Gastos das Atividades'!I$1&gt;='Gastos Gerais'!$D$4:$D$1003),-('Gastos das Atividades'!I$1&lt;='Gastos Gerais'!$E$4:$E$1003),-('Gastos Gerais'!$C$4:$C$1003))</f>
        <v>0</v>
      </c>
      <c r="J33" s="88">
        <f>SUMPRODUCT(-('Gastos Gerais'!$F$4:$F$1003='Gastos das Atividades'!$B33),-('Gastos das Atividades'!J$1&gt;='Gastos Gerais'!$D$4:$D$1003),-('Gastos das Atividades'!J$1&lt;='Gastos Gerais'!$E$4:$E$1003),-('Gastos Gerais'!$C$4:$C$1003))</f>
        <v>0</v>
      </c>
      <c r="K33" s="88">
        <f>SUMPRODUCT(-('Gastos Gerais'!$F$4:$F$1003='Gastos das Atividades'!$B33),-('Gastos das Atividades'!K$1&gt;='Gastos Gerais'!$D$4:$D$1003),-('Gastos das Atividades'!K$1&lt;='Gastos Gerais'!$E$4:$E$1003),-('Gastos Gerais'!$C$4:$C$1003))</f>
        <v>0</v>
      </c>
      <c r="L33" s="88">
        <f>SUMPRODUCT(-('Gastos Gerais'!$F$4:$F$1003='Gastos das Atividades'!$B33),-('Gastos das Atividades'!L$1&gt;='Gastos Gerais'!$D$4:$D$1003),-('Gastos das Atividades'!L$1&lt;='Gastos Gerais'!$E$4:$E$1003),-('Gastos Gerais'!$C$4:$C$1003))</f>
        <v>0</v>
      </c>
      <c r="M33" s="88">
        <f>SUMPRODUCT(-('Gastos Gerais'!$F$4:$F$1003='Gastos das Atividades'!$B33),-('Gastos das Atividades'!M$1&gt;='Gastos Gerais'!$D$4:$D$1003),-('Gastos das Atividades'!M$1&lt;='Gastos Gerais'!$E$4:$E$1003),-('Gastos Gerais'!$C$4:$C$1003))</f>
        <v>0</v>
      </c>
      <c r="N33" s="88">
        <f>SUMPRODUCT(-('Gastos Gerais'!$F$4:$F$1003='Gastos das Atividades'!$B33),-('Gastos das Atividades'!N$1&gt;='Gastos Gerais'!$D$4:$D$1003),-('Gastos das Atividades'!N$1&lt;='Gastos Gerais'!$E$4:$E$1003),-('Gastos Gerais'!$C$4:$C$1003))</f>
        <v>0</v>
      </c>
      <c r="O33" s="88">
        <f>SUMPRODUCT(-('Gastos Gerais'!$F$4:$F$1003='Gastos das Atividades'!$B33),-('Gastos das Atividades'!O$1&gt;='Gastos Gerais'!$D$4:$D$1003),-('Gastos das Atividades'!O$1&lt;='Gastos Gerais'!$E$4:$E$1003),-('Gastos Gerais'!$C$4:$C$1003))</f>
        <v>0</v>
      </c>
      <c r="P33" s="88">
        <f>SUMPRODUCT(-('Gastos Gerais'!$F$4:$F$1003='Gastos das Atividades'!$B33),-('Gastos das Atividades'!P$1&gt;='Gastos Gerais'!$D$4:$D$1003),-('Gastos das Atividades'!P$1&lt;='Gastos Gerais'!$E$4:$E$1003),-('Gastos Gerais'!$C$4:$C$1003))</f>
        <v>0</v>
      </c>
      <c r="Q33" s="88">
        <f>SUMPRODUCT(-('Gastos Gerais'!$F$4:$F$1003='Gastos das Atividades'!$B33),-('Gastos das Atividades'!Q$1&gt;='Gastos Gerais'!$D$4:$D$1003),-('Gastos das Atividades'!Q$1&lt;='Gastos Gerais'!$E$4:$E$1003),-('Gastos Gerais'!$C$4:$C$1003))</f>
        <v>0</v>
      </c>
      <c r="R33" s="88">
        <f>SUMPRODUCT(-('Gastos Gerais'!$F$4:$F$1003='Gastos das Atividades'!$B33),-('Gastos das Atividades'!R$1&gt;='Gastos Gerais'!$D$4:$D$1003),-('Gastos das Atividades'!R$1&lt;='Gastos Gerais'!$E$4:$E$1003),-('Gastos Gerais'!$C$4:$C$1003))</f>
        <v>0</v>
      </c>
      <c r="S33" s="88">
        <f>SUMPRODUCT(-('Gastos Gerais'!$F$4:$F$1003='Gastos das Atividades'!$B33),-('Gastos das Atividades'!S$1&gt;='Gastos Gerais'!$D$4:$D$1003),-('Gastos das Atividades'!S$1&lt;='Gastos Gerais'!$E$4:$E$1003),-('Gastos Gerais'!$C$4:$C$1003))</f>
        <v>0</v>
      </c>
      <c r="T33" s="88">
        <f>SUMPRODUCT(-('Gastos Gerais'!$F$4:$F$1003='Gastos das Atividades'!$B33),-('Gastos das Atividades'!T$1&gt;='Gastos Gerais'!$D$4:$D$1003),-('Gastos das Atividades'!T$1&lt;='Gastos Gerais'!$E$4:$E$1003),-('Gastos Gerais'!$C$4:$C$1003))</f>
        <v>0</v>
      </c>
      <c r="U33" s="88">
        <f>SUMPRODUCT(-('Gastos Gerais'!$F$4:$F$1003='Gastos das Atividades'!$B33),-('Gastos das Atividades'!U$1&gt;='Gastos Gerais'!$D$4:$D$1003),-('Gastos das Atividades'!U$1&lt;='Gastos Gerais'!$E$4:$E$1003),-('Gastos Gerais'!$C$4:$C$1003))</f>
        <v>0</v>
      </c>
      <c r="V33" s="88">
        <f>SUMPRODUCT(-('Gastos Gerais'!$F$4:$F$1003='Gastos das Atividades'!$B33),-('Gastos das Atividades'!V$1&gt;='Gastos Gerais'!$D$4:$D$1003),-('Gastos das Atividades'!V$1&lt;='Gastos Gerais'!$E$4:$E$1003),-('Gastos Gerais'!$C$4:$C$1003))</f>
        <v>0</v>
      </c>
      <c r="W33" s="88">
        <f>SUMPRODUCT(-('Gastos Gerais'!$F$4:$F$1003='Gastos das Atividades'!$B33),-('Gastos das Atividades'!W$1&gt;='Gastos Gerais'!$D$4:$D$1003),-('Gastos das Atividades'!W$1&lt;='Gastos Gerais'!$E$4:$E$1003),-('Gastos Gerais'!$C$4:$C$1003))</f>
        <v>0</v>
      </c>
      <c r="X33" s="88">
        <f>SUMPRODUCT(-('Gastos Gerais'!$F$4:$F$1003='Gastos das Atividades'!$B33),-('Gastos das Atividades'!X$1&gt;='Gastos Gerais'!$D$4:$D$1003),-('Gastos das Atividades'!X$1&lt;='Gastos Gerais'!$E$4:$E$1003),-('Gastos Gerais'!$C$4:$C$1003))</f>
        <v>0</v>
      </c>
      <c r="Y33" s="88">
        <f>SUMPRODUCT(-('Gastos Gerais'!$F$4:$F$1003='Gastos das Atividades'!$B33),-('Gastos das Atividades'!Y$1&gt;='Gastos Gerais'!$D$4:$D$1003),-('Gastos das Atividades'!Y$1&lt;='Gastos Gerais'!$E$4:$E$1003),-('Gastos Gerais'!$C$4:$C$1003))</f>
        <v>0</v>
      </c>
      <c r="Z33" s="88">
        <f>SUMPRODUCT(-('Gastos Gerais'!$F$4:$F$1003='Gastos das Atividades'!$B33),-('Gastos das Atividades'!Z$1&gt;='Gastos Gerais'!$D$4:$D$1003),-('Gastos das Atividades'!Z$1&lt;='Gastos Gerais'!$E$4:$E$1003),-('Gastos Gerais'!$C$4:$C$1003))</f>
        <v>0</v>
      </c>
      <c r="AA33" s="88">
        <f>SUMPRODUCT(-('Gastos Gerais'!$F$4:$F$1003='Gastos das Atividades'!$B33),-('Gastos das Atividades'!AA$1&gt;='Gastos Gerais'!$D$4:$D$1003),-('Gastos das Atividades'!AA$1&lt;='Gastos Gerais'!$E$4:$E$1003),-('Gastos Gerais'!$C$4:$C$1003))</f>
        <v>0</v>
      </c>
      <c r="AB33" s="88">
        <f>SUMPRODUCT(-('Gastos Gerais'!$F$4:$F$1003='Gastos das Atividades'!$B33),-('Gastos das Atividades'!AB$1&gt;='Gastos Gerais'!$D$4:$D$1003),-('Gastos das Atividades'!AB$1&lt;='Gastos Gerais'!$E$4:$E$1003),-('Gastos Gerais'!$C$4:$C$1003))</f>
        <v>0</v>
      </c>
      <c r="AC33" s="88">
        <f>SUMPRODUCT(-('Gastos Gerais'!$F$4:$F$1003='Gastos das Atividades'!$B33),-('Gastos das Atividades'!AC$1&gt;='Gastos Gerais'!$D$4:$D$1003),-('Gastos das Atividades'!AC$1&lt;='Gastos Gerais'!$E$4:$E$1003),-('Gastos Gerais'!$C$4:$C$1003))</f>
        <v>0</v>
      </c>
      <c r="AD33" s="88">
        <f>SUMPRODUCT(-('Gastos Gerais'!$F$4:$F$1003='Gastos das Atividades'!$B33),-('Gastos das Atividades'!AD$1&gt;='Gastos Gerais'!$D$4:$D$1003),-('Gastos das Atividades'!AD$1&lt;='Gastos Gerais'!$E$4:$E$1003),-('Gastos Gerais'!$C$4:$C$1003))</f>
        <v>0</v>
      </c>
      <c r="AE33" s="88">
        <f>SUMPRODUCT(-('Gastos Gerais'!$F$4:$F$1003='Gastos das Atividades'!$B33),-('Gastos das Atividades'!AE$1&gt;='Gastos Gerais'!$D$4:$D$1003),-('Gastos das Atividades'!AE$1&lt;='Gastos Gerais'!$E$4:$E$1003),-('Gastos Gerais'!$C$4:$C$1003))</f>
        <v>0</v>
      </c>
      <c r="AF33" s="88">
        <f>SUMPRODUCT(-('Gastos Gerais'!$F$4:$F$1003='Gastos das Atividades'!$B33),-('Gastos das Atividades'!AF$1&gt;='Gastos Gerais'!$D$4:$D$1003),-('Gastos das Atividades'!AF$1&lt;='Gastos Gerais'!$E$4:$E$1003),-('Gastos Gerais'!$C$4:$C$1003))</f>
        <v>0</v>
      </c>
      <c r="AG33" s="88">
        <f>SUMPRODUCT(-('Gastos Gerais'!$F$4:$F$1003='Gastos das Atividades'!$B33),-('Gastos das Atividades'!AG$1&gt;='Gastos Gerais'!$D$4:$D$1003),-('Gastos das Atividades'!AG$1&lt;='Gastos Gerais'!$E$4:$E$1003),-('Gastos Gerais'!$C$4:$C$1003))</f>
        <v>0</v>
      </c>
      <c r="AH33" s="88">
        <f>SUMPRODUCT(-('Gastos Gerais'!$F$4:$F$1003='Gastos das Atividades'!$B33),-('Gastos das Atividades'!AH$1&gt;='Gastos Gerais'!$D$4:$D$1003),-('Gastos das Atividades'!AH$1&lt;='Gastos Gerais'!$E$4:$E$1003),-('Gastos Gerais'!$C$4:$C$1003))</f>
        <v>0</v>
      </c>
      <c r="AI33" s="88">
        <f>SUMPRODUCT(-('Gastos Gerais'!$F$4:$F$1003='Gastos das Atividades'!$B33),-('Gastos das Atividades'!AI$1&gt;='Gastos Gerais'!$D$4:$D$1003),-('Gastos das Atividades'!AI$1&lt;='Gastos Gerais'!$E$4:$E$1003),-('Gastos Gerais'!$C$4:$C$1003))</f>
        <v>0</v>
      </c>
      <c r="AJ33" s="88">
        <f>SUMPRODUCT(-('Gastos Gerais'!$F$4:$F$1003='Gastos das Atividades'!$B33),-('Gastos das Atividades'!AJ$1&gt;='Gastos Gerais'!$D$4:$D$1003),-('Gastos das Atividades'!AJ$1&lt;='Gastos Gerais'!$E$4:$E$1003),-('Gastos Gerais'!$C$4:$C$1003))</f>
        <v>0</v>
      </c>
      <c r="AK33" s="88">
        <f>SUMPRODUCT(-('Gastos Gerais'!$F$4:$F$1003='Gastos das Atividades'!$B33),-('Gastos das Atividades'!AK$1&gt;='Gastos Gerais'!$D$4:$D$1003),-('Gastos das Atividades'!AK$1&lt;='Gastos Gerais'!$E$4:$E$1003),-('Gastos Gerais'!$C$4:$C$1003))</f>
        <v>0</v>
      </c>
      <c r="AL33" s="88">
        <f>SUMPRODUCT(-('Gastos Gerais'!$F$4:$F$1003='Gastos das Atividades'!$B33),-('Gastos das Atividades'!AL$1&gt;='Gastos Gerais'!$D$4:$D$1003),-('Gastos das Atividades'!AL$1&lt;='Gastos Gerais'!$E$4:$E$1003),-('Gastos Gerais'!$C$4:$C$1003))</f>
        <v>0</v>
      </c>
      <c r="AM33" s="89">
        <f t="shared" si="0"/>
        <v>0</v>
      </c>
      <c r="AN33" s="88">
        <f t="shared" si="1"/>
        <v>0</v>
      </c>
      <c r="AO33" s="88">
        <f t="shared" si="2"/>
        <v>0</v>
      </c>
      <c r="AP33" s="90">
        <f t="shared" si="3"/>
        <v>0</v>
      </c>
      <c r="AQ33" s="91">
        <f t="shared" ref="AQ33:AT33" si="32">IF($AP$35=0,0,AM33/$AP$35)</f>
        <v>0</v>
      </c>
      <c r="AR33" s="91">
        <f t="shared" si="32"/>
        <v>0</v>
      </c>
      <c r="AS33" s="91">
        <f t="shared" si="32"/>
        <v>0</v>
      </c>
      <c r="AT33" s="92">
        <f t="shared" si="32"/>
        <v>0</v>
      </c>
      <c r="AU33" s="77"/>
    </row>
    <row r="34" spans="1:47" ht="12.75" hidden="1" customHeight="1">
      <c r="A34" s="93">
        <v>30</v>
      </c>
      <c r="B34" s="98" t="s">
        <v>43</v>
      </c>
      <c r="C34" s="88">
        <f>SUMPRODUCT(-('Gastos Gerais'!$F$4:$F$1003='Gastos das Atividades'!$B34),-('Gastos das Atividades'!C$1&gt;='Gastos Gerais'!$D$4:$D$1003),-('Gastos das Atividades'!C$1&lt;='Gastos Gerais'!$E$4:$E$1003),-('Gastos Gerais'!$C$4:$C$1003))</f>
        <v>0</v>
      </c>
      <c r="D34" s="88">
        <f>SUMPRODUCT(-('Gastos Gerais'!$F$4:$F$1003='Gastos das Atividades'!$B34),-('Gastos das Atividades'!D$1&gt;='Gastos Gerais'!$D$4:$D$1003),-('Gastos das Atividades'!D$1&lt;='Gastos Gerais'!$E$4:$E$1003),-('Gastos Gerais'!$C$4:$C$1003))</f>
        <v>0</v>
      </c>
      <c r="E34" s="88">
        <f>SUMPRODUCT(-('Gastos Gerais'!$F$4:$F$1003='Gastos das Atividades'!$B34),-('Gastos das Atividades'!E$1&gt;='Gastos Gerais'!$D$4:$D$1003),-('Gastos das Atividades'!E$1&lt;='Gastos Gerais'!$E$4:$E$1003),-('Gastos Gerais'!$C$4:$C$1003))</f>
        <v>0</v>
      </c>
      <c r="F34" s="88">
        <f>SUMPRODUCT(-('Gastos Gerais'!$F$4:$F$1003='Gastos das Atividades'!$B34),-('Gastos das Atividades'!F$1&gt;='Gastos Gerais'!$D$4:$D$1003),-('Gastos das Atividades'!F$1&lt;='Gastos Gerais'!$E$4:$E$1003),-('Gastos Gerais'!$C$4:$C$1003))</f>
        <v>0</v>
      </c>
      <c r="G34" s="88">
        <f>SUMPRODUCT(-('Gastos Gerais'!$F$4:$F$1003='Gastos das Atividades'!$B34),-('Gastos das Atividades'!G$1&gt;='Gastos Gerais'!$D$4:$D$1003),-('Gastos das Atividades'!G$1&lt;='Gastos Gerais'!$E$4:$E$1003),-('Gastos Gerais'!$C$4:$C$1003))</f>
        <v>0</v>
      </c>
      <c r="H34" s="88">
        <f>SUMPRODUCT(-('Gastos Gerais'!$F$4:$F$1003='Gastos das Atividades'!$B34),-('Gastos das Atividades'!H$1&gt;='Gastos Gerais'!$D$4:$D$1003),-('Gastos das Atividades'!H$1&lt;='Gastos Gerais'!$E$4:$E$1003),-('Gastos Gerais'!$C$4:$C$1003))</f>
        <v>0</v>
      </c>
      <c r="I34" s="88">
        <f>SUMPRODUCT(-('Gastos Gerais'!$F$4:$F$1003='Gastos das Atividades'!$B34),-('Gastos das Atividades'!I$1&gt;='Gastos Gerais'!$D$4:$D$1003),-('Gastos das Atividades'!I$1&lt;='Gastos Gerais'!$E$4:$E$1003),-('Gastos Gerais'!$C$4:$C$1003))</f>
        <v>0</v>
      </c>
      <c r="J34" s="88">
        <f>SUMPRODUCT(-('Gastos Gerais'!$F$4:$F$1003='Gastos das Atividades'!$B34),-('Gastos das Atividades'!J$1&gt;='Gastos Gerais'!$D$4:$D$1003),-('Gastos das Atividades'!J$1&lt;='Gastos Gerais'!$E$4:$E$1003),-('Gastos Gerais'!$C$4:$C$1003))</f>
        <v>0</v>
      </c>
      <c r="K34" s="88">
        <f>SUMPRODUCT(-('Gastos Gerais'!$F$4:$F$1003='Gastos das Atividades'!$B34),-('Gastos das Atividades'!K$1&gt;='Gastos Gerais'!$D$4:$D$1003),-('Gastos das Atividades'!K$1&lt;='Gastos Gerais'!$E$4:$E$1003),-('Gastos Gerais'!$C$4:$C$1003))</f>
        <v>0</v>
      </c>
      <c r="L34" s="88">
        <f>SUMPRODUCT(-('Gastos Gerais'!$F$4:$F$1003='Gastos das Atividades'!$B34),-('Gastos das Atividades'!L$1&gt;='Gastos Gerais'!$D$4:$D$1003),-('Gastos das Atividades'!L$1&lt;='Gastos Gerais'!$E$4:$E$1003),-('Gastos Gerais'!$C$4:$C$1003))</f>
        <v>0</v>
      </c>
      <c r="M34" s="88">
        <f>SUMPRODUCT(-('Gastos Gerais'!$F$4:$F$1003='Gastos das Atividades'!$B34),-('Gastos das Atividades'!M$1&gt;='Gastos Gerais'!$D$4:$D$1003),-('Gastos das Atividades'!M$1&lt;='Gastos Gerais'!$E$4:$E$1003),-('Gastos Gerais'!$C$4:$C$1003))</f>
        <v>0</v>
      </c>
      <c r="N34" s="88">
        <f>SUMPRODUCT(-('Gastos Gerais'!$F$4:$F$1003='Gastos das Atividades'!$B34),-('Gastos das Atividades'!N$1&gt;='Gastos Gerais'!$D$4:$D$1003),-('Gastos das Atividades'!N$1&lt;='Gastos Gerais'!$E$4:$E$1003),-('Gastos Gerais'!$C$4:$C$1003))</f>
        <v>0</v>
      </c>
      <c r="O34" s="88">
        <f>SUMPRODUCT(-('Gastos Gerais'!$F$4:$F$1003='Gastos das Atividades'!$B34),-('Gastos das Atividades'!O$1&gt;='Gastos Gerais'!$D$4:$D$1003),-('Gastos das Atividades'!O$1&lt;='Gastos Gerais'!$E$4:$E$1003),-('Gastos Gerais'!$C$4:$C$1003))</f>
        <v>0</v>
      </c>
      <c r="P34" s="88">
        <f>SUMPRODUCT(-('Gastos Gerais'!$F$4:$F$1003='Gastos das Atividades'!$B34),-('Gastos das Atividades'!P$1&gt;='Gastos Gerais'!$D$4:$D$1003),-('Gastos das Atividades'!P$1&lt;='Gastos Gerais'!$E$4:$E$1003),-('Gastos Gerais'!$C$4:$C$1003))</f>
        <v>0</v>
      </c>
      <c r="Q34" s="88">
        <f>SUMPRODUCT(-('Gastos Gerais'!$F$4:$F$1003='Gastos das Atividades'!$B34),-('Gastos das Atividades'!Q$1&gt;='Gastos Gerais'!$D$4:$D$1003),-('Gastos das Atividades'!Q$1&lt;='Gastos Gerais'!$E$4:$E$1003),-('Gastos Gerais'!$C$4:$C$1003))</f>
        <v>0</v>
      </c>
      <c r="R34" s="88">
        <f>SUMPRODUCT(-('Gastos Gerais'!$F$4:$F$1003='Gastos das Atividades'!$B34),-('Gastos das Atividades'!R$1&gt;='Gastos Gerais'!$D$4:$D$1003),-('Gastos das Atividades'!R$1&lt;='Gastos Gerais'!$E$4:$E$1003),-('Gastos Gerais'!$C$4:$C$1003))</f>
        <v>0</v>
      </c>
      <c r="S34" s="88">
        <f>SUMPRODUCT(-('Gastos Gerais'!$F$4:$F$1003='Gastos das Atividades'!$B34),-('Gastos das Atividades'!S$1&gt;='Gastos Gerais'!$D$4:$D$1003),-('Gastos das Atividades'!S$1&lt;='Gastos Gerais'!$E$4:$E$1003),-('Gastos Gerais'!$C$4:$C$1003))</f>
        <v>0</v>
      </c>
      <c r="T34" s="88">
        <f>SUMPRODUCT(-('Gastos Gerais'!$F$4:$F$1003='Gastos das Atividades'!$B34),-('Gastos das Atividades'!T$1&gt;='Gastos Gerais'!$D$4:$D$1003),-('Gastos das Atividades'!T$1&lt;='Gastos Gerais'!$E$4:$E$1003),-('Gastos Gerais'!$C$4:$C$1003))</f>
        <v>0</v>
      </c>
      <c r="U34" s="88">
        <f>SUMPRODUCT(-('Gastos Gerais'!$F$4:$F$1003='Gastos das Atividades'!$B34),-('Gastos das Atividades'!U$1&gt;='Gastos Gerais'!$D$4:$D$1003),-('Gastos das Atividades'!U$1&lt;='Gastos Gerais'!$E$4:$E$1003),-('Gastos Gerais'!$C$4:$C$1003))</f>
        <v>0</v>
      </c>
      <c r="V34" s="88">
        <f>SUMPRODUCT(-('Gastos Gerais'!$F$4:$F$1003='Gastos das Atividades'!$B34),-('Gastos das Atividades'!V$1&gt;='Gastos Gerais'!$D$4:$D$1003),-('Gastos das Atividades'!V$1&lt;='Gastos Gerais'!$E$4:$E$1003),-('Gastos Gerais'!$C$4:$C$1003))</f>
        <v>0</v>
      </c>
      <c r="W34" s="88">
        <f>SUMPRODUCT(-('Gastos Gerais'!$F$4:$F$1003='Gastos das Atividades'!$B34),-('Gastos das Atividades'!W$1&gt;='Gastos Gerais'!$D$4:$D$1003),-('Gastos das Atividades'!W$1&lt;='Gastos Gerais'!$E$4:$E$1003),-('Gastos Gerais'!$C$4:$C$1003))</f>
        <v>0</v>
      </c>
      <c r="X34" s="88">
        <f>SUMPRODUCT(-('Gastos Gerais'!$F$4:$F$1003='Gastos das Atividades'!$B34),-('Gastos das Atividades'!X$1&gt;='Gastos Gerais'!$D$4:$D$1003),-('Gastos das Atividades'!X$1&lt;='Gastos Gerais'!$E$4:$E$1003),-('Gastos Gerais'!$C$4:$C$1003))</f>
        <v>0</v>
      </c>
      <c r="Y34" s="88">
        <f>SUMPRODUCT(-('Gastos Gerais'!$F$4:$F$1003='Gastos das Atividades'!$B34),-('Gastos das Atividades'!Y$1&gt;='Gastos Gerais'!$D$4:$D$1003),-('Gastos das Atividades'!Y$1&lt;='Gastos Gerais'!$E$4:$E$1003),-('Gastos Gerais'!$C$4:$C$1003))</f>
        <v>0</v>
      </c>
      <c r="Z34" s="88">
        <f>SUMPRODUCT(-('Gastos Gerais'!$F$4:$F$1003='Gastos das Atividades'!$B34),-('Gastos das Atividades'!Z$1&gt;='Gastos Gerais'!$D$4:$D$1003),-('Gastos das Atividades'!Z$1&lt;='Gastos Gerais'!$E$4:$E$1003),-('Gastos Gerais'!$C$4:$C$1003))</f>
        <v>0</v>
      </c>
      <c r="AA34" s="88">
        <f>SUMPRODUCT(-('Gastos Gerais'!$F$4:$F$1003='Gastos das Atividades'!$B34),-('Gastos das Atividades'!AA$1&gt;='Gastos Gerais'!$D$4:$D$1003),-('Gastos das Atividades'!AA$1&lt;='Gastos Gerais'!$E$4:$E$1003),-('Gastos Gerais'!$C$4:$C$1003))</f>
        <v>0</v>
      </c>
      <c r="AB34" s="88">
        <f>SUMPRODUCT(-('Gastos Gerais'!$F$4:$F$1003='Gastos das Atividades'!$B34),-('Gastos das Atividades'!AB$1&gt;='Gastos Gerais'!$D$4:$D$1003),-('Gastos das Atividades'!AB$1&lt;='Gastos Gerais'!$E$4:$E$1003),-('Gastos Gerais'!$C$4:$C$1003))</f>
        <v>0</v>
      </c>
      <c r="AC34" s="88">
        <f>SUMPRODUCT(-('Gastos Gerais'!$F$4:$F$1003='Gastos das Atividades'!$B34),-('Gastos das Atividades'!AC$1&gt;='Gastos Gerais'!$D$4:$D$1003),-('Gastos das Atividades'!AC$1&lt;='Gastos Gerais'!$E$4:$E$1003),-('Gastos Gerais'!$C$4:$C$1003))</f>
        <v>0</v>
      </c>
      <c r="AD34" s="88">
        <f>SUMPRODUCT(-('Gastos Gerais'!$F$4:$F$1003='Gastos das Atividades'!$B34),-('Gastos das Atividades'!AD$1&gt;='Gastos Gerais'!$D$4:$D$1003),-('Gastos das Atividades'!AD$1&lt;='Gastos Gerais'!$E$4:$E$1003),-('Gastos Gerais'!$C$4:$C$1003))</f>
        <v>0</v>
      </c>
      <c r="AE34" s="88">
        <f>SUMPRODUCT(-('Gastos Gerais'!$F$4:$F$1003='Gastos das Atividades'!$B34),-('Gastos das Atividades'!AE$1&gt;='Gastos Gerais'!$D$4:$D$1003),-('Gastos das Atividades'!AE$1&lt;='Gastos Gerais'!$E$4:$E$1003),-('Gastos Gerais'!$C$4:$C$1003))</f>
        <v>0</v>
      </c>
      <c r="AF34" s="88">
        <f>SUMPRODUCT(-('Gastos Gerais'!$F$4:$F$1003='Gastos das Atividades'!$B34),-('Gastos das Atividades'!AF$1&gt;='Gastos Gerais'!$D$4:$D$1003),-('Gastos das Atividades'!AF$1&lt;='Gastos Gerais'!$E$4:$E$1003),-('Gastos Gerais'!$C$4:$C$1003))</f>
        <v>0</v>
      </c>
      <c r="AG34" s="88">
        <f>SUMPRODUCT(-('Gastos Gerais'!$F$4:$F$1003='Gastos das Atividades'!$B34),-('Gastos das Atividades'!AG$1&gt;='Gastos Gerais'!$D$4:$D$1003),-('Gastos das Atividades'!AG$1&lt;='Gastos Gerais'!$E$4:$E$1003),-('Gastos Gerais'!$C$4:$C$1003))</f>
        <v>0</v>
      </c>
      <c r="AH34" s="88">
        <f>SUMPRODUCT(-('Gastos Gerais'!$F$4:$F$1003='Gastos das Atividades'!$B34),-('Gastos das Atividades'!AH$1&gt;='Gastos Gerais'!$D$4:$D$1003),-('Gastos das Atividades'!AH$1&lt;='Gastos Gerais'!$E$4:$E$1003),-('Gastos Gerais'!$C$4:$C$1003))</f>
        <v>0</v>
      </c>
      <c r="AI34" s="88">
        <f>SUMPRODUCT(-('Gastos Gerais'!$F$4:$F$1003='Gastos das Atividades'!$B34),-('Gastos das Atividades'!AI$1&gt;='Gastos Gerais'!$D$4:$D$1003),-('Gastos das Atividades'!AI$1&lt;='Gastos Gerais'!$E$4:$E$1003),-('Gastos Gerais'!$C$4:$C$1003))</f>
        <v>0</v>
      </c>
      <c r="AJ34" s="88">
        <f>SUMPRODUCT(-('Gastos Gerais'!$F$4:$F$1003='Gastos das Atividades'!$B34),-('Gastos das Atividades'!AJ$1&gt;='Gastos Gerais'!$D$4:$D$1003),-('Gastos das Atividades'!AJ$1&lt;='Gastos Gerais'!$E$4:$E$1003),-('Gastos Gerais'!$C$4:$C$1003))</f>
        <v>0</v>
      </c>
      <c r="AK34" s="88">
        <f>SUMPRODUCT(-('Gastos Gerais'!$F$4:$F$1003='Gastos das Atividades'!$B34),-('Gastos das Atividades'!AK$1&gt;='Gastos Gerais'!$D$4:$D$1003),-('Gastos das Atividades'!AK$1&lt;='Gastos Gerais'!$E$4:$E$1003),-('Gastos Gerais'!$C$4:$C$1003))</f>
        <v>0</v>
      </c>
      <c r="AL34" s="88">
        <f>SUMPRODUCT(-('Gastos Gerais'!$F$4:$F$1003='Gastos das Atividades'!$B34),-('Gastos das Atividades'!AL$1&gt;='Gastos Gerais'!$D$4:$D$1003),-('Gastos das Atividades'!AL$1&lt;='Gastos Gerais'!$E$4:$E$1003),-('Gastos Gerais'!$C$4:$C$1003))</f>
        <v>0</v>
      </c>
      <c r="AM34" s="89">
        <f t="shared" si="0"/>
        <v>0</v>
      </c>
      <c r="AN34" s="88">
        <f t="shared" si="1"/>
        <v>0</v>
      </c>
      <c r="AO34" s="88">
        <f t="shared" si="2"/>
        <v>0</v>
      </c>
      <c r="AP34" s="90">
        <f t="shared" si="3"/>
        <v>0</v>
      </c>
      <c r="AQ34" s="91">
        <f t="shared" ref="AQ34:AT34" si="33">IF($AP$35=0,0,AM34/$AP$35)</f>
        <v>0</v>
      </c>
      <c r="AR34" s="91">
        <f t="shared" si="33"/>
        <v>0</v>
      </c>
      <c r="AS34" s="91">
        <f t="shared" si="33"/>
        <v>0</v>
      </c>
      <c r="AT34" s="92">
        <f t="shared" si="33"/>
        <v>0</v>
      </c>
      <c r="AU34" s="77"/>
    </row>
    <row r="35" spans="1:47" ht="19.5" customHeight="1">
      <c r="A35" s="99"/>
      <c r="B35" s="100" t="s">
        <v>5</v>
      </c>
      <c r="C35" s="101">
        <f t="shared" ref="C35:AL35" si="34">SUBTOTAL(109,C5:C34)</f>
        <v>1470035.5</v>
      </c>
      <c r="D35" s="101">
        <f t="shared" si="34"/>
        <v>429893.5</v>
      </c>
      <c r="E35" s="101">
        <f t="shared" si="34"/>
        <v>401553.5</v>
      </c>
      <c r="F35" s="101">
        <f t="shared" si="34"/>
        <v>507473.5</v>
      </c>
      <c r="G35" s="101">
        <f t="shared" si="34"/>
        <v>497233.5</v>
      </c>
      <c r="H35" s="101">
        <f t="shared" si="34"/>
        <v>757107</v>
      </c>
      <c r="I35" s="101">
        <f t="shared" si="34"/>
        <v>0</v>
      </c>
      <c r="J35" s="101">
        <f t="shared" si="34"/>
        <v>0</v>
      </c>
      <c r="K35" s="101">
        <f t="shared" si="34"/>
        <v>0</v>
      </c>
      <c r="L35" s="101">
        <f t="shared" si="34"/>
        <v>0</v>
      </c>
      <c r="M35" s="101">
        <f t="shared" si="34"/>
        <v>0</v>
      </c>
      <c r="N35" s="101">
        <f t="shared" si="34"/>
        <v>0</v>
      </c>
      <c r="O35" s="101">
        <f t="shared" si="34"/>
        <v>0</v>
      </c>
      <c r="P35" s="101">
        <f t="shared" si="34"/>
        <v>0</v>
      </c>
      <c r="Q35" s="101">
        <f t="shared" si="34"/>
        <v>0</v>
      </c>
      <c r="R35" s="101">
        <f t="shared" si="34"/>
        <v>0</v>
      </c>
      <c r="S35" s="101">
        <f t="shared" si="34"/>
        <v>0</v>
      </c>
      <c r="T35" s="101">
        <f t="shared" si="34"/>
        <v>0</v>
      </c>
      <c r="U35" s="101">
        <f t="shared" si="34"/>
        <v>0</v>
      </c>
      <c r="V35" s="101">
        <f t="shared" si="34"/>
        <v>0</v>
      </c>
      <c r="W35" s="101">
        <f t="shared" si="34"/>
        <v>0</v>
      </c>
      <c r="X35" s="101">
        <f t="shared" si="34"/>
        <v>0</v>
      </c>
      <c r="Y35" s="101">
        <f t="shared" si="34"/>
        <v>0</v>
      </c>
      <c r="Z35" s="101">
        <f t="shared" si="34"/>
        <v>0</v>
      </c>
      <c r="AA35" s="101">
        <f t="shared" si="34"/>
        <v>0</v>
      </c>
      <c r="AB35" s="101">
        <f t="shared" si="34"/>
        <v>0</v>
      </c>
      <c r="AC35" s="101">
        <f t="shared" si="34"/>
        <v>0</v>
      </c>
      <c r="AD35" s="101">
        <f t="shared" si="34"/>
        <v>0</v>
      </c>
      <c r="AE35" s="101">
        <f t="shared" si="34"/>
        <v>0</v>
      </c>
      <c r="AF35" s="101">
        <f t="shared" si="34"/>
        <v>0</v>
      </c>
      <c r="AG35" s="101">
        <f t="shared" si="34"/>
        <v>0</v>
      </c>
      <c r="AH35" s="101">
        <f t="shared" si="34"/>
        <v>0</v>
      </c>
      <c r="AI35" s="101">
        <f t="shared" si="34"/>
        <v>0</v>
      </c>
      <c r="AJ35" s="101">
        <f t="shared" si="34"/>
        <v>0</v>
      </c>
      <c r="AK35" s="101">
        <f t="shared" si="34"/>
        <v>0</v>
      </c>
      <c r="AL35" s="101">
        <f t="shared" si="34"/>
        <v>0</v>
      </c>
      <c r="AM35" s="102">
        <f t="shared" ref="AM35:AS35" si="35">SUM(AM5:AM34)</f>
        <v>4063296.5</v>
      </c>
      <c r="AN35" s="101">
        <f t="shared" si="35"/>
        <v>0</v>
      </c>
      <c r="AO35" s="101">
        <f t="shared" si="35"/>
        <v>0</v>
      </c>
      <c r="AP35" s="103">
        <f t="shared" si="35"/>
        <v>4063296.5</v>
      </c>
      <c r="AQ35" s="104">
        <f t="shared" si="35"/>
        <v>0.99999999999999989</v>
      </c>
      <c r="AR35" s="104">
        <f t="shared" si="35"/>
        <v>0</v>
      </c>
      <c r="AS35" s="104">
        <f t="shared" si="35"/>
        <v>0</v>
      </c>
      <c r="AT35" s="105">
        <f>IF($AP$35=0,0,AP35/$AP$35)</f>
        <v>1</v>
      </c>
      <c r="AU35" s="77"/>
    </row>
    <row r="36" spans="1:47" ht="12.75" customHeight="1">
      <c r="A36" s="106"/>
      <c r="B36" s="10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row>
    <row r="37" spans="1:47" ht="12.75" customHeight="1">
      <c r="A37" s="106"/>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row>
    <row r="38" spans="1:47" ht="12.75" customHeight="1">
      <c r="A38" s="106"/>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row>
    <row r="39" spans="1:47" ht="12.75" customHeight="1">
      <c r="A39" s="106"/>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47" ht="12.75" customHeight="1">
      <c r="A40" s="106"/>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row>
    <row r="41" spans="1:47" ht="12.75" customHeight="1">
      <c r="A41" s="106"/>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row>
    <row r="42" spans="1:47" ht="12.75" customHeight="1">
      <c r="A42" s="106"/>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row>
    <row r="43" spans="1:47" ht="12.75" customHeight="1">
      <c r="A43" s="106"/>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row>
    <row r="44" spans="1:47" ht="12.75" customHeight="1">
      <c r="A44" s="106"/>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row>
    <row r="45" spans="1:47" ht="12.75" customHeight="1">
      <c r="A45" s="106"/>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row>
    <row r="46" spans="1:47" ht="12.75" customHeight="1">
      <c r="A46" s="106"/>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row>
    <row r="47" spans="1:47" ht="12.75" customHeight="1">
      <c r="A47" s="106"/>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row>
    <row r="48" spans="1:47" ht="12.75" customHeight="1">
      <c r="A48" s="106"/>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row>
    <row r="49" spans="1:47" ht="12.75" customHeight="1">
      <c r="A49" s="106"/>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row>
    <row r="50" spans="1:47" ht="12.75" customHeight="1">
      <c r="A50" s="106"/>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row>
    <row r="51" spans="1:47" ht="12.75" customHeight="1">
      <c r="A51" s="106"/>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row>
    <row r="52" spans="1:47" ht="12.75" customHeight="1">
      <c r="A52" s="106"/>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row>
    <row r="53" spans="1:47" ht="12.75" customHeight="1">
      <c r="A53" s="106"/>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row>
    <row r="54" spans="1:47" ht="12.75" customHeight="1">
      <c r="A54" s="106"/>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row>
    <row r="55" spans="1:47" ht="12.75" customHeight="1">
      <c r="A55" s="106"/>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row>
    <row r="56" spans="1:47" ht="12.75" customHeight="1">
      <c r="A56" s="106"/>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row>
    <row r="57" spans="1:47" ht="12.75" customHeight="1">
      <c r="A57" s="106"/>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row>
    <row r="58" spans="1:47" ht="12.75" customHeight="1">
      <c r="A58" s="106"/>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row>
    <row r="59" spans="1:47" ht="12.75" customHeight="1">
      <c r="A59" s="106"/>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row>
    <row r="60" spans="1:47" ht="12.75" customHeight="1">
      <c r="A60" s="106"/>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row>
    <row r="61" spans="1:47" ht="12.75" customHeight="1">
      <c r="A61" s="106"/>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row>
    <row r="62" spans="1:47" ht="12.75" customHeight="1">
      <c r="A62" s="106"/>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row>
    <row r="63" spans="1:47" ht="12.75" customHeight="1">
      <c r="A63" s="106"/>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row>
    <row r="64" spans="1:47" ht="12.75" customHeight="1">
      <c r="A64" s="106"/>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row>
    <row r="65" spans="1:47" ht="12.75" customHeight="1">
      <c r="A65" s="106"/>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row>
    <row r="66" spans="1:47" ht="12.75" customHeight="1">
      <c r="A66" s="106"/>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row>
    <row r="67" spans="1:47" ht="12.75" customHeight="1">
      <c r="A67" s="106"/>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row>
    <row r="68" spans="1:47" ht="12.75" customHeight="1">
      <c r="A68" s="10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row>
    <row r="69" spans="1:47" ht="12.75" customHeight="1">
      <c r="A69" s="106"/>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row>
    <row r="70" spans="1:47" ht="12.75" customHeight="1">
      <c r="A70" s="106"/>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row>
    <row r="71" spans="1:47" ht="12.75" customHeight="1">
      <c r="A71" s="106"/>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row>
    <row r="72" spans="1:47" ht="12.75" customHeight="1">
      <c r="A72" s="106"/>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row>
    <row r="73" spans="1:47" ht="12.75" customHeight="1">
      <c r="A73" s="10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row>
    <row r="74" spans="1:47" ht="12.75" customHeight="1">
      <c r="A74" s="106"/>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row>
    <row r="75" spans="1:47" ht="12.75" customHeight="1">
      <c r="A75" s="106"/>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row>
    <row r="76" spans="1:47" ht="12.75" customHeight="1">
      <c r="A76" s="106"/>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row>
    <row r="77" spans="1:47" ht="12.75" customHeight="1">
      <c r="A77" s="106"/>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row>
    <row r="78" spans="1:47" ht="12.75" customHeight="1">
      <c r="A78" s="106"/>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row>
    <row r="79" spans="1:47" ht="12.75" customHeight="1">
      <c r="A79" s="106"/>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row>
    <row r="80" spans="1:47" ht="12.75" customHeight="1">
      <c r="A80" s="106"/>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row>
    <row r="81" spans="1:47" ht="12.75" customHeight="1">
      <c r="A81" s="106"/>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row>
    <row r="82" spans="1:47" ht="12.75" customHeight="1">
      <c r="A82" s="106"/>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row>
    <row r="83" spans="1:47" ht="12.75" customHeight="1">
      <c r="A83" s="106"/>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row>
    <row r="84" spans="1:47" ht="12.75" customHeight="1">
      <c r="A84" s="106"/>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row>
    <row r="85" spans="1:47" ht="12.75" customHeight="1">
      <c r="A85" s="106"/>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row>
    <row r="86" spans="1:47" ht="12.75" customHeight="1">
      <c r="A86" s="106"/>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row>
    <row r="87" spans="1:47" ht="12.75" customHeight="1">
      <c r="A87" s="106"/>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row>
    <row r="88" spans="1:47" ht="12.75" customHeight="1">
      <c r="A88" s="106"/>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row>
    <row r="89" spans="1:47" ht="12.75" customHeight="1">
      <c r="A89" s="106"/>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row>
    <row r="90" spans="1:47" ht="12.75" customHeight="1">
      <c r="A90" s="106"/>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row>
    <row r="91" spans="1:47" ht="12.75" customHeight="1">
      <c r="A91" s="106"/>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row>
    <row r="92" spans="1:47" ht="12.75" customHeight="1">
      <c r="A92" s="106"/>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row>
    <row r="93" spans="1:47" ht="12.75" customHeight="1">
      <c r="A93" s="106"/>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row>
    <row r="94" spans="1:47" ht="12.75" customHeight="1">
      <c r="A94" s="106"/>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row>
    <row r="95" spans="1:47" ht="12.75" customHeight="1">
      <c r="A95" s="106"/>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row>
    <row r="96" spans="1:47" ht="12.75" customHeight="1">
      <c r="A96" s="106"/>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row>
    <row r="97" spans="1:47" ht="12.75" customHeight="1">
      <c r="A97" s="106"/>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row>
    <row r="98" spans="1:47" ht="12.75" customHeight="1">
      <c r="A98" s="106"/>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row>
    <row r="99" spans="1:47" ht="12.75" customHeight="1">
      <c r="A99" s="106"/>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row>
    <row r="100" spans="1:47" ht="12.75" customHeight="1">
      <c r="A100" s="106"/>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row>
    <row r="101" spans="1:47" ht="12.75" customHeight="1">
      <c r="A101" s="106"/>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row>
    <row r="102" spans="1:47" ht="12.75" customHeight="1">
      <c r="A102" s="106"/>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row>
    <row r="103" spans="1:47" ht="12.75" customHeight="1">
      <c r="A103" s="106"/>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row>
    <row r="104" spans="1:47" ht="12.75" customHeight="1">
      <c r="A104" s="106"/>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row>
    <row r="105" spans="1:47" ht="12.75" customHeight="1">
      <c r="A105" s="106"/>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row>
    <row r="106" spans="1:47" ht="12.75" customHeight="1">
      <c r="A106" s="106"/>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row>
    <row r="107" spans="1:47" ht="12.75" customHeight="1">
      <c r="A107" s="106"/>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row>
    <row r="108" spans="1:47" ht="12.75" customHeight="1">
      <c r="A108" s="106"/>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row>
    <row r="109" spans="1:47" ht="12.75" customHeight="1">
      <c r="A109" s="106"/>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row>
    <row r="110" spans="1:47" ht="12.75" customHeight="1">
      <c r="A110" s="106"/>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row>
    <row r="111" spans="1:47" ht="12.75" customHeight="1">
      <c r="A111" s="106"/>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row>
    <row r="112" spans="1:47" ht="12.75" customHeight="1">
      <c r="A112" s="106"/>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row>
    <row r="113" spans="1:47" ht="12.75" customHeight="1">
      <c r="A113" s="106"/>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row>
    <row r="114" spans="1:47" ht="12.75" customHeight="1">
      <c r="A114" s="106"/>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row>
    <row r="115" spans="1:47" ht="12.75" customHeight="1">
      <c r="A115" s="106"/>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row>
    <row r="116" spans="1:47" ht="12.75" customHeight="1">
      <c r="A116" s="106"/>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row>
    <row r="117" spans="1:47" ht="12.75" customHeight="1">
      <c r="A117" s="106"/>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row>
    <row r="118" spans="1:47" ht="12.75" customHeight="1">
      <c r="A118" s="106"/>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row>
    <row r="119" spans="1:47" ht="12.75" customHeight="1">
      <c r="A119" s="106"/>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row>
    <row r="120" spans="1:47" ht="12.75" customHeight="1">
      <c r="A120" s="106"/>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row>
    <row r="121" spans="1:47" ht="12.75" customHeight="1">
      <c r="A121" s="106"/>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row>
    <row r="122" spans="1:47" ht="12.75" customHeight="1">
      <c r="A122" s="106"/>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row>
    <row r="123" spans="1:47" ht="12.75" customHeight="1">
      <c r="A123" s="106"/>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row>
    <row r="124" spans="1:47" ht="12.75" customHeight="1">
      <c r="A124" s="106"/>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row>
    <row r="125" spans="1:47" ht="12.75" customHeight="1">
      <c r="A125" s="106"/>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row>
    <row r="126" spans="1:47" ht="12.75" customHeight="1">
      <c r="A126" s="106"/>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row>
    <row r="127" spans="1:47" ht="12.75" customHeight="1">
      <c r="A127" s="106"/>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row>
    <row r="128" spans="1:47" ht="12.75" customHeight="1">
      <c r="A128" s="106"/>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row>
    <row r="129" spans="1:47" ht="12.75" customHeight="1">
      <c r="A129" s="106"/>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row>
    <row r="130" spans="1:47" ht="12.75" customHeight="1">
      <c r="A130" s="106"/>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row>
    <row r="131" spans="1:47" ht="12.75" customHeight="1">
      <c r="A131" s="106"/>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row>
    <row r="132" spans="1:47" ht="12.75" customHeight="1">
      <c r="A132" s="106"/>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row>
    <row r="133" spans="1:47" ht="12.75" customHeight="1">
      <c r="A133" s="106"/>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row>
    <row r="134" spans="1:47" ht="12.75" customHeight="1">
      <c r="A134" s="106"/>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row>
    <row r="135" spans="1:47" ht="12.75" customHeight="1">
      <c r="A135" s="106"/>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row>
    <row r="136" spans="1:47" ht="12.75" customHeight="1">
      <c r="A136" s="106"/>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row>
    <row r="137" spans="1:47" ht="12.75" customHeight="1">
      <c r="A137" s="106"/>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row>
    <row r="138" spans="1:47" ht="12.75" customHeight="1">
      <c r="A138" s="106"/>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row>
    <row r="139" spans="1:47" ht="12.75" customHeight="1">
      <c r="A139" s="106"/>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row>
    <row r="140" spans="1:47" ht="12.75" customHeight="1">
      <c r="A140" s="106"/>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row>
    <row r="141" spans="1:47" ht="12.75" customHeight="1">
      <c r="A141" s="106"/>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row>
    <row r="142" spans="1:47" ht="12.75" customHeight="1">
      <c r="A142" s="106"/>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row>
    <row r="143" spans="1:47" ht="12.75" customHeight="1">
      <c r="A143" s="106"/>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row>
    <row r="144" spans="1:47" ht="12.75" customHeight="1">
      <c r="A144" s="106"/>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row>
    <row r="145" spans="1:47" ht="12.75" customHeight="1">
      <c r="A145" s="106"/>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row>
    <row r="146" spans="1:47" ht="12.75" customHeight="1">
      <c r="A146" s="106"/>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row>
    <row r="147" spans="1:47" ht="12.75" customHeight="1">
      <c r="A147" s="106"/>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row>
    <row r="148" spans="1:47" ht="12.75" customHeight="1">
      <c r="A148" s="106"/>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row>
    <row r="149" spans="1:47" ht="12.75" customHeight="1">
      <c r="A149" s="106"/>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row>
    <row r="150" spans="1:47" ht="12.75" customHeight="1">
      <c r="A150" s="106"/>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row>
    <row r="151" spans="1:47" ht="12.75" customHeight="1">
      <c r="A151" s="10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row>
    <row r="152" spans="1:47" ht="12.75" customHeight="1">
      <c r="A152" s="10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row>
    <row r="153" spans="1:47" ht="12.75" customHeight="1">
      <c r="A153" s="10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row>
    <row r="154" spans="1:47" ht="12.75" customHeight="1">
      <c r="A154" s="10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row>
    <row r="155" spans="1:47" ht="12.75" customHeight="1">
      <c r="A155" s="10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row>
    <row r="156" spans="1:47" ht="12.75" customHeight="1">
      <c r="A156" s="106"/>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row>
    <row r="157" spans="1:47" ht="12.75" customHeight="1">
      <c r="A157" s="106"/>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row>
    <row r="158" spans="1:47" ht="12.75" customHeight="1">
      <c r="A158" s="106"/>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row>
    <row r="159" spans="1:47" ht="12.75" customHeight="1">
      <c r="A159" s="106"/>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row>
    <row r="160" spans="1:47" ht="12.75" customHeight="1">
      <c r="A160" s="106"/>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row>
    <row r="161" spans="1:47" ht="12.75" customHeight="1">
      <c r="A161" s="106"/>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row>
    <row r="162" spans="1:47" ht="12.75" customHeight="1">
      <c r="A162" s="106"/>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row>
    <row r="163" spans="1:47" ht="12.75" customHeight="1">
      <c r="A163" s="106"/>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row>
    <row r="164" spans="1:47" ht="12.75" customHeight="1">
      <c r="A164" s="106"/>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row>
    <row r="165" spans="1:47" ht="12.75" customHeight="1">
      <c r="A165" s="106"/>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row>
    <row r="166" spans="1:47" ht="12.75" customHeight="1">
      <c r="A166" s="106"/>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row>
    <row r="167" spans="1:47" ht="12.75" customHeight="1">
      <c r="A167" s="106"/>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row>
    <row r="168" spans="1:47" ht="12.75" customHeight="1">
      <c r="A168" s="106"/>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row>
    <row r="169" spans="1:47" ht="12.75" customHeight="1">
      <c r="A169" s="106"/>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row>
    <row r="170" spans="1:47" ht="12.75" customHeight="1">
      <c r="A170" s="106"/>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row>
    <row r="171" spans="1:47" ht="12.75" customHeight="1">
      <c r="A171" s="106"/>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row>
    <row r="172" spans="1:47" ht="12.75" customHeight="1">
      <c r="A172" s="106"/>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row>
    <row r="173" spans="1:47" ht="12.75" customHeight="1">
      <c r="A173" s="106"/>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row>
    <row r="174" spans="1:47" ht="12.75" customHeight="1">
      <c r="A174" s="106"/>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row>
    <row r="175" spans="1:47" ht="12.75" customHeight="1">
      <c r="A175" s="106"/>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row>
    <row r="176" spans="1:47" ht="12.75" customHeight="1">
      <c r="A176" s="106"/>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row>
    <row r="177" spans="1:47" ht="12.75" customHeight="1">
      <c r="A177" s="106"/>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row>
    <row r="178" spans="1:47" ht="12.75" customHeight="1">
      <c r="A178" s="106"/>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row>
    <row r="179" spans="1:47" ht="12.75" customHeight="1">
      <c r="A179" s="106"/>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row>
    <row r="180" spans="1:47" ht="12.75" customHeight="1">
      <c r="A180" s="106"/>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row>
    <row r="181" spans="1:47" ht="12.75" customHeight="1">
      <c r="A181" s="106"/>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row>
    <row r="182" spans="1:47" ht="12.75" customHeight="1">
      <c r="A182" s="106"/>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row>
    <row r="183" spans="1:47" ht="12.75" customHeight="1">
      <c r="A183" s="106"/>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row>
    <row r="184" spans="1:47" ht="12.75" customHeight="1">
      <c r="A184" s="106"/>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row>
    <row r="185" spans="1:47" ht="12.75" customHeight="1">
      <c r="A185" s="106"/>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row>
    <row r="186" spans="1:47" ht="12.75" customHeight="1">
      <c r="A186" s="106"/>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row>
    <row r="187" spans="1:47" ht="12.75" customHeight="1">
      <c r="A187" s="106"/>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row>
    <row r="188" spans="1:47" ht="12.75" customHeight="1">
      <c r="A188" s="106"/>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row>
    <row r="189" spans="1:47" ht="12.75" customHeight="1">
      <c r="A189" s="106"/>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row>
    <row r="190" spans="1:47" ht="12.75" customHeight="1">
      <c r="A190" s="106"/>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row>
    <row r="191" spans="1:47" ht="12.75" customHeight="1">
      <c r="A191" s="106"/>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row>
    <row r="192" spans="1:47" ht="12.75" customHeight="1">
      <c r="A192" s="106"/>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row>
    <row r="193" spans="1:47" ht="12.75" customHeight="1">
      <c r="A193" s="106"/>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row>
    <row r="194" spans="1:47" ht="12.75" customHeight="1">
      <c r="A194" s="106"/>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row>
    <row r="195" spans="1:47" ht="12.75" customHeight="1">
      <c r="A195" s="106"/>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row>
    <row r="196" spans="1:47" ht="12.75" customHeight="1">
      <c r="A196" s="106"/>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row>
    <row r="197" spans="1:47" ht="12.75" customHeight="1">
      <c r="A197" s="106"/>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row>
    <row r="198" spans="1:47" ht="12.75" customHeight="1">
      <c r="A198" s="106"/>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row>
    <row r="199" spans="1:47" ht="12.75" customHeight="1">
      <c r="A199" s="106"/>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row>
    <row r="200" spans="1:47" ht="12.75" customHeight="1">
      <c r="A200" s="106"/>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row>
    <row r="201" spans="1:47" ht="12.75" customHeight="1">
      <c r="A201" s="106"/>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row>
    <row r="202" spans="1:47" ht="12.75" customHeight="1">
      <c r="A202" s="106"/>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row>
    <row r="203" spans="1:47" ht="12.75" customHeight="1">
      <c r="A203" s="106"/>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row>
    <row r="204" spans="1:47" ht="12.75" customHeight="1">
      <c r="A204" s="106"/>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row>
    <row r="205" spans="1:47" ht="12.75" customHeight="1">
      <c r="A205" s="106"/>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row>
    <row r="206" spans="1:47" ht="12.75" customHeight="1">
      <c r="A206" s="106"/>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row>
    <row r="207" spans="1:47" ht="12.75" customHeight="1">
      <c r="A207" s="106"/>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row>
    <row r="208" spans="1:47" ht="12.75" customHeight="1">
      <c r="A208" s="106"/>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row>
    <row r="209" spans="1:47" ht="12.75" customHeight="1">
      <c r="A209" s="106"/>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row>
    <row r="210" spans="1:47" ht="12.75" customHeight="1">
      <c r="A210" s="106"/>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row>
    <row r="211" spans="1:47" ht="12.75" customHeight="1">
      <c r="A211" s="106"/>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row>
    <row r="212" spans="1:47" ht="12.75" customHeight="1">
      <c r="A212" s="106"/>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row>
    <row r="213" spans="1:47" ht="12.75" customHeight="1">
      <c r="A213" s="106"/>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row>
    <row r="214" spans="1:47" ht="12.75" customHeight="1">
      <c r="A214" s="106"/>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row>
    <row r="215" spans="1:47" ht="12.75" customHeight="1">
      <c r="A215" s="106"/>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row>
    <row r="216" spans="1:47" ht="12.75" customHeight="1">
      <c r="A216" s="106"/>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row>
    <row r="217" spans="1:47" ht="12.75" customHeight="1">
      <c r="A217" s="106"/>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row>
    <row r="218" spans="1:47" ht="12.75" customHeight="1">
      <c r="A218" s="106"/>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row>
    <row r="219" spans="1:47" ht="12.75" customHeight="1">
      <c r="A219" s="106"/>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row>
    <row r="220" spans="1:47" ht="12.75" customHeight="1">
      <c r="A220" s="106"/>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row>
    <row r="221" spans="1:47" ht="12.75" customHeight="1">
      <c r="A221" s="106"/>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row>
    <row r="222" spans="1:47" ht="12.75" customHeight="1">
      <c r="A222" s="106"/>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row>
    <row r="223" spans="1:47" ht="12.75" customHeight="1">
      <c r="A223" s="106"/>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row>
    <row r="224" spans="1:47" ht="12.75" customHeight="1">
      <c r="A224" s="106"/>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row>
    <row r="225" spans="1:47" ht="12.75" customHeight="1">
      <c r="A225" s="106"/>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row>
    <row r="226" spans="1:47" ht="12.75" customHeight="1">
      <c r="A226" s="106"/>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row>
    <row r="227" spans="1:47" ht="12.75" customHeight="1">
      <c r="A227" s="106"/>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row>
    <row r="228" spans="1:47" ht="12.75" customHeight="1">
      <c r="A228" s="106"/>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row>
    <row r="229" spans="1:47" ht="12.75" customHeight="1">
      <c r="A229" s="106"/>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row>
    <row r="230" spans="1:47" ht="12.75" customHeight="1">
      <c r="A230" s="106"/>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row>
    <row r="231" spans="1:47" ht="12.75" customHeight="1">
      <c r="A231" s="106"/>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row>
    <row r="232" spans="1:47" ht="12.75" customHeight="1">
      <c r="A232" s="106"/>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row>
    <row r="233" spans="1:47" ht="12.75" customHeight="1">
      <c r="A233" s="106"/>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row>
    <row r="234" spans="1:47" ht="12.75" customHeight="1">
      <c r="A234" s="106"/>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row>
    <row r="235" spans="1:47" ht="12.75" customHeight="1">
      <c r="A235" s="106"/>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row>
    <row r="236" spans="1:47" ht="12.75" customHeight="1">
      <c r="A236" s="106"/>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row>
    <row r="237" spans="1:47" ht="12.75" customHeight="1">
      <c r="A237" s="106"/>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row>
    <row r="238" spans="1:47" ht="12.75" customHeight="1">
      <c r="A238" s="106"/>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row>
    <row r="239" spans="1:47" ht="12.75" customHeight="1">
      <c r="A239" s="106"/>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row>
    <row r="240" spans="1:47" ht="12.75" customHeight="1">
      <c r="A240" s="106"/>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row>
    <row r="241" spans="1:47" ht="12.75" customHeight="1">
      <c r="A241" s="106"/>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row>
    <row r="242" spans="1:47" ht="12.75" customHeight="1">
      <c r="A242" s="106"/>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row>
    <row r="243" spans="1:47" ht="12.75" customHeight="1">
      <c r="A243" s="106"/>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row>
    <row r="244" spans="1:47" ht="12.75" customHeight="1">
      <c r="A244" s="106"/>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row>
    <row r="245" spans="1:47" ht="12.75" customHeight="1">
      <c r="A245" s="106"/>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row>
    <row r="246" spans="1:47" ht="12.75" customHeight="1">
      <c r="A246" s="106"/>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row>
    <row r="247" spans="1:47" ht="12.75" customHeight="1">
      <c r="A247" s="106"/>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row>
    <row r="248" spans="1:47" ht="12.75" customHeight="1">
      <c r="A248" s="106"/>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row>
    <row r="249" spans="1:47" ht="12.75" customHeight="1">
      <c r="A249" s="106"/>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row>
    <row r="250" spans="1:47" ht="12.75" customHeight="1">
      <c r="A250" s="106"/>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row>
    <row r="251" spans="1:47" ht="12.75" customHeight="1">
      <c r="A251" s="106"/>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row>
    <row r="252" spans="1:47" ht="12.75" customHeight="1">
      <c r="A252" s="106"/>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row>
    <row r="253" spans="1:47" ht="12.75" customHeight="1">
      <c r="A253" s="106"/>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row>
    <row r="254" spans="1:47" ht="12.75" customHeight="1">
      <c r="A254" s="106"/>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row>
    <row r="255" spans="1:47" ht="12.75" customHeight="1">
      <c r="A255" s="106"/>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row>
    <row r="256" spans="1:47" ht="12.75" customHeight="1">
      <c r="A256" s="106"/>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row>
    <row r="257" spans="1:47" ht="12.75" customHeight="1">
      <c r="A257" s="106"/>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row>
    <row r="258" spans="1:47" ht="12.75" customHeight="1">
      <c r="A258" s="106"/>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row>
    <row r="259" spans="1:47" ht="12.75" customHeight="1">
      <c r="A259" s="106"/>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row>
    <row r="260" spans="1:47" ht="12.75" customHeight="1">
      <c r="A260" s="106"/>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row>
    <row r="261" spans="1:47" ht="12.75" customHeight="1">
      <c r="A261" s="106"/>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row>
    <row r="262" spans="1:47" ht="12.75" customHeight="1">
      <c r="A262" s="106"/>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row>
    <row r="263" spans="1:47" ht="12.75" customHeight="1">
      <c r="A263" s="106"/>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row>
    <row r="264" spans="1:47" ht="12.75" customHeight="1">
      <c r="A264" s="106"/>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row>
    <row r="265" spans="1:47" ht="12.75" customHeight="1">
      <c r="A265" s="106"/>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row>
    <row r="266" spans="1:47" ht="12.75" customHeight="1">
      <c r="A266" s="106"/>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row>
    <row r="267" spans="1:47" ht="12.75" customHeight="1">
      <c r="A267" s="106"/>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row>
    <row r="268" spans="1:47" ht="12.75" customHeight="1">
      <c r="A268" s="106"/>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row>
    <row r="269" spans="1:47" ht="12.75" customHeight="1">
      <c r="A269" s="106"/>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row>
    <row r="270" spans="1:47" ht="12.75" customHeight="1">
      <c r="A270" s="106"/>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row>
    <row r="271" spans="1:47" ht="12.75" customHeight="1">
      <c r="A271" s="106"/>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row>
    <row r="272" spans="1:47" ht="12.75" customHeight="1">
      <c r="A272" s="106"/>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row>
    <row r="273" spans="1:47" ht="12.75" customHeight="1">
      <c r="A273" s="106"/>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row>
    <row r="274" spans="1:47" ht="12.75" customHeight="1">
      <c r="A274" s="106"/>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row>
    <row r="275" spans="1:47" ht="12.75" customHeight="1">
      <c r="A275" s="106"/>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row>
    <row r="276" spans="1:47" ht="12.75" customHeight="1">
      <c r="A276" s="106"/>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row>
    <row r="277" spans="1:47" ht="12.75" customHeight="1">
      <c r="A277" s="106"/>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row>
    <row r="278" spans="1:47" ht="12.75" customHeight="1">
      <c r="A278" s="106"/>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row>
    <row r="279" spans="1:47" ht="12.75" customHeight="1">
      <c r="A279" s="106"/>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row>
    <row r="280" spans="1:47" ht="12.75" customHeight="1">
      <c r="A280" s="106"/>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row>
    <row r="281" spans="1:47" ht="12.75" customHeight="1">
      <c r="A281" s="106"/>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row>
    <row r="282" spans="1:47" ht="12.75" customHeight="1">
      <c r="A282" s="106"/>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row>
    <row r="283" spans="1:47" ht="12.75" customHeight="1">
      <c r="A283" s="106"/>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row>
    <row r="284" spans="1:47" ht="12.75" customHeight="1">
      <c r="A284" s="106"/>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row>
    <row r="285" spans="1:47" ht="12.75" customHeight="1">
      <c r="A285" s="106"/>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row>
    <row r="286" spans="1:47" ht="12.75" customHeight="1">
      <c r="A286" s="106"/>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row>
    <row r="287" spans="1:47" ht="12.75" customHeight="1">
      <c r="A287" s="106"/>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row>
    <row r="288" spans="1:47" ht="12.75" customHeight="1">
      <c r="A288" s="106"/>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row>
    <row r="289" spans="1:47" ht="12.75" customHeight="1">
      <c r="A289" s="106"/>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row>
    <row r="290" spans="1:47" ht="12.75" customHeight="1">
      <c r="A290" s="106"/>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row>
    <row r="291" spans="1:47" ht="12.75" customHeight="1">
      <c r="A291" s="106"/>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row>
    <row r="292" spans="1:47" ht="12.75" customHeight="1">
      <c r="A292" s="106"/>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row>
    <row r="293" spans="1:47" ht="12.75" customHeight="1">
      <c r="A293" s="106"/>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row>
    <row r="294" spans="1:47" ht="12.75" customHeight="1">
      <c r="A294" s="106"/>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row>
    <row r="295" spans="1:47" ht="12.75" customHeight="1">
      <c r="A295" s="106"/>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row>
    <row r="296" spans="1:47" ht="12.75" customHeight="1">
      <c r="A296" s="106"/>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row>
    <row r="297" spans="1:47" ht="12.75" customHeight="1">
      <c r="A297" s="106"/>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row>
    <row r="298" spans="1:47" ht="12.75" customHeight="1">
      <c r="A298" s="106"/>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row>
    <row r="299" spans="1:47" ht="12.75" customHeight="1">
      <c r="A299" s="106"/>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row>
    <row r="300" spans="1:47" ht="12.75" customHeight="1">
      <c r="A300" s="106"/>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row>
    <row r="301" spans="1:47" ht="12.75" customHeight="1">
      <c r="A301" s="106"/>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row>
    <row r="302" spans="1:47" ht="12.75" customHeight="1">
      <c r="A302" s="106"/>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row>
    <row r="303" spans="1:47" ht="12.75" customHeight="1">
      <c r="A303" s="106"/>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row>
    <row r="304" spans="1:47" ht="12.75" customHeight="1">
      <c r="A304" s="106"/>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row>
    <row r="305" spans="1:47" ht="12.75" customHeight="1">
      <c r="A305" s="106"/>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row>
    <row r="306" spans="1:47" ht="12.75" customHeight="1">
      <c r="A306" s="106"/>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row>
    <row r="307" spans="1:47" ht="12.75" customHeight="1">
      <c r="A307" s="106"/>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row>
    <row r="308" spans="1:47" ht="12.75" customHeight="1">
      <c r="A308" s="106"/>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row>
    <row r="309" spans="1:47" ht="12.75" customHeight="1">
      <c r="A309" s="106"/>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row>
    <row r="310" spans="1:47" ht="12.75" customHeight="1">
      <c r="A310" s="106"/>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row>
    <row r="311" spans="1:47" ht="12.75" customHeight="1">
      <c r="A311" s="106"/>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row>
    <row r="312" spans="1:47" ht="12.75" customHeight="1">
      <c r="A312" s="106"/>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row>
    <row r="313" spans="1:47" ht="12.75" customHeight="1">
      <c r="A313" s="106"/>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row>
    <row r="314" spans="1:47" ht="12.75" customHeight="1">
      <c r="A314" s="106"/>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c r="AP314" s="77"/>
      <c r="AQ314" s="77"/>
      <c r="AR314" s="77"/>
      <c r="AS314" s="77"/>
      <c r="AT314" s="77"/>
      <c r="AU314" s="77"/>
    </row>
    <row r="315" spans="1:47" ht="12.75" customHeight="1">
      <c r="A315" s="106"/>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c r="AP315" s="77"/>
      <c r="AQ315" s="77"/>
      <c r="AR315" s="77"/>
      <c r="AS315" s="77"/>
      <c r="AT315" s="77"/>
      <c r="AU315" s="77"/>
    </row>
    <row r="316" spans="1:47" ht="12.75" customHeight="1">
      <c r="A316" s="106"/>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row>
    <row r="317" spans="1:47" ht="12.75" customHeight="1">
      <c r="A317" s="106"/>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c r="AP317" s="77"/>
      <c r="AQ317" s="77"/>
      <c r="AR317" s="77"/>
      <c r="AS317" s="77"/>
      <c r="AT317" s="77"/>
      <c r="AU317" s="77"/>
    </row>
    <row r="318" spans="1:47" ht="12.75" customHeight="1">
      <c r="A318" s="106"/>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7"/>
      <c r="AQ318" s="77"/>
      <c r="AR318" s="77"/>
      <c r="AS318" s="77"/>
      <c r="AT318" s="77"/>
      <c r="AU318" s="77"/>
    </row>
    <row r="319" spans="1:47" ht="12.75" customHeight="1">
      <c r="A319" s="106"/>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row>
    <row r="320" spans="1:47" ht="12.75" customHeight="1">
      <c r="A320" s="106"/>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row>
    <row r="321" spans="1:47" ht="12.75" customHeight="1">
      <c r="A321" s="106"/>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row>
    <row r="322" spans="1:47" ht="12.75" customHeight="1">
      <c r="A322" s="106"/>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row>
    <row r="323" spans="1:47" ht="12.75" customHeight="1">
      <c r="A323" s="106"/>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row>
    <row r="324" spans="1:47" ht="12.75" customHeight="1">
      <c r="A324" s="106"/>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c r="AN324" s="77"/>
      <c r="AO324" s="77"/>
      <c r="AP324" s="77"/>
      <c r="AQ324" s="77"/>
      <c r="AR324" s="77"/>
      <c r="AS324" s="77"/>
      <c r="AT324" s="77"/>
      <c r="AU324" s="77"/>
    </row>
    <row r="325" spans="1:47" ht="12.75" customHeight="1">
      <c r="A325" s="106"/>
      <c r="B325" s="7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c r="AN325" s="77"/>
      <c r="AO325" s="77"/>
      <c r="AP325" s="77"/>
      <c r="AQ325" s="77"/>
      <c r="AR325" s="77"/>
      <c r="AS325" s="77"/>
      <c r="AT325" s="77"/>
      <c r="AU325" s="77"/>
    </row>
    <row r="326" spans="1:47" ht="12.75" customHeight="1">
      <c r="A326" s="106"/>
      <c r="B326" s="7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row>
    <row r="327" spans="1:47" ht="12.75" customHeight="1">
      <c r="A327" s="106"/>
      <c r="B327" s="7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row>
    <row r="328" spans="1:47" ht="12.75" customHeight="1">
      <c r="A328" s="106"/>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row>
    <row r="329" spans="1:47" ht="12.75" customHeight="1">
      <c r="A329" s="106"/>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row>
    <row r="330" spans="1:47" ht="12.75" customHeight="1">
      <c r="A330" s="106"/>
      <c r="B330" s="7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row>
    <row r="331" spans="1:47" ht="12.75" customHeight="1">
      <c r="A331" s="106"/>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row>
    <row r="332" spans="1:47" ht="12.75" customHeight="1">
      <c r="A332" s="106"/>
      <c r="B332" s="77"/>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row>
    <row r="333" spans="1:47" ht="12.75" customHeight="1">
      <c r="A333" s="106"/>
      <c r="B333" s="77"/>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row>
    <row r="334" spans="1:47" ht="12.75" customHeight="1">
      <c r="A334" s="106"/>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c r="AP334" s="77"/>
      <c r="AQ334" s="77"/>
      <c r="AR334" s="77"/>
      <c r="AS334" s="77"/>
      <c r="AT334" s="77"/>
      <c r="AU334" s="77"/>
    </row>
    <row r="335" spans="1:47" ht="12.75" customHeight="1">
      <c r="A335" s="106"/>
      <c r="B335" s="77"/>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row>
    <row r="336" spans="1:47" ht="12.75" customHeight="1">
      <c r="A336" s="106"/>
      <c r="B336" s="77"/>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row>
    <row r="337" spans="1:47" ht="12.75" customHeight="1">
      <c r="A337" s="106"/>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row>
    <row r="338" spans="1:47" ht="12.75" customHeight="1">
      <c r="A338" s="106"/>
      <c r="B338" s="77"/>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row>
    <row r="339" spans="1:47" ht="12.75" customHeight="1">
      <c r="A339" s="106"/>
      <c r="B339" s="77"/>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c r="AS339" s="77"/>
      <c r="AT339" s="77"/>
      <c r="AU339" s="77"/>
    </row>
    <row r="340" spans="1:47" ht="12.75" customHeight="1">
      <c r="A340" s="106"/>
      <c r="B340" s="77"/>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c r="AS340" s="77"/>
      <c r="AT340" s="77"/>
      <c r="AU340" s="77"/>
    </row>
    <row r="341" spans="1:47" ht="12.75" customHeight="1">
      <c r="A341" s="106"/>
      <c r="B341" s="77"/>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row>
    <row r="342" spans="1:47" ht="12.75" customHeight="1">
      <c r="A342" s="106"/>
      <c r="B342" s="77"/>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c r="AP342" s="77"/>
      <c r="AQ342" s="77"/>
      <c r="AR342" s="77"/>
      <c r="AS342" s="77"/>
      <c r="AT342" s="77"/>
      <c r="AU342" s="77"/>
    </row>
    <row r="343" spans="1:47" ht="12.75" customHeight="1">
      <c r="A343" s="106"/>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row>
    <row r="344" spans="1:47" ht="12.75" customHeight="1">
      <c r="A344" s="106"/>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row>
    <row r="345" spans="1:47" ht="12.75" customHeight="1">
      <c r="A345" s="106"/>
      <c r="B345" s="77"/>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c r="AP345" s="77"/>
      <c r="AQ345" s="77"/>
      <c r="AR345" s="77"/>
      <c r="AS345" s="77"/>
      <c r="AT345" s="77"/>
      <c r="AU345" s="77"/>
    </row>
    <row r="346" spans="1:47" ht="12.75" customHeight="1">
      <c r="A346" s="106"/>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row>
    <row r="347" spans="1:47" ht="12.75" customHeight="1">
      <c r="A347" s="106"/>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c r="AS347" s="77"/>
      <c r="AT347" s="77"/>
      <c r="AU347" s="77"/>
    </row>
    <row r="348" spans="1:47" ht="12.75" customHeight="1">
      <c r="A348" s="106"/>
      <c r="B348" s="77"/>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c r="AF348" s="77"/>
      <c r="AG348" s="77"/>
      <c r="AH348" s="77"/>
      <c r="AI348" s="77"/>
      <c r="AJ348" s="77"/>
      <c r="AK348" s="77"/>
      <c r="AL348" s="77"/>
      <c r="AM348" s="77"/>
      <c r="AN348" s="77"/>
      <c r="AO348" s="77"/>
      <c r="AP348" s="77"/>
      <c r="AQ348" s="77"/>
      <c r="AR348" s="77"/>
      <c r="AS348" s="77"/>
      <c r="AT348" s="77"/>
      <c r="AU348" s="77"/>
    </row>
    <row r="349" spans="1:47" ht="12.75" customHeight="1">
      <c r="A349" s="106"/>
      <c r="B349" s="77"/>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c r="AS349" s="77"/>
      <c r="AT349" s="77"/>
      <c r="AU349" s="77"/>
    </row>
    <row r="350" spans="1:47" ht="12.75" customHeight="1">
      <c r="A350" s="106"/>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c r="AG350" s="77"/>
      <c r="AH350" s="77"/>
      <c r="AI350" s="77"/>
      <c r="AJ350" s="77"/>
      <c r="AK350" s="77"/>
      <c r="AL350" s="77"/>
      <c r="AM350" s="77"/>
      <c r="AN350" s="77"/>
      <c r="AO350" s="77"/>
      <c r="AP350" s="77"/>
      <c r="AQ350" s="77"/>
      <c r="AR350" s="77"/>
      <c r="AS350" s="77"/>
      <c r="AT350" s="77"/>
      <c r="AU350" s="77"/>
    </row>
    <row r="351" spans="1:47" ht="12.75" customHeight="1">
      <c r="A351" s="106"/>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c r="AS351" s="77"/>
      <c r="AT351" s="77"/>
      <c r="AU351" s="77"/>
    </row>
    <row r="352" spans="1:47" ht="12.75" customHeight="1">
      <c r="A352" s="106"/>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c r="AS352" s="77"/>
      <c r="AT352" s="77"/>
      <c r="AU352" s="77"/>
    </row>
    <row r="353" spans="1:47" ht="12.75" customHeight="1">
      <c r="A353" s="106"/>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77"/>
      <c r="AG353" s="77"/>
      <c r="AH353" s="77"/>
      <c r="AI353" s="77"/>
      <c r="AJ353" s="77"/>
      <c r="AK353" s="77"/>
      <c r="AL353" s="77"/>
      <c r="AM353" s="77"/>
      <c r="AN353" s="77"/>
      <c r="AO353" s="77"/>
      <c r="AP353" s="77"/>
      <c r="AQ353" s="77"/>
      <c r="AR353" s="77"/>
      <c r="AS353" s="77"/>
      <c r="AT353" s="77"/>
      <c r="AU353" s="77"/>
    </row>
    <row r="354" spans="1:47" ht="12.75" customHeight="1">
      <c r="A354" s="106"/>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7"/>
      <c r="AJ354" s="77"/>
      <c r="AK354" s="77"/>
      <c r="AL354" s="77"/>
      <c r="AM354" s="77"/>
      <c r="AN354" s="77"/>
      <c r="AO354" s="77"/>
      <c r="AP354" s="77"/>
      <c r="AQ354" s="77"/>
      <c r="AR354" s="77"/>
      <c r="AS354" s="77"/>
      <c r="AT354" s="77"/>
      <c r="AU354" s="77"/>
    </row>
    <row r="355" spans="1:47" ht="12.75" customHeight="1">
      <c r="A355" s="106"/>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c r="AF355" s="77"/>
      <c r="AG355" s="77"/>
      <c r="AH355" s="77"/>
      <c r="AI355" s="77"/>
      <c r="AJ355" s="77"/>
      <c r="AK355" s="77"/>
      <c r="AL355" s="77"/>
      <c r="AM355" s="77"/>
      <c r="AN355" s="77"/>
      <c r="AO355" s="77"/>
      <c r="AP355" s="77"/>
      <c r="AQ355" s="77"/>
      <c r="AR355" s="77"/>
      <c r="AS355" s="77"/>
      <c r="AT355" s="77"/>
      <c r="AU355" s="77"/>
    </row>
    <row r="356" spans="1:47" ht="12.75" customHeight="1">
      <c r="A356" s="106"/>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c r="AF356" s="77"/>
      <c r="AG356" s="77"/>
      <c r="AH356" s="77"/>
      <c r="AI356" s="77"/>
      <c r="AJ356" s="77"/>
      <c r="AK356" s="77"/>
      <c r="AL356" s="77"/>
      <c r="AM356" s="77"/>
      <c r="AN356" s="77"/>
      <c r="AO356" s="77"/>
      <c r="AP356" s="77"/>
      <c r="AQ356" s="77"/>
      <c r="AR356" s="77"/>
      <c r="AS356" s="77"/>
      <c r="AT356" s="77"/>
      <c r="AU356" s="77"/>
    </row>
    <row r="357" spans="1:47" ht="12.75" customHeight="1">
      <c r="A357" s="106"/>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c r="AE357" s="77"/>
      <c r="AF357" s="77"/>
      <c r="AG357" s="77"/>
      <c r="AH357" s="77"/>
      <c r="AI357" s="77"/>
      <c r="AJ357" s="77"/>
      <c r="AK357" s="77"/>
      <c r="AL357" s="77"/>
      <c r="AM357" s="77"/>
      <c r="AN357" s="77"/>
      <c r="AO357" s="77"/>
      <c r="AP357" s="77"/>
      <c r="AQ357" s="77"/>
      <c r="AR357" s="77"/>
      <c r="AS357" s="77"/>
      <c r="AT357" s="77"/>
      <c r="AU357" s="77"/>
    </row>
    <row r="358" spans="1:47" ht="12.75" customHeight="1">
      <c r="A358" s="106"/>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c r="AE358" s="77"/>
      <c r="AF358" s="77"/>
      <c r="AG358" s="77"/>
      <c r="AH358" s="77"/>
      <c r="AI358" s="77"/>
      <c r="AJ358" s="77"/>
      <c r="AK358" s="77"/>
      <c r="AL358" s="77"/>
      <c r="AM358" s="77"/>
      <c r="AN358" s="77"/>
      <c r="AO358" s="77"/>
      <c r="AP358" s="77"/>
      <c r="AQ358" s="77"/>
      <c r="AR358" s="77"/>
      <c r="AS358" s="77"/>
      <c r="AT358" s="77"/>
      <c r="AU358" s="77"/>
    </row>
    <row r="359" spans="1:47" ht="12.75" customHeight="1">
      <c r="A359" s="106"/>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c r="AE359" s="77"/>
      <c r="AF359" s="77"/>
      <c r="AG359" s="77"/>
      <c r="AH359" s="77"/>
      <c r="AI359" s="77"/>
      <c r="AJ359" s="77"/>
      <c r="AK359" s="77"/>
      <c r="AL359" s="77"/>
      <c r="AM359" s="77"/>
      <c r="AN359" s="77"/>
      <c r="AO359" s="77"/>
      <c r="AP359" s="77"/>
      <c r="AQ359" s="77"/>
      <c r="AR359" s="77"/>
      <c r="AS359" s="77"/>
      <c r="AT359" s="77"/>
      <c r="AU359" s="77"/>
    </row>
    <row r="360" spans="1:47" ht="12.75" customHeight="1">
      <c r="A360" s="106"/>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c r="AE360" s="77"/>
      <c r="AF360" s="77"/>
      <c r="AG360" s="77"/>
      <c r="AH360" s="77"/>
      <c r="AI360" s="77"/>
      <c r="AJ360" s="77"/>
      <c r="AK360" s="77"/>
      <c r="AL360" s="77"/>
      <c r="AM360" s="77"/>
      <c r="AN360" s="77"/>
      <c r="AO360" s="77"/>
      <c r="AP360" s="77"/>
      <c r="AQ360" s="77"/>
      <c r="AR360" s="77"/>
      <c r="AS360" s="77"/>
      <c r="AT360" s="77"/>
      <c r="AU360" s="77"/>
    </row>
    <row r="361" spans="1:47" ht="12.75" customHeight="1">
      <c r="A361" s="106"/>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7"/>
      <c r="AO361" s="77"/>
      <c r="AP361" s="77"/>
      <c r="AQ361" s="77"/>
      <c r="AR361" s="77"/>
      <c r="AS361" s="77"/>
      <c r="AT361" s="77"/>
      <c r="AU361" s="77"/>
    </row>
    <row r="362" spans="1:47" ht="12.75" customHeight="1">
      <c r="A362" s="106"/>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c r="AE362" s="77"/>
      <c r="AF362" s="77"/>
      <c r="AG362" s="77"/>
      <c r="AH362" s="77"/>
      <c r="AI362" s="77"/>
      <c r="AJ362" s="77"/>
      <c r="AK362" s="77"/>
      <c r="AL362" s="77"/>
      <c r="AM362" s="77"/>
      <c r="AN362" s="77"/>
      <c r="AO362" s="77"/>
      <c r="AP362" s="77"/>
      <c r="AQ362" s="77"/>
      <c r="AR362" s="77"/>
      <c r="AS362" s="77"/>
      <c r="AT362" s="77"/>
      <c r="AU362" s="77"/>
    </row>
    <row r="363" spans="1:47" ht="12.75" customHeight="1">
      <c r="A363" s="106"/>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77"/>
      <c r="AN363" s="77"/>
      <c r="AO363" s="77"/>
      <c r="AP363" s="77"/>
      <c r="AQ363" s="77"/>
      <c r="AR363" s="77"/>
      <c r="AS363" s="77"/>
      <c r="AT363" s="77"/>
      <c r="AU363" s="77"/>
    </row>
    <row r="364" spans="1:47" ht="12.75" customHeight="1">
      <c r="A364" s="106"/>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c r="AI364" s="77"/>
      <c r="AJ364" s="77"/>
      <c r="AK364" s="77"/>
      <c r="AL364" s="77"/>
      <c r="AM364" s="77"/>
      <c r="AN364" s="77"/>
      <c r="AO364" s="77"/>
      <c r="AP364" s="77"/>
      <c r="AQ364" s="77"/>
      <c r="AR364" s="77"/>
      <c r="AS364" s="77"/>
      <c r="AT364" s="77"/>
      <c r="AU364" s="77"/>
    </row>
    <row r="365" spans="1:47" ht="12.75" customHeight="1">
      <c r="A365" s="106"/>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c r="AI365" s="77"/>
      <c r="AJ365" s="77"/>
      <c r="AK365" s="77"/>
      <c r="AL365" s="77"/>
      <c r="AM365" s="77"/>
      <c r="AN365" s="77"/>
      <c r="AO365" s="77"/>
      <c r="AP365" s="77"/>
      <c r="AQ365" s="77"/>
      <c r="AR365" s="77"/>
      <c r="AS365" s="77"/>
      <c r="AT365" s="77"/>
      <c r="AU365" s="77"/>
    </row>
    <row r="366" spans="1:47" ht="12.75" customHeight="1">
      <c r="A366" s="106"/>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c r="AI366" s="77"/>
      <c r="AJ366" s="77"/>
      <c r="AK366" s="77"/>
      <c r="AL366" s="77"/>
      <c r="AM366" s="77"/>
      <c r="AN366" s="77"/>
      <c r="AO366" s="77"/>
      <c r="AP366" s="77"/>
      <c r="AQ366" s="77"/>
      <c r="AR366" s="77"/>
      <c r="AS366" s="77"/>
      <c r="AT366" s="77"/>
      <c r="AU366" s="77"/>
    </row>
    <row r="367" spans="1:47" ht="12.75" customHeight="1">
      <c r="A367" s="106"/>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c r="AI367" s="77"/>
      <c r="AJ367" s="77"/>
      <c r="AK367" s="77"/>
      <c r="AL367" s="77"/>
      <c r="AM367" s="77"/>
      <c r="AN367" s="77"/>
      <c r="AO367" s="77"/>
      <c r="AP367" s="77"/>
      <c r="AQ367" s="77"/>
      <c r="AR367" s="77"/>
      <c r="AS367" s="77"/>
      <c r="AT367" s="77"/>
      <c r="AU367" s="77"/>
    </row>
    <row r="368" spans="1:47" ht="12.75" customHeight="1">
      <c r="A368" s="106"/>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c r="AI368" s="77"/>
      <c r="AJ368" s="77"/>
      <c r="AK368" s="77"/>
      <c r="AL368" s="77"/>
      <c r="AM368" s="77"/>
      <c r="AN368" s="77"/>
      <c r="AO368" s="77"/>
      <c r="AP368" s="77"/>
      <c r="AQ368" s="77"/>
      <c r="AR368" s="77"/>
      <c r="AS368" s="77"/>
      <c r="AT368" s="77"/>
      <c r="AU368" s="77"/>
    </row>
    <row r="369" spans="1:47" ht="12.75" customHeight="1">
      <c r="A369" s="106"/>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I369" s="77"/>
      <c r="AJ369" s="77"/>
      <c r="AK369" s="77"/>
      <c r="AL369" s="77"/>
      <c r="AM369" s="77"/>
      <c r="AN369" s="77"/>
      <c r="AO369" s="77"/>
      <c r="AP369" s="77"/>
      <c r="AQ369" s="77"/>
      <c r="AR369" s="77"/>
      <c r="AS369" s="77"/>
      <c r="AT369" s="77"/>
      <c r="AU369" s="77"/>
    </row>
    <row r="370" spans="1:47" ht="12.75" customHeight="1">
      <c r="A370" s="106"/>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c r="AI370" s="77"/>
      <c r="AJ370" s="77"/>
      <c r="AK370" s="77"/>
      <c r="AL370" s="77"/>
      <c r="AM370" s="77"/>
      <c r="AN370" s="77"/>
      <c r="AO370" s="77"/>
      <c r="AP370" s="77"/>
      <c r="AQ370" s="77"/>
      <c r="AR370" s="77"/>
      <c r="AS370" s="77"/>
      <c r="AT370" s="77"/>
      <c r="AU370" s="77"/>
    </row>
    <row r="371" spans="1:47" ht="12.75" customHeight="1">
      <c r="A371" s="106"/>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c r="AI371" s="77"/>
      <c r="AJ371" s="77"/>
      <c r="AK371" s="77"/>
      <c r="AL371" s="77"/>
      <c r="AM371" s="77"/>
      <c r="AN371" s="77"/>
      <c r="AO371" s="77"/>
      <c r="AP371" s="77"/>
      <c r="AQ371" s="77"/>
      <c r="AR371" s="77"/>
      <c r="AS371" s="77"/>
      <c r="AT371" s="77"/>
      <c r="AU371" s="77"/>
    </row>
    <row r="372" spans="1:47" ht="12.75" customHeight="1">
      <c r="A372" s="106"/>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c r="AE372" s="77"/>
      <c r="AF372" s="77"/>
      <c r="AG372" s="77"/>
      <c r="AH372" s="77"/>
      <c r="AI372" s="77"/>
      <c r="AJ372" s="77"/>
      <c r="AK372" s="77"/>
      <c r="AL372" s="77"/>
      <c r="AM372" s="77"/>
      <c r="AN372" s="77"/>
      <c r="AO372" s="77"/>
      <c r="AP372" s="77"/>
      <c r="AQ372" s="77"/>
      <c r="AR372" s="77"/>
      <c r="AS372" s="77"/>
      <c r="AT372" s="77"/>
      <c r="AU372" s="77"/>
    </row>
    <row r="373" spans="1:47" ht="12.75" customHeight="1">
      <c r="A373" s="106"/>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c r="AI373" s="77"/>
      <c r="AJ373" s="77"/>
      <c r="AK373" s="77"/>
      <c r="AL373" s="77"/>
      <c r="AM373" s="77"/>
      <c r="AN373" s="77"/>
      <c r="AO373" s="77"/>
      <c r="AP373" s="77"/>
      <c r="AQ373" s="77"/>
      <c r="AR373" s="77"/>
      <c r="AS373" s="77"/>
      <c r="AT373" s="77"/>
      <c r="AU373" s="77"/>
    </row>
    <row r="374" spans="1:47" ht="12.75" customHeight="1">
      <c r="A374" s="106"/>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c r="AP374" s="77"/>
      <c r="AQ374" s="77"/>
      <c r="AR374" s="77"/>
      <c r="AS374" s="77"/>
      <c r="AT374" s="77"/>
      <c r="AU374" s="77"/>
    </row>
    <row r="375" spans="1:47" ht="12.75" customHeight="1">
      <c r="A375" s="106"/>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7"/>
      <c r="AJ375" s="77"/>
      <c r="AK375" s="77"/>
      <c r="AL375" s="77"/>
      <c r="AM375" s="77"/>
      <c r="AN375" s="77"/>
      <c r="AO375" s="77"/>
      <c r="AP375" s="77"/>
      <c r="AQ375" s="77"/>
      <c r="AR375" s="77"/>
      <c r="AS375" s="77"/>
      <c r="AT375" s="77"/>
      <c r="AU375" s="77"/>
    </row>
    <row r="376" spans="1:47" ht="12.75" customHeight="1">
      <c r="A376" s="106"/>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c r="AI376" s="77"/>
      <c r="AJ376" s="77"/>
      <c r="AK376" s="77"/>
      <c r="AL376" s="77"/>
      <c r="AM376" s="77"/>
      <c r="AN376" s="77"/>
      <c r="AO376" s="77"/>
      <c r="AP376" s="77"/>
      <c r="AQ376" s="77"/>
      <c r="AR376" s="77"/>
      <c r="AS376" s="77"/>
      <c r="AT376" s="77"/>
      <c r="AU376" s="77"/>
    </row>
    <row r="377" spans="1:47" ht="12.75" customHeight="1">
      <c r="A377" s="106"/>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c r="AP377" s="77"/>
      <c r="AQ377" s="77"/>
      <c r="AR377" s="77"/>
      <c r="AS377" s="77"/>
      <c r="AT377" s="77"/>
      <c r="AU377" s="77"/>
    </row>
    <row r="378" spans="1:47" ht="12.75" customHeight="1">
      <c r="A378" s="106"/>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c r="AE378" s="77"/>
      <c r="AF378" s="77"/>
      <c r="AG378" s="77"/>
      <c r="AH378" s="77"/>
      <c r="AI378" s="77"/>
      <c r="AJ378" s="77"/>
      <c r="AK378" s="77"/>
      <c r="AL378" s="77"/>
      <c r="AM378" s="77"/>
      <c r="AN378" s="77"/>
      <c r="AO378" s="77"/>
      <c r="AP378" s="77"/>
      <c r="AQ378" s="77"/>
      <c r="AR378" s="77"/>
      <c r="AS378" s="77"/>
      <c r="AT378" s="77"/>
      <c r="AU378" s="77"/>
    </row>
    <row r="379" spans="1:47" ht="12.75" customHeight="1">
      <c r="A379" s="106"/>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c r="AE379" s="77"/>
      <c r="AF379" s="77"/>
      <c r="AG379" s="77"/>
      <c r="AH379" s="77"/>
      <c r="AI379" s="77"/>
      <c r="AJ379" s="77"/>
      <c r="AK379" s="77"/>
      <c r="AL379" s="77"/>
      <c r="AM379" s="77"/>
      <c r="AN379" s="77"/>
      <c r="AO379" s="77"/>
      <c r="AP379" s="77"/>
      <c r="AQ379" s="77"/>
      <c r="AR379" s="77"/>
      <c r="AS379" s="77"/>
      <c r="AT379" s="77"/>
      <c r="AU379" s="77"/>
    </row>
    <row r="380" spans="1:47" ht="12.75" customHeight="1">
      <c r="A380" s="106"/>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7"/>
      <c r="AI380" s="77"/>
      <c r="AJ380" s="77"/>
      <c r="AK380" s="77"/>
      <c r="AL380" s="77"/>
      <c r="AM380" s="77"/>
      <c r="AN380" s="77"/>
      <c r="AO380" s="77"/>
      <c r="AP380" s="77"/>
      <c r="AQ380" s="77"/>
      <c r="AR380" s="77"/>
      <c r="AS380" s="77"/>
      <c r="AT380" s="77"/>
      <c r="AU380" s="77"/>
    </row>
    <row r="381" spans="1:47" ht="12.75" customHeight="1">
      <c r="A381" s="106"/>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c r="AE381" s="77"/>
      <c r="AF381" s="77"/>
      <c r="AG381" s="77"/>
      <c r="AH381" s="77"/>
      <c r="AI381" s="77"/>
      <c r="AJ381" s="77"/>
      <c r="AK381" s="77"/>
      <c r="AL381" s="77"/>
      <c r="AM381" s="77"/>
      <c r="AN381" s="77"/>
      <c r="AO381" s="77"/>
      <c r="AP381" s="77"/>
      <c r="AQ381" s="77"/>
      <c r="AR381" s="77"/>
      <c r="AS381" s="77"/>
      <c r="AT381" s="77"/>
      <c r="AU381" s="77"/>
    </row>
    <row r="382" spans="1:47" ht="12.75" customHeight="1">
      <c r="A382" s="106"/>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L382" s="77"/>
      <c r="AM382" s="77"/>
      <c r="AN382" s="77"/>
      <c r="AO382" s="77"/>
      <c r="AP382" s="77"/>
      <c r="AQ382" s="77"/>
      <c r="AR382" s="77"/>
      <c r="AS382" s="77"/>
      <c r="AT382" s="77"/>
      <c r="AU382" s="77"/>
    </row>
    <row r="383" spans="1:47" ht="12.75" customHeight="1">
      <c r="A383" s="106"/>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L383" s="77"/>
      <c r="AM383" s="77"/>
      <c r="AN383" s="77"/>
      <c r="AO383" s="77"/>
      <c r="AP383" s="77"/>
      <c r="AQ383" s="77"/>
      <c r="AR383" s="77"/>
      <c r="AS383" s="77"/>
      <c r="AT383" s="77"/>
      <c r="AU383" s="77"/>
    </row>
    <row r="384" spans="1:47" ht="12.75" customHeight="1">
      <c r="A384" s="106"/>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row>
    <row r="385" spans="1:47" ht="12.75" customHeight="1">
      <c r="A385" s="106"/>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c r="AP385" s="77"/>
      <c r="AQ385" s="77"/>
      <c r="AR385" s="77"/>
      <c r="AS385" s="77"/>
      <c r="AT385" s="77"/>
      <c r="AU385" s="77"/>
    </row>
    <row r="386" spans="1:47" ht="12.75" customHeight="1">
      <c r="A386" s="106"/>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c r="AL386" s="77"/>
      <c r="AM386" s="77"/>
      <c r="AN386" s="77"/>
      <c r="AO386" s="77"/>
      <c r="AP386" s="77"/>
      <c r="AQ386" s="77"/>
      <c r="AR386" s="77"/>
      <c r="AS386" s="77"/>
      <c r="AT386" s="77"/>
      <c r="AU386" s="77"/>
    </row>
    <row r="387" spans="1:47" ht="12.75" customHeight="1">
      <c r="A387" s="106"/>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c r="AL387" s="77"/>
      <c r="AM387" s="77"/>
      <c r="AN387" s="77"/>
      <c r="AO387" s="77"/>
      <c r="AP387" s="77"/>
      <c r="AQ387" s="77"/>
      <c r="AR387" s="77"/>
      <c r="AS387" s="77"/>
      <c r="AT387" s="77"/>
      <c r="AU387" s="77"/>
    </row>
    <row r="388" spans="1:47" ht="12.75" customHeight="1">
      <c r="A388" s="106"/>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c r="AL388" s="77"/>
      <c r="AM388" s="77"/>
      <c r="AN388" s="77"/>
      <c r="AO388" s="77"/>
      <c r="AP388" s="77"/>
      <c r="AQ388" s="77"/>
      <c r="AR388" s="77"/>
      <c r="AS388" s="77"/>
      <c r="AT388" s="77"/>
      <c r="AU388" s="77"/>
    </row>
    <row r="389" spans="1:47" ht="12.75" customHeight="1">
      <c r="A389" s="106"/>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c r="AL389" s="77"/>
      <c r="AM389" s="77"/>
      <c r="AN389" s="77"/>
      <c r="AO389" s="77"/>
      <c r="AP389" s="77"/>
      <c r="AQ389" s="77"/>
      <c r="AR389" s="77"/>
      <c r="AS389" s="77"/>
      <c r="AT389" s="77"/>
      <c r="AU389" s="77"/>
    </row>
    <row r="390" spans="1:47" ht="12.75" customHeight="1">
      <c r="A390" s="106"/>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L390" s="77"/>
      <c r="AM390" s="77"/>
      <c r="AN390" s="77"/>
      <c r="AO390" s="77"/>
      <c r="AP390" s="77"/>
      <c r="AQ390" s="77"/>
      <c r="AR390" s="77"/>
      <c r="AS390" s="77"/>
      <c r="AT390" s="77"/>
      <c r="AU390" s="77"/>
    </row>
    <row r="391" spans="1:47" ht="12.75" customHeight="1">
      <c r="A391" s="106"/>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c r="AL391" s="77"/>
      <c r="AM391" s="77"/>
      <c r="AN391" s="77"/>
      <c r="AO391" s="77"/>
      <c r="AP391" s="77"/>
      <c r="AQ391" s="77"/>
      <c r="AR391" s="77"/>
      <c r="AS391" s="77"/>
      <c r="AT391" s="77"/>
      <c r="AU391" s="77"/>
    </row>
    <row r="392" spans="1:47" ht="12.75" customHeight="1">
      <c r="A392" s="106"/>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row>
    <row r="393" spans="1:47" ht="12.75" customHeight="1">
      <c r="A393" s="106"/>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L393" s="77"/>
      <c r="AM393" s="77"/>
      <c r="AN393" s="77"/>
      <c r="AO393" s="77"/>
      <c r="AP393" s="77"/>
      <c r="AQ393" s="77"/>
      <c r="AR393" s="77"/>
      <c r="AS393" s="77"/>
      <c r="AT393" s="77"/>
      <c r="AU393" s="77"/>
    </row>
    <row r="394" spans="1:47" ht="12.75" customHeight="1">
      <c r="A394" s="106"/>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L394" s="77"/>
      <c r="AM394" s="77"/>
      <c r="AN394" s="77"/>
      <c r="AO394" s="77"/>
      <c r="AP394" s="77"/>
      <c r="AQ394" s="77"/>
      <c r="AR394" s="77"/>
      <c r="AS394" s="77"/>
      <c r="AT394" s="77"/>
      <c r="AU394" s="77"/>
    </row>
    <row r="395" spans="1:47" ht="12.75" customHeight="1">
      <c r="A395" s="106"/>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c r="AL395" s="77"/>
      <c r="AM395" s="77"/>
      <c r="AN395" s="77"/>
      <c r="AO395" s="77"/>
      <c r="AP395" s="77"/>
      <c r="AQ395" s="77"/>
      <c r="AR395" s="77"/>
      <c r="AS395" s="77"/>
      <c r="AT395" s="77"/>
      <c r="AU395" s="77"/>
    </row>
    <row r="396" spans="1:47" ht="12.75" customHeight="1">
      <c r="A396" s="106"/>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c r="AL396" s="77"/>
      <c r="AM396" s="77"/>
      <c r="AN396" s="77"/>
      <c r="AO396" s="77"/>
      <c r="AP396" s="77"/>
      <c r="AQ396" s="77"/>
      <c r="AR396" s="77"/>
      <c r="AS396" s="77"/>
      <c r="AT396" s="77"/>
      <c r="AU396" s="77"/>
    </row>
    <row r="397" spans="1:47" ht="12.75" customHeight="1">
      <c r="A397" s="106"/>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L397" s="77"/>
      <c r="AM397" s="77"/>
      <c r="AN397" s="77"/>
      <c r="AO397" s="77"/>
      <c r="AP397" s="77"/>
      <c r="AQ397" s="77"/>
      <c r="AR397" s="77"/>
      <c r="AS397" s="77"/>
      <c r="AT397" s="77"/>
      <c r="AU397" s="77"/>
    </row>
    <row r="398" spans="1:47" ht="12.75" customHeight="1">
      <c r="A398" s="106"/>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c r="AP398" s="77"/>
      <c r="AQ398" s="77"/>
      <c r="AR398" s="77"/>
      <c r="AS398" s="77"/>
      <c r="AT398" s="77"/>
      <c r="AU398" s="77"/>
    </row>
    <row r="399" spans="1:47" ht="12.75" customHeight="1">
      <c r="A399" s="106"/>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L399" s="77"/>
      <c r="AM399" s="77"/>
      <c r="AN399" s="77"/>
      <c r="AO399" s="77"/>
      <c r="AP399" s="77"/>
      <c r="AQ399" s="77"/>
      <c r="AR399" s="77"/>
      <c r="AS399" s="77"/>
      <c r="AT399" s="77"/>
      <c r="AU399" s="77"/>
    </row>
    <row r="400" spans="1:47" ht="12.75" customHeight="1">
      <c r="A400" s="106"/>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77"/>
      <c r="AN400" s="77"/>
      <c r="AO400" s="77"/>
      <c r="AP400" s="77"/>
      <c r="AQ400" s="77"/>
      <c r="AR400" s="77"/>
      <c r="AS400" s="77"/>
      <c r="AT400" s="77"/>
      <c r="AU400" s="77"/>
    </row>
    <row r="401" spans="1:47" ht="12.75" customHeight="1">
      <c r="A401" s="106"/>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c r="AS401" s="77"/>
      <c r="AT401" s="77"/>
      <c r="AU401" s="77"/>
    </row>
    <row r="402" spans="1:47" ht="12.75" customHeight="1">
      <c r="A402" s="106"/>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c r="AS402" s="77"/>
      <c r="AT402" s="77"/>
      <c r="AU402" s="77"/>
    </row>
    <row r="403" spans="1:47" ht="12.75" customHeight="1">
      <c r="A403" s="106"/>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L403" s="77"/>
      <c r="AM403" s="77"/>
      <c r="AN403" s="77"/>
      <c r="AO403" s="77"/>
      <c r="AP403" s="77"/>
      <c r="AQ403" s="77"/>
      <c r="AR403" s="77"/>
      <c r="AS403" s="77"/>
      <c r="AT403" s="77"/>
      <c r="AU403" s="77"/>
    </row>
    <row r="404" spans="1:47" ht="12.75" customHeight="1">
      <c r="A404" s="106"/>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c r="AI404" s="77"/>
      <c r="AJ404" s="77"/>
      <c r="AK404" s="77"/>
      <c r="AL404" s="77"/>
      <c r="AM404" s="77"/>
      <c r="AN404" s="77"/>
      <c r="AO404" s="77"/>
      <c r="AP404" s="77"/>
      <c r="AQ404" s="77"/>
      <c r="AR404" s="77"/>
      <c r="AS404" s="77"/>
      <c r="AT404" s="77"/>
      <c r="AU404" s="77"/>
    </row>
    <row r="405" spans="1:47" ht="12.75" customHeight="1">
      <c r="A405" s="106"/>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7"/>
      <c r="AJ405" s="77"/>
      <c r="AK405" s="77"/>
      <c r="AL405" s="77"/>
      <c r="AM405" s="77"/>
      <c r="AN405" s="77"/>
      <c r="AO405" s="77"/>
      <c r="AP405" s="77"/>
      <c r="AQ405" s="77"/>
      <c r="AR405" s="77"/>
      <c r="AS405" s="77"/>
      <c r="AT405" s="77"/>
      <c r="AU405" s="77"/>
    </row>
    <row r="406" spans="1:47" ht="12.75" customHeight="1">
      <c r="A406" s="106"/>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c r="AL406" s="77"/>
      <c r="AM406" s="77"/>
      <c r="AN406" s="77"/>
      <c r="AO406" s="77"/>
      <c r="AP406" s="77"/>
      <c r="AQ406" s="77"/>
      <c r="AR406" s="77"/>
      <c r="AS406" s="77"/>
      <c r="AT406" s="77"/>
      <c r="AU406" s="77"/>
    </row>
    <row r="407" spans="1:47" ht="12.75" customHeight="1">
      <c r="A407" s="106"/>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c r="AE407" s="77"/>
      <c r="AF407" s="77"/>
      <c r="AG407" s="77"/>
      <c r="AH407" s="77"/>
      <c r="AI407" s="77"/>
      <c r="AJ407" s="77"/>
      <c r="AK407" s="77"/>
      <c r="AL407" s="77"/>
      <c r="AM407" s="77"/>
      <c r="AN407" s="77"/>
      <c r="AO407" s="77"/>
      <c r="AP407" s="77"/>
      <c r="AQ407" s="77"/>
      <c r="AR407" s="77"/>
      <c r="AS407" s="77"/>
      <c r="AT407" s="77"/>
      <c r="AU407" s="77"/>
    </row>
    <row r="408" spans="1:47" ht="12.75" customHeight="1">
      <c r="A408" s="106"/>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c r="AL408" s="77"/>
      <c r="AM408" s="77"/>
      <c r="AN408" s="77"/>
      <c r="AO408" s="77"/>
      <c r="AP408" s="77"/>
      <c r="AQ408" s="77"/>
      <c r="AR408" s="77"/>
      <c r="AS408" s="77"/>
      <c r="AT408" s="77"/>
      <c r="AU408" s="77"/>
    </row>
    <row r="409" spans="1:47" ht="12.75" customHeight="1">
      <c r="A409" s="106"/>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c r="AI409" s="77"/>
      <c r="AJ409" s="77"/>
      <c r="AK409" s="77"/>
      <c r="AL409" s="77"/>
      <c r="AM409" s="77"/>
      <c r="AN409" s="77"/>
      <c r="AO409" s="77"/>
      <c r="AP409" s="77"/>
      <c r="AQ409" s="77"/>
      <c r="AR409" s="77"/>
      <c r="AS409" s="77"/>
      <c r="AT409" s="77"/>
      <c r="AU409" s="77"/>
    </row>
    <row r="410" spans="1:47" ht="12.75" customHeight="1">
      <c r="A410" s="106"/>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row>
    <row r="411" spans="1:47" ht="12.75" customHeight="1">
      <c r="A411" s="106"/>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c r="AI411" s="77"/>
      <c r="AJ411" s="77"/>
      <c r="AK411" s="77"/>
      <c r="AL411" s="77"/>
      <c r="AM411" s="77"/>
      <c r="AN411" s="77"/>
      <c r="AO411" s="77"/>
      <c r="AP411" s="77"/>
      <c r="AQ411" s="77"/>
      <c r="AR411" s="77"/>
      <c r="AS411" s="77"/>
      <c r="AT411" s="77"/>
      <c r="AU411" s="77"/>
    </row>
    <row r="412" spans="1:47" ht="12.75" customHeight="1">
      <c r="A412" s="106"/>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c r="AI412" s="77"/>
      <c r="AJ412" s="77"/>
      <c r="AK412" s="77"/>
      <c r="AL412" s="77"/>
      <c r="AM412" s="77"/>
      <c r="AN412" s="77"/>
      <c r="AO412" s="77"/>
      <c r="AP412" s="77"/>
      <c r="AQ412" s="77"/>
      <c r="AR412" s="77"/>
      <c r="AS412" s="77"/>
      <c r="AT412" s="77"/>
      <c r="AU412" s="77"/>
    </row>
    <row r="413" spans="1:47" ht="12.75" customHeight="1">
      <c r="A413" s="106"/>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c r="AE413" s="77"/>
      <c r="AF413" s="77"/>
      <c r="AG413" s="77"/>
      <c r="AH413" s="77"/>
      <c r="AI413" s="77"/>
      <c r="AJ413" s="77"/>
      <c r="AK413" s="77"/>
      <c r="AL413" s="77"/>
      <c r="AM413" s="77"/>
      <c r="AN413" s="77"/>
      <c r="AO413" s="77"/>
      <c r="AP413" s="77"/>
      <c r="AQ413" s="77"/>
      <c r="AR413" s="77"/>
      <c r="AS413" s="77"/>
      <c r="AT413" s="77"/>
      <c r="AU413" s="77"/>
    </row>
    <row r="414" spans="1:47" ht="12.75" customHeight="1">
      <c r="A414" s="106"/>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c r="AS414" s="77"/>
      <c r="AT414" s="77"/>
      <c r="AU414" s="77"/>
    </row>
    <row r="415" spans="1:47" ht="12.75" customHeight="1">
      <c r="A415" s="106"/>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c r="AS415" s="77"/>
      <c r="AT415" s="77"/>
      <c r="AU415" s="77"/>
    </row>
    <row r="416" spans="1:47" ht="12.75" customHeight="1">
      <c r="A416" s="106"/>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c r="AS416" s="77"/>
      <c r="AT416" s="77"/>
      <c r="AU416" s="77"/>
    </row>
    <row r="417" spans="1:47" ht="12.75" customHeight="1">
      <c r="A417" s="106"/>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c r="AE417" s="77"/>
      <c r="AF417" s="77"/>
      <c r="AG417" s="77"/>
      <c r="AH417" s="77"/>
      <c r="AI417" s="77"/>
      <c r="AJ417" s="77"/>
      <c r="AK417" s="77"/>
      <c r="AL417" s="77"/>
      <c r="AM417" s="77"/>
      <c r="AN417" s="77"/>
      <c r="AO417" s="77"/>
      <c r="AP417" s="77"/>
      <c r="AQ417" s="77"/>
      <c r="AR417" s="77"/>
      <c r="AS417" s="77"/>
      <c r="AT417" s="77"/>
      <c r="AU417" s="77"/>
    </row>
    <row r="418" spans="1:47" ht="12.75" customHeight="1">
      <c r="A418" s="106"/>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c r="AL418" s="77"/>
      <c r="AM418" s="77"/>
      <c r="AN418" s="77"/>
      <c r="AO418" s="77"/>
      <c r="AP418" s="77"/>
      <c r="AQ418" s="77"/>
      <c r="AR418" s="77"/>
      <c r="AS418" s="77"/>
      <c r="AT418" s="77"/>
      <c r="AU418" s="77"/>
    </row>
    <row r="419" spans="1:47" ht="12.75" customHeight="1">
      <c r="A419" s="106"/>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c r="AE419" s="77"/>
      <c r="AF419" s="77"/>
      <c r="AG419" s="77"/>
      <c r="AH419" s="77"/>
      <c r="AI419" s="77"/>
      <c r="AJ419" s="77"/>
      <c r="AK419" s="77"/>
      <c r="AL419" s="77"/>
      <c r="AM419" s="77"/>
      <c r="AN419" s="77"/>
      <c r="AO419" s="77"/>
      <c r="AP419" s="77"/>
      <c r="AQ419" s="77"/>
      <c r="AR419" s="77"/>
      <c r="AS419" s="77"/>
      <c r="AT419" s="77"/>
      <c r="AU419" s="77"/>
    </row>
    <row r="420" spans="1:47" ht="12.75" customHeight="1">
      <c r="A420" s="106"/>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c r="AL420" s="77"/>
      <c r="AM420" s="77"/>
      <c r="AN420" s="77"/>
      <c r="AO420" s="77"/>
      <c r="AP420" s="77"/>
      <c r="AQ420" s="77"/>
      <c r="AR420" s="77"/>
      <c r="AS420" s="77"/>
      <c r="AT420" s="77"/>
      <c r="AU420" s="77"/>
    </row>
    <row r="421" spans="1:47" ht="12.75" customHeight="1">
      <c r="A421" s="106"/>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L421" s="77"/>
      <c r="AM421" s="77"/>
      <c r="AN421" s="77"/>
      <c r="AO421" s="77"/>
      <c r="AP421" s="77"/>
      <c r="AQ421" s="77"/>
      <c r="AR421" s="77"/>
      <c r="AS421" s="77"/>
      <c r="AT421" s="77"/>
      <c r="AU421" s="77"/>
    </row>
    <row r="422" spans="1:47" ht="12.75" customHeight="1">
      <c r="A422" s="106"/>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c r="AE422" s="77"/>
      <c r="AF422" s="77"/>
      <c r="AG422" s="77"/>
      <c r="AH422" s="77"/>
      <c r="AI422" s="77"/>
      <c r="AJ422" s="77"/>
      <c r="AK422" s="77"/>
      <c r="AL422" s="77"/>
      <c r="AM422" s="77"/>
      <c r="AN422" s="77"/>
      <c r="AO422" s="77"/>
      <c r="AP422" s="77"/>
      <c r="AQ422" s="77"/>
      <c r="AR422" s="77"/>
      <c r="AS422" s="77"/>
      <c r="AT422" s="77"/>
      <c r="AU422" s="77"/>
    </row>
    <row r="423" spans="1:47" ht="12.75" customHeight="1">
      <c r="A423" s="106"/>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77"/>
      <c r="AN423" s="77"/>
      <c r="AO423" s="77"/>
      <c r="AP423" s="77"/>
      <c r="AQ423" s="77"/>
      <c r="AR423" s="77"/>
      <c r="AS423" s="77"/>
      <c r="AT423" s="77"/>
      <c r="AU423" s="77"/>
    </row>
    <row r="424" spans="1:47" ht="12.75" customHeight="1">
      <c r="A424" s="106"/>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c r="AE424" s="77"/>
      <c r="AF424" s="77"/>
      <c r="AG424" s="77"/>
      <c r="AH424" s="77"/>
      <c r="AI424" s="77"/>
      <c r="AJ424" s="77"/>
      <c r="AK424" s="77"/>
      <c r="AL424" s="77"/>
      <c r="AM424" s="77"/>
      <c r="AN424" s="77"/>
      <c r="AO424" s="77"/>
      <c r="AP424" s="77"/>
      <c r="AQ424" s="77"/>
      <c r="AR424" s="77"/>
      <c r="AS424" s="77"/>
      <c r="AT424" s="77"/>
      <c r="AU424" s="77"/>
    </row>
    <row r="425" spans="1:47" ht="12.75" customHeight="1">
      <c r="A425" s="106"/>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c r="AH425" s="77"/>
      <c r="AI425" s="77"/>
      <c r="AJ425" s="77"/>
      <c r="AK425" s="77"/>
      <c r="AL425" s="77"/>
      <c r="AM425" s="77"/>
      <c r="AN425" s="77"/>
      <c r="AO425" s="77"/>
      <c r="AP425" s="77"/>
      <c r="AQ425" s="77"/>
      <c r="AR425" s="77"/>
      <c r="AS425" s="77"/>
      <c r="AT425" s="77"/>
      <c r="AU425" s="77"/>
    </row>
    <row r="426" spans="1:47" ht="12.75" customHeight="1">
      <c r="A426" s="106"/>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c r="AH426" s="77"/>
      <c r="AI426" s="77"/>
      <c r="AJ426" s="77"/>
      <c r="AK426" s="77"/>
      <c r="AL426" s="77"/>
      <c r="AM426" s="77"/>
      <c r="AN426" s="77"/>
      <c r="AO426" s="77"/>
      <c r="AP426" s="77"/>
      <c r="AQ426" s="77"/>
      <c r="AR426" s="77"/>
      <c r="AS426" s="77"/>
      <c r="AT426" s="77"/>
      <c r="AU426" s="77"/>
    </row>
    <row r="427" spans="1:47" ht="12.75" customHeight="1">
      <c r="A427" s="106"/>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c r="AH427" s="77"/>
      <c r="AI427" s="77"/>
      <c r="AJ427" s="77"/>
      <c r="AK427" s="77"/>
      <c r="AL427" s="77"/>
      <c r="AM427" s="77"/>
      <c r="AN427" s="77"/>
      <c r="AO427" s="77"/>
      <c r="AP427" s="77"/>
      <c r="AQ427" s="77"/>
      <c r="AR427" s="77"/>
      <c r="AS427" s="77"/>
      <c r="AT427" s="77"/>
      <c r="AU427" s="77"/>
    </row>
    <row r="428" spans="1:47" ht="12.75" customHeight="1">
      <c r="A428" s="106"/>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c r="AH428" s="77"/>
      <c r="AI428" s="77"/>
      <c r="AJ428" s="77"/>
      <c r="AK428" s="77"/>
      <c r="AL428" s="77"/>
      <c r="AM428" s="77"/>
      <c r="AN428" s="77"/>
      <c r="AO428" s="77"/>
      <c r="AP428" s="77"/>
      <c r="AQ428" s="77"/>
      <c r="AR428" s="77"/>
      <c r="AS428" s="77"/>
      <c r="AT428" s="77"/>
      <c r="AU428" s="77"/>
    </row>
    <row r="429" spans="1:47" ht="12.75" customHeight="1">
      <c r="A429" s="106"/>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c r="AH429" s="77"/>
      <c r="AI429" s="77"/>
      <c r="AJ429" s="77"/>
      <c r="AK429" s="77"/>
      <c r="AL429" s="77"/>
      <c r="AM429" s="77"/>
      <c r="AN429" s="77"/>
      <c r="AO429" s="77"/>
      <c r="AP429" s="77"/>
      <c r="AQ429" s="77"/>
      <c r="AR429" s="77"/>
      <c r="AS429" s="77"/>
      <c r="AT429" s="77"/>
      <c r="AU429" s="77"/>
    </row>
    <row r="430" spans="1:47" ht="12.75" customHeight="1">
      <c r="A430" s="106"/>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c r="AH430" s="77"/>
      <c r="AI430" s="77"/>
      <c r="AJ430" s="77"/>
      <c r="AK430" s="77"/>
      <c r="AL430" s="77"/>
      <c r="AM430" s="77"/>
      <c r="AN430" s="77"/>
      <c r="AO430" s="77"/>
      <c r="AP430" s="77"/>
      <c r="AQ430" s="77"/>
      <c r="AR430" s="77"/>
      <c r="AS430" s="77"/>
      <c r="AT430" s="77"/>
      <c r="AU430" s="77"/>
    </row>
    <row r="431" spans="1:47" ht="12.75" customHeight="1">
      <c r="A431" s="106"/>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7"/>
      <c r="AI431" s="77"/>
      <c r="AJ431" s="77"/>
      <c r="AK431" s="77"/>
      <c r="AL431" s="77"/>
      <c r="AM431" s="77"/>
      <c r="AN431" s="77"/>
      <c r="AO431" s="77"/>
      <c r="AP431" s="77"/>
      <c r="AQ431" s="77"/>
      <c r="AR431" s="77"/>
      <c r="AS431" s="77"/>
      <c r="AT431" s="77"/>
      <c r="AU431" s="77"/>
    </row>
    <row r="432" spans="1:47" ht="12.75" customHeight="1">
      <c r="A432" s="106"/>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c r="AH432" s="77"/>
      <c r="AI432" s="77"/>
      <c r="AJ432" s="77"/>
      <c r="AK432" s="77"/>
      <c r="AL432" s="77"/>
      <c r="AM432" s="77"/>
      <c r="AN432" s="77"/>
      <c r="AO432" s="77"/>
      <c r="AP432" s="77"/>
      <c r="AQ432" s="77"/>
      <c r="AR432" s="77"/>
      <c r="AS432" s="77"/>
      <c r="AT432" s="77"/>
      <c r="AU432" s="77"/>
    </row>
    <row r="433" spans="1:47" ht="12.75" customHeight="1">
      <c r="A433" s="106"/>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c r="AH433" s="77"/>
      <c r="AI433" s="77"/>
      <c r="AJ433" s="77"/>
      <c r="AK433" s="77"/>
      <c r="AL433" s="77"/>
      <c r="AM433" s="77"/>
      <c r="AN433" s="77"/>
      <c r="AO433" s="77"/>
      <c r="AP433" s="77"/>
      <c r="AQ433" s="77"/>
      <c r="AR433" s="77"/>
      <c r="AS433" s="77"/>
      <c r="AT433" s="77"/>
      <c r="AU433" s="77"/>
    </row>
    <row r="434" spans="1:47" ht="12.75" customHeight="1">
      <c r="A434" s="106"/>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c r="AI434" s="77"/>
      <c r="AJ434" s="77"/>
      <c r="AK434" s="77"/>
      <c r="AL434" s="77"/>
      <c r="AM434" s="77"/>
      <c r="AN434" s="77"/>
      <c r="AO434" s="77"/>
      <c r="AP434" s="77"/>
      <c r="AQ434" s="77"/>
      <c r="AR434" s="77"/>
      <c r="AS434" s="77"/>
      <c r="AT434" s="77"/>
      <c r="AU434" s="77"/>
    </row>
    <row r="435" spans="1:47" ht="12.75" customHeight="1">
      <c r="A435" s="106"/>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c r="AI435" s="77"/>
      <c r="AJ435" s="77"/>
      <c r="AK435" s="77"/>
      <c r="AL435" s="77"/>
      <c r="AM435" s="77"/>
      <c r="AN435" s="77"/>
      <c r="AO435" s="77"/>
      <c r="AP435" s="77"/>
      <c r="AQ435" s="77"/>
      <c r="AR435" s="77"/>
      <c r="AS435" s="77"/>
      <c r="AT435" s="77"/>
      <c r="AU435" s="77"/>
    </row>
    <row r="436" spans="1:47" ht="12.75" customHeight="1">
      <c r="A436" s="106"/>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c r="AI436" s="77"/>
      <c r="AJ436" s="77"/>
      <c r="AK436" s="77"/>
      <c r="AL436" s="77"/>
      <c r="AM436" s="77"/>
      <c r="AN436" s="77"/>
      <c r="AO436" s="77"/>
      <c r="AP436" s="77"/>
      <c r="AQ436" s="77"/>
      <c r="AR436" s="77"/>
      <c r="AS436" s="77"/>
      <c r="AT436" s="77"/>
      <c r="AU436" s="77"/>
    </row>
    <row r="437" spans="1:47" ht="12.75" customHeight="1">
      <c r="A437" s="106"/>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L437" s="77"/>
      <c r="AM437" s="77"/>
      <c r="AN437" s="77"/>
      <c r="AO437" s="77"/>
      <c r="AP437" s="77"/>
      <c r="AQ437" s="77"/>
      <c r="AR437" s="77"/>
      <c r="AS437" s="77"/>
      <c r="AT437" s="77"/>
      <c r="AU437" s="77"/>
    </row>
    <row r="438" spans="1:47" ht="12.75" customHeight="1">
      <c r="A438" s="106"/>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L438" s="77"/>
      <c r="AM438" s="77"/>
      <c r="AN438" s="77"/>
      <c r="AO438" s="77"/>
      <c r="AP438" s="77"/>
      <c r="AQ438" s="77"/>
      <c r="AR438" s="77"/>
      <c r="AS438" s="77"/>
      <c r="AT438" s="77"/>
      <c r="AU438" s="77"/>
    </row>
    <row r="439" spans="1:47" ht="12.75" customHeight="1">
      <c r="A439" s="106"/>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L439" s="77"/>
      <c r="AM439" s="77"/>
      <c r="AN439" s="77"/>
      <c r="AO439" s="77"/>
      <c r="AP439" s="77"/>
      <c r="AQ439" s="77"/>
      <c r="AR439" s="77"/>
      <c r="AS439" s="77"/>
      <c r="AT439" s="77"/>
      <c r="AU439" s="77"/>
    </row>
    <row r="440" spans="1:47" ht="12.75" customHeight="1">
      <c r="A440" s="106"/>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L440" s="77"/>
      <c r="AM440" s="77"/>
      <c r="AN440" s="77"/>
      <c r="AO440" s="77"/>
      <c r="AP440" s="77"/>
      <c r="AQ440" s="77"/>
      <c r="AR440" s="77"/>
      <c r="AS440" s="77"/>
      <c r="AT440" s="77"/>
      <c r="AU440" s="77"/>
    </row>
    <row r="441" spans="1:47" ht="12.75" customHeight="1">
      <c r="A441" s="106"/>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L441" s="77"/>
      <c r="AM441" s="77"/>
      <c r="AN441" s="77"/>
      <c r="AO441" s="77"/>
      <c r="AP441" s="77"/>
      <c r="AQ441" s="77"/>
      <c r="AR441" s="77"/>
      <c r="AS441" s="77"/>
      <c r="AT441" s="77"/>
      <c r="AU441" s="77"/>
    </row>
    <row r="442" spans="1:47" ht="12.75" customHeight="1">
      <c r="A442" s="106"/>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L442" s="77"/>
      <c r="AM442" s="77"/>
      <c r="AN442" s="77"/>
      <c r="AO442" s="77"/>
      <c r="AP442" s="77"/>
      <c r="AQ442" s="77"/>
      <c r="AR442" s="77"/>
      <c r="AS442" s="77"/>
      <c r="AT442" s="77"/>
      <c r="AU442" s="77"/>
    </row>
    <row r="443" spans="1:47" ht="12.75" customHeight="1">
      <c r="A443" s="106"/>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row>
    <row r="444" spans="1:47" ht="12.75" customHeight="1">
      <c r="A444" s="106"/>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L444" s="77"/>
      <c r="AM444" s="77"/>
      <c r="AN444" s="77"/>
      <c r="AO444" s="77"/>
      <c r="AP444" s="77"/>
      <c r="AQ444" s="77"/>
      <c r="AR444" s="77"/>
      <c r="AS444" s="77"/>
      <c r="AT444" s="77"/>
      <c r="AU444" s="77"/>
    </row>
    <row r="445" spans="1:47" ht="12.75" customHeight="1">
      <c r="A445" s="106"/>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L445" s="77"/>
      <c r="AM445" s="77"/>
      <c r="AN445" s="77"/>
      <c r="AO445" s="77"/>
      <c r="AP445" s="77"/>
      <c r="AQ445" s="77"/>
      <c r="AR445" s="77"/>
      <c r="AS445" s="77"/>
      <c r="AT445" s="77"/>
      <c r="AU445" s="77"/>
    </row>
    <row r="446" spans="1:47" ht="12.75" customHeight="1">
      <c r="A446" s="106"/>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L446" s="77"/>
      <c r="AM446" s="77"/>
      <c r="AN446" s="77"/>
      <c r="AO446" s="77"/>
      <c r="AP446" s="77"/>
      <c r="AQ446" s="77"/>
      <c r="AR446" s="77"/>
      <c r="AS446" s="77"/>
      <c r="AT446" s="77"/>
      <c r="AU446" s="77"/>
    </row>
    <row r="447" spans="1:47" ht="12.75" customHeight="1">
      <c r="A447" s="106"/>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L447" s="77"/>
      <c r="AM447" s="77"/>
      <c r="AN447" s="77"/>
      <c r="AO447" s="77"/>
      <c r="AP447" s="77"/>
      <c r="AQ447" s="77"/>
      <c r="AR447" s="77"/>
      <c r="AS447" s="77"/>
      <c r="AT447" s="77"/>
      <c r="AU447" s="77"/>
    </row>
    <row r="448" spans="1:47" ht="12.75" customHeight="1">
      <c r="A448" s="106"/>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row>
    <row r="449" spans="1:47" ht="12.75" customHeight="1">
      <c r="A449" s="106"/>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c r="AP449" s="77"/>
      <c r="AQ449" s="77"/>
      <c r="AR449" s="77"/>
      <c r="AS449" s="77"/>
      <c r="AT449" s="77"/>
      <c r="AU449" s="77"/>
    </row>
    <row r="450" spans="1:47" ht="12.75" customHeight="1">
      <c r="A450" s="106"/>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L450" s="77"/>
      <c r="AM450" s="77"/>
      <c r="AN450" s="77"/>
      <c r="AO450" s="77"/>
      <c r="AP450" s="77"/>
      <c r="AQ450" s="77"/>
      <c r="AR450" s="77"/>
      <c r="AS450" s="77"/>
      <c r="AT450" s="77"/>
      <c r="AU450" s="77"/>
    </row>
    <row r="451" spans="1:47" ht="12.75" customHeight="1">
      <c r="A451" s="106"/>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L451" s="77"/>
      <c r="AM451" s="77"/>
      <c r="AN451" s="77"/>
      <c r="AO451" s="77"/>
      <c r="AP451" s="77"/>
      <c r="AQ451" s="77"/>
      <c r="AR451" s="77"/>
      <c r="AS451" s="77"/>
      <c r="AT451" s="77"/>
      <c r="AU451" s="77"/>
    </row>
    <row r="452" spans="1:47" ht="12.75" customHeight="1">
      <c r="A452" s="106"/>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row>
    <row r="453" spans="1:47" ht="12.75" customHeight="1">
      <c r="A453" s="106"/>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L453" s="77"/>
      <c r="AM453" s="77"/>
      <c r="AN453" s="77"/>
      <c r="AO453" s="77"/>
      <c r="AP453" s="77"/>
      <c r="AQ453" s="77"/>
      <c r="AR453" s="77"/>
      <c r="AS453" s="77"/>
      <c r="AT453" s="77"/>
      <c r="AU453" s="77"/>
    </row>
    <row r="454" spans="1:47" ht="12.75" customHeight="1">
      <c r="A454" s="106"/>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L454" s="77"/>
      <c r="AM454" s="77"/>
      <c r="AN454" s="77"/>
      <c r="AO454" s="77"/>
      <c r="AP454" s="77"/>
      <c r="AQ454" s="77"/>
      <c r="AR454" s="77"/>
      <c r="AS454" s="77"/>
      <c r="AT454" s="77"/>
      <c r="AU454" s="77"/>
    </row>
    <row r="455" spans="1:47" ht="12.75" customHeight="1">
      <c r="A455" s="106"/>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c r="AL455" s="77"/>
      <c r="AM455" s="77"/>
      <c r="AN455" s="77"/>
      <c r="AO455" s="77"/>
      <c r="AP455" s="77"/>
      <c r="AQ455" s="77"/>
      <c r="AR455" s="77"/>
      <c r="AS455" s="77"/>
      <c r="AT455" s="77"/>
      <c r="AU455" s="77"/>
    </row>
    <row r="456" spans="1:47" ht="12.75" customHeight="1">
      <c r="A456" s="106"/>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c r="AL456" s="77"/>
      <c r="AM456" s="77"/>
      <c r="AN456" s="77"/>
      <c r="AO456" s="77"/>
      <c r="AP456" s="77"/>
      <c r="AQ456" s="77"/>
      <c r="AR456" s="77"/>
      <c r="AS456" s="77"/>
      <c r="AT456" s="77"/>
      <c r="AU456" s="77"/>
    </row>
    <row r="457" spans="1:47" ht="12.75" customHeight="1">
      <c r="A457" s="106"/>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L457" s="77"/>
      <c r="AM457" s="77"/>
      <c r="AN457" s="77"/>
      <c r="AO457" s="77"/>
      <c r="AP457" s="77"/>
      <c r="AQ457" s="77"/>
      <c r="AR457" s="77"/>
      <c r="AS457" s="77"/>
      <c r="AT457" s="77"/>
      <c r="AU457" s="77"/>
    </row>
    <row r="458" spans="1:47" ht="12.75" customHeight="1">
      <c r="A458" s="106"/>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c r="AL458" s="77"/>
      <c r="AM458" s="77"/>
      <c r="AN458" s="77"/>
      <c r="AO458" s="77"/>
      <c r="AP458" s="77"/>
      <c r="AQ458" s="77"/>
      <c r="AR458" s="77"/>
      <c r="AS458" s="77"/>
      <c r="AT458" s="77"/>
      <c r="AU458" s="77"/>
    </row>
    <row r="459" spans="1:47" ht="12.75" customHeight="1">
      <c r="A459" s="106"/>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c r="AL459" s="77"/>
      <c r="AM459" s="77"/>
      <c r="AN459" s="77"/>
      <c r="AO459" s="77"/>
      <c r="AP459" s="77"/>
      <c r="AQ459" s="77"/>
      <c r="AR459" s="77"/>
      <c r="AS459" s="77"/>
      <c r="AT459" s="77"/>
      <c r="AU459" s="77"/>
    </row>
    <row r="460" spans="1:47" ht="12.75" customHeight="1">
      <c r="A460" s="106"/>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c r="AL460" s="77"/>
      <c r="AM460" s="77"/>
      <c r="AN460" s="77"/>
      <c r="AO460" s="77"/>
      <c r="AP460" s="77"/>
      <c r="AQ460" s="77"/>
      <c r="AR460" s="77"/>
      <c r="AS460" s="77"/>
      <c r="AT460" s="77"/>
      <c r="AU460" s="77"/>
    </row>
    <row r="461" spans="1:47" ht="12.75" customHeight="1">
      <c r="A461" s="106"/>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L461" s="77"/>
      <c r="AM461" s="77"/>
      <c r="AN461" s="77"/>
      <c r="AO461" s="77"/>
      <c r="AP461" s="77"/>
      <c r="AQ461" s="77"/>
      <c r="AR461" s="77"/>
      <c r="AS461" s="77"/>
      <c r="AT461" s="77"/>
      <c r="AU461" s="77"/>
    </row>
    <row r="462" spans="1:47" ht="12.75" customHeight="1">
      <c r="A462" s="106"/>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77"/>
      <c r="AN462" s="77"/>
      <c r="AO462" s="77"/>
      <c r="AP462" s="77"/>
      <c r="AQ462" s="77"/>
      <c r="AR462" s="77"/>
      <c r="AS462" s="77"/>
      <c r="AT462" s="77"/>
      <c r="AU462" s="77"/>
    </row>
    <row r="463" spans="1:47" ht="12.75" customHeight="1">
      <c r="A463" s="106"/>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c r="AL463" s="77"/>
      <c r="AM463" s="77"/>
      <c r="AN463" s="77"/>
      <c r="AO463" s="77"/>
      <c r="AP463" s="77"/>
      <c r="AQ463" s="77"/>
      <c r="AR463" s="77"/>
      <c r="AS463" s="77"/>
      <c r="AT463" s="77"/>
      <c r="AU463" s="77"/>
    </row>
    <row r="464" spans="1:47" ht="12.75" customHeight="1">
      <c r="A464" s="106"/>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c r="AL464" s="77"/>
      <c r="AM464" s="77"/>
      <c r="AN464" s="77"/>
      <c r="AO464" s="77"/>
      <c r="AP464" s="77"/>
      <c r="AQ464" s="77"/>
      <c r="AR464" s="77"/>
      <c r="AS464" s="77"/>
      <c r="AT464" s="77"/>
      <c r="AU464" s="77"/>
    </row>
    <row r="465" spans="1:47" ht="12.75" customHeight="1">
      <c r="A465" s="106"/>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c r="AL465" s="77"/>
      <c r="AM465" s="77"/>
      <c r="AN465" s="77"/>
      <c r="AO465" s="77"/>
      <c r="AP465" s="77"/>
      <c r="AQ465" s="77"/>
      <c r="AR465" s="77"/>
      <c r="AS465" s="77"/>
      <c r="AT465" s="77"/>
      <c r="AU465" s="77"/>
    </row>
    <row r="466" spans="1:47" ht="12.75" customHeight="1">
      <c r="A466" s="106"/>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c r="AL466" s="77"/>
      <c r="AM466" s="77"/>
      <c r="AN466" s="77"/>
      <c r="AO466" s="77"/>
      <c r="AP466" s="77"/>
      <c r="AQ466" s="77"/>
      <c r="AR466" s="77"/>
      <c r="AS466" s="77"/>
      <c r="AT466" s="77"/>
      <c r="AU466" s="77"/>
    </row>
    <row r="467" spans="1:47" ht="12.75" customHeight="1">
      <c r="A467" s="106"/>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c r="AL467" s="77"/>
      <c r="AM467" s="77"/>
      <c r="AN467" s="77"/>
      <c r="AO467" s="77"/>
      <c r="AP467" s="77"/>
      <c r="AQ467" s="77"/>
      <c r="AR467" s="77"/>
      <c r="AS467" s="77"/>
      <c r="AT467" s="77"/>
      <c r="AU467" s="77"/>
    </row>
    <row r="468" spans="1:47" ht="12.75" customHeight="1">
      <c r="A468" s="106"/>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L468" s="77"/>
      <c r="AM468" s="77"/>
      <c r="AN468" s="77"/>
      <c r="AO468" s="77"/>
      <c r="AP468" s="77"/>
      <c r="AQ468" s="77"/>
      <c r="AR468" s="77"/>
      <c r="AS468" s="77"/>
      <c r="AT468" s="77"/>
      <c r="AU468" s="77"/>
    </row>
    <row r="469" spans="1:47" ht="12.75" customHeight="1">
      <c r="A469" s="106"/>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L469" s="77"/>
      <c r="AM469" s="77"/>
      <c r="AN469" s="77"/>
      <c r="AO469" s="77"/>
      <c r="AP469" s="77"/>
      <c r="AQ469" s="77"/>
      <c r="AR469" s="77"/>
      <c r="AS469" s="77"/>
      <c r="AT469" s="77"/>
      <c r="AU469" s="77"/>
    </row>
    <row r="470" spans="1:47" ht="12.75" customHeight="1">
      <c r="A470" s="106"/>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L470" s="77"/>
      <c r="AM470" s="77"/>
      <c r="AN470" s="77"/>
      <c r="AO470" s="77"/>
      <c r="AP470" s="77"/>
      <c r="AQ470" s="77"/>
      <c r="AR470" s="77"/>
      <c r="AS470" s="77"/>
      <c r="AT470" s="77"/>
      <c r="AU470" s="77"/>
    </row>
    <row r="471" spans="1:47" ht="12.75" customHeight="1">
      <c r="A471" s="106"/>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L471" s="77"/>
      <c r="AM471" s="77"/>
      <c r="AN471" s="77"/>
      <c r="AO471" s="77"/>
      <c r="AP471" s="77"/>
      <c r="AQ471" s="77"/>
      <c r="AR471" s="77"/>
      <c r="AS471" s="77"/>
      <c r="AT471" s="77"/>
      <c r="AU471" s="77"/>
    </row>
    <row r="472" spans="1:47" ht="12.75" customHeight="1">
      <c r="A472" s="106"/>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c r="AL472" s="77"/>
      <c r="AM472" s="77"/>
      <c r="AN472" s="77"/>
      <c r="AO472" s="77"/>
      <c r="AP472" s="77"/>
      <c r="AQ472" s="77"/>
      <c r="AR472" s="77"/>
      <c r="AS472" s="77"/>
      <c r="AT472" s="77"/>
      <c r="AU472" s="77"/>
    </row>
    <row r="473" spans="1:47" ht="12.75" customHeight="1">
      <c r="A473" s="106"/>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c r="AL473" s="77"/>
      <c r="AM473" s="77"/>
      <c r="AN473" s="77"/>
      <c r="AO473" s="77"/>
      <c r="AP473" s="77"/>
      <c r="AQ473" s="77"/>
      <c r="AR473" s="77"/>
      <c r="AS473" s="77"/>
      <c r="AT473" s="77"/>
      <c r="AU473" s="77"/>
    </row>
    <row r="474" spans="1:47" ht="12.75" customHeight="1">
      <c r="A474" s="106"/>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L474" s="77"/>
      <c r="AM474" s="77"/>
      <c r="AN474" s="77"/>
      <c r="AO474" s="77"/>
      <c r="AP474" s="77"/>
      <c r="AQ474" s="77"/>
      <c r="AR474" s="77"/>
      <c r="AS474" s="77"/>
      <c r="AT474" s="77"/>
      <c r="AU474" s="77"/>
    </row>
    <row r="475" spans="1:47" ht="12.75" customHeight="1">
      <c r="A475" s="106"/>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c r="AL475" s="77"/>
      <c r="AM475" s="77"/>
      <c r="AN475" s="77"/>
      <c r="AO475" s="77"/>
      <c r="AP475" s="77"/>
      <c r="AQ475" s="77"/>
      <c r="AR475" s="77"/>
      <c r="AS475" s="77"/>
      <c r="AT475" s="77"/>
      <c r="AU475" s="77"/>
    </row>
    <row r="476" spans="1:47" ht="12.75" customHeight="1">
      <c r="A476" s="106"/>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L476" s="77"/>
      <c r="AM476" s="77"/>
      <c r="AN476" s="77"/>
      <c r="AO476" s="77"/>
      <c r="AP476" s="77"/>
      <c r="AQ476" s="77"/>
      <c r="AR476" s="77"/>
      <c r="AS476" s="77"/>
      <c r="AT476" s="77"/>
      <c r="AU476" s="77"/>
    </row>
    <row r="477" spans="1:47" ht="12.75" customHeight="1">
      <c r="A477" s="106"/>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L477" s="77"/>
      <c r="AM477" s="77"/>
      <c r="AN477" s="77"/>
      <c r="AO477" s="77"/>
      <c r="AP477" s="77"/>
      <c r="AQ477" s="77"/>
      <c r="AR477" s="77"/>
      <c r="AS477" s="77"/>
      <c r="AT477" s="77"/>
      <c r="AU477" s="77"/>
    </row>
    <row r="478" spans="1:47" ht="12.75" customHeight="1">
      <c r="A478" s="106"/>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L478" s="77"/>
      <c r="AM478" s="77"/>
      <c r="AN478" s="77"/>
      <c r="AO478" s="77"/>
      <c r="AP478" s="77"/>
      <c r="AQ478" s="77"/>
      <c r="AR478" s="77"/>
      <c r="AS478" s="77"/>
      <c r="AT478" s="77"/>
      <c r="AU478" s="77"/>
    </row>
    <row r="479" spans="1:47" ht="12.75" customHeight="1">
      <c r="A479" s="106"/>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L479" s="77"/>
      <c r="AM479" s="77"/>
      <c r="AN479" s="77"/>
      <c r="AO479" s="77"/>
      <c r="AP479" s="77"/>
      <c r="AQ479" s="77"/>
      <c r="AR479" s="77"/>
      <c r="AS479" s="77"/>
      <c r="AT479" s="77"/>
      <c r="AU479" s="77"/>
    </row>
    <row r="480" spans="1:47" ht="12.75" customHeight="1">
      <c r="A480" s="106"/>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L480" s="77"/>
      <c r="AM480" s="77"/>
      <c r="AN480" s="77"/>
      <c r="AO480" s="77"/>
      <c r="AP480" s="77"/>
      <c r="AQ480" s="77"/>
      <c r="AR480" s="77"/>
      <c r="AS480" s="77"/>
      <c r="AT480" s="77"/>
      <c r="AU480" s="77"/>
    </row>
    <row r="481" spans="1:47" ht="12.75" customHeight="1">
      <c r="A481" s="106"/>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c r="AP481" s="77"/>
      <c r="AQ481" s="77"/>
      <c r="AR481" s="77"/>
      <c r="AS481" s="77"/>
      <c r="AT481" s="77"/>
      <c r="AU481" s="77"/>
    </row>
    <row r="482" spans="1:47" ht="12.75" customHeight="1">
      <c r="A482" s="106"/>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c r="AL482" s="77"/>
      <c r="AM482" s="77"/>
      <c r="AN482" s="77"/>
      <c r="AO482" s="77"/>
      <c r="AP482" s="77"/>
      <c r="AQ482" s="77"/>
      <c r="AR482" s="77"/>
      <c r="AS482" s="77"/>
      <c r="AT482" s="77"/>
      <c r="AU482" s="77"/>
    </row>
    <row r="483" spans="1:47" ht="12.75" customHeight="1">
      <c r="A483" s="106"/>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c r="AL483" s="77"/>
      <c r="AM483" s="77"/>
      <c r="AN483" s="77"/>
      <c r="AO483" s="77"/>
      <c r="AP483" s="77"/>
      <c r="AQ483" s="77"/>
      <c r="AR483" s="77"/>
      <c r="AS483" s="77"/>
      <c r="AT483" s="77"/>
      <c r="AU483" s="77"/>
    </row>
    <row r="484" spans="1:47" ht="12.75" customHeight="1">
      <c r="A484" s="106"/>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c r="AL484" s="77"/>
      <c r="AM484" s="77"/>
      <c r="AN484" s="77"/>
      <c r="AO484" s="77"/>
      <c r="AP484" s="77"/>
      <c r="AQ484" s="77"/>
      <c r="AR484" s="77"/>
      <c r="AS484" s="77"/>
      <c r="AT484" s="77"/>
      <c r="AU484" s="77"/>
    </row>
    <row r="485" spans="1:47" ht="12.75" customHeight="1">
      <c r="A485" s="106"/>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c r="AL485" s="77"/>
      <c r="AM485" s="77"/>
      <c r="AN485" s="77"/>
      <c r="AO485" s="77"/>
      <c r="AP485" s="77"/>
      <c r="AQ485" s="77"/>
      <c r="AR485" s="77"/>
      <c r="AS485" s="77"/>
      <c r="AT485" s="77"/>
      <c r="AU485" s="77"/>
    </row>
    <row r="486" spans="1:47" ht="12.75" customHeight="1">
      <c r="A486" s="106"/>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c r="AL486" s="77"/>
      <c r="AM486" s="77"/>
      <c r="AN486" s="77"/>
      <c r="AO486" s="77"/>
      <c r="AP486" s="77"/>
      <c r="AQ486" s="77"/>
      <c r="AR486" s="77"/>
      <c r="AS486" s="77"/>
      <c r="AT486" s="77"/>
      <c r="AU486" s="77"/>
    </row>
    <row r="487" spans="1:47" ht="12.75" customHeight="1">
      <c r="A487" s="106"/>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c r="AL487" s="77"/>
      <c r="AM487" s="77"/>
      <c r="AN487" s="77"/>
      <c r="AO487" s="77"/>
      <c r="AP487" s="77"/>
      <c r="AQ487" s="77"/>
      <c r="AR487" s="77"/>
      <c r="AS487" s="77"/>
      <c r="AT487" s="77"/>
      <c r="AU487" s="77"/>
    </row>
    <row r="488" spans="1:47" ht="12.75" customHeight="1">
      <c r="A488" s="106"/>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c r="AL488" s="77"/>
      <c r="AM488" s="77"/>
      <c r="AN488" s="77"/>
      <c r="AO488" s="77"/>
      <c r="AP488" s="77"/>
      <c r="AQ488" s="77"/>
      <c r="AR488" s="77"/>
      <c r="AS488" s="77"/>
      <c r="AT488" s="77"/>
      <c r="AU488" s="77"/>
    </row>
    <row r="489" spans="1:47" ht="12.75" customHeight="1">
      <c r="A489" s="106"/>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c r="AL489" s="77"/>
      <c r="AM489" s="77"/>
      <c r="AN489" s="77"/>
      <c r="AO489" s="77"/>
      <c r="AP489" s="77"/>
      <c r="AQ489" s="77"/>
      <c r="AR489" s="77"/>
      <c r="AS489" s="77"/>
      <c r="AT489" s="77"/>
      <c r="AU489" s="77"/>
    </row>
    <row r="490" spans="1:47" ht="12.75" customHeight="1">
      <c r="A490" s="106"/>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c r="AL490" s="77"/>
      <c r="AM490" s="77"/>
      <c r="AN490" s="77"/>
      <c r="AO490" s="77"/>
      <c r="AP490" s="77"/>
      <c r="AQ490" s="77"/>
      <c r="AR490" s="77"/>
      <c r="AS490" s="77"/>
      <c r="AT490" s="77"/>
      <c r="AU490" s="77"/>
    </row>
    <row r="491" spans="1:47" ht="12.75" customHeight="1">
      <c r="A491" s="106"/>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L491" s="77"/>
      <c r="AM491" s="77"/>
      <c r="AN491" s="77"/>
      <c r="AO491" s="77"/>
      <c r="AP491" s="77"/>
      <c r="AQ491" s="77"/>
      <c r="AR491" s="77"/>
      <c r="AS491" s="77"/>
      <c r="AT491" s="77"/>
      <c r="AU491" s="77"/>
    </row>
    <row r="492" spans="1:47" ht="12.75" customHeight="1">
      <c r="A492" s="106"/>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L492" s="77"/>
      <c r="AM492" s="77"/>
      <c r="AN492" s="77"/>
      <c r="AO492" s="77"/>
      <c r="AP492" s="77"/>
      <c r="AQ492" s="77"/>
      <c r="AR492" s="77"/>
      <c r="AS492" s="77"/>
      <c r="AT492" s="77"/>
      <c r="AU492" s="77"/>
    </row>
    <row r="493" spans="1:47" ht="12.75" customHeight="1">
      <c r="A493" s="106"/>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c r="AL493" s="77"/>
      <c r="AM493" s="77"/>
      <c r="AN493" s="77"/>
      <c r="AO493" s="77"/>
      <c r="AP493" s="77"/>
      <c r="AQ493" s="77"/>
      <c r="AR493" s="77"/>
      <c r="AS493" s="77"/>
      <c r="AT493" s="77"/>
      <c r="AU493" s="77"/>
    </row>
    <row r="494" spans="1:47" ht="12.75" customHeight="1">
      <c r="A494" s="106"/>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c r="AL494" s="77"/>
      <c r="AM494" s="77"/>
      <c r="AN494" s="77"/>
      <c r="AO494" s="77"/>
      <c r="AP494" s="77"/>
      <c r="AQ494" s="77"/>
      <c r="AR494" s="77"/>
      <c r="AS494" s="77"/>
      <c r="AT494" s="77"/>
      <c r="AU494" s="77"/>
    </row>
    <row r="495" spans="1:47" ht="12.75" customHeight="1">
      <c r="A495" s="106"/>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c r="AL495" s="77"/>
      <c r="AM495" s="77"/>
      <c r="AN495" s="77"/>
      <c r="AO495" s="77"/>
      <c r="AP495" s="77"/>
      <c r="AQ495" s="77"/>
      <c r="AR495" s="77"/>
      <c r="AS495" s="77"/>
      <c r="AT495" s="77"/>
      <c r="AU495" s="77"/>
    </row>
    <row r="496" spans="1:47" ht="12.75" customHeight="1">
      <c r="A496" s="106"/>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c r="AE496" s="77"/>
      <c r="AF496" s="77"/>
      <c r="AG496" s="77"/>
      <c r="AH496" s="77"/>
      <c r="AI496" s="77"/>
      <c r="AJ496" s="77"/>
      <c r="AK496" s="77"/>
      <c r="AL496" s="77"/>
      <c r="AM496" s="77"/>
      <c r="AN496" s="77"/>
      <c r="AO496" s="77"/>
      <c r="AP496" s="77"/>
      <c r="AQ496" s="77"/>
      <c r="AR496" s="77"/>
      <c r="AS496" s="77"/>
      <c r="AT496" s="77"/>
      <c r="AU496" s="77"/>
    </row>
    <row r="497" spans="1:47" ht="12.75" customHeight="1">
      <c r="A497" s="106"/>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c r="AE497" s="77"/>
      <c r="AF497" s="77"/>
      <c r="AG497" s="77"/>
      <c r="AH497" s="77"/>
      <c r="AI497" s="77"/>
      <c r="AJ497" s="77"/>
      <c r="AK497" s="77"/>
      <c r="AL497" s="77"/>
      <c r="AM497" s="77"/>
      <c r="AN497" s="77"/>
      <c r="AO497" s="77"/>
      <c r="AP497" s="77"/>
      <c r="AQ497" s="77"/>
      <c r="AR497" s="77"/>
      <c r="AS497" s="77"/>
      <c r="AT497" s="77"/>
      <c r="AU497" s="77"/>
    </row>
    <row r="498" spans="1:47" ht="12.75" customHeight="1">
      <c r="A498" s="106"/>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c r="AE498" s="77"/>
      <c r="AF498" s="77"/>
      <c r="AG498" s="77"/>
      <c r="AH498" s="77"/>
      <c r="AI498" s="77"/>
      <c r="AJ498" s="77"/>
      <c r="AK498" s="77"/>
      <c r="AL498" s="77"/>
      <c r="AM498" s="77"/>
      <c r="AN498" s="77"/>
      <c r="AO498" s="77"/>
      <c r="AP498" s="77"/>
      <c r="AQ498" s="77"/>
      <c r="AR498" s="77"/>
      <c r="AS498" s="77"/>
      <c r="AT498" s="77"/>
      <c r="AU498" s="77"/>
    </row>
    <row r="499" spans="1:47" ht="12.75" customHeight="1">
      <c r="A499" s="106"/>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c r="AE499" s="77"/>
      <c r="AF499" s="77"/>
      <c r="AG499" s="77"/>
      <c r="AH499" s="77"/>
      <c r="AI499" s="77"/>
      <c r="AJ499" s="77"/>
      <c r="AK499" s="77"/>
      <c r="AL499" s="77"/>
      <c r="AM499" s="77"/>
      <c r="AN499" s="77"/>
      <c r="AO499" s="77"/>
      <c r="AP499" s="77"/>
      <c r="AQ499" s="77"/>
      <c r="AR499" s="77"/>
      <c r="AS499" s="77"/>
      <c r="AT499" s="77"/>
      <c r="AU499" s="77"/>
    </row>
    <row r="500" spans="1:47" ht="12.75" customHeight="1">
      <c r="A500" s="106"/>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c r="AH500" s="77"/>
      <c r="AI500" s="77"/>
      <c r="AJ500" s="77"/>
      <c r="AK500" s="77"/>
      <c r="AL500" s="77"/>
      <c r="AM500" s="77"/>
      <c r="AN500" s="77"/>
      <c r="AO500" s="77"/>
      <c r="AP500" s="77"/>
      <c r="AQ500" s="77"/>
      <c r="AR500" s="77"/>
      <c r="AS500" s="77"/>
      <c r="AT500" s="77"/>
      <c r="AU500" s="77"/>
    </row>
    <row r="501" spans="1:47" ht="12.75" customHeight="1">
      <c r="A501" s="106"/>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c r="AL501" s="77"/>
      <c r="AM501" s="77"/>
      <c r="AN501" s="77"/>
      <c r="AO501" s="77"/>
      <c r="AP501" s="77"/>
      <c r="AQ501" s="77"/>
      <c r="AR501" s="77"/>
      <c r="AS501" s="77"/>
      <c r="AT501" s="77"/>
      <c r="AU501" s="77"/>
    </row>
    <row r="502" spans="1:47" ht="12.75" customHeight="1">
      <c r="A502" s="106"/>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c r="AE502" s="77"/>
      <c r="AF502" s="77"/>
      <c r="AG502" s="77"/>
      <c r="AH502" s="77"/>
      <c r="AI502" s="77"/>
      <c r="AJ502" s="77"/>
      <c r="AK502" s="77"/>
      <c r="AL502" s="77"/>
      <c r="AM502" s="77"/>
      <c r="AN502" s="77"/>
      <c r="AO502" s="77"/>
      <c r="AP502" s="77"/>
      <c r="AQ502" s="77"/>
      <c r="AR502" s="77"/>
      <c r="AS502" s="77"/>
      <c r="AT502" s="77"/>
      <c r="AU502" s="77"/>
    </row>
    <row r="503" spans="1:47" ht="12.75" customHeight="1">
      <c r="A503" s="106"/>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c r="AE503" s="77"/>
      <c r="AF503" s="77"/>
      <c r="AG503" s="77"/>
      <c r="AH503" s="77"/>
      <c r="AI503" s="77"/>
      <c r="AJ503" s="77"/>
      <c r="AK503" s="77"/>
      <c r="AL503" s="77"/>
      <c r="AM503" s="77"/>
      <c r="AN503" s="77"/>
      <c r="AO503" s="77"/>
      <c r="AP503" s="77"/>
      <c r="AQ503" s="77"/>
      <c r="AR503" s="77"/>
      <c r="AS503" s="77"/>
      <c r="AT503" s="77"/>
      <c r="AU503" s="77"/>
    </row>
    <row r="504" spans="1:47" ht="12.75" customHeight="1">
      <c r="A504" s="106"/>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row>
    <row r="505" spans="1:47" ht="12.75" customHeight="1">
      <c r="A505" s="106"/>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c r="AI505" s="77"/>
      <c r="AJ505" s="77"/>
      <c r="AK505" s="77"/>
      <c r="AL505" s="77"/>
      <c r="AM505" s="77"/>
      <c r="AN505" s="77"/>
      <c r="AO505" s="77"/>
      <c r="AP505" s="77"/>
      <c r="AQ505" s="77"/>
      <c r="AR505" s="77"/>
      <c r="AS505" s="77"/>
      <c r="AT505" s="77"/>
      <c r="AU505" s="77"/>
    </row>
    <row r="506" spans="1:47" ht="12.75" customHeight="1">
      <c r="A506" s="106"/>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c r="AI506" s="77"/>
      <c r="AJ506" s="77"/>
      <c r="AK506" s="77"/>
      <c r="AL506" s="77"/>
      <c r="AM506" s="77"/>
      <c r="AN506" s="77"/>
      <c r="AO506" s="77"/>
      <c r="AP506" s="77"/>
      <c r="AQ506" s="77"/>
      <c r="AR506" s="77"/>
      <c r="AS506" s="77"/>
      <c r="AT506" s="77"/>
      <c r="AU506" s="77"/>
    </row>
    <row r="507" spans="1:47" ht="12.75" customHeight="1">
      <c r="A507" s="106"/>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c r="AI507" s="77"/>
      <c r="AJ507" s="77"/>
      <c r="AK507" s="77"/>
      <c r="AL507" s="77"/>
      <c r="AM507" s="77"/>
      <c r="AN507" s="77"/>
      <c r="AO507" s="77"/>
      <c r="AP507" s="77"/>
      <c r="AQ507" s="77"/>
      <c r="AR507" s="77"/>
      <c r="AS507" s="77"/>
      <c r="AT507" s="77"/>
      <c r="AU507" s="77"/>
    </row>
    <row r="508" spans="1:47" ht="12.75" customHeight="1">
      <c r="A508" s="106"/>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c r="AI508" s="77"/>
      <c r="AJ508" s="77"/>
      <c r="AK508" s="77"/>
      <c r="AL508" s="77"/>
      <c r="AM508" s="77"/>
      <c r="AN508" s="77"/>
      <c r="AO508" s="77"/>
      <c r="AP508" s="77"/>
      <c r="AQ508" s="77"/>
      <c r="AR508" s="77"/>
      <c r="AS508" s="77"/>
      <c r="AT508" s="77"/>
      <c r="AU508" s="77"/>
    </row>
    <row r="509" spans="1:47" ht="12.75" customHeight="1">
      <c r="A509" s="106"/>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c r="AI509" s="77"/>
      <c r="AJ509" s="77"/>
      <c r="AK509" s="77"/>
      <c r="AL509" s="77"/>
      <c r="AM509" s="77"/>
      <c r="AN509" s="77"/>
      <c r="AO509" s="77"/>
      <c r="AP509" s="77"/>
      <c r="AQ509" s="77"/>
      <c r="AR509" s="77"/>
      <c r="AS509" s="77"/>
      <c r="AT509" s="77"/>
      <c r="AU509" s="77"/>
    </row>
    <row r="510" spans="1:47" ht="12.75" customHeight="1">
      <c r="A510" s="106"/>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c r="AI510" s="77"/>
      <c r="AJ510" s="77"/>
      <c r="AK510" s="77"/>
      <c r="AL510" s="77"/>
      <c r="AM510" s="77"/>
      <c r="AN510" s="77"/>
      <c r="AO510" s="77"/>
      <c r="AP510" s="77"/>
      <c r="AQ510" s="77"/>
      <c r="AR510" s="77"/>
      <c r="AS510" s="77"/>
      <c r="AT510" s="77"/>
      <c r="AU510" s="77"/>
    </row>
    <row r="511" spans="1:47" ht="12.75" customHeight="1">
      <c r="A511" s="106"/>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c r="AI511" s="77"/>
      <c r="AJ511" s="77"/>
      <c r="AK511" s="77"/>
      <c r="AL511" s="77"/>
      <c r="AM511" s="77"/>
      <c r="AN511" s="77"/>
      <c r="AO511" s="77"/>
      <c r="AP511" s="77"/>
      <c r="AQ511" s="77"/>
      <c r="AR511" s="77"/>
      <c r="AS511" s="77"/>
      <c r="AT511" s="77"/>
      <c r="AU511" s="77"/>
    </row>
    <row r="512" spans="1:47" ht="12.75" customHeight="1">
      <c r="A512" s="106"/>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c r="AE512" s="77"/>
      <c r="AF512" s="77"/>
      <c r="AG512" s="77"/>
      <c r="AH512" s="77"/>
      <c r="AI512" s="77"/>
      <c r="AJ512" s="77"/>
      <c r="AK512" s="77"/>
      <c r="AL512" s="77"/>
      <c r="AM512" s="77"/>
      <c r="AN512" s="77"/>
      <c r="AO512" s="77"/>
      <c r="AP512" s="77"/>
      <c r="AQ512" s="77"/>
      <c r="AR512" s="77"/>
      <c r="AS512" s="77"/>
      <c r="AT512" s="77"/>
      <c r="AU512" s="77"/>
    </row>
    <row r="513" spans="1:47" ht="12.75" customHeight="1">
      <c r="A513" s="106"/>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c r="AI513" s="77"/>
      <c r="AJ513" s="77"/>
      <c r="AK513" s="77"/>
      <c r="AL513" s="77"/>
      <c r="AM513" s="77"/>
      <c r="AN513" s="77"/>
      <c r="AO513" s="77"/>
      <c r="AP513" s="77"/>
      <c r="AQ513" s="77"/>
      <c r="AR513" s="77"/>
      <c r="AS513" s="77"/>
      <c r="AT513" s="77"/>
      <c r="AU513" s="77"/>
    </row>
    <row r="514" spans="1:47" ht="12.75" customHeight="1">
      <c r="A514" s="106"/>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c r="AI514" s="77"/>
      <c r="AJ514" s="77"/>
      <c r="AK514" s="77"/>
      <c r="AL514" s="77"/>
      <c r="AM514" s="77"/>
      <c r="AN514" s="77"/>
      <c r="AO514" s="77"/>
      <c r="AP514" s="77"/>
      <c r="AQ514" s="77"/>
      <c r="AR514" s="77"/>
      <c r="AS514" s="77"/>
      <c r="AT514" s="77"/>
      <c r="AU514" s="77"/>
    </row>
    <row r="515" spans="1:47" ht="12.75" customHeight="1">
      <c r="A515" s="106"/>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c r="AI515" s="77"/>
      <c r="AJ515" s="77"/>
      <c r="AK515" s="77"/>
      <c r="AL515" s="77"/>
      <c r="AM515" s="77"/>
      <c r="AN515" s="77"/>
      <c r="AO515" s="77"/>
      <c r="AP515" s="77"/>
      <c r="AQ515" s="77"/>
      <c r="AR515" s="77"/>
      <c r="AS515" s="77"/>
      <c r="AT515" s="77"/>
      <c r="AU515" s="77"/>
    </row>
    <row r="516" spans="1:47" ht="12.75" customHeight="1">
      <c r="A516" s="106"/>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c r="AI516" s="77"/>
      <c r="AJ516" s="77"/>
      <c r="AK516" s="77"/>
      <c r="AL516" s="77"/>
      <c r="AM516" s="77"/>
      <c r="AN516" s="77"/>
      <c r="AO516" s="77"/>
      <c r="AP516" s="77"/>
      <c r="AQ516" s="77"/>
      <c r="AR516" s="77"/>
      <c r="AS516" s="77"/>
      <c r="AT516" s="77"/>
      <c r="AU516" s="77"/>
    </row>
    <row r="517" spans="1:47" ht="12.75" customHeight="1">
      <c r="A517" s="106"/>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c r="AI517" s="77"/>
      <c r="AJ517" s="77"/>
      <c r="AK517" s="77"/>
      <c r="AL517" s="77"/>
      <c r="AM517" s="77"/>
      <c r="AN517" s="77"/>
      <c r="AO517" s="77"/>
      <c r="AP517" s="77"/>
      <c r="AQ517" s="77"/>
      <c r="AR517" s="77"/>
      <c r="AS517" s="77"/>
      <c r="AT517" s="77"/>
      <c r="AU517" s="77"/>
    </row>
    <row r="518" spans="1:47" ht="12.75" customHeight="1">
      <c r="A518" s="106"/>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c r="AE518" s="77"/>
      <c r="AF518" s="77"/>
      <c r="AG518" s="77"/>
      <c r="AH518" s="77"/>
      <c r="AI518" s="77"/>
      <c r="AJ518" s="77"/>
      <c r="AK518" s="77"/>
      <c r="AL518" s="77"/>
      <c r="AM518" s="77"/>
      <c r="AN518" s="77"/>
      <c r="AO518" s="77"/>
      <c r="AP518" s="77"/>
      <c r="AQ518" s="77"/>
      <c r="AR518" s="77"/>
      <c r="AS518" s="77"/>
      <c r="AT518" s="77"/>
      <c r="AU518" s="77"/>
    </row>
    <row r="519" spans="1:47" ht="12.75" customHeight="1">
      <c r="A519" s="106"/>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c r="AE519" s="77"/>
      <c r="AF519" s="77"/>
      <c r="AG519" s="77"/>
      <c r="AH519" s="77"/>
      <c r="AI519" s="77"/>
      <c r="AJ519" s="77"/>
      <c r="AK519" s="77"/>
      <c r="AL519" s="77"/>
      <c r="AM519" s="77"/>
      <c r="AN519" s="77"/>
      <c r="AO519" s="77"/>
      <c r="AP519" s="77"/>
      <c r="AQ519" s="77"/>
      <c r="AR519" s="77"/>
      <c r="AS519" s="77"/>
      <c r="AT519" s="77"/>
      <c r="AU519" s="77"/>
    </row>
    <row r="520" spans="1:47" ht="12.75" customHeight="1">
      <c r="A520" s="106"/>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c r="AE520" s="77"/>
      <c r="AF520" s="77"/>
      <c r="AG520" s="77"/>
      <c r="AH520" s="77"/>
      <c r="AI520" s="77"/>
      <c r="AJ520" s="77"/>
      <c r="AK520" s="77"/>
      <c r="AL520" s="77"/>
      <c r="AM520" s="77"/>
      <c r="AN520" s="77"/>
      <c r="AO520" s="77"/>
      <c r="AP520" s="77"/>
      <c r="AQ520" s="77"/>
      <c r="AR520" s="77"/>
      <c r="AS520" s="77"/>
      <c r="AT520" s="77"/>
      <c r="AU520" s="77"/>
    </row>
    <row r="521" spans="1:47" ht="12.75" customHeight="1">
      <c r="A521" s="106"/>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c r="AE521" s="77"/>
      <c r="AF521" s="77"/>
      <c r="AG521" s="77"/>
      <c r="AH521" s="77"/>
      <c r="AI521" s="77"/>
      <c r="AJ521" s="77"/>
      <c r="AK521" s="77"/>
      <c r="AL521" s="77"/>
      <c r="AM521" s="77"/>
      <c r="AN521" s="77"/>
      <c r="AO521" s="77"/>
      <c r="AP521" s="77"/>
      <c r="AQ521" s="77"/>
      <c r="AR521" s="77"/>
      <c r="AS521" s="77"/>
      <c r="AT521" s="77"/>
      <c r="AU521" s="77"/>
    </row>
    <row r="522" spans="1:47" ht="12.75" customHeight="1">
      <c r="A522" s="106"/>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c r="AE522" s="77"/>
      <c r="AF522" s="77"/>
      <c r="AG522" s="77"/>
      <c r="AH522" s="77"/>
      <c r="AI522" s="77"/>
      <c r="AJ522" s="77"/>
      <c r="AK522" s="77"/>
      <c r="AL522" s="77"/>
      <c r="AM522" s="77"/>
      <c r="AN522" s="77"/>
      <c r="AO522" s="77"/>
      <c r="AP522" s="77"/>
      <c r="AQ522" s="77"/>
      <c r="AR522" s="77"/>
      <c r="AS522" s="77"/>
      <c r="AT522" s="77"/>
      <c r="AU522" s="77"/>
    </row>
    <row r="523" spans="1:47" ht="12.75" customHeight="1">
      <c r="A523" s="106"/>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row>
    <row r="524" spans="1:47" ht="12.75" customHeight="1">
      <c r="A524" s="106"/>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c r="AE524" s="77"/>
      <c r="AF524" s="77"/>
      <c r="AG524" s="77"/>
      <c r="AH524" s="77"/>
      <c r="AI524" s="77"/>
      <c r="AJ524" s="77"/>
      <c r="AK524" s="77"/>
      <c r="AL524" s="77"/>
      <c r="AM524" s="77"/>
      <c r="AN524" s="77"/>
      <c r="AO524" s="77"/>
      <c r="AP524" s="77"/>
      <c r="AQ524" s="77"/>
      <c r="AR524" s="77"/>
      <c r="AS524" s="77"/>
      <c r="AT524" s="77"/>
      <c r="AU524" s="77"/>
    </row>
    <row r="525" spans="1:47" ht="12.75" customHeight="1">
      <c r="A525" s="106"/>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c r="AE525" s="77"/>
      <c r="AF525" s="77"/>
      <c r="AG525" s="77"/>
      <c r="AH525" s="77"/>
      <c r="AI525" s="77"/>
      <c r="AJ525" s="77"/>
      <c r="AK525" s="77"/>
      <c r="AL525" s="77"/>
      <c r="AM525" s="77"/>
      <c r="AN525" s="77"/>
      <c r="AO525" s="77"/>
      <c r="AP525" s="77"/>
      <c r="AQ525" s="77"/>
      <c r="AR525" s="77"/>
      <c r="AS525" s="77"/>
      <c r="AT525" s="77"/>
      <c r="AU525" s="77"/>
    </row>
    <row r="526" spans="1:47" ht="12.75" customHeight="1">
      <c r="A526" s="106"/>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c r="AE526" s="77"/>
      <c r="AF526" s="77"/>
      <c r="AG526" s="77"/>
      <c r="AH526" s="77"/>
      <c r="AI526" s="77"/>
      <c r="AJ526" s="77"/>
      <c r="AK526" s="77"/>
      <c r="AL526" s="77"/>
      <c r="AM526" s="77"/>
      <c r="AN526" s="77"/>
      <c r="AO526" s="77"/>
      <c r="AP526" s="77"/>
      <c r="AQ526" s="77"/>
      <c r="AR526" s="77"/>
      <c r="AS526" s="77"/>
      <c r="AT526" s="77"/>
      <c r="AU526" s="77"/>
    </row>
    <row r="527" spans="1:47" ht="12.75" customHeight="1">
      <c r="A527" s="106"/>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c r="AE527" s="77"/>
      <c r="AF527" s="77"/>
      <c r="AG527" s="77"/>
      <c r="AH527" s="77"/>
      <c r="AI527" s="77"/>
      <c r="AJ527" s="77"/>
      <c r="AK527" s="77"/>
      <c r="AL527" s="77"/>
      <c r="AM527" s="77"/>
      <c r="AN527" s="77"/>
      <c r="AO527" s="77"/>
      <c r="AP527" s="77"/>
      <c r="AQ527" s="77"/>
      <c r="AR527" s="77"/>
      <c r="AS527" s="77"/>
      <c r="AT527" s="77"/>
      <c r="AU527" s="77"/>
    </row>
    <row r="528" spans="1:47" ht="12.75" customHeight="1">
      <c r="A528" s="106"/>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c r="AE528" s="77"/>
      <c r="AF528" s="77"/>
      <c r="AG528" s="77"/>
      <c r="AH528" s="77"/>
      <c r="AI528" s="77"/>
      <c r="AJ528" s="77"/>
      <c r="AK528" s="77"/>
      <c r="AL528" s="77"/>
      <c r="AM528" s="77"/>
      <c r="AN528" s="77"/>
      <c r="AO528" s="77"/>
      <c r="AP528" s="77"/>
      <c r="AQ528" s="77"/>
      <c r="AR528" s="77"/>
      <c r="AS528" s="77"/>
      <c r="AT528" s="77"/>
      <c r="AU528" s="77"/>
    </row>
    <row r="529" spans="1:47" ht="12.75" customHeight="1">
      <c r="A529" s="106"/>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c r="AE529" s="77"/>
      <c r="AF529" s="77"/>
      <c r="AG529" s="77"/>
      <c r="AH529" s="77"/>
      <c r="AI529" s="77"/>
      <c r="AJ529" s="77"/>
      <c r="AK529" s="77"/>
      <c r="AL529" s="77"/>
      <c r="AM529" s="77"/>
      <c r="AN529" s="77"/>
      <c r="AO529" s="77"/>
      <c r="AP529" s="77"/>
      <c r="AQ529" s="77"/>
      <c r="AR529" s="77"/>
      <c r="AS529" s="77"/>
      <c r="AT529" s="77"/>
      <c r="AU529" s="77"/>
    </row>
    <row r="530" spans="1:47" ht="12.75" customHeight="1">
      <c r="A530" s="106"/>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c r="AE530" s="77"/>
      <c r="AF530" s="77"/>
      <c r="AG530" s="77"/>
      <c r="AH530" s="77"/>
      <c r="AI530" s="77"/>
      <c r="AJ530" s="77"/>
      <c r="AK530" s="77"/>
      <c r="AL530" s="77"/>
      <c r="AM530" s="77"/>
      <c r="AN530" s="77"/>
      <c r="AO530" s="77"/>
      <c r="AP530" s="77"/>
      <c r="AQ530" s="77"/>
      <c r="AR530" s="77"/>
      <c r="AS530" s="77"/>
      <c r="AT530" s="77"/>
      <c r="AU530" s="77"/>
    </row>
    <row r="531" spans="1:47" ht="12.75" customHeight="1">
      <c r="A531" s="106"/>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c r="AE531" s="77"/>
      <c r="AF531" s="77"/>
      <c r="AG531" s="77"/>
      <c r="AH531" s="77"/>
      <c r="AI531" s="77"/>
      <c r="AJ531" s="77"/>
      <c r="AK531" s="77"/>
      <c r="AL531" s="77"/>
      <c r="AM531" s="77"/>
      <c r="AN531" s="77"/>
      <c r="AO531" s="77"/>
      <c r="AP531" s="77"/>
      <c r="AQ531" s="77"/>
      <c r="AR531" s="77"/>
      <c r="AS531" s="77"/>
      <c r="AT531" s="77"/>
      <c r="AU531" s="77"/>
    </row>
    <row r="532" spans="1:47" ht="12.75" customHeight="1">
      <c r="A532" s="106"/>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c r="AE532" s="77"/>
      <c r="AF532" s="77"/>
      <c r="AG532" s="77"/>
      <c r="AH532" s="77"/>
      <c r="AI532" s="77"/>
      <c r="AJ532" s="77"/>
      <c r="AK532" s="77"/>
      <c r="AL532" s="77"/>
      <c r="AM532" s="77"/>
      <c r="AN532" s="77"/>
      <c r="AO532" s="77"/>
      <c r="AP532" s="77"/>
      <c r="AQ532" s="77"/>
      <c r="AR532" s="77"/>
      <c r="AS532" s="77"/>
      <c r="AT532" s="77"/>
      <c r="AU532" s="77"/>
    </row>
    <row r="533" spans="1:47" ht="12.75" customHeight="1">
      <c r="A533" s="106"/>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c r="AE533" s="77"/>
      <c r="AF533" s="77"/>
      <c r="AG533" s="77"/>
      <c r="AH533" s="77"/>
      <c r="AI533" s="77"/>
      <c r="AJ533" s="77"/>
      <c r="AK533" s="77"/>
      <c r="AL533" s="77"/>
      <c r="AM533" s="77"/>
      <c r="AN533" s="77"/>
      <c r="AO533" s="77"/>
      <c r="AP533" s="77"/>
      <c r="AQ533" s="77"/>
      <c r="AR533" s="77"/>
      <c r="AS533" s="77"/>
      <c r="AT533" s="77"/>
      <c r="AU533" s="77"/>
    </row>
    <row r="534" spans="1:47" ht="12.75" customHeight="1">
      <c r="A534" s="106"/>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c r="AP534" s="77"/>
      <c r="AQ534" s="77"/>
      <c r="AR534" s="77"/>
      <c r="AS534" s="77"/>
      <c r="AT534" s="77"/>
      <c r="AU534" s="77"/>
    </row>
    <row r="535" spans="1:47" ht="12.75" customHeight="1">
      <c r="A535" s="106"/>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c r="AE535" s="77"/>
      <c r="AF535" s="77"/>
      <c r="AG535" s="77"/>
      <c r="AH535" s="77"/>
      <c r="AI535" s="77"/>
      <c r="AJ535" s="77"/>
      <c r="AK535" s="77"/>
      <c r="AL535" s="77"/>
      <c r="AM535" s="77"/>
      <c r="AN535" s="77"/>
      <c r="AO535" s="77"/>
      <c r="AP535" s="77"/>
      <c r="AQ535" s="77"/>
      <c r="AR535" s="77"/>
      <c r="AS535" s="77"/>
      <c r="AT535" s="77"/>
      <c r="AU535" s="77"/>
    </row>
    <row r="536" spans="1:47" ht="12.75" customHeight="1">
      <c r="A536" s="106"/>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c r="AE536" s="77"/>
      <c r="AF536" s="77"/>
      <c r="AG536" s="77"/>
      <c r="AH536" s="77"/>
      <c r="AI536" s="77"/>
      <c r="AJ536" s="77"/>
      <c r="AK536" s="77"/>
      <c r="AL536" s="77"/>
      <c r="AM536" s="77"/>
      <c r="AN536" s="77"/>
      <c r="AO536" s="77"/>
      <c r="AP536" s="77"/>
      <c r="AQ536" s="77"/>
      <c r="AR536" s="77"/>
      <c r="AS536" s="77"/>
      <c r="AT536" s="77"/>
      <c r="AU536" s="77"/>
    </row>
    <row r="537" spans="1:47" ht="12.75" customHeight="1">
      <c r="A537" s="106"/>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c r="AE537" s="77"/>
      <c r="AF537" s="77"/>
      <c r="AG537" s="77"/>
      <c r="AH537" s="77"/>
      <c r="AI537" s="77"/>
      <c r="AJ537" s="77"/>
      <c r="AK537" s="77"/>
      <c r="AL537" s="77"/>
      <c r="AM537" s="77"/>
      <c r="AN537" s="77"/>
      <c r="AO537" s="77"/>
      <c r="AP537" s="77"/>
      <c r="AQ537" s="77"/>
      <c r="AR537" s="77"/>
      <c r="AS537" s="77"/>
      <c r="AT537" s="77"/>
      <c r="AU537" s="77"/>
    </row>
    <row r="538" spans="1:47" ht="12.75" customHeight="1">
      <c r="A538" s="106"/>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c r="AE538" s="77"/>
      <c r="AF538" s="77"/>
      <c r="AG538" s="77"/>
      <c r="AH538" s="77"/>
      <c r="AI538" s="77"/>
      <c r="AJ538" s="77"/>
      <c r="AK538" s="77"/>
      <c r="AL538" s="77"/>
      <c r="AM538" s="77"/>
      <c r="AN538" s="77"/>
      <c r="AO538" s="77"/>
      <c r="AP538" s="77"/>
      <c r="AQ538" s="77"/>
      <c r="AR538" s="77"/>
      <c r="AS538" s="77"/>
      <c r="AT538" s="77"/>
      <c r="AU538" s="77"/>
    </row>
    <row r="539" spans="1:47" ht="12.75" customHeight="1">
      <c r="A539" s="106"/>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c r="AI539" s="77"/>
      <c r="AJ539" s="77"/>
      <c r="AK539" s="77"/>
      <c r="AL539" s="77"/>
      <c r="AM539" s="77"/>
      <c r="AN539" s="77"/>
      <c r="AO539" s="77"/>
      <c r="AP539" s="77"/>
      <c r="AQ539" s="77"/>
      <c r="AR539" s="77"/>
      <c r="AS539" s="77"/>
      <c r="AT539" s="77"/>
      <c r="AU539" s="77"/>
    </row>
    <row r="540" spans="1:47" ht="12.75" customHeight="1">
      <c r="A540" s="106"/>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77"/>
      <c r="AN540" s="77"/>
      <c r="AO540" s="77"/>
      <c r="AP540" s="77"/>
      <c r="AQ540" s="77"/>
      <c r="AR540" s="77"/>
      <c r="AS540" s="77"/>
      <c r="AT540" s="77"/>
      <c r="AU540" s="77"/>
    </row>
    <row r="541" spans="1:47" ht="12.75" customHeight="1">
      <c r="A541" s="106"/>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c r="AI541" s="77"/>
      <c r="AJ541" s="77"/>
      <c r="AK541" s="77"/>
      <c r="AL541" s="77"/>
      <c r="AM541" s="77"/>
      <c r="AN541" s="77"/>
      <c r="AO541" s="77"/>
      <c r="AP541" s="77"/>
      <c r="AQ541" s="77"/>
      <c r="AR541" s="77"/>
      <c r="AS541" s="77"/>
      <c r="AT541" s="77"/>
      <c r="AU541" s="77"/>
    </row>
    <row r="542" spans="1:47" ht="12.75" customHeight="1">
      <c r="A542" s="106"/>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c r="AI542" s="77"/>
      <c r="AJ542" s="77"/>
      <c r="AK542" s="77"/>
      <c r="AL542" s="77"/>
      <c r="AM542" s="77"/>
      <c r="AN542" s="77"/>
      <c r="AO542" s="77"/>
      <c r="AP542" s="77"/>
      <c r="AQ542" s="77"/>
      <c r="AR542" s="77"/>
      <c r="AS542" s="77"/>
      <c r="AT542" s="77"/>
      <c r="AU542" s="77"/>
    </row>
    <row r="543" spans="1:47" ht="12.75" customHeight="1">
      <c r="A543" s="106"/>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c r="AP543" s="77"/>
      <c r="AQ543" s="77"/>
      <c r="AR543" s="77"/>
      <c r="AS543" s="77"/>
      <c r="AT543" s="77"/>
      <c r="AU543" s="77"/>
    </row>
    <row r="544" spans="1:47" ht="12.75" customHeight="1">
      <c r="A544" s="106"/>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c r="AI544" s="77"/>
      <c r="AJ544" s="77"/>
      <c r="AK544" s="77"/>
      <c r="AL544" s="77"/>
      <c r="AM544" s="77"/>
      <c r="AN544" s="77"/>
      <c r="AO544" s="77"/>
      <c r="AP544" s="77"/>
      <c r="AQ544" s="77"/>
      <c r="AR544" s="77"/>
      <c r="AS544" s="77"/>
      <c r="AT544" s="77"/>
      <c r="AU544" s="77"/>
    </row>
    <row r="545" spans="1:47" ht="12.75" customHeight="1">
      <c r="A545" s="106"/>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c r="AI545" s="77"/>
      <c r="AJ545" s="77"/>
      <c r="AK545" s="77"/>
      <c r="AL545" s="77"/>
      <c r="AM545" s="77"/>
      <c r="AN545" s="77"/>
      <c r="AO545" s="77"/>
      <c r="AP545" s="77"/>
      <c r="AQ545" s="77"/>
      <c r="AR545" s="77"/>
      <c r="AS545" s="77"/>
      <c r="AT545" s="77"/>
      <c r="AU545" s="77"/>
    </row>
    <row r="546" spans="1:47" ht="12.75" customHeight="1">
      <c r="A546" s="106"/>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c r="AI546" s="77"/>
      <c r="AJ546" s="77"/>
      <c r="AK546" s="77"/>
      <c r="AL546" s="77"/>
      <c r="AM546" s="77"/>
      <c r="AN546" s="77"/>
      <c r="AO546" s="77"/>
      <c r="AP546" s="77"/>
      <c r="AQ546" s="77"/>
      <c r="AR546" s="77"/>
      <c r="AS546" s="77"/>
      <c r="AT546" s="77"/>
      <c r="AU546" s="77"/>
    </row>
    <row r="547" spans="1:47" ht="12.75" customHeight="1">
      <c r="A547" s="106"/>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c r="AE547" s="77"/>
      <c r="AF547" s="77"/>
      <c r="AG547" s="77"/>
      <c r="AH547" s="77"/>
      <c r="AI547" s="77"/>
      <c r="AJ547" s="77"/>
      <c r="AK547" s="77"/>
      <c r="AL547" s="77"/>
      <c r="AM547" s="77"/>
      <c r="AN547" s="77"/>
      <c r="AO547" s="77"/>
      <c r="AP547" s="77"/>
      <c r="AQ547" s="77"/>
      <c r="AR547" s="77"/>
      <c r="AS547" s="77"/>
      <c r="AT547" s="77"/>
      <c r="AU547" s="77"/>
    </row>
    <row r="548" spans="1:47" ht="12.75" customHeight="1">
      <c r="A548" s="106"/>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c r="AI548" s="77"/>
      <c r="AJ548" s="77"/>
      <c r="AK548" s="77"/>
      <c r="AL548" s="77"/>
      <c r="AM548" s="77"/>
      <c r="AN548" s="77"/>
      <c r="AO548" s="77"/>
      <c r="AP548" s="77"/>
      <c r="AQ548" s="77"/>
      <c r="AR548" s="77"/>
      <c r="AS548" s="77"/>
      <c r="AT548" s="77"/>
      <c r="AU548" s="77"/>
    </row>
    <row r="549" spans="1:47" ht="12.75" customHeight="1">
      <c r="A549" s="106"/>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c r="AI549" s="77"/>
      <c r="AJ549" s="77"/>
      <c r="AK549" s="77"/>
      <c r="AL549" s="77"/>
      <c r="AM549" s="77"/>
      <c r="AN549" s="77"/>
      <c r="AO549" s="77"/>
      <c r="AP549" s="77"/>
      <c r="AQ549" s="77"/>
      <c r="AR549" s="77"/>
      <c r="AS549" s="77"/>
      <c r="AT549" s="77"/>
      <c r="AU549" s="77"/>
    </row>
    <row r="550" spans="1:47" ht="12.75" customHeight="1">
      <c r="A550" s="106"/>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c r="AI550" s="77"/>
      <c r="AJ550" s="77"/>
      <c r="AK550" s="77"/>
      <c r="AL550" s="77"/>
      <c r="AM550" s="77"/>
      <c r="AN550" s="77"/>
      <c r="AO550" s="77"/>
      <c r="AP550" s="77"/>
      <c r="AQ550" s="77"/>
      <c r="AR550" s="77"/>
      <c r="AS550" s="77"/>
      <c r="AT550" s="77"/>
      <c r="AU550" s="77"/>
    </row>
    <row r="551" spans="1:47" ht="12.75" customHeight="1">
      <c r="A551" s="106"/>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c r="AI551" s="77"/>
      <c r="AJ551" s="77"/>
      <c r="AK551" s="77"/>
      <c r="AL551" s="77"/>
      <c r="AM551" s="77"/>
      <c r="AN551" s="77"/>
      <c r="AO551" s="77"/>
      <c r="AP551" s="77"/>
      <c r="AQ551" s="77"/>
      <c r="AR551" s="77"/>
      <c r="AS551" s="77"/>
      <c r="AT551" s="77"/>
      <c r="AU551" s="77"/>
    </row>
    <row r="552" spans="1:47" ht="12.75" customHeight="1">
      <c r="A552" s="106"/>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c r="AI552" s="77"/>
      <c r="AJ552" s="77"/>
      <c r="AK552" s="77"/>
      <c r="AL552" s="77"/>
      <c r="AM552" s="77"/>
      <c r="AN552" s="77"/>
      <c r="AO552" s="77"/>
      <c r="AP552" s="77"/>
      <c r="AQ552" s="77"/>
      <c r="AR552" s="77"/>
      <c r="AS552" s="77"/>
      <c r="AT552" s="77"/>
      <c r="AU552" s="77"/>
    </row>
    <row r="553" spans="1:47" ht="12.75" customHeight="1">
      <c r="A553" s="106"/>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c r="AE553" s="77"/>
      <c r="AF553" s="77"/>
      <c r="AG553" s="77"/>
      <c r="AH553" s="77"/>
      <c r="AI553" s="77"/>
      <c r="AJ553" s="77"/>
      <c r="AK553" s="77"/>
      <c r="AL553" s="77"/>
      <c r="AM553" s="77"/>
      <c r="AN553" s="77"/>
      <c r="AO553" s="77"/>
      <c r="AP553" s="77"/>
      <c r="AQ553" s="77"/>
      <c r="AR553" s="77"/>
      <c r="AS553" s="77"/>
      <c r="AT553" s="77"/>
      <c r="AU553" s="77"/>
    </row>
    <row r="554" spans="1:47" ht="12.75" customHeight="1">
      <c r="A554" s="106"/>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c r="AE554" s="77"/>
      <c r="AF554" s="77"/>
      <c r="AG554" s="77"/>
      <c r="AH554" s="77"/>
      <c r="AI554" s="77"/>
      <c r="AJ554" s="77"/>
      <c r="AK554" s="77"/>
      <c r="AL554" s="77"/>
      <c r="AM554" s="77"/>
      <c r="AN554" s="77"/>
      <c r="AO554" s="77"/>
      <c r="AP554" s="77"/>
      <c r="AQ554" s="77"/>
      <c r="AR554" s="77"/>
      <c r="AS554" s="77"/>
      <c r="AT554" s="77"/>
      <c r="AU554" s="77"/>
    </row>
    <row r="555" spans="1:47" ht="12.75" customHeight="1">
      <c r="A555" s="106"/>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c r="AE555" s="77"/>
      <c r="AF555" s="77"/>
      <c r="AG555" s="77"/>
      <c r="AH555" s="77"/>
      <c r="AI555" s="77"/>
      <c r="AJ555" s="77"/>
      <c r="AK555" s="77"/>
      <c r="AL555" s="77"/>
      <c r="AM555" s="77"/>
      <c r="AN555" s="77"/>
      <c r="AO555" s="77"/>
      <c r="AP555" s="77"/>
      <c r="AQ555" s="77"/>
      <c r="AR555" s="77"/>
      <c r="AS555" s="77"/>
      <c r="AT555" s="77"/>
      <c r="AU555" s="77"/>
    </row>
    <row r="556" spans="1:47" ht="12.75" customHeight="1">
      <c r="A556" s="106"/>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c r="AP556" s="77"/>
      <c r="AQ556" s="77"/>
      <c r="AR556" s="77"/>
      <c r="AS556" s="77"/>
      <c r="AT556" s="77"/>
      <c r="AU556" s="77"/>
    </row>
    <row r="557" spans="1:47" ht="12.75" customHeight="1">
      <c r="A557" s="106"/>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c r="AE557" s="77"/>
      <c r="AF557" s="77"/>
      <c r="AG557" s="77"/>
      <c r="AH557" s="77"/>
      <c r="AI557" s="77"/>
      <c r="AJ557" s="77"/>
      <c r="AK557" s="77"/>
      <c r="AL557" s="77"/>
      <c r="AM557" s="77"/>
      <c r="AN557" s="77"/>
      <c r="AO557" s="77"/>
      <c r="AP557" s="77"/>
      <c r="AQ557" s="77"/>
      <c r="AR557" s="77"/>
      <c r="AS557" s="77"/>
      <c r="AT557" s="77"/>
      <c r="AU557" s="77"/>
    </row>
    <row r="558" spans="1:47" ht="12.75" customHeight="1">
      <c r="A558" s="106"/>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c r="AE558" s="77"/>
      <c r="AF558" s="77"/>
      <c r="AG558" s="77"/>
      <c r="AH558" s="77"/>
      <c r="AI558" s="77"/>
      <c r="AJ558" s="77"/>
      <c r="AK558" s="77"/>
      <c r="AL558" s="77"/>
      <c r="AM558" s="77"/>
      <c r="AN558" s="77"/>
      <c r="AO558" s="77"/>
      <c r="AP558" s="77"/>
      <c r="AQ558" s="77"/>
      <c r="AR558" s="77"/>
      <c r="AS558" s="77"/>
      <c r="AT558" s="77"/>
      <c r="AU558" s="77"/>
    </row>
    <row r="559" spans="1:47" ht="12.75" customHeight="1">
      <c r="A559" s="106"/>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c r="AE559" s="77"/>
      <c r="AF559" s="77"/>
      <c r="AG559" s="77"/>
      <c r="AH559" s="77"/>
      <c r="AI559" s="77"/>
      <c r="AJ559" s="77"/>
      <c r="AK559" s="77"/>
      <c r="AL559" s="77"/>
      <c r="AM559" s="77"/>
      <c r="AN559" s="77"/>
      <c r="AO559" s="77"/>
      <c r="AP559" s="77"/>
      <c r="AQ559" s="77"/>
      <c r="AR559" s="77"/>
      <c r="AS559" s="77"/>
      <c r="AT559" s="77"/>
      <c r="AU559" s="77"/>
    </row>
    <row r="560" spans="1:47" ht="12.75" customHeight="1">
      <c r="A560" s="106"/>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row>
    <row r="561" spans="1:47" ht="12.75" customHeight="1">
      <c r="A561" s="106"/>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c r="AE561" s="77"/>
      <c r="AF561" s="77"/>
      <c r="AG561" s="77"/>
      <c r="AH561" s="77"/>
      <c r="AI561" s="77"/>
      <c r="AJ561" s="77"/>
      <c r="AK561" s="77"/>
      <c r="AL561" s="77"/>
      <c r="AM561" s="77"/>
      <c r="AN561" s="77"/>
      <c r="AO561" s="77"/>
      <c r="AP561" s="77"/>
      <c r="AQ561" s="77"/>
      <c r="AR561" s="77"/>
      <c r="AS561" s="77"/>
      <c r="AT561" s="77"/>
      <c r="AU561" s="77"/>
    </row>
    <row r="562" spans="1:47" ht="12.75" customHeight="1">
      <c r="A562" s="106"/>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c r="AE562" s="77"/>
      <c r="AF562" s="77"/>
      <c r="AG562" s="77"/>
      <c r="AH562" s="77"/>
      <c r="AI562" s="77"/>
      <c r="AJ562" s="77"/>
      <c r="AK562" s="77"/>
      <c r="AL562" s="77"/>
      <c r="AM562" s="77"/>
      <c r="AN562" s="77"/>
      <c r="AO562" s="77"/>
      <c r="AP562" s="77"/>
      <c r="AQ562" s="77"/>
      <c r="AR562" s="77"/>
      <c r="AS562" s="77"/>
      <c r="AT562" s="77"/>
      <c r="AU562" s="77"/>
    </row>
    <row r="563" spans="1:47" ht="12.75" customHeight="1">
      <c r="A563" s="106"/>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c r="AE563" s="77"/>
      <c r="AF563" s="77"/>
      <c r="AG563" s="77"/>
      <c r="AH563" s="77"/>
      <c r="AI563" s="77"/>
      <c r="AJ563" s="77"/>
      <c r="AK563" s="77"/>
      <c r="AL563" s="77"/>
      <c r="AM563" s="77"/>
      <c r="AN563" s="77"/>
      <c r="AO563" s="77"/>
      <c r="AP563" s="77"/>
      <c r="AQ563" s="77"/>
      <c r="AR563" s="77"/>
      <c r="AS563" s="77"/>
      <c r="AT563" s="77"/>
      <c r="AU563" s="77"/>
    </row>
    <row r="564" spans="1:47" ht="12.75" customHeight="1">
      <c r="A564" s="106"/>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c r="AE564" s="77"/>
      <c r="AF564" s="77"/>
      <c r="AG564" s="77"/>
      <c r="AH564" s="77"/>
      <c r="AI564" s="77"/>
      <c r="AJ564" s="77"/>
      <c r="AK564" s="77"/>
      <c r="AL564" s="77"/>
      <c r="AM564" s="77"/>
      <c r="AN564" s="77"/>
      <c r="AO564" s="77"/>
      <c r="AP564" s="77"/>
      <c r="AQ564" s="77"/>
      <c r="AR564" s="77"/>
      <c r="AS564" s="77"/>
      <c r="AT564" s="77"/>
      <c r="AU564" s="77"/>
    </row>
    <row r="565" spans="1:47" ht="12.75" customHeight="1">
      <c r="A565" s="106"/>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c r="AE565" s="77"/>
      <c r="AF565" s="77"/>
      <c r="AG565" s="77"/>
      <c r="AH565" s="77"/>
      <c r="AI565" s="77"/>
      <c r="AJ565" s="77"/>
      <c r="AK565" s="77"/>
      <c r="AL565" s="77"/>
      <c r="AM565" s="77"/>
      <c r="AN565" s="77"/>
      <c r="AO565" s="77"/>
      <c r="AP565" s="77"/>
      <c r="AQ565" s="77"/>
      <c r="AR565" s="77"/>
      <c r="AS565" s="77"/>
      <c r="AT565" s="77"/>
      <c r="AU565" s="77"/>
    </row>
    <row r="566" spans="1:47" ht="12.75" customHeight="1">
      <c r="A566" s="106"/>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c r="AE566" s="77"/>
      <c r="AF566" s="77"/>
      <c r="AG566" s="77"/>
      <c r="AH566" s="77"/>
      <c r="AI566" s="77"/>
      <c r="AJ566" s="77"/>
      <c r="AK566" s="77"/>
      <c r="AL566" s="77"/>
      <c r="AM566" s="77"/>
      <c r="AN566" s="77"/>
      <c r="AO566" s="77"/>
      <c r="AP566" s="77"/>
      <c r="AQ566" s="77"/>
      <c r="AR566" s="77"/>
      <c r="AS566" s="77"/>
      <c r="AT566" s="77"/>
      <c r="AU566" s="77"/>
    </row>
    <row r="567" spans="1:47" ht="12.75" customHeight="1">
      <c r="A567" s="106"/>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c r="AE567" s="77"/>
      <c r="AF567" s="77"/>
      <c r="AG567" s="77"/>
      <c r="AH567" s="77"/>
      <c r="AI567" s="77"/>
      <c r="AJ567" s="77"/>
      <c r="AK567" s="77"/>
      <c r="AL567" s="77"/>
      <c r="AM567" s="77"/>
      <c r="AN567" s="77"/>
      <c r="AO567" s="77"/>
      <c r="AP567" s="77"/>
      <c r="AQ567" s="77"/>
      <c r="AR567" s="77"/>
      <c r="AS567" s="77"/>
      <c r="AT567" s="77"/>
      <c r="AU567" s="77"/>
    </row>
    <row r="568" spans="1:47" ht="12.75" customHeight="1">
      <c r="A568" s="106"/>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c r="AE568" s="77"/>
      <c r="AF568" s="77"/>
      <c r="AG568" s="77"/>
      <c r="AH568" s="77"/>
      <c r="AI568" s="77"/>
      <c r="AJ568" s="77"/>
      <c r="AK568" s="77"/>
      <c r="AL568" s="77"/>
      <c r="AM568" s="77"/>
      <c r="AN568" s="77"/>
      <c r="AO568" s="77"/>
      <c r="AP568" s="77"/>
      <c r="AQ568" s="77"/>
      <c r="AR568" s="77"/>
      <c r="AS568" s="77"/>
      <c r="AT568" s="77"/>
      <c r="AU568" s="77"/>
    </row>
    <row r="569" spans="1:47" ht="12.75" customHeight="1">
      <c r="A569" s="106"/>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c r="AE569" s="77"/>
      <c r="AF569" s="77"/>
      <c r="AG569" s="77"/>
      <c r="AH569" s="77"/>
      <c r="AI569" s="77"/>
      <c r="AJ569" s="77"/>
      <c r="AK569" s="77"/>
      <c r="AL569" s="77"/>
      <c r="AM569" s="77"/>
      <c r="AN569" s="77"/>
      <c r="AO569" s="77"/>
      <c r="AP569" s="77"/>
      <c r="AQ569" s="77"/>
      <c r="AR569" s="77"/>
      <c r="AS569" s="77"/>
      <c r="AT569" s="77"/>
      <c r="AU569" s="77"/>
    </row>
    <row r="570" spans="1:47" ht="12.75" customHeight="1">
      <c r="A570" s="106"/>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c r="AE570" s="77"/>
      <c r="AF570" s="77"/>
      <c r="AG570" s="77"/>
      <c r="AH570" s="77"/>
      <c r="AI570" s="77"/>
      <c r="AJ570" s="77"/>
      <c r="AK570" s="77"/>
      <c r="AL570" s="77"/>
      <c r="AM570" s="77"/>
      <c r="AN570" s="77"/>
      <c r="AO570" s="77"/>
      <c r="AP570" s="77"/>
      <c r="AQ570" s="77"/>
      <c r="AR570" s="77"/>
      <c r="AS570" s="77"/>
      <c r="AT570" s="77"/>
      <c r="AU570" s="77"/>
    </row>
    <row r="571" spans="1:47" ht="12.75" customHeight="1">
      <c r="A571" s="106"/>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c r="AE571" s="77"/>
      <c r="AF571" s="77"/>
      <c r="AG571" s="77"/>
      <c r="AH571" s="77"/>
      <c r="AI571" s="77"/>
      <c r="AJ571" s="77"/>
      <c r="AK571" s="77"/>
      <c r="AL571" s="77"/>
      <c r="AM571" s="77"/>
      <c r="AN571" s="77"/>
      <c r="AO571" s="77"/>
      <c r="AP571" s="77"/>
      <c r="AQ571" s="77"/>
      <c r="AR571" s="77"/>
      <c r="AS571" s="77"/>
      <c r="AT571" s="77"/>
      <c r="AU571" s="77"/>
    </row>
    <row r="572" spans="1:47" ht="12.75" customHeight="1">
      <c r="A572" s="106"/>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c r="AE572" s="77"/>
      <c r="AF572" s="77"/>
      <c r="AG572" s="77"/>
      <c r="AH572" s="77"/>
      <c r="AI572" s="77"/>
      <c r="AJ572" s="77"/>
      <c r="AK572" s="77"/>
      <c r="AL572" s="77"/>
      <c r="AM572" s="77"/>
      <c r="AN572" s="77"/>
      <c r="AO572" s="77"/>
      <c r="AP572" s="77"/>
      <c r="AQ572" s="77"/>
      <c r="AR572" s="77"/>
      <c r="AS572" s="77"/>
      <c r="AT572" s="77"/>
      <c r="AU572" s="77"/>
    </row>
    <row r="573" spans="1:47" ht="12.75" customHeight="1">
      <c r="A573" s="106"/>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c r="AE573" s="77"/>
      <c r="AF573" s="77"/>
      <c r="AG573" s="77"/>
      <c r="AH573" s="77"/>
      <c r="AI573" s="77"/>
      <c r="AJ573" s="77"/>
      <c r="AK573" s="77"/>
      <c r="AL573" s="77"/>
      <c r="AM573" s="77"/>
      <c r="AN573" s="77"/>
      <c r="AO573" s="77"/>
      <c r="AP573" s="77"/>
      <c r="AQ573" s="77"/>
      <c r="AR573" s="77"/>
      <c r="AS573" s="77"/>
      <c r="AT573" s="77"/>
      <c r="AU573" s="77"/>
    </row>
    <row r="574" spans="1:47" ht="12.75" customHeight="1">
      <c r="A574" s="106"/>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c r="AI574" s="77"/>
      <c r="AJ574" s="77"/>
      <c r="AK574" s="77"/>
      <c r="AL574" s="77"/>
      <c r="AM574" s="77"/>
      <c r="AN574" s="77"/>
      <c r="AO574" s="77"/>
      <c r="AP574" s="77"/>
      <c r="AQ574" s="77"/>
      <c r="AR574" s="77"/>
      <c r="AS574" s="77"/>
      <c r="AT574" s="77"/>
      <c r="AU574" s="77"/>
    </row>
    <row r="575" spans="1:47" ht="12.75" customHeight="1">
      <c r="A575" s="106"/>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c r="AI575" s="77"/>
      <c r="AJ575" s="77"/>
      <c r="AK575" s="77"/>
      <c r="AL575" s="77"/>
      <c r="AM575" s="77"/>
      <c r="AN575" s="77"/>
      <c r="AO575" s="77"/>
      <c r="AP575" s="77"/>
      <c r="AQ575" s="77"/>
      <c r="AR575" s="77"/>
      <c r="AS575" s="77"/>
      <c r="AT575" s="77"/>
      <c r="AU575" s="77"/>
    </row>
    <row r="576" spans="1:47" ht="12.75" customHeight="1">
      <c r="A576" s="106"/>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c r="AI576" s="77"/>
      <c r="AJ576" s="77"/>
      <c r="AK576" s="77"/>
      <c r="AL576" s="77"/>
      <c r="AM576" s="77"/>
      <c r="AN576" s="77"/>
      <c r="AO576" s="77"/>
      <c r="AP576" s="77"/>
      <c r="AQ576" s="77"/>
      <c r="AR576" s="77"/>
      <c r="AS576" s="77"/>
      <c r="AT576" s="77"/>
      <c r="AU576" s="77"/>
    </row>
    <row r="577" spans="1:47" ht="12.75" customHeight="1">
      <c r="A577" s="106"/>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c r="AP577" s="77"/>
      <c r="AQ577" s="77"/>
      <c r="AR577" s="77"/>
      <c r="AS577" s="77"/>
      <c r="AT577" s="77"/>
      <c r="AU577" s="77"/>
    </row>
    <row r="578" spans="1:47" ht="12.75" customHeight="1">
      <c r="A578" s="106"/>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c r="AI578" s="77"/>
      <c r="AJ578" s="77"/>
      <c r="AK578" s="77"/>
      <c r="AL578" s="77"/>
      <c r="AM578" s="77"/>
      <c r="AN578" s="77"/>
      <c r="AO578" s="77"/>
      <c r="AP578" s="77"/>
      <c r="AQ578" s="77"/>
      <c r="AR578" s="77"/>
      <c r="AS578" s="77"/>
      <c r="AT578" s="77"/>
      <c r="AU578" s="77"/>
    </row>
    <row r="579" spans="1:47" ht="12.75" customHeight="1">
      <c r="A579" s="106"/>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77"/>
      <c r="AN579" s="77"/>
      <c r="AO579" s="77"/>
      <c r="AP579" s="77"/>
      <c r="AQ579" s="77"/>
      <c r="AR579" s="77"/>
      <c r="AS579" s="77"/>
      <c r="AT579" s="77"/>
      <c r="AU579" s="77"/>
    </row>
    <row r="580" spans="1:47" ht="12.75" customHeight="1">
      <c r="A580" s="106"/>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c r="AI580" s="77"/>
      <c r="AJ580" s="77"/>
      <c r="AK580" s="77"/>
      <c r="AL580" s="77"/>
      <c r="AM580" s="77"/>
      <c r="AN580" s="77"/>
      <c r="AO580" s="77"/>
      <c r="AP580" s="77"/>
      <c r="AQ580" s="77"/>
      <c r="AR580" s="77"/>
      <c r="AS580" s="77"/>
      <c r="AT580" s="77"/>
      <c r="AU580" s="77"/>
    </row>
    <row r="581" spans="1:47" ht="12.75" customHeight="1">
      <c r="A581" s="106"/>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c r="AI581" s="77"/>
      <c r="AJ581" s="77"/>
      <c r="AK581" s="77"/>
      <c r="AL581" s="77"/>
      <c r="AM581" s="77"/>
      <c r="AN581" s="77"/>
      <c r="AO581" s="77"/>
      <c r="AP581" s="77"/>
      <c r="AQ581" s="77"/>
      <c r="AR581" s="77"/>
      <c r="AS581" s="77"/>
      <c r="AT581" s="77"/>
      <c r="AU581" s="77"/>
    </row>
    <row r="582" spans="1:47" ht="12.75" customHeight="1">
      <c r="A582" s="106"/>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c r="AA582" s="77"/>
      <c r="AB582" s="77"/>
      <c r="AC582" s="77"/>
      <c r="AD582" s="77"/>
      <c r="AE582" s="77"/>
      <c r="AF582" s="77"/>
      <c r="AG582" s="77"/>
      <c r="AH582" s="77"/>
      <c r="AI582" s="77"/>
      <c r="AJ582" s="77"/>
      <c r="AK582" s="77"/>
      <c r="AL582" s="77"/>
      <c r="AM582" s="77"/>
      <c r="AN582" s="77"/>
      <c r="AO582" s="77"/>
      <c r="AP582" s="77"/>
      <c r="AQ582" s="77"/>
      <c r="AR582" s="77"/>
      <c r="AS582" s="77"/>
      <c r="AT582" s="77"/>
      <c r="AU582" s="77"/>
    </row>
    <row r="583" spans="1:47" ht="12.75" customHeight="1">
      <c r="A583" s="106"/>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c r="AI583" s="77"/>
      <c r="AJ583" s="77"/>
      <c r="AK583" s="77"/>
      <c r="AL583" s="77"/>
      <c r="AM583" s="77"/>
      <c r="AN583" s="77"/>
      <c r="AO583" s="77"/>
      <c r="AP583" s="77"/>
      <c r="AQ583" s="77"/>
      <c r="AR583" s="77"/>
      <c r="AS583" s="77"/>
      <c r="AT583" s="77"/>
      <c r="AU583" s="77"/>
    </row>
    <row r="584" spans="1:47" ht="12.75" customHeight="1">
      <c r="A584" s="106"/>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c r="AI584" s="77"/>
      <c r="AJ584" s="77"/>
      <c r="AK584" s="77"/>
      <c r="AL584" s="77"/>
      <c r="AM584" s="77"/>
      <c r="AN584" s="77"/>
      <c r="AO584" s="77"/>
      <c r="AP584" s="77"/>
      <c r="AQ584" s="77"/>
      <c r="AR584" s="77"/>
      <c r="AS584" s="77"/>
      <c r="AT584" s="77"/>
      <c r="AU584" s="77"/>
    </row>
    <row r="585" spans="1:47" ht="12.75" customHeight="1">
      <c r="A585" s="106"/>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c r="AI585" s="77"/>
      <c r="AJ585" s="77"/>
      <c r="AK585" s="77"/>
      <c r="AL585" s="77"/>
      <c r="AM585" s="77"/>
      <c r="AN585" s="77"/>
      <c r="AO585" s="77"/>
      <c r="AP585" s="77"/>
      <c r="AQ585" s="77"/>
      <c r="AR585" s="77"/>
      <c r="AS585" s="77"/>
      <c r="AT585" s="77"/>
      <c r="AU585" s="77"/>
    </row>
    <row r="586" spans="1:47" ht="12.75" customHeight="1">
      <c r="A586" s="106"/>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c r="AI586" s="77"/>
      <c r="AJ586" s="77"/>
      <c r="AK586" s="77"/>
      <c r="AL586" s="77"/>
      <c r="AM586" s="77"/>
      <c r="AN586" s="77"/>
      <c r="AO586" s="77"/>
      <c r="AP586" s="77"/>
      <c r="AQ586" s="77"/>
      <c r="AR586" s="77"/>
      <c r="AS586" s="77"/>
      <c r="AT586" s="77"/>
      <c r="AU586" s="77"/>
    </row>
    <row r="587" spans="1:47" ht="12.75" customHeight="1">
      <c r="A587" s="106"/>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c r="AI587" s="77"/>
      <c r="AJ587" s="77"/>
      <c r="AK587" s="77"/>
      <c r="AL587" s="77"/>
      <c r="AM587" s="77"/>
      <c r="AN587" s="77"/>
      <c r="AO587" s="77"/>
      <c r="AP587" s="77"/>
      <c r="AQ587" s="77"/>
      <c r="AR587" s="77"/>
      <c r="AS587" s="77"/>
      <c r="AT587" s="77"/>
      <c r="AU587" s="77"/>
    </row>
    <row r="588" spans="1:47" ht="12.75" customHeight="1">
      <c r="A588" s="106"/>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c r="AP588" s="77"/>
      <c r="AQ588" s="77"/>
      <c r="AR588" s="77"/>
      <c r="AS588" s="77"/>
      <c r="AT588" s="77"/>
      <c r="AU588" s="77"/>
    </row>
    <row r="589" spans="1:47" ht="12.75" customHeight="1">
      <c r="A589" s="106"/>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c r="AA589" s="77"/>
      <c r="AB589" s="77"/>
      <c r="AC589" s="77"/>
      <c r="AD589" s="77"/>
      <c r="AE589" s="77"/>
      <c r="AF589" s="77"/>
      <c r="AG589" s="77"/>
      <c r="AH589" s="77"/>
      <c r="AI589" s="77"/>
      <c r="AJ589" s="77"/>
      <c r="AK589" s="77"/>
      <c r="AL589" s="77"/>
      <c r="AM589" s="77"/>
      <c r="AN589" s="77"/>
      <c r="AO589" s="77"/>
      <c r="AP589" s="77"/>
      <c r="AQ589" s="77"/>
      <c r="AR589" s="77"/>
      <c r="AS589" s="77"/>
      <c r="AT589" s="77"/>
      <c r="AU589" s="77"/>
    </row>
    <row r="590" spans="1:47" ht="12.75" customHeight="1">
      <c r="A590" s="106"/>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c r="AA590" s="77"/>
      <c r="AB590" s="77"/>
      <c r="AC590" s="77"/>
      <c r="AD590" s="77"/>
      <c r="AE590" s="77"/>
      <c r="AF590" s="77"/>
      <c r="AG590" s="77"/>
      <c r="AH590" s="77"/>
      <c r="AI590" s="77"/>
      <c r="AJ590" s="77"/>
      <c r="AK590" s="77"/>
      <c r="AL590" s="77"/>
      <c r="AM590" s="77"/>
      <c r="AN590" s="77"/>
      <c r="AO590" s="77"/>
      <c r="AP590" s="77"/>
      <c r="AQ590" s="77"/>
      <c r="AR590" s="77"/>
      <c r="AS590" s="77"/>
      <c r="AT590" s="77"/>
      <c r="AU590" s="77"/>
    </row>
    <row r="591" spans="1:47" ht="12.75" customHeight="1">
      <c r="A591" s="106"/>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c r="AP591" s="77"/>
      <c r="AQ591" s="77"/>
      <c r="AR591" s="77"/>
      <c r="AS591" s="77"/>
      <c r="AT591" s="77"/>
      <c r="AU591" s="77"/>
    </row>
    <row r="592" spans="1:47" ht="12.75" customHeight="1">
      <c r="A592" s="106"/>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c r="AP592" s="77"/>
      <c r="AQ592" s="77"/>
      <c r="AR592" s="77"/>
      <c r="AS592" s="77"/>
      <c r="AT592" s="77"/>
      <c r="AU592" s="77"/>
    </row>
    <row r="593" spans="1:47" ht="12.75" customHeight="1">
      <c r="A593" s="106"/>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c r="AP593" s="77"/>
      <c r="AQ593" s="77"/>
      <c r="AR593" s="77"/>
      <c r="AS593" s="77"/>
      <c r="AT593" s="77"/>
      <c r="AU593" s="77"/>
    </row>
    <row r="594" spans="1:47" ht="12.75" customHeight="1">
      <c r="A594" s="106"/>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c r="AP594" s="77"/>
      <c r="AQ594" s="77"/>
      <c r="AR594" s="77"/>
      <c r="AS594" s="77"/>
      <c r="AT594" s="77"/>
      <c r="AU594" s="77"/>
    </row>
    <row r="595" spans="1:47" ht="12.75" customHeight="1">
      <c r="A595" s="106"/>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c r="AP595" s="77"/>
      <c r="AQ595" s="77"/>
      <c r="AR595" s="77"/>
      <c r="AS595" s="77"/>
      <c r="AT595" s="77"/>
      <c r="AU595" s="77"/>
    </row>
    <row r="596" spans="1:47" ht="12.75" customHeight="1">
      <c r="A596" s="106"/>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c r="AP596" s="77"/>
      <c r="AQ596" s="77"/>
      <c r="AR596" s="77"/>
      <c r="AS596" s="77"/>
      <c r="AT596" s="77"/>
      <c r="AU596" s="77"/>
    </row>
    <row r="597" spans="1:47" ht="12.75" customHeight="1">
      <c r="A597" s="106"/>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c r="AP597" s="77"/>
      <c r="AQ597" s="77"/>
      <c r="AR597" s="77"/>
      <c r="AS597" s="77"/>
      <c r="AT597" s="77"/>
      <c r="AU597" s="77"/>
    </row>
    <row r="598" spans="1:47" ht="12.75" customHeight="1">
      <c r="A598" s="106"/>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c r="AP598" s="77"/>
      <c r="AQ598" s="77"/>
      <c r="AR598" s="77"/>
      <c r="AS598" s="77"/>
      <c r="AT598" s="77"/>
      <c r="AU598" s="77"/>
    </row>
    <row r="599" spans="1:47" ht="12.75" customHeight="1">
      <c r="A599" s="106"/>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c r="AP599" s="77"/>
      <c r="AQ599" s="77"/>
      <c r="AR599" s="77"/>
      <c r="AS599" s="77"/>
      <c r="AT599" s="77"/>
      <c r="AU599" s="77"/>
    </row>
    <row r="600" spans="1:47" ht="12.75" customHeight="1">
      <c r="A600" s="106"/>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c r="AP600" s="77"/>
      <c r="AQ600" s="77"/>
      <c r="AR600" s="77"/>
      <c r="AS600" s="77"/>
      <c r="AT600" s="77"/>
      <c r="AU600" s="77"/>
    </row>
    <row r="601" spans="1:47" ht="12.75" customHeight="1">
      <c r="A601" s="106"/>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c r="AP601" s="77"/>
      <c r="AQ601" s="77"/>
      <c r="AR601" s="77"/>
      <c r="AS601" s="77"/>
      <c r="AT601" s="77"/>
      <c r="AU601" s="77"/>
    </row>
    <row r="602" spans="1:47" ht="12.75" customHeight="1">
      <c r="A602" s="106"/>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c r="AP602" s="77"/>
      <c r="AQ602" s="77"/>
      <c r="AR602" s="77"/>
      <c r="AS602" s="77"/>
      <c r="AT602" s="77"/>
      <c r="AU602" s="77"/>
    </row>
    <row r="603" spans="1:47" ht="12.75" customHeight="1">
      <c r="A603" s="106"/>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c r="AP603" s="77"/>
      <c r="AQ603" s="77"/>
      <c r="AR603" s="77"/>
      <c r="AS603" s="77"/>
      <c r="AT603" s="77"/>
      <c r="AU603" s="77"/>
    </row>
    <row r="604" spans="1:47" ht="12.75" customHeight="1">
      <c r="A604" s="106"/>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row>
    <row r="605" spans="1:47" ht="12.75" customHeight="1">
      <c r="A605" s="106"/>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c r="AP605" s="77"/>
      <c r="AQ605" s="77"/>
      <c r="AR605" s="77"/>
      <c r="AS605" s="77"/>
      <c r="AT605" s="77"/>
      <c r="AU605" s="77"/>
    </row>
    <row r="606" spans="1:47" ht="12.75" customHeight="1">
      <c r="A606" s="106"/>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c r="AP606" s="77"/>
      <c r="AQ606" s="77"/>
      <c r="AR606" s="77"/>
      <c r="AS606" s="77"/>
      <c r="AT606" s="77"/>
      <c r="AU606" s="77"/>
    </row>
    <row r="607" spans="1:47" ht="12.75" customHeight="1">
      <c r="A607" s="106"/>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c r="AP607" s="77"/>
      <c r="AQ607" s="77"/>
      <c r="AR607" s="77"/>
      <c r="AS607" s="77"/>
      <c r="AT607" s="77"/>
      <c r="AU607" s="77"/>
    </row>
    <row r="608" spans="1:47" ht="12.75" customHeight="1">
      <c r="A608" s="106"/>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c r="AP608" s="77"/>
      <c r="AQ608" s="77"/>
      <c r="AR608" s="77"/>
      <c r="AS608" s="77"/>
      <c r="AT608" s="77"/>
      <c r="AU608" s="77"/>
    </row>
    <row r="609" spans="1:47" ht="12.75" customHeight="1">
      <c r="A609" s="106"/>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c r="AP609" s="77"/>
      <c r="AQ609" s="77"/>
      <c r="AR609" s="77"/>
      <c r="AS609" s="77"/>
      <c r="AT609" s="77"/>
      <c r="AU609" s="77"/>
    </row>
    <row r="610" spans="1:47" ht="12.75" customHeight="1">
      <c r="A610" s="106"/>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c r="AP610" s="77"/>
      <c r="AQ610" s="77"/>
      <c r="AR610" s="77"/>
      <c r="AS610" s="77"/>
      <c r="AT610" s="77"/>
      <c r="AU610" s="77"/>
    </row>
    <row r="611" spans="1:47" ht="12.75" customHeight="1">
      <c r="A611" s="106"/>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c r="AP611" s="77"/>
      <c r="AQ611" s="77"/>
      <c r="AR611" s="77"/>
      <c r="AS611" s="77"/>
      <c r="AT611" s="77"/>
      <c r="AU611" s="77"/>
    </row>
    <row r="612" spans="1:47" ht="12.75" customHeight="1">
      <c r="A612" s="106"/>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c r="AP612" s="77"/>
      <c r="AQ612" s="77"/>
      <c r="AR612" s="77"/>
      <c r="AS612" s="77"/>
      <c r="AT612" s="77"/>
      <c r="AU612" s="77"/>
    </row>
    <row r="613" spans="1:47" ht="12.75" customHeight="1">
      <c r="A613" s="106"/>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c r="AP613" s="77"/>
      <c r="AQ613" s="77"/>
      <c r="AR613" s="77"/>
      <c r="AS613" s="77"/>
      <c r="AT613" s="77"/>
      <c r="AU613" s="77"/>
    </row>
    <row r="614" spans="1:47" ht="12.75" customHeight="1">
      <c r="A614" s="106"/>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c r="AP614" s="77"/>
      <c r="AQ614" s="77"/>
      <c r="AR614" s="77"/>
      <c r="AS614" s="77"/>
      <c r="AT614" s="77"/>
      <c r="AU614" s="77"/>
    </row>
    <row r="615" spans="1:47" ht="12.75" customHeight="1">
      <c r="A615" s="106"/>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c r="AP615" s="77"/>
      <c r="AQ615" s="77"/>
      <c r="AR615" s="77"/>
      <c r="AS615" s="77"/>
      <c r="AT615" s="77"/>
      <c r="AU615" s="77"/>
    </row>
    <row r="616" spans="1:47" ht="12.75" customHeight="1">
      <c r="A616" s="106"/>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c r="AP616" s="77"/>
      <c r="AQ616" s="77"/>
      <c r="AR616" s="77"/>
      <c r="AS616" s="77"/>
      <c r="AT616" s="77"/>
      <c r="AU616" s="77"/>
    </row>
    <row r="617" spans="1:47" ht="12.75" customHeight="1">
      <c r="A617" s="106"/>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c r="AP617" s="77"/>
      <c r="AQ617" s="77"/>
      <c r="AR617" s="77"/>
      <c r="AS617" s="77"/>
      <c r="AT617" s="77"/>
      <c r="AU617" s="77"/>
    </row>
    <row r="618" spans="1:47" ht="12.75" customHeight="1">
      <c r="A618" s="106"/>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c r="AP618" s="77"/>
      <c r="AQ618" s="77"/>
      <c r="AR618" s="77"/>
      <c r="AS618" s="77"/>
      <c r="AT618" s="77"/>
      <c r="AU618" s="77"/>
    </row>
    <row r="619" spans="1:47" ht="12.75" customHeight="1">
      <c r="A619" s="106"/>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c r="AP619" s="77"/>
      <c r="AQ619" s="77"/>
      <c r="AR619" s="77"/>
      <c r="AS619" s="77"/>
      <c r="AT619" s="77"/>
      <c r="AU619" s="77"/>
    </row>
    <row r="620" spans="1:47" ht="12.75" customHeight="1">
      <c r="A620" s="106"/>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c r="AP620" s="77"/>
      <c r="AQ620" s="77"/>
      <c r="AR620" s="77"/>
      <c r="AS620" s="77"/>
      <c r="AT620" s="77"/>
      <c r="AU620" s="77"/>
    </row>
    <row r="621" spans="1:47" ht="12.75" customHeight="1">
      <c r="A621" s="106"/>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c r="AP621" s="77"/>
      <c r="AQ621" s="77"/>
      <c r="AR621" s="77"/>
      <c r="AS621" s="77"/>
      <c r="AT621" s="77"/>
      <c r="AU621" s="77"/>
    </row>
    <row r="622" spans="1:47" ht="12.75" customHeight="1">
      <c r="A622" s="106"/>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c r="AP622" s="77"/>
      <c r="AQ622" s="77"/>
      <c r="AR622" s="77"/>
      <c r="AS622" s="77"/>
      <c r="AT622" s="77"/>
      <c r="AU622" s="77"/>
    </row>
    <row r="623" spans="1:47" ht="12.75" customHeight="1">
      <c r="A623" s="106"/>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c r="AP623" s="77"/>
      <c r="AQ623" s="77"/>
      <c r="AR623" s="77"/>
      <c r="AS623" s="77"/>
      <c r="AT623" s="77"/>
      <c r="AU623" s="77"/>
    </row>
    <row r="624" spans="1:47" ht="12.75" customHeight="1">
      <c r="A624" s="106"/>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c r="AP624" s="77"/>
      <c r="AQ624" s="77"/>
      <c r="AR624" s="77"/>
      <c r="AS624" s="77"/>
      <c r="AT624" s="77"/>
      <c r="AU624" s="77"/>
    </row>
    <row r="625" spans="1:47" ht="12.75" customHeight="1">
      <c r="A625" s="106"/>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c r="AP625" s="77"/>
      <c r="AQ625" s="77"/>
      <c r="AR625" s="77"/>
      <c r="AS625" s="77"/>
      <c r="AT625" s="77"/>
      <c r="AU625" s="77"/>
    </row>
    <row r="626" spans="1:47" ht="12.75" customHeight="1">
      <c r="A626" s="106"/>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c r="AP626" s="77"/>
      <c r="AQ626" s="77"/>
      <c r="AR626" s="77"/>
      <c r="AS626" s="77"/>
      <c r="AT626" s="77"/>
      <c r="AU626" s="77"/>
    </row>
    <row r="627" spans="1:47" ht="12.75" customHeight="1">
      <c r="A627" s="106"/>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c r="AP627" s="77"/>
      <c r="AQ627" s="77"/>
      <c r="AR627" s="77"/>
      <c r="AS627" s="77"/>
      <c r="AT627" s="77"/>
      <c r="AU627" s="77"/>
    </row>
    <row r="628" spans="1:47" ht="12.75" customHeight="1">
      <c r="A628" s="106"/>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c r="AP628" s="77"/>
      <c r="AQ628" s="77"/>
      <c r="AR628" s="77"/>
      <c r="AS628" s="77"/>
      <c r="AT628" s="77"/>
      <c r="AU628" s="77"/>
    </row>
    <row r="629" spans="1:47" ht="12.75" customHeight="1">
      <c r="A629" s="106"/>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c r="AP629" s="77"/>
      <c r="AQ629" s="77"/>
      <c r="AR629" s="77"/>
      <c r="AS629" s="77"/>
      <c r="AT629" s="77"/>
      <c r="AU629" s="77"/>
    </row>
    <row r="630" spans="1:47" ht="12.75" customHeight="1">
      <c r="A630" s="106"/>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c r="AP630" s="77"/>
      <c r="AQ630" s="77"/>
      <c r="AR630" s="77"/>
      <c r="AS630" s="77"/>
      <c r="AT630" s="77"/>
      <c r="AU630" s="77"/>
    </row>
    <row r="631" spans="1:47" ht="12.75" customHeight="1">
      <c r="A631" s="106"/>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c r="AP631" s="77"/>
      <c r="AQ631" s="77"/>
      <c r="AR631" s="77"/>
      <c r="AS631" s="77"/>
      <c r="AT631" s="77"/>
      <c r="AU631" s="77"/>
    </row>
    <row r="632" spans="1:47" ht="12.75" customHeight="1">
      <c r="A632" s="106"/>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c r="AP632" s="77"/>
      <c r="AQ632" s="77"/>
      <c r="AR632" s="77"/>
      <c r="AS632" s="77"/>
      <c r="AT632" s="77"/>
      <c r="AU632" s="77"/>
    </row>
    <row r="633" spans="1:47" ht="12.75" customHeight="1">
      <c r="A633" s="106"/>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7"/>
      <c r="AQ633" s="77"/>
      <c r="AR633" s="77"/>
      <c r="AS633" s="77"/>
      <c r="AT633" s="77"/>
      <c r="AU633" s="77"/>
    </row>
    <row r="634" spans="1:47" ht="12.75" customHeight="1">
      <c r="A634" s="106"/>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c r="AP634" s="77"/>
      <c r="AQ634" s="77"/>
      <c r="AR634" s="77"/>
      <c r="AS634" s="77"/>
      <c r="AT634" s="77"/>
      <c r="AU634" s="77"/>
    </row>
    <row r="635" spans="1:47" ht="12.75" customHeight="1">
      <c r="A635" s="106"/>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c r="AP635" s="77"/>
      <c r="AQ635" s="77"/>
      <c r="AR635" s="77"/>
      <c r="AS635" s="77"/>
      <c r="AT635" s="77"/>
      <c r="AU635" s="77"/>
    </row>
    <row r="636" spans="1:47" ht="12.75" customHeight="1">
      <c r="A636" s="106"/>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c r="AP636" s="77"/>
      <c r="AQ636" s="77"/>
      <c r="AR636" s="77"/>
      <c r="AS636" s="77"/>
      <c r="AT636" s="77"/>
      <c r="AU636" s="77"/>
    </row>
    <row r="637" spans="1:47" ht="12.75" customHeight="1">
      <c r="A637" s="106"/>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c r="AP637" s="77"/>
      <c r="AQ637" s="77"/>
      <c r="AR637" s="77"/>
      <c r="AS637" s="77"/>
      <c r="AT637" s="77"/>
      <c r="AU637" s="77"/>
    </row>
    <row r="638" spans="1:47" ht="12.75" customHeight="1">
      <c r="A638" s="106"/>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c r="AP638" s="77"/>
      <c r="AQ638" s="77"/>
      <c r="AR638" s="77"/>
      <c r="AS638" s="77"/>
      <c r="AT638" s="77"/>
      <c r="AU638" s="77"/>
    </row>
    <row r="639" spans="1:47" ht="12.75" customHeight="1">
      <c r="A639" s="106"/>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c r="AP639" s="77"/>
      <c r="AQ639" s="77"/>
      <c r="AR639" s="77"/>
      <c r="AS639" s="77"/>
      <c r="AT639" s="77"/>
      <c r="AU639" s="77"/>
    </row>
    <row r="640" spans="1:47" ht="12.75" customHeight="1">
      <c r="A640" s="106"/>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c r="AP640" s="77"/>
      <c r="AQ640" s="77"/>
      <c r="AR640" s="77"/>
      <c r="AS640" s="77"/>
      <c r="AT640" s="77"/>
      <c r="AU640" s="77"/>
    </row>
    <row r="641" spans="1:47" ht="12.75" customHeight="1">
      <c r="A641" s="10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77"/>
      <c r="AQ641" s="77"/>
      <c r="AR641" s="77"/>
      <c r="AS641" s="77"/>
      <c r="AT641" s="77"/>
      <c r="AU641" s="77"/>
    </row>
    <row r="642" spans="1:47" ht="12.75" customHeight="1">
      <c r="A642" s="106"/>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c r="AP642" s="77"/>
      <c r="AQ642" s="77"/>
      <c r="AR642" s="77"/>
      <c r="AS642" s="77"/>
      <c r="AT642" s="77"/>
      <c r="AU642" s="77"/>
    </row>
    <row r="643" spans="1:47" ht="12.75" customHeight="1">
      <c r="A643" s="10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c r="AP643" s="77"/>
      <c r="AQ643" s="77"/>
      <c r="AR643" s="77"/>
      <c r="AS643" s="77"/>
      <c r="AT643" s="77"/>
      <c r="AU643" s="77"/>
    </row>
    <row r="644" spans="1:47" ht="12.75" customHeight="1">
      <c r="A644" s="106"/>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c r="AP644" s="77"/>
      <c r="AQ644" s="77"/>
      <c r="AR644" s="77"/>
      <c r="AS644" s="77"/>
      <c r="AT644" s="77"/>
      <c r="AU644" s="77"/>
    </row>
    <row r="645" spans="1:47" ht="12.75" customHeight="1">
      <c r="A645" s="10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c r="AP645" s="77"/>
      <c r="AQ645" s="77"/>
      <c r="AR645" s="77"/>
      <c r="AS645" s="77"/>
      <c r="AT645" s="77"/>
      <c r="AU645" s="77"/>
    </row>
    <row r="646" spans="1:47" ht="12.75" customHeight="1">
      <c r="A646" s="106"/>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c r="AP646" s="77"/>
      <c r="AQ646" s="77"/>
      <c r="AR646" s="77"/>
      <c r="AS646" s="77"/>
      <c r="AT646" s="77"/>
      <c r="AU646" s="77"/>
    </row>
    <row r="647" spans="1:47" ht="12.75" customHeight="1">
      <c r="A647" s="106"/>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c r="AP647" s="77"/>
      <c r="AQ647" s="77"/>
      <c r="AR647" s="77"/>
      <c r="AS647" s="77"/>
      <c r="AT647" s="77"/>
      <c r="AU647" s="77"/>
    </row>
    <row r="648" spans="1:47" ht="12.75" customHeight="1">
      <c r="A648" s="106"/>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c r="AP648" s="77"/>
      <c r="AQ648" s="77"/>
      <c r="AR648" s="77"/>
      <c r="AS648" s="77"/>
      <c r="AT648" s="77"/>
      <c r="AU648" s="77"/>
    </row>
    <row r="649" spans="1:47" ht="12.75" customHeight="1">
      <c r="A649" s="106"/>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c r="AP649" s="77"/>
      <c r="AQ649" s="77"/>
      <c r="AR649" s="77"/>
      <c r="AS649" s="77"/>
      <c r="AT649" s="77"/>
      <c r="AU649" s="77"/>
    </row>
    <row r="650" spans="1:47" ht="12.75" customHeight="1">
      <c r="A650" s="106"/>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c r="AP650" s="77"/>
      <c r="AQ650" s="77"/>
      <c r="AR650" s="77"/>
      <c r="AS650" s="77"/>
      <c r="AT650" s="77"/>
      <c r="AU650" s="77"/>
    </row>
    <row r="651" spans="1:47" ht="12.75" customHeight="1">
      <c r="A651" s="106"/>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c r="AP651" s="77"/>
      <c r="AQ651" s="77"/>
      <c r="AR651" s="77"/>
      <c r="AS651" s="77"/>
      <c r="AT651" s="77"/>
      <c r="AU651" s="77"/>
    </row>
    <row r="652" spans="1:47" ht="12.75" customHeight="1">
      <c r="A652" s="106"/>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c r="AP652" s="77"/>
      <c r="AQ652" s="77"/>
      <c r="AR652" s="77"/>
      <c r="AS652" s="77"/>
      <c r="AT652" s="77"/>
      <c r="AU652" s="77"/>
    </row>
    <row r="653" spans="1:47" ht="12.75" customHeight="1">
      <c r="A653" s="106"/>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c r="AP653" s="77"/>
      <c r="AQ653" s="77"/>
      <c r="AR653" s="77"/>
      <c r="AS653" s="77"/>
      <c r="AT653" s="77"/>
      <c r="AU653" s="77"/>
    </row>
    <row r="654" spans="1:47" ht="12.75" customHeight="1">
      <c r="A654" s="106"/>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c r="AP654" s="77"/>
      <c r="AQ654" s="77"/>
      <c r="AR654" s="77"/>
      <c r="AS654" s="77"/>
      <c r="AT654" s="77"/>
      <c r="AU654" s="77"/>
    </row>
    <row r="655" spans="1:47" ht="12.75" customHeight="1">
      <c r="A655" s="10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c r="AP655" s="77"/>
      <c r="AQ655" s="77"/>
      <c r="AR655" s="77"/>
      <c r="AS655" s="77"/>
      <c r="AT655" s="77"/>
      <c r="AU655" s="77"/>
    </row>
    <row r="656" spans="1:47" ht="12.75" customHeight="1">
      <c r="A656" s="106"/>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77"/>
      <c r="AR656" s="77"/>
      <c r="AS656" s="77"/>
      <c r="AT656" s="77"/>
      <c r="AU656" s="77"/>
    </row>
    <row r="657" spans="1:47" ht="12.75" customHeight="1">
      <c r="A657" s="106"/>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c r="AP657" s="77"/>
      <c r="AQ657" s="77"/>
      <c r="AR657" s="77"/>
      <c r="AS657" s="77"/>
      <c r="AT657" s="77"/>
      <c r="AU657" s="77"/>
    </row>
    <row r="658" spans="1:47" ht="12.75" customHeight="1">
      <c r="A658" s="106"/>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c r="AP658" s="77"/>
      <c r="AQ658" s="77"/>
      <c r="AR658" s="77"/>
      <c r="AS658" s="77"/>
      <c r="AT658" s="77"/>
      <c r="AU658" s="77"/>
    </row>
    <row r="659" spans="1:47" ht="12.75" customHeight="1">
      <c r="A659" s="106"/>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c r="AP659" s="77"/>
      <c r="AQ659" s="77"/>
      <c r="AR659" s="77"/>
      <c r="AS659" s="77"/>
      <c r="AT659" s="77"/>
      <c r="AU659" s="77"/>
    </row>
    <row r="660" spans="1:47" ht="12.75" customHeight="1">
      <c r="A660" s="106"/>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c r="AP660" s="77"/>
      <c r="AQ660" s="77"/>
      <c r="AR660" s="77"/>
      <c r="AS660" s="77"/>
      <c r="AT660" s="77"/>
      <c r="AU660" s="77"/>
    </row>
    <row r="661" spans="1:47" ht="12.75" customHeight="1">
      <c r="A661" s="106"/>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c r="AP661" s="77"/>
      <c r="AQ661" s="77"/>
      <c r="AR661" s="77"/>
      <c r="AS661" s="77"/>
      <c r="AT661" s="77"/>
      <c r="AU661" s="77"/>
    </row>
    <row r="662" spans="1:47" ht="12.75" customHeight="1">
      <c r="A662" s="106"/>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c r="AP662" s="77"/>
      <c r="AQ662" s="77"/>
      <c r="AR662" s="77"/>
      <c r="AS662" s="77"/>
      <c r="AT662" s="77"/>
      <c r="AU662" s="77"/>
    </row>
    <row r="663" spans="1:47" ht="12.75" customHeight="1">
      <c r="A663" s="106"/>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c r="AP663" s="77"/>
      <c r="AQ663" s="77"/>
      <c r="AR663" s="77"/>
      <c r="AS663" s="77"/>
      <c r="AT663" s="77"/>
      <c r="AU663" s="77"/>
    </row>
    <row r="664" spans="1:47" ht="12.75" customHeight="1">
      <c r="A664" s="106"/>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c r="AP664" s="77"/>
      <c r="AQ664" s="77"/>
      <c r="AR664" s="77"/>
      <c r="AS664" s="77"/>
      <c r="AT664" s="77"/>
      <c r="AU664" s="77"/>
    </row>
    <row r="665" spans="1:47" ht="12.75" customHeight="1">
      <c r="A665" s="106"/>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c r="AP665" s="77"/>
      <c r="AQ665" s="77"/>
      <c r="AR665" s="77"/>
      <c r="AS665" s="77"/>
      <c r="AT665" s="77"/>
      <c r="AU665" s="77"/>
    </row>
    <row r="666" spans="1:47" ht="12.75" customHeight="1">
      <c r="A666" s="106"/>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c r="AP666" s="77"/>
      <c r="AQ666" s="77"/>
      <c r="AR666" s="77"/>
      <c r="AS666" s="77"/>
      <c r="AT666" s="77"/>
      <c r="AU666" s="77"/>
    </row>
    <row r="667" spans="1:47" ht="12.75" customHeight="1">
      <c r="A667" s="106"/>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c r="AP667" s="77"/>
      <c r="AQ667" s="77"/>
      <c r="AR667" s="77"/>
      <c r="AS667" s="77"/>
      <c r="AT667" s="77"/>
      <c r="AU667" s="77"/>
    </row>
    <row r="668" spans="1:47" ht="12.75" customHeight="1">
      <c r="A668" s="106"/>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c r="AP668" s="77"/>
      <c r="AQ668" s="77"/>
      <c r="AR668" s="77"/>
      <c r="AS668" s="77"/>
      <c r="AT668" s="77"/>
      <c r="AU668" s="77"/>
    </row>
    <row r="669" spans="1:47" ht="12.75" customHeight="1">
      <c r="A669" s="106"/>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c r="AP669" s="77"/>
      <c r="AQ669" s="77"/>
      <c r="AR669" s="77"/>
      <c r="AS669" s="77"/>
      <c r="AT669" s="77"/>
      <c r="AU669" s="77"/>
    </row>
    <row r="670" spans="1:47" ht="12.75" customHeight="1">
      <c r="A670" s="106"/>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c r="AP670" s="77"/>
      <c r="AQ670" s="77"/>
      <c r="AR670" s="77"/>
      <c r="AS670" s="77"/>
      <c r="AT670" s="77"/>
      <c r="AU670" s="77"/>
    </row>
    <row r="671" spans="1:47" ht="12.75" customHeight="1">
      <c r="A671" s="106"/>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c r="AP671" s="77"/>
      <c r="AQ671" s="77"/>
      <c r="AR671" s="77"/>
      <c r="AS671" s="77"/>
      <c r="AT671" s="77"/>
      <c r="AU671" s="77"/>
    </row>
    <row r="672" spans="1:47" ht="12.75" customHeight="1">
      <c r="A672" s="106"/>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c r="AP672" s="77"/>
      <c r="AQ672" s="77"/>
      <c r="AR672" s="77"/>
      <c r="AS672" s="77"/>
      <c r="AT672" s="77"/>
      <c r="AU672" s="77"/>
    </row>
    <row r="673" spans="1:47" ht="12.75" customHeight="1">
      <c r="A673" s="106"/>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c r="AP673" s="77"/>
      <c r="AQ673" s="77"/>
      <c r="AR673" s="77"/>
      <c r="AS673" s="77"/>
      <c r="AT673" s="77"/>
      <c r="AU673" s="77"/>
    </row>
    <row r="674" spans="1:47" ht="12.75" customHeight="1">
      <c r="A674" s="106"/>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c r="AP674" s="77"/>
      <c r="AQ674" s="77"/>
      <c r="AR674" s="77"/>
      <c r="AS674" s="77"/>
      <c r="AT674" s="77"/>
      <c r="AU674" s="77"/>
    </row>
    <row r="675" spans="1:47" ht="12.75" customHeight="1">
      <c r="A675" s="106"/>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c r="AP675" s="77"/>
      <c r="AQ675" s="77"/>
      <c r="AR675" s="77"/>
      <c r="AS675" s="77"/>
      <c r="AT675" s="77"/>
      <c r="AU675" s="77"/>
    </row>
    <row r="676" spans="1:47" ht="12.75" customHeight="1">
      <c r="A676" s="106"/>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c r="AP676" s="77"/>
      <c r="AQ676" s="77"/>
      <c r="AR676" s="77"/>
      <c r="AS676" s="77"/>
      <c r="AT676" s="77"/>
      <c r="AU676" s="77"/>
    </row>
    <row r="677" spans="1:47" ht="12.75" customHeight="1">
      <c r="A677" s="106"/>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c r="AP677" s="77"/>
      <c r="AQ677" s="77"/>
      <c r="AR677" s="77"/>
      <c r="AS677" s="77"/>
      <c r="AT677" s="77"/>
      <c r="AU677" s="77"/>
    </row>
    <row r="678" spans="1:47" ht="12.75" customHeight="1">
      <c r="A678" s="106"/>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7"/>
      <c r="AQ678" s="77"/>
      <c r="AR678" s="77"/>
      <c r="AS678" s="77"/>
      <c r="AT678" s="77"/>
      <c r="AU678" s="77"/>
    </row>
    <row r="679" spans="1:47" ht="12.75" customHeight="1">
      <c r="A679" s="106"/>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c r="AP679" s="77"/>
      <c r="AQ679" s="77"/>
      <c r="AR679" s="77"/>
      <c r="AS679" s="77"/>
      <c r="AT679" s="77"/>
      <c r="AU679" s="77"/>
    </row>
    <row r="680" spans="1:47" ht="12.75" customHeight="1">
      <c r="A680" s="106"/>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c r="AP680" s="77"/>
      <c r="AQ680" s="77"/>
      <c r="AR680" s="77"/>
      <c r="AS680" s="77"/>
      <c r="AT680" s="77"/>
      <c r="AU680" s="77"/>
    </row>
    <row r="681" spans="1:47" ht="12.75" customHeight="1">
      <c r="A681" s="106"/>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c r="AP681" s="77"/>
      <c r="AQ681" s="77"/>
      <c r="AR681" s="77"/>
      <c r="AS681" s="77"/>
      <c r="AT681" s="77"/>
      <c r="AU681" s="77"/>
    </row>
    <row r="682" spans="1:47" ht="12.75" customHeight="1">
      <c r="A682" s="106"/>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c r="AP682" s="77"/>
      <c r="AQ682" s="77"/>
      <c r="AR682" s="77"/>
      <c r="AS682" s="77"/>
      <c r="AT682" s="77"/>
      <c r="AU682" s="77"/>
    </row>
    <row r="683" spans="1:47" ht="12.75" customHeight="1">
      <c r="A683" s="106"/>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c r="AP683" s="77"/>
      <c r="AQ683" s="77"/>
      <c r="AR683" s="77"/>
      <c r="AS683" s="77"/>
      <c r="AT683" s="77"/>
      <c r="AU683" s="77"/>
    </row>
    <row r="684" spans="1:47" ht="12.75" customHeight="1">
      <c r="A684" s="106"/>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c r="AP684" s="77"/>
      <c r="AQ684" s="77"/>
      <c r="AR684" s="77"/>
      <c r="AS684" s="77"/>
      <c r="AT684" s="77"/>
      <c r="AU684" s="77"/>
    </row>
    <row r="685" spans="1:47" ht="12.75" customHeight="1">
      <c r="A685" s="106"/>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c r="AP685" s="77"/>
      <c r="AQ685" s="77"/>
      <c r="AR685" s="77"/>
      <c r="AS685" s="77"/>
      <c r="AT685" s="77"/>
      <c r="AU685" s="77"/>
    </row>
    <row r="686" spans="1:47" ht="12.75" customHeight="1">
      <c r="A686" s="106"/>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c r="AP686" s="77"/>
      <c r="AQ686" s="77"/>
      <c r="AR686" s="77"/>
      <c r="AS686" s="77"/>
      <c r="AT686" s="77"/>
      <c r="AU686" s="77"/>
    </row>
    <row r="687" spans="1:47" ht="12.75" customHeight="1">
      <c r="A687" s="106"/>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c r="AP687" s="77"/>
      <c r="AQ687" s="77"/>
      <c r="AR687" s="77"/>
      <c r="AS687" s="77"/>
      <c r="AT687" s="77"/>
      <c r="AU687" s="77"/>
    </row>
    <row r="688" spans="1:47" ht="12.75" customHeight="1">
      <c r="A688" s="106"/>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77"/>
      <c r="AR688" s="77"/>
      <c r="AS688" s="77"/>
      <c r="AT688" s="77"/>
      <c r="AU688" s="77"/>
    </row>
    <row r="689" spans="1:47" ht="12.75" customHeight="1">
      <c r="A689" s="106"/>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77"/>
      <c r="AR689" s="77"/>
      <c r="AS689" s="77"/>
      <c r="AT689" s="77"/>
      <c r="AU689" s="77"/>
    </row>
    <row r="690" spans="1:47" ht="12.75" customHeight="1">
      <c r="A690" s="106"/>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77"/>
      <c r="AR690" s="77"/>
      <c r="AS690" s="77"/>
      <c r="AT690" s="77"/>
      <c r="AU690" s="77"/>
    </row>
    <row r="691" spans="1:47" ht="12.75" customHeight="1">
      <c r="A691" s="106"/>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77"/>
      <c r="AR691" s="77"/>
      <c r="AS691" s="77"/>
      <c r="AT691" s="77"/>
      <c r="AU691" s="77"/>
    </row>
    <row r="692" spans="1:47" ht="12.75" customHeight="1">
      <c r="A692" s="106"/>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77"/>
      <c r="AR692" s="77"/>
      <c r="AS692" s="77"/>
      <c r="AT692" s="77"/>
      <c r="AU692" s="77"/>
    </row>
    <row r="693" spans="1:47" ht="12.75" customHeight="1">
      <c r="A693" s="106"/>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c r="AP693" s="77"/>
      <c r="AQ693" s="77"/>
      <c r="AR693" s="77"/>
      <c r="AS693" s="77"/>
      <c r="AT693" s="77"/>
      <c r="AU693" s="77"/>
    </row>
    <row r="694" spans="1:47" ht="12.75" customHeight="1">
      <c r="A694" s="106"/>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c r="AP694" s="77"/>
      <c r="AQ694" s="77"/>
      <c r="AR694" s="77"/>
      <c r="AS694" s="77"/>
      <c r="AT694" s="77"/>
      <c r="AU694" s="77"/>
    </row>
    <row r="695" spans="1:47" ht="12.75" customHeight="1">
      <c r="A695" s="106"/>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77"/>
      <c r="AR695" s="77"/>
      <c r="AS695" s="77"/>
      <c r="AT695" s="77"/>
      <c r="AU695" s="77"/>
    </row>
    <row r="696" spans="1:47" ht="12.75" customHeight="1">
      <c r="A696" s="106"/>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c r="AP696" s="77"/>
      <c r="AQ696" s="77"/>
      <c r="AR696" s="77"/>
      <c r="AS696" s="77"/>
      <c r="AT696" s="77"/>
      <c r="AU696" s="77"/>
    </row>
    <row r="697" spans="1:47" ht="12.75" customHeight="1">
      <c r="A697" s="106"/>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c r="AP697" s="77"/>
      <c r="AQ697" s="77"/>
      <c r="AR697" s="77"/>
      <c r="AS697" s="77"/>
      <c r="AT697" s="77"/>
      <c r="AU697" s="77"/>
    </row>
    <row r="698" spans="1:47" ht="12.75" customHeight="1">
      <c r="A698" s="106"/>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c r="AP698" s="77"/>
      <c r="AQ698" s="77"/>
      <c r="AR698" s="77"/>
      <c r="AS698" s="77"/>
      <c r="AT698" s="77"/>
      <c r="AU698" s="77"/>
    </row>
    <row r="699" spans="1:47" ht="12.75" customHeight="1">
      <c r="A699" s="106"/>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c r="AP699" s="77"/>
      <c r="AQ699" s="77"/>
      <c r="AR699" s="77"/>
      <c r="AS699" s="77"/>
      <c r="AT699" s="77"/>
      <c r="AU699" s="77"/>
    </row>
    <row r="700" spans="1:47" ht="12.75" customHeight="1">
      <c r="A700" s="106"/>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c r="AP700" s="77"/>
      <c r="AQ700" s="77"/>
      <c r="AR700" s="77"/>
      <c r="AS700" s="77"/>
      <c r="AT700" s="77"/>
      <c r="AU700" s="77"/>
    </row>
    <row r="701" spans="1:47" ht="12.75" customHeight="1">
      <c r="A701" s="106"/>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c r="AP701" s="77"/>
      <c r="AQ701" s="77"/>
      <c r="AR701" s="77"/>
      <c r="AS701" s="77"/>
      <c r="AT701" s="77"/>
      <c r="AU701" s="77"/>
    </row>
    <row r="702" spans="1:47" ht="12.75" customHeight="1">
      <c r="A702" s="106"/>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c r="AP702" s="77"/>
      <c r="AQ702" s="77"/>
      <c r="AR702" s="77"/>
      <c r="AS702" s="77"/>
      <c r="AT702" s="77"/>
      <c r="AU702" s="77"/>
    </row>
    <row r="703" spans="1:47" ht="12.75" customHeight="1">
      <c r="A703" s="106"/>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c r="AP703" s="77"/>
      <c r="AQ703" s="77"/>
      <c r="AR703" s="77"/>
      <c r="AS703" s="77"/>
      <c r="AT703" s="77"/>
      <c r="AU703" s="77"/>
    </row>
    <row r="704" spans="1:47" ht="12.75" customHeight="1">
      <c r="A704" s="106"/>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c r="AP704" s="77"/>
      <c r="AQ704" s="77"/>
      <c r="AR704" s="77"/>
      <c r="AS704" s="77"/>
      <c r="AT704" s="77"/>
      <c r="AU704" s="77"/>
    </row>
    <row r="705" spans="1:47" ht="12.75" customHeight="1">
      <c r="A705" s="106"/>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c r="AP705" s="77"/>
      <c r="AQ705" s="77"/>
      <c r="AR705" s="77"/>
      <c r="AS705" s="77"/>
      <c r="AT705" s="77"/>
      <c r="AU705" s="77"/>
    </row>
    <row r="706" spans="1:47" ht="12.75" customHeight="1">
      <c r="A706" s="106"/>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c r="AP706" s="77"/>
      <c r="AQ706" s="77"/>
      <c r="AR706" s="77"/>
      <c r="AS706" s="77"/>
      <c r="AT706" s="77"/>
      <c r="AU706" s="77"/>
    </row>
    <row r="707" spans="1:47" ht="12.75" customHeight="1">
      <c r="A707" s="106"/>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c r="AP707" s="77"/>
      <c r="AQ707" s="77"/>
      <c r="AR707" s="77"/>
      <c r="AS707" s="77"/>
      <c r="AT707" s="77"/>
      <c r="AU707" s="77"/>
    </row>
    <row r="708" spans="1:47" ht="12.75" customHeight="1">
      <c r="A708" s="106"/>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c r="AP708" s="77"/>
      <c r="AQ708" s="77"/>
      <c r="AR708" s="77"/>
      <c r="AS708" s="77"/>
      <c r="AT708" s="77"/>
      <c r="AU708" s="77"/>
    </row>
    <row r="709" spans="1:47" ht="12.75" customHeight="1">
      <c r="A709" s="106"/>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c r="AP709" s="77"/>
      <c r="AQ709" s="77"/>
      <c r="AR709" s="77"/>
      <c r="AS709" s="77"/>
      <c r="AT709" s="77"/>
      <c r="AU709" s="77"/>
    </row>
    <row r="710" spans="1:47" ht="12.75" customHeight="1">
      <c r="A710" s="106"/>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c r="AP710" s="77"/>
      <c r="AQ710" s="77"/>
      <c r="AR710" s="77"/>
      <c r="AS710" s="77"/>
      <c r="AT710" s="77"/>
      <c r="AU710" s="77"/>
    </row>
    <row r="711" spans="1:47" ht="12.75" customHeight="1">
      <c r="A711" s="106"/>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c r="AP711" s="77"/>
      <c r="AQ711" s="77"/>
      <c r="AR711" s="77"/>
      <c r="AS711" s="77"/>
      <c r="AT711" s="77"/>
      <c r="AU711" s="77"/>
    </row>
    <row r="712" spans="1:47" ht="12.75" customHeight="1">
      <c r="A712" s="106"/>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c r="AP712" s="77"/>
      <c r="AQ712" s="77"/>
      <c r="AR712" s="77"/>
      <c r="AS712" s="77"/>
      <c r="AT712" s="77"/>
      <c r="AU712" s="77"/>
    </row>
    <row r="713" spans="1:47" ht="12.75" customHeight="1">
      <c r="A713" s="106"/>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c r="AP713" s="77"/>
      <c r="AQ713" s="77"/>
      <c r="AR713" s="77"/>
      <c r="AS713" s="77"/>
      <c r="AT713" s="77"/>
      <c r="AU713" s="77"/>
    </row>
    <row r="714" spans="1:47" ht="12.75" customHeight="1">
      <c r="A714" s="106"/>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c r="AP714" s="77"/>
      <c r="AQ714" s="77"/>
      <c r="AR714" s="77"/>
      <c r="AS714" s="77"/>
      <c r="AT714" s="77"/>
      <c r="AU714" s="77"/>
    </row>
    <row r="715" spans="1:47" ht="12.75" customHeight="1">
      <c r="A715" s="106"/>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c r="AP715" s="77"/>
      <c r="AQ715" s="77"/>
      <c r="AR715" s="77"/>
      <c r="AS715" s="77"/>
      <c r="AT715" s="77"/>
      <c r="AU715" s="77"/>
    </row>
    <row r="716" spans="1:47" ht="12.75" customHeight="1">
      <c r="A716" s="106"/>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c r="AP716" s="77"/>
      <c r="AQ716" s="77"/>
      <c r="AR716" s="77"/>
      <c r="AS716" s="77"/>
      <c r="AT716" s="77"/>
      <c r="AU716" s="77"/>
    </row>
    <row r="717" spans="1:47" ht="12.75" customHeight="1">
      <c r="A717" s="106"/>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c r="AP717" s="77"/>
      <c r="AQ717" s="77"/>
      <c r="AR717" s="77"/>
      <c r="AS717" s="77"/>
      <c r="AT717" s="77"/>
      <c r="AU717" s="77"/>
    </row>
    <row r="718" spans="1:47" ht="12.75" customHeight="1">
      <c r="A718" s="106"/>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c r="AP718" s="77"/>
      <c r="AQ718" s="77"/>
      <c r="AR718" s="77"/>
      <c r="AS718" s="77"/>
      <c r="AT718" s="77"/>
      <c r="AU718" s="77"/>
    </row>
    <row r="719" spans="1:47" ht="12.75" customHeight="1">
      <c r="A719" s="106"/>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c r="AP719" s="77"/>
      <c r="AQ719" s="77"/>
      <c r="AR719" s="77"/>
      <c r="AS719" s="77"/>
      <c r="AT719" s="77"/>
      <c r="AU719" s="77"/>
    </row>
    <row r="720" spans="1:47" ht="12.75" customHeight="1">
      <c r="A720" s="106"/>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c r="AP720" s="77"/>
      <c r="AQ720" s="77"/>
      <c r="AR720" s="77"/>
      <c r="AS720" s="77"/>
      <c r="AT720" s="77"/>
      <c r="AU720" s="77"/>
    </row>
    <row r="721" spans="1:47" ht="12.75" customHeight="1">
      <c r="A721" s="106"/>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c r="AP721" s="77"/>
      <c r="AQ721" s="77"/>
      <c r="AR721" s="77"/>
      <c r="AS721" s="77"/>
      <c r="AT721" s="77"/>
      <c r="AU721" s="77"/>
    </row>
    <row r="722" spans="1:47" ht="12.75" customHeight="1">
      <c r="A722" s="106"/>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c r="AP722" s="77"/>
      <c r="AQ722" s="77"/>
      <c r="AR722" s="77"/>
      <c r="AS722" s="77"/>
      <c r="AT722" s="77"/>
      <c r="AU722" s="77"/>
    </row>
    <row r="723" spans="1:47" ht="12.75" customHeight="1">
      <c r="A723" s="106"/>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c r="AP723" s="77"/>
      <c r="AQ723" s="77"/>
      <c r="AR723" s="77"/>
      <c r="AS723" s="77"/>
      <c r="AT723" s="77"/>
      <c r="AU723" s="77"/>
    </row>
    <row r="724" spans="1:47" ht="12.75" customHeight="1">
      <c r="A724" s="106"/>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c r="AP724" s="77"/>
      <c r="AQ724" s="77"/>
      <c r="AR724" s="77"/>
      <c r="AS724" s="77"/>
      <c r="AT724" s="77"/>
      <c r="AU724" s="77"/>
    </row>
    <row r="725" spans="1:47" ht="12.75" customHeight="1">
      <c r="A725" s="106"/>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c r="AP725" s="77"/>
      <c r="AQ725" s="77"/>
      <c r="AR725" s="77"/>
      <c r="AS725" s="77"/>
      <c r="AT725" s="77"/>
      <c r="AU725" s="77"/>
    </row>
    <row r="726" spans="1:47" ht="12.75" customHeight="1">
      <c r="A726" s="106"/>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c r="AP726" s="77"/>
      <c r="AQ726" s="77"/>
      <c r="AR726" s="77"/>
      <c r="AS726" s="77"/>
      <c r="AT726" s="77"/>
      <c r="AU726" s="77"/>
    </row>
    <row r="727" spans="1:47" ht="12.75" customHeight="1">
      <c r="A727" s="106"/>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c r="AP727" s="77"/>
      <c r="AQ727" s="77"/>
      <c r="AR727" s="77"/>
      <c r="AS727" s="77"/>
      <c r="AT727" s="77"/>
      <c r="AU727" s="77"/>
    </row>
    <row r="728" spans="1:47" ht="12.75" customHeight="1">
      <c r="A728" s="106"/>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c r="AP728" s="77"/>
      <c r="AQ728" s="77"/>
      <c r="AR728" s="77"/>
      <c r="AS728" s="77"/>
      <c r="AT728" s="77"/>
      <c r="AU728" s="77"/>
    </row>
    <row r="729" spans="1:47" ht="12.75" customHeight="1">
      <c r="A729" s="106"/>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c r="AP729" s="77"/>
      <c r="AQ729" s="77"/>
      <c r="AR729" s="77"/>
      <c r="AS729" s="77"/>
      <c r="AT729" s="77"/>
      <c r="AU729" s="77"/>
    </row>
    <row r="730" spans="1:47" ht="12.75" customHeight="1">
      <c r="A730" s="106"/>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c r="AP730" s="77"/>
      <c r="AQ730" s="77"/>
      <c r="AR730" s="77"/>
      <c r="AS730" s="77"/>
      <c r="AT730" s="77"/>
      <c r="AU730" s="77"/>
    </row>
    <row r="731" spans="1:47" ht="12.75" customHeight="1">
      <c r="A731" s="106"/>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c r="AP731" s="77"/>
      <c r="AQ731" s="77"/>
      <c r="AR731" s="77"/>
      <c r="AS731" s="77"/>
      <c r="AT731" s="77"/>
      <c r="AU731" s="77"/>
    </row>
    <row r="732" spans="1:47" ht="12.75" customHeight="1">
      <c r="A732" s="106"/>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c r="AP732" s="77"/>
      <c r="AQ732" s="77"/>
      <c r="AR732" s="77"/>
      <c r="AS732" s="77"/>
      <c r="AT732" s="77"/>
      <c r="AU732" s="77"/>
    </row>
    <row r="733" spans="1:47" ht="12.75" customHeight="1">
      <c r="A733" s="106"/>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c r="AP733" s="77"/>
      <c r="AQ733" s="77"/>
      <c r="AR733" s="77"/>
      <c r="AS733" s="77"/>
      <c r="AT733" s="77"/>
      <c r="AU733" s="77"/>
    </row>
    <row r="734" spans="1:47" ht="12.75" customHeight="1">
      <c r="A734" s="106"/>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c r="AP734" s="77"/>
      <c r="AQ734" s="77"/>
      <c r="AR734" s="77"/>
      <c r="AS734" s="77"/>
      <c r="AT734" s="77"/>
      <c r="AU734" s="77"/>
    </row>
    <row r="735" spans="1:47" ht="12.75" customHeight="1">
      <c r="A735" s="106"/>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c r="AP735" s="77"/>
      <c r="AQ735" s="77"/>
      <c r="AR735" s="77"/>
      <c r="AS735" s="77"/>
      <c r="AT735" s="77"/>
      <c r="AU735" s="77"/>
    </row>
    <row r="736" spans="1:47" ht="12.75" customHeight="1">
      <c r="A736" s="106"/>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c r="AP736" s="77"/>
      <c r="AQ736" s="77"/>
      <c r="AR736" s="77"/>
      <c r="AS736" s="77"/>
      <c r="AT736" s="77"/>
      <c r="AU736" s="77"/>
    </row>
    <row r="737" spans="1:47" ht="12.75" customHeight="1">
      <c r="A737" s="106"/>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c r="AP737" s="77"/>
      <c r="AQ737" s="77"/>
      <c r="AR737" s="77"/>
      <c r="AS737" s="77"/>
      <c r="AT737" s="77"/>
      <c r="AU737" s="77"/>
    </row>
    <row r="738" spans="1:47" ht="12.75" customHeight="1">
      <c r="A738" s="106"/>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c r="AP738" s="77"/>
      <c r="AQ738" s="77"/>
      <c r="AR738" s="77"/>
      <c r="AS738" s="77"/>
      <c r="AT738" s="77"/>
      <c r="AU738" s="77"/>
    </row>
    <row r="739" spans="1:47" ht="12.75" customHeight="1">
      <c r="A739" s="106"/>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c r="AP739" s="77"/>
      <c r="AQ739" s="77"/>
      <c r="AR739" s="77"/>
      <c r="AS739" s="77"/>
      <c r="AT739" s="77"/>
      <c r="AU739" s="77"/>
    </row>
    <row r="740" spans="1:47" ht="12.75" customHeight="1">
      <c r="A740" s="106"/>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c r="AP740" s="77"/>
      <c r="AQ740" s="77"/>
      <c r="AR740" s="77"/>
      <c r="AS740" s="77"/>
      <c r="AT740" s="77"/>
      <c r="AU740" s="77"/>
    </row>
    <row r="741" spans="1:47" ht="12.75" customHeight="1">
      <c r="A741" s="106"/>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c r="AP741" s="77"/>
      <c r="AQ741" s="77"/>
      <c r="AR741" s="77"/>
      <c r="AS741" s="77"/>
      <c r="AT741" s="77"/>
      <c r="AU741" s="77"/>
    </row>
    <row r="742" spans="1:47" ht="12.75" customHeight="1">
      <c r="A742" s="106"/>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c r="AP742" s="77"/>
      <c r="AQ742" s="77"/>
      <c r="AR742" s="77"/>
      <c r="AS742" s="77"/>
      <c r="AT742" s="77"/>
      <c r="AU742" s="77"/>
    </row>
    <row r="743" spans="1:47" ht="12.75" customHeight="1">
      <c r="A743" s="106"/>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c r="AP743" s="77"/>
      <c r="AQ743" s="77"/>
      <c r="AR743" s="77"/>
      <c r="AS743" s="77"/>
      <c r="AT743" s="77"/>
      <c r="AU743" s="77"/>
    </row>
    <row r="744" spans="1:47" ht="12.75" customHeight="1">
      <c r="A744" s="106"/>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c r="AP744" s="77"/>
      <c r="AQ744" s="77"/>
      <c r="AR744" s="77"/>
      <c r="AS744" s="77"/>
      <c r="AT744" s="77"/>
      <c r="AU744" s="77"/>
    </row>
    <row r="745" spans="1:47" ht="12.75" customHeight="1">
      <c r="A745" s="106"/>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c r="AP745" s="77"/>
      <c r="AQ745" s="77"/>
      <c r="AR745" s="77"/>
      <c r="AS745" s="77"/>
      <c r="AT745" s="77"/>
      <c r="AU745" s="77"/>
    </row>
    <row r="746" spans="1:47" ht="12.75" customHeight="1">
      <c r="A746" s="106"/>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c r="AP746" s="77"/>
      <c r="AQ746" s="77"/>
      <c r="AR746" s="77"/>
      <c r="AS746" s="77"/>
      <c r="AT746" s="77"/>
      <c r="AU746" s="77"/>
    </row>
    <row r="747" spans="1:47" ht="12.75" customHeight="1">
      <c r="A747" s="106"/>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c r="AP747" s="77"/>
      <c r="AQ747" s="77"/>
      <c r="AR747" s="77"/>
      <c r="AS747" s="77"/>
      <c r="AT747" s="77"/>
      <c r="AU747" s="77"/>
    </row>
    <row r="748" spans="1:47" ht="12.75" customHeight="1">
      <c r="A748" s="106"/>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c r="AP748" s="77"/>
      <c r="AQ748" s="77"/>
      <c r="AR748" s="77"/>
      <c r="AS748" s="77"/>
      <c r="AT748" s="77"/>
      <c r="AU748" s="77"/>
    </row>
    <row r="749" spans="1:47" ht="12.75" customHeight="1">
      <c r="A749" s="106"/>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c r="AP749" s="77"/>
      <c r="AQ749" s="77"/>
      <c r="AR749" s="77"/>
      <c r="AS749" s="77"/>
      <c r="AT749" s="77"/>
      <c r="AU749" s="77"/>
    </row>
    <row r="750" spans="1:47" ht="12.75" customHeight="1">
      <c r="A750" s="106"/>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c r="AP750" s="77"/>
      <c r="AQ750" s="77"/>
      <c r="AR750" s="77"/>
      <c r="AS750" s="77"/>
      <c r="AT750" s="77"/>
      <c r="AU750" s="77"/>
    </row>
    <row r="751" spans="1:47" ht="12.75" customHeight="1">
      <c r="A751" s="106"/>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c r="AP751" s="77"/>
      <c r="AQ751" s="77"/>
      <c r="AR751" s="77"/>
      <c r="AS751" s="77"/>
      <c r="AT751" s="77"/>
      <c r="AU751" s="77"/>
    </row>
    <row r="752" spans="1:47" ht="12.75" customHeight="1">
      <c r="A752" s="106"/>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c r="AP752" s="77"/>
      <c r="AQ752" s="77"/>
      <c r="AR752" s="77"/>
      <c r="AS752" s="77"/>
      <c r="AT752" s="77"/>
      <c r="AU752" s="77"/>
    </row>
    <row r="753" spans="1:47" ht="12.75" customHeight="1">
      <c r="A753" s="106"/>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c r="AP753" s="77"/>
      <c r="AQ753" s="77"/>
      <c r="AR753" s="77"/>
      <c r="AS753" s="77"/>
      <c r="AT753" s="77"/>
      <c r="AU753" s="77"/>
    </row>
    <row r="754" spans="1:47" ht="12.75" customHeight="1">
      <c r="A754" s="106"/>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c r="AP754" s="77"/>
      <c r="AQ754" s="77"/>
      <c r="AR754" s="77"/>
      <c r="AS754" s="77"/>
      <c r="AT754" s="77"/>
      <c r="AU754" s="77"/>
    </row>
    <row r="755" spans="1:47" ht="12.75" customHeight="1">
      <c r="A755" s="106"/>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c r="AP755" s="77"/>
      <c r="AQ755" s="77"/>
      <c r="AR755" s="77"/>
      <c r="AS755" s="77"/>
      <c r="AT755" s="77"/>
      <c r="AU755" s="77"/>
    </row>
    <row r="756" spans="1:47" ht="12.75" customHeight="1">
      <c r="A756" s="106"/>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c r="AP756" s="77"/>
      <c r="AQ756" s="77"/>
      <c r="AR756" s="77"/>
      <c r="AS756" s="77"/>
      <c r="AT756" s="77"/>
      <c r="AU756" s="77"/>
    </row>
    <row r="757" spans="1:47" ht="12.75" customHeight="1">
      <c r="A757" s="106"/>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c r="AP757" s="77"/>
      <c r="AQ757" s="77"/>
      <c r="AR757" s="77"/>
      <c r="AS757" s="77"/>
      <c r="AT757" s="77"/>
      <c r="AU757" s="77"/>
    </row>
    <row r="758" spans="1:47" ht="12.75" customHeight="1">
      <c r="A758" s="106"/>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c r="AP758" s="77"/>
      <c r="AQ758" s="77"/>
      <c r="AR758" s="77"/>
      <c r="AS758" s="77"/>
      <c r="AT758" s="77"/>
      <c r="AU758" s="77"/>
    </row>
    <row r="759" spans="1:47" ht="12.75" customHeight="1">
      <c r="A759" s="106"/>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c r="AP759" s="77"/>
      <c r="AQ759" s="77"/>
      <c r="AR759" s="77"/>
      <c r="AS759" s="77"/>
      <c r="AT759" s="77"/>
      <c r="AU759" s="77"/>
    </row>
    <row r="760" spans="1:47" ht="12.75" customHeight="1">
      <c r="A760" s="106"/>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c r="AP760" s="77"/>
      <c r="AQ760" s="77"/>
      <c r="AR760" s="77"/>
      <c r="AS760" s="77"/>
      <c r="AT760" s="77"/>
      <c r="AU760" s="77"/>
    </row>
    <row r="761" spans="1:47" ht="12.75" customHeight="1">
      <c r="A761" s="106"/>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c r="AP761" s="77"/>
      <c r="AQ761" s="77"/>
      <c r="AR761" s="77"/>
      <c r="AS761" s="77"/>
      <c r="AT761" s="77"/>
      <c r="AU761" s="77"/>
    </row>
    <row r="762" spans="1:47" ht="12.75" customHeight="1">
      <c r="A762" s="106"/>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c r="AP762" s="77"/>
      <c r="AQ762" s="77"/>
      <c r="AR762" s="77"/>
      <c r="AS762" s="77"/>
      <c r="AT762" s="77"/>
      <c r="AU762" s="77"/>
    </row>
    <row r="763" spans="1:47" ht="12.75" customHeight="1">
      <c r="A763" s="106"/>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c r="AP763" s="77"/>
      <c r="AQ763" s="77"/>
      <c r="AR763" s="77"/>
      <c r="AS763" s="77"/>
      <c r="AT763" s="77"/>
      <c r="AU763" s="77"/>
    </row>
    <row r="764" spans="1:47" ht="12.75" customHeight="1">
      <c r="A764" s="106"/>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c r="AP764" s="77"/>
      <c r="AQ764" s="77"/>
      <c r="AR764" s="77"/>
      <c r="AS764" s="77"/>
      <c r="AT764" s="77"/>
      <c r="AU764" s="77"/>
    </row>
    <row r="765" spans="1:47" ht="12.75" customHeight="1">
      <c r="A765" s="106"/>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row>
    <row r="766" spans="1:47" ht="12.75" customHeight="1">
      <c r="A766" s="106"/>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c r="AP766" s="77"/>
      <c r="AQ766" s="77"/>
      <c r="AR766" s="77"/>
      <c r="AS766" s="77"/>
      <c r="AT766" s="77"/>
      <c r="AU766" s="77"/>
    </row>
    <row r="767" spans="1:47" ht="12.75" customHeight="1">
      <c r="A767" s="106"/>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c r="AP767" s="77"/>
      <c r="AQ767" s="77"/>
      <c r="AR767" s="77"/>
      <c r="AS767" s="77"/>
      <c r="AT767" s="77"/>
      <c r="AU767" s="77"/>
    </row>
    <row r="768" spans="1:47" ht="12.75" customHeight="1">
      <c r="A768" s="106"/>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c r="AP768" s="77"/>
      <c r="AQ768" s="77"/>
      <c r="AR768" s="77"/>
      <c r="AS768" s="77"/>
      <c r="AT768" s="77"/>
      <c r="AU768" s="77"/>
    </row>
    <row r="769" spans="1:47" ht="12.75" customHeight="1">
      <c r="A769" s="106"/>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c r="AP769" s="77"/>
      <c r="AQ769" s="77"/>
      <c r="AR769" s="77"/>
      <c r="AS769" s="77"/>
      <c r="AT769" s="77"/>
      <c r="AU769" s="77"/>
    </row>
    <row r="770" spans="1:47" ht="12.75" customHeight="1">
      <c r="A770" s="106"/>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c r="AP770" s="77"/>
      <c r="AQ770" s="77"/>
      <c r="AR770" s="77"/>
      <c r="AS770" s="77"/>
      <c r="AT770" s="77"/>
      <c r="AU770" s="77"/>
    </row>
    <row r="771" spans="1:47" ht="12.75" customHeight="1">
      <c r="A771" s="106"/>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c r="AP771" s="77"/>
      <c r="AQ771" s="77"/>
      <c r="AR771" s="77"/>
      <c r="AS771" s="77"/>
      <c r="AT771" s="77"/>
      <c r="AU771" s="77"/>
    </row>
    <row r="772" spans="1:47" ht="12.75" customHeight="1">
      <c r="A772" s="106"/>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c r="AP772" s="77"/>
      <c r="AQ772" s="77"/>
      <c r="AR772" s="77"/>
      <c r="AS772" s="77"/>
      <c r="AT772" s="77"/>
      <c r="AU772" s="77"/>
    </row>
    <row r="773" spans="1:47" ht="12.75" customHeight="1">
      <c r="A773" s="106"/>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c r="AP773" s="77"/>
      <c r="AQ773" s="77"/>
      <c r="AR773" s="77"/>
      <c r="AS773" s="77"/>
      <c r="AT773" s="77"/>
      <c r="AU773" s="77"/>
    </row>
    <row r="774" spans="1:47" ht="12.75" customHeight="1">
      <c r="A774" s="106"/>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c r="AP774" s="77"/>
      <c r="AQ774" s="77"/>
      <c r="AR774" s="77"/>
      <c r="AS774" s="77"/>
      <c r="AT774" s="77"/>
      <c r="AU774" s="77"/>
    </row>
    <row r="775" spans="1:47" ht="12.75" customHeight="1">
      <c r="A775" s="106"/>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c r="AP775" s="77"/>
      <c r="AQ775" s="77"/>
      <c r="AR775" s="77"/>
      <c r="AS775" s="77"/>
      <c r="AT775" s="77"/>
      <c r="AU775" s="77"/>
    </row>
    <row r="776" spans="1:47" ht="12.75" customHeight="1">
      <c r="A776" s="106"/>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c r="AP776" s="77"/>
      <c r="AQ776" s="77"/>
      <c r="AR776" s="77"/>
      <c r="AS776" s="77"/>
      <c r="AT776" s="77"/>
      <c r="AU776" s="77"/>
    </row>
    <row r="777" spans="1:47" ht="12.75" customHeight="1">
      <c r="A777" s="106"/>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c r="AP777" s="77"/>
      <c r="AQ777" s="77"/>
      <c r="AR777" s="77"/>
      <c r="AS777" s="77"/>
      <c r="AT777" s="77"/>
      <c r="AU777" s="77"/>
    </row>
    <row r="778" spans="1:47" ht="12.75" customHeight="1">
      <c r="A778" s="106"/>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c r="AP778" s="77"/>
      <c r="AQ778" s="77"/>
      <c r="AR778" s="77"/>
      <c r="AS778" s="77"/>
      <c r="AT778" s="77"/>
      <c r="AU778" s="77"/>
    </row>
    <row r="779" spans="1:47" ht="12.75" customHeight="1">
      <c r="A779" s="106"/>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c r="AP779" s="77"/>
      <c r="AQ779" s="77"/>
      <c r="AR779" s="77"/>
      <c r="AS779" s="77"/>
      <c r="AT779" s="77"/>
      <c r="AU779" s="77"/>
    </row>
    <row r="780" spans="1:47" ht="12.75" customHeight="1">
      <c r="A780" s="106"/>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c r="AP780" s="77"/>
      <c r="AQ780" s="77"/>
      <c r="AR780" s="77"/>
      <c r="AS780" s="77"/>
      <c r="AT780" s="77"/>
      <c r="AU780" s="77"/>
    </row>
    <row r="781" spans="1:47" ht="12.75" customHeight="1">
      <c r="A781" s="106"/>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c r="AP781" s="77"/>
      <c r="AQ781" s="77"/>
      <c r="AR781" s="77"/>
      <c r="AS781" s="77"/>
      <c r="AT781" s="77"/>
      <c r="AU781" s="77"/>
    </row>
    <row r="782" spans="1:47" ht="12.75" customHeight="1">
      <c r="A782" s="106"/>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c r="AP782" s="77"/>
      <c r="AQ782" s="77"/>
      <c r="AR782" s="77"/>
      <c r="AS782" s="77"/>
      <c r="AT782" s="77"/>
      <c r="AU782" s="77"/>
    </row>
    <row r="783" spans="1:47" ht="12.75" customHeight="1">
      <c r="A783" s="106"/>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c r="AP783" s="77"/>
      <c r="AQ783" s="77"/>
      <c r="AR783" s="77"/>
      <c r="AS783" s="77"/>
      <c r="AT783" s="77"/>
      <c r="AU783" s="77"/>
    </row>
    <row r="784" spans="1:47" ht="12.75" customHeight="1">
      <c r="A784" s="106"/>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c r="AP784" s="77"/>
      <c r="AQ784" s="77"/>
      <c r="AR784" s="77"/>
      <c r="AS784" s="77"/>
      <c r="AT784" s="77"/>
      <c r="AU784" s="77"/>
    </row>
    <row r="785" spans="1:47" ht="12.75" customHeight="1">
      <c r="A785" s="106"/>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c r="AP785" s="77"/>
      <c r="AQ785" s="77"/>
      <c r="AR785" s="77"/>
      <c r="AS785" s="77"/>
      <c r="AT785" s="77"/>
      <c r="AU785" s="77"/>
    </row>
    <row r="786" spans="1:47" ht="12.75" customHeight="1">
      <c r="A786" s="106"/>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c r="AP786" s="77"/>
      <c r="AQ786" s="77"/>
      <c r="AR786" s="77"/>
      <c r="AS786" s="77"/>
      <c r="AT786" s="77"/>
      <c r="AU786" s="77"/>
    </row>
    <row r="787" spans="1:47" ht="12.75" customHeight="1">
      <c r="A787" s="106"/>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c r="AP787" s="77"/>
      <c r="AQ787" s="77"/>
      <c r="AR787" s="77"/>
      <c r="AS787" s="77"/>
      <c r="AT787" s="77"/>
      <c r="AU787" s="77"/>
    </row>
    <row r="788" spans="1:47" ht="12.75" customHeight="1">
      <c r="A788" s="106"/>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c r="AP788" s="77"/>
      <c r="AQ788" s="77"/>
      <c r="AR788" s="77"/>
      <c r="AS788" s="77"/>
      <c r="AT788" s="77"/>
      <c r="AU788" s="77"/>
    </row>
    <row r="789" spans="1:47" ht="12.75" customHeight="1">
      <c r="A789" s="106"/>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c r="AP789" s="77"/>
      <c r="AQ789" s="77"/>
      <c r="AR789" s="77"/>
      <c r="AS789" s="77"/>
      <c r="AT789" s="77"/>
      <c r="AU789" s="77"/>
    </row>
    <row r="790" spans="1:47" ht="12.75" customHeight="1">
      <c r="A790" s="106"/>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c r="AP790" s="77"/>
      <c r="AQ790" s="77"/>
      <c r="AR790" s="77"/>
      <c r="AS790" s="77"/>
      <c r="AT790" s="77"/>
      <c r="AU790" s="77"/>
    </row>
    <row r="791" spans="1:47" ht="12.75" customHeight="1">
      <c r="A791" s="106"/>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c r="AP791" s="77"/>
      <c r="AQ791" s="77"/>
      <c r="AR791" s="77"/>
      <c r="AS791" s="77"/>
      <c r="AT791" s="77"/>
      <c r="AU791" s="77"/>
    </row>
    <row r="792" spans="1:47" ht="12.75" customHeight="1">
      <c r="A792" s="106"/>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c r="AP792" s="77"/>
      <c r="AQ792" s="77"/>
      <c r="AR792" s="77"/>
      <c r="AS792" s="77"/>
      <c r="AT792" s="77"/>
      <c r="AU792" s="77"/>
    </row>
    <row r="793" spans="1:47" ht="12.75" customHeight="1">
      <c r="A793" s="106"/>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c r="AP793" s="77"/>
      <c r="AQ793" s="77"/>
      <c r="AR793" s="77"/>
      <c r="AS793" s="77"/>
      <c r="AT793" s="77"/>
      <c r="AU793" s="77"/>
    </row>
    <row r="794" spans="1:47" ht="12.75" customHeight="1">
      <c r="A794" s="106"/>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c r="AP794" s="77"/>
      <c r="AQ794" s="77"/>
      <c r="AR794" s="77"/>
      <c r="AS794" s="77"/>
      <c r="AT794" s="77"/>
      <c r="AU794" s="77"/>
    </row>
    <row r="795" spans="1:47" ht="12.75" customHeight="1">
      <c r="A795" s="106"/>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c r="AP795" s="77"/>
      <c r="AQ795" s="77"/>
      <c r="AR795" s="77"/>
      <c r="AS795" s="77"/>
      <c r="AT795" s="77"/>
      <c r="AU795" s="77"/>
    </row>
    <row r="796" spans="1:47" ht="12.75" customHeight="1">
      <c r="A796" s="106"/>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c r="AP796" s="77"/>
      <c r="AQ796" s="77"/>
      <c r="AR796" s="77"/>
      <c r="AS796" s="77"/>
      <c r="AT796" s="77"/>
      <c r="AU796" s="77"/>
    </row>
    <row r="797" spans="1:47" ht="12.75" customHeight="1">
      <c r="A797" s="106"/>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c r="AP797" s="77"/>
      <c r="AQ797" s="77"/>
      <c r="AR797" s="77"/>
      <c r="AS797" s="77"/>
      <c r="AT797" s="77"/>
      <c r="AU797" s="77"/>
    </row>
    <row r="798" spans="1:47" ht="12.75" customHeight="1">
      <c r="A798" s="106"/>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c r="AP798" s="77"/>
      <c r="AQ798" s="77"/>
      <c r="AR798" s="77"/>
      <c r="AS798" s="77"/>
      <c r="AT798" s="77"/>
      <c r="AU798" s="77"/>
    </row>
    <row r="799" spans="1:47" ht="12.75" customHeight="1">
      <c r="A799" s="106"/>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c r="AP799" s="77"/>
      <c r="AQ799" s="77"/>
      <c r="AR799" s="77"/>
      <c r="AS799" s="77"/>
      <c r="AT799" s="77"/>
      <c r="AU799" s="77"/>
    </row>
    <row r="800" spans="1:47" ht="12.75" customHeight="1">
      <c r="A800" s="106"/>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c r="AP800" s="77"/>
      <c r="AQ800" s="77"/>
      <c r="AR800" s="77"/>
      <c r="AS800" s="77"/>
      <c r="AT800" s="77"/>
      <c r="AU800" s="77"/>
    </row>
    <row r="801" spans="1:47" ht="12.75" customHeight="1">
      <c r="A801" s="106"/>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c r="AP801" s="77"/>
      <c r="AQ801" s="77"/>
      <c r="AR801" s="77"/>
      <c r="AS801" s="77"/>
      <c r="AT801" s="77"/>
      <c r="AU801" s="77"/>
    </row>
    <row r="802" spans="1:47" ht="12.75" customHeight="1">
      <c r="A802" s="106"/>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c r="AP802" s="77"/>
      <c r="AQ802" s="77"/>
      <c r="AR802" s="77"/>
      <c r="AS802" s="77"/>
      <c r="AT802" s="77"/>
      <c r="AU802" s="77"/>
    </row>
    <row r="803" spans="1:47" ht="12.75" customHeight="1">
      <c r="A803" s="106"/>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c r="AP803" s="77"/>
      <c r="AQ803" s="77"/>
      <c r="AR803" s="77"/>
      <c r="AS803" s="77"/>
      <c r="AT803" s="77"/>
      <c r="AU803" s="77"/>
    </row>
    <row r="804" spans="1:47" ht="12.75" customHeight="1">
      <c r="A804" s="106"/>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c r="AP804" s="77"/>
      <c r="AQ804" s="77"/>
      <c r="AR804" s="77"/>
      <c r="AS804" s="77"/>
      <c r="AT804" s="77"/>
      <c r="AU804" s="77"/>
    </row>
    <row r="805" spans="1:47" ht="12.75" customHeight="1">
      <c r="A805" s="106"/>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c r="AP805" s="77"/>
      <c r="AQ805" s="77"/>
      <c r="AR805" s="77"/>
      <c r="AS805" s="77"/>
      <c r="AT805" s="77"/>
      <c r="AU805" s="77"/>
    </row>
    <row r="806" spans="1:47" ht="12.75" customHeight="1">
      <c r="A806" s="106"/>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c r="AP806" s="77"/>
      <c r="AQ806" s="77"/>
      <c r="AR806" s="77"/>
      <c r="AS806" s="77"/>
      <c r="AT806" s="77"/>
      <c r="AU806" s="77"/>
    </row>
    <row r="807" spans="1:47" ht="12.75" customHeight="1">
      <c r="A807" s="106"/>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c r="AP807" s="77"/>
      <c r="AQ807" s="77"/>
      <c r="AR807" s="77"/>
      <c r="AS807" s="77"/>
      <c r="AT807" s="77"/>
      <c r="AU807" s="77"/>
    </row>
    <row r="808" spans="1:47" ht="12.75" customHeight="1">
      <c r="A808" s="106"/>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c r="AP808" s="77"/>
      <c r="AQ808" s="77"/>
      <c r="AR808" s="77"/>
      <c r="AS808" s="77"/>
      <c r="AT808" s="77"/>
      <c r="AU808" s="77"/>
    </row>
    <row r="809" spans="1:47" ht="12.75" customHeight="1">
      <c r="A809" s="106"/>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c r="AP809" s="77"/>
      <c r="AQ809" s="77"/>
      <c r="AR809" s="77"/>
      <c r="AS809" s="77"/>
      <c r="AT809" s="77"/>
      <c r="AU809" s="77"/>
    </row>
    <row r="810" spans="1:47" ht="12.75" customHeight="1">
      <c r="A810" s="106"/>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c r="AP810" s="77"/>
      <c r="AQ810" s="77"/>
      <c r="AR810" s="77"/>
      <c r="AS810" s="77"/>
      <c r="AT810" s="77"/>
      <c r="AU810" s="77"/>
    </row>
    <row r="811" spans="1:47" ht="12.75" customHeight="1">
      <c r="A811" s="106"/>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R811" s="77"/>
      <c r="AS811" s="77"/>
      <c r="AT811" s="77"/>
      <c r="AU811" s="77"/>
    </row>
    <row r="812" spans="1:47" ht="12.75" customHeight="1">
      <c r="A812" s="106"/>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c r="AP812" s="77"/>
      <c r="AQ812" s="77"/>
      <c r="AR812" s="77"/>
      <c r="AS812" s="77"/>
      <c r="AT812" s="77"/>
      <c r="AU812" s="77"/>
    </row>
    <row r="813" spans="1:47" ht="12.75" customHeight="1">
      <c r="A813" s="106"/>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7"/>
      <c r="AQ813" s="77"/>
      <c r="AR813" s="77"/>
      <c r="AS813" s="77"/>
      <c r="AT813" s="77"/>
      <c r="AU813" s="77"/>
    </row>
    <row r="814" spans="1:47" ht="12.75" customHeight="1">
      <c r="A814" s="106"/>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R814" s="77"/>
      <c r="AS814" s="77"/>
      <c r="AT814" s="77"/>
      <c r="AU814" s="77"/>
    </row>
    <row r="815" spans="1:47" ht="12.75" customHeight="1">
      <c r="A815" s="106"/>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c r="AP815" s="77"/>
      <c r="AQ815" s="77"/>
      <c r="AR815" s="77"/>
      <c r="AS815" s="77"/>
      <c r="AT815" s="77"/>
      <c r="AU815" s="77"/>
    </row>
    <row r="816" spans="1:47" ht="12.75" customHeight="1">
      <c r="A816" s="106"/>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c r="AP816" s="77"/>
      <c r="AQ816" s="77"/>
      <c r="AR816" s="77"/>
      <c r="AS816" s="77"/>
      <c r="AT816" s="77"/>
      <c r="AU816" s="77"/>
    </row>
    <row r="817" spans="1:47" ht="12.75" customHeight="1">
      <c r="A817" s="106"/>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c r="AP817" s="77"/>
      <c r="AQ817" s="77"/>
      <c r="AR817" s="77"/>
      <c r="AS817" s="77"/>
      <c r="AT817" s="77"/>
      <c r="AU817" s="77"/>
    </row>
    <row r="818" spans="1:47" ht="12.75" customHeight="1">
      <c r="A818" s="106"/>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c r="AP818" s="77"/>
      <c r="AQ818" s="77"/>
      <c r="AR818" s="77"/>
      <c r="AS818" s="77"/>
      <c r="AT818" s="77"/>
      <c r="AU818" s="77"/>
    </row>
    <row r="819" spans="1:47" ht="12.75" customHeight="1">
      <c r="A819" s="106"/>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c r="AP819" s="77"/>
      <c r="AQ819" s="77"/>
      <c r="AR819" s="77"/>
      <c r="AS819" s="77"/>
      <c r="AT819" s="77"/>
      <c r="AU819" s="77"/>
    </row>
    <row r="820" spans="1:47" ht="12.75" customHeight="1">
      <c r="A820" s="106"/>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c r="AP820" s="77"/>
      <c r="AQ820" s="77"/>
      <c r="AR820" s="77"/>
      <c r="AS820" s="77"/>
      <c r="AT820" s="77"/>
      <c r="AU820" s="77"/>
    </row>
    <row r="821" spans="1:47" ht="12.75" customHeight="1">
      <c r="A821" s="106"/>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c r="AP821" s="77"/>
      <c r="AQ821" s="77"/>
      <c r="AR821" s="77"/>
      <c r="AS821" s="77"/>
      <c r="AT821" s="77"/>
      <c r="AU821" s="77"/>
    </row>
    <row r="822" spans="1:47" ht="12.75" customHeight="1">
      <c r="A822" s="106"/>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c r="AP822" s="77"/>
      <c r="AQ822" s="77"/>
      <c r="AR822" s="77"/>
      <c r="AS822" s="77"/>
      <c r="AT822" s="77"/>
      <c r="AU822" s="77"/>
    </row>
    <row r="823" spans="1:47" ht="12.75" customHeight="1">
      <c r="A823" s="106"/>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c r="AP823" s="77"/>
      <c r="AQ823" s="77"/>
      <c r="AR823" s="77"/>
      <c r="AS823" s="77"/>
      <c r="AT823" s="77"/>
      <c r="AU823" s="77"/>
    </row>
    <row r="824" spans="1:47" ht="12.75" customHeight="1">
      <c r="A824" s="106"/>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c r="AP824" s="77"/>
      <c r="AQ824" s="77"/>
      <c r="AR824" s="77"/>
      <c r="AS824" s="77"/>
      <c r="AT824" s="77"/>
      <c r="AU824" s="77"/>
    </row>
    <row r="825" spans="1:47" ht="12.75" customHeight="1">
      <c r="A825" s="106"/>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c r="AP825" s="77"/>
      <c r="AQ825" s="77"/>
      <c r="AR825" s="77"/>
      <c r="AS825" s="77"/>
      <c r="AT825" s="77"/>
      <c r="AU825" s="77"/>
    </row>
    <row r="826" spans="1:47" ht="12.75" customHeight="1">
      <c r="A826" s="106"/>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c r="AP826" s="77"/>
      <c r="AQ826" s="77"/>
      <c r="AR826" s="77"/>
      <c r="AS826" s="77"/>
      <c r="AT826" s="77"/>
      <c r="AU826" s="77"/>
    </row>
    <row r="827" spans="1:47" ht="12.75" customHeight="1">
      <c r="A827" s="106"/>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c r="AP827" s="77"/>
      <c r="AQ827" s="77"/>
      <c r="AR827" s="77"/>
      <c r="AS827" s="77"/>
      <c r="AT827" s="77"/>
      <c r="AU827" s="77"/>
    </row>
    <row r="828" spans="1:47" ht="12.75" customHeight="1">
      <c r="A828" s="106"/>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c r="AP828" s="77"/>
      <c r="AQ828" s="77"/>
      <c r="AR828" s="77"/>
      <c r="AS828" s="77"/>
      <c r="AT828" s="77"/>
      <c r="AU828" s="77"/>
    </row>
    <row r="829" spans="1:47" ht="12.75" customHeight="1">
      <c r="A829" s="106"/>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c r="AP829" s="77"/>
      <c r="AQ829" s="77"/>
      <c r="AR829" s="77"/>
      <c r="AS829" s="77"/>
      <c r="AT829" s="77"/>
      <c r="AU829" s="77"/>
    </row>
    <row r="830" spans="1:47" ht="12.75" customHeight="1">
      <c r="A830" s="106"/>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c r="AP830" s="77"/>
      <c r="AQ830" s="77"/>
      <c r="AR830" s="77"/>
      <c r="AS830" s="77"/>
      <c r="AT830" s="77"/>
      <c r="AU830" s="77"/>
    </row>
    <row r="831" spans="1:47" ht="12.75" customHeight="1">
      <c r="A831" s="106"/>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c r="AP831" s="77"/>
      <c r="AQ831" s="77"/>
      <c r="AR831" s="77"/>
      <c r="AS831" s="77"/>
      <c r="AT831" s="77"/>
      <c r="AU831" s="77"/>
    </row>
    <row r="832" spans="1:47" ht="12.75" customHeight="1">
      <c r="A832" s="106"/>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c r="AP832" s="77"/>
      <c r="AQ832" s="77"/>
      <c r="AR832" s="77"/>
      <c r="AS832" s="77"/>
      <c r="AT832" s="77"/>
      <c r="AU832" s="77"/>
    </row>
    <row r="833" spans="1:47" ht="12.75" customHeight="1">
      <c r="A833" s="106"/>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c r="AP833" s="77"/>
      <c r="AQ833" s="77"/>
      <c r="AR833" s="77"/>
      <c r="AS833" s="77"/>
      <c r="AT833" s="77"/>
      <c r="AU833" s="77"/>
    </row>
    <row r="834" spans="1:47" ht="12.75" customHeight="1">
      <c r="A834" s="106"/>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c r="AP834" s="77"/>
      <c r="AQ834" s="77"/>
      <c r="AR834" s="77"/>
      <c r="AS834" s="77"/>
      <c r="AT834" s="77"/>
      <c r="AU834" s="77"/>
    </row>
    <row r="835" spans="1:47" ht="12.75" customHeight="1">
      <c r="A835" s="106"/>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c r="AP835" s="77"/>
      <c r="AQ835" s="77"/>
      <c r="AR835" s="77"/>
      <c r="AS835" s="77"/>
      <c r="AT835" s="77"/>
      <c r="AU835" s="77"/>
    </row>
    <row r="836" spans="1:47" ht="12.75" customHeight="1">
      <c r="A836" s="106"/>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c r="AP836" s="77"/>
      <c r="AQ836" s="77"/>
      <c r="AR836" s="77"/>
      <c r="AS836" s="77"/>
      <c r="AT836" s="77"/>
      <c r="AU836" s="77"/>
    </row>
    <row r="837" spans="1:47" ht="12.75" customHeight="1">
      <c r="A837" s="106"/>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c r="AP837" s="77"/>
      <c r="AQ837" s="77"/>
      <c r="AR837" s="77"/>
      <c r="AS837" s="77"/>
      <c r="AT837" s="77"/>
      <c r="AU837" s="77"/>
    </row>
    <row r="838" spans="1:47" ht="12.75" customHeight="1">
      <c r="A838" s="106"/>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c r="AP838" s="77"/>
      <c r="AQ838" s="77"/>
      <c r="AR838" s="77"/>
      <c r="AS838" s="77"/>
      <c r="AT838" s="77"/>
      <c r="AU838" s="77"/>
    </row>
    <row r="839" spans="1:47" ht="12.75" customHeight="1">
      <c r="A839" s="106"/>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c r="AP839" s="77"/>
      <c r="AQ839" s="77"/>
      <c r="AR839" s="77"/>
      <c r="AS839" s="77"/>
      <c r="AT839" s="77"/>
      <c r="AU839" s="77"/>
    </row>
    <row r="840" spans="1:47" ht="12.75" customHeight="1">
      <c r="A840" s="106"/>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c r="AP840" s="77"/>
      <c r="AQ840" s="77"/>
      <c r="AR840" s="77"/>
      <c r="AS840" s="77"/>
      <c r="AT840" s="77"/>
      <c r="AU840" s="77"/>
    </row>
    <row r="841" spans="1:47" ht="12.75" customHeight="1">
      <c r="A841" s="106"/>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c r="AP841" s="77"/>
      <c r="AQ841" s="77"/>
      <c r="AR841" s="77"/>
      <c r="AS841" s="77"/>
      <c r="AT841" s="77"/>
      <c r="AU841" s="77"/>
    </row>
    <row r="842" spans="1:47" ht="12.75" customHeight="1">
      <c r="A842" s="106"/>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c r="AP842" s="77"/>
      <c r="AQ842" s="77"/>
      <c r="AR842" s="77"/>
      <c r="AS842" s="77"/>
      <c r="AT842" s="77"/>
      <c r="AU842" s="77"/>
    </row>
    <row r="843" spans="1:47" ht="12.75" customHeight="1">
      <c r="A843" s="106"/>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c r="AP843" s="77"/>
      <c r="AQ843" s="77"/>
      <c r="AR843" s="77"/>
      <c r="AS843" s="77"/>
      <c r="AT843" s="77"/>
      <c r="AU843" s="77"/>
    </row>
    <row r="844" spans="1:47" ht="12.75" customHeight="1">
      <c r="A844" s="106"/>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c r="AP844" s="77"/>
      <c r="AQ844" s="77"/>
      <c r="AR844" s="77"/>
      <c r="AS844" s="77"/>
      <c r="AT844" s="77"/>
      <c r="AU844" s="77"/>
    </row>
    <row r="845" spans="1:47" ht="12.75" customHeight="1">
      <c r="A845" s="106"/>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c r="AP845" s="77"/>
      <c r="AQ845" s="77"/>
      <c r="AR845" s="77"/>
      <c r="AS845" s="77"/>
      <c r="AT845" s="77"/>
      <c r="AU845" s="77"/>
    </row>
    <row r="846" spans="1:47" ht="12.75" customHeight="1">
      <c r="A846" s="106"/>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c r="AP846" s="77"/>
      <c r="AQ846" s="77"/>
      <c r="AR846" s="77"/>
      <c r="AS846" s="77"/>
      <c r="AT846" s="77"/>
      <c r="AU846" s="77"/>
    </row>
    <row r="847" spans="1:47" ht="12.75" customHeight="1">
      <c r="A847" s="106"/>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c r="AP847" s="77"/>
      <c r="AQ847" s="77"/>
      <c r="AR847" s="77"/>
      <c r="AS847" s="77"/>
      <c r="AT847" s="77"/>
      <c r="AU847" s="77"/>
    </row>
    <row r="848" spans="1:47" ht="12.75" customHeight="1">
      <c r="A848" s="106"/>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c r="AP848" s="77"/>
      <c r="AQ848" s="77"/>
      <c r="AR848" s="77"/>
      <c r="AS848" s="77"/>
      <c r="AT848" s="77"/>
      <c r="AU848" s="77"/>
    </row>
    <row r="849" spans="1:47" ht="12.75" customHeight="1">
      <c r="A849" s="106"/>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c r="AP849" s="77"/>
      <c r="AQ849" s="77"/>
      <c r="AR849" s="77"/>
      <c r="AS849" s="77"/>
      <c r="AT849" s="77"/>
      <c r="AU849" s="77"/>
    </row>
    <row r="850" spans="1:47" ht="12.75" customHeight="1">
      <c r="A850" s="106"/>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c r="AP850" s="77"/>
      <c r="AQ850" s="77"/>
      <c r="AR850" s="77"/>
      <c r="AS850" s="77"/>
      <c r="AT850" s="77"/>
      <c r="AU850" s="77"/>
    </row>
    <row r="851" spans="1:47" ht="12.75" customHeight="1">
      <c r="A851" s="106"/>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c r="AP851" s="77"/>
      <c r="AQ851" s="77"/>
      <c r="AR851" s="77"/>
      <c r="AS851" s="77"/>
      <c r="AT851" s="77"/>
      <c r="AU851" s="77"/>
    </row>
    <row r="852" spans="1:47" ht="12.75" customHeight="1">
      <c r="A852" s="106"/>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c r="AP852" s="77"/>
      <c r="AQ852" s="77"/>
      <c r="AR852" s="77"/>
      <c r="AS852" s="77"/>
      <c r="AT852" s="77"/>
      <c r="AU852" s="77"/>
    </row>
    <row r="853" spans="1:47" ht="12.75" customHeight="1">
      <c r="A853" s="106"/>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c r="AP853" s="77"/>
      <c r="AQ853" s="77"/>
      <c r="AR853" s="77"/>
      <c r="AS853" s="77"/>
      <c r="AT853" s="77"/>
      <c r="AU853" s="77"/>
    </row>
    <row r="854" spans="1:47" ht="12.75" customHeight="1">
      <c r="A854" s="106"/>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c r="AP854" s="77"/>
      <c r="AQ854" s="77"/>
      <c r="AR854" s="77"/>
      <c r="AS854" s="77"/>
      <c r="AT854" s="77"/>
      <c r="AU854" s="77"/>
    </row>
    <row r="855" spans="1:47" ht="12.75" customHeight="1">
      <c r="A855" s="106"/>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c r="AP855" s="77"/>
      <c r="AQ855" s="77"/>
      <c r="AR855" s="77"/>
      <c r="AS855" s="77"/>
      <c r="AT855" s="77"/>
      <c r="AU855" s="77"/>
    </row>
    <row r="856" spans="1:47" ht="12.75" customHeight="1">
      <c r="A856" s="106"/>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c r="AP856" s="77"/>
      <c r="AQ856" s="77"/>
      <c r="AR856" s="77"/>
      <c r="AS856" s="77"/>
      <c r="AT856" s="77"/>
      <c r="AU856" s="77"/>
    </row>
    <row r="857" spans="1:47" ht="12.75" customHeight="1">
      <c r="A857" s="106"/>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c r="AP857" s="77"/>
      <c r="AQ857" s="77"/>
      <c r="AR857" s="77"/>
      <c r="AS857" s="77"/>
      <c r="AT857" s="77"/>
      <c r="AU857" s="77"/>
    </row>
    <row r="858" spans="1:47" ht="12.75" customHeight="1">
      <c r="A858" s="106"/>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c r="AP858" s="77"/>
      <c r="AQ858" s="77"/>
      <c r="AR858" s="77"/>
      <c r="AS858" s="77"/>
      <c r="AT858" s="77"/>
      <c r="AU858" s="77"/>
    </row>
    <row r="859" spans="1:47" ht="12.75" customHeight="1">
      <c r="A859" s="106"/>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c r="AP859" s="77"/>
      <c r="AQ859" s="77"/>
      <c r="AR859" s="77"/>
      <c r="AS859" s="77"/>
      <c r="AT859" s="77"/>
      <c r="AU859" s="77"/>
    </row>
    <row r="860" spans="1:47" ht="12.75" customHeight="1">
      <c r="A860" s="106"/>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c r="AA860" s="77"/>
      <c r="AB860" s="77"/>
      <c r="AC860" s="77"/>
      <c r="AD860" s="77"/>
      <c r="AE860" s="77"/>
      <c r="AF860" s="77"/>
      <c r="AG860" s="77"/>
      <c r="AH860" s="77"/>
      <c r="AI860" s="77"/>
      <c r="AJ860" s="77"/>
      <c r="AK860" s="77"/>
      <c r="AL860" s="77"/>
      <c r="AM860" s="77"/>
      <c r="AN860" s="77"/>
      <c r="AO860" s="77"/>
      <c r="AP860" s="77"/>
      <c r="AQ860" s="77"/>
      <c r="AR860" s="77"/>
      <c r="AS860" s="77"/>
      <c r="AT860" s="77"/>
      <c r="AU860" s="77"/>
    </row>
    <row r="861" spans="1:47" ht="12.75" customHeight="1">
      <c r="A861" s="106"/>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c r="AP861" s="77"/>
      <c r="AQ861" s="77"/>
      <c r="AR861" s="77"/>
      <c r="AS861" s="77"/>
      <c r="AT861" s="77"/>
      <c r="AU861" s="77"/>
    </row>
    <row r="862" spans="1:47" ht="12.75" customHeight="1">
      <c r="A862" s="106"/>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c r="AP862" s="77"/>
      <c r="AQ862" s="77"/>
      <c r="AR862" s="77"/>
      <c r="AS862" s="77"/>
      <c r="AT862" s="77"/>
      <c r="AU862" s="77"/>
    </row>
    <row r="863" spans="1:47" ht="12.75" customHeight="1">
      <c r="A863" s="106"/>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c r="AP863" s="77"/>
      <c r="AQ863" s="77"/>
      <c r="AR863" s="77"/>
      <c r="AS863" s="77"/>
      <c r="AT863" s="77"/>
      <c r="AU863" s="77"/>
    </row>
    <row r="864" spans="1:47" ht="12.75" customHeight="1">
      <c r="A864" s="106"/>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c r="AP864" s="77"/>
      <c r="AQ864" s="77"/>
      <c r="AR864" s="77"/>
      <c r="AS864" s="77"/>
      <c r="AT864" s="77"/>
      <c r="AU864" s="77"/>
    </row>
    <row r="865" spans="1:47" ht="12.75" customHeight="1">
      <c r="A865" s="106"/>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c r="AP865" s="77"/>
      <c r="AQ865" s="77"/>
      <c r="AR865" s="77"/>
      <c r="AS865" s="77"/>
      <c r="AT865" s="77"/>
      <c r="AU865" s="77"/>
    </row>
    <row r="866" spans="1:47" ht="12.75" customHeight="1">
      <c r="A866" s="106"/>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c r="AP866" s="77"/>
      <c r="AQ866" s="77"/>
      <c r="AR866" s="77"/>
      <c r="AS866" s="77"/>
      <c r="AT866" s="77"/>
      <c r="AU866" s="77"/>
    </row>
    <row r="867" spans="1:47" ht="12.75" customHeight="1">
      <c r="A867" s="106"/>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c r="AP867" s="77"/>
      <c r="AQ867" s="77"/>
      <c r="AR867" s="77"/>
      <c r="AS867" s="77"/>
      <c r="AT867" s="77"/>
      <c r="AU867" s="77"/>
    </row>
    <row r="868" spans="1:47" ht="12.75" customHeight="1">
      <c r="A868" s="106"/>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c r="AP868" s="77"/>
      <c r="AQ868" s="77"/>
      <c r="AR868" s="77"/>
      <c r="AS868" s="77"/>
      <c r="AT868" s="77"/>
      <c r="AU868" s="77"/>
    </row>
    <row r="869" spans="1:47" ht="12.75" customHeight="1">
      <c r="A869" s="106"/>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c r="AP869" s="77"/>
      <c r="AQ869" s="77"/>
      <c r="AR869" s="77"/>
      <c r="AS869" s="77"/>
      <c r="AT869" s="77"/>
      <c r="AU869" s="77"/>
    </row>
    <row r="870" spans="1:47" ht="12.75" customHeight="1">
      <c r="A870" s="106"/>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c r="AP870" s="77"/>
      <c r="AQ870" s="77"/>
      <c r="AR870" s="77"/>
      <c r="AS870" s="77"/>
      <c r="AT870" s="77"/>
      <c r="AU870" s="77"/>
    </row>
    <row r="871" spans="1:47" ht="12.75" customHeight="1">
      <c r="A871" s="106"/>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c r="AP871" s="77"/>
      <c r="AQ871" s="77"/>
      <c r="AR871" s="77"/>
      <c r="AS871" s="77"/>
      <c r="AT871" s="77"/>
      <c r="AU871" s="77"/>
    </row>
    <row r="872" spans="1:47" ht="12.75" customHeight="1">
      <c r="A872" s="106"/>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c r="AP872" s="77"/>
      <c r="AQ872" s="77"/>
      <c r="AR872" s="77"/>
      <c r="AS872" s="77"/>
      <c r="AT872" s="77"/>
      <c r="AU872" s="77"/>
    </row>
    <row r="873" spans="1:47" ht="12.75" customHeight="1">
      <c r="A873" s="106"/>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c r="AP873" s="77"/>
      <c r="AQ873" s="77"/>
      <c r="AR873" s="77"/>
      <c r="AS873" s="77"/>
      <c r="AT873" s="77"/>
      <c r="AU873" s="77"/>
    </row>
    <row r="874" spans="1:47" ht="12.75" customHeight="1">
      <c r="A874" s="106"/>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c r="AP874" s="77"/>
      <c r="AQ874" s="77"/>
      <c r="AR874" s="77"/>
      <c r="AS874" s="77"/>
      <c r="AT874" s="77"/>
      <c r="AU874" s="77"/>
    </row>
    <row r="875" spans="1:47" ht="12.75" customHeight="1">
      <c r="A875" s="106"/>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c r="AP875" s="77"/>
      <c r="AQ875" s="77"/>
      <c r="AR875" s="77"/>
      <c r="AS875" s="77"/>
      <c r="AT875" s="77"/>
      <c r="AU875" s="77"/>
    </row>
    <row r="876" spans="1:47" ht="12.75" customHeight="1">
      <c r="A876" s="106"/>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c r="AP876" s="77"/>
      <c r="AQ876" s="77"/>
      <c r="AR876" s="77"/>
      <c r="AS876" s="77"/>
      <c r="AT876" s="77"/>
      <c r="AU876" s="77"/>
    </row>
    <row r="877" spans="1:47" ht="12.75" customHeight="1">
      <c r="A877" s="106"/>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c r="AP877" s="77"/>
      <c r="AQ877" s="77"/>
      <c r="AR877" s="77"/>
      <c r="AS877" s="77"/>
      <c r="AT877" s="77"/>
      <c r="AU877" s="77"/>
    </row>
    <row r="878" spans="1:47" ht="12.75" customHeight="1">
      <c r="A878" s="106"/>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c r="AP878" s="77"/>
      <c r="AQ878" s="77"/>
      <c r="AR878" s="77"/>
      <c r="AS878" s="77"/>
      <c r="AT878" s="77"/>
      <c r="AU878" s="77"/>
    </row>
    <row r="879" spans="1:47" ht="12.75" customHeight="1">
      <c r="A879" s="106"/>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c r="AP879" s="77"/>
      <c r="AQ879" s="77"/>
      <c r="AR879" s="77"/>
      <c r="AS879" s="77"/>
      <c r="AT879" s="77"/>
      <c r="AU879" s="77"/>
    </row>
    <row r="880" spans="1:47" ht="12.75" customHeight="1">
      <c r="A880" s="106"/>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c r="AP880" s="77"/>
      <c r="AQ880" s="77"/>
      <c r="AR880" s="77"/>
      <c r="AS880" s="77"/>
      <c r="AT880" s="77"/>
      <c r="AU880" s="77"/>
    </row>
    <row r="881" spans="1:47" ht="12.75" customHeight="1">
      <c r="A881" s="106"/>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c r="AP881" s="77"/>
      <c r="AQ881" s="77"/>
      <c r="AR881" s="77"/>
      <c r="AS881" s="77"/>
      <c r="AT881" s="77"/>
      <c r="AU881" s="77"/>
    </row>
    <row r="882" spans="1:47" ht="12.75" customHeight="1">
      <c r="A882" s="106"/>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c r="AP882" s="77"/>
      <c r="AQ882" s="77"/>
      <c r="AR882" s="77"/>
      <c r="AS882" s="77"/>
      <c r="AT882" s="77"/>
      <c r="AU882" s="77"/>
    </row>
    <row r="883" spans="1:47" ht="12.75" customHeight="1">
      <c r="A883" s="106"/>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c r="AP883" s="77"/>
      <c r="AQ883" s="77"/>
      <c r="AR883" s="77"/>
      <c r="AS883" s="77"/>
      <c r="AT883" s="77"/>
      <c r="AU883" s="77"/>
    </row>
    <row r="884" spans="1:47" ht="12.75" customHeight="1">
      <c r="A884" s="106"/>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c r="AP884" s="77"/>
      <c r="AQ884" s="77"/>
      <c r="AR884" s="77"/>
      <c r="AS884" s="77"/>
      <c r="AT884" s="77"/>
      <c r="AU884" s="77"/>
    </row>
    <row r="885" spans="1:47" ht="12.75" customHeight="1">
      <c r="A885" s="106"/>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c r="AP885" s="77"/>
      <c r="AQ885" s="77"/>
      <c r="AR885" s="77"/>
      <c r="AS885" s="77"/>
      <c r="AT885" s="77"/>
      <c r="AU885" s="77"/>
    </row>
    <row r="886" spans="1:47" ht="12.75" customHeight="1">
      <c r="A886" s="106"/>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c r="AP886" s="77"/>
      <c r="AQ886" s="77"/>
      <c r="AR886" s="77"/>
      <c r="AS886" s="77"/>
      <c r="AT886" s="77"/>
      <c r="AU886" s="77"/>
    </row>
    <row r="887" spans="1:47" ht="12.75" customHeight="1">
      <c r="A887" s="106"/>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c r="AP887" s="77"/>
      <c r="AQ887" s="77"/>
      <c r="AR887" s="77"/>
      <c r="AS887" s="77"/>
      <c r="AT887" s="77"/>
      <c r="AU887" s="77"/>
    </row>
    <row r="888" spans="1:47" ht="12.75" customHeight="1">
      <c r="A888" s="106"/>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R888" s="77"/>
      <c r="AS888" s="77"/>
      <c r="AT888" s="77"/>
      <c r="AU888" s="77"/>
    </row>
    <row r="889" spans="1:47" ht="12.75" customHeight="1">
      <c r="A889" s="106"/>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c r="AP889" s="77"/>
      <c r="AQ889" s="77"/>
      <c r="AR889" s="77"/>
      <c r="AS889" s="77"/>
      <c r="AT889" s="77"/>
      <c r="AU889" s="77"/>
    </row>
    <row r="890" spans="1:47" ht="12.75" customHeight="1">
      <c r="A890" s="106"/>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c r="AP890" s="77"/>
      <c r="AQ890" s="77"/>
      <c r="AR890" s="77"/>
      <c r="AS890" s="77"/>
      <c r="AT890" s="77"/>
      <c r="AU890" s="77"/>
    </row>
    <row r="891" spans="1:47" ht="12.75" customHeight="1">
      <c r="A891" s="106"/>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c r="AP891" s="77"/>
      <c r="AQ891" s="77"/>
      <c r="AR891" s="77"/>
      <c r="AS891" s="77"/>
      <c r="AT891" s="77"/>
      <c r="AU891" s="77"/>
    </row>
    <row r="892" spans="1:47" ht="12.75" customHeight="1">
      <c r="A892" s="106"/>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c r="AP892" s="77"/>
      <c r="AQ892" s="77"/>
      <c r="AR892" s="77"/>
      <c r="AS892" s="77"/>
      <c r="AT892" s="77"/>
      <c r="AU892" s="77"/>
    </row>
    <row r="893" spans="1:47" ht="12.75" customHeight="1">
      <c r="A893" s="106"/>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c r="AP893" s="77"/>
      <c r="AQ893" s="77"/>
      <c r="AR893" s="77"/>
      <c r="AS893" s="77"/>
      <c r="AT893" s="77"/>
      <c r="AU893" s="77"/>
    </row>
    <row r="894" spans="1:47" ht="12.75" customHeight="1">
      <c r="A894" s="106"/>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c r="AP894" s="77"/>
      <c r="AQ894" s="77"/>
      <c r="AR894" s="77"/>
      <c r="AS894" s="77"/>
      <c r="AT894" s="77"/>
      <c r="AU894" s="77"/>
    </row>
    <row r="895" spans="1:47" ht="12.75" customHeight="1">
      <c r="A895" s="106"/>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c r="AP895" s="77"/>
      <c r="AQ895" s="77"/>
      <c r="AR895" s="77"/>
      <c r="AS895" s="77"/>
      <c r="AT895" s="77"/>
      <c r="AU895" s="77"/>
    </row>
    <row r="896" spans="1:47" ht="12.75" customHeight="1">
      <c r="A896" s="106"/>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c r="AP896" s="77"/>
      <c r="AQ896" s="77"/>
      <c r="AR896" s="77"/>
      <c r="AS896" s="77"/>
      <c r="AT896" s="77"/>
      <c r="AU896" s="77"/>
    </row>
    <row r="897" spans="1:47" ht="12.75" customHeight="1">
      <c r="A897" s="106"/>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c r="AP897" s="77"/>
      <c r="AQ897" s="77"/>
      <c r="AR897" s="77"/>
      <c r="AS897" s="77"/>
      <c r="AT897" s="77"/>
      <c r="AU897" s="77"/>
    </row>
    <row r="898" spans="1:47" ht="12.75" customHeight="1">
      <c r="A898" s="106"/>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c r="AP898" s="77"/>
      <c r="AQ898" s="77"/>
      <c r="AR898" s="77"/>
      <c r="AS898" s="77"/>
      <c r="AT898" s="77"/>
      <c r="AU898" s="77"/>
    </row>
    <row r="899" spans="1:47" ht="12.75" customHeight="1">
      <c r="A899" s="106"/>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c r="AP899" s="77"/>
      <c r="AQ899" s="77"/>
      <c r="AR899" s="77"/>
      <c r="AS899" s="77"/>
      <c r="AT899" s="77"/>
      <c r="AU899" s="77"/>
    </row>
    <row r="900" spans="1:47" ht="12.75" customHeight="1">
      <c r="A900" s="106"/>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c r="AP900" s="77"/>
      <c r="AQ900" s="77"/>
      <c r="AR900" s="77"/>
      <c r="AS900" s="77"/>
      <c r="AT900" s="77"/>
      <c r="AU900" s="77"/>
    </row>
    <row r="901" spans="1:47" ht="12.75" customHeight="1">
      <c r="A901" s="106"/>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c r="AP901" s="77"/>
      <c r="AQ901" s="77"/>
      <c r="AR901" s="77"/>
      <c r="AS901" s="77"/>
      <c r="AT901" s="77"/>
      <c r="AU901" s="77"/>
    </row>
    <row r="902" spans="1:47" ht="12.75" customHeight="1">
      <c r="A902" s="106"/>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c r="AP902" s="77"/>
      <c r="AQ902" s="77"/>
      <c r="AR902" s="77"/>
      <c r="AS902" s="77"/>
      <c r="AT902" s="77"/>
      <c r="AU902" s="77"/>
    </row>
    <row r="903" spans="1:47" ht="12.75" customHeight="1">
      <c r="A903" s="106"/>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c r="AP903" s="77"/>
      <c r="AQ903" s="77"/>
      <c r="AR903" s="77"/>
      <c r="AS903" s="77"/>
      <c r="AT903" s="77"/>
      <c r="AU903" s="77"/>
    </row>
    <row r="904" spans="1:47" ht="12.75" customHeight="1">
      <c r="A904" s="106"/>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c r="AP904" s="77"/>
      <c r="AQ904" s="77"/>
      <c r="AR904" s="77"/>
      <c r="AS904" s="77"/>
      <c r="AT904" s="77"/>
      <c r="AU904" s="77"/>
    </row>
    <row r="905" spans="1:47" ht="12.75" customHeight="1">
      <c r="A905" s="106"/>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c r="AP905" s="77"/>
      <c r="AQ905" s="77"/>
      <c r="AR905" s="77"/>
      <c r="AS905" s="77"/>
      <c r="AT905" s="77"/>
      <c r="AU905" s="77"/>
    </row>
    <row r="906" spans="1:47" ht="12.75" customHeight="1">
      <c r="A906" s="106"/>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c r="AP906" s="77"/>
      <c r="AQ906" s="77"/>
      <c r="AR906" s="77"/>
      <c r="AS906" s="77"/>
      <c r="AT906" s="77"/>
      <c r="AU906" s="77"/>
    </row>
    <row r="907" spans="1:47" ht="12.75" customHeight="1">
      <c r="A907" s="106"/>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c r="AP907" s="77"/>
      <c r="AQ907" s="77"/>
      <c r="AR907" s="77"/>
      <c r="AS907" s="77"/>
      <c r="AT907" s="77"/>
      <c r="AU907" s="77"/>
    </row>
    <row r="908" spans="1:47" ht="12.75" customHeight="1">
      <c r="A908" s="106"/>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c r="AP908" s="77"/>
      <c r="AQ908" s="77"/>
      <c r="AR908" s="77"/>
      <c r="AS908" s="77"/>
      <c r="AT908" s="77"/>
      <c r="AU908" s="77"/>
    </row>
    <row r="909" spans="1:47" ht="12.75" customHeight="1">
      <c r="A909" s="106"/>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c r="AP909" s="77"/>
      <c r="AQ909" s="77"/>
      <c r="AR909" s="77"/>
      <c r="AS909" s="77"/>
      <c r="AT909" s="77"/>
      <c r="AU909" s="77"/>
    </row>
    <row r="910" spans="1:47" ht="12.75" customHeight="1">
      <c r="A910" s="106"/>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c r="AP910" s="77"/>
      <c r="AQ910" s="77"/>
      <c r="AR910" s="77"/>
      <c r="AS910" s="77"/>
      <c r="AT910" s="77"/>
      <c r="AU910" s="77"/>
    </row>
    <row r="911" spans="1:47" ht="12.75" customHeight="1">
      <c r="A911" s="106"/>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c r="AP911" s="77"/>
      <c r="AQ911" s="77"/>
      <c r="AR911" s="77"/>
      <c r="AS911" s="77"/>
      <c r="AT911" s="77"/>
      <c r="AU911" s="77"/>
    </row>
    <row r="912" spans="1:47" ht="12.75" customHeight="1">
      <c r="A912" s="106"/>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c r="AP912" s="77"/>
      <c r="AQ912" s="77"/>
      <c r="AR912" s="77"/>
      <c r="AS912" s="77"/>
      <c r="AT912" s="77"/>
      <c r="AU912" s="77"/>
    </row>
    <row r="913" spans="1:47" ht="12.75" customHeight="1">
      <c r="A913" s="106"/>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c r="AP913" s="77"/>
      <c r="AQ913" s="77"/>
      <c r="AR913" s="77"/>
      <c r="AS913" s="77"/>
      <c r="AT913" s="77"/>
      <c r="AU913" s="77"/>
    </row>
    <row r="914" spans="1:47" ht="12.75" customHeight="1">
      <c r="A914" s="106"/>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c r="AP914" s="77"/>
      <c r="AQ914" s="77"/>
      <c r="AR914" s="77"/>
      <c r="AS914" s="77"/>
      <c r="AT914" s="77"/>
      <c r="AU914" s="77"/>
    </row>
    <row r="915" spans="1:47" ht="12.75" customHeight="1">
      <c r="A915" s="106"/>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c r="AP915" s="77"/>
      <c r="AQ915" s="77"/>
      <c r="AR915" s="77"/>
      <c r="AS915" s="77"/>
      <c r="AT915" s="77"/>
      <c r="AU915" s="77"/>
    </row>
    <row r="916" spans="1:47" ht="12.75" customHeight="1">
      <c r="A916" s="106"/>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c r="AP916" s="77"/>
      <c r="AQ916" s="77"/>
      <c r="AR916" s="77"/>
      <c r="AS916" s="77"/>
      <c r="AT916" s="77"/>
      <c r="AU916" s="77"/>
    </row>
    <row r="917" spans="1:47" ht="12.75" customHeight="1">
      <c r="A917" s="106"/>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c r="AP917" s="77"/>
      <c r="AQ917" s="77"/>
      <c r="AR917" s="77"/>
      <c r="AS917" s="77"/>
      <c r="AT917" s="77"/>
      <c r="AU917" s="77"/>
    </row>
    <row r="918" spans="1:47" ht="12.75" customHeight="1">
      <c r="A918" s="106"/>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c r="AP918" s="77"/>
      <c r="AQ918" s="77"/>
      <c r="AR918" s="77"/>
      <c r="AS918" s="77"/>
      <c r="AT918" s="77"/>
      <c r="AU918" s="77"/>
    </row>
    <row r="919" spans="1:47" ht="12.75" customHeight="1">
      <c r="A919" s="106"/>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c r="AP919" s="77"/>
      <c r="AQ919" s="77"/>
      <c r="AR919" s="77"/>
      <c r="AS919" s="77"/>
      <c r="AT919" s="77"/>
      <c r="AU919" s="77"/>
    </row>
    <row r="920" spans="1:47" ht="12.75" customHeight="1">
      <c r="A920" s="106"/>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c r="AP920" s="77"/>
      <c r="AQ920" s="77"/>
      <c r="AR920" s="77"/>
      <c r="AS920" s="77"/>
      <c r="AT920" s="77"/>
      <c r="AU920" s="77"/>
    </row>
    <row r="921" spans="1:47" ht="12.75" customHeight="1">
      <c r="A921" s="106"/>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c r="AP921" s="77"/>
      <c r="AQ921" s="77"/>
      <c r="AR921" s="77"/>
      <c r="AS921" s="77"/>
      <c r="AT921" s="77"/>
      <c r="AU921" s="77"/>
    </row>
    <row r="922" spans="1:47" ht="12.75" customHeight="1">
      <c r="A922" s="106"/>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c r="AP922" s="77"/>
      <c r="AQ922" s="77"/>
      <c r="AR922" s="77"/>
      <c r="AS922" s="77"/>
      <c r="AT922" s="77"/>
      <c r="AU922" s="77"/>
    </row>
    <row r="923" spans="1:47" ht="12.75" customHeight="1">
      <c r="A923" s="106"/>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c r="AP923" s="77"/>
      <c r="AQ923" s="77"/>
      <c r="AR923" s="77"/>
      <c r="AS923" s="77"/>
      <c r="AT923" s="77"/>
      <c r="AU923" s="77"/>
    </row>
    <row r="924" spans="1:47" ht="12.75" customHeight="1">
      <c r="A924" s="106"/>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c r="AP924" s="77"/>
      <c r="AQ924" s="77"/>
      <c r="AR924" s="77"/>
      <c r="AS924" s="77"/>
      <c r="AT924" s="77"/>
      <c r="AU924" s="77"/>
    </row>
    <row r="925" spans="1:47" ht="12.75" customHeight="1">
      <c r="A925" s="106"/>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c r="AP925" s="77"/>
      <c r="AQ925" s="77"/>
      <c r="AR925" s="77"/>
      <c r="AS925" s="77"/>
      <c r="AT925" s="77"/>
      <c r="AU925" s="77"/>
    </row>
    <row r="926" spans="1:47" ht="12.75" customHeight="1">
      <c r="A926" s="106"/>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row>
    <row r="927" spans="1:47" ht="12.75" customHeight="1">
      <c r="A927" s="106"/>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c r="AP927" s="77"/>
      <c r="AQ927" s="77"/>
      <c r="AR927" s="77"/>
      <c r="AS927" s="77"/>
      <c r="AT927" s="77"/>
      <c r="AU927" s="77"/>
    </row>
    <row r="928" spans="1:47" ht="12.75" customHeight="1">
      <c r="A928" s="106"/>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c r="AP928" s="77"/>
      <c r="AQ928" s="77"/>
      <c r="AR928" s="77"/>
      <c r="AS928" s="77"/>
      <c r="AT928" s="77"/>
      <c r="AU928" s="77"/>
    </row>
    <row r="929" spans="1:47" ht="12.75" customHeight="1">
      <c r="A929" s="106"/>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c r="AP929" s="77"/>
      <c r="AQ929" s="77"/>
      <c r="AR929" s="77"/>
      <c r="AS929" s="77"/>
      <c r="AT929" s="77"/>
      <c r="AU929" s="77"/>
    </row>
    <row r="930" spans="1:47" ht="12.75" customHeight="1">
      <c r="A930" s="106"/>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c r="AP930" s="77"/>
      <c r="AQ930" s="77"/>
      <c r="AR930" s="77"/>
      <c r="AS930" s="77"/>
      <c r="AT930" s="77"/>
      <c r="AU930" s="77"/>
    </row>
    <row r="931" spans="1:47" ht="12.75" customHeight="1">
      <c r="A931" s="106"/>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c r="AP931" s="77"/>
      <c r="AQ931" s="77"/>
      <c r="AR931" s="77"/>
      <c r="AS931" s="77"/>
      <c r="AT931" s="77"/>
      <c r="AU931" s="77"/>
    </row>
    <row r="932" spans="1:47" ht="12.75" customHeight="1">
      <c r="A932" s="106"/>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c r="AP932" s="77"/>
      <c r="AQ932" s="77"/>
      <c r="AR932" s="77"/>
      <c r="AS932" s="77"/>
      <c r="AT932" s="77"/>
      <c r="AU932" s="77"/>
    </row>
    <row r="933" spans="1:47" ht="12.75" customHeight="1">
      <c r="A933" s="106"/>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c r="AP933" s="77"/>
      <c r="AQ933" s="77"/>
      <c r="AR933" s="77"/>
      <c r="AS933" s="77"/>
      <c r="AT933" s="77"/>
      <c r="AU933" s="77"/>
    </row>
    <row r="934" spans="1:47" ht="12.75" customHeight="1">
      <c r="A934" s="106"/>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c r="AP934" s="77"/>
      <c r="AQ934" s="77"/>
      <c r="AR934" s="77"/>
      <c r="AS934" s="77"/>
      <c r="AT934" s="77"/>
      <c r="AU934" s="77"/>
    </row>
    <row r="935" spans="1:47" ht="12.75" customHeight="1">
      <c r="A935" s="106"/>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c r="AP935" s="77"/>
      <c r="AQ935" s="77"/>
      <c r="AR935" s="77"/>
      <c r="AS935" s="77"/>
      <c r="AT935" s="77"/>
      <c r="AU935" s="77"/>
    </row>
    <row r="936" spans="1:47" ht="12.75" customHeight="1">
      <c r="A936" s="106"/>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c r="AP936" s="77"/>
      <c r="AQ936" s="77"/>
      <c r="AR936" s="77"/>
      <c r="AS936" s="77"/>
      <c r="AT936" s="77"/>
      <c r="AU936" s="77"/>
    </row>
    <row r="937" spans="1:47" ht="12.75" customHeight="1">
      <c r="A937" s="106"/>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c r="AP937" s="77"/>
      <c r="AQ937" s="77"/>
      <c r="AR937" s="77"/>
      <c r="AS937" s="77"/>
      <c r="AT937" s="77"/>
      <c r="AU937" s="77"/>
    </row>
    <row r="938" spans="1:47" ht="12.75" customHeight="1">
      <c r="A938" s="106"/>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c r="AP938" s="77"/>
      <c r="AQ938" s="77"/>
      <c r="AR938" s="77"/>
      <c r="AS938" s="77"/>
      <c r="AT938" s="77"/>
      <c r="AU938" s="77"/>
    </row>
    <row r="939" spans="1:47" ht="12.75" customHeight="1">
      <c r="A939" s="106"/>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c r="AP939" s="77"/>
      <c r="AQ939" s="77"/>
      <c r="AR939" s="77"/>
      <c r="AS939" s="77"/>
      <c r="AT939" s="77"/>
      <c r="AU939" s="77"/>
    </row>
    <row r="940" spans="1:47" ht="12.75" customHeight="1">
      <c r="A940" s="106"/>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c r="AP940" s="77"/>
      <c r="AQ940" s="77"/>
      <c r="AR940" s="77"/>
      <c r="AS940" s="77"/>
      <c r="AT940" s="77"/>
      <c r="AU940" s="77"/>
    </row>
    <row r="941" spans="1:47" ht="12.75" customHeight="1">
      <c r="A941" s="106"/>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c r="AP941" s="77"/>
      <c r="AQ941" s="77"/>
      <c r="AR941" s="77"/>
      <c r="AS941" s="77"/>
      <c r="AT941" s="77"/>
      <c r="AU941" s="77"/>
    </row>
    <row r="942" spans="1:47" ht="12.75" customHeight="1">
      <c r="A942" s="106"/>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c r="AP942" s="77"/>
      <c r="AQ942" s="77"/>
      <c r="AR942" s="77"/>
      <c r="AS942" s="77"/>
      <c r="AT942" s="77"/>
      <c r="AU942" s="77"/>
    </row>
    <row r="943" spans="1:47" ht="12.75" customHeight="1">
      <c r="A943" s="106"/>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c r="AP943" s="77"/>
      <c r="AQ943" s="77"/>
      <c r="AR943" s="77"/>
      <c r="AS943" s="77"/>
      <c r="AT943" s="77"/>
      <c r="AU943" s="77"/>
    </row>
    <row r="944" spans="1:47" ht="12.75" customHeight="1">
      <c r="A944" s="106"/>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c r="AP944" s="77"/>
      <c r="AQ944" s="77"/>
      <c r="AR944" s="77"/>
      <c r="AS944" s="77"/>
      <c r="AT944" s="77"/>
      <c r="AU944" s="77"/>
    </row>
    <row r="945" spans="1:47" ht="12.75" customHeight="1">
      <c r="A945" s="106"/>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c r="AP945" s="77"/>
      <c r="AQ945" s="77"/>
      <c r="AR945" s="77"/>
      <c r="AS945" s="77"/>
      <c r="AT945" s="77"/>
      <c r="AU945" s="77"/>
    </row>
    <row r="946" spans="1:47" ht="12.75" customHeight="1">
      <c r="A946" s="106"/>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c r="AP946" s="77"/>
      <c r="AQ946" s="77"/>
      <c r="AR946" s="77"/>
      <c r="AS946" s="77"/>
      <c r="AT946" s="77"/>
      <c r="AU946" s="77"/>
    </row>
    <row r="947" spans="1:47" ht="12.75" customHeight="1">
      <c r="A947" s="106"/>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c r="AP947" s="77"/>
      <c r="AQ947" s="77"/>
      <c r="AR947" s="77"/>
      <c r="AS947" s="77"/>
      <c r="AT947" s="77"/>
      <c r="AU947" s="77"/>
    </row>
    <row r="948" spans="1:47" ht="12.75" customHeight="1">
      <c r="A948" s="106"/>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c r="AP948" s="77"/>
      <c r="AQ948" s="77"/>
      <c r="AR948" s="77"/>
      <c r="AS948" s="77"/>
      <c r="AT948" s="77"/>
      <c r="AU948" s="77"/>
    </row>
    <row r="949" spans="1:47" ht="12.75" customHeight="1">
      <c r="A949" s="106"/>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c r="AP949" s="77"/>
      <c r="AQ949" s="77"/>
      <c r="AR949" s="77"/>
      <c r="AS949" s="77"/>
      <c r="AT949" s="77"/>
      <c r="AU949" s="77"/>
    </row>
    <row r="950" spans="1:47" ht="12.75" customHeight="1">
      <c r="A950" s="106"/>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c r="AP950" s="77"/>
      <c r="AQ950" s="77"/>
      <c r="AR950" s="77"/>
      <c r="AS950" s="77"/>
      <c r="AT950" s="77"/>
      <c r="AU950" s="77"/>
    </row>
    <row r="951" spans="1:47" ht="12.75" customHeight="1">
      <c r="A951" s="106"/>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c r="AP951" s="77"/>
      <c r="AQ951" s="77"/>
      <c r="AR951" s="77"/>
      <c r="AS951" s="77"/>
      <c r="AT951" s="77"/>
      <c r="AU951" s="77"/>
    </row>
    <row r="952" spans="1:47" ht="12.75" customHeight="1">
      <c r="A952" s="106"/>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c r="AP952" s="77"/>
      <c r="AQ952" s="77"/>
      <c r="AR952" s="77"/>
      <c r="AS952" s="77"/>
      <c r="AT952" s="77"/>
      <c r="AU952" s="77"/>
    </row>
    <row r="953" spans="1:47" ht="12.75" customHeight="1">
      <c r="A953" s="106"/>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c r="AP953" s="77"/>
      <c r="AQ953" s="77"/>
      <c r="AR953" s="77"/>
      <c r="AS953" s="77"/>
      <c r="AT953" s="77"/>
      <c r="AU953" s="77"/>
    </row>
    <row r="954" spans="1:47" ht="12.75" customHeight="1">
      <c r="A954" s="106"/>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c r="AP954" s="77"/>
      <c r="AQ954" s="77"/>
      <c r="AR954" s="77"/>
      <c r="AS954" s="77"/>
      <c r="AT954" s="77"/>
      <c r="AU954" s="77"/>
    </row>
    <row r="955" spans="1:47" ht="12.75" customHeight="1">
      <c r="A955" s="106"/>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c r="AP955" s="77"/>
      <c r="AQ955" s="77"/>
      <c r="AR955" s="77"/>
      <c r="AS955" s="77"/>
      <c r="AT955" s="77"/>
      <c r="AU955" s="77"/>
    </row>
    <row r="956" spans="1:47" ht="12.75" customHeight="1">
      <c r="A956" s="106"/>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c r="AP956" s="77"/>
      <c r="AQ956" s="77"/>
      <c r="AR956" s="77"/>
      <c r="AS956" s="77"/>
      <c r="AT956" s="77"/>
      <c r="AU956" s="77"/>
    </row>
    <row r="957" spans="1:47" ht="12.75" customHeight="1">
      <c r="A957" s="106"/>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c r="AP957" s="77"/>
      <c r="AQ957" s="77"/>
      <c r="AR957" s="77"/>
      <c r="AS957" s="77"/>
      <c r="AT957" s="77"/>
      <c r="AU957" s="77"/>
    </row>
    <row r="958" spans="1:47" ht="12.75" customHeight="1">
      <c r="A958" s="106"/>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c r="AP958" s="77"/>
      <c r="AQ958" s="77"/>
      <c r="AR958" s="77"/>
      <c r="AS958" s="77"/>
      <c r="AT958" s="77"/>
      <c r="AU958" s="77"/>
    </row>
    <row r="959" spans="1:47" ht="12.75" customHeight="1">
      <c r="A959" s="106"/>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c r="AP959" s="77"/>
      <c r="AQ959" s="77"/>
      <c r="AR959" s="77"/>
      <c r="AS959" s="77"/>
      <c r="AT959" s="77"/>
      <c r="AU959" s="77"/>
    </row>
    <row r="960" spans="1:47" ht="12.75" customHeight="1">
      <c r="A960" s="106"/>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c r="AP960" s="77"/>
      <c r="AQ960" s="77"/>
      <c r="AR960" s="77"/>
      <c r="AS960" s="77"/>
      <c r="AT960" s="77"/>
      <c r="AU960" s="77"/>
    </row>
    <row r="961" spans="1:47" ht="12.75" customHeight="1">
      <c r="A961" s="106"/>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c r="AP961" s="77"/>
      <c r="AQ961" s="77"/>
      <c r="AR961" s="77"/>
      <c r="AS961" s="77"/>
      <c r="AT961" s="77"/>
      <c r="AU961" s="77"/>
    </row>
    <row r="962" spans="1:47" ht="12.75" customHeight="1">
      <c r="A962" s="106"/>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c r="AP962" s="77"/>
      <c r="AQ962" s="77"/>
      <c r="AR962" s="77"/>
      <c r="AS962" s="77"/>
      <c r="AT962" s="77"/>
      <c r="AU962" s="77"/>
    </row>
    <row r="963" spans="1:47" ht="12.75" customHeight="1">
      <c r="A963" s="106"/>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c r="AP963" s="77"/>
      <c r="AQ963" s="77"/>
      <c r="AR963" s="77"/>
      <c r="AS963" s="77"/>
      <c r="AT963" s="77"/>
      <c r="AU963" s="77"/>
    </row>
    <row r="964" spans="1:47" ht="12.75" customHeight="1">
      <c r="A964" s="106"/>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c r="AP964" s="77"/>
      <c r="AQ964" s="77"/>
      <c r="AR964" s="77"/>
      <c r="AS964" s="77"/>
      <c r="AT964" s="77"/>
      <c r="AU964" s="77"/>
    </row>
    <row r="965" spans="1:47" ht="12.75" customHeight="1">
      <c r="A965" s="106"/>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c r="AP965" s="77"/>
      <c r="AQ965" s="77"/>
      <c r="AR965" s="77"/>
      <c r="AS965" s="77"/>
      <c r="AT965" s="77"/>
      <c r="AU965" s="77"/>
    </row>
    <row r="966" spans="1:47" ht="12.75" customHeight="1">
      <c r="A966" s="106"/>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c r="AP966" s="77"/>
      <c r="AQ966" s="77"/>
      <c r="AR966" s="77"/>
      <c r="AS966" s="77"/>
      <c r="AT966" s="77"/>
      <c r="AU966" s="77"/>
    </row>
    <row r="967" spans="1:47" ht="12.75" customHeight="1">
      <c r="A967" s="106"/>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c r="AP967" s="77"/>
      <c r="AQ967" s="77"/>
      <c r="AR967" s="77"/>
      <c r="AS967" s="77"/>
      <c r="AT967" s="77"/>
      <c r="AU967" s="77"/>
    </row>
    <row r="968" spans="1:47" ht="12.75" customHeight="1">
      <c r="A968" s="106"/>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c r="AP968" s="77"/>
      <c r="AQ968" s="77"/>
      <c r="AR968" s="77"/>
      <c r="AS968" s="77"/>
      <c r="AT968" s="77"/>
      <c r="AU968" s="77"/>
    </row>
    <row r="969" spans="1:47" ht="12.75" customHeight="1">
      <c r="A969" s="106"/>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c r="AP969" s="77"/>
      <c r="AQ969" s="77"/>
      <c r="AR969" s="77"/>
      <c r="AS969" s="77"/>
      <c r="AT969" s="77"/>
      <c r="AU969" s="77"/>
    </row>
    <row r="970" spans="1:47" ht="12.75" customHeight="1">
      <c r="A970" s="106"/>
      <c r="B970" s="77"/>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c r="AA970" s="77"/>
      <c r="AB970" s="77"/>
      <c r="AC970" s="77"/>
      <c r="AD970" s="77"/>
      <c r="AE970" s="77"/>
      <c r="AF970" s="77"/>
      <c r="AG970" s="77"/>
      <c r="AH970" s="77"/>
      <c r="AI970" s="77"/>
      <c r="AJ970" s="77"/>
      <c r="AK970" s="77"/>
      <c r="AL970" s="77"/>
      <c r="AM970" s="77"/>
      <c r="AN970" s="77"/>
      <c r="AO970" s="77"/>
      <c r="AP970" s="77"/>
      <c r="AQ970" s="77"/>
      <c r="AR970" s="77"/>
      <c r="AS970" s="77"/>
      <c r="AT970" s="77"/>
      <c r="AU970" s="77"/>
    </row>
    <row r="971" spans="1:47" ht="12.75" customHeight="1">
      <c r="A971" s="106"/>
      <c r="B971" s="77"/>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c r="AA971" s="77"/>
      <c r="AB971" s="77"/>
      <c r="AC971" s="77"/>
      <c r="AD971" s="77"/>
      <c r="AE971" s="77"/>
      <c r="AF971" s="77"/>
      <c r="AG971" s="77"/>
      <c r="AH971" s="77"/>
      <c r="AI971" s="77"/>
      <c r="AJ971" s="77"/>
      <c r="AK971" s="77"/>
      <c r="AL971" s="77"/>
      <c r="AM971" s="77"/>
      <c r="AN971" s="77"/>
      <c r="AO971" s="77"/>
      <c r="AP971" s="77"/>
      <c r="AQ971" s="77"/>
      <c r="AR971" s="77"/>
      <c r="AS971" s="77"/>
      <c r="AT971" s="77"/>
      <c r="AU971" s="77"/>
    </row>
    <row r="972" spans="1:47" ht="12.75" customHeight="1">
      <c r="A972" s="106"/>
      <c r="B972" s="77"/>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c r="AA972" s="77"/>
      <c r="AB972" s="77"/>
      <c r="AC972" s="77"/>
      <c r="AD972" s="77"/>
      <c r="AE972" s="77"/>
      <c r="AF972" s="77"/>
      <c r="AG972" s="77"/>
      <c r="AH972" s="77"/>
      <c r="AI972" s="77"/>
      <c r="AJ972" s="77"/>
      <c r="AK972" s="77"/>
      <c r="AL972" s="77"/>
      <c r="AM972" s="77"/>
      <c r="AN972" s="77"/>
      <c r="AO972" s="77"/>
      <c r="AP972" s="77"/>
      <c r="AQ972" s="77"/>
      <c r="AR972" s="77"/>
      <c r="AS972" s="77"/>
      <c r="AT972" s="77"/>
      <c r="AU972" s="77"/>
    </row>
    <row r="973" spans="1:47" ht="12.75" customHeight="1">
      <c r="A973" s="106"/>
      <c r="B973" s="77"/>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c r="AA973" s="77"/>
      <c r="AB973" s="77"/>
      <c r="AC973" s="77"/>
      <c r="AD973" s="77"/>
      <c r="AE973" s="77"/>
      <c r="AF973" s="77"/>
      <c r="AG973" s="77"/>
      <c r="AH973" s="77"/>
      <c r="AI973" s="77"/>
      <c r="AJ973" s="77"/>
      <c r="AK973" s="77"/>
      <c r="AL973" s="77"/>
      <c r="AM973" s="77"/>
      <c r="AN973" s="77"/>
      <c r="AO973" s="77"/>
      <c r="AP973" s="77"/>
      <c r="AQ973" s="77"/>
      <c r="AR973" s="77"/>
      <c r="AS973" s="77"/>
      <c r="AT973" s="77"/>
      <c r="AU973" s="77"/>
    </row>
    <row r="974" spans="1:47" ht="12.75" customHeight="1">
      <c r="A974" s="106"/>
      <c r="B974" s="77"/>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c r="AA974" s="77"/>
      <c r="AB974" s="77"/>
      <c r="AC974" s="77"/>
      <c r="AD974" s="77"/>
      <c r="AE974" s="77"/>
      <c r="AF974" s="77"/>
      <c r="AG974" s="77"/>
      <c r="AH974" s="77"/>
      <c r="AI974" s="77"/>
      <c r="AJ974" s="77"/>
      <c r="AK974" s="77"/>
      <c r="AL974" s="77"/>
      <c r="AM974" s="77"/>
      <c r="AN974" s="77"/>
      <c r="AO974" s="77"/>
      <c r="AP974" s="77"/>
      <c r="AQ974" s="77"/>
      <c r="AR974" s="77"/>
      <c r="AS974" s="77"/>
      <c r="AT974" s="77"/>
      <c r="AU974" s="77"/>
    </row>
    <row r="975" spans="1:47" ht="12.75" customHeight="1">
      <c r="A975" s="106"/>
      <c r="B975" s="77"/>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c r="AA975" s="77"/>
      <c r="AB975" s="77"/>
      <c r="AC975" s="77"/>
      <c r="AD975" s="77"/>
      <c r="AE975" s="77"/>
      <c r="AF975" s="77"/>
      <c r="AG975" s="77"/>
      <c r="AH975" s="77"/>
      <c r="AI975" s="77"/>
      <c r="AJ975" s="77"/>
      <c r="AK975" s="77"/>
      <c r="AL975" s="77"/>
      <c r="AM975" s="77"/>
      <c r="AN975" s="77"/>
      <c r="AO975" s="77"/>
      <c r="AP975" s="77"/>
      <c r="AQ975" s="77"/>
      <c r="AR975" s="77"/>
      <c r="AS975" s="77"/>
      <c r="AT975" s="77"/>
      <c r="AU975" s="77"/>
    </row>
    <row r="976" spans="1:47" ht="12.75" customHeight="1">
      <c r="A976" s="106"/>
      <c r="B976" s="77"/>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c r="AA976" s="77"/>
      <c r="AB976" s="77"/>
      <c r="AC976" s="77"/>
      <c r="AD976" s="77"/>
      <c r="AE976" s="77"/>
      <c r="AF976" s="77"/>
      <c r="AG976" s="77"/>
      <c r="AH976" s="77"/>
      <c r="AI976" s="77"/>
      <c r="AJ976" s="77"/>
      <c r="AK976" s="77"/>
      <c r="AL976" s="77"/>
      <c r="AM976" s="77"/>
      <c r="AN976" s="77"/>
      <c r="AO976" s="77"/>
      <c r="AP976" s="77"/>
      <c r="AQ976" s="77"/>
      <c r="AR976" s="77"/>
      <c r="AS976" s="77"/>
      <c r="AT976" s="77"/>
      <c r="AU976" s="77"/>
    </row>
    <row r="977" spans="1:47" ht="12.75" customHeight="1">
      <c r="A977" s="106"/>
      <c r="B977" s="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c r="AA977" s="77"/>
      <c r="AB977" s="77"/>
      <c r="AC977" s="77"/>
      <c r="AD977" s="77"/>
      <c r="AE977" s="77"/>
      <c r="AF977" s="77"/>
      <c r="AG977" s="77"/>
      <c r="AH977" s="77"/>
      <c r="AI977" s="77"/>
      <c r="AJ977" s="77"/>
      <c r="AK977" s="77"/>
      <c r="AL977" s="77"/>
      <c r="AM977" s="77"/>
      <c r="AN977" s="77"/>
      <c r="AO977" s="77"/>
      <c r="AP977" s="77"/>
      <c r="AQ977" s="77"/>
      <c r="AR977" s="77"/>
      <c r="AS977" s="77"/>
      <c r="AT977" s="77"/>
      <c r="AU977" s="77"/>
    </row>
    <row r="978" spans="1:47" ht="12.75" customHeight="1">
      <c r="A978" s="106"/>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c r="AP978" s="77"/>
      <c r="AQ978" s="77"/>
      <c r="AR978" s="77"/>
      <c r="AS978" s="77"/>
      <c r="AT978" s="77"/>
      <c r="AU978" s="77"/>
    </row>
    <row r="979" spans="1:47" ht="12.75" customHeight="1">
      <c r="A979" s="106"/>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c r="AP979" s="77"/>
      <c r="AQ979" s="77"/>
      <c r="AR979" s="77"/>
      <c r="AS979" s="77"/>
      <c r="AT979" s="77"/>
      <c r="AU979" s="77"/>
    </row>
    <row r="980" spans="1:47" ht="12.75" customHeight="1">
      <c r="A980" s="106"/>
      <c r="B980" s="77"/>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c r="AA980" s="77"/>
      <c r="AB980" s="77"/>
      <c r="AC980" s="77"/>
      <c r="AD980" s="77"/>
      <c r="AE980" s="77"/>
      <c r="AF980" s="77"/>
      <c r="AG980" s="77"/>
      <c r="AH980" s="77"/>
      <c r="AI980" s="77"/>
      <c r="AJ980" s="77"/>
      <c r="AK980" s="77"/>
      <c r="AL980" s="77"/>
      <c r="AM980" s="77"/>
      <c r="AN980" s="77"/>
      <c r="AO980" s="77"/>
      <c r="AP980" s="77"/>
      <c r="AQ980" s="77"/>
      <c r="AR980" s="77"/>
      <c r="AS980" s="77"/>
      <c r="AT980" s="77"/>
      <c r="AU980" s="77"/>
    </row>
    <row r="981" spans="1:47" ht="12.75" customHeight="1">
      <c r="A981" s="106"/>
      <c r="B981" s="77"/>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c r="AA981" s="77"/>
      <c r="AB981" s="77"/>
      <c r="AC981" s="77"/>
      <c r="AD981" s="77"/>
      <c r="AE981" s="77"/>
      <c r="AF981" s="77"/>
      <c r="AG981" s="77"/>
      <c r="AH981" s="77"/>
      <c r="AI981" s="77"/>
      <c r="AJ981" s="77"/>
      <c r="AK981" s="77"/>
      <c r="AL981" s="77"/>
      <c r="AM981" s="77"/>
      <c r="AN981" s="77"/>
      <c r="AO981" s="77"/>
      <c r="AP981" s="77"/>
      <c r="AQ981" s="77"/>
      <c r="AR981" s="77"/>
      <c r="AS981" s="77"/>
      <c r="AT981" s="77"/>
      <c r="AU981" s="77"/>
    </row>
    <row r="982" spans="1:47" ht="12.75" customHeight="1">
      <c r="A982" s="106"/>
      <c r="B982" s="77"/>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c r="AP982" s="77"/>
      <c r="AQ982" s="77"/>
      <c r="AR982" s="77"/>
      <c r="AS982" s="77"/>
      <c r="AT982" s="77"/>
      <c r="AU982" s="77"/>
    </row>
    <row r="983" spans="1:47" ht="12.75" customHeight="1">
      <c r="A983" s="106"/>
      <c r="B983" s="77"/>
      <c r="C983" s="77"/>
      <c r="D983" s="77"/>
      <c r="E983" s="77"/>
      <c r="F983" s="77"/>
      <c r="G983" s="77"/>
      <c r="H983" s="77"/>
      <c r="I983" s="77"/>
      <c r="J983" s="77"/>
      <c r="K983" s="77"/>
      <c r="L983" s="77"/>
      <c r="M983" s="77"/>
      <c r="N983" s="77"/>
      <c r="O983" s="77"/>
      <c r="P983" s="77"/>
      <c r="Q983" s="77"/>
      <c r="R983" s="77"/>
      <c r="S983" s="77"/>
      <c r="T983" s="77"/>
      <c r="U983" s="77"/>
      <c r="V983" s="77"/>
      <c r="W983" s="77"/>
      <c r="X983" s="77"/>
      <c r="Y983" s="77"/>
      <c r="Z983" s="77"/>
      <c r="AA983" s="77"/>
      <c r="AB983" s="77"/>
      <c r="AC983" s="77"/>
      <c r="AD983" s="77"/>
      <c r="AE983" s="77"/>
      <c r="AF983" s="77"/>
      <c r="AG983" s="77"/>
      <c r="AH983" s="77"/>
      <c r="AI983" s="77"/>
      <c r="AJ983" s="77"/>
      <c r="AK983" s="77"/>
      <c r="AL983" s="77"/>
      <c r="AM983" s="77"/>
      <c r="AN983" s="77"/>
      <c r="AO983" s="77"/>
      <c r="AP983" s="77"/>
      <c r="AQ983" s="77"/>
      <c r="AR983" s="77"/>
      <c r="AS983" s="77"/>
      <c r="AT983" s="77"/>
      <c r="AU983" s="77"/>
    </row>
    <row r="984" spans="1:47" ht="12.75" customHeight="1">
      <c r="A984" s="106"/>
      <c r="B984" s="77"/>
      <c r="C984" s="77"/>
      <c r="D984" s="77"/>
      <c r="E984" s="77"/>
      <c r="F984" s="77"/>
      <c r="G984" s="77"/>
      <c r="H984" s="77"/>
      <c r="I984" s="77"/>
      <c r="J984" s="77"/>
      <c r="K984" s="77"/>
      <c r="L984" s="77"/>
      <c r="M984" s="77"/>
      <c r="N984" s="77"/>
      <c r="O984" s="77"/>
      <c r="P984" s="77"/>
      <c r="Q984" s="77"/>
      <c r="R984" s="77"/>
      <c r="S984" s="77"/>
      <c r="T984" s="77"/>
      <c r="U984" s="77"/>
      <c r="V984" s="77"/>
      <c r="W984" s="77"/>
      <c r="X984" s="77"/>
      <c r="Y984" s="77"/>
      <c r="Z984" s="77"/>
      <c r="AA984" s="77"/>
      <c r="AB984" s="77"/>
      <c r="AC984" s="77"/>
      <c r="AD984" s="77"/>
      <c r="AE984" s="77"/>
      <c r="AF984" s="77"/>
      <c r="AG984" s="77"/>
      <c r="AH984" s="77"/>
      <c r="AI984" s="77"/>
      <c r="AJ984" s="77"/>
      <c r="AK984" s="77"/>
      <c r="AL984" s="77"/>
      <c r="AM984" s="77"/>
      <c r="AN984" s="77"/>
      <c r="AO984" s="77"/>
      <c r="AP984" s="77"/>
      <c r="AQ984" s="77"/>
      <c r="AR984" s="77"/>
      <c r="AS984" s="77"/>
      <c r="AT984" s="77"/>
      <c r="AU984" s="77"/>
    </row>
    <row r="985" spans="1:47" ht="12.75" customHeight="1">
      <c r="A985" s="106"/>
      <c r="B985" s="77"/>
      <c r="C985" s="77"/>
      <c r="D985" s="77"/>
      <c r="E985" s="77"/>
      <c r="F985" s="77"/>
      <c r="G985" s="77"/>
      <c r="H985" s="77"/>
      <c r="I985" s="77"/>
      <c r="J985" s="77"/>
      <c r="K985" s="77"/>
      <c r="L985" s="77"/>
      <c r="M985" s="77"/>
      <c r="N985" s="77"/>
      <c r="O985" s="77"/>
      <c r="P985" s="77"/>
      <c r="Q985" s="77"/>
      <c r="R985" s="77"/>
      <c r="S985" s="77"/>
      <c r="T985" s="77"/>
      <c r="U985" s="77"/>
      <c r="V985" s="77"/>
      <c r="W985" s="77"/>
      <c r="X985" s="77"/>
      <c r="Y985" s="77"/>
      <c r="Z985" s="77"/>
      <c r="AA985" s="77"/>
      <c r="AB985" s="77"/>
      <c r="AC985" s="77"/>
      <c r="AD985" s="77"/>
      <c r="AE985" s="77"/>
      <c r="AF985" s="77"/>
      <c r="AG985" s="77"/>
      <c r="AH985" s="77"/>
      <c r="AI985" s="77"/>
      <c r="AJ985" s="77"/>
      <c r="AK985" s="77"/>
      <c r="AL985" s="77"/>
      <c r="AM985" s="77"/>
      <c r="AN985" s="77"/>
      <c r="AO985" s="77"/>
      <c r="AP985" s="77"/>
      <c r="AQ985" s="77"/>
      <c r="AR985" s="77"/>
      <c r="AS985" s="77"/>
      <c r="AT985" s="77"/>
      <c r="AU985" s="77"/>
    </row>
    <row r="986" spans="1:47" ht="12.75" customHeight="1">
      <c r="A986" s="106"/>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c r="AA986" s="77"/>
      <c r="AB986" s="77"/>
      <c r="AC986" s="77"/>
      <c r="AD986" s="77"/>
      <c r="AE986" s="77"/>
      <c r="AF986" s="77"/>
      <c r="AG986" s="77"/>
      <c r="AH986" s="77"/>
      <c r="AI986" s="77"/>
      <c r="AJ986" s="77"/>
      <c r="AK986" s="77"/>
      <c r="AL986" s="77"/>
      <c r="AM986" s="77"/>
      <c r="AN986" s="77"/>
      <c r="AO986" s="77"/>
      <c r="AP986" s="77"/>
      <c r="AQ986" s="77"/>
      <c r="AR986" s="77"/>
      <c r="AS986" s="77"/>
      <c r="AT986" s="77"/>
      <c r="AU986" s="77"/>
    </row>
    <row r="987" spans="1:47" ht="12.75" customHeight="1">
      <c r="A987" s="106"/>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c r="AA987" s="77"/>
      <c r="AB987" s="77"/>
      <c r="AC987" s="77"/>
      <c r="AD987" s="77"/>
      <c r="AE987" s="77"/>
      <c r="AF987" s="77"/>
      <c r="AG987" s="77"/>
      <c r="AH987" s="77"/>
      <c r="AI987" s="77"/>
      <c r="AJ987" s="77"/>
      <c r="AK987" s="77"/>
      <c r="AL987" s="77"/>
      <c r="AM987" s="77"/>
      <c r="AN987" s="77"/>
      <c r="AO987" s="77"/>
      <c r="AP987" s="77"/>
      <c r="AQ987" s="77"/>
      <c r="AR987" s="77"/>
      <c r="AS987" s="77"/>
      <c r="AT987" s="77"/>
      <c r="AU987" s="77"/>
    </row>
    <row r="988" spans="1:47" ht="12.75" customHeight="1">
      <c r="A988" s="106"/>
      <c r="B988" s="77"/>
      <c r="C988" s="77"/>
      <c r="D988" s="77"/>
      <c r="E988" s="77"/>
      <c r="F988" s="77"/>
      <c r="G988" s="77"/>
      <c r="H988" s="77"/>
      <c r="I988" s="77"/>
      <c r="J988" s="77"/>
      <c r="K988" s="77"/>
      <c r="L988" s="77"/>
      <c r="M988" s="77"/>
      <c r="N988" s="77"/>
      <c r="O988" s="77"/>
      <c r="P988" s="77"/>
      <c r="Q988" s="77"/>
      <c r="R988" s="77"/>
      <c r="S988" s="77"/>
      <c r="T988" s="77"/>
      <c r="U988" s="77"/>
      <c r="V988" s="77"/>
      <c r="W988" s="77"/>
      <c r="X988" s="77"/>
      <c r="Y988" s="77"/>
      <c r="Z988" s="77"/>
      <c r="AA988" s="77"/>
      <c r="AB988" s="77"/>
      <c r="AC988" s="77"/>
      <c r="AD988" s="77"/>
      <c r="AE988" s="77"/>
      <c r="AF988" s="77"/>
      <c r="AG988" s="77"/>
      <c r="AH988" s="77"/>
      <c r="AI988" s="77"/>
      <c r="AJ988" s="77"/>
      <c r="AK988" s="77"/>
      <c r="AL988" s="77"/>
      <c r="AM988" s="77"/>
      <c r="AN988" s="77"/>
      <c r="AO988" s="77"/>
      <c r="AP988" s="77"/>
      <c r="AQ988" s="77"/>
      <c r="AR988" s="77"/>
      <c r="AS988" s="77"/>
      <c r="AT988" s="77"/>
      <c r="AU988" s="77"/>
    </row>
    <row r="989" spans="1:47" ht="12.75" customHeight="1">
      <c r="A989" s="106"/>
      <c r="B989" s="77"/>
      <c r="C989" s="77"/>
      <c r="D989" s="77"/>
      <c r="E989" s="77"/>
      <c r="F989" s="77"/>
      <c r="G989" s="77"/>
      <c r="H989" s="77"/>
      <c r="I989" s="77"/>
      <c r="J989" s="77"/>
      <c r="K989" s="77"/>
      <c r="L989" s="77"/>
      <c r="M989" s="77"/>
      <c r="N989" s="77"/>
      <c r="O989" s="77"/>
      <c r="P989" s="77"/>
      <c r="Q989" s="77"/>
      <c r="R989" s="77"/>
      <c r="S989" s="77"/>
      <c r="T989" s="77"/>
      <c r="U989" s="77"/>
      <c r="V989" s="77"/>
      <c r="W989" s="77"/>
      <c r="X989" s="77"/>
      <c r="Y989" s="77"/>
      <c r="Z989" s="77"/>
      <c r="AA989" s="77"/>
      <c r="AB989" s="77"/>
      <c r="AC989" s="77"/>
      <c r="AD989" s="77"/>
      <c r="AE989" s="77"/>
      <c r="AF989" s="77"/>
      <c r="AG989" s="77"/>
      <c r="AH989" s="77"/>
      <c r="AI989" s="77"/>
      <c r="AJ989" s="77"/>
      <c r="AK989" s="77"/>
      <c r="AL989" s="77"/>
      <c r="AM989" s="77"/>
      <c r="AN989" s="77"/>
      <c r="AO989" s="77"/>
      <c r="AP989" s="77"/>
      <c r="AQ989" s="77"/>
      <c r="AR989" s="77"/>
      <c r="AS989" s="77"/>
      <c r="AT989" s="77"/>
      <c r="AU989" s="77"/>
    </row>
    <row r="990" spans="1:47" ht="12.75" customHeight="1">
      <c r="A990" s="106"/>
      <c r="B990" s="77"/>
      <c r="C990" s="77"/>
      <c r="D990" s="77"/>
      <c r="E990" s="77"/>
      <c r="F990" s="77"/>
      <c r="G990" s="77"/>
      <c r="H990" s="77"/>
      <c r="I990" s="77"/>
      <c r="J990" s="77"/>
      <c r="K990" s="77"/>
      <c r="L990" s="77"/>
      <c r="M990" s="77"/>
      <c r="N990" s="77"/>
      <c r="O990" s="77"/>
      <c r="P990" s="77"/>
      <c r="Q990" s="77"/>
      <c r="R990" s="77"/>
      <c r="S990" s="77"/>
      <c r="T990" s="77"/>
      <c r="U990" s="77"/>
      <c r="V990" s="77"/>
      <c r="W990" s="77"/>
      <c r="X990" s="77"/>
      <c r="Y990" s="77"/>
      <c r="Z990" s="77"/>
      <c r="AA990" s="77"/>
      <c r="AB990" s="77"/>
      <c r="AC990" s="77"/>
      <c r="AD990" s="77"/>
      <c r="AE990" s="77"/>
      <c r="AF990" s="77"/>
      <c r="AG990" s="77"/>
      <c r="AH990" s="77"/>
      <c r="AI990" s="77"/>
      <c r="AJ990" s="77"/>
      <c r="AK990" s="77"/>
      <c r="AL990" s="77"/>
      <c r="AM990" s="77"/>
      <c r="AN990" s="77"/>
      <c r="AO990" s="77"/>
      <c r="AP990" s="77"/>
      <c r="AQ990" s="77"/>
      <c r="AR990" s="77"/>
      <c r="AS990" s="77"/>
      <c r="AT990" s="77"/>
      <c r="AU990" s="77"/>
    </row>
    <row r="991" spans="1:47" ht="12.75" customHeight="1">
      <c r="A991" s="106"/>
      <c r="B991" s="77"/>
      <c r="C991" s="77"/>
      <c r="D991" s="77"/>
      <c r="E991" s="77"/>
      <c r="F991" s="77"/>
      <c r="G991" s="77"/>
      <c r="H991" s="77"/>
      <c r="I991" s="77"/>
      <c r="J991" s="77"/>
      <c r="K991" s="77"/>
      <c r="L991" s="77"/>
      <c r="M991" s="77"/>
      <c r="N991" s="77"/>
      <c r="O991" s="77"/>
      <c r="P991" s="77"/>
      <c r="Q991" s="77"/>
      <c r="R991" s="77"/>
      <c r="S991" s="77"/>
      <c r="T991" s="77"/>
      <c r="U991" s="77"/>
      <c r="V991" s="77"/>
      <c r="W991" s="77"/>
      <c r="X991" s="77"/>
      <c r="Y991" s="77"/>
      <c r="Z991" s="77"/>
      <c r="AA991" s="77"/>
      <c r="AB991" s="77"/>
      <c r="AC991" s="77"/>
      <c r="AD991" s="77"/>
      <c r="AE991" s="77"/>
      <c r="AF991" s="77"/>
      <c r="AG991" s="77"/>
      <c r="AH991" s="77"/>
      <c r="AI991" s="77"/>
      <c r="AJ991" s="77"/>
      <c r="AK991" s="77"/>
      <c r="AL991" s="77"/>
      <c r="AM991" s="77"/>
      <c r="AN991" s="77"/>
      <c r="AO991" s="77"/>
      <c r="AP991" s="77"/>
      <c r="AQ991" s="77"/>
      <c r="AR991" s="77"/>
      <c r="AS991" s="77"/>
      <c r="AT991" s="77"/>
      <c r="AU991" s="77"/>
    </row>
    <row r="992" spans="1:47" ht="12.75" customHeight="1">
      <c r="A992" s="106"/>
      <c r="B992" s="77"/>
      <c r="C992" s="77"/>
      <c r="D992" s="77"/>
      <c r="E992" s="77"/>
      <c r="F992" s="77"/>
      <c r="G992" s="77"/>
      <c r="H992" s="77"/>
      <c r="I992" s="77"/>
      <c r="J992" s="77"/>
      <c r="K992" s="77"/>
      <c r="L992" s="77"/>
      <c r="M992" s="77"/>
      <c r="N992" s="77"/>
      <c r="O992" s="77"/>
      <c r="P992" s="77"/>
      <c r="Q992" s="77"/>
      <c r="R992" s="77"/>
      <c r="S992" s="77"/>
      <c r="T992" s="77"/>
      <c r="U992" s="77"/>
      <c r="V992" s="77"/>
      <c r="W992" s="77"/>
      <c r="X992" s="77"/>
      <c r="Y992" s="77"/>
      <c r="Z992" s="77"/>
      <c r="AA992" s="77"/>
      <c r="AB992" s="77"/>
      <c r="AC992" s="77"/>
      <c r="AD992" s="77"/>
      <c r="AE992" s="77"/>
      <c r="AF992" s="77"/>
      <c r="AG992" s="77"/>
      <c r="AH992" s="77"/>
      <c r="AI992" s="77"/>
      <c r="AJ992" s="77"/>
      <c r="AK992" s="77"/>
      <c r="AL992" s="77"/>
      <c r="AM992" s="77"/>
      <c r="AN992" s="77"/>
      <c r="AO992" s="77"/>
      <c r="AP992" s="77"/>
      <c r="AQ992" s="77"/>
      <c r="AR992" s="77"/>
      <c r="AS992" s="77"/>
      <c r="AT992" s="77"/>
      <c r="AU992" s="77"/>
    </row>
    <row r="993" spans="1:47" ht="12.75" customHeight="1">
      <c r="A993" s="106"/>
      <c r="B993" s="77"/>
      <c r="C993" s="77"/>
      <c r="D993" s="77"/>
      <c r="E993" s="77"/>
      <c r="F993" s="77"/>
      <c r="G993" s="77"/>
      <c r="H993" s="77"/>
      <c r="I993" s="77"/>
      <c r="J993" s="77"/>
      <c r="K993" s="77"/>
      <c r="L993" s="77"/>
      <c r="M993" s="77"/>
      <c r="N993" s="77"/>
      <c r="O993" s="77"/>
      <c r="P993" s="77"/>
      <c r="Q993" s="77"/>
      <c r="R993" s="77"/>
      <c r="S993" s="77"/>
      <c r="T993" s="77"/>
      <c r="U993" s="77"/>
      <c r="V993" s="77"/>
      <c r="W993" s="77"/>
      <c r="X993" s="77"/>
      <c r="Y993" s="77"/>
      <c r="Z993" s="77"/>
      <c r="AA993" s="77"/>
      <c r="AB993" s="77"/>
      <c r="AC993" s="77"/>
      <c r="AD993" s="77"/>
      <c r="AE993" s="77"/>
      <c r="AF993" s="77"/>
      <c r="AG993" s="77"/>
      <c r="AH993" s="77"/>
      <c r="AI993" s="77"/>
      <c r="AJ993" s="77"/>
      <c r="AK993" s="77"/>
      <c r="AL993" s="77"/>
      <c r="AM993" s="77"/>
      <c r="AN993" s="77"/>
      <c r="AO993" s="77"/>
      <c r="AP993" s="77"/>
      <c r="AQ993" s="77"/>
      <c r="AR993" s="77"/>
      <c r="AS993" s="77"/>
      <c r="AT993" s="77"/>
      <c r="AU993" s="77"/>
    </row>
    <row r="994" spans="1:47" ht="12.75" customHeight="1">
      <c r="A994" s="106"/>
      <c r="B994" s="77"/>
      <c r="C994" s="77"/>
      <c r="D994" s="77"/>
      <c r="E994" s="77"/>
      <c r="F994" s="77"/>
      <c r="G994" s="77"/>
      <c r="H994" s="77"/>
      <c r="I994" s="77"/>
      <c r="J994" s="77"/>
      <c r="K994" s="77"/>
      <c r="L994" s="77"/>
      <c r="M994" s="77"/>
      <c r="N994" s="77"/>
      <c r="O994" s="77"/>
      <c r="P994" s="77"/>
      <c r="Q994" s="77"/>
      <c r="R994" s="77"/>
      <c r="S994" s="77"/>
      <c r="T994" s="77"/>
      <c r="U994" s="77"/>
      <c r="V994" s="77"/>
      <c r="W994" s="77"/>
      <c r="X994" s="77"/>
      <c r="Y994" s="77"/>
      <c r="Z994" s="77"/>
      <c r="AA994" s="77"/>
      <c r="AB994" s="77"/>
      <c r="AC994" s="77"/>
      <c r="AD994" s="77"/>
      <c r="AE994" s="77"/>
      <c r="AF994" s="77"/>
      <c r="AG994" s="77"/>
      <c r="AH994" s="77"/>
      <c r="AI994" s="77"/>
      <c r="AJ994" s="77"/>
      <c r="AK994" s="77"/>
      <c r="AL994" s="77"/>
      <c r="AM994" s="77"/>
      <c r="AN994" s="77"/>
      <c r="AO994" s="77"/>
      <c r="AP994" s="77"/>
      <c r="AQ994" s="77"/>
      <c r="AR994" s="77"/>
      <c r="AS994" s="77"/>
      <c r="AT994" s="77"/>
      <c r="AU994" s="77"/>
    </row>
    <row r="995" spans="1:47" ht="12.75" customHeight="1">
      <c r="A995" s="106"/>
      <c r="B995" s="77"/>
      <c r="C995" s="77"/>
      <c r="D995" s="77"/>
      <c r="E995" s="77"/>
      <c r="F995" s="77"/>
      <c r="G995" s="77"/>
      <c r="H995" s="77"/>
      <c r="I995" s="77"/>
      <c r="J995" s="77"/>
      <c r="K995" s="77"/>
      <c r="L995" s="77"/>
      <c r="M995" s="77"/>
      <c r="N995" s="77"/>
      <c r="O995" s="77"/>
      <c r="P995" s="77"/>
      <c r="Q995" s="77"/>
      <c r="R995" s="77"/>
      <c r="S995" s="77"/>
      <c r="T995" s="77"/>
      <c r="U995" s="77"/>
      <c r="V995" s="77"/>
      <c r="W995" s="77"/>
      <c r="X995" s="77"/>
      <c r="Y995" s="77"/>
      <c r="Z995" s="77"/>
      <c r="AA995" s="77"/>
      <c r="AB995" s="77"/>
      <c r="AC995" s="77"/>
      <c r="AD995" s="77"/>
      <c r="AE995" s="77"/>
      <c r="AF995" s="77"/>
      <c r="AG995" s="77"/>
      <c r="AH995" s="77"/>
      <c r="AI995" s="77"/>
      <c r="AJ995" s="77"/>
      <c r="AK995" s="77"/>
      <c r="AL995" s="77"/>
      <c r="AM995" s="77"/>
      <c r="AN995" s="77"/>
      <c r="AO995" s="77"/>
      <c r="AP995" s="77"/>
      <c r="AQ995" s="77"/>
      <c r="AR995" s="77"/>
      <c r="AS995" s="77"/>
      <c r="AT995" s="77"/>
      <c r="AU995" s="77"/>
    </row>
    <row r="996" spans="1:47" ht="12.75" customHeight="1">
      <c r="A996" s="106"/>
      <c r="B996" s="77"/>
      <c r="C996" s="77"/>
      <c r="D996" s="77"/>
      <c r="E996" s="77"/>
      <c r="F996" s="77"/>
      <c r="G996" s="77"/>
      <c r="H996" s="77"/>
      <c r="I996" s="77"/>
      <c r="J996" s="77"/>
      <c r="K996" s="77"/>
      <c r="L996" s="77"/>
      <c r="M996" s="77"/>
      <c r="N996" s="77"/>
      <c r="O996" s="77"/>
      <c r="P996" s="77"/>
      <c r="Q996" s="77"/>
      <c r="R996" s="77"/>
      <c r="S996" s="77"/>
      <c r="T996" s="77"/>
      <c r="U996" s="77"/>
      <c r="V996" s="77"/>
      <c r="W996" s="77"/>
      <c r="X996" s="77"/>
      <c r="Y996" s="77"/>
      <c r="Z996" s="77"/>
      <c r="AA996" s="77"/>
      <c r="AB996" s="77"/>
      <c r="AC996" s="77"/>
      <c r="AD996" s="77"/>
      <c r="AE996" s="77"/>
      <c r="AF996" s="77"/>
      <c r="AG996" s="77"/>
      <c r="AH996" s="77"/>
      <c r="AI996" s="77"/>
      <c r="AJ996" s="77"/>
      <c r="AK996" s="77"/>
      <c r="AL996" s="77"/>
      <c r="AM996" s="77"/>
      <c r="AN996" s="77"/>
      <c r="AO996" s="77"/>
      <c r="AP996" s="77"/>
      <c r="AQ996" s="77"/>
      <c r="AR996" s="77"/>
      <c r="AS996" s="77"/>
      <c r="AT996" s="77"/>
      <c r="AU996" s="77"/>
    </row>
    <row r="997" spans="1:47" ht="12.75" customHeight="1">
      <c r="A997" s="106"/>
      <c r="B997" s="77"/>
      <c r="C997" s="77"/>
      <c r="D997" s="77"/>
      <c r="E997" s="77"/>
      <c r="F997" s="77"/>
      <c r="G997" s="77"/>
      <c r="H997" s="77"/>
      <c r="I997" s="77"/>
      <c r="J997" s="77"/>
      <c r="K997" s="77"/>
      <c r="L997" s="77"/>
      <c r="M997" s="77"/>
      <c r="N997" s="77"/>
      <c r="O997" s="77"/>
      <c r="P997" s="77"/>
      <c r="Q997" s="77"/>
      <c r="R997" s="77"/>
      <c r="S997" s="77"/>
      <c r="T997" s="77"/>
      <c r="U997" s="77"/>
      <c r="V997" s="77"/>
      <c r="W997" s="77"/>
      <c r="X997" s="77"/>
      <c r="Y997" s="77"/>
      <c r="Z997" s="77"/>
      <c r="AA997" s="77"/>
      <c r="AB997" s="77"/>
      <c r="AC997" s="77"/>
      <c r="AD997" s="77"/>
      <c r="AE997" s="77"/>
      <c r="AF997" s="77"/>
      <c r="AG997" s="77"/>
      <c r="AH997" s="77"/>
      <c r="AI997" s="77"/>
      <c r="AJ997" s="77"/>
      <c r="AK997" s="77"/>
      <c r="AL997" s="77"/>
      <c r="AM997" s="77"/>
      <c r="AN997" s="77"/>
      <c r="AO997" s="77"/>
      <c r="AP997" s="77"/>
      <c r="AQ997" s="77"/>
      <c r="AR997" s="77"/>
      <c r="AS997" s="77"/>
      <c r="AT997" s="77"/>
      <c r="AU997" s="77"/>
    </row>
    <row r="998" spans="1:47" ht="12.75" customHeight="1">
      <c r="A998" s="106"/>
      <c r="B998" s="77"/>
      <c r="C998" s="77"/>
      <c r="D998" s="77"/>
      <c r="E998" s="77"/>
      <c r="F998" s="77"/>
      <c r="G998" s="77"/>
      <c r="H998" s="77"/>
      <c r="I998" s="77"/>
      <c r="J998" s="77"/>
      <c r="K998" s="77"/>
      <c r="L998" s="77"/>
      <c r="M998" s="77"/>
      <c r="N998" s="77"/>
      <c r="O998" s="77"/>
      <c r="P998" s="77"/>
      <c r="Q998" s="77"/>
      <c r="R998" s="77"/>
      <c r="S998" s="77"/>
      <c r="T998" s="77"/>
      <c r="U998" s="77"/>
      <c r="V998" s="77"/>
      <c r="W998" s="77"/>
      <c r="X998" s="77"/>
      <c r="Y998" s="77"/>
      <c r="Z998" s="77"/>
      <c r="AA998" s="77"/>
      <c r="AB998" s="77"/>
      <c r="AC998" s="77"/>
      <c r="AD998" s="77"/>
      <c r="AE998" s="77"/>
      <c r="AF998" s="77"/>
      <c r="AG998" s="77"/>
      <c r="AH998" s="77"/>
      <c r="AI998" s="77"/>
      <c r="AJ998" s="77"/>
      <c r="AK998" s="77"/>
      <c r="AL998" s="77"/>
      <c r="AM998" s="77"/>
      <c r="AN998" s="77"/>
      <c r="AO998" s="77"/>
      <c r="AP998" s="77"/>
      <c r="AQ998" s="77"/>
      <c r="AR998" s="77"/>
      <c r="AS998" s="77"/>
      <c r="AT998" s="77"/>
      <c r="AU998" s="77"/>
    </row>
    <row r="999" spans="1:47" ht="12.75" customHeight="1">
      <c r="A999" s="106"/>
      <c r="B999" s="77"/>
      <c r="C999" s="77"/>
      <c r="D999" s="77"/>
      <c r="E999" s="77"/>
      <c r="F999" s="77"/>
      <c r="G999" s="77"/>
      <c r="H999" s="77"/>
      <c r="I999" s="77"/>
      <c r="J999" s="77"/>
      <c r="K999" s="77"/>
      <c r="L999" s="77"/>
      <c r="M999" s="77"/>
      <c r="N999" s="77"/>
      <c r="O999" s="77"/>
      <c r="P999" s="77"/>
      <c r="Q999" s="77"/>
      <c r="R999" s="77"/>
      <c r="S999" s="77"/>
      <c r="T999" s="77"/>
      <c r="U999" s="77"/>
      <c r="V999" s="77"/>
      <c r="W999" s="77"/>
      <c r="X999" s="77"/>
      <c r="Y999" s="77"/>
      <c r="Z999" s="77"/>
      <c r="AA999" s="77"/>
      <c r="AB999" s="77"/>
      <c r="AC999" s="77"/>
      <c r="AD999" s="77"/>
      <c r="AE999" s="77"/>
      <c r="AF999" s="77"/>
      <c r="AG999" s="77"/>
      <c r="AH999" s="77"/>
      <c r="AI999" s="77"/>
      <c r="AJ999" s="77"/>
      <c r="AK999" s="77"/>
      <c r="AL999" s="77"/>
      <c r="AM999" s="77"/>
      <c r="AN999" s="77"/>
      <c r="AO999" s="77"/>
      <c r="AP999" s="77"/>
      <c r="AQ999" s="77"/>
      <c r="AR999" s="77"/>
      <c r="AS999" s="77"/>
      <c r="AT999" s="77"/>
      <c r="AU999" s="77"/>
    </row>
    <row r="1000" spans="1:47" ht="12.75" customHeight="1">
      <c r="A1000" s="106"/>
      <c r="B1000" s="77"/>
      <c r="C1000" s="77"/>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c r="AA1000" s="77"/>
      <c r="AB1000" s="77"/>
      <c r="AC1000" s="77"/>
      <c r="AD1000" s="77"/>
      <c r="AE1000" s="77"/>
      <c r="AF1000" s="77"/>
      <c r="AG1000" s="77"/>
      <c r="AH1000" s="77"/>
      <c r="AI1000" s="77"/>
      <c r="AJ1000" s="77"/>
      <c r="AK1000" s="77"/>
      <c r="AL1000" s="77"/>
      <c r="AM1000" s="77"/>
      <c r="AN1000" s="77"/>
      <c r="AO1000" s="77"/>
      <c r="AP1000" s="77"/>
      <c r="AQ1000" s="77"/>
      <c r="AR1000" s="77"/>
      <c r="AS1000" s="77"/>
      <c r="AT1000" s="77"/>
      <c r="AU1000" s="77"/>
    </row>
  </sheetData>
  <mergeCells count="2">
    <mergeCell ref="B2:AT2"/>
    <mergeCell ref="B3:AT3"/>
  </mergeCells>
  <pageMargins left="0.19685039370078741" right="0.19685039370078741" top="0.59055118110236227" bottom="0.59055118110236227"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sheetPr>
  <dimension ref="A1:BE1000"/>
  <sheetViews>
    <sheetView showGridLines="0" workbookViewId="0">
      <pane xSplit="2" ySplit="3" topLeftCell="C52" activePane="bottomRight" state="frozen"/>
      <selection pane="topRight" activeCell="C1" sqref="C1"/>
      <selection pane="bottomLeft" activeCell="A4" sqref="A4"/>
      <selection pane="bottomRight" activeCell="AO10" sqref="AO10"/>
    </sheetView>
  </sheetViews>
  <sheetFormatPr defaultColWidth="14.42578125" defaultRowHeight="15" customHeight="1"/>
  <cols>
    <col min="1" max="1" width="6" customWidth="1"/>
    <col min="2" max="2" width="26.28515625" customWidth="1"/>
    <col min="3" max="3" width="13.5703125" customWidth="1"/>
    <col min="4" max="4" width="14" customWidth="1"/>
    <col min="5" max="8" width="13.5703125" customWidth="1"/>
    <col min="9" max="12" width="13.5703125" hidden="1" customWidth="1"/>
    <col min="13" max="13" width="13.7109375" hidden="1" customWidth="1"/>
    <col min="14" max="15" width="13.5703125" hidden="1" customWidth="1"/>
    <col min="16" max="37" width="13.85546875" hidden="1" customWidth="1"/>
    <col min="38" max="38" width="8.28515625" hidden="1" customWidth="1"/>
    <col min="39" max="39" width="15.42578125" customWidth="1"/>
    <col min="40" max="40" width="9.5703125" customWidth="1"/>
    <col min="41" max="41" width="14" customWidth="1"/>
    <col min="42" max="48" width="9.140625" customWidth="1"/>
    <col min="49" max="49" width="30.7109375" hidden="1" customWidth="1"/>
    <col min="50" max="50" width="18.140625" hidden="1" customWidth="1"/>
    <col min="51" max="51" width="23.28515625" hidden="1" customWidth="1"/>
    <col min="52" max="53" width="22.85546875" hidden="1" customWidth="1"/>
    <col min="54" max="54" width="24.5703125" hidden="1" customWidth="1"/>
    <col min="55" max="57" width="22.42578125" hidden="1" customWidth="1"/>
  </cols>
  <sheetData>
    <row r="1" spans="1:57" ht="12.75" hidden="1" customHeight="1">
      <c r="A1" s="108"/>
      <c r="B1" s="108"/>
      <c r="C1" s="108">
        <v>1</v>
      </c>
      <c r="D1" s="108">
        <v>2</v>
      </c>
      <c r="E1" s="108">
        <v>3</v>
      </c>
      <c r="F1" s="108">
        <v>4</v>
      </c>
      <c r="G1" s="108">
        <v>5</v>
      </c>
      <c r="H1" s="108">
        <v>6</v>
      </c>
      <c r="I1" s="108">
        <v>7</v>
      </c>
      <c r="J1" s="108">
        <v>8</v>
      </c>
      <c r="K1" s="108">
        <v>9</v>
      </c>
      <c r="L1" s="108">
        <v>10</v>
      </c>
      <c r="M1" s="108">
        <v>11</v>
      </c>
      <c r="N1" s="108">
        <v>12</v>
      </c>
      <c r="O1" s="108">
        <v>13</v>
      </c>
      <c r="P1" s="108">
        <v>14</v>
      </c>
      <c r="Q1" s="108">
        <v>15</v>
      </c>
      <c r="R1" s="108">
        <v>16</v>
      </c>
      <c r="S1" s="108">
        <v>17</v>
      </c>
      <c r="T1" s="108">
        <v>18</v>
      </c>
      <c r="U1" s="108">
        <v>19</v>
      </c>
      <c r="V1" s="108">
        <v>20</v>
      </c>
      <c r="W1" s="108">
        <v>21</v>
      </c>
      <c r="X1" s="108">
        <v>22</v>
      </c>
      <c r="Y1" s="108">
        <v>23</v>
      </c>
      <c r="Z1" s="108">
        <v>24</v>
      </c>
      <c r="AA1" s="108">
        <v>25</v>
      </c>
      <c r="AB1" s="108">
        <v>26</v>
      </c>
      <c r="AC1" s="108">
        <v>27</v>
      </c>
      <c r="AD1" s="108">
        <v>28</v>
      </c>
      <c r="AE1" s="108">
        <v>29</v>
      </c>
      <c r="AF1" s="108">
        <v>30</v>
      </c>
      <c r="AG1" s="108">
        <v>31</v>
      </c>
      <c r="AH1" s="108">
        <v>32</v>
      </c>
      <c r="AI1" s="108">
        <v>33</v>
      </c>
      <c r="AJ1" s="108">
        <v>34</v>
      </c>
      <c r="AK1" s="108">
        <v>35</v>
      </c>
      <c r="AL1" s="108">
        <v>36</v>
      </c>
      <c r="AM1" s="108"/>
      <c r="AN1" s="109"/>
      <c r="AO1" s="108"/>
      <c r="AP1" s="108"/>
      <c r="AQ1" s="108"/>
      <c r="AR1" s="108"/>
      <c r="AS1" s="108"/>
      <c r="AT1" s="108"/>
      <c r="AU1" s="108"/>
      <c r="AV1" s="108"/>
      <c r="AW1" s="108"/>
      <c r="AX1" s="108"/>
      <c r="AY1" s="108"/>
      <c r="AZ1" s="108"/>
      <c r="BA1" s="108"/>
      <c r="BB1" s="108"/>
      <c r="BC1" s="108"/>
      <c r="BD1" s="108"/>
      <c r="BE1" s="108"/>
    </row>
    <row r="2" spans="1:57" ht="44.25" customHeight="1">
      <c r="A2" s="108"/>
      <c r="B2" s="110"/>
      <c r="C2" s="281" t="str">
        <f>Capa!A1</f>
        <v>Memória de Cálculo
Contrato de Gestão celebrado entre a Secretaria de Estado de Justiça e Segurança Pública - SEJUSP e o Instituto ELO - IELO</v>
      </c>
      <c r="D2" s="282"/>
      <c r="E2" s="282"/>
      <c r="F2" s="282"/>
      <c r="G2" s="282"/>
      <c r="H2" s="282"/>
      <c r="I2" s="282"/>
      <c r="J2" s="282"/>
      <c r="K2" s="282"/>
      <c r="L2" s="282"/>
      <c r="M2" s="282"/>
      <c r="N2" s="283"/>
      <c r="O2" s="281"/>
      <c r="P2" s="282"/>
      <c r="Q2" s="282"/>
      <c r="R2" s="282"/>
      <c r="S2" s="282"/>
      <c r="T2" s="282"/>
      <c r="U2" s="282"/>
      <c r="V2" s="282"/>
      <c r="W2" s="282"/>
      <c r="X2" s="282"/>
      <c r="Y2" s="282"/>
      <c r="Z2" s="283"/>
      <c r="AA2" s="111"/>
      <c r="AB2" s="111"/>
      <c r="AC2" s="111"/>
      <c r="AD2" s="111"/>
      <c r="AE2" s="111"/>
      <c r="AF2" s="111"/>
      <c r="AG2" s="111"/>
      <c r="AH2" s="111"/>
      <c r="AI2" s="111"/>
      <c r="AJ2" s="111"/>
      <c r="AK2" s="111"/>
      <c r="AL2" s="111"/>
      <c r="AM2" s="111"/>
      <c r="AN2" s="111"/>
      <c r="AO2" s="110"/>
      <c r="AP2" s="110"/>
      <c r="AQ2" s="110"/>
      <c r="AR2" s="110"/>
      <c r="AS2" s="108"/>
      <c r="AT2" s="108"/>
      <c r="AU2" s="108"/>
      <c r="AV2" s="108"/>
      <c r="AW2" s="108"/>
      <c r="AX2" s="108"/>
      <c r="AY2" s="108"/>
      <c r="AZ2" s="108"/>
      <c r="BA2" s="108"/>
      <c r="BB2" s="108"/>
      <c r="BC2" s="108"/>
      <c r="BD2" s="108"/>
      <c r="BE2" s="108"/>
    </row>
    <row r="3" spans="1:57" ht="21" customHeight="1">
      <c r="A3" s="13"/>
      <c r="B3" s="112"/>
      <c r="C3" s="284" t="s">
        <v>109</v>
      </c>
      <c r="D3" s="285"/>
      <c r="E3" s="285"/>
      <c r="F3" s="285"/>
      <c r="G3" s="285"/>
      <c r="H3" s="285"/>
      <c r="I3" s="285"/>
      <c r="J3" s="285"/>
      <c r="K3" s="285"/>
      <c r="L3" s="285"/>
      <c r="M3" s="285"/>
      <c r="N3" s="286"/>
      <c r="O3" s="284" t="s">
        <v>109</v>
      </c>
      <c r="P3" s="285"/>
      <c r="Q3" s="285"/>
      <c r="R3" s="285"/>
      <c r="S3" s="285"/>
      <c r="T3" s="285"/>
      <c r="U3" s="285"/>
      <c r="V3" s="285"/>
      <c r="W3" s="285"/>
      <c r="X3" s="285"/>
      <c r="Y3" s="285"/>
      <c r="Z3" s="286"/>
      <c r="AA3" s="284" t="s">
        <v>109</v>
      </c>
      <c r="AB3" s="285"/>
      <c r="AC3" s="285"/>
      <c r="AD3" s="285"/>
      <c r="AE3" s="285"/>
      <c r="AF3" s="285"/>
      <c r="AG3" s="285"/>
      <c r="AH3" s="285"/>
      <c r="AI3" s="285"/>
      <c r="AJ3" s="285"/>
      <c r="AK3" s="285"/>
      <c r="AL3" s="286"/>
      <c r="AM3" s="112"/>
      <c r="AN3" s="112"/>
      <c r="AO3" s="110"/>
      <c r="AP3" s="110"/>
      <c r="AQ3" s="110"/>
      <c r="AR3" s="110"/>
      <c r="AS3" s="108"/>
      <c r="AT3" s="108"/>
      <c r="AU3" s="108"/>
      <c r="AV3" s="108"/>
      <c r="AW3" s="108"/>
      <c r="AX3" s="108"/>
      <c r="AY3" s="108"/>
      <c r="AZ3" s="108"/>
      <c r="BA3" s="108"/>
      <c r="BB3" s="108"/>
      <c r="BC3" s="108"/>
      <c r="BD3" s="108"/>
      <c r="BE3" s="108"/>
    </row>
    <row r="4" spans="1:57" ht="24" customHeight="1">
      <c r="A4" s="113"/>
      <c r="B4" s="113"/>
      <c r="C4" s="80" t="s">
        <v>110</v>
      </c>
      <c r="D4" s="80" t="s">
        <v>111</v>
      </c>
      <c r="E4" s="80" t="s">
        <v>112</v>
      </c>
      <c r="F4" s="80" t="s">
        <v>113</v>
      </c>
      <c r="G4" s="80" t="s">
        <v>114</v>
      </c>
      <c r="H4" s="80" t="s">
        <v>115</v>
      </c>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t="s">
        <v>5</v>
      </c>
      <c r="AN4" s="104" t="s">
        <v>6</v>
      </c>
      <c r="AO4" s="110"/>
      <c r="AP4" s="110"/>
      <c r="AQ4" s="110"/>
      <c r="AR4" s="110"/>
      <c r="AS4" s="108"/>
      <c r="AT4" s="108"/>
      <c r="AU4" s="108"/>
      <c r="AV4" s="108"/>
      <c r="AW4" s="108"/>
      <c r="AX4" s="108"/>
      <c r="AY4" s="108"/>
      <c r="AZ4" s="108"/>
      <c r="BA4" s="108"/>
      <c r="BB4" s="108"/>
      <c r="BC4" s="108"/>
      <c r="BD4" s="108"/>
      <c r="BE4" s="108"/>
    </row>
    <row r="5" spans="1:57" ht="23.25" customHeight="1">
      <c r="A5" s="65" t="s">
        <v>7</v>
      </c>
      <c r="B5" s="65" t="s">
        <v>8</v>
      </c>
      <c r="C5" s="114">
        <v>3359966</v>
      </c>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f>C5</f>
        <v>3359966</v>
      </c>
      <c r="AN5" s="104">
        <f ca="1">IF($AM$14=0,0,AM5/$AM$14)</f>
        <v>0.2194032822770636</v>
      </c>
      <c r="AO5" s="108"/>
      <c r="AP5" s="108"/>
      <c r="AQ5" s="108"/>
      <c r="AR5" s="108"/>
      <c r="AS5" s="108"/>
      <c r="AT5" s="108"/>
      <c r="AU5" s="108"/>
      <c r="AV5" s="108"/>
      <c r="AW5" s="108"/>
      <c r="AX5" s="108"/>
      <c r="AY5" s="108"/>
      <c r="AZ5" s="108"/>
      <c r="BA5" s="108"/>
      <c r="BB5" s="108"/>
      <c r="BC5" s="108"/>
      <c r="BD5" s="108"/>
      <c r="BE5" s="108"/>
    </row>
    <row r="6" spans="1:57" ht="23.25" customHeight="1">
      <c r="A6" s="43"/>
      <c r="B6" s="115"/>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4"/>
      <c r="AO6" s="108"/>
      <c r="AP6" s="108"/>
      <c r="AQ6" s="108"/>
      <c r="AR6" s="108"/>
      <c r="AS6" s="108"/>
      <c r="AT6" s="108"/>
      <c r="AU6" s="108"/>
      <c r="AV6" s="108"/>
      <c r="AW6" s="108"/>
      <c r="AX6" s="108"/>
      <c r="AY6" s="108"/>
      <c r="AZ6" s="108"/>
      <c r="BA6" s="108"/>
      <c r="BB6" s="108"/>
      <c r="BC6" s="108"/>
      <c r="BD6" s="108"/>
      <c r="BE6" s="108"/>
    </row>
    <row r="7" spans="1:57" ht="23.25" customHeight="1">
      <c r="A7" s="47">
        <v>1</v>
      </c>
      <c r="B7" s="47" t="s">
        <v>9</v>
      </c>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7"/>
      <c r="AO7" s="108"/>
      <c r="AP7" s="108"/>
      <c r="AQ7" s="108"/>
      <c r="AR7" s="108"/>
      <c r="AS7" s="108"/>
      <c r="AT7" s="108"/>
      <c r="AU7" s="108"/>
      <c r="AV7" s="108"/>
      <c r="AW7" s="108"/>
      <c r="AX7" s="108"/>
      <c r="AY7" s="108"/>
      <c r="AZ7" s="108"/>
      <c r="BA7" s="108"/>
      <c r="BB7" s="108"/>
      <c r="BC7" s="108"/>
      <c r="BD7" s="108"/>
      <c r="BE7" s="108"/>
    </row>
    <row r="8" spans="1:57" ht="23.25" customHeight="1">
      <c r="A8" s="118" t="s">
        <v>10</v>
      </c>
      <c r="B8" s="118" t="s">
        <v>11</v>
      </c>
      <c r="C8" s="119"/>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20"/>
      <c r="AO8" s="108"/>
      <c r="AP8" s="108"/>
      <c r="AQ8" s="108"/>
      <c r="AR8" s="108"/>
      <c r="AS8" s="108"/>
      <c r="AT8" s="108"/>
      <c r="AU8" s="108"/>
      <c r="AV8" s="108"/>
      <c r="AW8" s="108"/>
      <c r="AX8" s="108"/>
      <c r="AY8" s="108"/>
      <c r="AZ8" s="108"/>
      <c r="BA8" s="108"/>
      <c r="BB8" s="108"/>
      <c r="BC8" s="108"/>
      <c r="BD8" s="108"/>
      <c r="BE8" s="108"/>
    </row>
    <row r="9" spans="1:57" ht="23.25" customHeight="1">
      <c r="A9" s="121" t="s">
        <v>12</v>
      </c>
      <c r="B9" s="30" t="s">
        <v>13</v>
      </c>
      <c r="C9" s="88">
        <f ca="1">SUM(C139:F139)-C5-C11</f>
        <v>6537301.7969910987</v>
      </c>
      <c r="D9" s="88">
        <v>0</v>
      </c>
      <c r="E9" s="88">
        <v>0</v>
      </c>
      <c r="F9" s="88">
        <f ca="1">SUM(G139:H139)+AM138-G11</f>
        <v>5216842.2068739189</v>
      </c>
      <c r="G9" s="88">
        <v>0</v>
      </c>
      <c r="H9" s="88">
        <v>0</v>
      </c>
      <c r="I9" s="88">
        <v>0</v>
      </c>
      <c r="J9" s="88">
        <v>0</v>
      </c>
      <c r="K9" s="88">
        <v>0</v>
      </c>
      <c r="L9" s="88">
        <v>0</v>
      </c>
      <c r="M9" s="88">
        <v>0</v>
      </c>
      <c r="N9" s="88">
        <v>0</v>
      </c>
      <c r="O9" s="88">
        <v>0</v>
      </c>
      <c r="P9" s="88">
        <v>0</v>
      </c>
      <c r="Q9" s="88">
        <v>0</v>
      </c>
      <c r="R9" s="88">
        <f ca="1">SUM(S139:U139)</f>
        <v>0</v>
      </c>
      <c r="S9" s="88">
        <v>0</v>
      </c>
      <c r="T9" s="88">
        <v>0</v>
      </c>
      <c r="U9" s="88">
        <f ca="1">SUM(V139:X139)</f>
        <v>0</v>
      </c>
      <c r="V9" s="88">
        <v>0</v>
      </c>
      <c r="W9" s="88">
        <v>0</v>
      </c>
      <c r="X9" s="88">
        <f ca="1">SUM(Y139:AA139)</f>
        <v>0</v>
      </c>
      <c r="Y9" s="88">
        <v>0</v>
      </c>
      <c r="Z9" s="88">
        <v>0</v>
      </c>
      <c r="AA9" s="88">
        <f ca="1">SUM(AB139:AD139)</f>
        <v>0</v>
      </c>
      <c r="AB9" s="88">
        <v>0</v>
      </c>
      <c r="AC9" s="88">
        <v>0</v>
      </c>
      <c r="AD9" s="88">
        <f ca="1">SUM(AE139:AG139)</f>
        <v>0</v>
      </c>
      <c r="AE9" s="88">
        <v>0</v>
      </c>
      <c r="AF9" s="88">
        <v>0</v>
      </c>
      <c r="AG9" s="88">
        <f ca="1">SUM(AH139:AJ139)</f>
        <v>0</v>
      </c>
      <c r="AH9" s="88">
        <v>0</v>
      </c>
      <c r="AI9" s="88">
        <v>0</v>
      </c>
      <c r="AJ9" s="88">
        <v>0</v>
      </c>
      <c r="AK9" s="88">
        <v>0</v>
      </c>
      <c r="AL9" s="88">
        <v>0</v>
      </c>
      <c r="AM9" s="122">
        <f t="shared" ref="AM9:AM14" ca="1" si="0">SUM(C9:AL9)</f>
        <v>11754144.003865018</v>
      </c>
      <c r="AN9" s="91">
        <f t="shared" ref="AN9:AN14" ca="1" si="1">IF($AM$14=0,0,AM9/$AM$14)</f>
        <v>0.7675368663865203</v>
      </c>
      <c r="AO9" s="123"/>
      <c r="AP9" s="108"/>
      <c r="AQ9" s="108"/>
      <c r="AR9" s="108"/>
      <c r="AS9" s="108"/>
      <c r="AT9" s="108"/>
      <c r="AU9" s="108"/>
      <c r="AV9" s="108"/>
      <c r="AW9" s="108"/>
      <c r="AX9" s="108"/>
      <c r="AY9" s="108"/>
      <c r="AZ9" s="108"/>
      <c r="BA9" s="108"/>
      <c r="BB9" s="108"/>
      <c r="BC9" s="108"/>
      <c r="BD9" s="108"/>
      <c r="BE9" s="108"/>
    </row>
    <row r="10" spans="1:57" ht="23.25" customHeight="1">
      <c r="A10" s="121" t="s">
        <v>14</v>
      </c>
      <c r="B10" s="30" t="s">
        <v>15</v>
      </c>
      <c r="C10" s="88">
        <v>0</v>
      </c>
      <c r="D10" s="88">
        <v>0</v>
      </c>
      <c r="E10" s="88">
        <v>0</v>
      </c>
      <c r="F10" s="88">
        <v>0</v>
      </c>
      <c r="G10" s="88">
        <v>0</v>
      </c>
      <c r="H10" s="88">
        <v>0</v>
      </c>
      <c r="I10" s="88">
        <v>0</v>
      </c>
      <c r="J10" s="88">
        <v>0</v>
      </c>
      <c r="K10" s="88">
        <v>0</v>
      </c>
      <c r="L10" s="88">
        <v>0</v>
      </c>
      <c r="M10" s="88">
        <v>0</v>
      </c>
      <c r="N10" s="88">
        <v>0</v>
      </c>
      <c r="O10" s="88">
        <v>0</v>
      </c>
      <c r="P10" s="88">
        <v>0</v>
      </c>
      <c r="Q10" s="88">
        <v>0</v>
      </c>
      <c r="R10" s="88">
        <v>0</v>
      </c>
      <c r="S10" s="88">
        <v>0</v>
      </c>
      <c r="T10" s="88">
        <v>0</v>
      </c>
      <c r="U10" s="88">
        <v>0</v>
      </c>
      <c r="V10" s="88">
        <v>0</v>
      </c>
      <c r="W10" s="88">
        <v>0</v>
      </c>
      <c r="X10" s="88">
        <v>0</v>
      </c>
      <c r="Y10" s="88">
        <v>0</v>
      </c>
      <c r="Z10" s="88">
        <v>0</v>
      </c>
      <c r="AA10" s="88">
        <v>0</v>
      </c>
      <c r="AB10" s="88">
        <v>0</v>
      </c>
      <c r="AC10" s="88">
        <v>0</v>
      </c>
      <c r="AD10" s="88">
        <v>0</v>
      </c>
      <c r="AE10" s="88">
        <v>0</v>
      </c>
      <c r="AF10" s="88">
        <v>0</v>
      </c>
      <c r="AG10" s="88">
        <v>0</v>
      </c>
      <c r="AH10" s="88">
        <v>0</v>
      </c>
      <c r="AI10" s="88">
        <v>0</v>
      </c>
      <c r="AJ10" s="88">
        <v>0</v>
      </c>
      <c r="AK10" s="88">
        <v>0</v>
      </c>
      <c r="AL10" s="88">
        <v>0</v>
      </c>
      <c r="AM10" s="122">
        <f t="shared" si="0"/>
        <v>0</v>
      </c>
      <c r="AN10" s="91">
        <f t="shared" ca="1" si="1"/>
        <v>0</v>
      </c>
      <c r="AO10" s="108"/>
      <c r="AP10" s="108"/>
      <c r="AQ10" s="108"/>
      <c r="AR10" s="108"/>
      <c r="AS10" s="108"/>
      <c r="AT10" s="108"/>
      <c r="AU10" s="108"/>
      <c r="AV10" s="108"/>
      <c r="AW10" s="108"/>
      <c r="AX10" s="108"/>
      <c r="AY10" s="108"/>
      <c r="AZ10" s="108"/>
      <c r="BA10" s="108"/>
      <c r="BB10" s="108"/>
      <c r="BC10" s="108"/>
      <c r="BD10" s="108"/>
      <c r="BE10" s="108"/>
    </row>
    <row r="11" spans="1:57" ht="23.25" customHeight="1">
      <c r="A11" s="121" t="s">
        <v>16</v>
      </c>
      <c r="B11" s="30" t="s">
        <v>17</v>
      </c>
      <c r="C11" s="88">
        <v>0</v>
      </c>
      <c r="D11" s="88">
        <v>0</v>
      </c>
      <c r="E11" s="88">
        <v>0</v>
      </c>
      <c r="F11" s="88">
        <v>0</v>
      </c>
      <c r="G11" s="88">
        <v>200000</v>
      </c>
      <c r="H11" s="88"/>
      <c r="I11" s="88">
        <v>0</v>
      </c>
      <c r="J11" s="88">
        <v>0</v>
      </c>
      <c r="K11" s="88">
        <v>0</v>
      </c>
      <c r="L11" s="88">
        <v>0</v>
      </c>
      <c r="M11" s="88">
        <v>0</v>
      </c>
      <c r="N11" s="88">
        <v>0</v>
      </c>
      <c r="O11" s="88">
        <v>0</v>
      </c>
      <c r="P11" s="88">
        <v>0</v>
      </c>
      <c r="Q11" s="88">
        <v>0</v>
      </c>
      <c r="R11" s="88">
        <v>0</v>
      </c>
      <c r="S11" s="88">
        <v>0</v>
      </c>
      <c r="T11" s="88">
        <v>0</v>
      </c>
      <c r="U11" s="88">
        <v>0</v>
      </c>
      <c r="V11" s="88">
        <v>0</v>
      </c>
      <c r="W11" s="88">
        <v>0</v>
      </c>
      <c r="X11" s="88">
        <v>0</v>
      </c>
      <c r="Y11" s="88">
        <v>0</v>
      </c>
      <c r="Z11" s="88">
        <v>0</v>
      </c>
      <c r="AA11" s="88">
        <v>0</v>
      </c>
      <c r="AB11" s="88">
        <v>0</v>
      </c>
      <c r="AC11" s="88">
        <v>0</v>
      </c>
      <c r="AD11" s="88">
        <v>0</v>
      </c>
      <c r="AE11" s="88">
        <v>0</v>
      </c>
      <c r="AF11" s="88">
        <v>0</v>
      </c>
      <c r="AG11" s="88">
        <v>0</v>
      </c>
      <c r="AH11" s="88">
        <v>0</v>
      </c>
      <c r="AI11" s="88">
        <v>0</v>
      </c>
      <c r="AJ11" s="88">
        <v>0</v>
      </c>
      <c r="AK11" s="88">
        <v>0</v>
      </c>
      <c r="AL11" s="88">
        <v>0</v>
      </c>
      <c r="AM11" s="122">
        <f t="shared" si="0"/>
        <v>200000</v>
      </c>
      <c r="AN11" s="91">
        <f t="shared" ca="1" si="1"/>
        <v>1.3059851336416118E-2</v>
      </c>
      <c r="AO11" s="108"/>
      <c r="AP11" s="108"/>
      <c r="AQ11" s="108"/>
      <c r="AR11" s="108"/>
      <c r="AS11" s="108"/>
      <c r="AT11" s="108"/>
      <c r="AU11" s="108"/>
      <c r="AV11" s="108"/>
      <c r="AW11" s="108"/>
      <c r="AX11" s="108"/>
      <c r="AY11" s="108"/>
      <c r="AZ11" s="108"/>
      <c r="BA11" s="108"/>
      <c r="BB11" s="108"/>
      <c r="BC11" s="108"/>
      <c r="BD11" s="108"/>
      <c r="BE11" s="108"/>
    </row>
    <row r="12" spans="1:57" ht="23.25" customHeight="1">
      <c r="A12" s="65" t="s">
        <v>18</v>
      </c>
      <c r="B12" s="16" t="s">
        <v>19</v>
      </c>
      <c r="C12" s="114">
        <v>0</v>
      </c>
      <c r="D12" s="114">
        <v>0</v>
      </c>
      <c r="E12" s="114">
        <v>0</v>
      </c>
      <c r="F12" s="114">
        <v>0</v>
      </c>
      <c r="G12" s="114">
        <v>0</v>
      </c>
      <c r="H12" s="114">
        <v>0</v>
      </c>
      <c r="I12" s="114">
        <v>0</v>
      </c>
      <c r="J12" s="114">
        <v>0</v>
      </c>
      <c r="K12" s="114">
        <v>0</v>
      </c>
      <c r="L12" s="114">
        <v>0</v>
      </c>
      <c r="M12" s="114">
        <v>0</v>
      </c>
      <c r="N12" s="114">
        <v>0</v>
      </c>
      <c r="O12" s="114">
        <v>0</v>
      </c>
      <c r="P12" s="114">
        <v>0</v>
      </c>
      <c r="Q12" s="114">
        <v>0</v>
      </c>
      <c r="R12" s="114">
        <v>0</v>
      </c>
      <c r="S12" s="114">
        <v>0</v>
      </c>
      <c r="T12" s="114">
        <v>0</v>
      </c>
      <c r="U12" s="114">
        <v>0</v>
      </c>
      <c r="V12" s="114">
        <v>0</v>
      </c>
      <c r="W12" s="114">
        <v>0</v>
      </c>
      <c r="X12" s="114">
        <v>0</v>
      </c>
      <c r="Y12" s="114">
        <v>0</v>
      </c>
      <c r="Z12" s="114">
        <v>0</v>
      </c>
      <c r="AA12" s="114">
        <v>0</v>
      </c>
      <c r="AB12" s="114">
        <v>0</v>
      </c>
      <c r="AC12" s="114">
        <v>0</v>
      </c>
      <c r="AD12" s="114">
        <v>0</v>
      </c>
      <c r="AE12" s="114">
        <v>0</v>
      </c>
      <c r="AF12" s="114">
        <v>0</v>
      </c>
      <c r="AG12" s="114">
        <v>0</v>
      </c>
      <c r="AH12" s="114">
        <v>0</v>
      </c>
      <c r="AI12" s="114">
        <v>0</v>
      </c>
      <c r="AJ12" s="114">
        <v>0</v>
      </c>
      <c r="AK12" s="114">
        <v>0</v>
      </c>
      <c r="AL12" s="114">
        <v>0</v>
      </c>
      <c r="AM12" s="101">
        <f t="shared" si="0"/>
        <v>0</v>
      </c>
      <c r="AN12" s="124">
        <f t="shared" ca="1" si="1"/>
        <v>0</v>
      </c>
      <c r="AO12" s="108"/>
      <c r="AP12" s="108"/>
      <c r="AQ12" s="108"/>
      <c r="AR12" s="108"/>
      <c r="AS12" s="108"/>
      <c r="AT12" s="108"/>
      <c r="AU12" s="108"/>
      <c r="AV12" s="108"/>
      <c r="AW12" s="108"/>
      <c r="AX12" s="108"/>
      <c r="AY12" s="108"/>
      <c r="AZ12" s="108"/>
      <c r="BA12" s="108"/>
      <c r="BB12" s="108"/>
      <c r="BC12" s="108"/>
      <c r="BD12" s="108"/>
      <c r="BE12" s="108"/>
    </row>
    <row r="13" spans="1:57" ht="23.25" customHeight="1">
      <c r="A13" s="65" t="s">
        <v>116</v>
      </c>
      <c r="B13" s="125"/>
      <c r="C13" s="101">
        <f t="shared" ref="C13:AL13" ca="1" si="2">SUBTOTAL(109,C9:C12)</f>
        <v>6537301.7969910987</v>
      </c>
      <c r="D13" s="101">
        <f t="shared" si="2"/>
        <v>0</v>
      </c>
      <c r="E13" s="101">
        <f t="shared" si="2"/>
        <v>0</v>
      </c>
      <c r="F13" s="101">
        <f t="shared" ca="1" si="2"/>
        <v>5216842.2068739189</v>
      </c>
      <c r="G13" s="101">
        <f t="shared" si="2"/>
        <v>200000</v>
      </c>
      <c r="H13" s="101">
        <f t="shared" si="2"/>
        <v>0</v>
      </c>
      <c r="I13" s="101">
        <f t="shared" si="2"/>
        <v>0</v>
      </c>
      <c r="J13" s="101">
        <f t="shared" si="2"/>
        <v>0</v>
      </c>
      <c r="K13" s="101">
        <f t="shared" si="2"/>
        <v>0</v>
      </c>
      <c r="L13" s="101">
        <f t="shared" si="2"/>
        <v>0</v>
      </c>
      <c r="M13" s="101">
        <f t="shared" si="2"/>
        <v>0</v>
      </c>
      <c r="N13" s="101">
        <f t="shared" si="2"/>
        <v>0</v>
      </c>
      <c r="O13" s="101">
        <f t="shared" si="2"/>
        <v>0</v>
      </c>
      <c r="P13" s="101">
        <f t="shared" si="2"/>
        <v>0</v>
      </c>
      <c r="Q13" s="101">
        <f t="shared" si="2"/>
        <v>0</v>
      </c>
      <c r="R13" s="101">
        <f t="shared" ca="1" si="2"/>
        <v>0</v>
      </c>
      <c r="S13" s="101">
        <f t="shared" si="2"/>
        <v>0</v>
      </c>
      <c r="T13" s="101">
        <f t="shared" si="2"/>
        <v>0</v>
      </c>
      <c r="U13" s="101">
        <f t="shared" ca="1" si="2"/>
        <v>0</v>
      </c>
      <c r="V13" s="101">
        <f t="shared" si="2"/>
        <v>0</v>
      </c>
      <c r="W13" s="101">
        <f t="shared" si="2"/>
        <v>0</v>
      </c>
      <c r="X13" s="101">
        <f t="shared" ca="1" si="2"/>
        <v>0</v>
      </c>
      <c r="Y13" s="101">
        <f t="shared" si="2"/>
        <v>0</v>
      </c>
      <c r="Z13" s="101">
        <f t="shared" si="2"/>
        <v>0</v>
      </c>
      <c r="AA13" s="101">
        <f t="shared" ca="1" si="2"/>
        <v>0</v>
      </c>
      <c r="AB13" s="101">
        <f t="shared" si="2"/>
        <v>0</v>
      </c>
      <c r="AC13" s="101">
        <f t="shared" si="2"/>
        <v>0</v>
      </c>
      <c r="AD13" s="101">
        <f t="shared" ca="1" si="2"/>
        <v>0</v>
      </c>
      <c r="AE13" s="101">
        <f t="shared" si="2"/>
        <v>0</v>
      </c>
      <c r="AF13" s="101">
        <f t="shared" si="2"/>
        <v>0</v>
      </c>
      <c r="AG13" s="101">
        <f t="shared" ca="1" si="2"/>
        <v>0</v>
      </c>
      <c r="AH13" s="101">
        <f t="shared" si="2"/>
        <v>0</v>
      </c>
      <c r="AI13" s="101">
        <f t="shared" si="2"/>
        <v>0</v>
      </c>
      <c r="AJ13" s="101">
        <f t="shared" si="2"/>
        <v>0</v>
      </c>
      <c r="AK13" s="101">
        <f t="shared" si="2"/>
        <v>0</v>
      </c>
      <c r="AL13" s="101">
        <f t="shared" si="2"/>
        <v>0</v>
      </c>
      <c r="AM13" s="101">
        <f t="shared" ca="1" si="0"/>
        <v>11954144.003865018</v>
      </c>
      <c r="AN13" s="104">
        <f t="shared" ca="1" si="1"/>
        <v>0.78059671772293637</v>
      </c>
      <c r="AO13" s="108"/>
      <c r="AP13" s="108"/>
      <c r="AQ13" s="108"/>
      <c r="AR13" s="108"/>
      <c r="AS13" s="108"/>
      <c r="AT13" s="108"/>
      <c r="AU13" s="108"/>
      <c r="AV13" s="108"/>
      <c r="AW13" s="108"/>
      <c r="AX13" s="108"/>
      <c r="AY13" s="108"/>
      <c r="AZ13" s="108"/>
      <c r="BA13" s="108"/>
      <c r="BB13" s="108"/>
      <c r="BC13" s="108"/>
      <c r="BD13" s="108"/>
      <c r="BE13" s="108"/>
    </row>
    <row r="14" spans="1:57" ht="23.25" customHeight="1">
      <c r="A14" s="43" t="s">
        <v>117</v>
      </c>
      <c r="B14" s="115"/>
      <c r="C14" s="101">
        <f t="shared" ref="C14:AL14" ca="1" si="3">SUBTOTAL(109,C5:C13)</f>
        <v>9897267.7969910987</v>
      </c>
      <c r="D14" s="101">
        <f t="shared" si="3"/>
        <v>0</v>
      </c>
      <c r="E14" s="101">
        <f t="shared" si="3"/>
        <v>0</v>
      </c>
      <c r="F14" s="101">
        <f t="shared" ca="1" si="3"/>
        <v>5216842.2068739189</v>
      </c>
      <c r="G14" s="101">
        <f t="shared" si="3"/>
        <v>200000</v>
      </c>
      <c r="H14" s="101">
        <f t="shared" si="3"/>
        <v>0</v>
      </c>
      <c r="I14" s="101">
        <f t="shared" si="3"/>
        <v>0</v>
      </c>
      <c r="J14" s="101">
        <f t="shared" si="3"/>
        <v>0</v>
      </c>
      <c r="K14" s="101">
        <f t="shared" si="3"/>
        <v>0</v>
      </c>
      <c r="L14" s="101">
        <f t="shared" si="3"/>
        <v>0</v>
      </c>
      <c r="M14" s="101">
        <f t="shared" si="3"/>
        <v>0</v>
      </c>
      <c r="N14" s="101">
        <f t="shared" si="3"/>
        <v>0</v>
      </c>
      <c r="O14" s="101">
        <f t="shared" si="3"/>
        <v>0</v>
      </c>
      <c r="P14" s="101">
        <f t="shared" si="3"/>
        <v>0</v>
      </c>
      <c r="Q14" s="101">
        <f t="shared" si="3"/>
        <v>0</v>
      </c>
      <c r="R14" s="101">
        <f t="shared" ca="1" si="3"/>
        <v>0</v>
      </c>
      <c r="S14" s="101">
        <f t="shared" si="3"/>
        <v>0</v>
      </c>
      <c r="T14" s="101">
        <f t="shared" si="3"/>
        <v>0</v>
      </c>
      <c r="U14" s="101">
        <f t="shared" ca="1" si="3"/>
        <v>0</v>
      </c>
      <c r="V14" s="101">
        <f t="shared" si="3"/>
        <v>0</v>
      </c>
      <c r="W14" s="101">
        <f t="shared" si="3"/>
        <v>0</v>
      </c>
      <c r="X14" s="101">
        <f t="shared" ca="1" si="3"/>
        <v>0</v>
      </c>
      <c r="Y14" s="101">
        <f t="shared" si="3"/>
        <v>0</v>
      </c>
      <c r="Z14" s="101">
        <f t="shared" si="3"/>
        <v>0</v>
      </c>
      <c r="AA14" s="101">
        <f t="shared" ca="1" si="3"/>
        <v>0</v>
      </c>
      <c r="AB14" s="101">
        <f t="shared" si="3"/>
        <v>0</v>
      </c>
      <c r="AC14" s="101">
        <f t="shared" si="3"/>
        <v>0</v>
      </c>
      <c r="AD14" s="101">
        <f t="shared" ca="1" si="3"/>
        <v>0</v>
      </c>
      <c r="AE14" s="101">
        <f t="shared" si="3"/>
        <v>0</v>
      </c>
      <c r="AF14" s="101">
        <f t="shared" si="3"/>
        <v>0</v>
      </c>
      <c r="AG14" s="101">
        <f t="shared" ca="1" si="3"/>
        <v>0</v>
      </c>
      <c r="AH14" s="101">
        <f t="shared" si="3"/>
        <v>0</v>
      </c>
      <c r="AI14" s="101">
        <f t="shared" si="3"/>
        <v>0</v>
      </c>
      <c r="AJ14" s="101">
        <f t="shared" si="3"/>
        <v>0</v>
      </c>
      <c r="AK14" s="101">
        <f t="shared" si="3"/>
        <v>0</v>
      </c>
      <c r="AL14" s="101">
        <f t="shared" si="3"/>
        <v>0</v>
      </c>
      <c r="AM14" s="101">
        <f t="shared" ca="1" si="0"/>
        <v>15314110.003865018</v>
      </c>
      <c r="AN14" s="104">
        <f t="shared" ca="1" si="1"/>
        <v>1</v>
      </c>
      <c r="AO14" s="108"/>
      <c r="AP14" s="108"/>
      <c r="AQ14" s="108"/>
      <c r="AR14" s="108"/>
      <c r="AS14" s="108"/>
      <c r="AT14" s="108"/>
      <c r="AU14" s="108"/>
      <c r="AV14" s="108"/>
      <c r="AW14" s="108"/>
      <c r="AX14" s="108"/>
      <c r="AY14" s="108"/>
      <c r="AZ14" s="108"/>
      <c r="BA14" s="108"/>
      <c r="BB14" s="108"/>
      <c r="BC14" s="108"/>
      <c r="BD14" s="108"/>
      <c r="BE14" s="108"/>
    </row>
    <row r="15" spans="1:57" ht="23.25" customHeight="1">
      <c r="A15" s="126"/>
      <c r="B15" s="4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8"/>
      <c r="AO15" s="108"/>
      <c r="AP15" s="108"/>
      <c r="AQ15" s="108"/>
      <c r="AR15" s="108"/>
      <c r="AS15" s="108"/>
      <c r="AT15" s="108"/>
      <c r="AU15" s="108"/>
      <c r="AV15" s="108"/>
      <c r="AW15" s="129"/>
      <c r="AX15" s="129" t="s">
        <v>118</v>
      </c>
      <c r="AY15" s="129" t="s">
        <v>119</v>
      </c>
      <c r="AZ15" s="129" t="s">
        <v>120</v>
      </c>
      <c r="BA15" s="129" t="s">
        <v>121</v>
      </c>
      <c r="BB15" s="129" t="s">
        <v>122</v>
      </c>
      <c r="BC15" s="129" t="s">
        <v>123</v>
      </c>
      <c r="BD15" s="108"/>
      <c r="BE15" s="108"/>
    </row>
    <row r="16" spans="1:57" ht="23.25" customHeight="1">
      <c r="A16" s="43">
        <v>2</v>
      </c>
      <c r="B16" s="47" t="s">
        <v>124</v>
      </c>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8"/>
      <c r="AO16" s="108"/>
      <c r="AP16" s="108"/>
      <c r="AQ16" s="108"/>
      <c r="AR16" s="108"/>
      <c r="AS16" s="108"/>
      <c r="AT16" s="108"/>
      <c r="AU16" s="108"/>
      <c r="AV16" s="108"/>
      <c r="AW16" s="129"/>
      <c r="AX16" s="129" t="s">
        <v>125</v>
      </c>
      <c r="AY16" s="129" t="s">
        <v>28</v>
      </c>
      <c r="AZ16" s="129" t="s">
        <v>28</v>
      </c>
      <c r="BA16" s="129" t="s">
        <v>28</v>
      </c>
      <c r="BB16" s="129"/>
      <c r="BC16" s="129"/>
      <c r="BD16" s="108"/>
      <c r="BE16" s="108"/>
    </row>
    <row r="17" spans="1:57" ht="23.25" customHeight="1">
      <c r="A17" s="118" t="s">
        <v>23</v>
      </c>
      <c r="B17" s="130" t="s">
        <v>24</v>
      </c>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2"/>
      <c r="AO17" s="108"/>
      <c r="AP17" s="108"/>
      <c r="AQ17" s="108"/>
      <c r="AR17" s="108"/>
      <c r="AS17" s="108"/>
      <c r="AT17" s="108"/>
      <c r="AU17" s="108"/>
      <c r="AV17" s="108"/>
      <c r="AW17" s="129"/>
      <c r="AX17" s="129"/>
      <c r="AY17" s="129"/>
      <c r="AZ17" s="129"/>
      <c r="BA17" s="129"/>
      <c r="BB17" s="129"/>
      <c r="BC17" s="129"/>
      <c r="BD17" s="108"/>
      <c r="BE17" s="108"/>
    </row>
    <row r="18" spans="1:57" ht="23.25" customHeight="1">
      <c r="A18" s="133" t="s">
        <v>25</v>
      </c>
      <c r="B18" s="134" t="s">
        <v>126</v>
      </c>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6"/>
      <c r="AO18" s="108"/>
      <c r="AP18" s="108"/>
      <c r="AQ18" s="108"/>
      <c r="AR18" s="108"/>
      <c r="AS18" s="108"/>
      <c r="AT18" s="108"/>
      <c r="AU18" s="108"/>
      <c r="AV18" s="108"/>
      <c r="AW18" s="129"/>
      <c r="AX18" s="129" t="s">
        <v>127</v>
      </c>
      <c r="AY18" s="129"/>
      <c r="AZ18" s="129"/>
      <c r="BA18" s="129"/>
      <c r="BB18" s="129"/>
      <c r="BC18" s="129"/>
      <c r="BD18" s="108"/>
      <c r="BE18" s="108"/>
    </row>
    <row r="19" spans="1:57" ht="23.25" customHeight="1">
      <c r="A19" s="76" t="s">
        <v>128</v>
      </c>
      <c r="B19" s="30" t="s">
        <v>26</v>
      </c>
      <c r="C19" s="88">
        <f t="array" aca="1" ref="C19" ca="1">SUM((C$1&gt;='Gastos com Pessoal'!$E$7:$E$106)*(C$1&lt;='Gastos com Pessoal'!$F$7:$F$106)*INDIRECT(CONCATENATE("'Encargos e Benefícios'!",$AX19))*(IF('Gastos com Pessoal'!$G$7:$G$106&lt;=C$1,('Gastos com Pessoal'!$H$7:$H$106)+1,1))*(IF('Gastos com Pessoal'!$L$7:$L$106&lt;=C$1,('Gastos com Pessoal'!$M$7:$M$106)+1,1))*(IF('Gastos com Pessoal'!$Q$7:$Q$106&lt;=C$1,('Gastos com Pessoal'!$R$7:$R$106)+1,1)))</f>
        <v>973714.04339999985</v>
      </c>
      <c r="D19" s="88">
        <f t="array" aca="1" ref="D19" ca="1">SUM((D$1&gt;='Gastos com Pessoal'!$E$7:$E$106)*(D$1&lt;='Gastos com Pessoal'!$F$7:$F$106)*INDIRECT(CONCATENATE("'Encargos e Benefícios'!",$AX19))*(IF('Gastos com Pessoal'!$G$7:$G$106&lt;=D$1,('Gastos com Pessoal'!$H$7:$H$106)+1,1))*(IF('Gastos com Pessoal'!$L$7:$L$106&lt;=D$1,('Gastos com Pessoal'!$M$7:$M$106)+1,1))*(IF('Gastos com Pessoal'!$Q$7:$Q$106&lt;=D$1,('Gastos com Pessoal'!$R$7:$R$106)+1,1)))</f>
        <v>973714.04339999985</v>
      </c>
      <c r="E19" s="88">
        <f t="array" aca="1" ref="E19" ca="1">SUM((E$1&gt;='Gastos com Pessoal'!$E$7:$E$106)*(E$1&lt;='Gastos com Pessoal'!$F$7:$F$106)*INDIRECT(CONCATENATE("'Encargos e Benefícios'!",$AX19))*(IF('Gastos com Pessoal'!$G$7:$G$106&lt;=E$1,('Gastos com Pessoal'!$H$7:$H$106)+1,1))*(IF('Gastos com Pessoal'!$L$7:$L$106&lt;=E$1,('Gastos com Pessoal'!$M$7:$M$106)+1,1))*(IF('Gastos com Pessoal'!$Q$7:$Q$106&lt;=E$1,('Gastos com Pessoal'!$R$7:$R$106)+1,1)))</f>
        <v>1032920.2463999997</v>
      </c>
      <c r="F19" s="88">
        <f t="array" aca="1" ref="F19" ca="1">SUM((F$1&gt;='Gastos com Pessoal'!$E$7:$E$106)*(F$1&lt;='Gastos com Pessoal'!$F$7:$F$106)*INDIRECT(CONCATENATE("'Encargos e Benefícios'!",$AX19))*(IF('Gastos com Pessoal'!$G$7:$G$106&lt;=F$1,('Gastos com Pessoal'!$H$7:$H$106)+1,1))*(IF('Gastos com Pessoal'!$L$7:$L$106&lt;=F$1,('Gastos com Pessoal'!$M$7:$M$106)+1,1))*(IF('Gastos com Pessoal'!$Q$7:$Q$106&lt;=F$1,('Gastos com Pessoal'!$R$7:$R$106)+1,1)))</f>
        <v>1032920.2463999997</v>
      </c>
      <c r="G19" s="88">
        <f t="array" aca="1" ref="G19" ca="1">SUM((G$1&gt;='Gastos com Pessoal'!$E$7:$E$106)*(G$1&lt;='Gastos com Pessoal'!$F$7:$F$106)*INDIRECT(CONCATENATE("'Encargos e Benefícios'!",$AX19))*(IF('Gastos com Pessoal'!$G$7:$G$106&lt;=G$1,('Gastos com Pessoal'!$H$7:$H$106)+1,1))*(IF('Gastos com Pessoal'!$L$7:$L$106&lt;=G$1,('Gastos com Pessoal'!$M$7:$M$106)+1,1))*(IF('Gastos com Pessoal'!$Q$7:$Q$106&lt;=G$1,('Gastos com Pessoal'!$R$7:$R$106)+1,1)))</f>
        <v>1066050.7074</v>
      </c>
      <c r="H19" s="88">
        <f t="array" aca="1" ref="H19" ca="1">SUM((H$1&gt;='Gastos com Pessoal'!$E$7:$E$106)*(H$1&lt;='Gastos com Pessoal'!$F$7:$F$106)*INDIRECT(CONCATENATE("'Encargos e Benefícios'!",$AX19))*(IF('Gastos com Pessoal'!$G$7:$G$106&lt;=H$1,('Gastos com Pessoal'!$H$7:$H$106)+1,1))*(IF('Gastos com Pessoal'!$L$7:$L$106&lt;=H$1,('Gastos com Pessoal'!$M$7:$M$106)+1,1))*(IF('Gastos com Pessoal'!$Q$7:$Q$106&lt;=H$1,('Gastos com Pessoal'!$R$7:$R$106)+1,1)))</f>
        <v>1148876.8599</v>
      </c>
      <c r="I19" s="88">
        <f t="array" aca="1" ref="I19" ca="1">SUM((I$1&gt;='Gastos com Pessoal'!$E$7:$E$106)*(I$1&lt;='Gastos com Pessoal'!$F$7:$F$106)*INDIRECT(CONCATENATE("'Encargos e Benefícios'!",$AX19))*(IF('Gastos com Pessoal'!$G$7:$G$106&lt;=I$1,('Gastos com Pessoal'!$H$7:$H$106)+1,1))*(IF('Gastos com Pessoal'!$L$7:$L$106&lt;=I$1,('Gastos com Pessoal'!$M$7:$M$106)+1,1))*(IF('Gastos com Pessoal'!$Q$7:$Q$106&lt;=I$1,('Gastos com Pessoal'!$R$7:$R$106)+1,1)))</f>
        <v>0</v>
      </c>
      <c r="J19" s="88">
        <f t="array" aca="1" ref="J19" ca="1">SUM((J$1&gt;='Gastos com Pessoal'!$E$7:$E$106)*(J$1&lt;='Gastos com Pessoal'!$F$7:$F$106)*INDIRECT(CONCATENATE("'Encargos e Benefícios'!",$AX19))*(IF('Gastos com Pessoal'!$G$7:$G$106&lt;=J$1,('Gastos com Pessoal'!$H$7:$H$106)+1,1))*(IF('Gastos com Pessoal'!$L$7:$L$106&lt;=J$1,('Gastos com Pessoal'!$M$7:$M$106)+1,1))*(IF('Gastos com Pessoal'!$Q$7:$Q$106&lt;=J$1,('Gastos com Pessoal'!$R$7:$R$106)+1,1)))</f>
        <v>0</v>
      </c>
      <c r="K19" s="88">
        <f t="array" aca="1" ref="K19" ca="1">SUM((K$1&gt;='Gastos com Pessoal'!$E$7:$E$106)*(K$1&lt;='Gastos com Pessoal'!$F$7:$F$106)*INDIRECT(CONCATENATE("'Encargos e Benefícios'!",$AX19))*(IF('Gastos com Pessoal'!$G$7:$G$106&lt;=K$1,('Gastos com Pessoal'!$H$7:$H$106)+1,1))*(IF('Gastos com Pessoal'!$L$7:$L$106&lt;=K$1,('Gastos com Pessoal'!$M$7:$M$106)+1,1))*(IF('Gastos com Pessoal'!$Q$7:$Q$106&lt;=K$1,('Gastos com Pessoal'!$R$7:$R$106)+1,1)))</f>
        <v>0</v>
      </c>
      <c r="L19" s="88">
        <f t="array" aca="1" ref="L19" ca="1">SUM((L$1&gt;='Gastos com Pessoal'!$E$7:$E$106)*(L$1&lt;='Gastos com Pessoal'!$F$7:$F$106)*INDIRECT(CONCATENATE("'Encargos e Benefícios'!",$AX19))*(IF('Gastos com Pessoal'!$G$7:$G$106&lt;=L$1,('Gastos com Pessoal'!$H$7:$H$106)+1,1))*(IF('Gastos com Pessoal'!$L$7:$L$106&lt;=L$1,('Gastos com Pessoal'!$M$7:$M$106)+1,1))*(IF('Gastos com Pessoal'!$Q$7:$Q$106&lt;=L$1,('Gastos com Pessoal'!$R$7:$R$106)+1,1)))</f>
        <v>0</v>
      </c>
      <c r="M19" s="88">
        <f t="array" aca="1" ref="M19" ca="1">SUM((M$1&gt;='Gastos com Pessoal'!$E$7:$E$106)*(M$1&lt;='Gastos com Pessoal'!$F$7:$F$106)*INDIRECT(CONCATENATE("'Encargos e Benefícios'!",$AX19))*(IF('Gastos com Pessoal'!$G$7:$G$106&lt;=M$1,('Gastos com Pessoal'!$H$7:$H$106)+1,1))*(IF('Gastos com Pessoal'!$L$7:$L$106&lt;=M$1,('Gastos com Pessoal'!$M$7:$M$106)+1,1))*(IF('Gastos com Pessoal'!$Q$7:$Q$106&lt;=M$1,('Gastos com Pessoal'!$R$7:$R$106)+1,1)))</f>
        <v>0</v>
      </c>
      <c r="N19" s="88">
        <f t="array" aca="1" ref="N19" ca="1">SUM((N$1&gt;='Gastos com Pessoal'!$E$7:$E$106)*(N$1&lt;='Gastos com Pessoal'!$F$7:$F$106)*INDIRECT(CONCATENATE("'Encargos e Benefícios'!",$AX19))*(IF('Gastos com Pessoal'!$G$7:$G$106&lt;=N$1,('Gastos com Pessoal'!$H$7:$H$106)+1,1))*(IF('Gastos com Pessoal'!$L$7:$L$106&lt;=N$1,('Gastos com Pessoal'!$M$7:$M$106)+1,1))*(IF('Gastos com Pessoal'!$Q$7:$Q$106&lt;=N$1,('Gastos com Pessoal'!$R$7:$R$106)+1,1)))</f>
        <v>0</v>
      </c>
      <c r="O19" s="88">
        <f t="array" aca="1" ref="O19" ca="1">SUM((O$1&gt;='Gastos com Pessoal'!$E$7:$E$106)*(O$1&lt;='Gastos com Pessoal'!$F$7:$F$106)*INDIRECT(CONCATENATE("'Encargos e Benefícios'!",$AX19))*(IF('Gastos com Pessoal'!$G$7:$G$106&lt;=O$1,('Gastos com Pessoal'!$H$7:$H$106)+1,1))*(IF('Gastos com Pessoal'!$L$7:$L$106&lt;=O$1,('Gastos com Pessoal'!$M$7:$M$106)+1,1))*(IF('Gastos com Pessoal'!$Q$7:$Q$106&lt;=O$1,('Gastos com Pessoal'!$R$7:$R$106)+1,1)))</f>
        <v>0</v>
      </c>
      <c r="P19" s="88">
        <f t="array" aca="1" ref="P19" ca="1">SUM((P$1&gt;='Gastos com Pessoal'!$E$7:$E$106)*(P$1&lt;='Gastos com Pessoal'!$F$7:$F$106)*INDIRECT(CONCATENATE("'Encargos e Benefícios'!",$AX19))*(IF('Gastos com Pessoal'!$G$7:$G$106&lt;=P$1,('Gastos com Pessoal'!$H$7:$H$106)+1,1))*(IF('Gastos com Pessoal'!$L$7:$L$106&lt;=P$1,('Gastos com Pessoal'!$M$7:$M$106)+1,1))*(IF('Gastos com Pessoal'!$Q$7:$Q$106&lt;=P$1,('Gastos com Pessoal'!$R$7:$R$106)+1,1)))</f>
        <v>0</v>
      </c>
      <c r="Q19" s="88">
        <f t="array" aca="1" ref="Q19" ca="1">SUM((Q$1&gt;='Gastos com Pessoal'!$E$7:$E$106)*(Q$1&lt;='Gastos com Pessoal'!$F$7:$F$106)*INDIRECT(CONCATENATE("'Encargos e Benefícios'!",$AX19))*(IF('Gastos com Pessoal'!$G$7:$G$106&lt;=Q$1,('Gastos com Pessoal'!$H$7:$H$106)+1,1))*(IF('Gastos com Pessoal'!$L$7:$L$106&lt;=Q$1,('Gastos com Pessoal'!$M$7:$M$106)+1,1))*(IF('Gastos com Pessoal'!$Q$7:$Q$106&lt;=Q$1,('Gastos com Pessoal'!$R$7:$R$106)+1,1)))</f>
        <v>0</v>
      </c>
      <c r="R19" s="88">
        <f t="array" aca="1" ref="R19" ca="1">SUM((R$1&gt;='Gastos com Pessoal'!$E$7:$E$106)*(R$1&lt;='Gastos com Pessoal'!$F$7:$F$106)*INDIRECT(CONCATENATE("'Encargos e Benefícios'!",$AX19))*(IF('Gastos com Pessoal'!$G$7:$G$106&lt;=R$1,('Gastos com Pessoal'!$H$7:$H$106)+1,1))*(IF('Gastos com Pessoal'!$L$7:$L$106&lt;=R$1,('Gastos com Pessoal'!$M$7:$M$106)+1,1))*(IF('Gastos com Pessoal'!$Q$7:$Q$106&lt;=R$1,('Gastos com Pessoal'!$R$7:$R$106)+1,1)))</f>
        <v>0</v>
      </c>
      <c r="S19" s="88">
        <f t="array" aca="1" ref="S19" ca="1">SUM((S$1&gt;='Gastos com Pessoal'!$E$7:$E$106)*(S$1&lt;='Gastos com Pessoal'!$F$7:$F$106)*INDIRECT(CONCATENATE("'Encargos e Benefícios'!",$AX19))*(IF('Gastos com Pessoal'!$G$7:$G$106&lt;=S$1,('Gastos com Pessoal'!$H$7:$H$106)+1,1))*(IF('Gastos com Pessoal'!$L$7:$L$106&lt;=S$1,('Gastos com Pessoal'!$M$7:$M$106)+1,1))*(IF('Gastos com Pessoal'!$Q$7:$Q$106&lt;=S$1,('Gastos com Pessoal'!$R$7:$R$106)+1,1)))</f>
        <v>0</v>
      </c>
      <c r="T19" s="88">
        <f t="array" aca="1" ref="T19" ca="1">SUM((T$1&gt;='Gastos com Pessoal'!$E$7:$E$106)*(T$1&lt;='Gastos com Pessoal'!$F$7:$F$106)*INDIRECT(CONCATENATE("'Encargos e Benefícios'!",$AX19))*(IF('Gastos com Pessoal'!$G$7:$G$106&lt;=T$1,('Gastos com Pessoal'!$H$7:$H$106)+1,1))*(IF('Gastos com Pessoal'!$L$7:$L$106&lt;=T$1,('Gastos com Pessoal'!$M$7:$M$106)+1,1))*(IF('Gastos com Pessoal'!$Q$7:$Q$106&lt;=T$1,('Gastos com Pessoal'!$R$7:$R$106)+1,1)))</f>
        <v>0</v>
      </c>
      <c r="U19" s="88">
        <f t="array" aca="1" ref="U19" ca="1">SUM((U$1&gt;='Gastos com Pessoal'!$E$7:$E$106)*(U$1&lt;='Gastos com Pessoal'!$F$7:$F$106)*INDIRECT(CONCATENATE("'Encargos e Benefícios'!",$AX19))*(IF('Gastos com Pessoal'!$G$7:$G$106&lt;=U$1,('Gastos com Pessoal'!$H$7:$H$106)+1,1))*(IF('Gastos com Pessoal'!$L$7:$L$106&lt;=U$1,('Gastos com Pessoal'!$M$7:$M$106)+1,1))*(IF('Gastos com Pessoal'!$Q$7:$Q$106&lt;=U$1,('Gastos com Pessoal'!$R$7:$R$106)+1,1)))</f>
        <v>0</v>
      </c>
      <c r="V19" s="88">
        <f t="array" aca="1" ref="V19" ca="1">SUM((V$1&gt;='Gastos com Pessoal'!$E$7:$E$106)*(V$1&lt;='Gastos com Pessoal'!$F$7:$F$106)*INDIRECT(CONCATENATE("'Encargos e Benefícios'!",$AX19))*(IF('Gastos com Pessoal'!$G$7:$G$106&lt;=V$1,('Gastos com Pessoal'!$H$7:$H$106)+1,1))*(IF('Gastos com Pessoal'!$L$7:$L$106&lt;=V$1,('Gastos com Pessoal'!$M$7:$M$106)+1,1))*(IF('Gastos com Pessoal'!$Q$7:$Q$106&lt;=V$1,('Gastos com Pessoal'!$R$7:$R$106)+1,1)))</f>
        <v>0</v>
      </c>
      <c r="W19" s="88">
        <f t="array" aca="1" ref="W19" ca="1">SUM((W$1&gt;='Gastos com Pessoal'!$E$7:$E$106)*(W$1&lt;='Gastos com Pessoal'!$F$7:$F$106)*INDIRECT(CONCATENATE("'Encargos e Benefícios'!",$AX19))*(IF('Gastos com Pessoal'!$G$7:$G$106&lt;=W$1,('Gastos com Pessoal'!$H$7:$H$106)+1,1))*(IF('Gastos com Pessoal'!$L$7:$L$106&lt;=W$1,('Gastos com Pessoal'!$M$7:$M$106)+1,1))*(IF('Gastos com Pessoal'!$Q$7:$Q$106&lt;=W$1,('Gastos com Pessoal'!$R$7:$R$106)+1,1)))</f>
        <v>0</v>
      </c>
      <c r="X19" s="88">
        <f t="array" aca="1" ref="X19" ca="1">SUM((X$1&gt;='Gastos com Pessoal'!$E$7:$E$106)*(X$1&lt;='Gastos com Pessoal'!$F$7:$F$106)*INDIRECT(CONCATENATE("'Encargos e Benefícios'!",$AX19))*(IF('Gastos com Pessoal'!$G$7:$G$106&lt;=X$1,('Gastos com Pessoal'!$H$7:$H$106)+1,1))*(IF('Gastos com Pessoal'!$L$7:$L$106&lt;=X$1,('Gastos com Pessoal'!$M$7:$M$106)+1,1))*(IF('Gastos com Pessoal'!$Q$7:$Q$106&lt;=X$1,('Gastos com Pessoal'!$R$7:$R$106)+1,1)))</f>
        <v>0</v>
      </c>
      <c r="Y19" s="88">
        <f t="array" aca="1" ref="Y19" ca="1">SUM((Y$1&gt;='Gastos com Pessoal'!$E$7:$E$106)*(Y$1&lt;='Gastos com Pessoal'!$F$7:$F$106)*INDIRECT(CONCATENATE("'Encargos e Benefícios'!",$AX19))*(IF('Gastos com Pessoal'!$G$7:$G$106&lt;=Y$1,('Gastos com Pessoal'!$H$7:$H$106)+1,1))*(IF('Gastos com Pessoal'!$L$7:$L$106&lt;=Y$1,('Gastos com Pessoal'!$M$7:$M$106)+1,1))*(IF('Gastos com Pessoal'!$Q$7:$Q$106&lt;=Y$1,('Gastos com Pessoal'!$R$7:$R$106)+1,1)))</f>
        <v>0</v>
      </c>
      <c r="Z19" s="88">
        <f t="array" aca="1" ref="Z19" ca="1">SUM((Z$1&gt;='Gastos com Pessoal'!$E$7:$E$106)*(Z$1&lt;='Gastos com Pessoal'!$F$7:$F$106)*INDIRECT(CONCATENATE("'Encargos e Benefícios'!",$AX19))*(IF('Gastos com Pessoal'!$G$7:$G$106&lt;=Z$1,('Gastos com Pessoal'!$H$7:$H$106)+1,1))*(IF('Gastos com Pessoal'!$L$7:$L$106&lt;=Z$1,('Gastos com Pessoal'!$M$7:$M$106)+1,1))*(IF('Gastos com Pessoal'!$Q$7:$Q$106&lt;=Z$1,('Gastos com Pessoal'!$R$7:$R$106)+1,1)))</f>
        <v>0</v>
      </c>
      <c r="AA19" s="88">
        <f t="array" aca="1" ref="AA19" ca="1">SUM((AA$1&gt;='Gastos com Pessoal'!$E$7:$E$106)*(AA$1&lt;='Gastos com Pessoal'!$F$7:$F$106)*INDIRECT(CONCATENATE("'Encargos e Benefícios'!",$AX19))*(IF('Gastos com Pessoal'!$G$7:$G$106&lt;=AA$1,('Gastos com Pessoal'!$H$7:$H$106)+1,1))*(IF('Gastos com Pessoal'!$L$7:$L$106&lt;=AA$1,('Gastos com Pessoal'!$M$7:$M$106)+1,1))*(IF('Gastos com Pessoal'!$Q$7:$Q$106&lt;=AA$1,('Gastos com Pessoal'!$R$7:$R$106)+1,1)))</f>
        <v>0</v>
      </c>
      <c r="AB19" s="88">
        <f t="array" aca="1" ref="AB19" ca="1">SUM((AB$1&gt;='Gastos com Pessoal'!$E$7:$E$106)*(AB$1&lt;='Gastos com Pessoal'!$F$7:$F$106)*INDIRECT(CONCATENATE("'Encargos e Benefícios'!",$AX19))*(IF('Gastos com Pessoal'!$G$7:$G$106&lt;=AB$1,('Gastos com Pessoal'!$H$7:$H$106)+1,1))*(IF('Gastos com Pessoal'!$L$7:$L$106&lt;=AB$1,('Gastos com Pessoal'!$M$7:$M$106)+1,1))*(IF('Gastos com Pessoal'!$Q$7:$Q$106&lt;=AB$1,('Gastos com Pessoal'!$R$7:$R$106)+1,1)))</f>
        <v>0</v>
      </c>
      <c r="AC19" s="88">
        <f t="array" aca="1" ref="AC19" ca="1">SUM((AC$1&gt;='Gastos com Pessoal'!$E$7:$E$106)*(AC$1&lt;='Gastos com Pessoal'!$F$7:$F$106)*INDIRECT(CONCATENATE("'Encargos e Benefícios'!",$AX19))*(IF('Gastos com Pessoal'!$G$7:$G$106&lt;=AC$1,('Gastos com Pessoal'!$H$7:$H$106)+1,1))*(IF('Gastos com Pessoal'!$L$7:$L$106&lt;=AC$1,('Gastos com Pessoal'!$M$7:$M$106)+1,1))*(IF('Gastos com Pessoal'!$Q$7:$Q$106&lt;=AC$1,('Gastos com Pessoal'!$R$7:$R$106)+1,1)))</f>
        <v>0</v>
      </c>
      <c r="AD19" s="88">
        <f t="array" aca="1" ref="AD19" ca="1">SUM((AD$1&gt;='Gastos com Pessoal'!$E$7:$E$106)*(AD$1&lt;='Gastos com Pessoal'!$F$7:$F$106)*INDIRECT(CONCATENATE("'Encargos e Benefícios'!",$AX19))*(IF('Gastos com Pessoal'!$G$7:$G$106&lt;=AD$1,('Gastos com Pessoal'!$H$7:$H$106)+1,1))*(IF('Gastos com Pessoal'!$L$7:$L$106&lt;=AD$1,('Gastos com Pessoal'!$M$7:$M$106)+1,1))*(IF('Gastos com Pessoal'!$Q$7:$Q$106&lt;=AD$1,('Gastos com Pessoal'!$R$7:$R$106)+1,1)))</f>
        <v>0</v>
      </c>
      <c r="AE19" s="88">
        <f t="array" aca="1" ref="AE19" ca="1">SUM((AE$1&gt;='Gastos com Pessoal'!$E$7:$E$106)*(AE$1&lt;='Gastos com Pessoal'!$F$7:$F$106)*INDIRECT(CONCATENATE("'Encargos e Benefícios'!",$AX19))*(IF('Gastos com Pessoal'!$G$7:$G$106&lt;=AE$1,('Gastos com Pessoal'!$H$7:$H$106)+1,1))*(IF('Gastos com Pessoal'!$L$7:$L$106&lt;=AE$1,('Gastos com Pessoal'!$M$7:$M$106)+1,1))*(IF('Gastos com Pessoal'!$Q$7:$Q$106&lt;=AE$1,('Gastos com Pessoal'!$R$7:$R$106)+1,1)))</f>
        <v>0</v>
      </c>
      <c r="AF19" s="88">
        <f t="array" aca="1" ref="AF19" ca="1">SUM((AF$1&gt;='Gastos com Pessoal'!$E$7:$E$106)*(AF$1&lt;='Gastos com Pessoal'!$F$7:$F$106)*INDIRECT(CONCATENATE("'Encargos e Benefícios'!",$AX19))*(IF('Gastos com Pessoal'!$G$7:$G$106&lt;=AF$1,('Gastos com Pessoal'!$H$7:$H$106)+1,1))*(IF('Gastos com Pessoal'!$L$7:$L$106&lt;=AF$1,('Gastos com Pessoal'!$M$7:$M$106)+1,1))*(IF('Gastos com Pessoal'!$Q$7:$Q$106&lt;=AF$1,('Gastos com Pessoal'!$R$7:$R$106)+1,1)))</f>
        <v>0</v>
      </c>
      <c r="AG19" s="88">
        <f t="array" aca="1" ref="AG19" ca="1">SUM((AG$1&gt;='Gastos com Pessoal'!$E$7:$E$106)*(AG$1&lt;='Gastos com Pessoal'!$F$7:$F$106)*INDIRECT(CONCATENATE("'Encargos e Benefícios'!",$AX19))*(IF('Gastos com Pessoal'!$G$7:$G$106&lt;=AG$1,('Gastos com Pessoal'!$H$7:$H$106)+1,1))*(IF('Gastos com Pessoal'!$L$7:$L$106&lt;=AG$1,('Gastos com Pessoal'!$M$7:$M$106)+1,1))*(IF('Gastos com Pessoal'!$Q$7:$Q$106&lt;=AG$1,('Gastos com Pessoal'!$R$7:$R$106)+1,1)))</f>
        <v>0</v>
      </c>
      <c r="AH19" s="88">
        <f t="array" aca="1" ref="AH19" ca="1">SUM((AH$1&gt;='Gastos com Pessoal'!$E$7:$E$106)*(AH$1&lt;='Gastos com Pessoal'!$F$7:$F$106)*INDIRECT(CONCATENATE("'Encargos e Benefícios'!",$AX19))*(IF('Gastos com Pessoal'!$G$7:$G$106&lt;=AH$1,('Gastos com Pessoal'!$H$7:$H$106)+1,1))*(IF('Gastos com Pessoal'!$L$7:$L$106&lt;=AH$1,('Gastos com Pessoal'!$M$7:$M$106)+1,1))*(IF('Gastos com Pessoal'!$Q$7:$Q$106&lt;=AH$1,('Gastos com Pessoal'!$R$7:$R$106)+1,1)))</f>
        <v>0</v>
      </c>
      <c r="AI19" s="88">
        <f t="array" aca="1" ref="AI19" ca="1">SUM((AI$1&gt;='Gastos com Pessoal'!$E$7:$E$106)*(AI$1&lt;='Gastos com Pessoal'!$F$7:$F$106)*INDIRECT(CONCATENATE("'Encargos e Benefícios'!",$AX19))*(IF('Gastos com Pessoal'!$G$7:$G$106&lt;=AI$1,('Gastos com Pessoal'!$H$7:$H$106)+1,1))*(IF('Gastos com Pessoal'!$L$7:$L$106&lt;=AI$1,('Gastos com Pessoal'!$M$7:$M$106)+1,1))*(IF('Gastos com Pessoal'!$Q$7:$Q$106&lt;=AI$1,('Gastos com Pessoal'!$R$7:$R$106)+1,1)))</f>
        <v>0</v>
      </c>
      <c r="AJ19" s="88">
        <f t="array" aca="1" ref="AJ19" ca="1">SUM((AJ$1&gt;='Gastos com Pessoal'!$E$7:$E$106)*(AJ$1&lt;='Gastos com Pessoal'!$F$7:$F$106)*INDIRECT(CONCATENATE("'Encargos e Benefícios'!",$AX19))*(IF('Gastos com Pessoal'!$G$7:$G$106&lt;=AJ$1,('Gastos com Pessoal'!$H$7:$H$106)+1,1))*(IF('Gastos com Pessoal'!$L$7:$L$106&lt;=AJ$1,('Gastos com Pessoal'!$M$7:$M$106)+1,1))*(IF('Gastos com Pessoal'!$Q$7:$Q$106&lt;=AJ$1,('Gastos com Pessoal'!$R$7:$R$106)+1,1)))</f>
        <v>0</v>
      </c>
      <c r="AK19" s="88">
        <f t="array" aca="1" ref="AK19" ca="1">SUM((AK$1&gt;='Gastos com Pessoal'!$E$7:$E$106)*(AK$1&lt;='Gastos com Pessoal'!$F$7:$F$106)*INDIRECT(CONCATENATE("'Encargos e Benefícios'!",$AX19))*(IF('Gastos com Pessoal'!$G$7:$G$106&lt;=AK$1,('Gastos com Pessoal'!$H$7:$H$106)+1,1))*(IF('Gastos com Pessoal'!$L$7:$L$106&lt;=AK$1,('Gastos com Pessoal'!$M$7:$M$106)+1,1))*(IF('Gastos com Pessoal'!$Q$7:$Q$106&lt;=AK$1,('Gastos com Pessoal'!$R$7:$R$106)+1,1)))</f>
        <v>0</v>
      </c>
      <c r="AL19" s="88">
        <f t="array" aca="1" ref="AL19" ca="1">SUM((AL$1&gt;='Gastos com Pessoal'!$E$7:$E$106)*(AL$1&lt;='Gastos com Pessoal'!$F$7:$F$106)*INDIRECT(CONCATENATE("'Encargos e Benefícios'!",$AX19))*(IF('Gastos com Pessoal'!$G$7:$G$106&lt;=AL$1,('Gastos com Pessoal'!$H$7:$H$106)+1,1))*(IF('Gastos com Pessoal'!$L$7:$L$106&lt;=AL$1,('Gastos com Pessoal'!$M$7:$M$106)+1,1))*(IF('Gastos com Pessoal'!$Q$7:$Q$106&lt;=AL$1,('Gastos com Pessoal'!$R$7:$R$106)+1,1)))</f>
        <v>0</v>
      </c>
      <c r="AM19" s="122">
        <f t="shared" ref="AM19:AM23" ca="1" si="4">SUM(C19:AL19)</f>
        <v>6228196.1468999982</v>
      </c>
      <c r="AN19" s="91">
        <f t="shared" ref="AN19:AN24" ca="1" si="5">IF($AM$139=0,0,AM19/$AM$139)</f>
        <v>0.40669657886276844</v>
      </c>
      <c r="AO19" s="123"/>
      <c r="AP19" s="108"/>
      <c r="AQ19" s="108"/>
      <c r="AR19" s="108"/>
      <c r="AS19" s="108"/>
      <c r="AT19" s="108"/>
      <c r="AU19" s="108"/>
      <c r="AV19" s="108"/>
      <c r="AW19" s="129" t="s">
        <v>129</v>
      </c>
      <c r="AX19" s="129" t="s">
        <v>130</v>
      </c>
      <c r="AY19" s="129"/>
      <c r="AZ19" s="129"/>
      <c r="BA19" s="129"/>
      <c r="BB19" s="129"/>
      <c r="BC19" s="129"/>
      <c r="BD19" s="108"/>
      <c r="BE19" s="108"/>
    </row>
    <row r="20" spans="1:57" ht="23.25" customHeight="1">
      <c r="A20" s="76" t="s">
        <v>131</v>
      </c>
      <c r="B20" s="137" t="s">
        <v>132</v>
      </c>
      <c r="C20" s="88">
        <v>0</v>
      </c>
      <c r="D20" s="88">
        <v>0</v>
      </c>
      <c r="E20" s="88">
        <v>0</v>
      </c>
      <c r="F20" s="88">
        <v>0</v>
      </c>
      <c r="G20" s="88">
        <v>0</v>
      </c>
      <c r="H20" s="88">
        <v>0</v>
      </c>
      <c r="I20" s="88">
        <v>0</v>
      </c>
      <c r="J20" s="88">
        <v>0</v>
      </c>
      <c r="K20" s="88">
        <v>0</v>
      </c>
      <c r="L20" s="88">
        <v>0</v>
      </c>
      <c r="M20" s="88">
        <v>0</v>
      </c>
      <c r="N20" s="88">
        <v>0</v>
      </c>
      <c r="O20" s="88">
        <v>0</v>
      </c>
      <c r="P20" s="88">
        <v>0</v>
      </c>
      <c r="Q20" s="88">
        <v>0</v>
      </c>
      <c r="R20" s="88">
        <v>0</v>
      </c>
      <c r="S20" s="88">
        <v>0</v>
      </c>
      <c r="T20" s="88">
        <v>0</v>
      </c>
      <c r="U20" s="88">
        <v>0</v>
      </c>
      <c r="V20" s="88">
        <v>0</v>
      </c>
      <c r="W20" s="88">
        <v>0</v>
      </c>
      <c r="X20" s="88">
        <v>0</v>
      </c>
      <c r="Y20" s="88">
        <v>0</v>
      </c>
      <c r="Z20" s="88">
        <v>0</v>
      </c>
      <c r="AA20" s="88">
        <v>0</v>
      </c>
      <c r="AB20" s="88">
        <v>0</v>
      </c>
      <c r="AC20" s="88">
        <v>0</v>
      </c>
      <c r="AD20" s="88">
        <v>0</v>
      </c>
      <c r="AE20" s="88">
        <v>0</v>
      </c>
      <c r="AF20" s="88">
        <v>0</v>
      </c>
      <c r="AG20" s="88">
        <v>0</v>
      </c>
      <c r="AH20" s="88">
        <v>0</v>
      </c>
      <c r="AI20" s="88">
        <v>0</v>
      </c>
      <c r="AJ20" s="88">
        <v>0</v>
      </c>
      <c r="AK20" s="88">
        <v>0</v>
      </c>
      <c r="AL20" s="88">
        <v>0</v>
      </c>
      <c r="AM20" s="122">
        <f t="shared" si="4"/>
        <v>0</v>
      </c>
      <c r="AN20" s="91">
        <f t="shared" ca="1" si="5"/>
        <v>0</v>
      </c>
      <c r="AO20" s="108"/>
      <c r="AP20" s="108"/>
      <c r="AQ20" s="108"/>
      <c r="AR20" s="108"/>
      <c r="AS20" s="108"/>
      <c r="AT20" s="108"/>
      <c r="AU20" s="108"/>
      <c r="AV20" s="108"/>
      <c r="AW20" s="129"/>
      <c r="AX20" s="129" t="s">
        <v>133</v>
      </c>
      <c r="AY20" s="129"/>
      <c r="AZ20" s="129"/>
      <c r="BA20" s="129"/>
      <c r="BB20" s="129"/>
      <c r="BC20" s="129"/>
      <c r="BD20" s="108"/>
      <c r="BE20" s="108"/>
    </row>
    <row r="21" spans="1:57" ht="23.25" customHeight="1">
      <c r="A21" s="76" t="s">
        <v>134</v>
      </c>
      <c r="B21" s="137" t="s">
        <v>135</v>
      </c>
      <c r="C21" s="88">
        <v>0</v>
      </c>
      <c r="D21" s="88">
        <v>0</v>
      </c>
      <c r="E21" s="88">
        <v>0</v>
      </c>
      <c r="F21" s="88">
        <v>0</v>
      </c>
      <c r="G21" s="88">
        <v>0</v>
      </c>
      <c r="H21" s="88">
        <v>0</v>
      </c>
      <c r="I21" s="88">
        <v>0</v>
      </c>
      <c r="J21" s="88">
        <v>0</v>
      </c>
      <c r="K21" s="88">
        <v>0</v>
      </c>
      <c r="L21" s="88">
        <v>0</v>
      </c>
      <c r="M21" s="88">
        <v>0</v>
      </c>
      <c r="N21" s="88">
        <v>0</v>
      </c>
      <c r="O21" s="88">
        <v>0</v>
      </c>
      <c r="P21" s="88">
        <v>0</v>
      </c>
      <c r="Q21" s="88">
        <v>0</v>
      </c>
      <c r="R21" s="88">
        <v>0</v>
      </c>
      <c r="S21" s="88">
        <v>0</v>
      </c>
      <c r="T21" s="88">
        <v>0</v>
      </c>
      <c r="U21" s="88">
        <v>0</v>
      </c>
      <c r="V21" s="88">
        <v>0</v>
      </c>
      <c r="W21" s="88">
        <v>0</v>
      </c>
      <c r="X21" s="88">
        <v>0</v>
      </c>
      <c r="Y21" s="88">
        <v>0</v>
      </c>
      <c r="Z21" s="88">
        <v>0</v>
      </c>
      <c r="AA21" s="88">
        <v>0</v>
      </c>
      <c r="AB21" s="88">
        <v>0</v>
      </c>
      <c r="AC21" s="88">
        <v>0</v>
      </c>
      <c r="AD21" s="88">
        <v>0</v>
      </c>
      <c r="AE21" s="88">
        <v>0</v>
      </c>
      <c r="AF21" s="88">
        <v>0</v>
      </c>
      <c r="AG21" s="88">
        <v>0</v>
      </c>
      <c r="AH21" s="88">
        <v>0</v>
      </c>
      <c r="AI21" s="88">
        <v>0</v>
      </c>
      <c r="AJ21" s="88">
        <v>0</v>
      </c>
      <c r="AK21" s="88">
        <v>0</v>
      </c>
      <c r="AL21" s="88">
        <v>0</v>
      </c>
      <c r="AM21" s="122">
        <f t="shared" si="4"/>
        <v>0</v>
      </c>
      <c r="AN21" s="91">
        <f t="shared" ca="1" si="5"/>
        <v>0</v>
      </c>
      <c r="AO21" s="108"/>
      <c r="AP21" s="108"/>
      <c r="AQ21" s="108"/>
      <c r="AR21" s="108"/>
      <c r="AS21" s="108"/>
      <c r="AT21" s="108"/>
      <c r="AU21" s="108"/>
      <c r="AV21" s="108"/>
      <c r="AW21" s="129"/>
      <c r="AX21" s="129"/>
      <c r="AY21" s="129"/>
      <c r="AZ21" s="129"/>
      <c r="BA21" s="129"/>
      <c r="BB21" s="129"/>
      <c r="BC21" s="129"/>
      <c r="BD21" s="108"/>
      <c r="BE21" s="108"/>
    </row>
    <row r="22" spans="1:57" ht="23.25" customHeight="1">
      <c r="A22" s="76" t="s">
        <v>136</v>
      </c>
      <c r="B22" s="137" t="s">
        <v>137</v>
      </c>
      <c r="C22" s="88">
        <v>0</v>
      </c>
      <c r="D22" s="88">
        <v>0</v>
      </c>
      <c r="E22" s="88">
        <v>0</v>
      </c>
      <c r="F22" s="88">
        <v>0</v>
      </c>
      <c r="G22" s="88">
        <v>0</v>
      </c>
      <c r="H22" s="88">
        <v>0</v>
      </c>
      <c r="I22" s="88">
        <v>0</v>
      </c>
      <c r="J22" s="88">
        <v>0</v>
      </c>
      <c r="K22" s="88">
        <v>0</v>
      </c>
      <c r="L22" s="88">
        <v>0</v>
      </c>
      <c r="M22" s="88">
        <v>0</v>
      </c>
      <c r="N22" s="88">
        <v>0</v>
      </c>
      <c r="O22" s="88">
        <v>0</v>
      </c>
      <c r="P22" s="88">
        <v>0</v>
      </c>
      <c r="Q22" s="88">
        <v>0</v>
      </c>
      <c r="R22" s="88">
        <v>0</v>
      </c>
      <c r="S22" s="88">
        <v>0</v>
      </c>
      <c r="T22" s="88">
        <v>0</v>
      </c>
      <c r="U22" s="88">
        <v>0</v>
      </c>
      <c r="V22" s="88">
        <v>0</v>
      </c>
      <c r="W22" s="88">
        <v>0</v>
      </c>
      <c r="X22" s="88">
        <v>0</v>
      </c>
      <c r="Y22" s="88">
        <v>0</v>
      </c>
      <c r="Z22" s="88">
        <v>0</v>
      </c>
      <c r="AA22" s="88">
        <v>0</v>
      </c>
      <c r="AB22" s="88">
        <v>0</v>
      </c>
      <c r="AC22" s="88">
        <v>0</v>
      </c>
      <c r="AD22" s="88">
        <v>0</v>
      </c>
      <c r="AE22" s="88">
        <v>0</v>
      </c>
      <c r="AF22" s="88">
        <v>0</v>
      </c>
      <c r="AG22" s="88">
        <v>0</v>
      </c>
      <c r="AH22" s="88">
        <v>0</v>
      </c>
      <c r="AI22" s="88">
        <v>0</v>
      </c>
      <c r="AJ22" s="88">
        <v>0</v>
      </c>
      <c r="AK22" s="88">
        <v>0</v>
      </c>
      <c r="AL22" s="88">
        <v>0</v>
      </c>
      <c r="AM22" s="122">
        <f t="shared" si="4"/>
        <v>0</v>
      </c>
      <c r="AN22" s="91">
        <f t="shared" ca="1" si="5"/>
        <v>0</v>
      </c>
      <c r="AO22" s="108"/>
      <c r="AP22" s="108"/>
      <c r="AQ22" s="108"/>
      <c r="AR22" s="108"/>
      <c r="AS22" s="108"/>
      <c r="AT22" s="108"/>
      <c r="AU22" s="108"/>
      <c r="AV22" s="108"/>
      <c r="AW22" s="129"/>
      <c r="AX22" s="129"/>
      <c r="AY22" s="129"/>
      <c r="AZ22" s="129"/>
      <c r="BA22" s="129"/>
      <c r="BB22" s="129"/>
      <c r="BC22" s="129"/>
      <c r="BD22" s="108"/>
      <c r="BE22" s="108"/>
    </row>
    <row r="23" spans="1:57" ht="23.25" customHeight="1">
      <c r="A23" s="76" t="s">
        <v>138</v>
      </c>
      <c r="B23" s="137" t="s">
        <v>139</v>
      </c>
      <c r="C23" s="88">
        <v>0</v>
      </c>
      <c r="D23" s="88">
        <v>0</v>
      </c>
      <c r="E23" s="88">
        <v>0</v>
      </c>
      <c r="F23" s="88">
        <v>0</v>
      </c>
      <c r="G23" s="88">
        <v>0</v>
      </c>
      <c r="H23" s="88">
        <v>0</v>
      </c>
      <c r="I23" s="88">
        <v>0</v>
      </c>
      <c r="J23" s="88">
        <v>0</v>
      </c>
      <c r="K23" s="88">
        <v>0</v>
      </c>
      <c r="L23" s="88">
        <v>0</v>
      </c>
      <c r="M23" s="88">
        <v>0</v>
      </c>
      <c r="N23" s="88">
        <v>0</v>
      </c>
      <c r="O23" s="88">
        <v>0</v>
      </c>
      <c r="P23" s="88">
        <v>0</v>
      </c>
      <c r="Q23" s="88">
        <v>0</v>
      </c>
      <c r="R23" s="88">
        <v>0</v>
      </c>
      <c r="S23" s="88">
        <v>0</v>
      </c>
      <c r="T23" s="88">
        <v>0</v>
      </c>
      <c r="U23" s="88">
        <v>0</v>
      </c>
      <c r="V23" s="88">
        <v>0</v>
      </c>
      <c r="W23" s="88">
        <v>0</v>
      </c>
      <c r="X23" s="88">
        <v>0</v>
      </c>
      <c r="Y23" s="88">
        <v>0</v>
      </c>
      <c r="Z23" s="88">
        <v>0</v>
      </c>
      <c r="AA23" s="88">
        <v>0</v>
      </c>
      <c r="AB23" s="88">
        <v>0</v>
      </c>
      <c r="AC23" s="88">
        <v>0</v>
      </c>
      <c r="AD23" s="88">
        <v>0</v>
      </c>
      <c r="AE23" s="88">
        <v>0</v>
      </c>
      <c r="AF23" s="88">
        <v>0</v>
      </c>
      <c r="AG23" s="88">
        <v>0</v>
      </c>
      <c r="AH23" s="88">
        <v>0</v>
      </c>
      <c r="AI23" s="88">
        <v>0</v>
      </c>
      <c r="AJ23" s="88">
        <v>0</v>
      </c>
      <c r="AK23" s="88">
        <v>0</v>
      </c>
      <c r="AL23" s="88">
        <v>0</v>
      </c>
      <c r="AM23" s="122">
        <f t="shared" si="4"/>
        <v>0</v>
      </c>
      <c r="AN23" s="91">
        <f t="shared" ca="1" si="5"/>
        <v>0</v>
      </c>
      <c r="AO23" s="108"/>
      <c r="AP23" s="108"/>
      <c r="AQ23" s="108"/>
      <c r="AR23" s="108"/>
      <c r="AS23" s="108"/>
      <c r="AT23" s="108"/>
      <c r="AU23" s="108"/>
      <c r="AV23" s="108"/>
      <c r="AW23" s="129"/>
      <c r="AX23" s="129"/>
      <c r="AY23" s="129"/>
      <c r="AZ23" s="129"/>
      <c r="BA23" s="129"/>
      <c r="BB23" s="129"/>
      <c r="BC23" s="129"/>
      <c r="BD23" s="108"/>
      <c r="BE23" s="108"/>
    </row>
    <row r="24" spans="1:57" ht="23.25" customHeight="1">
      <c r="A24" s="138"/>
      <c r="B24" s="139" t="s">
        <v>140</v>
      </c>
      <c r="C24" s="140">
        <f t="shared" ref="C24:AM24" ca="1" si="6">SUBTOTAL(109,C19:C23)</f>
        <v>973714.04339999985</v>
      </c>
      <c r="D24" s="140">
        <f t="shared" ca="1" si="6"/>
        <v>973714.04339999985</v>
      </c>
      <c r="E24" s="140">
        <f t="shared" ca="1" si="6"/>
        <v>1032920.2463999997</v>
      </c>
      <c r="F24" s="140">
        <f t="shared" ca="1" si="6"/>
        <v>1032920.2463999997</v>
      </c>
      <c r="G24" s="140">
        <f t="shared" ca="1" si="6"/>
        <v>1066050.7074</v>
      </c>
      <c r="H24" s="140">
        <f t="shared" ca="1" si="6"/>
        <v>1148876.8599</v>
      </c>
      <c r="I24" s="140">
        <f t="shared" ca="1" si="6"/>
        <v>0</v>
      </c>
      <c r="J24" s="140">
        <f t="shared" ca="1" si="6"/>
        <v>0</v>
      </c>
      <c r="K24" s="140">
        <f t="shared" ca="1" si="6"/>
        <v>0</v>
      </c>
      <c r="L24" s="140">
        <f t="shared" ca="1" si="6"/>
        <v>0</v>
      </c>
      <c r="M24" s="140">
        <f t="shared" ca="1" si="6"/>
        <v>0</v>
      </c>
      <c r="N24" s="140">
        <f t="shared" ca="1" si="6"/>
        <v>0</v>
      </c>
      <c r="O24" s="140">
        <f t="shared" ca="1" si="6"/>
        <v>0</v>
      </c>
      <c r="P24" s="140">
        <f t="shared" ca="1" si="6"/>
        <v>0</v>
      </c>
      <c r="Q24" s="140">
        <f t="shared" ca="1" si="6"/>
        <v>0</v>
      </c>
      <c r="R24" s="140">
        <f t="shared" ca="1" si="6"/>
        <v>0</v>
      </c>
      <c r="S24" s="140">
        <f t="shared" ca="1" si="6"/>
        <v>0</v>
      </c>
      <c r="T24" s="140">
        <f t="shared" ca="1" si="6"/>
        <v>0</v>
      </c>
      <c r="U24" s="140">
        <f t="shared" ca="1" si="6"/>
        <v>0</v>
      </c>
      <c r="V24" s="140">
        <f t="shared" ca="1" si="6"/>
        <v>0</v>
      </c>
      <c r="W24" s="140">
        <f t="shared" ca="1" si="6"/>
        <v>0</v>
      </c>
      <c r="X24" s="140">
        <f t="shared" ca="1" si="6"/>
        <v>0</v>
      </c>
      <c r="Y24" s="140">
        <f t="shared" ca="1" si="6"/>
        <v>0</v>
      </c>
      <c r="Z24" s="140">
        <f t="shared" ca="1" si="6"/>
        <v>0</v>
      </c>
      <c r="AA24" s="140">
        <f t="shared" ca="1" si="6"/>
        <v>0</v>
      </c>
      <c r="AB24" s="140">
        <f t="shared" ca="1" si="6"/>
        <v>0</v>
      </c>
      <c r="AC24" s="140">
        <f t="shared" ca="1" si="6"/>
        <v>0</v>
      </c>
      <c r="AD24" s="140">
        <f t="shared" ca="1" si="6"/>
        <v>0</v>
      </c>
      <c r="AE24" s="140">
        <f t="shared" ca="1" si="6"/>
        <v>0</v>
      </c>
      <c r="AF24" s="140">
        <f t="shared" ca="1" si="6"/>
        <v>0</v>
      </c>
      <c r="AG24" s="140">
        <f t="shared" ca="1" si="6"/>
        <v>0</v>
      </c>
      <c r="AH24" s="140">
        <f t="shared" ca="1" si="6"/>
        <v>0</v>
      </c>
      <c r="AI24" s="140">
        <f t="shared" ca="1" si="6"/>
        <v>0</v>
      </c>
      <c r="AJ24" s="140">
        <f t="shared" ca="1" si="6"/>
        <v>0</v>
      </c>
      <c r="AK24" s="140">
        <f t="shared" ca="1" si="6"/>
        <v>0</v>
      </c>
      <c r="AL24" s="140">
        <f t="shared" ca="1" si="6"/>
        <v>0</v>
      </c>
      <c r="AM24" s="140">
        <f t="shared" ca="1" si="6"/>
        <v>6228196.1468999982</v>
      </c>
      <c r="AN24" s="141">
        <f t="shared" ca="1" si="5"/>
        <v>0.40669657886276844</v>
      </c>
      <c r="AO24" s="108"/>
      <c r="AP24" s="108"/>
      <c r="AQ24" s="108"/>
      <c r="AR24" s="108"/>
      <c r="AS24" s="108"/>
      <c r="AT24" s="108"/>
      <c r="AU24" s="108"/>
      <c r="AV24" s="108"/>
      <c r="AW24" s="129"/>
      <c r="AX24" s="129"/>
      <c r="AY24" s="129"/>
      <c r="AZ24" s="129"/>
      <c r="BA24" s="129"/>
      <c r="BB24" s="129"/>
      <c r="BC24" s="129"/>
      <c r="BD24" s="108"/>
      <c r="BE24" s="108"/>
    </row>
    <row r="25" spans="1:57" ht="23.25" customHeight="1">
      <c r="A25" s="133" t="s">
        <v>27</v>
      </c>
      <c r="B25" s="134" t="s">
        <v>28</v>
      </c>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3"/>
      <c r="AO25" s="144"/>
      <c r="AP25" s="144"/>
      <c r="AQ25" s="144"/>
      <c r="AR25" s="144"/>
      <c r="AS25" s="144"/>
      <c r="AT25" s="144"/>
      <c r="AU25" s="144"/>
      <c r="AV25" s="144"/>
      <c r="AW25" s="145"/>
      <c r="AX25" s="145"/>
      <c r="AY25" s="145"/>
      <c r="AZ25" s="145"/>
      <c r="BA25" s="145"/>
      <c r="BB25" s="129"/>
      <c r="BC25" s="129"/>
      <c r="BD25" s="144"/>
      <c r="BE25" s="144"/>
    </row>
    <row r="26" spans="1:57" ht="23.25" customHeight="1">
      <c r="A26" s="76" t="s">
        <v>141</v>
      </c>
      <c r="B26" s="30" t="s">
        <v>142</v>
      </c>
      <c r="C26" s="88">
        <f t="array" aca="1" ref="C26" ca="1">SUM((C$1&gt;='Gastos com Pessoal'!$E$113:$E$122)*(C$1&lt;='Gastos com Pessoal'!$F$113:$F$122)*INDIRECT(CONCATENATE("'Encargos e Benefícios'!",$AY26))*(IF('Gastos com Pessoal'!$G$113:$G$122&lt;=C$1,('Gastos com Pessoal'!$H$113:$H$122)+1,1))*(IF('Gastos com Pessoal'!$L$113:$L$122&lt;=C$1,('Gastos com Pessoal'!$M$113:$M$122)+1,1))*(IF('Gastos com Pessoal'!$Q$113:$Q$122&lt;=C$1,('Gastos com Pessoal'!$R$113:$R$122)+1,1)))</f>
        <v>936</v>
      </c>
      <c r="D26" s="88">
        <f t="array" aca="1" ref="D26" ca="1">SUM((D$1&gt;='Gastos com Pessoal'!$E$113:$E$122)*(D$1&lt;='Gastos com Pessoal'!$F$113:$F$122)*INDIRECT(CONCATENATE("'Encargos e Benefícios'!",$AY26))*(IF('Gastos com Pessoal'!$G$113:$G$122&lt;=D$1,('Gastos com Pessoal'!$H$113:$H$122)+1,1))*(IF('Gastos com Pessoal'!$L$113:$L$122&lt;=D$1,('Gastos com Pessoal'!$M$113:$M$122)+1,1))*(IF('Gastos com Pessoal'!$Q$113:$Q$122&lt;=D$1,('Gastos com Pessoal'!$R$113:$R$122)+1,1)))</f>
        <v>936</v>
      </c>
      <c r="E26" s="88">
        <f t="array" aca="1" ref="E26" ca="1">SUM((E$1&gt;='Gastos com Pessoal'!$E$113:$E$122)*(E$1&lt;='Gastos com Pessoal'!$F$113:$F$122)*INDIRECT(CONCATENATE("'Encargos e Benefícios'!",$AY26))*(IF('Gastos com Pessoal'!$G$113:$G$122&lt;=E$1,('Gastos com Pessoal'!$H$113:$H$122)+1,1))*(IF('Gastos com Pessoal'!$L$113:$L$122&lt;=E$1,('Gastos com Pessoal'!$M$113:$M$122)+1,1))*(IF('Gastos com Pessoal'!$Q$113:$Q$122&lt;=E$1,('Gastos com Pessoal'!$R$113:$R$122)+1,1)))</f>
        <v>66936</v>
      </c>
      <c r="F26" s="88">
        <f t="array" aca="1" ref="F26" ca="1">SUM((F$1&gt;='Gastos com Pessoal'!$E$113:$E$122)*(F$1&lt;='Gastos com Pessoal'!$F$113:$F$122)*INDIRECT(CONCATENATE("'Encargos e Benefícios'!",$AY26))*(IF('Gastos com Pessoal'!$G$113:$G$122&lt;=F$1,('Gastos com Pessoal'!$H$113:$H$122)+1,1))*(IF('Gastos com Pessoal'!$L$113:$L$122&lt;=F$1,('Gastos com Pessoal'!$M$113:$M$122)+1,1))*(IF('Gastos com Pessoal'!$Q$113:$Q$122&lt;=F$1,('Gastos com Pessoal'!$R$113:$R$122)+1,1)))</f>
        <v>66936</v>
      </c>
      <c r="G26" s="88">
        <f t="array" aca="1" ref="G26" ca="1">SUM((G$1&gt;='Gastos com Pessoal'!$E$113:$E$122)*(G$1&lt;='Gastos com Pessoal'!$F$113:$F$122)*INDIRECT(CONCATENATE("'Encargos e Benefícios'!",$AY26))*(IF('Gastos com Pessoal'!$G$113:$G$122&lt;=G$1,('Gastos com Pessoal'!$H$113:$H$122)+1,1))*(IF('Gastos com Pessoal'!$L$113:$L$122&lt;=G$1,('Gastos com Pessoal'!$M$113:$M$122)+1,1))*(IF('Gastos com Pessoal'!$Q$113:$Q$122&lt;=G$1,('Gastos com Pessoal'!$R$113:$R$122)+1,1)))</f>
        <v>66936</v>
      </c>
      <c r="H26" s="88">
        <f t="array" aca="1" ref="H26" ca="1">SUM((H$1&gt;='Gastos com Pessoal'!$E$113:$E$122)*(H$1&lt;='Gastos com Pessoal'!$F$113:$F$122)*INDIRECT(CONCATENATE("'Encargos e Benefícios'!",$AY26))*(IF('Gastos com Pessoal'!$G$113:$G$122&lt;=H$1,('Gastos com Pessoal'!$H$113:$H$122)+1,1))*(IF('Gastos com Pessoal'!$L$113:$L$122&lt;=H$1,('Gastos com Pessoal'!$M$113:$M$122)+1,1))*(IF('Gastos com Pessoal'!$Q$113:$Q$122&lt;=H$1,('Gastos com Pessoal'!$R$113:$R$122)+1,1)))</f>
        <v>66936</v>
      </c>
      <c r="I26" s="88">
        <f t="array" aca="1" ref="I26" ca="1">SUM((I$1&gt;='Gastos com Pessoal'!$E$113:$E$122)*(I$1&lt;='Gastos com Pessoal'!$F$113:$F$122)*INDIRECT(CONCATENATE("'Encargos e Benefícios'!",$AY26))*(IF('Gastos com Pessoal'!$G$113:$G$122&lt;=I$1,('Gastos com Pessoal'!$H$113:$H$122)+1,1))*(IF('Gastos com Pessoal'!$L$113:$L$122&lt;=I$1,('Gastos com Pessoal'!$M$113:$M$122)+1,1))*(IF('Gastos com Pessoal'!$Q$113:$Q$122&lt;=I$1,('Gastos com Pessoal'!$R$113:$R$122)+1,1)))</f>
        <v>0</v>
      </c>
      <c r="J26" s="88">
        <f t="array" aca="1" ref="J26" ca="1">SUM((J$1&gt;='Gastos com Pessoal'!$E$113:$E$122)*(J$1&lt;='Gastos com Pessoal'!$F$113:$F$122)*INDIRECT(CONCATENATE("'Encargos e Benefícios'!",$AY26))*(IF('Gastos com Pessoal'!$G$113:$G$122&lt;=J$1,('Gastos com Pessoal'!$H$113:$H$122)+1,1))*(IF('Gastos com Pessoal'!$L$113:$L$122&lt;=J$1,('Gastos com Pessoal'!$M$113:$M$122)+1,1))*(IF('Gastos com Pessoal'!$Q$113:$Q$122&lt;=J$1,('Gastos com Pessoal'!$R$113:$R$122)+1,1)))</f>
        <v>0</v>
      </c>
      <c r="K26" s="88">
        <f t="array" aca="1" ref="K26" ca="1">SUM((K$1&gt;='Gastos com Pessoal'!$E$113:$E$122)*(K$1&lt;='Gastos com Pessoal'!$F$113:$F$122)*INDIRECT(CONCATENATE("'Encargos e Benefícios'!",$AY26))*(IF('Gastos com Pessoal'!$G$113:$G$122&lt;=K$1,('Gastos com Pessoal'!$H$113:$H$122)+1,1))*(IF('Gastos com Pessoal'!$L$113:$L$122&lt;=K$1,('Gastos com Pessoal'!$M$113:$M$122)+1,1))*(IF('Gastos com Pessoal'!$Q$113:$Q$122&lt;=K$1,('Gastos com Pessoal'!$R$113:$R$122)+1,1)))</f>
        <v>0</v>
      </c>
      <c r="L26" s="88">
        <f t="array" aca="1" ref="L26" ca="1">SUM((L$1&gt;='Gastos com Pessoal'!$E$113:$E$122)*(L$1&lt;='Gastos com Pessoal'!$F$113:$F$122)*INDIRECT(CONCATENATE("'Encargos e Benefícios'!",$AY26))*(IF('Gastos com Pessoal'!$G$113:$G$122&lt;=L$1,('Gastos com Pessoal'!$H$113:$H$122)+1,1))*(IF('Gastos com Pessoal'!$L$113:$L$122&lt;=L$1,('Gastos com Pessoal'!$M$113:$M$122)+1,1))*(IF('Gastos com Pessoal'!$Q$113:$Q$122&lt;=L$1,('Gastos com Pessoal'!$R$113:$R$122)+1,1)))</f>
        <v>0</v>
      </c>
      <c r="M26" s="88">
        <f t="array" aca="1" ref="M26" ca="1">SUM((M$1&gt;='Gastos com Pessoal'!$E$113:$E$122)*(M$1&lt;='Gastos com Pessoal'!$F$113:$F$122)*INDIRECT(CONCATENATE("'Encargos e Benefícios'!",$AY26))*(IF('Gastos com Pessoal'!$G$113:$G$122&lt;=M$1,('Gastos com Pessoal'!$H$113:$H$122)+1,1))*(IF('Gastos com Pessoal'!$L$113:$L$122&lt;=M$1,('Gastos com Pessoal'!$M$113:$M$122)+1,1))*(IF('Gastos com Pessoal'!$Q$113:$Q$122&lt;=M$1,('Gastos com Pessoal'!$R$113:$R$122)+1,1)))</f>
        <v>0</v>
      </c>
      <c r="N26" s="88">
        <f t="array" aca="1" ref="N26" ca="1">SUM((N$1&gt;='Gastos com Pessoal'!$E$113:$E$122)*(N$1&lt;='Gastos com Pessoal'!$F$113:$F$122)*INDIRECT(CONCATENATE("'Encargos e Benefícios'!",$AY26))*(IF('Gastos com Pessoal'!$G$113:$G$122&lt;=N$1,('Gastos com Pessoal'!$H$113:$H$122)+1,1))*(IF('Gastos com Pessoal'!$L$113:$L$122&lt;=N$1,('Gastos com Pessoal'!$M$113:$M$122)+1,1))*(IF('Gastos com Pessoal'!$Q$113:$Q$122&lt;=N$1,('Gastos com Pessoal'!$R$113:$R$122)+1,1)))</f>
        <v>0</v>
      </c>
      <c r="O26" s="88">
        <f t="array" aca="1" ref="O26" ca="1">SUM((O$1&gt;='Gastos com Pessoal'!$E$113:$E$122)*(O$1&lt;='Gastos com Pessoal'!$F$113:$F$122)*INDIRECT(CONCATENATE("'Encargos e Benefícios'!",$AY26))*(IF('Gastos com Pessoal'!$G$113:$G$122&lt;=O$1,('Gastos com Pessoal'!$H$113:$H$122)+1,1))*(IF('Gastos com Pessoal'!$L$113:$L$122&lt;=O$1,('Gastos com Pessoal'!$M$113:$M$122)+1,1))*(IF('Gastos com Pessoal'!$Q$113:$Q$122&lt;=O$1,('Gastos com Pessoal'!$R$113:$R$122)+1,1)))</f>
        <v>0</v>
      </c>
      <c r="P26" s="88">
        <f t="array" aca="1" ref="P26" ca="1">SUM((P$1&gt;='Gastos com Pessoal'!$E$113:$E$122)*(P$1&lt;='Gastos com Pessoal'!$F$113:$F$122)*INDIRECT(CONCATENATE("'Encargos e Benefícios'!",$AY26))*(IF('Gastos com Pessoal'!$G$113:$G$122&lt;=P$1,('Gastos com Pessoal'!$H$113:$H$122)+1,1))*(IF('Gastos com Pessoal'!$L$113:$L$122&lt;=P$1,('Gastos com Pessoal'!$M$113:$M$122)+1,1))*(IF('Gastos com Pessoal'!$Q$113:$Q$122&lt;=P$1,('Gastos com Pessoal'!$R$113:$R$122)+1,1)))</f>
        <v>0</v>
      </c>
      <c r="Q26" s="88">
        <f t="array" aca="1" ref="Q26" ca="1">SUM((Q$1&gt;='Gastos com Pessoal'!$E$113:$E$122)*(Q$1&lt;='Gastos com Pessoal'!$F$113:$F$122)*INDIRECT(CONCATENATE("'Encargos e Benefícios'!",$AY26))*(IF('Gastos com Pessoal'!$G$113:$G$122&lt;=Q$1,('Gastos com Pessoal'!$H$113:$H$122)+1,1))*(IF('Gastos com Pessoal'!$L$113:$L$122&lt;=Q$1,('Gastos com Pessoal'!$M$113:$M$122)+1,1))*(IF('Gastos com Pessoal'!$Q$113:$Q$122&lt;=Q$1,('Gastos com Pessoal'!$R$113:$R$122)+1,1)))</f>
        <v>0</v>
      </c>
      <c r="R26" s="88">
        <f t="array" aca="1" ref="R26" ca="1">SUM((R$1&gt;='Gastos com Pessoal'!$E$113:$E$122)*(R$1&lt;='Gastos com Pessoal'!$F$113:$F$122)*INDIRECT(CONCATENATE("'Encargos e Benefícios'!",$AY26))*(IF('Gastos com Pessoal'!$G$113:$G$122&lt;=R$1,('Gastos com Pessoal'!$H$113:$H$122)+1,1))*(IF('Gastos com Pessoal'!$L$113:$L$122&lt;=R$1,('Gastos com Pessoal'!$M$113:$M$122)+1,1))*(IF('Gastos com Pessoal'!$Q$113:$Q$122&lt;=R$1,('Gastos com Pessoal'!$R$113:$R$122)+1,1)))</f>
        <v>0</v>
      </c>
      <c r="S26" s="88">
        <f t="array" aca="1" ref="S26" ca="1">SUM((S$1&gt;='Gastos com Pessoal'!$E$113:$E$122)*(S$1&lt;='Gastos com Pessoal'!$F$113:$F$122)*INDIRECT(CONCATENATE("'Encargos e Benefícios'!",$AY26))*(IF('Gastos com Pessoal'!$G$113:$G$122&lt;=S$1,('Gastos com Pessoal'!$H$113:$H$122)+1,1))*(IF('Gastos com Pessoal'!$L$113:$L$122&lt;=S$1,('Gastos com Pessoal'!$M$113:$M$122)+1,1))*(IF('Gastos com Pessoal'!$Q$113:$Q$122&lt;=S$1,('Gastos com Pessoal'!$R$113:$R$122)+1,1)))</f>
        <v>0</v>
      </c>
      <c r="T26" s="88">
        <f t="array" aca="1" ref="T26" ca="1">SUM((T$1&gt;='Gastos com Pessoal'!$E$113:$E$122)*(T$1&lt;='Gastos com Pessoal'!$F$113:$F$122)*INDIRECT(CONCATENATE("'Encargos e Benefícios'!",$AY26))*(IF('Gastos com Pessoal'!$G$113:$G$122&lt;=T$1,('Gastos com Pessoal'!$H$113:$H$122)+1,1))*(IF('Gastos com Pessoal'!$L$113:$L$122&lt;=T$1,('Gastos com Pessoal'!$M$113:$M$122)+1,1))*(IF('Gastos com Pessoal'!$Q$113:$Q$122&lt;=T$1,('Gastos com Pessoal'!$R$113:$R$122)+1,1)))</f>
        <v>0</v>
      </c>
      <c r="U26" s="88">
        <f t="array" aca="1" ref="U26" ca="1">SUM((U$1&gt;='Gastos com Pessoal'!$E$113:$E$122)*(U$1&lt;='Gastos com Pessoal'!$F$113:$F$122)*INDIRECT(CONCATENATE("'Encargos e Benefícios'!",$AY26))*(IF('Gastos com Pessoal'!$G$113:$G$122&lt;=U$1,('Gastos com Pessoal'!$H$113:$H$122)+1,1))*(IF('Gastos com Pessoal'!$L$113:$L$122&lt;=U$1,('Gastos com Pessoal'!$M$113:$M$122)+1,1))*(IF('Gastos com Pessoal'!$Q$113:$Q$122&lt;=U$1,('Gastos com Pessoal'!$R$113:$R$122)+1,1)))</f>
        <v>0</v>
      </c>
      <c r="V26" s="88">
        <f t="array" aca="1" ref="V26" ca="1">SUM((V$1&gt;='Gastos com Pessoal'!$E$113:$E$122)*(V$1&lt;='Gastos com Pessoal'!$F$113:$F$122)*INDIRECT(CONCATENATE("'Encargos e Benefícios'!",$AY26))*(IF('Gastos com Pessoal'!$G$113:$G$122&lt;=V$1,('Gastos com Pessoal'!$H$113:$H$122)+1,1))*(IF('Gastos com Pessoal'!$L$113:$L$122&lt;=V$1,('Gastos com Pessoal'!$M$113:$M$122)+1,1))*(IF('Gastos com Pessoal'!$Q$113:$Q$122&lt;=V$1,('Gastos com Pessoal'!$R$113:$R$122)+1,1)))</f>
        <v>0</v>
      </c>
      <c r="W26" s="88">
        <f t="array" aca="1" ref="W26" ca="1">SUM((W$1&gt;='Gastos com Pessoal'!$E$113:$E$122)*(W$1&lt;='Gastos com Pessoal'!$F$113:$F$122)*INDIRECT(CONCATENATE("'Encargos e Benefícios'!",$AY26))*(IF('Gastos com Pessoal'!$G$113:$G$122&lt;=W$1,('Gastos com Pessoal'!$H$113:$H$122)+1,1))*(IF('Gastos com Pessoal'!$L$113:$L$122&lt;=W$1,('Gastos com Pessoal'!$M$113:$M$122)+1,1))*(IF('Gastos com Pessoal'!$Q$113:$Q$122&lt;=W$1,('Gastos com Pessoal'!$R$113:$R$122)+1,1)))</f>
        <v>0</v>
      </c>
      <c r="X26" s="88">
        <f t="array" aca="1" ref="X26" ca="1">SUM((X$1&gt;='Gastos com Pessoal'!$E$113:$E$122)*(X$1&lt;='Gastos com Pessoal'!$F$113:$F$122)*INDIRECT(CONCATENATE("'Encargos e Benefícios'!",$AY26))*(IF('Gastos com Pessoal'!$G$113:$G$122&lt;=X$1,('Gastos com Pessoal'!$H$113:$H$122)+1,1))*(IF('Gastos com Pessoal'!$L$113:$L$122&lt;=X$1,('Gastos com Pessoal'!$M$113:$M$122)+1,1))*(IF('Gastos com Pessoal'!$Q$113:$Q$122&lt;=X$1,('Gastos com Pessoal'!$R$113:$R$122)+1,1)))</f>
        <v>0</v>
      </c>
      <c r="Y26" s="88">
        <f t="array" aca="1" ref="Y26" ca="1">SUM((Y$1&gt;='Gastos com Pessoal'!$E$113:$E$122)*(Y$1&lt;='Gastos com Pessoal'!$F$113:$F$122)*INDIRECT(CONCATENATE("'Encargos e Benefícios'!",$AY26))*(IF('Gastos com Pessoal'!$G$113:$G$122&lt;=Y$1,('Gastos com Pessoal'!$H$113:$H$122)+1,1))*(IF('Gastos com Pessoal'!$L$113:$L$122&lt;=Y$1,('Gastos com Pessoal'!$M$113:$M$122)+1,1))*(IF('Gastos com Pessoal'!$Q$113:$Q$122&lt;=Y$1,('Gastos com Pessoal'!$R$113:$R$122)+1,1)))</f>
        <v>0</v>
      </c>
      <c r="Z26" s="88">
        <f t="array" aca="1" ref="Z26" ca="1">SUM((Z$1&gt;='Gastos com Pessoal'!$E$113:$E$122)*(Z$1&lt;='Gastos com Pessoal'!$F$113:$F$122)*INDIRECT(CONCATENATE("'Encargos e Benefícios'!",$AY26))*(IF('Gastos com Pessoal'!$G$113:$G$122&lt;=Z$1,('Gastos com Pessoal'!$H$113:$H$122)+1,1))*(IF('Gastos com Pessoal'!$L$113:$L$122&lt;=Z$1,('Gastos com Pessoal'!$M$113:$M$122)+1,1))*(IF('Gastos com Pessoal'!$Q$113:$Q$122&lt;=Z$1,('Gastos com Pessoal'!$R$113:$R$122)+1,1)))</f>
        <v>0</v>
      </c>
      <c r="AA26" s="88">
        <f t="array" aca="1" ref="AA26" ca="1">SUM((AA$1&gt;='Gastos com Pessoal'!$E$113:$E$122)*(AA$1&lt;='Gastos com Pessoal'!$F$113:$F$122)*INDIRECT(CONCATENATE("'Encargos e Benefícios'!",$AY26))*(IF('Gastos com Pessoal'!$G$113:$G$122&lt;=AA$1,('Gastos com Pessoal'!$H$113:$H$122)+1,1))*(IF('Gastos com Pessoal'!$L$113:$L$122&lt;=AA$1,('Gastos com Pessoal'!$M$113:$M$122)+1,1))*(IF('Gastos com Pessoal'!$Q$113:$Q$122&lt;=AA$1,('Gastos com Pessoal'!$R$113:$R$122)+1,1)))</f>
        <v>0</v>
      </c>
      <c r="AB26" s="88">
        <f t="array" aca="1" ref="AB26" ca="1">SUM((AB$1&gt;='Gastos com Pessoal'!$E$113:$E$122)*(AB$1&lt;='Gastos com Pessoal'!$F$113:$F$122)*INDIRECT(CONCATENATE("'Encargos e Benefícios'!",$AY26))*(IF('Gastos com Pessoal'!$G$113:$G$122&lt;=AB$1,('Gastos com Pessoal'!$H$113:$H$122)+1,1))*(IF('Gastos com Pessoal'!$L$113:$L$122&lt;=AB$1,('Gastos com Pessoal'!$M$113:$M$122)+1,1))*(IF('Gastos com Pessoal'!$Q$113:$Q$122&lt;=AB$1,('Gastos com Pessoal'!$R$113:$R$122)+1,1)))</f>
        <v>0</v>
      </c>
      <c r="AC26" s="88">
        <f t="array" aca="1" ref="AC26" ca="1">SUM((AC$1&gt;='Gastos com Pessoal'!$E$113:$E$122)*(AC$1&lt;='Gastos com Pessoal'!$F$113:$F$122)*INDIRECT(CONCATENATE("'Encargos e Benefícios'!",$AY26))*(IF('Gastos com Pessoal'!$G$113:$G$122&lt;=AC$1,('Gastos com Pessoal'!$H$113:$H$122)+1,1))*(IF('Gastos com Pessoal'!$L$113:$L$122&lt;=AC$1,('Gastos com Pessoal'!$M$113:$M$122)+1,1))*(IF('Gastos com Pessoal'!$Q$113:$Q$122&lt;=AC$1,('Gastos com Pessoal'!$R$113:$R$122)+1,1)))</f>
        <v>0</v>
      </c>
      <c r="AD26" s="88">
        <f t="array" aca="1" ref="AD26" ca="1">SUM((AD$1&gt;='Gastos com Pessoal'!$E$113:$E$122)*(AD$1&lt;='Gastos com Pessoal'!$F$113:$F$122)*INDIRECT(CONCATENATE("'Encargos e Benefícios'!",$AY26))*(IF('Gastos com Pessoal'!$G$113:$G$122&lt;=AD$1,('Gastos com Pessoal'!$H$113:$H$122)+1,1))*(IF('Gastos com Pessoal'!$L$113:$L$122&lt;=AD$1,('Gastos com Pessoal'!$M$113:$M$122)+1,1))*(IF('Gastos com Pessoal'!$Q$113:$Q$122&lt;=AD$1,('Gastos com Pessoal'!$R$113:$R$122)+1,1)))</f>
        <v>0</v>
      </c>
      <c r="AE26" s="88">
        <f t="array" aca="1" ref="AE26" ca="1">SUM((AE$1&gt;='Gastos com Pessoal'!$E$113:$E$122)*(AE$1&lt;='Gastos com Pessoal'!$F$113:$F$122)*INDIRECT(CONCATENATE("'Encargos e Benefícios'!",$AY26))*(IF('Gastos com Pessoal'!$G$113:$G$122&lt;=AE$1,('Gastos com Pessoal'!$H$113:$H$122)+1,1))*(IF('Gastos com Pessoal'!$L$113:$L$122&lt;=AE$1,('Gastos com Pessoal'!$M$113:$M$122)+1,1))*(IF('Gastos com Pessoal'!$Q$113:$Q$122&lt;=AE$1,('Gastos com Pessoal'!$R$113:$R$122)+1,1)))</f>
        <v>0</v>
      </c>
      <c r="AF26" s="88">
        <f t="array" aca="1" ref="AF26" ca="1">SUM((AF$1&gt;='Gastos com Pessoal'!$E$113:$E$122)*(AF$1&lt;='Gastos com Pessoal'!$F$113:$F$122)*INDIRECT(CONCATENATE("'Encargos e Benefícios'!",$AY26))*(IF('Gastos com Pessoal'!$G$113:$G$122&lt;=AF$1,('Gastos com Pessoal'!$H$113:$H$122)+1,1))*(IF('Gastos com Pessoal'!$L$113:$L$122&lt;=AF$1,('Gastos com Pessoal'!$M$113:$M$122)+1,1))*(IF('Gastos com Pessoal'!$Q$113:$Q$122&lt;=AF$1,('Gastos com Pessoal'!$R$113:$R$122)+1,1)))</f>
        <v>0</v>
      </c>
      <c r="AG26" s="88">
        <f t="array" aca="1" ref="AG26" ca="1">SUM((AG$1&gt;='Gastos com Pessoal'!$E$113:$E$122)*(AG$1&lt;='Gastos com Pessoal'!$F$113:$F$122)*INDIRECT(CONCATENATE("'Encargos e Benefícios'!",$AY26))*(IF('Gastos com Pessoal'!$G$113:$G$122&lt;=AG$1,('Gastos com Pessoal'!$H$113:$H$122)+1,1))*(IF('Gastos com Pessoal'!$L$113:$L$122&lt;=AG$1,('Gastos com Pessoal'!$M$113:$M$122)+1,1))*(IF('Gastos com Pessoal'!$Q$113:$Q$122&lt;=AG$1,('Gastos com Pessoal'!$R$113:$R$122)+1,1)))</f>
        <v>0</v>
      </c>
      <c r="AH26" s="88">
        <f t="array" aca="1" ref="AH26" ca="1">SUM((AH$1&gt;='Gastos com Pessoal'!$E$113:$E$122)*(AH$1&lt;='Gastos com Pessoal'!$F$113:$F$122)*INDIRECT(CONCATENATE("'Encargos e Benefícios'!",$AY26))*(IF('Gastos com Pessoal'!$G$113:$G$122&lt;=AH$1,('Gastos com Pessoal'!$H$113:$H$122)+1,1))*(IF('Gastos com Pessoal'!$L$113:$L$122&lt;=AH$1,('Gastos com Pessoal'!$M$113:$M$122)+1,1))*(IF('Gastos com Pessoal'!$Q$113:$Q$122&lt;=AH$1,('Gastos com Pessoal'!$R$113:$R$122)+1,1)))</f>
        <v>0</v>
      </c>
      <c r="AI26" s="88">
        <f t="array" aca="1" ref="AI26" ca="1">SUM((AI$1&gt;='Gastos com Pessoal'!$E$113:$E$122)*(AI$1&lt;='Gastos com Pessoal'!$F$113:$F$122)*INDIRECT(CONCATENATE("'Encargos e Benefícios'!",$AY26))*(IF('Gastos com Pessoal'!$G$113:$G$122&lt;=AI$1,('Gastos com Pessoal'!$H$113:$H$122)+1,1))*(IF('Gastos com Pessoal'!$L$113:$L$122&lt;=AI$1,('Gastos com Pessoal'!$M$113:$M$122)+1,1))*(IF('Gastos com Pessoal'!$Q$113:$Q$122&lt;=AI$1,('Gastos com Pessoal'!$R$113:$R$122)+1,1)))</f>
        <v>0</v>
      </c>
      <c r="AJ26" s="88">
        <f t="array" aca="1" ref="AJ26" ca="1">SUM((AJ$1&gt;='Gastos com Pessoal'!$E$113:$E$122)*(AJ$1&lt;='Gastos com Pessoal'!$F$113:$F$122)*INDIRECT(CONCATENATE("'Encargos e Benefícios'!",$AY26))*(IF('Gastos com Pessoal'!$G$113:$G$122&lt;=AJ$1,('Gastos com Pessoal'!$H$113:$H$122)+1,1))*(IF('Gastos com Pessoal'!$L$113:$L$122&lt;=AJ$1,('Gastos com Pessoal'!$M$113:$M$122)+1,1))*(IF('Gastos com Pessoal'!$Q$113:$Q$122&lt;=AJ$1,('Gastos com Pessoal'!$R$113:$R$122)+1,1)))</f>
        <v>0</v>
      </c>
      <c r="AK26" s="88">
        <f t="array" aca="1" ref="AK26" ca="1">SUM((AK$1&gt;='Gastos com Pessoal'!$E$113:$E$122)*(AK$1&lt;='Gastos com Pessoal'!$F$113:$F$122)*INDIRECT(CONCATENATE("'Encargos e Benefícios'!",$AY26))*(IF('Gastos com Pessoal'!$G$113:$G$122&lt;=AK$1,('Gastos com Pessoal'!$H$113:$H$122)+1,1))*(IF('Gastos com Pessoal'!$L$113:$L$122&lt;=AK$1,('Gastos com Pessoal'!$M$113:$M$122)+1,1))*(IF('Gastos com Pessoal'!$Q$113:$Q$122&lt;=AK$1,('Gastos com Pessoal'!$R$113:$R$122)+1,1)))</f>
        <v>0</v>
      </c>
      <c r="AL26" s="88">
        <f t="array" aca="1" ref="AL26" ca="1">SUM((AL$1&gt;='Gastos com Pessoal'!$E$113:$E$122)*(AL$1&lt;='Gastos com Pessoal'!$F$113:$F$122)*INDIRECT(CONCATENATE("'Encargos e Benefícios'!",$AY26))*(IF('Gastos com Pessoal'!$G$113:$G$122&lt;=AL$1,('Gastos com Pessoal'!$H$113:$H$122)+1,1))*(IF('Gastos com Pessoal'!$L$113:$L$122&lt;=AL$1,('Gastos com Pessoal'!$M$113:$M$122)+1,1))*(IF('Gastos com Pessoal'!$Q$113:$Q$122&lt;=AL$1,('Gastos com Pessoal'!$R$113:$R$122)+1,1)))</f>
        <v>0</v>
      </c>
      <c r="AM26" s="122">
        <f t="shared" ref="AM26:AM27" ca="1" si="7">SUM(C26:AL26)</f>
        <v>269616</v>
      </c>
      <c r="AN26" s="91">
        <f t="shared" ref="AN26:AN28" ca="1" si="8">IF($AM$139=0,0,AM26/$AM$139)</f>
        <v>1.7605724389595845E-2</v>
      </c>
      <c r="AO26" s="108"/>
      <c r="AP26" s="108"/>
      <c r="AQ26" s="108"/>
      <c r="AR26" s="108"/>
      <c r="AS26" s="108"/>
      <c r="AT26" s="108"/>
      <c r="AU26" s="108"/>
      <c r="AV26" s="108"/>
      <c r="AW26" s="129" t="s">
        <v>129</v>
      </c>
      <c r="AX26" s="129"/>
      <c r="AY26" s="129" t="s">
        <v>143</v>
      </c>
      <c r="AZ26" s="129"/>
      <c r="BA26" s="129"/>
      <c r="BB26" s="129"/>
      <c r="BC26" s="129"/>
      <c r="BD26" s="108"/>
      <c r="BE26" s="108"/>
    </row>
    <row r="27" spans="1:57" ht="23.25" customHeight="1">
      <c r="A27" s="76" t="s">
        <v>144</v>
      </c>
      <c r="B27" s="30" t="s">
        <v>145</v>
      </c>
      <c r="C27" s="88">
        <f t="array" aca="1" ref="C27" ca="1">SUM((C$1&gt;='Gastos com Pessoal'!$E$113:$E$122)*(C$1&lt;='Gastos com Pessoal'!$F$113:$F$122)*INDIRECT(CONCATENATE("'Encargos e Benefícios'!",$AY27)))+SUM((C$1&gt;='Gastos com Pessoal'!$E$113:$E$122)*(C$1&lt;='Gastos com Pessoal'!$F$113:$F$122)*(IF('Gastos com Pessoal'!$G$113:$G$122&lt;=C$1,1,0))*INDIRECT(CONCATENATE("'Gastos com Pessoal'!",$BA27)))+SUM((C$1&gt;='Gastos com Pessoal'!$E$113:$E$122)*(C$1&lt;='Gastos com Pessoal'!$F$113:$F$122)*(IF('Gastos com Pessoal'!$L$113:$L$122&lt;=C$1,1,0))*INDIRECT(CONCATENATE("'Gastos com Pessoal'!",$BB27)))+SUM((C$1&gt;='Gastos com Pessoal'!$E$113:$E$122)*(C$1&lt;='Gastos com Pessoal'!$F$113:$F$122)*(IF('Gastos com Pessoal'!$Q$113:$Q$122&lt;=C$1,1,0))*INDIRECT(CONCATENATE("'Gastos com Pessoal'!",$BC27)))</f>
        <v>400</v>
      </c>
      <c r="D27" s="88">
        <f t="array" aca="1" ref="D27" ca="1">SUM((D$1&gt;='Gastos com Pessoal'!$E$113:$E$122)*(D$1&lt;='Gastos com Pessoal'!$F$113:$F$122)*INDIRECT(CONCATENATE("'Encargos e Benefícios'!",$AY27)))+SUM((D$1&gt;='Gastos com Pessoal'!$E$113:$E$122)*(D$1&lt;='Gastos com Pessoal'!$F$113:$F$122)*(IF('Gastos com Pessoal'!$G$113:$G$122&lt;=D$1,1,0))*INDIRECT(CONCATENATE("'Gastos com Pessoal'!",$BA27)))+SUM((D$1&gt;='Gastos com Pessoal'!$E$113:$E$122)*(D$1&lt;='Gastos com Pessoal'!$F$113:$F$122)*(IF('Gastos com Pessoal'!$L$113:$L$122&lt;=D$1,1,0))*INDIRECT(CONCATENATE("'Gastos com Pessoal'!",$BB27)))+SUM((D$1&gt;='Gastos com Pessoal'!$E$113:$E$122)*(D$1&lt;='Gastos com Pessoal'!$F$113:$F$122)*(IF('Gastos com Pessoal'!$Q$113:$Q$122&lt;=D$1,1,0))*INDIRECT(CONCATENATE("'Gastos com Pessoal'!",$BC27)))</f>
        <v>400</v>
      </c>
      <c r="E27" s="88">
        <f t="array" aca="1" ref="E27" ca="1">SUM((E$1&gt;='Gastos com Pessoal'!$E$113:$E$122)*(E$1&lt;='Gastos com Pessoal'!$F$113:$F$122)*INDIRECT(CONCATENATE("'Encargos e Benefícios'!",$AY27)))+SUM((E$1&gt;='Gastos com Pessoal'!$E$113:$E$122)*(E$1&lt;='Gastos com Pessoal'!$F$113:$F$122)*(IF('Gastos com Pessoal'!$G$113:$G$122&lt;=E$1,1,0))*INDIRECT(CONCATENATE("'Gastos com Pessoal'!",$BA27)))+SUM((E$1&gt;='Gastos com Pessoal'!$E$113:$E$122)*(E$1&lt;='Gastos com Pessoal'!$F$113:$F$122)*(IF('Gastos com Pessoal'!$L$113:$L$122&lt;=E$1,1,0))*INDIRECT(CONCATENATE("'Gastos com Pessoal'!",$BB27)))+SUM((E$1&gt;='Gastos com Pessoal'!$E$113:$E$122)*(E$1&lt;='Gastos com Pessoal'!$F$113:$F$122)*(IF('Gastos com Pessoal'!$Q$113:$Q$122&lt;=E$1,1,0))*INDIRECT(CONCATENATE("'Gastos com Pessoal'!",$BC27)))</f>
        <v>22400</v>
      </c>
      <c r="F27" s="88">
        <f t="array" aca="1" ref="F27" ca="1">SUM((F$1&gt;='Gastos com Pessoal'!$E$113:$E$122)*(F$1&lt;='Gastos com Pessoal'!$F$113:$F$122)*INDIRECT(CONCATENATE("'Encargos e Benefícios'!",$AY27)))+SUM((F$1&gt;='Gastos com Pessoal'!$E$113:$E$122)*(F$1&lt;='Gastos com Pessoal'!$F$113:$F$122)*(IF('Gastos com Pessoal'!$G$113:$G$122&lt;=F$1,1,0))*INDIRECT(CONCATENATE("'Gastos com Pessoal'!",$BA27)))+SUM((F$1&gt;='Gastos com Pessoal'!$E$113:$E$122)*(F$1&lt;='Gastos com Pessoal'!$F$113:$F$122)*(IF('Gastos com Pessoal'!$L$113:$L$122&lt;=F$1,1,0))*INDIRECT(CONCATENATE("'Gastos com Pessoal'!",$BB27)))+SUM((F$1&gt;='Gastos com Pessoal'!$E$113:$E$122)*(F$1&lt;='Gastos com Pessoal'!$F$113:$F$122)*(IF('Gastos com Pessoal'!$Q$113:$Q$122&lt;=F$1,1,0))*INDIRECT(CONCATENATE("'Gastos com Pessoal'!",$BC27)))</f>
        <v>22400</v>
      </c>
      <c r="G27" s="88">
        <f t="array" aca="1" ref="G27" ca="1">SUM((G$1&gt;='Gastos com Pessoal'!$E$113:$E$122)*(G$1&lt;='Gastos com Pessoal'!$F$113:$F$122)*INDIRECT(CONCATENATE("'Encargos e Benefícios'!",$AY27)))+SUM((G$1&gt;='Gastos com Pessoal'!$E$113:$E$122)*(G$1&lt;='Gastos com Pessoal'!$F$113:$F$122)*(IF('Gastos com Pessoal'!$G$113:$G$122&lt;=G$1,1,0))*INDIRECT(CONCATENATE("'Gastos com Pessoal'!",$BA27)))+SUM((G$1&gt;='Gastos com Pessoal'!$E$113:$E$122)*(G$1&lt;='Gastos com Pessoal'!$F$113:$F$122)*(IF('Gastos com Pessoal'!$L$113:$L$122&lt;=G$1,1,0))*INDIRECT(CONCATENATE("'Gastos com Pessoal'!",$BB27)))+SUM((G$1&gt;='Gastos com Pessoal'!$E$113:$E$122)*(G$1&lt;='Gastos com Pessoal'!$F$113:$F$122)*(IF('Gastos com Pessoal'!$Q$113:$Q$122&lt;=G$1,1,0))*INDIRECT(CONCATENATE("'Gastos com Pessoal'!",$BC27)))</f>
        <v>22400</v>
      </c>
      <c r="H27" s="88">
        <f t="array" aca="1" ref="H27" ca="1">SUM((H$1&gt;='Gastos com Pessoal'!$E$113:$E$122)*(H$1&lt;='Gastos com Pessoal'!$F$113:$F$122)*INDIRECT(CONCATENATE("'Encargos e Benefícios'!",$AY27)))+SUM((H$1&gt;='Gastos com Pessoal'!$E$113:$E$122)*(H$1&lt;='Gastos com Pessoal'!$F$113:$F$122)*(IF('Gastos com Pessoal'!$G$113:$G$122&lt;=H$1,1,0))*INDIRECT(CONCATENATE("'Gastos com Pessoal'!",$BA27)))+SUM((H$1&gt;='Gastos com Pessoal'!$E$113:$E$122)*(H$1&lt;='Gastos com Pessoal'!$F$113:$F$122)*(IF('Gastos com Pessoal'!$L$113:$L$122&lt;=H$1,1,0))*INDIRECT(CONCATENATE("'Gastos com Pessoal'!",$BB27)))+SUM((H$1&gt;='Gastos com Pessoal'!$E$113:$E$122)*(H$1&lt;='Gastos com Pessoal'!$F$113:$F$122)*(IF('Gastos com Pessoal'!$Q$113:$Q$122&lt;=H$1,1,0))*INDIRECT(CONCATENATE("'Gastos com Pessoal'!",$BC27)))</f>
        <v>22400</v>
      </c>
      <c r="I27" s="88">
        <f t="array" aca="1" ref="I27" ca="1">SUM((I$1&gt;='Gastos com Pessoal'!$E$113:$E$122)*(I$1&lt;='Gastos com Pessoal'!$F$113:$F$122)*INDIRECT(CONCATENATE("'Encargos e Benefícios'!",$AY27)))+SUM((I$1&gt;='Gastos com Pessoal'!$E$113:$E$122)*(I$1&lt;='Gastos com Pessoal'!$F$113:$F$122)*(IF('Gastos com Pessoal'!$G$113:$G$122&lt;=I$1,1,0))*INDIRECT(CONCATENATE("'Gastos com Pessoal'!",$BA27)))+SUM((I$1&gt;='Gastos com Pessoal'!$E$113:$E$122)*(I$1&lt;='Gastos com Pessoal'!$F$113:$F$122)*(IF('Gastos com Pessoal'!$L$113:$L$122&lt;=I$1,1,0))*INDIRECT(CONCATENATE("'Gastos com Pessoal'!",$BB27)))+SUM((I$1&gt;='Gastos com Pessoal'!$E$113:$E$122)*(I$1&lt;='Gastos com Pessoal'!$F$113:$F$122)*(IF('Gastos com Pessoal'!$Q$113:$Q$122&lt;=I$1,1,0))*INDIRECT(CONCATENATE("'Gastos com Pessoal'!",$BC27)))</f>
        <v>0</v>
      </c>
      <c r="J27" s="88">
        <f t="array" aca="1" ref="J27" ca="1">SUM((J$1&gt;='Gastos com Pessoal'!$E$113:$E$122)*(J$1&lt;='Gastos com Pessoal'!$F$113:$F$122)*INDIRECT(CONCATENATE("'Encargos e Benefícios'!",$AY27)))+SUM((J$1&gt;='Gastos com Pessoal'!$E$113:$E$122)*(J$1&lt;='Gastos com Pessoal'!$F$113:$F$122)*(IF('Gastos com Pessoal'!$G$113:$G$122&lt;=J$1,1,0))*INDIRECT(CONCATENATE("'Gastos com Pessoal'!",$BA27)))+SUM((J$1&gt;='Gastos com Pessoal'!$E$113:$E$122)*(J$1&lt;='Gastos com Pessoal'!$F$113:$F$122)*(IF('Gastos com Pessoal'!$L$113:$L$122&lt;=J$1,1,0))*INDIRECT(CONCATENATE("'Gastos com Pessoal'!",$BB27)))+SUM((J$1&gt;='Gastos com Pessoal'!$E$113:$E$122)*(J$1&lt;='Gastos com Pessoal'!$F$113:$F$122)*(IF('Gastos com Pessoal'!$Q$113:$Q$122&lt;=J$1,1,0))*INDIRECT(CONCATENATE("'Gastos com Pessoal'!",$BC27)))</f>
        <v>0</v>
      </c>
      <c r="K27" s="88">
        <f t="array" aca="1" ref="K27" ca="1">SUM((K$1&gt;='Gastos com Pessoal'!$E$113:$E$122)*(K$1&lt;='Gastos com Pessoal'!$F$113:$F$122)*INDIRECT(CONCATENATE("'Encargos e Benefícios'!",$AY27)))+SUM((K$1&gt;='Gastos com Pessoal'!$E$113:$E$122)*(K$1&lt;='Gastos com Pessoal'!$F$113:$F$122)*(IF('Gastos com Pessoal'!$G$113:$G$122&lt;=K$1,1,0))*INDIRECT(CONCATENATE("'Gastos com Pessoal'!",$BA27)))+SUM((K$1&gt;='Gastos com Pessoal'!$E$113:$E$122)*(K$1&lt;='Gastos com Pessoal'!$F$113:$F$122)*(IF('Gastos com Pessoal'!$L$113:$L$122&lt;=K$1,1,0))*INDIRECT(CONCATENATE("'Gastos com Pessoal'!",$BB27)))+SUM((K$1&gt;='Gastos com Pessoal'!$E$113:$E$122)*(K$1&lt;='Gastos com Pessoal'!$F$113:$F$122)*(IF('Gastos com Pessoal'!$Q$113:$Q$122&lt;=K$1,1,0))*INDIRECT(CONCATENATE("'Gastos com Pessoal'!",$BC27)))</f>
        <v>0</v>
      </c>
      <c r="L27" s="88">
        <f t="array" aca="1" ref="L27" ca="1">SUM((L$1&gt;='Gastos com Pessoal'!$E$113:$E$122)*(L$1&lt;='Gastos com Pessoal'!$F$113:$F$122)*INDIRECT(CONCATENATE("'Encargos e Benefícios'!",$AY27)))+SUM((L$1&gt;='Gastos com Pessoal'!$E$113:$E$122)*(L$1&lt;='Gastos com Pessoal'!$F$113:$F$122)*(IF('Gastos com Pessoal'!$G$113:$G$122&lt;=L$1,1,0))*INDIRECT(CONCATENATE("'Gastos com Pessoal'!",$BA27)))+SUM((L$1&gt;='Gastos com Pessoal'!$E$113:$E$122)*(L$1&lt;='Gastos com Pessoal'!$F$113:$F$122)*(IF('Gastos com Pessoal'!$L$113:$L$122&lt;=L$1,1,0))*INDIRECT(CONCATENATE("'Gastos com Pessoal'!",$BB27)))+SUM((L$1&gt;='Gastos com Pessoal'!$E$113:$E$122)*(L$1&lt;='Gastos com Pessoal'!$F$113:$F$122)*(IF('Gastos com Pessoal'!$Q$113:$Q$122&lt;=L$1,1,0))*INDIRECT(CONCATENATE("'Gastos com Pessoal'!",$BC27)))</f>
        <v>0</v>
      </c>
      <c r="M27" s="88">
        <f t="array" aca="1" ref="M27" ca="1">SUM((M$1&gt;='Gastos com Pessoal'!$E$113:$E$122)*(M$1&lt;='Gastos com Pessoal'!$F$113:$F$122)*INDIRECT(CONCATENATE("'Encargos e Benefícios'!",$AY27)))+SUM((M$1&gt;='Gastos com Pessoal'!$E$113:$E$122)*(M$1&lt;='Gastos com Pessoal'!$F$113:$F$122)*(IF('Gastos com Pessoal'!$G$113:$G$122&lt;=M$1,1,0))*INDIRECT(CONCATENATE("'Gastos com Pessoal'!",$BA27)))+SUM((M$1&gt;='Gastos com Pessoal'!$E$113:$E$122)*(M$1&lt;='Gastos com Pessoal'!$F$113:$F$122)*(IF('Gastos com Pessoal'!$L$113:$L$122&lt;=M$1,1,0))*INDIRECT(CONCATENATE("'Gastos com Pessoal'!",$BB27)))+SUM((M$1&gt;='Gastos com Pessoal'!$E$113:$E$122)*(M$1&lt;='Gastos com Pessoal'!$F$113:$F$122)*(IF('Gastos com Pessoal'!$Q$113:$Q$122&lt;=M$1,1,0))*INDIRECT(CONCATENATE("'Gastos com Pessoal'!",$BC27)))</f>
        <v>0</v>
      </c>
      <c r="N27" s="88">
        <f t="array" aca="1" ref="N27" ca="1">SUM((N$1&gt;='Gastos com Pessoal'!$E$113:$E$122)*(N$1&lt;='Gastos com Pessoal'!$F$113:$F$122)*INDIRECT(CONCATENATE("'Encargos e Benefícios'!",$AY27)))+SUM((N$1&gt;='Gastos com Pessoal'!$E$113:$E$122)*(N$1&lt;='Gastos com Pessoal'!$F$113:$F$122)*(IF('Gastos com Pessoal'!$G$113:$G$122&lt;=N$1,1,0))*INDIRECT(CONCATENATE("'Gastos com Pessoal'!",$BA27)))+SUM((N$1&gt;='Gastos com Pessoal'!$E$113:$E$122)*(N$1&lt;='Gastos com Pessoal'!$F$113:$F$122)*(IF('Gastos com Pessoal'!$L$113:$L$122&lt;=N$1,1,0))*INDIRECT(CONCATENATE("'Gastos com Pessoal'!",$BB27)))+SUM((N$1&gt;='Gastos com Pessoal'!$E$113:$E$122)*(N$1&lt;='Gastos com Pessoal'!$F$113:$F$122)*(IF('Gastos com Pessoal'!$Q$113:$Q$122&lt;=N$1,1,0))*INDIRECT(CONCATENATE("'Gastos com Pessoal'!",$BC27)))</f>
        <v>0</v>
      </c>
      <c r="O27" s="88">
        <f t="array" aca="1" ref="O27" ca="1">SUM((O$1&gt;='Gastos com Pessoal'!$E$113:$E$122)*(O$1&lt;='Gastos com Pessoal'!$F$113:$F$122)*INDIRECT(CONCATENATE("'Encargos e Benefícios'!",$AY27)))+SUM((O$1&gt;='Gastos com Pessoal'!$E$113:$E$122)*(O$1&lt;='Gastos com Pessoal'!$F$113:$F$122)*(IF('Gastos com Pessoal'!$G$113:$G$122&lt;=O$1,1,0))*INDIRECT(CONCATENATE("'Gastos com Pessoal'!",$BA27)))+SUM((O$1&gt;='Gastos com Pessoal'!$E$113:$E$122)*(O$1&lt;='Gastos com Pessoal'!$F$113:$F$122)*(IF('Gastos com Pessoal'!$L$113:$L$122&lt;=O$1,1,0))*INDIRECT(CONCATENATE("'Gastos com Pessoal'!",$BB27)))+SUM((O$1&gt;='Gastos com Pessoal'!$E$113:$E$122)*(O$1&lt;='Gastos com Pessoal'!$F$113:$F$122)*(IF('Gastos com Pessoal'!$Q$113:$Q$122&lt;=O$1,1,0))*INDIRECT(CONCATENATE("'Gastos com Pessoal'!",$BC27)))</f>
        <v>0</v>
      </c>
      <c r="P27" s="88">
        <f t="array" aca="1" ref="P27" ca="1">SUM((P$1&gt;='Gastos com Pessoal'!$E$113:$E$122)*(P$1&lt;='Gastos com Pessoal'!$F$113:$F$122)*INDIRECT(CONCATENATE("'Encargos e Benefícios'!",$AY27)))+SUM((P$1&gt;='Gastos com Pessoal'!$E$113:$E$122)*(P$1&lt;='Gastos com Pessoal'!$F$113:$F$122)*(IF('Gastos com Pessoal'!$G$113:$G$122&lt;=P$1,1,0))*INDIRECT(CONCATENATE("'Gastos com Pessoal'!",$BA27)))+SUM((P$1&gt;='Gastos com Pessoal'!$E$113:$E$122)*(P$1&lt;='Gastos com Pessoal'!$F$113:$F$122)*(IF('Gastos com Pessoal'!$L$113:$L$122&lt;=P$1,1,0))*INDIRECT(CONCATENATE("'Gastos com Pessoal'!",$BB27)))+SUM((P$1&gt;='Gastos com Pessoal'!$E$113:$E$122)*(P$1&lt;='Gastos com Pessoal'!$F$113:$F$122)*(IF('Gastos com Pessoal'!$Q$113:$Q$122&lt;=P$1,1,0))*INDIRECT(CONCATENATE("'Gastos com Pessoal'!",$BC27)))</f>
        <v>0</v>
      </c>
      <c r="Q27" s="88">
        <f t="array" aca="1" ref="Q27" ca="1">SUM((Q$1&gt;='Gastos com Pessoal'!$E$113:$E$122)*(Q$1&lt;='Gastos com Pessoal'!$F$113:$F$122)*INDIRECT(CONCATENATE("'Encargos e Benefícios'!",$AY27)))+SUM((Q$1&gt;='Gastos com Pessoal'!$E$113:$E$122)*(Q$1&lt;='Gastos com Pessoal'!$F$113:$F$122)*(IF('Gastos com Pessoal'!$G$113:$G$122&lt;=Q$1,1,0))*INDIRECT(CONCATENATE("'Gastos com Pessoal'!",$BA27)))+SUM((Q$1&gt;='Gastos com Pessoal'!$E$113:$E$122)*(Q$1&lt;='Gastos com Pessoal'!$F$113:$F$122)*(IF('Gastos com Pessoal'!$L$113:$L$122&lt;=Q$1,1,0))*INDIRECT(CONCATENATE("'Gastos com Pessoal'!",$BB27)))+SUM((Q$1&gt;='Gastos com Pessoal'!$E$113:$E$122)*(Q$1&lt;='Gastos com Pessoal'!$F$113:$F$122)*(IF('Gastos com Pessoal'!$Q$113:$Q$122&lt;=Q$1,1,0))*INDIRECT(CONCATENATE("'Gastos com Pessoal'!",$BC27)))</f>
        <v>0</v>
      </c>
      <c r="R27" s="88">
        <f t="array" aca="1" ref="R27" ca="1">SUM((R$1&gt;='Gastos com Pessoal'!$E$113:$E$122)*(R$1&lt;='Gastos com Pessoal'!$F$113:$F$122)*INDIRECT(CONCATENATE("'Encargos e Benefícios'!",$AY27)))+SUM((R$1&gt;='Gastos com Pessoal'!$E$113:$E$122)*(R$1&lt;='Gastos com Pessoal'!$F$113:$F$122)*(IF('Gastos com Pessoal'!$G$113:$G$122&lt;=R$1,1,0))*INDIRECT(CONCATENATE("'Gastos com Pessoal'!",$BA27)))+SUM((R$1&gt;='Gastos com Pessoal'!$E$113:$E$122)*(R$1&lt;='Gastos com Pessoal'!$F$113:$F$122)*(IF('Gastos com Pessoal'!$L$113:$L$122&lt;=R$1,1,0))*INDIRECT(CONCATENATE("'Gastos com Pessoal'!",$BB27)))+SUM((R$1&gt;='Gastos com Pessoal'!$E$113:$E$122)*(R$1&lt;='Gastos com Pessoal'!$F$113:$F$122)*(IF('Gastos com Pessoal'!$Q$113:$Q$122&lt;=R$1,1,0))*INDIRECT(CONCATENATE("'Gastos com Pessoal'!",$BC27)))</f>
        <v>0</v>
      </c>
      <c r="S27" s="88">
        <f t="array" aca="1" ref="S27" ca="1">SUM((S$1&gt;='Gastos com Pessoal'!$E$113:$E$122)*(S$1&lt;='Gastos com Pessoal'!$F$113:$F$122)*INDIRECT(CONCATENATE("'Encargos e Benefícios'!",$AY27)))+SUM((S$1&gt;='Gastos com Pessoal'!$E$113:$E$122)*(S$1&lt;='Gastos com Pessoal'!$F$113:$F$122)*(IF('Gastos com Pessoal'!$G$113:$G$122&lt;=S$1,1,0))*INDIRECT(CONCATENATE("'Gastos com Pessoal'!",$BA27)))+SUM((S$1&gt;='Gastos com Pessoal'!$E$113:$E$122)*(S$1&lt;='Gastos com Pessoal'!$F$113:$F$122)*(IF('Gastos com Pessoal'!$L$113:$L$122&lt;=S$1,1,0))*INDIRECT(CONCATENATE("'Gastos com Pessoal'!",$BB27)))+SUM((S$1&gt;='Gastos com Pessoal'!$E$113:$E$122)*(S$1&lt;='Gastos com Pessoal'!$F$113:$F$122)*(IF('Gastos com Pessoal'!$Q$113:$Q$122&lt;=S$1,1,0))*INDIRECT(CONCATENATE("'Gastos com Pessoal'!",$BC27)))</f>
        <v>0</v>
      </c>
      <c r="T27" s="88">
        <f t="array" aca="1" ref="T27" ca="1">SUM((T$1&gt;='Gastos com Pessoal'!$E$113:$E$122)*(T$1&lt;='Gastos com Pessoal'!$F$113:$F$122)*INDIRECT(CONCATENATE("'Encargos e Benefícios'!",$AY27)))+SUM((T$1&gt;='Gastos com Pessoal'!$E$113:$E$122)*(T$1&lt;='Gastos com Pessoal'!$F$113:$F$122)*(IF('Gastos com Pessoal'!$G$113:$G$122&lt;=T$1,1,0))*INDIRECT(CONCATENATE("'Gastos com Pessoal'!",$BA27)))+SUM((T$1&gt;='Gastos com Pessoal'!$E$113:$E$122)*(T$1&lt;='Gastos com Pessoal'!$F$113:$F$122)*(IF('Gastos com Pessoal'!$L$113:$L$122&lt;=T$1,1,0))*INDIRECT(CONCATENATE("'Gastos com Pessoal'!",$BB27)))+SUM((T$1&gt;='Gastos com Pessoal'!$E$113:$E$122)*(T$1&lt;='Gastos com Pessoal'!$F$113:$F$122)*(IF('Gastos com Pessoal'!$Q$113:$Q$122&lt;=T$1,1,0))*INDIRECT(CONCATENATE("'Gastos com Pessoal'!",$BC27)))</f>
        <v>0</v>
      </c>
      <c r="U27" s="88">
        <f t="array" aca="1" ref="U27" ca="1">SUM((U$1&gt;='Gastos com Pessoal'!$E$113:$E$122)*(U$1&lt;='Gastos com Pessoal'!$F$113:$F$122)*INDIRECT(CONCATENATE("'Encargos e Benefícios'!",$AY27)))+SUM((U$1&gt;='Gastos com Pessoal'!$E$113:$E$122)*(U$1&lt;='Gastos com Pessoal'!$F$113:$F$122)*(IF('Gastos com Pessoal'!$G$113:$G$122&lt;=U$1,1,0))*INDIRECT(CONCATENATE("'Gastos com Pessoal'!",$BA27)))+SUM((U$1&gt;='Gastos com Pessoal'!$E$113:$E$122)*(U$1&lt;='Gastos com Pessoal'!$F$113:$F$122)*(IF('Gastos com Pessoal'!$L$113:$L$122&lt;=U$1,1,0))*INDIRECT(CONCATENATE("'Gastos com Pessoal'!",$BB27)))+SUM((U$1&gt;='Gastos com Pessoal'!$E$113:$E$122)*(U$1&lt;='Gastos com Pessoal'!$F$113:$F$122)*(IF('Gastos com Pessoal'!$Q$113:$Q$122&lt;=U$1,1,0))*INDIRECT(CONCATENATE("'Gastos com Pessoal'!",$BC27)))</f>
        <v>0</v>
      </c>
      <c r="V27" s="88">
        <f t="array" aca="1" ref="V27" ca="1">SUM((V$1&gt;='Gastos com Pessoal'!$E$113:$E$122)*(V$1&lt;='Gastos com Pessoal'!$F$113:$F$122)*INDIRECT(CONCATENATE("'Encargos e Benefícios'!",$AY27)))+SUM((V$1&gt;='Gastos com Pessoal'!$E$113:$E$122)*(V$1&lt;='Gastos com Pessoal'!$F$113:$F$122)*(IF('Gastos com Pessoal'!$G$113:$G$122&lt;=V$1,1,0))*INDIRECT(CONCATENATE("'Gastos com Pessoal'!",$BA27)))+SUM((V$1&gt;='Gastos com Pessoal'!$E$113:$E$122)*(V$1&lt;='Gastos com Pessoal'!$F$113:$F$122)*(IF('Gastos com Pessoal'!$L$113:$L$122&lt;=V$1,1,0))*INDIRECT(CONCATENATE("'Gastos com Pessoal'!",$BB27)))+SUM((V$1&gt;='Gastos com Pessoal'!$E$113:$E$122)*(V$1&lt;='Gastos com Pessoal'!$F$113:$F$122)*(IF('Gastos com Pessoal'!$Q$113:$Q$122&lt;=V$1,1,0))*INDIRECT(CONCATENATE("'Gastos com Pessoal'!",$BC27)))</f>
        <v>0</v>
      </c>
      <c r="W27" s="88">
        <f t="array" aca="1" ref="W27" ca="1">SUM((W$1&gt;='Gastos com Pessoal'!$E$113:$E$122)*(W$1&lt;='Gastos com Pessoal'!$F$113:$F$122)*INDIRECT(CONCATENATE("'Encargos e Benefícios'!",$AY27)))+SUM((W$1&gt;='Gastos com Pessoal'!$E$113:$E$122)*(W$1&lt;='Gastos com Pessoal'!$F$113:$F$122)*(IF('Gastos com Pessoal'!$G$113:$G$122&lt;=W$1,1,0))*INDIRECT(CONCATENATE("'Gastos com Pessoal'!",$BA27)))+SUM((W$1&gt;='Gastos com Pessoal'!$E$113:$E$122)*(W$1&lt;='Gastos com Pessoal'!$F$113:$F$122)*(IF('Gastos com Pessoal'!$L$113:$L$122&lt;=W$1,1,0))*INDIRECT(CONCATENATE("'Gastos com Pessoal'!",$BB27)))+SUM((W$1&gt;='Gastos com Pessoal'!$E$113:$E$122)*(W$1&lt;='Gastos com Pessoal'!$F$113:$F$122)*(IF('Gastos com Pessoal'!$Q$113:$Q$122&lt;=W$1,1,0))*INDIRECT(CONCATENATE("'Gastos com Pessoal'!",$BC27)))</f>
        <v>0</v>
      </c>
      <c r="X27" s="88">
        <f t="array" aca="1" ref="X27" ca="1">SUM((X$1&gt;='Gastos com Pessoal'!$E$113:$E$122)*(X$1&lt;='Gastos com Pessoal'!$F$113:$F$122)*INDIRECT(CONCATENATE("'Encargos e Benefícios'!",$AY27)))+SUM((X$1&gt;='Gastos com Pessoal'!$E$113:$E$122)*(X$1&lt;='Gastos com Pessoal'!$F$113:$F$122)*(IF('Gastos com Pessoal'!$G$113:$G$122&lt;=X$1,1,0))*INDIRECT(CONCATENATE("'Gastos com Pessoal'!",$BA27)))+SUM((X$1&gt;='Gastos com Pessoal'!$E$113:$E$122)*(X$1&lt;='Gastos com Pessoal'!$F$113:$F$122)*(IF('Gastos com Pessoal'!$L$113:$L$122&lt;=X$1,1,0))*INDIRECT(CONCATENATE("'Gastos com Pessoal'!",$BB27)))+SUM((X$1&gt;='Gastos com Pessoal'!$E$113:$E$122)*(X$1&lt;='Gastos com Pessoal'!$F$113:$F$122)*(IF('Gastos com Pessoal'!$Q$113:$Q$122&lt;=X$1,1,0))*INDIRECT(CONCATENATE("'Gastos com Pessoal'!",$BC27)))</f>
        <v>0</v>
      </c>
      <c r="Y27" s="88">
        <f t="array" aca="1" ref="Y27" ca="1">SUM((Y$1&gt;='Gastos com Pessoal'!$E$113:$E$122)*(Y$1&lt;='Gastos com Pessoal'!$F$113:$F$122)*INDIRECT(CONCATENATE("'Encargos e Benefícios'!",$AY27)))+SUM((Y$1&gt;='Gastos com Pessoal'!$E$113:$E$122)*(Y$1&lt;='Gastos com Pessoal'!$F$113:$F$122)*(IF('Gastos com Pessoal'!$G$113:$G$122&lt;=Y$1,1,0))*INDIRECT(CONCATENATE("'Gastos com Pessoal'!",$BA27)))+SUM((Y$1&gt;='Gastos com Pessoal'!$E$113:$E$122)*(Y$1&lt;='Gastos com Pessoal'!$F$113:$F$122)*(IF('Gastos com Pessoal'!$L$113:$L$122&lt;=Y$1,1,0))*INDIRECT(CONCATENATE("'Gastos com Pessoal'!",$BB27)))+SUM((Y$1&gt;='Gastos com Pessoal'!$E$113:$E$122)*(Y$1&lt;='Gastos com Pessoal'!$F$113:$F$122)*(IF('Gastos com Pessoal'!$Q$113:$Q$122&lt;=Y$1,1,0))*INDIRECT(CONCATENATE("'Gastos com Pessoal'!",$BC27)))</f>
        <v>0</v>
      </c>
      <c r="Z27" s="88">
        <f t="array" aca="1" ref="Z27" ca="1">SUM((Z$1&gt;='Gastos com Pessoal'!$E$113:$E$122)*(Z$1&lt;='Gastos com Pessoal'!$F$113:$F$122)*INDIRECT(CONCATENATE("'Encargos e Benefícios'!",$AY27)))+SUM((Z$1&gt;='Gastos com Pessoal'!$E$113:$E$122)*(Z$1&lt;='Gastos com Pessoal'!$F$113:$F$122)*(IF('Gastos com Pessoal'!$G$113:$G$122&lt;=Z$1,1,0))*INDIRECT(CONCATENATE("'Gastos com Pessoal'!",$BA27)))+SUM((Z$1&gt;='Gastos com Pessoal'!$E$113:$E$122)*(Z$1&lt;='Gastos com Pessoal'!$F$113:$F$122)*(IF('Gastos com Pessoal'!$L$113:$L$122&lt;=Z$1,1,0))*INDIRECT(CONCATENATE("'Gastos com Pessoal'!",$BB27)))+SUM((Z$1&gt;='Gastos com Pessoal'!$E$113:$E$122)*(Z$1&lt;='Gastos com Pessoal'!$F$113:$F$122)*(IF('Gastos com Pessoal'!$Q$113:$Q$122&lt;=Z$1,1,0))*INDIRECT(CONCATENATE("'Gastos com Pessoal'!",$BC27)))</f>
        <v>0</v>
      </c>
      <c r="AA27" s="88">
        <f t="array" aca="1" ref="AA27" ca="1">SUM((AA$1&gt;='Gastos com Pessoal'!$E$113:$E$122)*(AA$1&lt;='Gastos com Pessoal'!$F$113:$F$122)*INDIRECT(CONCATENATE("'Encargos e Benefícios'!",$AY27)))+SUM((AA$1&gt;='Gastos com Pessoal'!$E$113:$E$122)*(AA$1&lt;='Gastos com Pessoal'!$F$113:$F$122)*(IF('Gastos com Pessoal'!$G$113:$G$122&lt;=AA$1,1,0))*INDIRECT(CONCATENATE("'Gastos com Pessoal'!",$BA27)))+SUM((AA$1&gt;='Gastos com Pessoal'!$E$113:$E$122)*(AA$1&lt;='Gastos com Pessoal'!$F$113:$F$122)*(IF('Gastos com Pessoal'!$L$113:$L$122&lt;=AA$1,1,0))*INDIRECT(CONCATENATE("'Gastos com Pessoal'!",$BB27)))+SUM((AA$1&gt;='Gastos com Pessoal'!$E$113:$E$122)*(AA$1&lt;='Gastos com Pessoal'!$F$113:$F$122)*(IF('Gastos com Pessoal'!$Q$113:$Q$122&lt;=AA$1,1,0))*INDIRECT(CONCATENATE("'Gastos com Pessoal'!",$BC27)))</f>
        <v>0</v>
      </c>
      <c r="AB27" s="88">
        <f t="array" aca="1" ref="AB27" ca="1">SUM((AB$1&gt;='Gastos com Pessoal'!$E$113:$E$122)*(AB$1&lt;='Gastos com Pessoal'!$F$113:$F$122)*INDIRECT(CONCATENATE("'Encargos e Benefícios'!",$AY27)))+SUM((AB$1&gt;='Gastos com Pessoal'!$E$113:$E$122)*(AB$1&lt;='Gastos com Pessoal'!$F$113:$F$122)*(IF('Gastos com Pessoal'!$G$113:$G$122&lt;=AB$1,1,0))*INDIRECT(CONCATENATE("'Gastos com Pessoal'!",$BA27)))+SUM((AB$1&gt;='Gastos com Pessoal'!$E$113:$E$122)*(AB$1&lt;='Gastos com Pessoal'!$F$113:$F$122)*(IF('Gastos com Pessoal'!$L$113:$L$122&lt;=AB$1,1,0))*INDIRECT(CONCATENATE("'Gastos com Pessoal'!",$BB27)))+SUM((AB$1&gt;='Gastos com Pessoal'!$E$113:$E$122)*(AB$1&lt;='Gastos com Pessoal'!$F$113:$F$122)*(IF('Gastos com Pessoal'!$Q$113:$Q$122&lt;=AB$1,1,0))*INDIRECT(CONCATENATE("'Gastos com Pessoal'!",$BC27)))</f>
        <v>0</v>
      </c>
      <c r="AC27" s="88">
        <f t="array" aca="1" ref="AC27" ca="1">SUM((AC$1&gt;='Gastos com Pessoal'!$E$113:$E$122)*(AC$1&lt;='Gastos com Pessoal'!$F$113:$F$122)*INDIRECT(CONCATENATE("'Encargos e Benefícios'!",$AY27)))+SUM((AC$1&gt;='Gastos com Pessoal'!$E$113:$E$122)*(AC$1&lt;='Gastos com Pessoal'!$F$113:$F$122)*(IF('Gastos com Pessoal'!$G$113:$G$122&lt;=AC$1,1,0))*INDIRECT(CONCATENATE("'Gastos com Pessoal'!",$BA27)))+SUM((AC$1&gt;='Gastos com Pessoal'!$E$113:$E$122)*(AC$1&lt;='Gastos com Pessoal'!$F$113:$F$122)*(IF('Gastos com Pessoal'!$L$113:$L$122&lt;=AC$1,1,0))*INDIRECT(CONCATENATE("'Gastos com Pessoal'!",$BB27)))+SUM((AC$1&gt;='Gastos com Pessoal'!$E$113:$E$122)*(AC$1&lt;='Gastos com Pessoal'!$F$113:$F$122)*(IF('Gastos com Pessoal'!$Q$113:$Q$122&lt;=AC$1,1,0))*INDIRECT(CONCATENATE("'Gastos com Pessoal'!",$BC27)))</f>
        <v>0</v>
      </c>
      <c r="AD27" s="88">
        <f t="array" aca="1" ref="AD27" ca="1">SUM((AD$1&gt;='Gastos com Pessoal'!$E$113:$E$122)*(AD$1&lt;='Gastos com Pessoal'!$F$113:$F$122)*INDIRECT(CONCATENATE("'Encargos e Benefícios'!",$AY27)))+SUM((AD$1&gt;='Gastos com Pessoal'!$E$113:$E$122)*(AD$1&lt;='Gastos com Pessoal'!$F$113:$F$122)*(IF('Gastos com Pessoal'!$G$113:$G$122&lt;=AD$1,1,0))*INDIRECT(CONCATENATE("'Gastos com Pessoal'!",$BA27)))+SUM((AD$1&gt;='Gastos com Pessoal'!$E$113:$E$122)*(AD$1&lt;='Gastos com Pessoal'!$F$113:$F$122)*(IF('Gastos com Pessoal'!$L$113:$L$122&lt;=AD$1,1,0))*INDIRECT(CONCATENATE("'Gastos com Pessoal'!",$BB27)))+SUM((AD$1&gt;='Gastos com Pessoal'!$E$113:$E$122)*(AD$1&lt;='Gastos com Pessoal'!$F$113:$F$122)*(IF('Gastos com Pessoal'!$Q$113:$Q$122&lt;=AD$1,1,0))*INDIRECT(CONCATENATE("'Gastos com Pessoal'!",$BC27)))</f>
        <v>0</v>
      </c>
      <c r="AE27" s="88">
        <f t="array" aca="1" ref="AE27" ca="1">SUM((AE$1&gt;='Gastos com Pessoal'!$E$113:$E$122)*(AE$1&lt;='Gastos com Pessoal'!$F$113:$F$122)*INDIRECT(CONCATENATE("'Encargos e Benefícios'!",$AY27)))+SUM((AE$1&gt;='Gastos com Pessoal'!$E$113:$E$122)*(AE$1&lt;='Gastos com Pessoal'!$F$113:$F$122)*(IF('Gastos com Pessoal'!$G$113:$G$122&lt;=AE$1,1,0))*INDIRECT(CONCATENATE("'Gastos com Pessoal'!",$BA27)))+SUM((AE$1&gt;='Gastos com Pessoal'!$E$113:$E$122)*(AE$1&lt;='Gastos com Pessoal'!$F$113:$F$122)*(IF('Gastos com Pessoal'!$L$113:$L$122&lt;=AE$1,1,0))*INDIRECT(CONCATENATE("'Gastos com Pessoal'!",$BB27)))+SUM((AE$1&gt;='Gastos com Pessoal'!$E$113:$E$122)*(AE$1&lt;='Gastos com Pessoal'!$F$113:$F$122)*(IF('Gastos com Pessoal'!$Q$113:$Q$122&lt;=AE$1,1,0))*INDIRECT(CONCATENATE("'Gastos com Pessoal'!",$BC27)))</f>
        <v>0</v>
      </c>
      <c r="AF27" s="88">
        <f t="array" aca="1" ref="AF27" ca="1">SUM((AF$1&gt;='Gastos com Pessoal'!$E$113:$E$122)*(AF$1&lt;='Gastos com Pessoal'!$F$113:$F$122)*INDIRECT(CONCATENATE("'Encargos e Benefícios'!",$AY27)))+SUM((AF$1&gt;='Gastos com Pessoal'!$E$113:$E$122)*(AF$1&lt;='Gastos com Pessoal'!$F$113:$F$122)*(IF('Gastos com Pessoal'!$G$113:$G$122&lt;=AF$1,1,0))*INDIRECT(CONCATENATE("'Gastos com Pessoal'!",$BA27)))+SUM((AF$1&gt;='Gastos com Pessoal'!$E$113:$E$122)*(AF$1&lt;='Gastos com Pessoal'!$F$113:$F$122)*(IF('Gastos com Pessoal'!$L$113:$L$122&lt;=AF$1,1,0))*INDIRECT(CONCATENATE("'Gastos com Pessoal'!",$BB27)))+SUM((AF$1&gt;='Gastos com Pessoal'!$E$113:$E$122)*(AF$1&lt;='Gastos com Pessoal'!$F$113:$F$122)*(IF('Gastos com Pessoal'!$Q$113:$Q$122&lt;=AF$1,1,0))*INDIRECT(CONCATENATE("'Gastos com Pessoal'!",$BC27)))</f>
        <v>0</v>
      </c>
      <c r="AG27" s="88">
        <f t="array" aca="1" ref="AG27" ca="1">SUM((AG$1&gt;='Gastos com Pessoal'!$E$113:$E$122)*(AG$1&lt;='Gastos com Pessoal'!$F$113:$F$122)*INDIRECT(CONCATENATE("'Encargos e Benefícios'!",$AY27)))+SUM((AG$1&gt;='Gastos com Pessoal'!$E$113:$E$122)*(AG$1&lt;='Gastos com Pessoal'!$F$113:$F$122)*(IF('Gastos com Pessoal'!$G$113:$G$122&lt;=AG$1,1,0))*INDIRECT(CONCATENATE("'Gastos com Pessoal'!",$BA27)))+SUM((AG$1&gt;='Gastos com Pessoal'!$E$113:$E$122)*(AG$1&lt;='Gastos com Pessoal'!$F$113:$F$122)*(IF('Gastos com Pessoal'!$L$113:$L$122&lt;=AG$1,1,0))*INDIRECT(CONCATENATE("'Gastos com Pessoal'!",$BB27)))+SUM((AG$1&gt;='Gastos com Pessoal'!$E$113:$E$122)*(AG$1&lt;='Gastos com Pessoal'!$F$113:$F$122)*(IF('Gastos com Pessoal'!$Q$113:$Q$122&lt;=AG$1,1,0))*INDIRECT(CONCATENATE("'Gastos com Pessoal'!",$BC27)))</f>
        <v>0</v>
      </c>
      <c r="AH27" s="88">
        <f t="array" aca="1" ref="AH27" ca="1">SUM((AH$1&gt;='Gastos com Pessoal'!$E$113:$E$122)*(AH$1&lt;='Gastos com Pessoal'!$F$113:$F$122)*INDIRECT(CONCATENATE("'Encargos e Benefícios'!",$AY27)))+SUM((AH$1&gt;='Gastos com Pessoal'!$E$113:$E$122)*(AH$1&lt;='Gastos com Pessoal'!$F$113:$F$122)*(IF('Gastos com Pessoal'!$G$113:$G$122&lt;=AH$1,1,0))*INDIRECT(CONCATENATE("'Gastos com Pessoal'!",$BA27)))+SUM((AH$1&gt;='Gastos com Pessoal'!$E$113:$E$122)*(AH$1&lt;='Gastos com Pessoal'!$F$113:$F$122)*(IF('Gastos com Pessoal'!$L$113:$L$122&lt;=AH$1,1,0))*INDIRECT(CONCATENATE("'Gastos com Pessoal'!",$BB27)))+SUM((AH$1&gt;='Gastos com Pessoal'!$E$113:$E$122)*(AH$1&lt;='Gastos com Pessoal'!$F$113:$F$122)*(IF('Gastos com Pessoal'!$Q$113:$Q$122&lt;=AH$1,1,0))*INDIRECT(CONCATENATE("'Gastos com Pessoal'!",$BC27)))</f>
        <v>0</v>
      </c>
      <c r="AI27" s="88">
        <f t="array" aca="1" ref="AI27" ca="1">SUM((AI$1&gt;='Gastos com Pessoal'!$E$113:$E$122)*(AI$1&lt;='Gastos com Pessoal'!$F$113:$F$122)*INDIRECT(CONCATENATE("'Encargos e Benefícios'!",$AY27)))+SUM((AI$1&gt;='Gastos com Pessoal'!$E$113:$E$122)*(AI$1&lt;='Gastos com Pessoal'!$F$113:$F$122)*(IF('Gastos com Pessoal'!$G$113:$G$122&lt;=AI$1,1,0))*INDIRECT(CONCATENATE("'Gastos com Pessoal'!",$BA27)))+SUM((AI$1&gt;='Gastos com Pessoal'!$E$113:$E$122)*(AI$1&lt;='Gastos com Pessoal'!$F$113:$F$122)*(IF('Gastos com Pessoal'!$L$113:$L$122&lt;=AI$1,1,0))*INDIRECT(CONCATENATE("'Gastos com Pessoal'!",$BB27)))+SUM((AI$1&gt;='Gastos com Pessoal'!$E$113:$E$122)*(AI$1&lt;='Gastos com Pessoal'!$F$113:$F$122)*(IF('Gastos com Pessoal'!$Q$113:$Q$122&lt;=AI$1,1,0))*INDIRECT(CONCATENATE("'Gastos com Pessoal'!",$BC27)))</f>
        <v>0</v>
      </c>
      <c r="AJ27" s="88">
        <f t="array" aca="1" ref="AJ27" ca="1">SUM((AJ$1&gt;='Gastos com Pessoal'!$E$113:$E$122)*(AJ$1&lt;='Gastos com Pessoal'!$F$113:$F$122)*INDIRECT(CONCATENATE("'Encargos e Benefícios'!",$AY27)))+SUM((AJ$1&gt;='Gastos com Pessoal'!$E$113:$E$122)*(AJ$1&lt;='Gastos com Pessoal'!$F$113:$F$122)*(IF('Gastos com Pessoal'!$G$113:$G$122&lt;=AJ$1,1,0))*INDIRECT(CONCATENATE("'Gastos com Pessoal'!",$BA27)))+SUM((AJ$1&gt;='Gastos com Pessoal'!$E$113:$E$122)*(AJ$1&lt;='Gastos com Pessoal'!$F$113:$F$122)*(IF('Gastos com Pessoal'!$L$113:$L$122&lt;=AJ$1,1,0))*INDIRECT(CONCATENATE("'Gastos com Pessoal'!",$BB27)))+SUM((AJ$1&gt;='Gastos com Pessoal'!$E$113:$E$122)*(AJ$1&lt;='Gastos com Pessoal'!$F$113:$F$122)*(IF('Gastos com Pessoal'!$Q$113:$Q$122&lt;=AJ$1,1,0))*INDIRECT(CONCATENATE("'Gastos com Pessoal'!",$BC27)))</f>
        <v>0</v>
      </c>
      <c r="AK27" s="88">
        <f t="array" aca="1" ref="AK27" ca="1">SUM((AK$1&gt;='Gastos com Pessoal'!$E$113:$E$122)*(AK$1&lt;='Gastos com Pessoal'!$F$113:$F$122)*INDIRECT(CONCATENATE("'Encargos e Benefícios'!",$AY27)))+SUM((AK$1&gt;='Gastos com Pessoal'!$E$113:$E$122)*(AK$1&lt;='Gastos com Pessoal'!$F$113:$F$122)*(IF('Gastos com Pessoal'!$G$113:$G$122&lt;=AK$1,1,0))*INDIRECT(CONCATENATE("'Gastos com Pessoal'!",$BA27)))+SUM((AK$1&gt;='Gastos com Pessoal'!$E$113:$E$122)*(AK$1&lt;='Gastos com Pessoal'!$F$113:$F$122)*(IF('Gastos com Pessoal'!$L$113:$L$122&lt;=AK$1,1,0))*INDIRECT(CONCATENATE("'Gastos com Pessoal'!",$BB27)))+SUM((AK$1&gt;='Gastos com Pessoal'!$E$113:$E$122)*(AK$1&lt;='Gastos com Pessoal'!$F$113:$F$122)*(IF('Gastos com Pessoal'!$Q$113:$Q$122&lt;=AK$1,1,0))*INDIRECT(CONCATENATE("'Gastos com Pessoal'!",$BC27)))</f>
        <v>0</v>
      </c>
      <c r="AL27" s="88">
        <f t="array" aca="1" ref="AL27" ca="1">SUM((AL$1&gt;='Gastos com Pessoal'!$E$113:$E$122)*(AL$1&lt;='Gastos com Pessoal'!$F$113:$F$122)*INDIRECT(CONCATENATE("'Encargos e Benefícios'!",$AY27)))+SUM((AL$1&gt;='Gastos com Pessoal'!$E$113:$E$122)*(AL$1&lt;='Gastos com Pessoal'!$F$113:$F$122)*(IF('Gastos com Pessoal'!$G$113:$G$122&lt;=AL$1,1,0))*INDIRECT(CONCATENATE("'Gastos com Pessoal'!",$BA27)))+SUM((AL$1&gt;='Gastos com Pessoal'!$E$113:$E$122)*(AL$1&lt;='Gastos com Pessoal'!$F$113:$F$122)*(IF('Gastos com Pessoal'!$L$113:$L$122&lt;=AL$1,1,0))*INDIRECT(CONCATENATE("'Gastos com Pessoal'!",$BB27)))+SUM((AL$1&gt;='Gastos com Pessoal'!$E$113:$E$122)*(AL$1&lt;='Gastos com Pessoal'!$F$113:$F$122)*(IF('Gastos com Pessoal'!$Q$113:$Q$122&lt;=AL$1,1,0))*INDIRECT(CONCATENATE("'Gastos com Pessoal'!",$BC27)))</f>
        <v>0</v>
      </c>
      <c r="AM27" s="122">
        <f t="shared" ca="1" si="7"/>
        <v>90400</v>
      </c>
      <c r="AN27" s="91">
        <f t="shared" ca="1" si="8"/>
        <v>5.9030528040600874E-3</v>
      </c>
      <c r="AO27" s="108"/>
      <c r="AP27" s="108"/>
      <c r="AQ27" s="108"/>
      <c r="AR27" s="108"/>
      <c r="AS27" s="108"/>
      <c r="AT27" s="108"/>
      <c r="AU27" s="108"/>
      <c r="AV27" s="108"/>
      <c r="AW27" s="129" t="s">
        <v>146</v>
      </c>
      <c r="AX27" s="129"/>
      <c r="AY27" s="129" t="s">
        <v>147</v>
      </c>
      <c r="AZ27" s="129"/>
      <c r="BA27" s="129" t="str">
        <f ca="1">IF(ISNA('Gastos com Pessoal'!AV9),"$ZZ$113:$ZZ$122",'Gastos com Pessoal'!AV9)</f>
        <v>$I$113:$I$122</v>
      </c>
      <c r="BB27" s="129" t="str">
        <f ca="1">IF(ISNA('Gastos com Pessoal'!AZ9),"$ZZ$113:$ZZ$122",'Gastos com Pessoal'!AZ9)</f>
        <v>$N$113:$N$122</v>
      </c>
      <c r="BC27" s="129" t="str">
        <f ca="1">IF(ISNA('Gastos com Pessoal'!BD9),"$ZZ$113:$ZZ$122",'Gastos com Pessoal'!BD9)</f>
        <v>$ZZ$113:$ZZ$122</v>
      </c>
      <c r="BD27" s="108"/>
      <c r="BE27" s="108"/>
    </row>
    <row r="28" spans="1:57" ht="23.25" customHeight="1">
      <c r="A28" s="138"/>
      <c r="B28" s="139" t="s">
        <v>148</v>
      </c>
      <c r="C28" s="140">
        <f t="shared" ref="C28:AL28" ca="1" si="9">SUBTOTAL(109,C26:C27)</f>
        <v>1336</v>
      </c>
      <c r="D28" s="140">
        <f t="shared" ca="1" si="9"/>
        <v>1336</v>
      </c>
      <c r="E28" s="140">
        <f t="shared" ca="1" si="9"/>
        <v>89336</v>
      </c>
      <c r="F28" s="140">
        <f t="shared" ca="1" si="9"/>
        <v>89336</v>
      </c>
      <c r="G28" s="140">
        <f t="shared" ca="1" si="9"/>
        <v>89336</v>
      </c>
      <c r="H28" s="140">
        <f t="shared" ca="1" si="9"/>
        <v>89336</v>
      </c>
      <c r="I28" s="140">
        <f t="shared" ca="1" si="9"/>
        <v>0</v>
      </c>
      <c r="J28" s="140">
        <f t="shared" ca="1" si="9"/>
        <v>0</v>
      </c>
      <c r="K28" s="140">
        <f t="shared" ca="1" si="9"/>
        <v>0</v>
      </c>
      <c r="L28" s="140">
        <f t="shared" ca="1" si="9"/>
        <v>0</v>
      </c>
      <c r="M28" s="140">
        <f t="shared" ca="1" si="9"/>
        <v>0</v>
      </c>
      <c r="N28" s="140">
        <f t="shared" ca="1" si="9"/>
        <v>0</v>
      </c>
      <c r="O28" s="140">
        <f t="shared" ca="1" si="9"/>
        <v>0</v>
      </c>
      <c r="P28" s="140">
        <f t="shared" ca="1" si="9"/>
        <v>0</v>
      </c>
      <c r="Q28" s="140">
        <f t="shared" ca="1" si="9"/>
        <v>0</v>
      </c>
      <c r="R28" s="140">
        <f t="shared" ca="1" si="9"/>
        <v>0</v>
      </c>
      <c r="S28" s="140">
        <f t="shared" ca="1" si="9"/>
        <v>0</v>
      </c>
      <c r="T28" s="140">
        <f t="shared" ca="1" si="9"/>
        <v>0</v>
      </c>
      <c r="U28" s="140">
        <f t="shared" ca="1" si="9"/>
        <v>0</v>
      </c>
      <c r="V28" s="140">
        <f t="shared" ca="1" si="9"/>
        <v>0</v>
      </c>
      <c r="W28" s="140">
        <f t="shared" ca="1" si="9"/>
        <v>0</v>
      </c>
      <c r="X28" s="140">
        <f t="shared" ca="1" si="9"/>
        <v>0</v>
      </c>
      <c r="Y28" s="140">
        <f t="shared" ca="1" si="9"/>
        <v>0</v>
      </c>
      <c r="Z28" s="140">
        <f t="shared" ca="1" si="9"/>
        <v>0</v>
      </c>
      <c r="AA28" s="140">
        <f t="shared" ca="1" si="9"/>
        <v>0</v>
      </c>
      <c r="AB28" s="140">
        <f t="shared" ca="1" si="9"/>
        <v>0</v>
      </c>
      <c r="AC28" s="140">
        <f t="shared" ca="1" si="9"/>
        <v>0</v>
      </c>
      <c r="AD28" s="140">
        <f t="shared" ca="1" si="9"/>
        <v>0</v>
      </c>
      <c r="AE28" s="140">
        <f t="shared" ca="1" si="9"/>
        <v>0</v>
      </c>
      <c r="AF28" s="140">
        <f t="shared" ca="1" si="9"/>
        <v>0</v>
      </c>
      <c r="AG28" s="140">
        <f t="shared" ca="1" si="9"/>
        <v>0</v>
      </c>
      <c r="AH28" s="140">
        <f t="shared" ca="1" si="9"/>
        <v>0</v>
      </c>
      <c r="AI28" s="140">
        <f t="shared" ca="1" si="9"/>
        <v>0</v>
      </c>
      <c r="AJ28" s="140">
        <f t="shared" ca="1" si="9"/>
        <v>0</v>
      </c>
      <c r="AK28" s="140">
        <f t="shared" ca="1" si="9"/>
        <v>0</v>
      </c>
      <c r="AL28" s="140">
        <f t="shared" ca="1" si="9"/>
        <v>0</v>
      </c>
      <c r="AM28" s="140">
        <f ca="1">SUBTOTAL(109,AM26)</f>
        <v>269616</v>
      </c>
      <c r="AN28" s="141">
        <f t="shared" ca="1" si="8"/>
        <v>1.7605724389595845E-2</v>
      </c>
      <c r="AO28" s="108"/>
      <c r="AP28" s="108"/>
      <c r="AQ28" s="108"/>
      <c r="AR28" s="108"/>
      <c r="AS28" s="108"/>
      <c r="AT28" s="108"/>
      <c r="AU28" s="108"/>
      <c r="AV28" s="108"/>
      <c r="AW28" s="129"/>
      <c r="AX28" s="129"/>
      <c r="AY28" s="129"/>
      <c r="AZ28" s="129"/>
      <c r="BA28" s="129"/>
      <c r="BB28" s="129"/>
      <c r="BC28" s="129"/>
      <c r="BD28" s="108"/>
      <c r="BE28" s="108"/>
    </row>
    <row r="29" spans="1:57" ht="23.25" customHeight="1">
      <c r="A29" s="118" t="s">
        <v>29</v>
      </c>
      <c r="B29" s="134" t="s">
        <v>30</v>
      </c>
      <c r="C29" s="146"/>
      <c r="D29" s="146"/>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3"/>
      <c r="AO29" s="108"/>
      <c r="AP29" s="108"/>
      <c r="AQ29" s="108"/>
      <c r="AR29" s="108"/>
      <c r="AS29" s="108"/>
      <c r="AT29" s="108"/>
      <c r="AU29" s="108"/>
      <c r="AV29" s="108"/>
      <c r="AW29" s="129"/>
      <c r="AX29" s="129" t="s">
        <v>127</v>
      </c>
      <c r="AY29" s="129"/>
      <c r="AZ29" s="129"/>
      <c r="BA29" s="129"/>
      <c r="BB29" s="129"/>
      <c r="BC29" s="129"/>
      <c r="BD29" s="108"/>
      <c r="BE29" s="108"/>
    </row>
    <row r="30" spans="1:57" ht="23.25" customHeight="1">
      <c r="A30" s="76" t="s">
        <v>149</v>
      </c>
      <c r="B30" s="30" t="s">
        <v>150</v>
      </c>
      <c r="C30" s="88">
        <f t="array" aca="1" ref="C30" ca="1">SUM((C$1&gt;='Gastos com Pessoal'!$E$7:$E$106)*(C$1&lt;='Gastos com Pessoal'!$F$7:$F$106)*INDIRECT(CONCATENATE("'Encargos e Benefícios'!",$AX30))*(IF('Gastos com Pessoal'!$G$7:$G$106&lt;=C$1,('Gastos com Pessoal'!$H$7:$H$106)+1,1))*(IF('Gastos com Pessoal'!$L$7:$L$106&lt;=C$1,('Gastos com Pessoal'!$M$7:$M$106)+1,1))*(IF('Gastos com Pessoal'!$Q$7:$Q$106&lt;=C$1,('Gastos com Pessoal'!$R$7:$R$106)+1,1)))</f>
        <v>52337.129832750004</v>
      </c>
      <c r="D30" s="88">
        <f t="array" aca="1" ref="D30" ca="1">SUM((D$1&gt;='Gastos com Pessoal'!$E$7:$E$106)*(D$1&lt;='Gastos com Pessoal'!$F$7:$F$106)*INDIRECT(CONCATENATE("'Encargos e Benefícios'!",$AX30))*(IF('Gastos com Pessoal'!$G$7:$G$106&lt;=D$1,('Gastos com Pessoal'!$H$7:$H$106)+1,1))*(IF('Gastos com Pessoal'!$L$7:$L$106&lt;=D$1,('Gastos com Pessoal'!$M$7:$M$106)+1,1))*(IF('Gastos com Pessoal'!$Q$7:$Q$106&lt;=D$1,('Gastos com Pessoal'!$R$7:$R$106)+1,1)))</f>
        <v>52337.129832750004</v>
      </c>
      <c r="E30" s="88">
        <f t="array" aca="1" ref="E30" ca="1">SUM((E$1&gt;='Gastos com Pessoal'!$E$7:$E$106)*(E$1&lt;='Gastos com Pessoal'!$F$7:$F$106)*INDIRECT(CONCATENATE("'Encargos e Benefícios'!",$AX30))*(IF('Gastos com Pessoal'!$G$7:$G$106&lt;=E$1,('Gastos com Pessoal'!$H$7:$H$106)+1,1))*(IF('Gastos com Pessoal'!$L$7:$L$106&lt;=E$1,('Gastos com Pessoal'!$M$7:$M$106)+1,1))*(IF('Gastos com Pessoal'!$Q$7:$Q$106&lt;=E$1,('Gastos com Pessoal'!$R$7:$R$106)+1,1)))</f>
        <v>55519.463243999999</v>
      </c>
      <c r="F30" s="88">
        <f t="array" aca="1" ref="F30" ca="1">SUM((F$1&gt;='Gastos com Pessoal'!$E$7:$E$106)*(F$1&lt;='Gastos com Pessoal'!$F$7:$F$106)*INDIRECT(CONCATENATE("'Encargos e Benefícios'!",$AX30))*(IF('Gastos com Pessoal'!$G$7:$G$106&lt;=F$1,('Gastos com Pessoal'!$H$7:$H$106)+1,1))*(IF('Gastos com Pessoal'!$L$7:$L$106&lt;=F$1,('Gastos com Pessoal'!$M$7:$M$106)+1,1))*(IF('Gastos com Pessoal'!$Q$7:$Q$106&lt;=F$1,('Gastos com Pessoal'!$R$7:$R$106)+1,1)))</f>
        <v>55519.463243999999</v>
      </c>
      <c r="G30" s="88">
        <f t="array" aca="1" ref="G30" ca="1">SUM((G$1&gt;='Gastos com Pessoal'!$E$7:$E$106)*(G$1&lt;='Gastos com Pessoal'!$F$7:$F$106)*INDIRECT(CONCATENATE("'Encargos e Benefícios'!",$AX30))*(IF('Gastos com Pessoal'!$G$7:$G$106&lt;=G$1,('Gastos com Pessoal'!$H$7:$H$106)+1,1))*(IF('Gastos com Pessoal'!$L$7:$L$106&lt;=G$1,('Gastos com Pessoal'!$M$7:$M$106)+1,1))*(IF('Gastos com Pessoal'!$Q$7:$Q$106&lt;=G$1,('Gastos com Pessoal'!$R$7:$R$106)+1,1)))</f>
        <v>57300.225522749999</v>
      </c>
      <c r="H30" s="88">
        <f t="array" aca="1" ref="H30" ca="1">SUM((H$1&gt;='Gastos com Pessoal'!$E$7:$E$106)*(H$1&lt;='Gastos com Pessoal'!$F$7:$F$106)*INDIRECT(CONCATENATE("'Encargos e Benefícios'!",$AX30))*(IF('Gastos com Pessoal'!$G$7:$G$106&lt;=H$1,('Gastos com Pessoal'!$H$7:$H$106)+1,1))*(IF('Gastos com Pessoal'!$L$7:$L$106&lt;=H$1,('Gastos com Pessoal'!$M$7:$M$106)+1,1))*(IF('Gastos com Pessoal'!$Q$7:$Q$106&lt;=H$1,('Gastos com Pessoal'!$R$7:$R$106)+1,1)))</f>
        <v>61752.131219625</v>
      </c>
      <c r="I30" s="88">
        <f t="array" aca="1" ref="I30" ca="1">SUM((I$1&gt;='Gastos com Pessoal'!$E$7:$E$106)*(I$1&lt;='Gastos com Pessoal'!$F$7:$F$106)*INDIRECT(CONCATENATE("'Encargos e Benefícios'!",$AX30))*(IF('Gastos com Pessoal'!$G$7:$G$106&lt;=I$1,('Gastos com Pessoal'!$H$7:$H$106)+1,1))*(IF('Gastos com Pessoal'!$L$7:$L$106&lt;=I$1,('Gastos com Pessoal'!$M$7:$M$106)+1,1))*(IF('Gastos com Pessoal'!$Q$7:$Q$106&lt;=I$1,('Gastos com Pessoal'!$R$7:$R$106)+1,1)))</f>
        <v>0</v>
      </c>
      <c r="J30" s="88">
        <f t="array" aca="1" ref="J30" ca="1">SUM((J$1&gt;='Gastos com Pessoal'!$E$7:$E$106)*(J$1&lt;='Gastos com Pessoal'!$F$7:$F$106)*INDIRECT(CONCATENATE("'Encargos e Benefícios'!",$AX30))*(IF('Gastos com Pessoal'!$G$7:$G$106&lt;=J$1,('Gastos com Pessoal'!$H$7:$H$106)+1,1))*(IF('Gastos com Pessoal'!$L$7:$L$106&lt;=J$1,('Gastos com Pessoal'!$M$7:$M$106)+1,1))*(IF('Gastos com Pessoal'!$Q$7:$Q$106&lt;=J$1,('Gastos com Pessoal'!$R$7:$R$106)+1,1)))</f>
        <v>0</v>
      </c>
      <c r="K30" s="88">
        <f t="array" aca="1" ref="K30" ca="1">SUM((K$1&gt;='Gastos com Pessoal'!$E$7:$E$106)*(K$1&lt;='Gastos com Pessoal'!$F$7:$F$106)*INDIRECT(CONCATENATE("'Encargos e Benefícios'!",$AX30))*(IF('Gastos com Pessoal'!$G$7:$G$106&lt;=K$1,('Gastos com Pessoal'!$H$7:$H$106)+1,1))*(IF('Gastos com Pessoal'!$L$7:$L$106&lt;=K$1,('Gastos com Pessoal'!$M$7:$M$106)+1,1))*(IF('Gastos com Pessoal'!$Q$7:$Q$106&lt;=K$1,('Gastos com Pessoal'!$R$7:$R$106)+1,1)))</f>
        <v>0</v>
      </c>
      <c r="L30" s="88">
        <f t="array" aca="1" ref="L30" ca="1">SUM((L$1&gt;='Gastos com Pessoal'!$E$7:$E$106)*(L$1&lt;='Gastos com Pessoal'!$F$7:$F$106)*INDIRECT(CONCATENATE("'Encargos e Benefícios'!",$AX30))*(IF('Gastos com Pessoal'!$G$7:$G$106&lt;=L$1,('Gastos com Pessoal'!$H$7:$H$106)+1,1))*(IF('Gastos com Pessoal'!$L$7:$L$106&lt;=L$1,('Gastos com Pessoal'!$M$7:$M$106)+1,1))*(IF('Gastos com Pessoal'!$Q$7:$Q$106&lt;=L$1,('Gastos com Pessoal'!$R$7:$R$106)+1,1)))</f>
        <v>0</v>
      </c>
      <c r="M30" s="88">
        <f t="array" aca="1" ref="M30" ca="1">SUM((M$1&gt;='Gastos com Pessoal'!$E$7:$E$106)*(M$1&lt;='Gastos com Pessoal'!$F$7:$F$106)*INDIRECT(CONCATENATE("'Encargos e Benefícios'!",$AX30))*(IF('Gastos com Pessoal'!$G$7:$G$106&lt;=M$1,('Gastos com Pessoal'!$H$7:$H$106)+1,1))*(IF('Gastos com Pessoal'!$L$7:$L$106&lt;=M$1,('Gastos com Pessoal'!$M$7:$M$106)+1,1))*(IF('Gastos com Pessoal'!$Q$7:$Q$106&lt;=M$1,('Gastos com Pessoal'!$R$7:$R$106)+1,1)))</f>
        <v>0</v>
      </c>
      <c r="N30" s="88">
        <f t="array" aca="1" ref="N30" ca="1">SUM((N$1&gt;='Gastos com Pessoal'!$E$7:$E$106)*(N$1&lt;='Gastos com Pessoal'!$F$7:$F$106)*INDIRECT(CONCATENATE("'Encargos e Benefícios'!",$AX30))*(IF('Gastos com Pessoal'!$G$7:$G$106&lt;=N$1,('Gastos com Pessoal'!$H$7:$H$106)+1,1))*(IF('Gastos com Pessoal'!$L$7:$L$106&lt;=N$1,('Gastos com Pessoal'!$M$7:$M$106)+1,1))*(IF('Gastos com Pessoal'!$Q$7:$Q$106&lt;=N$1,('Gastos com Pessoal'!$R$7:$R$106)+1,1)))</f>
        <v>0</v>
      </c>
      <c r="O30" s="88">
        <f t="array" aca="1" ref="O30" ca="1">SUM((O$1&gt;='Gastos com Pessoal'!$E$7:$E$106)*(O$1&lt;='Gastos com Pessoal'!$F$7:$F$106)*INDIRECT(CONCATENATE("'Encargos e Benefícios'!",$AX30))*(IF('Gastos com Pessoal'!$G$7:$G$106&lt;=O$1,('Gastos com Pessoal'!$H$7:$H$106)+1,1))*(IF('Gastos com Pessoal'!$L$7:$L$106&lt;=O$1,('Gastos com Pessoal'!$M$7:$M$106)+1,1))*(IF('Gastos com Pessoal'!$Q$7:$Q$106&lt;=O$1,('Gastos com Pessoal'!$R$7:$R$106)+1,1)))</f>
        <v>0</v>
      </c>
      <c r="P30" s="88">
        <f t="array" aca="1" ref="P30" ca="1">SUM((P$1&gt;='Gastos com Pessoal'!$E$7:$E$106)*(P$1&lt;='Gastos com Pessoal'!$F$7:$F$106)*INDIRECT(CONCATENATE("'Encargos e Benefícios'!",$AX30))*(IF('Gastos com Pessoal'!$G$7:$G$106&lt;=P$1,('Gastos com Pessoal'!$H$7:$H$106)+1,1))*(IF('Gastos com Pessoal'!$L$7:$L$106&lt;=P$1,('Gastos com Pessoal'!$M$7:$M$106)+1,1))*(IF('Gastos com Pessoal'!$Q$7:$Q$106&lt;=P$1,('Gastos com Pessoal'!$R$7:$R$106)+1,1)))</f>
        <v>0</v>
      </c>
      <c r="Q30" s="88">
        <f t="array" aca="1" ref="Q30" ca="1">SUM((Q$1&gt;='Gastos com Pessoal'!$E$7:$E$106)*(Q$1&lt;='Gastos com Pessoal'!$F$7:$F$106)*INDIRECT(CONCATENATE("'Encargos e Benefícios'!",$AX30))*(IF('Gastos com Pessoal'!$G$7:$G$106&lt;=Q$1,('Gastos com Pessoal'!$H$7:$H$106)+1,1))*(IF('Gastos com Pessoal'!$L$7:$L$106&lt;=Q$1,('Gastos com Pessoal'!$M$7:$M$106)+1,1))*(IF('Gastos com Pessoal'!$Q$7:$Q$106&lt;=Q$1,('Gastos com Pessoal'!$R$7:$R$106)+1,1)))</f>
        <v>0</v>
      </c>
      <c r="R30" s="88">
        <f t="array" aca="1" ref="R30" ca="1">SUM((R$1&gt;='Gastos com Pessoal'!$E$7:$E$106)*(R$1&lt;='Gastos com Pessoal'!$F$7:$F$106)*INDIRECT(CONCATENATE("'Encargos e Benefícios'!",$AX30))*(IF('Gastos com Pessoal'!$G$7:$G$106&lt;=R$1,('Gastos com Pessoal'!$H$7:$H$106)+1,1))*(IF('Gastos com Pessoal'!$L$7:$L$106&lt;=R$1,('Gastos com Pessoal'!$M$7:$M$106)+1,1))*(IF('Gastos com Pessoal'!$Q$7:$Q$106&lt;=R$1,('Gastos com Pessoal'!$R$7:$R$106)+1,1)))</f>
        <v>0</v>
      </c>
      <c r="S30" s="88">
        <f t="array" aca="1" ref="S30" ca="1">SUM((S$1&gt;='Gastos com Pessoal'!$E$7:$E$106)*(S$1&lt;='Gastos com Pessoal'!$F$7:$F$106)*INDIRECT(CONCATENATE("'Encargos e Benefícios'!",$AX30))*(IF('Gastos com Pessoal'!$G$7:$G$106&lt;=S$1,('Gastos com Pessoal'!$H$7:$H$106)+1,1))*(IF('Gastos com Pessoal'!$L$7:$L$106&lt;=S$1,('Gastos com Pessoal'!$M$7:$M$106)+1,1))*(IF('Gastos com Pessoal'!$Q$7:$Q$106&lt;=S$1,('Gastos com Pessoal'!$R$7:$R$106)+1,1)))</f>
        <v>0</v>
      </c>
      <c r="T30" s="88">
        <f t="array" aca="1" ref="T30" ca="1">SUM((T$1&gt;='Gastos com Pessoal'!$E$7:$E$106)*(T$1&lt;='Gastos com Pessoal'!$F$7:$F$106)*INDIRECT(CONCATENATE("'Encargos e Benefícios'!",$AX30))*(IF('Gastos com Pessoal'!$G$7:$G$106&lt;=T$1,('Gastos com Pessoal'!$H$7:$H$106)+1,1))*(IF('Gastos com Pessoal'!$L$7:$L$106&lt;=T$1,('Gastos com Pessoal'!$M$7:$M$106)+1,1))*(IF('Gastos com Pessoal'!$Q$7:$Q$106&lt;=T$1,('Gastos com Pessoal'!$R$7:$R$106)+1,1)))</f>
        <v>0</v>
      </c>
      <c r="U30" s="88">
        <f t="array" aca="1" ref="U30" ca="1">SUM((U$1&gt;='Gastos com Pessoal'!$E$7:$E$106)*(U$1&lt;='Gastos com Pessoal'!$F$7:$F$106)*INDIRECT(CONCATENATE("'Encargos e Benefícios'!",$AX30))*(IF('Gastos com Pessoal'!$G$7:$G$106&lt;=U$1,('Gastos com Pessoal'!$H$7:$H$106)+1,1))*(IF('Gastos com Pessoal'!$L$7:$L$106&lt;=U$1,('Gastos com Pessoal'!$M$7:$M$106)+1,1))*(IF('Gastos com Pessoal'!$Q$7:$Q$106&lt;=U$1,('Gastos com Pessoal'!$R$7:$R$106)+1,1)))</f>
        <v>0</v>
      </c>
      <c r="V30" s="88">
        <f t="array" aca="1" ref="V30" ca="1">SUM((V$1&gt;='Gastos com Pessoal'!$E$7:$E$106)*(V$1&lt;='Gastos com Pessoal'!$F$7:$F$106)*INDIRECT(CONCATENATE("'Encargos e Benefícios'!",$AX30))*(IF('Gastos com Pessoal'!$G$7:$G$106&lt;=V$1,('Gastos com Pessoal'!$H$7:$H$106)+1,1))*(IF('Gastos com Pessoal'!$L$7:$L$106&lt;=V$1,('Gastos com Pessoal'!$M$7:$M$106)+1,1))*(IF('Gastos com Pessoal'!$Q$7:$Q$106&lt;=V$1,('Gastos com Pessoal'!$R$7:$R$106)+1,1)))</f>
        <v>0</v>
      </c>
      <c r="W30" s="88">
        <f t="array" aca="1" ref="W30" ca="1">SUM((W$1&gt;='Gastos com Pessoal'!$E$7:$E$106)*(W$1&lt;='Gastos com Pessoal'!$F$7:$F$106)*INDIRECT(CONCATENATE("'Encargos e Benefícios'!",$AX30))*(IF('Gastos com Pessoal'!$G$7:$G$106&lt;=W$1,('Gastos com Pessoal'!$H$7:$H$106)+1,1))*(IF('Gastos com Pessoal'!$L$7:$L$106&lt;=W$1,('Gastos com Pessoal'!$M$7:$M$106)+1,1))*(IF('Gastos com Pessoal'!$Q$7:$Q$106&lt;=W$1,('Gastos com Pessoal'!$R$7:$R$106)+1,1)))</f>
        <v>0</v>
      </c>
      <c r="X30" s="88">
        <f t="array" aca="1" ref="X30" ca="1">SUM((X$1&gt;='Gastos com Pessoal'!$E$7:$E$106)*(X$1&lt;='Gastos com Pessoal'!$F$7:$F$106)*INDIRECT(CONCATENATE("'Encargos e Benefícios'!",$AX30))*(IF('Gastos com Pessoal'!$G$7:$G$106&lt;=X$1,('Gastos com Pessoal'!$H$7:$H$106)+1,1))*(IF('Gastos com Pessoal'!$L$7:$L$106&lt;=X$1,('Gastos com Pessoal'!$M$7:$M$106)+1,1))*(IF('Gastos com Pessoal'!$Q$7:$Q$106&lt;=X$1,('Gastos com Pessoal'!$R$7:$R$106)+1,1)))</f>
        <v>0</v>
      </c>
      <c r="Y30" s="88">
        <f t="array" aca="1" ref="Y30" ca="1">SUM((Y$1&gt;='Gastos com Pessoal'!$E$7:$E$106)*(Y$1&lt;='Gastos com Pessoal'!$F$7:$F$106)*INDIRECT(CONCATENATE("'Encargos e Benefícios'!",$AX30))*(IF('Gastos com Pessoal'!$G$7:$G$106&lt;=Y$1,('Gastos com Pessoal'!$H$7:$H$106)+1,1))*(IF('Gastos com Pessoal'!$L$7:$L$106&lt;=Y$1,('Gastos com Pessoal'!$M$7:$M$106)+1,1))*(IF('Gastos com Pessoal'!$Q$7:$Q$106&lt;=Y$1,('Gastos com Pessoal'!$R$7:$R$106)+1,1)))</f>
        <v>0</v>
      </c>
      <c r="Z30" s="88">
        <f t="array" aca="1" ref="Z30" ca="1">SUM((Z$1&gt;='Gastos com Pessoal'!$E$7:$E$106)*(Z$1&lt;='Gastos com Pessoal'!$F$7:$F$106)*INDIRECT(CONCATENATE("'Encargos e Benefícios'!",$AX30))*(IF('Gastos com Pessoal'!$G$7:$G$106&lt;=Z$1,('Gastos com Pessoal'!$H$7:$H$106)+1,1))*(IF('Gastos com Pessoal'!$L$7:$L$106&lt;=Z$1,('Gastos com Pessoal'!$M$7:$M$106)+1,1))*(IF('Gastos com Pessoal'!$Q$7:$Q$106&lt;=Z$1,('Gastos com Pessoal'!$R$7:$R$106)+1,1)))</f>
        <v>0</v>
      </c>
      <c r="AA30" s="88">
        <f t="array" aca="1" ref="AA30" ca="1">SUM((AA$1&gt;='Gastos com Pessoal'!$E$7:$E$106)*(AA$1&lt;='Gastos com Pessoal'!$F$7:$F$106)*INDIRECT(CONCATENATE("'Encargos e Benefícios'!",$AX30))*(IF('Gastos com Pessoal'!$G$7:$G$106&lt;=AA$1,('Gastos com Pessoal'!$H$7:$H$106)+1,1))*(IF('Gastos com Pessoal'!$L$7:$L$106&lt;=AA$1,('Gastos com Pessoal'!$M$7:$M$106)+1,1))*(IF('Gastos com Pessoal'!$Q$7:$Q$106&lt;=AA$1,('Gastos com Pessoal'!$R$7:$R$106)+1,1)))</f>
        <v>0</v>
      </c>
      <c r="AB30" s="88">
        <f t="array" aca="1" ref="AB30" ca="1">SUM((AB$1&gt;='Gastos com Pessoal'!$E$7:$E$106)*(AB$1&lt;='Gastos com Pessoal'!$F$7:$F$106)*INDIRECT(CONCATENATE("'Encargos e Benefícios'!",$AX30))*(IF('Gastos com Pessoal'!$G$7:$G$106&lt;=AB$1,('Gastos com Pessoal'!$H$7:$H$106)+1,1))*(IF('Gastos com Pessoal'!$L$7:$L$106&lt;=AB$1,('Gastos com Pessoal'!$M$7:$M$106)+1,1))*(IF('Gastos com Pessoal'!$Q$7:$Q$106&lt;=AB$1,('Gastos com Pessoal'!$R$7:$R$106)+1,1)))</f>
        <v>0</v>
      </c>
      <c r="AC30" s="88">
        <f t="array" aca="1" ref="AC30" ca="1">SUM((AC$1&gt;='Gastos com Pessoal'!$E$7:$E$106)*(AC$1&lt;='Gastos com Pessoal'!$F$7:$F$106)*INDIRECT(CONCATENATE("'Encargos e Benefícios'!",$AX30))*(IF('Gastos com Pessoal'!$G$7:$G$106&lt;=AC$1,('Gastos com Pessoal'!$H$7:$H$106)+1,1))*(IF('Gastos com Pessoal'!$L$7:$L$106&lt;=AC$1,('Gastos com Pessoal'!$M$7:$M$106)+1,1))*(IF('Gastos com Pessoal'!$Q$7:$Q$106&lt;=AC$1,('Gastos com Pessoal'!$R$7:$R$106)+1,1)))</f>
        <v>0</v>
      </c>
      <c r="AD30" s="88">
        <f t="array" aca="1" ref="AD30" ca="1">SUM((AD$1&gt;='Gastos com Pessoal'!$E$7:$E$106)*(AD$1&lt;='Gastos com Pessoal'!$F$7:$F$106)*INDIRECT(CONCATENATE("'Encargos e Benefícios'!",$AX30))*(IF('Gastos com Pessoal'!$G$7:$G$106&lt;=AD$1,('Gastos com Pessoal'!$H$7:$H$106)+1,1))*(IF('Gastos com Pessoal'!$L$7:$L$106&lt;=AD$1,('Gastos com Pessoal'!$M$7:$M$106)+1,1))*(IF('Gastos com Pessoal'!$Q$7:$Q$106&lt;=AD$1,('Gastos com Pessoal'!$R$7:$R$106)+1,1)))</f>
        <v>0</v>
      </c>
      <c r="AE30" s="88">
        <f t="array" aca="1" ref="AE30" ca="1">SUM((AE$1&gt;='Gastos com Pessoal'!$E$7:$E$106)*(AE$1&lt;='Gastos com Pessoal'!$F$7:$F$106)*INDIRECT(CONCATENATE("'Encargos e Benefícios'!",$AX30))*(IF('Gastos com Pessoal'!$G$7:$G$106&lt;=AE$1,('Gastos com Pessoal'!$H$7:$H$106)+1,1))*(IF('Gastos com Pessoal'!$L$7:$L$106&lt;=AE$1,('Gastos com Pessoal'!$M$7:$M$106)+1,1))*(IF('Gastos com Pessoal'!$Q$7:$Q$106&lt;=AE$1,('Gastos com Pessoal'!$R$7:$R$106)+1,1)))</f>
        <v>0</v>
      </c>
      <c r="AF30" s="88">
        <f t="array" aca="1" ref="AF30" ca="1">SUM((AF$1&gt;='Gastos com Pessoal'!$E$7:$E$106)*(AF$1&lt;='Gastos com Pessoal'!$F$7:$F$106)*INDIRECT(CONCATENATE("'Encargos e Benefícios'!",$AX30))*(IF('Gastos com Pessoal'!$G$7:$G$106&lt;=AF$1,('Gastos com Pessoal'!$H$7:$H$106)+1,1))*(IF('Gastos com Pessoal'!$L$7:$L$106&lt;=AF$1,('Gastos com Pessoal'!$M$7:$M$106)+1,1))*(IF('Gastos com Pessoal'!$Q$7:$Q$106&lt;=AF$1,('Gastos com Pessoal'!$R$7:$R$106)+1,1)))</f>
        <v>0</v>
      </c>
      <c r="AG30" s="88">
        <f t="array" aca="1" ref="AG30" ca="1">SUM((AG$1&gt;='Gastos com Pessoal'!$E$7:$E$106)*(AG$1&lt;='Gastos com Pessoal'!$F$7:$F$106)*INDIRECT(CONCATENATE("'Encargos e Benefícios'!",$AX30))*(IF('Gastos com Pessoal'!$G$7:$G$106&lt;=AG$1,('Gastos com Pessoal'!$H$7:$H$106)+1,1))*(IF('Gastos com Pessoal'!$L$7:$L$106&lt;=AG$1,('Gastos com Pessoal'!$M$7:$M$106)+1,1))*(IF('Gastos com Pessoal'!$Q$7:$Q$106&lt;=AG$1,('Gastos com Pessoal'!$R$7:$R$106)+1,1)))</f>
        <v>0</v>
      </c>
      <c r="AH30" s="88">
        <f t="array" aca="1" ref="AH30" ca="1">SUM((AH$1&gt;='Gastos com Pessoal'!$E$7:$E$106)*(AH$1&lt;='Gastos com Pessoal'!$F$7:$F$106)*INDIRECT(CONCATENATE("'Encargos e Benefícios'!",$AX30))*(IF('Gastos com Pessoal'!$G$7:$G$106&lt;=AH$1,('Gastos com Pessoal'!$H$7:$H$106)+1,1))*(IF('Gastos com Pessoal'!$L$7:$L$106&lt;=AH$1,('Gastos com Pessoal'!$M$7:$M$106)+1,1))*(IF('Gastos com Pessoal'!$Q$7:$Q$106&lt;=AH$1,('Gastos com Pessoal'!$R$7:$R$106)+1,1)))</f>
        <v>0</v>
      </c>
      <c r="AI30" s="88">
        <f t="array" aca="1" ref="AI30" ca="1">SUM((AI$1&gt;='Gastos com Pessoal'!$E$7:$E$106)*(AI$1&lt;='Gastos com Pessoal'!$F$7:$F$106)*INDIRECT(CONCATENATE("'Encargos e Benefícios'!",$AX30))*(IF('Gastos com Pessoal'!$G$7:$G$106&lt;=AI$1,('Gastos com Pessoal'!$H$7:$H$106)+1,1))*(IF('Gastos com Pessoal'!$L$7:$L$106&lt;=AI$1,('Gastos com Pessoal'!$M$7:$M$106)+1,1))*(IF('Gastos com Pessoal'!$Q$7:$Q$106&lt;=AI$1,('Gastos com Pessoal'!$R$7:$R$106)+1,1)))</f>
        <v>0</v>
      </c>
      <c r="AJ30" s="88">
        <f t="array" aca="1" ref="AJ30" ca="1">SUM((AJ$1&gt;='Gastos com Pessoal'!$E$7:$E$106)*(AJ$1&lt;='Gastos com Pessoal'!$F$7:$F$106)*INDIRECT(CONCATENATE("'Encargos e Benefícios'!",$AX30))*(IF('Gastos com Pessoal'!$G$7:$G$106&lt;=AJ$1,('Gastos com Pessoal'!$H$7:$H$106)+1,1))*(IF('Gastos com Pessoal'!$L$7:$L$106&lt;=AJ$1,('Gastos com Pessoal'!$M$7:$M$106)+1,1))*(IF('Gastos com Pessoal'!$Q$7:$Q$106&lt;=AJ$1,('Gastos com Pessoal'!$R$7:$R$106)+1,1)))</f>
        <v>0</v>
      </c>
      <c r="AK30" s="88">
        <f t="array" aca="1" ref="AK30" ca="1">SUM((AK$1&gt;='Gastos com Pessoal'!$E$7:$E$106)*(AK$1&lt;='Gastos com Pessoal'!$F$7:$F$106)*INDIRECT(CONCATENATE("'Encargos e Benefícios'!",$AX30))*(IF('Gastos com Pessoal'!$G$7:$G$106&lt;=AK$1,('Gastos com Pessoal'!$H$7:$H$106)+1,1))*(IF('Gastos com Pessoal'!$L$7:$L$106&lt;=AK$1,('Gastos com Pessoal'!$M$7:$M$106)+1,1))*(IF('Gastos com Pessoal'!$Q$7:$Q$106&lt;=AK$1,('Gastos com Pessoal'!$R$7:$R$106)+1,1)))</f>
        <v>0</v>
      </c>
      <c r="AL30" s="88">
        <f t="array" aca="1" ref="AL30" ca="1">SUM((AL$1&gt;='Gastos com Pessoal'!$E$7:$E$106)*(AL$1&lt;='Gastos com Pessoal'!$F$7:$F$106)*INDIRECT(CONCATENATE("'Encargos e Benefícios'!",$AX30))*(IF('Gastos com Pessoal'!$G$7:$G$106&lt;=AL$1,('Gastos com Pessoal'!$H$7:$H$106)+1,1))*(IF('Gastos com Pessoal'!$L$7:$L$106&lt;=AL$1,('Gastos com Pessoal'!$M$7:$M$106)+1,1))*(IF('Gastos com Pessoal'!$Q$7:$Q$106&lt;=AL$1,('Gastos com Pessoal'!$R$7:$R$106)+1,1)))</f>
        <v>0</v>
      </c>
      <c r="AM30" s="122">
        <f t="shared" ref="AM30:AM41" ca="1" si="10">SUM(C30:AL30)</f>
        <v>334765.542895875</v>
      </c>
      <c r="AN30" s="91">
        <f t="shared" ref="AN30:AN42" ca="1" si="11">IF($AM$139=0,0,AM30/$AM$139)</f>
        <v>2.185994111387381E-2</v>
      </c>
      <c r="AO30" s="108"/>
      <c r="AP30" s="108"/>
      <c r="AQ30" s="108"/>
      <c r="AR30" s="108"/>
      <c r="AS30" s="108"/>
      <c r="AT30" s="108"/>
      <c r="AU30" s="108"/>
      <c r="AV30" s="108"/>
      <c r="AW30" s="129" t="s">
        <v>129</v>
      </c>
      <c r="AX30" s="129" t="s">
        <v>151</v>
      </c>
      <c r="AY30" s="129"/>
      <c r="AZ30" s="129"/>
      <c r="BA30" s="129"/>
      <c r="BB30" s="129"/>
      <c r="BC30" s="129"/>
      <c r="BD30" s="108"/>
      <c r="BE30" s="108"/>
    </row>
    <row r="31" spans="1:57" ht="23.25" customHeight="1">
      <c r="A31" s="76" t="s">
        <v>152</v>
      </c>
      <c r="B31" s="30" t="s">
        <v>153</v>
      </c>
      <c r="C31" s="88">
        <f t="array" aca="1" ref="C31" ca="1">SUM((C$1&gt;='Gastos com Pessoal'!$E$7:$E$106)*(C$1&lt;='Gastos com Pessoal'!$F$7:$F$106)*INDIRECT(CONCATENATE("'Encargos e Benefícios'!",$AX31))*(IF('Gastos com Pessoal'!$G$7:$G$106&lt;=C$1,('Gastos com Pessoal'!$H$7:$H$106)+1,1))*(IF('Gastos com Pessoal'!$L$7:$L$106&lt;=C$1,('Gastos com Pessoal'!$M$7:$M$106)+1,1))*(IF('Gastos com Pessoal'!$Q$7:$Q$106&lt;=C$1,('Gastos com Pessoal'!$R$7:$R$106)+1,1)))</f>
        <v>0</v>
      </c>
      <c r="D31" s="88">
        <f t="array" aca="1" ref="D31" ca="1">SUM((D$1&gt;='Gastos com Pessoal'!$E$7:$E$106)*(D$1&lt;='Gastos com Pessoal'!$F$7:$F$106)*INDIRECT(CONCATENATE("'Encargos e Benefícios'!",$AX31))*(IF('Gastos com Pessoal'!$G$7:$G$106&lt;=D$1,('Gastos com Pessoal'!$H$7:$H$106)+1,1))*(IF('Gastos com Pessoal'!$L$7:$L$106&lt;=D$1,('Gastos com Pessoal'!$M$7:$M$106)+1,1))*(IF('Gastos com Pessoal'!$Q$7:$Q$106&lt;=D$1,('Gastos com Pessoal'!$R$7:$R$106)+1,1)))</f>
        <v>0</v>
      </c>
      <c r="E31" s="88">
        <f t="array" aca="1" ref="E31" ca="1">SUM((E$1&gt;='Gastos com Pessoal'!$E$7:$E$106)*(E$1&lt;='Gastos com Pessoal'!$F$7:$F$106)*INDIRECT(CONCATENATE("'Encargos e Benefícios'!",$AX31))*(IF('Gastos com Pessoal'!$G$7:$G$106&lt;=E$1,('Gastos com Pessoal'!$H$7:$H$106)+1,1))*(IF('Gastos com Pessoal'!$L$7:$L$106&lt;=E$1,('Gastos com Pessoal'!$M$7:$M$106)+1,1))*(IF('Gastos com Pessoal'!$Q$7:$Q$106&lt;=E$1,('Gastos com Pessoal'!$R$7:$R$106)+1,1)))</f>
        <v>0</v>
      </c>
      <c r="F31" s="88">
        <f t="array" aca="1" ref="F31" ca="1">SUM((F$1&gt;='Gastos com Pessoal'!$E$7:$E$106)*(F$1&lt;='Gastos com Pessoal'!$F$7:$F$106)*INDIRECT(CONCATENATE("'Encargos e Benefícios'!",$AX31))*(IF('Gastos com Pessoal'!$G$7:$G$106&lt;=F$1,('Gastos com Pessoal'!$H$7:$H$106)+1,1))*(IF('Gastos com Pessoal'!$L$7:$L$106&lt;=F$1,('Gastos com Pessoal'!$M$7:$M$106)+1,1))*(IF('Gastos com Pessoal'!$Q$7:$Q$106&lt;=F$1,('Gastos com Pessoal'!$R$7:$R$106)+1,1)))</f>
        <v>0</v>
      </c>
      <c r="G31" s="88">
        <f t="array" aca="1" ref="G31" ca="1">SUM((G$1&gt;='Gastos com Pessoal'!$E$7:$E$106)*(G$1&lt;='Gastos com Pessoal'!$F$7:$F$106)*INDIRECT(CONCATENATE("'Encargos e Benefícios'!",$AX31))*(IF('Gastos com Pessoal'!$G$7:$G$106&lt;=G$1,('Gastos com Pessoal'!$H$7:$H$106)+1,1))*(IF('Gastos com Pessoal'!$L$7:$L$106&lt;=G$1,('Gastos com Pessoal'!$M$7:$M$106)+1,1))*(IF('Gastos com Pessoal'!$Q$7:$Q$106&lt;=G$1,('Gastos com Pessoal'!$R$7:$R$106)+1,1)))</f>
        <v>0</v>
      </c>
      <c r="H31" s="88">
        <f t="array" aca="1" ref="H31" ca="1">SUM((H$1&gt;='Gastos com Pessoal'!$E$7:$E$106)*(H$1&lt;='Gastos com Pessoal'!$F$7:$F$106)*INDIRECT(CONCATENATE("'Encargos e Benefícios'!",$AX31))*(IF('Gastos com Pessoal'!$G$7:$G$106&lt;=H$1,('Gastos com Pessoal'!$H$7:$H$106)+1,1))*(IF('Gastos com Pessoal'!$L$7:$L$106&lt;=H$1,('Gastos com Pessoal'!$M$7:$M$106)+1,1))*(IF('Gastos com Pessoal'!$Q$7:$Q$106&lt;=H$1,('Gastos com Pessoal'!$R$7:$R$106)+1,1)))</f>
        <v>0</v>
      </c>
      <c r="I31" s="88">
        <f t="array" aca="1" ref="I31" ca="1">SUM((I$1&gt;='Gastos com Pessoal'!$E$7:$E$106)*(I$1&lt;='Gastos com Pessoal'!$F$7:$F$106)*INDIRECT(CONCATENATE("'Encargos e Benefícios'!",$AX31))*(IF('Gastos com Pessoal'!$G$7:$G$106&lt;=I$1,('Gastos com Pessoal'!$H$7:$H$106)+1,1))*(IF('Gastos com Pessoal'!$L$7:$L$106&lt;=I$1,('Gastos com Pessoal'!$M$7:$M$106)+1,1))*(IF('Gastos com Pessoal'!$Q$7:$Q$106&lt;=I$1,('Gastos com Pessoal'!$R$7:$R$106)+1,1)))</f>
        <v>0</v>
      </c>
      <c r="J31" s="88">
        <f t="array" aca="1" ref="J31" ca="1">SUM((J$1&gt;='Gastos com Pessoal'!$E$7:$E$106)*(J$1&lt;='Gastos com Pessoal'!$F$7:$F$106)*INDIRECT(CONCATENATE("'Encargos e Benefícios'!",$AX31))*(IF('Gastos com Pessoal'!$G$7:$G$106&lt;=J$1,('Gastos com Pessoal'!$H$7:$H$106)+1,1))*(IF('Gastos com Pessoal'!$L$7:$L$106&lt;=J$1,('Gastos com Pessoal'!$M$7:$M$106)+1,1))*(IF('Gastos com Pessoal'!$Q$7:$Q$106&lt;=J$1,('Gastos com Pessoal'!$R$7:$R$106)+1,1)))</f>
        <v>0</v>
      </c>
      <c r="K31" s="88">
        <f t="array" aca="1" ref="K31" ca="1">SUM((K$1&gt;='Gastos com Pessoal'!$E$7:$E$106)*(K$1&lt;='Gastos com Pessoal'!$F$7:$F$106)*INDIRECT(CONCATENATE("'Encargos e Benefícios'!",$AX31))*(IF('Gastos com Pessoal'!$G$7:$G$106&lt;=K$1,('Gastos com Pessoal'!$H$7:$H$106)+1,1))*(IF('Gastos com Pessoal'!$L$7:$L$106&lt;=K$1,('Gastos com Pessoal'!$M$7:$M$106)+1,1))*(IF('Gastos com Pessoal'!$Q$7:$Q$106&lt;=K$1,('Gastos com Pessoal'!$R$7:$R$106)+1,1)))</f>
        <v>0</v>
      </c>
      <c r="L31" s="88">
        <f t="array" aca="1" ref="L31" ca="1">SUM((L$1&gt;='Gastos com Pessoal'!$E$7:$E$106)*(L$1&lt;='Gastos com Pessoal'!$F$7:$F$106)*INDIRECT(CONCATENATE("'Encargos e Benefícios'!",$AX31))*(IF('Gastos com Pessoal'!$G$7:$G$106&lt;=L$1,('Gastos com Pessoal'!$H$7:$H$106)+1,1))*(IF('Gastos com Pessoal'!$L$7:$L$106&lt;=L$1,('Gastos com Pessoal'!$M$7:$M$106)+1,1))*(IF('Gastos com Pessoal'!$Q$7:$Q$106&lt;=L$1,('Gastos com Pessoal'!$R$7:$R$106)+1,1)))</f>
        <v>0</v>
      </c>
      <c r="M31" s="88">
        <f t="array" aca="1" ref="M31" ca="1">SUM((M$1&gt;='Gastos com Pessoal'!$E$7:$E$106)*(M$1&lt;='Gastos com Pessoal'!$F$7:$F$106)*INDIRECT(CONCATENATE("'Encargos e Benefícios'!",$AX31))*(IF('Gastos com Pessoal'!$G$7:$G$106&lt;=M$1,('Gastos com Pessoal'!$H$7:$H$106)+1,1))*(IF('Gastos com Pessoal'!$L$7:$L$106&lt;=M$1,('Gastos com Pessoal'!$M$7:$M$106)+1,1))*(IF('Gastos com Pessoal'!$Q$7:$Q$106&lt;=M$1,('Gastos com Pessoal'!$R$7:$R$106)+1,1)))</f>
        <v>0</v>
      </c>
      <c r="N31" s="88">
        <f t="array" aca="1" ref="N31" ca="1">SUM((N$1&gt;='Gastos com Pessoal'!$E$7:$E$106)*(N$1&lt;='Gastos com Pessoal'!$F$7:$F$106)*INDIRECT(CONCATENATE("'Encargos e Benefícios'!",$AX31))*(IF('Gastos com Pessoal'!$G$7:$G$106&lt;=N$1,('Gastos com Pessoal'!$H$7:$H$106)+1,1))*(IF('Gastos com Pessoal'!$L$7:$L$106&lt;=N$1,('Gastos com Pessoal'!$M$7:$M$106)+1,1))*(IF('Gastos com Pessoal'!$Q$7:$Q$106&lt;=N$1,('Gastos com Pessoal'!$R$7:$R$106)+1,1)))</f>
        <v>0</v>
      </c>
      <c r="O31" s="88">
        <f t="array" aca="1" ref="O31" ca="1">SUM((O$1&gt;='Gastos com Pessoal'!$E$7:$E$106)*(O$1&lt;='Gastos com Pessoal'!$F$7:$F$106)*INDIRECT(CONCATENATE("'Encargos e Benefícios'!",$AX31))*(IF('Gastos com Pessoal'!$G$7:$G$106&lt;=O$1,('Gastos com Pessoal'!$H$7:$H$106)+1,1))*(IF('Gastos com Pessoal'!$L$7:$L$106&lt;=O$1,('Gastos com Pessoal'!$M$7:$M$106)+1,1))*(IF('Gastos com Pessoal'!$Q$7:$Q$106&lt;=O$1,('Gastos com Pessoal'!$R$7:$R$106)+1,1)))</f>
        <v>0</v>
      </c>
      <c r="P31" s="88">
        <f t="array" aca="1" ref="P31" ca="1">SUM((P$1&gt;='Gastos com Pessoal'!$E$7:$E$106)*(P$1&lt;='Gastos com Pessoal'!$F$7:$F$106)*INDIRECT(CONCATENATE("'Encargos e Benefícios'!",$AX31))*(IF('Gastos com Pessoal'!$G$7:$G$106&lt;=P$1,('Gastos com Pessoal'!$H$7:$H$106)+1,1))*(IF('Gastos com Pessoal'!$L$7:$L$106&lt;=P$1,('Gastos com Pessoal'!$M$7:$M$106)+1,1))*(IF('Gastos com Pessoal'!$Q$7:$Q$106&lt;=P$1,('Gastos com Pessoal'!$R$7:$R$106)+1,1)))</f>
        <v>0</v>
      </c>
      <c r="Q31" s="88">
        <f t="array" aca="1" ref="Q31" ca="1">SUM((Q$1&gt;='Gastos com Pessoal'!$E$7:$E$106)*(Q$1&lt;='Gastos com Pessoal'!$F$7:$F$106)*INDIRECT(CONCATENATE("'Encargos e Benefícios'!",$AX31))*(IF('Gastos com Pessoal'!$G$7:$G$106&lt;=Q$1,('Gastos com Pessoal'!$H$7:$H$106)+1,1))*(IF('Gastos com Pessoal'!$L$7:$L$106&lt;=Q$1,('Gastos com Pessoal'!$M$7:$M$106)+1,1))*(IF('Gastos com Pessoal'!$Q$7:$Q$106&lt;=Q$1,('Gastos com Pessoal'!$R$7:$R$106)+1,1)))</f>
        <v>0</v>
      </c>
      <c r="R31" s="88">
        <f t="array" aca="1" ref="R31" ca="1">SUM((R$1&gt;='Gastos com Pessoal'!$E$7:$E$106)*(R$1&lt;='Gastos com Pessoal'!$F$7:$F$106)*INDIRECT(CONCATENATE("'Encargos e Benefícios'!",$AX31))*(IF('Gastos com Pessoal'!$G$7:$G$106&lt;=R$1,('Gastos com Pessoal'!$H$7:$H$106)+1,1))*(IF('Gastos com Pessoal'!$L$7:$L$106&lt;=R$1,('Gastos com Pessoal'!$M$7:$M$106)+1,1))*(IF('Gastos com Pessoal'!$Q$7:$Q$106&lt;=R$1,('Gastos com Pessoal'!$R$7:$R$106)+1,1)))</f>
        <v>0</v>
      </c>
      <c r="S31" s="88">
        <f t="array" aca="1" ref="S31" ca="1">SUM((S$1&gt;='Gastos com Pessoal'!$E$7:$E$106)*(S$1&lt;='Gastos com Pessoal'!$F$7:$F$106)*INDIRECT(CONCATENATE("'Encargos e Benefícios'!",$AX31))*(IF('Gastos com Pessoal'!$G$7:$G$106&lt;=S$1,('Gastos com Pessoal'!$H$7:$H$106)+1,1))*(IF('Gastos com Pessoal'!$L$7:$L$106&lt;=S$1,('Gastos com Pessoal'!$M$7:$M$106)+1,1))*(IF('Gastos com Pessoal'!$Q$7:$Q$106&lt;=S$1,('Gastos com Pessoal'!$R$7:$R$106)+1,1)))</f>
        <v>0</v>
      </c>
      <c r="T31" s="88">
        <f t="array" aca="1" ref="T31" ca="1">SUM((T$1&gt;='Gastos com Pessoal'!$E$7:$E$106)*(T$1&lt;='Gastos com Pessoal'!$F$7:$F$106)*INDIRECT(CONCATENATE("'Encargos e Benefícios'!",$AX31))*(IF('Gastos com Pessoal'!$G$7:$G$106&lt;=T$1,('Gastos com Pessoal'!$H$7:$H$106)+1,1))*(IF('Gastos com Pessoal'!$L$7:$L$106&lt;=T$1,('Gastos com Pessoal'!$M$7:$M$106)+1,1))*(IF('Gastos com Pessoal'!$Q$7:$Q$106&lt;=T$1,('Gastos com Pessoal'!$R$7:$R$106)+1,1)))</f>
        <v>0</v>
      </c>
      <c r="U31" s="88">
        <f t="array" aca="1" ref="U31" ca="1">SUM((U$1&gt;='Gastos com Pessoal'!$E$7:$E$106)*(U$1&lt;='Gastos com Pessoal'!$F$7:$F$106)*INDIRECT(CONCATENATE("'Encargos e Benefícios'!",$AX31))*(IF('Gastos com Pessoal'!$G$7:$G$106&lt;=U$1,('Gastos com Pessoal'!$H$7:$H$106)+1,1))*(IF('Gastos com Pessoal'!$L$7:$L$106&lt;=U$1,('Gastos com Pessoal'!$M$7:$M$106)+1,1))*(IF('Gastos com Pessoal'!$Q$7:$Q$106&lt;=U$1,('Gastos com Pessoal'!$R$7:$R$106)+1,1)))</f>
        <v>0</v>
      </c>
      <c r="V31" s="88">
        <f t="array" aca="1" ref="V31" ca="1">SUM((V$1&gt;='Gastos com Pessoal'!$E$7:$E$106)*(V$1&lt;='Gastos com Pessoal'!$F$7:$F$106)*INDIRECT(CONCATENATE("'Encargos e Benefícios'!",$AX31))*(IF('Gastos com Pessoal'!$G$7:$G$106&lt;=V$1,('Gastos com Pessoal'!$H$7:$H$106)+1,1))*(IF('Gastos com Pessoal'!$L$7:$L$106&lt;=V$1,('Gastos com Pessoal'!$M$7:$M$106)+1,1))*(IF('Gastos com Pessoal'!$Q$7:$Q$106&lt;=V$1,('Gastos com Pessoal'!$R$7:$R$106)+1,1)))</f>
        <v>0</v>
      </c>
      <c r="W31" s="88">
        <f t="array" aca="1" ref="W31" ca="1">SUM((W$1&gt;='Gastos com Pessoal'!$E$7:$E$106)*(W$1&lt;='Gastos com Pessoal'!$F$7:$F$106)*INDIRECT(CONCATENATE("'Encargos e Benefícios'!",$AX31))*(IF('Gastos com Pessoal'!$G$7:$G$106&lt;=W$1,('Gastos com Pessoal'!$H$7:$H$106)+1,1))*(IF('Gastos com Pessoal'!$L$7:$L$106&lt;=W$1,('Gastos com Pessoal'!$M$7:$M$106)+1,1))*(IF('Gastos com Pessoal'!$Q$7:$Q$106&lt;=W$1,('Gastos com Pessoal'!$R$7:$R$106)+1,1)))</f>
        <v>0</v>
      </c>
      <c r="X31" s="88">
        <f t="array" aca="1" ref="X31" ca="1">SUM((X$1&gt;='Gastos com Pessoal'!$E$7:$E$106)*(X$1&lt;='Gastos com Pessoal'!$F$7:$F$106)*INDIRECT(CONCATENATE("'Encargos e Benefícios'!",$AX31))*(IF('Gastos com Pessoal'!$G$7:$G$106&lt;=X$1,('Gastos com Pessoal'!$H$7:$H$106)+1,1))*(IF('Gastos com Pessoal'!$L$7:$L$106&lt;=X$1,('Gastos com Pessoal'!$M$7:$M$106)+1,1))*(IF('Gastos com Pessoal'!$Q$7:$Q$106&lt;=X$1,('Gastos com Pessoal'!$R$7:$R$106)+1,1)))</f>
        <v>0</v>
      </c>
      <c r="Y31" s="88">
        <f t="array" aca="1" ref="Y31" ca="1">SUM((Y$1&gt;='Gastos com Pessoal'!$E$7:$E$106)*(Y$1&lt;='Gastos com Pessoal'!$F$7:$F$106)*INDIRECT(CONCATENATE("'Encargos e Benefícios'!",$AX31))*(IF('Gastos com Pessoal'!$G$7:$G$106&lt;=Y$1,('Gastos com Pessoal'!$H$7:$H$106)+1,1))*(IF('Gastos com Pessoal'!$L$7:$L$106&lt;=Y$1,('Gastos com Pessoal'!$M$7:$M$106)+1,1))*(IF('Gastos com Pessoal'!$Q$7:$Q$106&lt;=Y$1,('Gastos com Pessoal'!$R$7:$R$106)+1,1)))</f>
        <v>0</v>
      </c>
      <c r="Z31" s="88">
        <f t="array" aca="1" ref="Z31" ca="1">SUM((Z$1&gt;='Gastos com Pessoal'!$E$7:$E$106)*(Z$1&lt;='Gastos com Pessoal'!$F$7:$F$106)*INDIRECT(CONCATENATE("'Encargos e Benefícios'!",$AX31))*(IF('Gastos com Pessoal'!$G$7:$G$106&lt;=Z$1,('Gastos com Pessoal'!$H$7:$H$106)+1,1))*(IF('Gastos com Pessoal'!$L$7:$L$106&lt;=Z$1,('Gastos com Pessoal'!$M$7:$M$106)+1,1))*(IF('Gastos com Pessoal'!$Q$7:$Q$106&lt;=Z$1,('Gastos com Pessoal'!$R$7:$R$106)+1,1)))</f>
        <v>0</v>
      </c>
      <c r="AA31" s="88">
        <f t="array" aca="1" ref="AA31" ca="1">SUM((AA$1&gt;='Gastos com Pessoal'!$E$7:$E$106)*(AA$1&lt;='Gastos com Pessoal'!$F$7:$F$106)*INDIRECT(CONCATENATE("'Encargos e Benefícios'!",$AX31))*(IF('Gastos com Pessoal'!$G$7:$G$106&lt;=AA$1,('Gastos com Pessoal'!$H$7:$H$106)+1,1))*(IF('Gastos com Pessoal'!$L$7:$L$106&lt;=AA$1,('Gastos com Pessoal'!$M$7:$M$106)+1,1))*(IF('Gastos com Pessoal'!$Q$7:$Q$106&lt;=AA$1,('Gastos com Pessoal'!$R$7:$R$106)+1,1)))</f>
        <v>0</v>
      </c>
      <c r="AB31" s="88">
        <f t="array" aca="1" ref="AB31" ca="1">SUM((AB$1&gt;='Gastos com Pessoal'!$E$7:$E$106)*(AB$1&lt;='Gastos com Pessoal'!$F$7:$F$106)*INDIRECT(CONCATENATE("'Encargos e Benefícios'!",$AX31))*(IF('Gastos com Pessoal'!$G$7:$G$106&lt;=AB$1,('Gastos com Pessoal'!$H$7:$H$106)+1,1))*(IF('Gastos com Pessoal'!$L$7:$L$106&lt;=AB$1,('Gastos com Pessoal'!$M$7:$M$106)+1,1))*(IF('Gastos com Pessoal'!$Q$7:$Q$106&lt;=AB$1,('Gastos com Pessoal'!$R$7:$R$106)+1,1)))</f>
        <v>0</v>
      </c>
      <c r="AC31" s="88">
        <f t="array" aca="1" ref="AC31" ca="1">SUM((AC$1&gt;='Gastos com Pessoal'!$E$7:$E$106)*(AC$1&lt;='Gastos com Pessoal'!$F$7:$F$106)*INDIRECT(CONCATENATE("'Encargos e Benefícios'!",$AX31))*(IF('Gastos com Pessoal'!$G$7:$G$106&lt;=AC$1,('Gastos com Pessoal'!$H$7:$H$106)+1,1))*(IF('Gastos com Pessoal'!$L$7:$L$106&lt;=AC$1,('Gastos com Pessoal'!$M$7:$M$106)+1,1))*(IF('Gastos com Pessoal'!$Q$7:$Q$106&lt;=AC$1,('Gastos com Pessoal'!$R$7:$R$106)+1,1)))</f>
        <v>0</v>
      </c>
      <c r="AD31" s="88">
        <f t="array" aca="1" ref="AD31" ca="1">SUM((AD$1&gt;='Gastos com Pessoal'!$E$7:$E$106)*(AD$1&lt;='Gastos com Pessoal'!$F$7:$F$106)*INDIRECT(CONCATENATE("'Encargos e Benefícios'!",$AX31))*(IF('Gastos com Pessoal'!$G$7:$G$106&lt;=AD$1,('Gastos com Pessoal'!$H$7:$H$106)+1,1))*(IF('Gastos com Pessoal'!$L$7:$L$106&lt;=AD$1,('Gastos com Pessoal'!$M$7:$M$106)+1,1))*(IF('Gastos com Pessoal'!$Q$7:$Q$106&lt;=AD$1,('Gastos com Pessoal'!$R$7:$R$106)+1,1)))</f>
        <v>0</v>
      </c>
      <c r="AE31" s="88">
        <f t="array" aca="1" ref="AE31" ca="1">SUM((AE$1&gt;='Gastos com Pessoal'!$E$7:$E$106)*(AE$1&lt;='Gastos com Pessoal'!$F$7:$F$106)*INDIRECT(CONCATENATE("'Encargos e Benefícios'!",$AX31))*(IF('Gastos com Pessoal'!$G$7:$G$106&lt;=AE$1,('Gastos com Pessoal'!$H$7:$H$106)+1,1))*(IF('Gastos com Pessoal'!$L$7:$L$106&lt;=AE$1,('Gastos com Pessoal'!$M$7:$M$106)+1,1))*(IF('Gastos com Pessoal'!$Q$7:$Q$106&lt;=AE$1,('Gastos com Pessoal'!$R$7:$R$106)+1,1)))</f>
        <v>0</v>
      </c>
      <c r="AF31" s="88">
        <f t="array" aca="1" ref="AF31" ca="1">SUM((AF$1&gt;='Gastos com Pessoal'!$E$7:$E$106)*(AF$1&lt;='Gastos com Pessoal'!$F$7:$F$106)*INDIRECT(CONCATENATE("'Encargos e Benefícios'!",$AX31))*(IF('Gastos com Pessoal'!$G$7:$G$106&lt;=AF$1,('Gastos com Pessoal'!$H$7:$H$106)+1,1))*(IF('Gastos com Pessoal'!$L$7:$L$106&lt;=AF$1,('Gastos com Pessoal'!$M$7:$M$106)+1,1))*(IF('Gastos com Pessoal'!$Q$7:$Q$106&lt;=AF$1,('Gastos com Pessoal'!$R$7:$R$106)+1,1)))</f>
        <v>0</v>
      </c>
      <c r="AG31" s="88">
        <f t="array" aca="1" ref="AG31" ca="1">SUM((AG$1&gt;='Gastos com Pessoal'!$E$7:$E$106)*(AG$1&lt;='Gastos com Pessoal'!$F$7:$F$106)*INDIRECT(CONCATENATE("'Encargos e Benefícios'!",$AX31))*(IF('Gastos com Pessoal'!$G$7:$G$106&lt;=AG$1,('Gastos com Pessoal'!$H$7:$H$106)+1,1))*(IF('Gastos com Pessoal'!$L$7:$L$106&lt;=AG$1,('Gastos com Pessoal'!$M$7:$M$106)+1,1))*(IF('Gastos com Pessoal'!$Q$7:$Q$106&lt;=AG$1,('Gastos com Pessoal'!$R$7:$R$106)+1,1)))</f>
        <v>0</v>
      </c>
      <c r="AH31" s="88">
        <f t="array" aca="1" ref="AH31" ca="1">SUM((AH$1&gt;='Gastos com Pessoal'!$E$7:$E$106)*(AH$1&lt;='Gastos com Pessoal'!$F$7:$F$106)*INDIRECT(CONCATENATE("'Encargos e Benefícios'!",$AX31))*(IF('Gastos com Pessoal'!$G$7:$G$106&lt;=AH$1,('Gastos com Pessoal'!$H$7:$H$106)+1,1))*(IF('Gastos com Pessoal'!$L$7:$L$106&lt;=AH$1,('Gastos com Pessoal'!$M$7:$M$106)+1,1))*(IF('Gastos com Pessoal'!$Q$7:$Q$106&lt;=AH$1,('Gastos com Pessoal'!$R$7:$R$106)+1,1)))</f>
        <v>0</v>
      </c>
      <c r="AI31" s="88">
        <f t="array" aca="1" ref="AI31" ca="1">SUM((AI$1&gt;='Gastos com Pessoal'!$E$7:$E$106)*(AI$1&lt;='Gastos com Pessoal'!$F$7:$F$106)*INDIRECT(CONCATENATE("'Encargos e Benefícios'!",$AX31))*(IF('Gastos com Pessoal'!$G$7:$G$106&lt;=AI$1,('Gastos com Pessoal'!$H$7:$H$106)+1,1))*(IF('Gastos com Pessoal'!$L$7:$L$106&lt;=AI$1,('Gastos com Pessoal'!$M$7:$M$106)+1,1))*(IF('Gastos com Pessoal'!$Q$7:$Q$106&lt;=AI$1,('Gastos com Pessoal'!$R$7:$R$106)+1,1)))</f>
        <v>0</v>
      </c>
      <c r="AJ31" s="88">
        <f t="array" aca="1" ref="AJ31" ca="1">SUM((AJ$1&gt;='Gastos com Pessoal'!$E$7:$E$106)*(AJ$1&lt;='Gastos com Pessoal'!$F$7:$F$106)*INDIRECT(CONCATENATE("'Encargos e Benefícios'!",$AX31))*(IF('Gastos com Pessoal'!$G$7:$G$106&lt;=AJ$1,('Gastos com Pessoal'!$H$7:$H$106)+1,1))*(IF('Gastos com Pessoal'!$L$7:$L$106&lt;=AJ$1,('Gastos com Pessoal'!$M$7:$M$106)+1,1))*(IF('Gastos com Pessoal'!$Q$7:$Q$106&lt;=AJ$1,('Gastos com Pessoal'!$R$7:$R$106)+1,1)))</f>
        <v>0</v>
      </c>
      <c r="AK31" s="88">
        <f t="array" aca="1" ref="AK31" ca="1">SUM((AK$1&gt;='Gastos com Pessoal'!$E$7:$E$106)*(AK$1&lt;='Gastos com Pessoal'!$F$7:$F$106)*INDIRECT(CONCATENATE("'Encargos e Benefícios'!",$AX31))*(IF('Gastos com Pessoal'!$G$7:$G$106&lt;=AK$1,('Gastos com Pessoal'!$H$7:$H$106)+1,1))*(IF('Gastos com Pessoal'!$L$7:$L$106&lt;=AK$1,('Gastos com Pessoal'!$M$7:$M$106)+1,1))*(IF('Gastos com Pessoal'!$Q$7:$Q$106&lt;=AK$1,('Gastos com Pessoal'!$R$7:$R$106)+1,1)))</f>
        <v>0</v>
      </c>
      <c r="AL31" s="88">
        <f t="array" aca="1" ref="AL31" ca="1">SUM((AL$1&gt;='Gastos com Pessoal'!$E$7:$E$106)*(AL$1&lt;='Gastos com Pessoal'!$F$7:$F$106)*INDIRECT(CONCATENATE("'Encargos e Benefícios'!",$AX31))*(IF('Gastos com Pessoal'!$G$7:$G$106&lt;=AL$1,('Gastos com Pessoal'!$H$7:$H$106)+1,1))*(IF('Gastos com Pessoal'!$L$7:$L$106&lt;=AL$1,('Gastos com Pessoal'!$M$7:$M$106)+1,1))*(IF('Gastos com Pessoal'!$Q$7:$Q$106&lt;=AL$1,('Gastos com Pessoal'!$R$7:$R$106)+1,1)))</f>
        <v>0</v>
      </c>
      <c r="AM31" s="122">
        <f t="shared" ca="1" si="10"/>
        <v>0</v>
      </c>
      <c r="AN31" s="91">
        <f t="shared" ca="1" si="11"/>
        <v>0</v>
      </c>
      <c r="AO31" s="108"/>
      <c r="AP31" s="108"/>
      <c r="AQ31" s="108"/>
      <c r="AR31" s="108"/>
      <c r="AS31" s="108"/>
      <c r="AT31" s="108"/>
      <c r="AU31" s="108"/>
      <c r="AV31" s="108"/>
      <c r="AW31" s="129" t="s">
        <v>129</v>
      </c>
      <c r="AX31" s="129" t="s">
        <v>154</v>
      </c>
      <c r="AY31" s="129"/>
      <c r="AZ31" s="129"/>
      <c r="BA31" s="129"/>
      <c r="BB31" s="129"/>
      <c r="BC31" s="129"/>
      <c r="BD31" s="108"/>
      <c r="BE31" s="108"/>
    </row>
    <row r="32" spans="1:57" ht="23.25" customHeight="1">
      <c r="A32" s="76" t="s">
        <v>155</v>
      </c>
      <c r="B32" s="30" t="s">
        <v>156</v>
      </c>
      <c r="C32" s="88">
        <f t="array" aca="1" ref="C32" ca="1">SUM((C$1&gt;='Gastos com Pessoal'!$E$7:$E$106)*(C$1&lt;='Gastos com Pessoal'!$F$7:$F$106)*INDIRECT(CONCATENATE("'Encargos e Benefícios'!",$AX32))*(IF('Gastos com Pessoal'!$G$7:$G$106&lt;=C$1,('Gastos com Pessoal'!$H$7:$H$106)+1,1))*(IF('Gastos com Pessoal'!$L$7:$L$106&lt;=C$1,('Gastos com Pessoal'!$M$7:$M$106)+1,1))*(IF('Gastos com Pessoal'!$Q$7:$Q$106&lt;=C$1,('Gastos com Pessoal'!$R$7:$R$106)+1,1)))</f>
        <v>93043.786369333306</v>
      </c>
      <c r="D32" s="88">
        <f t="array" aca="1" ref="D32" ca="1">SUM((D$1&gt;='Gastos com Pessoal'!$E$7:$E$106)*(D$1&lt;='Gastos com Pessoal'!$F$7:$F$106)*INDIRECT(CONCATENATE("'Encargos e Benefícios'!",$AX32))*(IF('Gastos com Pessoal'!$G$7:$G$106&lt;=D$1,('Gastos com Pessoal'!$H$7:$H$106)+1,1))*(IF('Gastos com Pessoal'!$L$7:$L$106&lt;=D$1,('Gastos com Pessoal'!$M$7:$M$106)+1,1))*(IF('Gastos com Pessoal'!$Q$7:$Q$106&lt;=D$1,('Gastos com Pessoal'!$R$7:$R$106)+1,1)))</f>
        <v>93043.786369333306</v>
      </c>
      <c r="E32" s="88">
        <f t="array" aca="1" ref="E32" ca="1">SUM((E$1&gt;='Gastos com Pessoal'!$E$7:$E$106)*(E$1&lt;='Gastos com Pessoal'!$F$7:$F$106)*INDIRECT(CONCATENATE("'Encargos e Benefícios'!",$AX32))*(IF('Gastos com Pessoal'!$G$7:$G$106&lt;=E$1,('Gastos com Pessoal'!$H$7:$H$106)+1,1))*(IF('Gastos com Pessoal'!$L$7:$L$106&lt;=E$1,('Gastos com Pessoal'!$M$7:$M$106)+1,1))*(IF('Gastos com Pessoal'!$Q$7:$Q$106&lt;=E$1,('Gastos com Pessoal'!$R$7:$R$106)+1,1)))</f>
        <v>98701.267989333312</v>
      </c>
      <c r="F32" s="88">
        <f t="array" aca="1" ref="F32" ca="1">SUM((F$1&gt;='Gastos com Pessoal'!$E$7:$E$106)*(F$1&lt;='Gastos com Pessoal'!$F$7:$F$106)*INDIRECT(CONCATENATE("'Encargos e Benefícios'!",$AX32))*(IF('Gastos com Pessoal'!$G$7:$G$106&lt;=F$1,('Gastos com Pessoal'!$H$7:$H$106)+1,1))*(IF('Gastos com Pessoal'!$L$7:$L$106&lt;=F$1,('Gastos com Pessoal'!$M$7:$M$106)+1,1))*(IF('Gastos com Pessoal'!$Q$7:$Q$106&lt;=F$1,('Gastos com Pessoal'!$R$7:$R$106)+1,1)))</f>
        <v>98701.267989333312</v>
      </c>
      <c r="G32" s="88">
        <f t="array" aca="1" ref="G32" ca="1">SUM((G$1&gt;='Gastos com Pessoal'!$E$7:$E$106)*(G$1&lt;='Gastos com Pessoal'!$F$7:$F$106)*INDIRECT(CONCATENATE("'Encargos e Benefícios'!",$AX32))*(IF('Gastos com Pessoal'!$G$7:$G$106&lt;=G$1,('Gastos com Pessoal'!$H$7:$H$106)+1,1))*(IF('Gastos com Pessoal'!$L$7:$L$106&lt;=G$1,('Gastos com Pessoal'!$M$7:$M$106)+1,1))*(IF('Gastos com Pessoal'!$Q$7:$Q$106&lt;=G$1,('Gastos com Pessoal'!$R$7:$R$106)+1,1)))</f>
        <v>101867.06759599996</v>
      </c>
      <c r="H32" s="88">
        <f t="array" aca="1" ref="H32" ca="1">SUM((H$1&gt;='Gastos com Pessoal'!$E$7:$E$106)*(H$1&lt;='Gastos com Pessoal'!$F$7:$F$106)*INDIRECT(CONCATENATE("'Encargos e Benefícios'!",$AX32))*(IF('Gastos com Pessoal'!$G$7:$G$106&lt;=H$1,('Gastos com Pessoal'!$H$7:$H$106)+1,1))*(IF('Gastos com Pessoal'!$L$7:$L$106&lt;=H$1,('Gastos com Pessoal'!$M$7:$M$106)+1,1))*(IF('Gastos com Pessoal'!$Q$7:$Q$106&lt;=H$1,('Gastos com Pessoal'!$R$7:$R$106)+1,1)))</f>
        <v>109781.56661266662</v>
      </c>
      <c r="I32" s="88">
        <f t="array" aca="1" ref="I32" ca="1">SUM((I$1&gt;='Gastos com Pessoal'!$E$7:$E$106)*(I$1&lt;='Gastos com Pessoal'!$F$7:$F$106)*INDIRECT(CONCATENATE("'Encargos e Benefícios'!",$AX32))*(IF('Gastos com Pessoal'!$G$7:$G$106&lt;=I$1,('Gastos com Pessoal'!$H$7:$H$106)+1,1))*(IF('Gastos com Pessoal'!$L$7:$L$106&lt;=I$1,('Gastos com Pessoal'!$M$7:$M$106)+1,1))*(IF('Gastos com Pessoal'!$Q$7:$Q$106&lt;=I$1,('Gastos com Pessoal'!$R$7:$R$106)+1,1)))</f>
        <v>0</v>
      </c>
      <c r="J32" s="88">
        <f t="array" aca="1" ref="J32" ca="1">SUM((J$1&gt;='Gastos com Pessoal'!$E$7:$E$106)*(J$1&lt;='Gastos com Pessoal'!$F$7:$F$106)*INDIRECT(CONCATENATE("'Encargos e Benefícios'!",$AX32))*(IF('Gastos com Pessoal'!$G$7:$G$106&lt;=J$1,('Gastos com Pessoal'!$H$7:$H$106)+1,1))*(IF('Gastos com Pessoal'!$L$7:$L$106&lt;=J$1,('Gastos com Pessoal'!$M$7:$M$106)+1,1))*(IF('Gastos com Pessoal'!$Q$7:$Q$106&lt;=J$1,('Gastos com Pessoal'!$R$7:$R$106)+1,1)))</f>
        <v>0</v>
      </c>
      <c r="K32" s="88">
        <f t="array" aca="1" ref="K32" ca="1">SUM((K$1&gt;='Gastos com Pessoal'!$E$7:$E$106)*(K$1&lt;='Gastos com Pessoal'!$F$7:$F$106)*INDIRECT(CONCATENATE("'Encargos e Benefícios'!",$AX32))*(IF('Gastos com Pessoal'!$G$7:$G$106&lt;=K$1,('Gastos com Pessoal'!$H$7:$H$106)+1,1))*(IF('Gastos com Pessoal'!$L$7:$L$106&lt;=K$1,('Gastos com Pessoal'!$M$7:$M$106)+1,1))*(IF('Gastos com Pessoal'!$Q$7:$Q$106&lt;=K$1,('Gastos com Pessoal'!$R$7:$R$106)+1,1)))</f>
        <v>0</v>
      </c>
      <c r="L32" s="88">
        <f t="array" aca="1" ref="L32" ca="1">SUM((L$1&gt;='Gastos com Pessoal'!$E$7:$E$106)*(L$1&lt;='Gastos com Pessoal'!$F$7:$F$106)*INDIRECT(CONCATENATE("'Encargos e Benefícios'!",$AX32))*(IF('Gastos com Pessoal'!$G$7:$G$106&lt;=L$1,('Gastos com Pessoal'!$H$7:$H$106)+1,1))*(IF('Gastos com Pessoal'!$L$7:$L$106&lt;=L$1,('Gastos com Pessoal'!$M$7:$M$106)+1,1))*(IF('Gastos com Pessoal'!$Q$7:$Q$106&lt;=L$1,('Gastos com Pessoal'!$R$7:$R$106)+1,1)))</f>
        <v>0</v>
      </c>
      <c r="M32" s="88">
        <f t="array" aca="1" ref="M32" ca="1">SUM((M$1&gt;='Gastos com Pessoal'!$E$7:$E$106)*(M$1&lt;='Gastos com Pessoal'!$F$7:$F$106)*INDIRECT(CONCATENATE("'Encargos e Benefícios'!",$AX32))*(IF('Gastos com Pessoal'!$G$7:$G$106&lt;=M$1,('Gastos com Pessoal'!$H$7:$H$106)+1,1))*(IF('Gastos com Pessoal'!$L$7:$L$106&lt;=M$1,('Gastos com Pessoal'!$M$7:$M$106)+1,1))*(IF('Gastos com Pessoal'!$Q$7:$Q$106&lt;=M$1,('Gastos com Pessoal'!$R$7:$R$106)+1,1)))</f>
        <v>0</v>
      </c>
      <c r="N32" s="88">
        <f t="array" aca="1" ref="N32" ca="1">SUM((N$1&gt;='Gastos com Pessoal'!$E$7:$E$106)*(N$1&lt;='Gastos com Pessoal'!$F$7:$F$106)*INDIRECT(CONCATENATE("'Encargos e Benefícios'!",$AX32))*(IF('Gastos com Pessoal'!$G$7:$G$106&lt;=N$1,('Gastos com Pessoal'!$H$7:$H$106)+1,1))*(IF('Gastos com Pessoal'!$L$7:$L$106&lt;=N$1,('Gastos com Pessoal'!$M$7:$M$106)+1,1))*(IF('Gastos com Pessoal'!$Q$7:$Q$106&lt;=N$1,('Gastos com Pessoal'!$R$7:$R$106)+1,1)))</f>
        <v>0</v>
      </c>
      <c r="O32" s="88">
        <f t="array" aca="1" ref="O32" ca="1">SUM((O$1&gt;='Gastos com Pessoal'!$E$7:$E$106)*(O$1&lt;='Gastos com Pessoal'!$F$7:$F$106)*INDIRECT(CONCATENATE("'Encargos e Benefícios'!",$AX32))*(IF('Gastos com Pessoal'!$G$7:$G$106&lt;=O$1,('Gastos com Pessoal'!$H$7:$H$106)+1,1))*(IF('Gastos com Pessoal'!$L$7:$L$106&lt;=O$1,('Gastos com Pessoal'!$M$7:$M$106)+1,1))*(IF('Gastos com Pessoal'!$Q$7:$Q$106&lt;=O$1,('Gastos com Pessoal'!$R$7:$R$106)+1,1)))</f>
        <v>0</v>
      </c>
      <c r="P32" s="88">
        <f t="array" aca="1" ref="P32" ca="1">SUM((P$1&gt;='Gastos com Pessoal'!$E$7:$E$106)*(P$1&lt;='Gastos com Pessoal'!$F$7:$F$106)*INDIRECT(CONCATENATE("'Encargos e Benefícios'!",$AX32))*(IF('Gastos com Pessoal'!$G$7:$G$106&lt;=P$1,('Gastos com Pessoal'!$H$7:$H$106)+1,1))*(IF('Gastos com Pessoal'!$L$7:$L$106&lt;=P$1,('Gastos com Pessoal'!$M$7:$M$106)+1,1))*(IF('Gastos com Pessoal'!$Q$7:$Q$106&lt;=P$1,('Gastos com Pessoal'!$R$7:$R$106)+1,1)))</f>
        <v>0</v>
      </c>
      <c r="Q32" s="88">
        <f t="array" aca="1" ref="Q32" ca="1">SUM((Q$1&gt;='Gastos com Pessoal'!$E$7:$E$106)*(Q$1&lt;='Gastos com Pessoal'!$F$7:$F$106)*INDIRECT(CONCATENATE("'Encargos e Benefícios'!",$AX32))*(IF('Gastos com Pessoal'!$G$7:$G$106&lt;=Q$1,('Gastos com Pessoal'!$H$7:$H$106)+1,1))*(IF('Gastos com Pessoal'!$L$7:$L$106&lt;=Q$1,('Gastos com Pessoal'!$M$7:$M$106)+1,1))*(IF('Gastos com Pessoal'!$Q$7:$Q$106&lt;=Q$1,('Gastos com Pessoal'!$R$7:$R$106)+1,1)))</f>
        <v>0</v>
      </c>
      <c r="R32" s="88">
        <f t="array" aca="1" ref="R32" ca="1">SUM((R$1&gt;='Gastos com Pessoal'!$E$7:$E$106)*(R$1&lt;='Gastos com Pessoal'!$F$7:$F$106)*INDIRECT(CONCATENATE("'Encargos e Benefícios'!",$AX32))*(IF('Gastos com Pessoal'!$G$7:$G$106&lt;=R$1,('Gastos com Pessoal'!$H$7:$H$106)+1,1))*(IF('Gastos com Pessoal'!$L$7:$L$106&lt;=R$1,('Gastos com Pessoal'!$M$7:$M$106)+1,1))*(IF('Gastos com Pessoal'!$Q$7:$Q$106&lt;=R$1,('Gastos com Pessoal'!$R$7:$R$106)+1,1)))</f>
        <v>0</v>
      </c>
      <c r="S32" s="88">
        <f t="array" aca="1" ref="S32" ca="1">SUM((S$1&gt;='Gastos com Pessoal'!$E$7:$E$106)*(S$1&lt;='Gastos com Pessoal'!$F$7:$F$106)*INDIRECT(CONCATENATE("'Encargos e Benefícios'!",$AX32))*(IF('Gastos com Pessoal'!$G$7:$G$106&lt;=S$1,('Gastos com Pessoal'!$H$7:$H$106)+1,1))*(IF('Gastos com Pessoal'!$L$7:$L$106&lt;=S$1,('Gastos com Pessoal'!$M$7:$M$106)+1,1))*(IF('Gastos com Pessoal'!$Q$7:$Q$106&lt;=S$1,('Gastos com Pessoal'!$R$7:$R$106)+1,1)))</f>
        <v>0</v>
      </c>
      <c r="T32" s="88">
        <f t="array" aca="1" ref="T32" ca="1">SUM((T$1&gt;='Gastos com Pessoal'!$E$7:$E$106)*(T$1&lt;='Gastos com Pessoal'!$F$7:$F$106)*INDIRECT(CONCATENATE("'Encargos e Benefícios'!",$AX32))*(IF('Gastos com Pessoal'!$G$7:$G$106&lt;=T$1,('Gastos com Pessoal'!$H$7:$H$106)+1,1))*(IF('Gastos com Pessoal'!$L$7:$L$106&lt;=T$1,('Gastos com Pessoal'!$M$7:$M$106)+1,1))*(IF('Gastos com Pessoal'!$Q$7:$Q$106&lt;=T$1,('Gastos com Pessoal'!$R$7:$R$106)+1,1)))</f>
        <v>0</v>
      </c>
      <c r="U32" s="88">
        <f t="array" aca="1" ref="U32" ca="1">SUM((U$1&gt;='Gastos com Pessoal'!$E$7:$E$106)*(U$1&lt;='Gastos com Pessoal'!$F$7:$F$106)*INDIRECT(CONCATENATE("'Encargos e Benefícios'!",$AX32))*(IF('Gastos com Pessoal'!$G$7:$G$106&lt;=U$1,('Gastos com Pessoal'!$H$7:$H$106)+1,1))*(IF('Gastos com Pessoal'!$L$7:$L$106&lt;=U$1,('Gastos com Pessoal'!$M$7:$M$106)+1,1))*(IF('Gastos com Pessoal'!$Q$7:$Q$106&lt;=U$1,('Gastos com Pessoal'!$R$7:$R$106)+1,1)))</f>
        <v>0</v>
      </c>
      <c r="V32" s="88">
        <f t="array" aca="1" ref="V32" ca="1">SUM((V$1&gt;='Gastos com Pessoal'!$E$7:$E$106)*(V$1&lt;='Gastos com Pessoal'!$F$7:$F$106)*INDIRECT(CONCATENATE("'Encargos e Benefícios'!",$AX32))*(IF('Gastos com Pessoal'!$G$7:$G$106&lt;=V$1,('Gastos com Pessoal'!$H$7:$H$106)+1,1))*(IF('Gastos com Pessoal'!$L$7:$L$106&lt;=V$1,('Gastos com Pessoal'!$M$7:$M$106)+1,1))*(IF('Gastos com Pessoal'!$Q$7:$Q$106&lt;=V$1,('Gastos com Pessoal'!$R$7:$R$106)+1,1)))</f>
        <v>0</v>
      </c>
      <c r="W32" s="88">
        <f t="array" aca="1" ref="W32" ca="1">SUM((W$1&gt;='Gastos com Pessoal'!$E$7:$E$106)*(W$1&lt;='Gastos com Pessoal'!$F$7:$F$106)*INDIRECT(CONCATENATE("'Encargos e Benefícios'!",$AX32))*(IF('Gastos com Pessoal'!$G$7:$G$106&lt;=W$1,('Gastos com Pessoal'!$H$7:$H$106)+1,1))*(IF('Gastos com Pessoal'!$L$7:$L$106&lt;=W$1,('Gastos com Pessoal'!$M$7:$M$106)+1,1))*(IF('Gastos com Pessoal'!$Q$7:$Q$106&lt;=W$1,('Gastos com Pessoal'!$R$7:$R$106)+1,1)))</f>
        <v>0</v>
      </c>
      <c r="X32" s="88">
        <f t="array" aca="1" ref="X32" ca="1">SUM((X$1&gt;='Gastos com Pessoal'!$E$7:$E$106)*(X$1&lt;='Gastos com Pessoal'!$F$7:$F$106)*INDIRECT(CONCATENATE("'Encargos e Benefícios'!",$AX32))*(IF('Gastos com Pessoal'!$G$7:$G$106&lt;=X$1,('Gastos com Pessoal'!$H$7:$H$106)+1,1))*(IF('Gastos com Pessoal'!$L$7:$L$106&lt;=X$1,('Gastos com Pessoal'!$M$7:$M$106)+1,1))*(IF('Gastos com Pessoal'!$Q$7:$Q$106&lt;=X$1,('Gastos com Pessoal'!$R$7:$R$106)+1,1)))</f>
        <v>0</v>
      </c>
      <c r="Y32" s="88">
        <f t="array" aca="1" ref="Y32" ca="1">SUM((Y$1&gt;='Gastos com Pessoal'!$E$7:$E$106)*(Y$1&lt;='Gastos com Pessoal'!$F$7:$F$106)*INDIRECT(CONCATENATE("'Encargos e Benefícios'!",$AX32))*(IF('Gastos com Pessoal'!$G$7:$G$106&lt;=Y$1,('Gastos com Pessoal'!$H$7:$H$106)+1,1))*(IF('Gastos com Pessoal'!$L$7:$L$106&lt;=Y$1,('Gastos com Pessoal'!$M$7:$M$106)+1,1))*(IF('Gastos com Pessoal'!$Q$7:$Q$106&lt;=Y$1,('Gastos com Pessoal'!$R$7:$R$106)+1,1)))</f>
        <v>0</v>
      </c>
      <c r="Z32" s="88">
        <f t="array" aca="1" ref="Z32" ca="1">SUM((Z$1&gt;='Gastos com Pessoal'!$E$7:$E$106)*(Z$1&lt;='Gastos com Pessoal'!$F$7:$F$106)*INDIRECT(CONCATENATE("'Encargos e Benefícios'!",$AX32))*(IF('Gastos com Pessoal'!$G$7:$G$106&lt;=Z$1,('Gastos com Pessoal'!$H$7:$H$106)+1,1))*(IF('Gastos com Pessoal'!$L$7:$L$106&lt;=Z$1,('Gastos com Pessoal'!$M$7:$M$106)+1,1))*(IF('Gastos com Pessoal'!$Q$7:$Q$106&lt;=Z$1,('Gastos com Pessoal'!$R$7:$R$106)+1,1)))</f>
        <v>0</v>
      </c>
      <c r="AA32" s="88">
        <f t="array" aca="1" ref="AA32" ca="1">SUM((AA$1&gt;='Gastos com Pessoal'!$E$7:$E$106)*(AA$1&lt;='Gastos com Pessoal'!$F$7:$F$106)*INDIRECT(CONCATENATE("'Encargos e Benefícios'!",$AX32))*(IF('Gastos com Pessoal'!$G$7:$G$106&lt;=AA$1,('Gastos com Pessoal'!$H$7:$H$106)+1,1))*(IF('Gastos com Pessoal'!$L$7:$L$106&lt;=AA$1,('Gastos com Pessoal'!$M$7:$M$106)+1,1))*(IF('Gastos com Pessoal'!$Q$7:$Q$106&lt;=AA$1,('Gastos com Pessoal'!$R$7:$R$106)+1,1)))</f>
        <v>0</v>
      </c>
      <c r="AB32" s="88">
        <f t="array" aca="1" ref="AB32" ca="1">SUM((AB$1&gt;='Gastos com Pessoal'!$E$7:$E$106)*(AB$1&lt;='Gastos com Pessoal'!$F$7:$F$106)*INDIRECT(CONCATENATE("'Encargos e Benefícios'!",$AX32))*(IF('Gastos com Pessoal'!$G$7:$G$106&lt;=AB$1,('Gastos com Pessoal'!$H$7:$H$106)+1,1))*(IF('Gastos com Pessoal'!$L$7:$L$106&lt;=AB$1,('Gastos com Pessoal'!$M$7:$M$106)+1,1))*(IF('Gastos com Pessoal'!$Q$7:$Q$106&lt;=AB$1,('Gastos com Pessoal'!$R$7:$R$106)+1,1)))</f>
        <v>0</v>
      </c>
      <c r="AC32" s="88">
        <f t="array" aca="1" ref="AC32" ca="1">SUM((AC$1&gt;='Gastos com Pessoal'!$E$7:$E$106)*(AC$1&lt;='Gastos com Pessoal'!$F$7:$F$106)*INDIRECT(CONCATENATE("'Encargos e Benefícios'!",$AX32))*(IF('Gastos com Pessoal'!$G$7:$G$106&lt;=AC$1,('Gastos com Pessoal'!$H$7:$H$106)+1,1))*(IF('Gastos com Pessoal'!$L$7:$L$106&lt;=AC$1,('Gastos com Pessoal'!$M$7:$M$106)+1,1))*(IF('Gastos com Pessoal'!$Q$7:$Q$106&lt;=AC$1,('Gastos com Pessoal'!$R$7:$R$106)+1,1)))</f>
        <v>0</v>
      </c>
      <c r="AD32" s="88">
        <f t="array" aca="1" ref="AD32" ca="1">SUM((AD$1&gt;='Gastos com Pessoal'!$E$7:$E$106)*(AD$1&lt;='Gastos com Pessoal'!$F$7:$F$106)*INDIRECT(CONCATENATE("'Encargos e Benefícios'!",$AX32))*(IF('Gastos com Pessoal'!$G$7:$G$106&lt;=AD$1,('Gastos com Pessoal'!$H$7:$H$106)+1,1))*(IF('Gastos com Pessoal'!$L$7:$L$106&lt;=AD$1,('Gastos com Pessoal'!$M$7:$M$106)+1,1))*(IF('Gastos com Pessoal'!$Q$7:$Q$106&lt;=AD$1,('Gastos com Pessoal'!$R$7:$R$106)+1,1)))</f>
        <v>0</v>
      </c>
      <c r="AE32" s="88">
        <f t="array" aca="1" ref="AE32" ca="1">SUM((AE$1&gt;='Gastos com Pessoal'!$E$7:$E$106)*(AE$1&lt;='Gastos com Pessoal'!$F$7:$F$106)*INDIRECT(CONCATENATE("'Encargos e Benefícios'!",$AX32))*(IF('Gastos com Pessoal'!$G$7:$G$106&lt;=AE$1,('Gastos com Pessoal'!$H$7:$H$106)+1,1))*(IF('Gastos com Pessoal'!$L$7:$L$106&lt;=AE$1,('Gastos com Pessoal'!$M$7:$M$106)+1,1))*(IF('Gastos com Pessoal'!$Q$7:$Q$106&lt;=AE$1,('Gastos com Pessoal'!$R$7:$R$106)+1,1)))</f>
        <v>0</v>
      </c>
      <c r="AF32" s="88">
        <f t="array" aca="1" ref="AF32" ca="1">SUM((AF$1&gt;='Gastos com Pessoal'!$E$7:$E$106)*(AF$1&lt;='Gastos com Pessoal'!$F$7:$F$106)*INDIRECT(CONCATENATE("'Encargos e Benefícios'!",$AX32))*(IF('Gastos com Pessoal'!$G$7:$G$106&lt;=AF$1,('Gastos com Pessoal'!$H$7:$H$106)+1,1))*(IF('Gastos com Pessoal'!$L$7:$L$106&lt;=AF$1,('Gastos com Pessoal'!$M$7:$M$106)+1,1))*(IF('Gastos com Pessoal'!$Q$7:$Q$106&lt;=AF$1,('Gastos com Pessoal'!$R$7:$R$106)+1,1)))</f>
        <v>0</v>
      </c>
      <c r="AG32" s="88">
        <f t="array" aca="1" ref="AG32" ca="1">SUM((AG$1&gt;='Gastos com Pessoal'!$E$7:$E$106)*(AG$1&lt;='Gastos com Pessoal'!$F$7:$F$106)*INDIRECT(CONCATENATE("'Encargos e Benefícios'!",$AX32))*(IF('Gastos com Pessoal'!$G$7:$G$106&lt;=AG$1,('Gastos com Pessoal'!$H$7:$H$106)+1,1))*(IF('Gastos com Pessoal'!$L$7:$L$106&lt;=AG$1,('Gastos com Pessoal'!$M$7:$M$106)+1,1))*(IF('Gastos com Pessoal'!$Q$7:$Q$106&lt;=AG$1,('Gastos com Pessoal'!$R$7:$R$106)+1,1)))</f>
        <v>0</v>
      </c>
      <c r="AH32" s="88">
        <f t="array" aca="1" ref="AH32" ca="1">SUM((AH$1&gt;='Gastos com Pessoal'!$E$7:$E$106)*(AH$1&lt;='Gastos com Pessoal'!$F$7:$F$106)*INDIRECT(CONCATENATE("'Encargos e Benefícios'!",$AX32))*(IF('Gastos com Pessoal'!$G$7:$G$106&lt;=AH$1,('Gastos com Pessoal'!$H$7:$H$106)+1,1))*(IF('Gastos com Pessoal'!$L$7:$L$106&lt;=AH$1,('Gastos com Pessoal'!$M$7:$M$106)+1,1))*(IF('Gastos com Pessoal'!$Q$7:$Q$106&lt;=AH$1,('Gastos com Pessoal'!$R$7:$R$106)+1,1)))</f>
        <v>0</v>
      </c>
      <c r="AI32" s="88">
        <f t="array" aca="1" ref="AI32" ca="1">SUM((AI$1&gt;='Gastos com Pessoal'!$E$7:$E$106)*(AI$1&lt;='Gastos com Pessoal'!$F$7:$F$106)*INDIRECT(CONCATENATE("'Encargos e Benefícios'!",$AX32))*(IF('Gastos com Pessoal'!$G$7:$G$106&lt;=AI$1,('Gastos com Pessoal'!$H$7:$H$106)+1,1))*(IF('Gastos com Pessoal'!$L$7:$L$106&lt;=AI$1,('Gastos com Pessoal'!$M$7:$M$106)+1,1))*(IF('Gastos com Pessoal'!$Q$7:$Q$106&lt;=AI$1,('Gastos com Pessoal'!$R$7:$R$106)+1,1)))</f>
        <v>0</v>
      </c>
      <c r="AJ32" s="88">
        <f t="array" aca="1" ref="AJ32" ca="1">SUM((AJ$1&gt;='Gastos com Pessoal'!$E$7:$E$106)*(AJ$1&lt;='Gastos com Pessoal'!$F$7:$F$106)*INDIRECT(CONCATENATE("'Encargos e Benefícios'!",$AX32))*(IF('Gastos com Pessoal'!$G$7:$G$106&lt;=AJ$1,('Gastos com Pessoal'!$H$7:$H$106)+1,1))*(IF('Gastos com Pessoal'!$L$7:$L$106&lt;=AJ$1,('Gastos com Pessoal'!$M$7:$M$106)+1,1))*(IF('Gastos com Pessoal'!$Q$7:$Q$106&lt;=AJ$1,('Gastos com Pessoal'!$R$7:$R$106)+1,1)))</f>
        <v>0</v>
      </c>
      <c r="AK32" s="88">
        <f t="array" aca="1" ref="AK32" ca="1">SUM((AK$1&gt;='Gastos com Pessoal'!$E$7:$E$106)*(AK$1&lt;='Gastos com Pessoal'!$F$7:$F$106)*INDIRECT(CONCATENATE("'Encargos e Benefícios'!",$AX32))*(IF('Gastos com Pessoal'!$G$7:$G$106&lt;=AK$1,('Gastos com Pessoal'!$H$7:$H$106)+1,1))*(IF('Gastos com Pessoal'!$L$7:$L$106&lt;=AK$1,('Gastos com Pessoal'!$M$7:$M$106)+1,1))*(IF('Gastos com Pessoal'!$Q$7:$Q$106&lt;=AK$1,('Gastos com Pessoal'!$R$7:$R$106)+1,1)))</f>
        <v>0</v>
      </c>
      <c r="AL32" s="88">
        <f t="array" aca="1" ref="AL32" ca="1">SUM((AL$1&gt;='Gastos com Pessoal'!$E$7:$E$106)*(AL$1&lt;='Gastos com Pessoal'!$F$7:$F$106)*INDIRECT(CONCATENATE("'Encargos e Benefícios'!",$AX32))*(IF('Gastos com Pessoal'!$G$7:$G$106&lt;=AL$1,('Gastos com Pessoal'!$H$7:$H$106)+1,1))*(IF('Gastos com Pessoal'!$L$7:$L$106&lt;=AL$1,('Gastos com Pessoal'!$M$7:$M$106)+1,1))*(IF('Gastos com Pessoal'!$Q$7:$Q$106&lt;=AL$1,('Gastos com Pessoal'!$R$7:$R$106)+1,1)))</f>
        <v>0</v>
      </c>
      <c r="AM32" s="122">
        <f t="shared" ca="1" si="10"/>
        <v>595138.7429259998</v>
      </c>
      <c r="AN32" s="91">
        <f t="shared" ca="1" si="11"/>
        <v>3.8862117535775648E-2</v>
      </c>
      <c r="AO32" s="108"/>
      <c r="AP32" s="108"/>
      <c r="AQ32" s="108"/>
      <c r="AR32" s="108"/>
      <c r="AS32" s="108"/>
      <c r="AT32" s="108"/>
      <c r="AU32" s="108"/>
      <c r="AV32" s="108"/>
      <c r="AW32" s="129" t="s">
        <v>129</v>
      </c>
      <c r="AX32" s="129" t="s">
        <v>157</v>
      </c>
      <c r="AY32" s="129"/>
      <c r="AZ32" s="129"/>
      <c r="BA32" s="129"/>
      <c r="BB32" s="129"/>
      <c r="BC32" s="129"/>
      <c r="BD32" s="108"/>
      <c r="BE32" s="108"/>
    </row>
    <row r="33" spans="1:57" ht="23.25" customHeight="1">
      <c r="A33" s="76" t="s">
        <v>158</v>
      </c>
      <c r="B33" s="30" t="s">
        <v>159</v>
      </c>
      <c r="C33" s="88">
        <f t="array" aca="1" ref="C33" ca="1">SUM((C$1&gt;='Gastos com Pessoal'!$E$7:$E$106)*(C$1&lt;='Gastos com Pessoal'!$F$7:$F$106)*INDIRECT(CONCATENATE("'Encargos e Benefícios'!",$AX33))*(IF('Gastos com Pessoal'!$G$7:$G$106&lt;=C$1,('Gastos com Pessoal'!$H$7:$H$106)+1,1))*(IF('Gastos com Pessoal'!$L$7:$L$106&lt;=C$1,('Gastos com Pessoal'!$M$7:$M$106)+1,1))*(IF('Gastos com Pessoal'!$Q$7:$Q$106&lt;=C$1,('Gastos com Pessoal'!$R$7:$R$106)+1,1)))</f>
        <v>37217.514547733335</v>
      </c>
      <c r="D33" s="88">
        <f t="array" aca="1" ref="D33" ca="1">SUM((D$1&gt;='Gastos com Pessoal'!$E$7:$E$106)*(D$1&lt;='Gastos com Pessoal'!$F$7:$F$106)*INDIRECT(CONCATENATE("'Encargos e Benefícios'!",$AX33))*(IF('Gastos com Pessoal'!$G$7:$G$106&lt;=D$1,('Gastos com Pessoal'!$H$7:$H$106)+1,1))*(IF('Gastos com Pessoal'!$L$7:$L$106&lt;=D$1,('Gastos com Pessoal'!$M$7:$M$106)+1,1))*(IF('Gastos com Pessoal'!$Q$7:$Q$106&lt;=D$1,('Gastos com Pessoal'!$R$7:$R$106)+1,1)))</f>
        <v>37217.514547733335</v>
      </c>
      <c r="E33" s="88">
        <f t="array" aca="1" ref="E33" ca="1">SUM((E$1&gt;='Gastos com Pessoal'!$E$7:$E$106)*(E$1&lt;='Gastos com Pessoal'!$F$7:$F$106)*INDIRECT(CONCATENATE("'Encargos e Benefícios'!",$AX33))*(IF('Gastos com Pessoal'!$G$7:$G$106&lt;=E$1,('Gastos com Pessoal'!$H$7:$H$106)+1,1))*(IF('Gastos com Pessoal'!$L$7:$L$106&lt;=E$1,('Gastos com Pessoal'!$M$7:$M$106)+1,1))*(IF('Gastos com Pessoal'!$Q$7:$Q$106&lt;=E$1,('Gastos com Pessoal'!$R$7:$R$106)+1,1)))</f>
        <v>39480.507195733335</v>
      </c>
      <c r="F33" s="88">
        <f t="array" aca="1" ref="F33" ca="1">SUM((F$1&gt;='Gastos com Pessoal'!$E$7:$E$106)*(F$1&lt;='Gastos com Pessoal'!$F$7:$F$106)*INDIRECT(CONCATENATE("'Encargos e Benefícios'!",$AX33))*(IF('Gastos com Pessoal'!$G$7:$G$106&lt;=F$1,('Gastos com Pessoal'!$H$7:$H$106)+1,1))*(IF('Gastos com Pessoal'!$L$7:$L$106&lt;=F$1,('Gastos com Pessoal'!$M$7:$M$106)+1,1))*(IF('Gastos com Pessoal'!$Q$7:$Q$106&lt;=F$1,('Gastos com Pessoal'!$R$7:$R$106)+1,1)))</f>
        <v>39480.507195733335</v>
      </c>
      <c r="G33" s="88">
        <f t="array" aca="1" ref="G33" ca="1">SUM((G$1&gt;='Gastos com Pessoal'!$E$7:$E$106)*(G$1&lt;='Gastos com Pessoal'!$F$7:$F$106)*INDIRECT(CONCATENATE("'Encargos e Benefícios'!",$AX33))*(IF('Gastos com Pessoal'!$G$7:$G$106&lt;=G$1,('Gastos com Pessoal'!$H$7:$H$106)+1,1))*(IF('Gastos com Pessoal'!$L$7:$L$106&lt;=G$1,('Gastos com Pessoal'!$M$7:$M$106)+1,1))*(IF('Gastos com Pessoal'!$Q$7:$Q$106&lt;=G$1,('Gastos com Pessoal'!$R$7:$R$106)+1,1)))</f>
        <v>40746.827038399999</v>
      </c>
      <c r="H33" s="88">
        <f t="array" aca="1" ref="H33" ca="1">SUM((H$1&gt;='Gastos com Pessoal'!$E$7:$E$106)*(H$1&lt;='Gastos com Pessoal'!$F$7:$F$106)*INDIRECT(CONCATENATE("'Encargos e Benefícios'!",$AX33))*(IF('Gastos com Pessoal'!$G$7:$G$106&lt;=H$1,('Gastos com Pessoal'!$H$7:$H$106)+1,1))*(IF('Gastos com Pessoal'!$L$7:$L$106&lt;=H$1,('Gastos com Pessoal'!$M$7:$M$106)+1,1))*(IF('Gastos com Pessoal'!$Q$7:$Q$106&lt;=H$1,('Gastos com Pessoal'!$R$7:$R$106)+1,1)))</f>
        <v>43912.626645066666</v>
      </c>
      <c r="I33" s="88">
        <f t="array" aca="1" ref="I33" ca="1">SUM((I$1&gt;='Gastos com Pessoal'!$E$7:$E$106)*(I$1&lt;='Gastos com Pessoal'!$F$7:$F$106)*INDIRECT(CONCATENATE("'Encargos e Benefícios'!",$AX33))*(IF('Gastos com Pessoal'!$G$7:$G$106&lt;=I$1,('Gastos com Pessoal'!$H$7:$H$106)+1,1))*(IF('Gastos com Pessoal'!$L$7:$L$106&lt;=I$1,('Gastos com Pessoal'!$M$7:$M$106)+1,1))*(IF('Gastos com Pessoal'!$Q$7:$Q$106&lt;=I$1,('Gastos com Pessoal'!$R$7:$R$106)+1,1)))</f>
        <v>0</v>
      </c>
      <c r="J33" s="88">
        <f t="array" aca="1" ref="J33" ca="1">SUM((J$1&gt;='Gastos com Pessoal'!$E$7:$E$106)*(J$1&lt;='Gastos com Pessoal'!$F$7:$F$106)*INDIRECT(CONCATENATE("'Encargos e Benefícios'!",$AX33))*(IF('Gastos com Pessoal'!$G$7:$G$106&lt;=J$1,('Gastos com Pessoal'!$H$7:$H$106)+1,1))*(IF('Gastos com Pessoal'!$L$7:$L$106&lt;=J$1,('Gastos com Pessoal'!$M$7:$M$106)+1,1))*(IF('Gastos com Pessoal'!$Q$7:$Q$106&lt;=J$1,('Gastos com Pessoal'!$R$7:$R$106)+1,1)))</f>
        <v>0</v>
      </c>
      <c r="K33" s="88">
        <f t="array" aca="1" ref="K33" ca="1">SUM((K$1&gt;='Gastos com Pessoal'!$E$7:$E$106)*(K$1&lt;='Gastos com Pessoal'!$F$7:$F$106)*INDIRECT(CONCATENATE("'Encargos e Benefícios'!",$AX33))*(IF('Gastos com Pessoal'!$G$7:$G$106&lt;=K$1,('Gastos com Pessoal'!$H$7:$H$106)+1,1))*(IF('Gastos com Pessoal'!$L$7:$L$106&lt;=K$1,('Gastos com Pessoal'!$M$7:$M$106)+1,1))*(IF('Gastos com Pessoal'!$Q$7:$Q$106&lt;=K$1,('Gastos com Pessoal'!$R$7:$R$106)+1,1)))</f>
        <v>0</v>
      </c>
      <c r="L33" s="88">
        <f t="array" aca="1" ref="L33" ca="1">SUM((L$1&gt;='Gastos com Pessoal'!$E$7:$E$106)*(L$1&lt;='Gastos com Pessoal'!$F$7:$F$106)*INDIRECT(CONCATENATE("'Encargos e Benefícios'!",$AX33))*(IF('Gastos com Pessoal'!$G$7:$G$106&lt;=L$1,('Gastos com Pessoal'!$H$7:$H$106)+1,1))*(IF('Gastos com Pessoal'!$L$7:$L$106&lt;=L$1,('Gastos com Pessoal'!$M$7:$M$106)+1,1))*(IF('Gastos com Pessoal'!$Q$7:$Q$106&lt;=L$1,('Gastos com Pessoal'!$R$7:$R$106)+1,1)))</f>
        <v>0</v>
      </c>
      <c r="M33" s="88">
        <f t="array" aca="1" ref="M33" ca="1">SUM((M$1&gt;='Gastos com Pessoal'!$E$7:$E$106)*(M$1&lt;='Gastos com Pessoal'!$F$7:$F$106)*INDIRECT(CONCATENATE("'Encargos e Benefícios'!",$AX33))*(IF('Gastos com Pessoal'!$G$7:$G$106&lt;=M$1,('Gastos com Pessoal'!$H$7:$H$106)+1,1))*(IF('Gastos com Pessoal'!$L$7:$L$106&lt;=M$1,('Gastos com Pessoal'!$M$7:$M$106)+1,1))*(IF('Gastos com Pessoal'!$Q$7:$Q$106&lt;=M$1,('Gastos com Pessoal'!$R$7:$R$106)+1,1)))</f>
        <v>0</v>
      </c>
      <c r="N33" s="88">
        <f t="array" aca="1" ref="N33" ca="1">SUM((N$1&gt;='Gastos com Pessoal'!$E$7:$E$106)*(N$1&lt;='Gastos com Pessoal'!$F$7:$F$106)*INDIRECT(CONCATENATE("'Encargos e Benefícios'!",$AX33))*(IF('Gastos com Pessoal'!$G$7:$G$106&lt;=N$1,('Gastos com Pessoal'!$H$7:$H$106)+1,1))*(IF('Gastos com Pessoal'!$L$7:$L$106&lt;=N$1,('Gastos com Pessoal'!$M$7:$M$106)+1,1))*(IF('Gastos com Pessoal'!$Q$7:$Q$106&lt;=N$1,('Gastos com Pessoal'!$R$7:$R$106)+1,1)))</f>
        <v>0</v>
      </c>
      <c r="O33" s="88">
        <f t="array" aca="1" ref="O33" ca="1">SUM((O$1&gt;='Gastos com Pessoal'!$E$7:$E$106)*(O$1&lt;='Gastos com Pessoal'!$F$7:$F$106)*INDIRECT(CONCATENATE("'Encargos e Benefícios'!",$AX33))*(IF('Gastos com Pessoal'!$G$7:$G$106&lt;=O$1,('Gastos com Pessoal'!$H$7:$H$106)+1,1))*(IF('Gastos com Pessoal'!$L$7:$L$106&lt;=O$1,('Gastos com Pessoal'!$M$7:$M$106)+1,1))*(IF('Gastos com Pessoal'!$Q$7:$Q$106&lt;=O$1,('Gastos com Pessoal'!$R$7:$R$106)+1,1)))</f>
        <v>0</v>
      </c>
      <c r="P33" s="88">
        <f t="array" aca="1" ref="P33" ca="1">SUM((P$1&gt;='Gastos com Pessoal'!$E$7:$E$106)*(P$1&lt;='Gastos com Pessoal'!$F$7:$F$106)*INDIRECT(CONCATENATE("'Encargos e Benefícios'!",$AX33))*(IF('Gastos com Pessoal'!$G$7:$G$106&lt;=P$1,('Gastos com Pessoal'!$H$7:$H$106)+1,1))*(IF('Gastos com Pessoal'!$L$7:$L$106&lt;=P$1,('Gastos com Pessoal'!$M$7:$M$106)+1,1))*(IF('Gastos com Pessoal'!$Q$7:$Q$106&lt;=P$1,('Gastos com Pessoal'!$R$7:$R$106)+1,1)))</f>
        <v>0</v>
      </c>
      <c r="Q33" s="88">
        <f t="array" aca="1" ref="Q33" ca="1">SUM((Q$1&gt;='Gastos com Pessoal'!$E$7:$E$106)*(Q$1&lt;='Gastos com Pessoal'!$F$7:$F$106)*INDIRECT(CONCATENATE("'Encargos e Benefícios'!",$AX33))*(IF('Gastos com Pessoal'!$G$7:$G$106&lt;=Q$1,('Gastos com Pessoal'!$H$7:$H$106)+1,1))*(IF('Gastos com Pessoal'!$L$7:$L$106&lt;=Q$1,('Gastos com Pessoal'!$M$7:$M$106)+1,1))*(IF('Gastos com Pessoal'!$Q$7:$Q$106&lt;=Q$1,('Gastos com Pessoal'!$R$7:$R$106)+1,1)))</f>
        <v>0</v>
      </c>
      <c r="R33" s="88">
        <f t="array" aca="1" ref="R33" ca="1">SUM((R$1&gt;='Gastos com Pessoal'!$E$7:$E$106)*(R$1&lt;='Gastos com Pessoal'!$F$7:$F$106)*INDIRECT(CONCATENATE("'Encargos e Benefícios'!",$AX33))*(IF('Gastos com Pessoal'!$G$7:$G$106&lt;=R$1,('Gastos com Pessoal'!$H$7:$H$106)+1,1))*(IF('Gastos com Pessoal'!$L$7:$L$106&lt;=R$1,('Gastos com Pessoal'!$M$7:$M$106)+1,1))*(IF('Gastos com Pessoal'!$Q$7:$Q$106&lt;=R$1,('Gastos com Pessoal'!$R$7:$R$106)+1,1)))</f>
        <v>0</v>
      </c>
      <c r="S33" s="88">
        <f t="array" aca="1" ref="S33" ca="1">SUM((S$1&gt;='Gastos com Pessoal'!$E$7:$E$106)*(S$1&lt;='Gastos com Pessoal'!$F$7:$F$106)*INDIRECT(CONCATENATE("'Encargos e Benefícios'!",$AX33))*(IF('Gastos com Pessoal'!$G$7:$G$106&lt;=S$1,('Gastos com Pessoal'!$H$7:$H$106)+1,1))*(IF('Gastos com Pessoal'!$L$7:$L$106&lt;=S$1,('Gastos com Pessoal'!$M$7:$M$106)+1,1))*(IF('Gastos com Pessoal'!$Q$7:$Q$106&lt;=S$1,('Gastos com Pessoal'!$R$7:$R$106)+1,1)))</f>
        <v>0</v>
      </c>
      <c r="T33" s="88">
        <f t="array" aca="1" ref="T33" ca="1">SUM((T$1&gt;='Gastos com Pessoal'!$E$7:$E$106)*(T$1&lt;='Gastos com Pessoal'!$F$7:$F$106)*INDIRECT(CONCATENATE("'Encargos e Benefícios'!",$AX33))*(IF('Gastos com Pessoal'!$G$7:$G$106&lt;=T$1,('Gastos com Pessoal'!$H$7:$H$106)+1,1))*(IF('Gastos com Pessoal'!$L$7:$L$106&lt;=T$1,('Gastos com Pessoal'!$M$7:$M$106)+1,1))*(IF('Gastos com Pessoal'!$Q$7:$Q$106&lt;=T$1,('Gastos com Pessoal'!$R$7:$R$106)+1,1)))</f>
        <v>0</v>
      </c>
      <c r="U33" s="88">
        <f t="array" aca="1" ref="U33" ca="1">SUM((U$1&gt;='Gastos com Pessoal'!$E$7:$E$106)*(U$1&lt;='Gastos com Pessoal'!$F$7:$F$106)*INDIRECT(CONCATENATE("'Encargos e Benefícios'!",$AX33))*(IF('Gastos com Pessoal'!$G$7:$G$106&lt;=U$1,('Gastos com Pessoal'!$H$7:$H$106)+1,1))*(IF('Gastos com Pessoal'!$L$7:$L$106&lt;=U$1,('Gastos com Pessoal'!$M$7:$M$106)+1,1))*(IF('Gastos com Pessoal'!$Q$7:$Q$106&lt;=U$1,('Gastos com Pessoal'!$R$7:$R$106)+1,1)))</f>
        <v>0</v>
      </c>
      <c r="V33" s="88">
        <f t="array" aca="1" ref="V33" ca="1">SUM((V$1&gt;='Gastos com Pessoal'!$E$7:$E$106)*(V$1&lt;='Gastos com Pessoal'!$F$7:$F$106)*INDIRECT(CONCATENATE("'Encargos e Benefícios'!",$AX33))*(IF('Gastos com Pessoal'!$G$7:$G$106&lt;=V$1,('Gastos com Pessoal'!$H$7:$H$106)+1,1))*(IF('Gastos com Pessoal'!$L$7:$L$106&lt;=V$1,('Gastos com Pessoal'!$M$7:$M$106)+1,1))*(IF('Gastos com Pessoal'!$Q$7:$Q$106&lt;=V$1,('Gastos com Pessoal'!$R$7:$R$106)+1,1)))</f>
        <v>0</v>
      </c>
      <c r="W33" s="88">
        <f t="array" aca="1" ref="W33" ca="1">SUM((W$1&gt;='Gastos com Pessoal'!$E$7:$E$106)*(W$1&lt;='Gastos com Pessoal'!$F$7:$F$106)*INDIRECT(CONCATENATE("'Encargos e Benefícios'!",$AX33))*(IF('Gastos com Pessoal'!$G$7:$G$106&lt;=W$1,('Gastos com Pessoal'!$H$7:$H$106)+1,1))*(IF('Gastos com Pessoal'!$L$7:$L$106&lt;=W$1,('Gastos com Pessoal'!$M$7:$M$106)+1,1))*(IF('Gastos com Pessoal'!$Q$7:$Q$106&lt;=W$1,('Gastos com Pessoal'!$R$7:$R$106)+1,1)))</f>
        <v>0</v>
      </c>
      <c r="X33" s="88">
        <f t="array" aca="1" ref="X33" ca="1">SUM((X$1&gt;='Gastos com Pessoal'!$E$7:$E$106)*(X$1&lt;='Gastos com Pessoal'!$F$7:$F$106)*INDIRECT(CONCATENATE("'Encargos e Benefícios'!",$AX33))*(IF('Gastos com Pessoal'!$G$7:$G$106&lt;=X$1,('Gastos com Pessoal'!$H$7:$H$106)+1,1))*(IF('Gastos com Pessoal'!$L$7:$L$106&lt;=X$1,('Gastos com Pessoal'!$M$7:$M$106)+1,1))*(IF('Gastos com Pessoal'!$Q$7:$Q$106&lt;=X$1,('Gastos com Pessoal'!$R$7:$R$106)+1,1)))</f>
        <v>0</v>
      </c>
      <c r="Y33" s="88">
        <f t="array" aca="1" ref="Y33" ca="1">SUM((Y$1&gt;='Gastos com Pessoal'!$E$7:$E$106)*(Y$1&lt;='Gastos com Pessoal'!$F$7:$F$106)*INDIRECT(CONCATENATE("'Encargos e Benefícios'!",$AX33))*(IF('Gastos com Pessoal'!$G$7:$G$106&lt;=Y$1,('Gastos com Pessoal'!$H$7:$H$106)+1,1))*(IF('Gastos com Pessoal'!$L$7:$L$106&lt;=Y$1,('Gastos com Pessoal'!$M$7:$M$106)+1,1))*(IF('Gastos com Pessoal'!$Q$7:$Q$106&lt;=Y$1,('Gastos com Pessoal'!$R$7:$R$106)+1,1)))</f>
        <v>0</v>
      </c>
      <c r="Z33" s="88">
        <f t="array" aca="1" ref="Z33" ca="1">SUM((Z$1&gt;='Gastos com Pessoal'!$E$7:$E$106)*(Z$1&lt;='Gastos com Pessoal'!$F$7:$F$106)*INDIRECT(CONCATENATE("'Encargos e Benefícios'!",$AX33))*(IF('Gastos com Pessoal'!$G$7:$G$106&lt;=Z$1,('Gastos com Pessoal'!$H$7:$H$106)+1,1))*(IF('Gastos com Pessoal'!$L$7:$L$106&lt;=Z$1,('Gastos com Pessoal'!$M$7:$M$106)+1,1))*(IF('Gastos com Pessoal'!$Q$7:$Q$106&lt;=Z$1,('Gastos com Pessoal'!$R$7:$R$106)+1,1)))</f>
        <v>0</v>
      </c>
      <c r="AA33" s="88">
        <f t="array" aca="1" ref="AA33" ca="1">SUM((AA$1&gt;='Gastos com Pessoal'!$E$7:$E$106)*(AA$1&lt;='Gastos com Pessoal'!$F$7:$F$106)*INDIRECT(CONCATENATE("'Encargos e Benefícios'!",$AX33))*(IF('Gastos com Pessoal'!$G$7:$G$106&lt;=AA$1,('Gastos com Pessoal'!$H$7:$H$106)+1,1))*(IF('Gastos com Pessoal'!$L$7:$L$106&lt;=AA$1,('Gastos com Pessoal'!$M$7:$M$106)+1,1))*(IF('Gastos com Pessoal'!$Q$7:$Q$106&lt;=AA$1,('Gastos com Pessoal'!$R$7:$R$106)+1,1)))</f>
        <v>0</v>
      </c>
      <c r="AB33" s="88">
        <f t="array" aca="1" ref="AB33" ca="1">SUM((AB$1&gt;='Gastos com Pessoal'!$E$7:$E$106)*(AB$1&lt;='Gastos com Pessoal'!$F$7:$F$106)*INDIRECT(CONCATENATE("'Encargos e Benefícios'!",$AX33))*(IF('Gastos com Pessoal'!$G$7:$G$106&lt;=AB$1,('Gastos com Pessoal'!$H$7:$H$106)+1,1))*(IF('Gastos com Pessoal'!$L$7:$L$106&lt;=AB$1,('Gastos com Pessoal'!$M$7:$M$106)+1,1))*(IF('Gastos com Pessoal'!$Q$7:$Q$106&lt;=AB$1,('Gastos com Pessoal'!$R$7:$R$106)+1,1)))</f>
        <v>0</v>
      </c>
      <c r="AC33" s="88">
        <f t="array" aca="1" ref="AC33" ca="1">SUM((AC$1&gt;='Gastos com Pessoal'!$E$7:$E$106)*(AC$1&lt;='Gastos com Pessoal'!$F$7:$F$106)*INDIRECT(CONCATENATE("'Encargos e Benefícios'!",$AX33))*(IF('Gastos com Pessoal'!$G$7:$G$106&lt;=AC$1,('Gastos com Pessoal'!$H$7:$H$106)+1,1))*(IF('Gastos com Pessoal'!$L$7:$L$106&lt;=AC$1,('Gastos com Pessoal'!$M$7:$M$106)+1,1))*(IF('Gastos com Pessoal'!$Q$7:$Q$106&lt;=AC$1,('Gastos com Pessoal'!$R$7:$R$106)+1,1)))</f>
        <v>0</v>
      </c>
      <c r="AD33" s="88">
        <f t="array" aca="1" ref="AD33" ca="1">SUM((AD$1&gt;='Gastos com Pessoal'!$E$7:$E$106)*(AD$1&lt;='Gastos com Pessoal'!$F$7:$F$106)*INDIRECT(CONCATENATE("'Encargos e Benefícios'!",$AX33))*(IF('Gastos com Pessoal'!$G$7:$G$106&lt;=AD$1,('Gastos com Pessoal'!$H$7:$H$106)+1,1))*(IF('Gastos com Pessoal'!$L$7:$L$106&lt;=AD$1,('Gastos com Pessoal'!$M$7:$M$106)+1,1))*(IF('Gastos com Pessoal'!$Q$7:$Q$106&lt;=AD$1,('Gastos com Pessoal'!$R$7:$R$106)+1,1)))</f>
        <v>0</v>
      </c>
      <c r="AE33" s="88">
        <f t="array" aca="1" ref="AE33" ca="1">SUM((AE$1&gt;='Gastos com Pessoal'!$E$7:$E$106)*(AE$1&lt;='Gastos com Pessoal'!$F$7:$F$106)*INDIRECT(CONCATENATE("'Encargos e Benefícios'!",$AX33))*(IF('Gastos com Pessoal'!$G$7:$G$106&lt;=AE$1,('Gastos com Pessoal'!$H$7:$H$106)+1,1))*(IF('Gastos com Pessoal'!$L$7:$L$106&lt;=AE$1,('Gastos com Pessoal'!$M$7:$M$106)+1,1))*(IF('Gastos com Pessoal'!$Q$7:$Q$106&lt;=AE$1,('Gastos com Pessoal'!$R$7:$R$106)+1,1)))</f>
        <v>0</v>
      </c>
      <c r="AF33" s="88">
        <f t="array" aca="1" ref="AF33" ca="1">SUM((AF$1&gt;='Gastos com Pessoal'!$E$7:$E$106)*(AF$1&lt;='Gastos com Pessoal'!$F$7:$F$106)*INDIRECT(CONCATENATE("'Encargos e Benefícios'!",$AX33))*(IF('Gastos com Pessoal'!$G$7:$G$106&lt;=AF$1,('Gastos com Pessoal'!$H$7:$H$106)+1,1))*(IF('Gastos com Pessoal'!$L$7:$L$106&lt;=AF$1,('Gastos com Pessoal'!$M$7:$M$106)+1,1))*(IF('Gastos com Pessoal'!$Q$7:$Q$106&lt;=AF$1,('Gastos com Pessoal'!$R$7:$R$106)+1,1)))</f>
        <v>0</v>
      </c>
      <c r="AG33" s="88">
        <f t="array" aca="1" ref="AG33" ca="1">SUM((AG$1&gt;='Gastos com Pessoal'!$E$7:$E$106)*(AG$1&lt;='Gastos com Pessoal'!$F$7:$F$106)*INDIRECT(CONCATENATE("'Encargos e Benefícios'!",$AX33))*(IF('Gastos com Pessoal'!$G$7:$G$106&lt;=AG$1,('Gastos com Pessoal'!$H$7:$H$106)+1,1))*(IF('Gastos com Pessoal'!$L$7:$L$106&lt;=AG$1,('Gastos com Pessoal'!$M$7:$M$106)+1,1))*(IF('Gastos com Pessoal'!$Q$7:$Q$106&lt;=AG$1,('Gastos com Pessoal'!$R$7:$R$106)+1,1)))</f>
        <v>0</v>
      </c>
      <c r="AH33" s="88">
        <f t="array" aca="1" ref="AH33" ca="1">SUM((AH$1&gt;='Gastos com Pessoal'!$E$7:$E$106)*(AH$1&lt;='Gastos com Pessoal'!$F$7:$F$106)*INDIRECT(CONCATENATE("'Encargos e Benefícios'!",$AX33))*(IF('Gastos com Pessoal'!$G$7:$G$106&lt;=AH$1,('Gastos com Pessoal'!$H$7:$H$106)+1,1))*(IF('Gastos com Pessoal'!$L$7:$L$106&lt;=AH$1,('Gastos com Pessoal'!$M$7:$M$106)+1,1))*(IF('Gastos com Pessoal'!$Q$7:$Q$106&lt;=AH$1,('Gastos com Pessoal'!$R$7:$R$106)+1,1)))</f>
        <v>0</v>
      </c>
      <c r="AI33" s="88">
        <f t="array" aca="1" ref="AI33" ca="1">SUM((AI$1&gt;='Gastos com Pessoal'!$E$7:$E$106)*(AI$1&lt;='Gastos com Pessoal'!$F$7:$F$106)*INDIRECT(CONCATENATE("'Encargos e Benefícios'!",$AX33))*(IF('Gastos com Pessoal'!$G$7:$G$106&lt;=AI$1,('Gastos com Pessoal'!$H$7:$H$106)+1,1))*(IF('Gastos com Pessoal'!$L$7:$L$106&lt;=AI$1,('Gastos com Pessoal'!$M$7:$M$106)+1,1))*(IF('Gastos com Pessoal'!$Q$7:$Q$106&lt;=AI$1,('Gastos com Pessoal'!$R$7:$R$106)+1,1)))</f>
        <v>0</v>
      </c>
      <c r="AJ33" s="88">
        <f t="array" aca="1" ref="AJ33" ca="1">SUM((AJ$1&gt;='Gastos com Pessoal'!$E$7:$E$106)*(AJ$1&lt;='Gastos com Pessoal'!$F$7:$F$106)*INDIRECT(CONCATENATE("'Encargos e Benefícios'!",$AX33))*(IF('Gastos com Pessoal'!$G$7:$G$106&lt;=AJ$1,('Gastos com Pessoal'!$H$7:$H$106)+1,1))*(IF('Gastos com Pessoal'!$L$7:$L$106&lt;=AJ$1,('Gastos com Pessoal'!$M$7:$M$106)+1,1))*(IF('Gastos com Pessoal'!$Q$7:$Q$106&lt;=AJ$1,('Gastos com Pessoal'!$R$7:$R$106)+1,1)))</f>
        <v>0</v>
      </c>
      <c r="AK33" s="88">
        <f t="array" aca="1" ref="AK33" ca="1">SUM((AK$1&gt;='Gastos com Pessoal'!$E$7:$E$106)*(AK$1&lt;='Gastos com Pessoal'!$F$7:$F$106)*INDIRECT(CONCATENATE("'Encargos e Benefícios'!",$AX33))*(IF('Gastos com Pessoal'!$G$7:$G$106&lt;=AK$1,('Gastos com Pessoal'!$H$7:$H$106)+1,1))*(IF('Gastos com Pessoal'!$L$7:$L$106&lt;=AK$1,('Gastos com Pessoal'!$M$7:$M$106)+1,1))*(IF('Gastos com Pessoal'!$Q$7:$Q$106&lt;=AK$1,('Gastos com Pessoal'!$R$7:$R$106)+1,1)))</f>
        <v>0</v>
      </c>
      <c r="AL33" s="88">
        <f t="array" aca="1" ref="AL33" ca="1">SUM((AL$1&gt;='Gastos com Pessoal'!$E$7:$E$106)*(AL$1&lt;='Gastos com Pessoal'!$F$7:$F$106)*INDIRECT(CONCATENATE("'Encargos e Benefícios'!",$AX33))*(IF('Gastos com Pessoal'!$G$7:$G$106&lt;=AL$1,('Gastos com Pessoal'!$H$7:$H$106)+1,1))*(IF('Gastos com Pessoal'!$L$7:$L$106&lt;=AL$1,('Gastos com Pessoal'!$M$7:$M$106)+1,1))*(IF('Gastos com Pessoal'!$Q$7:$Q$106&lt;=AL$1,('Gastos com Pessoal'!$R$7:$R$106)+1,1)))</f>
        <v>0</v>
      </c>
      <c r="AM33" s="122">
        <f t="shared" ca="1" si="10"/>
        <v>238055.49717039999</v>
      </c>
      <c r="AN33" s="91">
        <f t="shared" ca="1" si="11"/>
        <v>1.5544847014310264E-2</v>
      </c>
      <c r="AO33" s="108"/>
      <c r="AP33" s="108"/>
      <c r="AQ33" s="108"/>
      <c r="AR33" s="108"/>
      <c r="AS33" s="108"/>
      <c r="AT33" s="108"/>
      <c r="AU33" s="108"/>
      <c r="AV33" s="108"/>
      <c r="AW33" s="129" t="s">
        <v>129</v>
      </c>
      <c r="AX33" s="129" t="s">
        <v>160</v>
      </c>
      <c r="AY33" s="129"/>
      <c r="AZ33" s="129"/>
      <c r="BA33" s="129"/>
      <c r="BB33" s="129"/>
      <c r="BC33" s="129"/>
      <c r="BD33" s="108"/>
      <c r="BE33" s="108"/>
    </row>
    <row r="34" spans="1:57" ht="23.25" customHeight="1">
      <c r="A34" s="76" t="s">
        <v>161</v>
      </c>
      <c r="B34" s="30" t="s">
        <v>162</v>
      </c>
      <c r="C34" s="88">
        <f t="array" aca="1" ref="C34" ca="1">SUM((C$1&gt;='Gastos com Pessoal'!$E$7:$E$106)*(C$1&lt;='Gastos com Pessoal'!$F$7:$F$106)*INDIRECT(CONCATENATE("'Encargos e Benefícios'!",$AX34))*(IF('Gastos com Pessoal'!$G$7:$G$106&lt;=C$1,('Gastos com Pessoal'!$H$7:$H$106)+1,1))*(IF('Gastos com Pessoal'!$L$7:$L$106&lt;=C$1,('Gastos com Pessoal'!$M$7:$M$106)+1,1))*(IF('Gastos com Pessoal'!$Q$7:$Q$106&lt;=C$1,('Gastos com Pessoal'!$R$7:$R$106)+1,1)))</f>
        <v>81142.836950000012</v>
      </c>
      <c r="D34" s="88">
        <f t="array" aca="1" ref="D34" ca="1">SUM((D$1&gt;='Gastos com Pessoal'!$E$7:$E$106)*(D$1&lt;='Gastos com Pessoal'!$F$7:$F$106)*INDIRECT(CONCATENATE("'Encargos e Benefícios'!",$AX34))*(IF('Gastos com Pessoal'!$G$7:$G$106&lt;=D$1,('Gastos com Pessoal'!$H$7:$H$106)+1,1))*(IF('Gastos com Pessoal'!$L$7:$L$106&lt;=D$1,('Gastos com Pessoal'!$M$7:$M$106)+1,1))*(IF('Gastos com Pessoal'!$Q$7:$Q$106&lt;=D$1,('Gastos com Pessoal'!$R$7:$R$106)+1,1)))</f>
        <v>81142.836950000012</v>
      </c>
      <c r="E34" s="88">
        <f t="array" aca="1" ref="E34" ca="1">SUM((E$1&gt;='Gastos com Pessoal'!$E$7:$E$106)*(E$1&lt;='Gastos com Pessoal'!$F$7:$F$106)*INDIRECT(CONCATENATE("'Encargos e Benefícios'!",$AX34))*(IF('Gastos com Pessoal'!$G$7:$G$106&lt;=E$1,('Gastos com Pessoal'!$H$7:$H$106)+1,1))*(IF('Gastos com Pessoal'!$L$7:$L$106&lt;=E$1,('Gastos com Pessoal'!$M$7:$M$106)+1,1))*(IF('Gastos com Pessoal'!$Q$7:$Q$106&lt;=E$1,('Gastos com Pessoal'!$R$7:$R$106)+1,1)))</f>
        <v>86076.687200000015</v>
      </c>
      <c r="F34" s="88">
        <f t="array" aca="1" ref="F34" ca="1">SUM((F$1&gt;='Gastos com Pessoal'!$E$7:$E$106)*(F$1&lt;='Gastos com Pessoal'!$F$7:$F$106)*INDIRECT(CONCATENATE("'Encargos e Benefícios'!",$AX34))*(IF('Gastos com Pessoal'!$G$7:$G$106&lt;=F$1,('Gastos com Pessoal'!$H$7:$H$106)+1,1))*(IF('Gastos com Pessoal'!$L$7:$L$106&lt;=F$1,('Gastos com Pessoal'!$M$7:$M$106)+1,1))*(IF('Gastos com Pessoal'!$Q$7:$Q$106&lt;=F$1,('Gastos com Pessoal'!$R$7:$R$106)+1,1)))</f>
        <v>86076.687200000015</v>
      </c>
      <c r="G34" s="88">
        <f t="array" aca="1" ref="G34" ca="1">SUM((G$1&gt;='Gastos com Pessoal'!$E$7:$E$106)*(G$1&lt;='Gastos com Pessoal'!$F$7:$F$106)*INDIRECT(CONCATENATE("'Encargos e Benefícios'!",$AX34))*(IF('Gastos com Pessoal'!$G$7:$G$106&lt;=G$1,('Gastos com Pessoal'!$H$7:$H$106)+1,1))*(IF('Gastos com Pessoal'!$L$7:$L$106&lt;=G$1,('Gastos com Pessoal'!$M$7:$M$106)+1,1))*(IF('Gastos com Pessoal'!$Q$7:$Q$106&lt;=G$1,('Gastos com Pessoal'!$R$7:$R$106)+1,1)))</f>
        <v>88837.558950000021</v>
      </c>
      <c r="H34" s="88">
        <f t="array" aca="1" ref="H34" ca="1">SUM((H$1&gt;='Gastos com Pessoal'!$E$7:$E$106)*(H$1&lt;='Gastos com Pessoal'!$F$7:$F$106)*INDIRECT(CONCATENATE("'Encargos e Benefícios'!",$AX34))*(IF('Gastos com Pessoal'!$G$7:$G$106&lt;=H$1,('Gastos com Pessoal'!$H$7:$H$106)+1,1))*(IF('Gastos com Pessoal'!$L$7:$L$106&lt;=H$1,('Gastos com Pessoal'!$M$7:$M$106)+1,1))*(IF('Gastos com Pessoal'!$Q$7:$Q$106&lt;=H$1,('Gastos com Pessoal'!$R$7:$R$106)+1,1)))</f>
        <v>95739.738325000028</v>
      </c>
      <c r="I34" s="88">
        <f t="array" aca="1" ref="I34" ca="1">SUM((I$1&gt;='Gastos com Pessoal'!$E$7:$E$106)*(I$1&lt;='Gastos com Pessoal'!$F$7:$F$106)*INDIRECT(CONCATENATE("'Encargos e Benefícios'!",$AX34))*(IF('Gastos com Pessoal'!$G$7:$G$106&lt;=I$1,('Gastos com Pessoal'!$H$7:$H$106)+1,1))*(IF('Gastos com Pessoal'!$L$7:$L$106&lt;=I$1,('Gastos com Pessoal'!$M$7:$M$106)+1,1))*(IF('Gastos com Pessoal'!$Q$7:$Q$106&lt;=I$1,('Gastos com Pessoal'!$R$7:$R$106)+1,1)))</f>
        <v>0</v>
      </c>
      <c r="J34" s="88">
        <f t="array" aca="1" ref="J34" ca="1">SUM((J$1&gt;='Gastos com Pessoal'!$E$7:$E$106)*(J$1&lt;='Gastos com Pessoal'!$F$7:$F$106)*INDIRECT(CONCATENATE("'Encargos e Benefícios'!",$AX34))*(IF('Gastos com Pessoal'!$G$7:$G$106&lt;=J$1,('Gastos com Pessoal'!$H$7:$H$106)+1,1))*(IF('Gastos com Pessoal'!$L$7:$L$106&lt;=J$1,('Gastos com Pessoal'!$M$7:$M$106)+1,1))*(IF('Gastos com Pessoal'!$Q$7:$Q$106&lt;=J$1,('Gastos com Pessoal'!$R$7:$R$106)+1,1)))</f>
        <v>0</v>
      </c>
      <c r="K34" s="88">
        <f t="array" aca="1" ref="K34" ca="1">SUM((K$1&gt;='Gastos com Pessoal'!$E$7:$E$106)*(K$1&lt;='Gastos com Pessoal'!$F$7:$F$106)*INDIRECT(CONCATENATE("'Encargos e Benefícios'!",$AX34))*(IF('Gastos com Pessoal'!$G$7:$G$106&lt;=K$1,('Gastos com Pessoal'!$H$7:$H$106)+1,1))*(IF('Gastos com Pessoal'!$L$7:$L$106&lt;=K$1,('Gastos com Pessoal'!$M$7:$M$106)+1,1))*(IF('Gastos com Pessoal'!$Q$7:$Q$106&lt;=K$1,('Gastos com Pessoal'!$R$7:$R$106)+1,1)))</f>
        <v>0</v>
      </c>
      <c r="L34" s="88">
        <f t="array" aca="1" ref="L34" ca="1">SUM((L$1&gt;='Gastos com Pessoal'!$E$7:$E$106)*(L$1&lt;='Gastos com Pessoal'!$F$7:$F$106)*INDIRECT(CONCATENATE("'Encargos e Benefícios'!",$AX34))*(IF('Gastos com Pessoal'!$G$7:$G$106&lt;=L$1,('Gastos com Pessoal'!$H$7:$H$106)+1,1))*(IF('Gastos com Pessoal'!$L$7:$L$106&lt;=L$1,('Gastos com Pessoal'!$M$7:$M$106)+1,1))*(IF('Gastos com Pessoal'!$Q$7:$Q$106&lt;=L$1,('Gastos com Pessoal'!$R$7:$R$106)+1,1)))</f>
        <v>0</v>
      </c>
      <c r="M34" s="88">
        <f t="array" aca="1" ref="M34" ca="1">SUM((M$1&gt;='Gastos com Pessoal'!$E$7:$E$106)*(M$1&lt;='Gastos com Pessoal'!$F$7:$F$106)*INDIRECT(CONCATENATE("'Encargos e Benefícios'!",$AX34))*(IF('Gastos com Pessoal'!$G$7:$G$106&lt;=M$1,('Gastos com Pessoal'!$H$7:$H$106)+1,1))*(IF('Gastos com Pessoal'!$L$7:$L$106&lt;=M$1,('Gastos com Pessoal'!$M$7:$M$106)+1,1))*(IF('Gastos com Pessoal'!$Q$7:$Q$106&lt;=M$1,('Gastos com Pessoal'!$R$7:$R$106)+1,1)))</f>
        <v>0</v>
      </c>
      <c r="N34" s="88">
        <f t="array" aca="1" ref="N34" ca="1">SUM((N$1&gt;='Gastos com Pessoal'!$E$7:$E$106)*(N$1&lt;='Gastos com Pessoal'!$F$7:$F$106)*INDIRECT(CONCATENATE("'Encargos e Benefícios'!",$AX34))*(IF('Gastos com Pessoal'!$G$7:$G$106&lt;=N$1,('Gastos com Pessoal'!$H$7:$H$106)+1,1))*(IF('Gastos com Pessoal'!$L$7:$L$106&lt;=N$1,('Gastos com Pessoal'!$M$7:$M$106)+1,1))*(IF('Gastos com Pessoal'!$Q$7:$Q$106&lt;=N$1,('Gastos com Pessoal'!$R$7:$R$106)+1,1)))</f>
        <v>0</v>
      </c>
      <c r="O34" s="88">
        <f t="array" aca="1" ref="O34" ca="1">SUM((O$1&gt;='Gastos com Pessoal'!$E$7:$E$106)*(O$1&lt;='Gastos com Pessoal'!$F$7:$F$106)*INDIRECT(CONCATENATE("'Encargos e Benefícios'!",$AX34))*(IF('Gastos com Pessoal'!$G$7:$G$106&lt;=O$1,('Gastos com Pessoal'!$H$7:$H$106)+1,1))*(IF('Gastos com Pessoal'!$L$7:$L$106&lt;=O$1,('Gastos com Pessoal'!$M$7:$M$106)+1,1))*(IF('Gastos com Pessoal'!$Q$7:$Q$106&lt;=O$1,('Gastos com Pessoal'!$R$7:$R$106)+1,1)))</f>
        <v>0</v>
      </c>
      <c r="P34" s="88">
        <f t="array" aca="1" ref="P34" ca="1">SUM((P$1&gt;='Gastos com Pessoal'!$E$7:$E$106)*(P$1&lt;='Gastos com Pessoal'!$F$7:$F$106)*INDIRECT(CONCATENATE("'Encargos e Benefícios'!",$AX34))*(IF('Gastos com Pessoal'!$G$7:$G$106&lt;=P$1,('Gastos com Pessoal'!$H$7:$H$106)+1,1))*(IF('Gastos com Pessoal'!$L$7:$L$106&lt;=P$1,('Gastos com Pessoal'!$M$7:$M$106)+1,1))*(IF('Gastos com Pessoal'!$Q$7:$Q$106&lt;=P$1,('Gastos com Pessoal'!$R$7:$R$106)+1,1)))</f>
        <v>0</v>
      </c>
      <c r="Q34" s="88">
        <f t="array" aca="1" ref="Q34" ca="1">SUM((Q$1&gt;='Gastos com Pessoal'!$E$7:$E$106)*(Q$1&lt;='Gastos com Pessoal'!$F$7:$F$106)*INDIRECT(CONCATENATE("'Encargos e Benefícios'!",$AX34))*(IF('Gastos com Pessoal'!$G$7:$G$106&lt;=Q$1,('Gastos com Pessoal'!$H$7:$H$106)+1,1))*(IF('Gastos com Pessoal'!$L$7:$L$106&lt;=Q$1,('Gastos com Pessoal'!$M$7:$M$106)+1,1))*(IF('Gastos com Pessoal'!$Q$7:$Q$106&lt;=Q$1,('Gastos com Pessoal'!$R$7:$R$106)+1,1)))</f>
        <v>0</v>
      </c>
      <c r="R34" s="88">
        <f t="array" aca="1" ref="R34" ca="1">SUM((R$1&gt;='Gastos com Pessoal'!$E$7:$E$106)*(R$1&lt;='Gastos com Pessoal'!$F$7:$F$106)*INDIRECT(CONCATENATE("'Encargos e Benefícios'!",$AX34))*(IF('Gastos com Pessoal'!$G$7:$G$106&lt;=R$1,('Gastos com Pessoal'!$H$7:$H$106)+1,1))*(IF('Gastos com Pessoal'!$L$7:$L$106&lt;=R$1,('Gastos com Pessoal'!$M$7:$M$106)+1,1))*(IF('Gastos com Pessoal'!$Q$7:$Q$106&lt;=R$1,('Gastos com Pessoal'!$R$7:$R$106)+1,1)))</f>
        <v>0</v>
      </c>
      <c r="S34" s="88">
        <f t="array" aca="1" ref="S34" ca="1">SUM((S$1&gt;='Gastos com Pessoal'!$E$7:$E$106)*(S$1&lt;='Gastos com Pessoal'!$F$7:$F$106)*INDIRECT(CONCATENATE("'Encargos e Benefícios'!",$AX34))*(IF('Gastos com Pessoal'!$G$7:$G$106&lt;=S$1,('Gastos com Pessoal'!$H$7:$H$106)+1,1))*(IF('Gastos com Pessoal'!$L$7:$L$106&lt;=S$1,('Gastos com Pessoal'!$M$7:$M$106)+1,1))*(IF('Gastos com Pessoal'!$Q$7:$Q$106&lt;=S$1,('Gastos com Pessoal'!$R$7:$R$106)+1,1)))</f>
        <v>0</v>
      </c>
      <c r="T34" s="88">
        <f t="array" aca="1" ref="T34" ca="1">SUM((T$1&gt;='Gastos com Pessoal'!$E$7:$E$106)*(T$1&lt;='Gastos com Pessoal'!$F$7:$F$106)*INDIRECT(CONCATENATE("'Encargos e Benefícios'!",$AX34))*(IF('Gastos com Pessoal'!$G$7:$G$106&lt;=T$1,('Gastos com Pessoal'!$H$7:$H$106)+1,1))*(IF('Gastos com Pessoal'!$L$7:$L$106&lt;=T$1,('Gastos com Pessoal'!$M$7:$M$106)+1,1))*(IF('Gastos com Pessoal'!$Q$7:$Q$106&lt;=T$1,('Gastos com Pessoal'!$R$7:$R$106)+1,1)))</f>
        <v>0</v>
      </c>
      <c r="U34" s="88">
        <f t="array" aca="1" ref="U34" ca="1">SUM((U$1&gt;='Gastos com Pessoal'!$E$7:$E$106)*(U$1&lt;='Gastos com Pessoal'!$F$7:$F$106)*INDIRECT(CONCATENATE("'Encargos e Benefícios'!",$AX34))*(IF('Gastos com Pessoal'!$G$7:$G$106&lt;=U$1,('Gastos com Pessoal'!$H$7:$H$106)+1,1))*(IF('Gastos com Pessoal'!$L$7:$L$106&lt;=U$1,('Gastos com Pessoal'!$M$7:$M$106)+1,1))*(IF('Gastos com Pessoal'!$Q$7:$Q$106&lt;=U$1,('Gastos com Pessoal'!$R$7:$R$106)+1,1)))</f>
        <v>0</v>
      </c>
      <c r="V34" s="88">
        <f t="array" aca="1" ref="V34" ca="1">SUM((V$1&gt;='Gastos com Pessoal'!$E$7:$E$106)*(V$1&lt;='Gastos com Pessoal'!$F$7:$F$106)*INDIRECT(CONCATENATE("'Encargos e Benefícios'!",$AX34))*(IF('Gastos com Pessoal'!$G$7:$G$106&lt;=V$1,('Gastos com Pessoal'!$H$7:$H$106)+1,1))*(IF('Gastos com Pessoal'!$L$7:$L$106&lt;=V$1,('Gastos com Pessoal'!$M$7:$M$106)+1,1))*(IF('Gastos com Pessoal'!$Q$7:$Q$106&lt;=V$1,('Gastos com Pessoal'!$R$7:$R$106)+1,1)))</f>
        <v>0</v>
      </c>
      <c r="W34" s="88">
        <f t="array" aca="1" ref="W34" ca="1">SUM((W$1&gt;='Gastos com Pessoal'!$E$7:$E$106)*(W$1&lt;='Gastos com Pessoal'!$F$7:$F$106)*INDIRECT(CONCATENATE("'Encargos e Benefícios'!",$AX34))*(IF('Gastos com Pessoal'!$G$7:$G$106&lt;=W$1,('Gastos com Pessoal'!$H$7:$H$106)+1,1))*(IF('Gastos com Pessoal'!$L$7:$L$106&lt;=W$1,('Gastos com Pessoal'!$M$7:$M$106)+1,1))*(IF('Gastos com Pessoal'!$Q$7:$Q$106&lt;=W$1,('Gastos com Pessoal'!$R$7:$R$106)+1,1)))</f>
        <v>0</v>
      </c>
      <c r="X34" s="88">
        <f t="array" aca="1" ref="X34" ca="1">SUM((X$1&gt;='Gastos com Pessoal'!$E$7:$E$106)*(X$1&lt;='Gastos com Pessoal'!$F$7:$F$106)*INDIRECT(CONCATENATE("'Encargos e Benefícios'!",$AX34))*(IF('Gastos com Pessoal'!$G$7:$G$106&lt;=X$1,('Gastos com Pessoal'!$H$7:$H$106)+1,1))*(IF('Gastos com Pessoal'!$L$7:$L$106&lt;=X$1,('Gastos com Pessoal'!$M$7:$M$106)+1,1))*(IF('Gastos com Pessoal'!$Q$7:$Q$106&lt;=X$1,('Gastos com Pessoal'!$R$7:$R$106)+1,1)))</f>
        <v>0</v>
      </c>
      <c r="Y34" s="88">
        <f t="array" aca="1" ref="Y34" ca="1">SUM((Y$1&gt;='Gastos com Pessoal'!$E$7:$E$106)*(Y$1&lt;='Gastos com Pessoal'!$F$7:$F$106)*INDIRECT(CONCATENATE("'Encargos e Benefícios'!",$AX34))*(IF('Gastos com Pessoal'!$G$7:$G$106&lt;=Y$1,('Gastos com Pessoal'!$H$7:$H$106)+1,1))*(IF('Gastos com Pessoal'!$L$7:$L$106&lt;=Y$1,('Gastos com Pessoal'!$M$7:$M$106)+1,1))*(IF('Gastos com Pessoal'!$Q$7:$Q$106&lt;=Y$1,('Gastos com Pessoal'!$R$7:$R$106)+1,1)))</f>
        <v>0</v>
      </c>
      <c r="Z34" s="88">
        <f t="array" aca="1" ref="Z34" ca="1">SUM((Z$1&gt;='Gastos com Pessoal'!$E$7:$E$106)*(Z$1&lt;='Gastos com Pessoal'!$F$7:$F$106)*INDIRECT(CONCATENATE("'Encargos e Benefícios'!",$AX34))*(IF('Gastos com Pessoal'!$G$7:$G$106&lt;=Z$1,('Gastos com Pessoal'!$H$7:$H$106)+1,1))*(IF('Gastos com Pessoal'!$L$7:$L$106&lt;=Z$1,('Gastos com Pessoal'!$M$7:$M$106)+1,1))*(IF('Gastos com Pessoal'!$Q$7:$Q$106&lt;=Z$1,('Gastos com Pessoal'!$R$7:$R$106)+1,1)))</f>
        <v>0</v>
      </c>
      <c r="AA34" s="88">
        <f t="array" aca="1" ref="AA34" ca="1">SUM((AA$1&gt;='Gastos com Pessoal'!$E$7:$E$106)*(AA$1&lt;='Gastos com Pessoal'!$F$7:$F$106)*INDIRECT(CONCATENATE("'Encargos e Benefícios'!",$AX34))*(IF('Gastos com Pessoal'!$G$7:$G$106&lt;=AA$1,('Gastos com Pessoal'!$H$7:$H$106)+1,1))*(IF('Gastos com Pessoal'!$L$7:$L$106&lt;=AA$1,('Gastos com Pessoal'!$M$7:$M$106)+1,1))*(IF('Gastos com Pessoal'!$Q$7:$Q$106&lt;=AA$1,('Gastos com Pessoal'!$R$7:$R$106)+1,1)))</f>
        <v>0</v>
      </c>
      <c r="AB34" s="88">
        <f t="array" aca="1" ref="AB34" ca="1">SUM((AB$1&gt;='Gastos com Pessoal'!$E$7:$E$106)*(AB$1&lt;='Gastos com Pessoal'!$F$7:$F$106)*INDIRECT(CONCATENATE("'Encargos e Benefícios'!",$AX34))*(IF('Gastos com Pessoal'!$G$7:$G$106&lt;=AB$1,('Gastos com Pessoal'!$H$7:$H$106)+1,1))*(IF('Gastos com Pessoal'!$L$7:$L$106&lt;=AB$1,('Gastos com Pessoal'!$M$7:$M$106)+1,1))*(IF('Gastos com Pessoal'!$Q$7:$Q$106&lt;=AB$1,('Gastos com Pessoal'!$R$7:$R$106)+1,1)))</f>
        <v>0</v>
      </c>
      <c r="AC34" s="88">
        <f t="array" aca="1" ref="AC34" ca="1">SUM((AC$1&gt;='Gastos com Pessoal'!$E$7:$E$106)*(AC$1&lt;='Gastos com Pessoal'!$F$7:$F$106)*INDIRECT(CONCATENATE("'Encargos e Benefícios'!",$AX34))*(IF('Gastos com Pessoal'!$G$7:$G$106&lt;=AC$1,('Gastos com Pessoal'!$H$7:$H$106)+1,1))*(IF('Gastos com Pessoal'!$L$7:$L$106&lt;=AC$1,('Gastos com Pessoal'!$M$7:$M$106)+1,1))*(IF('Gastos com Pessoal'!$Q$7:$Q$106&lt;=AC$1,('Gastos com Pessoal'!$R$7:$R$106)+1,1)))</f>
        <v>0</v>
      </c>
      <c r="AD34" s="88">
        <f t="array" aca="1" ref="AD34" ca="1">SUM((AD$1&gt;='Gastos com Pessoal'!$E$7:$E$106)*(AD$1&lt;='Gastos com Pessoal'!$F$7:$F$106)*INDIRECT(CONCATENATE("'Encargos e Benefícios'!",$AX34))*(IF('Gastos com Pessoal'!$G$7:$G$106&lt;=AD$1,('Gastos com Pessoal'!$H$7:$H$106)+1,1))*(IF('Gastos com Pessoal'!$L$7:$L$106&lt;=AD$1,('Gastos com Pessoal'!$M$7:$M$106)+1,1))*(IF('Gastos com Pessoal'!$Q$7:$Q$106&lt;=AD$1,('Gastos com Pessoal'!$R$7:$R$106)+1,1)))</f>
        <v>0</v>
      </c>
      <c r="AE34" s="88">
        <f t="array" aca="1" ref="AE34" ca="1">SUM((AE$1&gt;='Gastos com Pessoal'!$E$7:$E$106)*(AE$1&lt;='Gastos com Pessoal'!$F$7:$F$106)*INDIRECT(CONCATENATE("'Encargos e Benefícios'!",$AX34))*(IF('Gastos com Pessoal'!$G$7:$G$106&lt;=AE$1,('Gastos com Pessoal'!$H$7:$H$106)+1,1))*(IF('Gastos com Pessoal'!$L$7:$L$106&lt;=AE$1,('Gastos com Pessoal'!$M$7:$M$106)+1,1))*(IF('Gastos com Pessoal'!$Q$7:$Q$106&lt;=AE$1,('Gastos com Pessoal'!$R$7:$R$106)+1,1)))</f>
        <v>0</v>
      </c>
      <c r="AF34" s="88">
        <f t="array" aca="1" ref="AF34" ca="1">SUM((AF$1&gt;='Gastos com Pessoal'!$E$7:$E$106)*(AF$1&lt;='Gastos com Pessoal'!$F$7:$F$106)*INDIRECT(CONCATENATE("'Encargos e Benefícios'!",$AX34))*(IF('Gastos com Pessoal'!$G$7:$G$106&lt;=AF$1,('Gastos com Pessoal'!$H$7:$H$106)+1,1))*(IF('Gastos com Pessoal'!$L$7:$L$106&lt;=AF$1,('Gastos com Pessoal'!$M$7:$M$106)+1,1))*(IF('Gastos com Pessoal'!$Q$7:$Q$106&lt;=AF$1,('Gastos com Pessoal'!$R$7:$R$106)+1,1)))</f>
        <v>0</v>
      </c>
      <c r="AG34" s="88">
        <f t="array" aca="1" ref="AG34" ca="1">SUM((AG$1&gt;='Gastos com Pessoal'!$E$7:$E$106)*(AG$1&lt;='Gastos com Pessoal'!$F$7:$F$106)*INDIRECT(CONCATENATE("'Encargos e Benefícios'!",$AX34))*(IF('Gastos com Pessoal'!$G$7:$G$106&lt;=AG$1,('Gastos com Pessoal'!$H$7:$H$106)+1,1))*(IF('Gastos com Pessoal'!$L$7:$L$106&lt;=AG$1,('Gastos com Pessoal'!$M$7:$M$106)+1,1))*(IF('Gastos com Pessoal'!$Q$7:$Q$106&lt;=AG$1,('Gastos com Pessoal'!$R$7:$R$106)+1,1)))</f>
        <v>0</v>
      </c>
      <c r="AH34" s="88">
        <f t="array" aca="1" ref="AH34" ca="1">SUM((AH$1&gt;='Gastos com Pessoal'!$E$7:$E$106)*(AH$1&lt;='Gastos com Pessoal'!$F$7:$F$106)*INDIRECT(CONCATENATE("'Encargos e Benefícios'!",$AX34))*(IF('Gastos com Pessoal'!$G$7:$G$106&lt;=AH$1,('Gastos com Pessoal'!$H$7:$H$106)+1,1))*(IF('Gastos com Pessoal'!$L$7:$L$106&lt;=AH$1,('Gastos com Pessoal'!$M$7:$M$106)+1,1))*(IF('Gastos com Pessoal'!$Q$7:$Q$106&lt;=AH$1,('Gastos com Pessoal'!$R$7:$R$106)+1,1)))</f>
        <v>0</v>
      </c>
      <c r="AI34" s="88">
        <f t="array" aca="1" ref="AI34" ca="1">SUM((AI$1&gt;='Gastos com Pessoal'!$E$7:$E$106)*(AI$1&lt;='Gastos com Pessoal'!$F$7:$F$106)*INDIRECT(CONCATENATE("'Encargos e Benefícios'!",$AX34))*(IF('Gastos com Pessoal'!$G$7:$G$106&lt;=AI$1,('Gastos com Pessoal'!$H$7:$H$106)+1,1))*(IF('Gastos com Pessoal'!$L$7:$L$106&lt;=AI$1,('Gastos com Pessoal'!$M$7:$M$106)+1,1))*(IF('Gastos com Pessoal'!$Q$7:$Q$106&lt;=AI$1,('Gastos com Pessoal'!$R$7:$R$106)+1,1)))</f>
        <v>0</v>
      </c>
      <c r="AJ34" s="88">
        <f t="array" aca="1" ref="AJ34" ca="1">SUM((AJ$1&gt;='Gastos com Pessoal'!$E$7:$E$106)*(AJ$1&lt;='Gastos com Pessoal'!$F$7:$F$106)*INDIRECT(CONCATENATE("'Encargos e Benefícios'!",$AX34))*(IF('Gastos com Pessoal'!$G$7:$G$106&lt;=AJ$1,('Gastos com Pessoal'!$H$7:$H$106)+1,1))*(IF('Gastos com Pessoal'!$L$7:$L$106&lt;=AJ$1,('Gastos com Pessoal'!$M$7:$M$106)+1,1))*(IF('Gastos com Pessoal'!$Q$7:$Q$106&lt;=AJ$1,('Gastos com Pessoal'!$R$7:$R$106)+1,1)))</f>
        <v>0</v>
      </c>
      <c r="AK34" s="88">
        <f t="array" aca="1" ref="AK34" ca="1">SUM((AK$1&gt;='Gastos com Pessoal'!$E$7:$E$106)*(AK$1&lt;='Gastos com Pessoal'!$F$7:$F$106)*INDIRECT(CONCATENATE("'Encargos e Benefícios'!",$AX34))*(IF('Gastos com Pessoal'!$G$7:$G$106&lt;=AK$1,('Gastos com Pessoal'!$H$7:$H$106)+1,1))*(IF('Gastos com Pessoal'!$L$7:$L$106&lt;=AK$1,('Gastos com Pessoal'!$M$7:$M$106)+1,1))*(IF('Gastos com Pessoal'!$Q$7:$Q$106&lt;=AK$1,('Gastos com Pessoal'!$R$7:$R$106)+1,1)))</f>
        <v>0</v>
      </c>
      <c r="AL34" s="88">
        <f t="array" aca="1" ref="AL34" ca="1">SUM((AL$1&gt;='Gastos com Pessoal'!$E$7:$E$106)*(AL$1&lt;='Gastos com Pessoal'!$F$7:$F$106)*INDIRECT(CONCATENATE("'Encargos e Benefícios'!",$AX34))*(IF('Gastos com Pessoal'!$G$7:$G$106&lt;=AL$1,('Gastos com Pessoal'!$H$7:$H$106)+1,1))*(IF('Gastos com Pessoal'!$L$7:$L$106&lt;=AL$1,('Gastos com Pessoal'!$M$7:$M$106)+1,1))*(IF('Gastos com Pessoal'!$Q$7:$Q$106&lt;=AL$1,('Gastos com Pessoal'!$R$7:$R$106)+1,1)))</f>
        <v>0</v>
      </c>
      <c r="AM34" s="122">
        <f t="shared" ca="1" si="10"/>
        <v>519016.3455750001</v>
      </c>
      <c r="AN34" s="91">
        <f t="shared" ca="1" si="11"/>
        <v>3.3891381571897389E-2</v>
      </c>
      <c r="AO34" s="108"/>
      <c r="AP34" s="108"/>
      <c r="AQ34" s="108"/>
      <c r="AR34" s="108"/>
      <c r="AS34" s="108"/>
      <c r="AT34" s="108"/>
      <c r="AU34" s="108"/>
      <c r="AV34" s="108"/>
      <c r="AW34" s="129" t="s">
        <v>129</v>
      </c>
      <c r="AX34" s="129" t="s">
        <v>163</v>
      </c>
      <c r="AY34" s="129" t="s">
        <v>164</v>
      </c>
      <c r="AZ34" s="129"/>
      <c r="BA34" s="129"/>
      <c r="BB34" s="129"/>
      <c r="BC34" s="129"/>
      <c r="BD34" s="108"/>
      <c r="BE34" s="108"/>
    </row>
    <row r="35" spans="1:57" ht="23.25" customHeight="1">
      <c r="A35" s="76" t="s">
        <v>165</v>
      </c>
      <c r="B35" s="30" t="s">
        <v>166</v>
      </c>
      <c r="C35" s="88">
        <f t="array" aca="1" ref="C35" ca="1">SUM((C$1&gt;='Gastos com Pessoal'!$E$7:$E$106)*(C$1&lt;='Gastos com Pessoal'!$F$7:$F$106)*INDIRECT(CONCATENATE("'Encargos e Benefícios'!",$AX35))*(IF('Gastos com Pessoal'!$G$7:$G$106&lt;=C$1,('Gastos com Pessoal'!$H$7:$H$106)+1,1))*(IF('Gastos com Pessoal'!$L$7:$L$106&lt;=C$1,('Gastos com Pessoal'!$M$7:$M$106)+1,1))*(IF('Gastos com Pessoal'!$Q$7:$Q$106&lt;=C$1,('Gastos com Pessoal'!$R$7:$R$106)+1,1)))+SUM((C$1&gt;='Gastos com Pessoal'!$E$113:$E$122)*(C$1&lt;='Gastos com Pessoal'!$F$113:$F$122)*INDIRECT(CONCATENATE("'Encargos e Benefícios'!",$AY35))*(IF('Gastos com Pessoal'!$G$113:$G$122&lt;=C$1,('Gastos com Pessoal'!$H$113:$H$122)+1,1))*(IF('Gastos com Pessoal'!$L$113:$L$122&lt;=C$1,('Gastos com Pessoal'!$M$113:$M$122)+1,1))*(IF('Gastos com Pessoal'!$Q$113:$Q$122&lt;=C$1,('Gastos com Pessoal'!$R$113:$R$122)+1,1)))</f>
        <v>81220.833830000018</v>
      </c>
      <c r="D35" s="88">
        <f t="array" aca="1" ref="D35" ca="1">SUM((D$1&gt;='Gastos com Pessoal'!$E$7:$E$106)*(D$1&lt;='Gastos com Pessoal'!$F$7:$F$106)*INDIRECT(CONCATENATE("'Encargos e Benefícios'!",$AX35))*(IF('Gastos com Pessoal'!$G$7:$G$106&lt;=D$1,('Gastos com Pessoal'!$H$7:$H$106)+1,1))*(IF('Gastos com Pessoal'!$L$7:$L$106&lt;=D$1,('Gastos com Pessoal'!$M$7:$M$106)+1,1))*(IF('Gastos com Pessoal'!$Q$7:$Q$106&lt;=D$1,('Gastos com Pessoal'!$R$7:$R$106)+1,1)))+SUM((D$1&gt;='Gastos com Pessoal'!$E$113:$E$122)*(D$1&lt;='Gastos com Pessoal'!$F$113:$F$122)*INDIRECT(CONCATENATE("'Encargos e Benefícios'!",$AY35))*(IF('Gastos com Pessoal'!$G$113:$G$122&lt;=D$1,('Gastos com Pessoal'!$H$113:$H$122)+1,1))*(IF('Gastos com Pessoal'!$L$113:$L$122&lt;=D$1,('Gastos com Pessoal'!$M$113:$M$122)+1,1))*(IF('Gastos com Pessoal'!$Q$113:$Q$122&lt;=D$1,('Gastos com Pessoal'!$R$113:$R$122)+1,1)))</f>
        <v>81220.833830000018</v>
      </c>
      <c r="E35" s="88">
        <f t="array" aca="1" ref="E35" ca="1">SUM((E$1&gt;='Gastos com Pessoal'!$E$7:$E$106)*(E$1&lt;='Gastos com Pessoal'!$F$7:$F$106)*INDIRECT(CONCATENATE("'Encargos e Benefícios'!",$AX35))*(IF('Gastos com Pessoal'!$G$7:$G$106&lt;=E$1,('Gastos com Pessoal'!$H$7:$H$106)+1,1))*(IF('Gastos com Pessoal'!$L$7:$L$106&lt;=E$1,('Gastos com Pessoal'!$M$7:$M$106)+1,1))*(IF('Gastos com Pessoal'!$Q$7:$Q$106&lt;=E$1,('Gastos com Pessoal'!$R$7:$R$106)+1,1)))+SUM((E$1&gt;='Gastos com Pessoal'!$E$113:$E$122)*(E$1&lt;='Gastos com Pessoal'!$F$113:$F$122)*INDIRECT(CONCATENATE("'Encargos e Benefícios'!",$AY35))*(IF('Gastos com Pessoal'!$G$113:$G$122&lt;=E$1,('Gastos com Pessoal'!$H$113:$H$122)+1,1))*(IF('Gastos com Pessoal'!$L$113:$L$122&lt;=E$1,('Gastos com Pessoal'!$M$113:$M$122)+1,1))*(IF('Gastos com Pessoal'!$Q$113:$Q$122&lt;=E$1,('Gastos com Pessoal'!$R$113:$R$122)+1,1)))</f>
        <v>91654.46408000002</v>
      </c>
      <c r="F35" s="88">
        <f t="array" aca="1" ref="F35" ca="1">SUM((F$1&gt;='Gastos com Pessoal'!$E$7:$E$106)*(F$1&lt;='Gastos com Pessoal'!$F$7:$F$106)*INDIRECT(CONCATENATE("'Encargos e Benefícios'!",$AX35))*(IF('Gastos com Pessoal'!$G$7:$G$106&lt;=F$1,('Gastos com Pessoal'!$H$7:$H$106)+1,1))*(IF('Gastos com Pessoal'!$L$7:$L$106&lt;=F$1,('Gastos com Pessoal'!$M$7:$M$106)+1,1))*(IF('Gastos com Pessoal'!$Q$7:$Q$106&lt;=F$1,('Gastos com Pessoal'!$R$7:$R$106)+1,1)))+SUM((F$1&gt;='Gastos com Pessoal'!$E$113:$E$122)*(F$1&lt;='Gastos com Pessoal'!$F$113:$F$122)*INDIRECT(CONCATENATE("'Encargos e Benefícios'!",$AY35))*(IF('Gastos com Pessoal'!$G$113:$G$122&lt;=F$1,('Gastos com Pessoal'!$H$113:$H$122)+1,1))*(IF('Gastos com Pessoal'!$L$113:$L$122&lt;=F$1,('Gastos com Pessoal'!$M$113:$M$122)+1,1))*(IF('Gastos com Pessoal'!$Q$113:$Q$122&lt;=F$1,('Gastos com Pessoal'!$R$113:$R$122)+1,1)))</f>
        <v>91654.46408000002</v>
      </c>
      <c r="G35" s="88">
        <f t="array" aca="1" ref="G35" ca="1">SUM((G$1&gt;='Gastos com Pessoal'!$E$7:$E$106)*(G$1&lt;='Gastos com Pessoal'!$F$7:$F$106)*INDIRECT(CONCATENATE("'Encargos e Benefícios'!",$AX35))*(IF('Gastos com Pessoal'!$G$7:$G$106&lt;=G$1,('Gastos com Pessoal'!$H$7:$H$106)+1,1))*(IF('Gastos com Pessoal'!$L$7:$L$106&lt;=G$1,('Gastos com Pessoal'!$M$7:$M$106)+1,1))*(IF('Gastos com Pessoal'!$Q$7:$Q$106&lt;=G$1,('Gastos com Pessoal'!$R$7:$R$106)+1,1)))+SUM((G$1&gt;='Gastos com Pessoal'!$E$113:$E$122)*(G$1&lt;='Gastos com Pessoal'!$F$113:$F$122)*INDIRECT(CONCATENATE("'Encargos e Benefícios'!",$AY35))*(IF('Gastos com Pessoal'!$G$113:$G$122&lt;=G$1,('Gastos com Pessoal'!$H$113:$H$122)+1,1))*(IF('Gastos com Pessoal'!$L$113:$L$122&lt;=G$1,('Gastos com Pessoal'!$M$113:$M$122)+1,1))*(IF('Gastos com Pessoal'!$Q$113:$Q$122&lt;=G$1,('Gastos com Pessoal'!$R$113:$R$122)+1,1)))</f>
        <v>94415.335830000025</v>
      </c>
      <c r="H35" s="88">
        <f t="array" aca="1" ref="H35" ca="1">SUM((H$1&gt;='Gastos com Pessoal'!$E$7:$E$106)*(H$1&lt;='Gastos com Pessoal'!$F$7:$F$106)*INDIRECT(CONCATENATE("'Encargos e Benefícios'!",$AX35))*(IF('Gastos com Pessoal'!$G$7:$G$106&lt;=H$1,('Gastos com Pessoal'!$H$7:$H$106)+1,1))*(IF('Gastos com Pessoal'!$L$7:$L$106&lt;=H$1,('Gastos com Pessoal'!$M$7:$M$106)+1,1))*(IF('Gastos com Pessoal'!$Q$7:$Q$106&lt;=H$1,('Gastos com Pessoal'!$R$7:$R$106)+1,1)))+SUM((H$1&gt;='Gastos com Pessoal'!$E$113:$E$122)*(H$1&lt;='Gastos com Pessoal'!$F$113:$F$122)*INDIRECT(CONCATENATE("'Encargos e Benefícios'!",$AY35))*(IF('Gastos com Pessoal'!$G$113:$G$122&lt;=H$1,('Gastos com Pessoal'!$H$113:$H$122)+1,1))*(IF('Gastos com Pessoal'!$L$113:$L$122&lt;=H$1,('Gastos com Pessoal'!$M$113:$M$122)+1,1))*(IF('Gastos com Pessoal'!$Q$113:$Q$122&lt;=H$1,('Gastos com Pessoal'!$R$113:$R$122)+1,1)))</f>
        <v>101317.51520500003</v>
      </c>
      <c r="I35" s="88">
        <f t="array" aca="1" ref="I35" ca="1">SUM((I$1&gt;='Gastos com Pessoal'!$E$7:$E$106)*(I$1&lt;='Gastos com Pessoal'!$F$7:$F$106)*INDIRECT(CONCATENATE("'Encargos e Benefícios'!",$AX35))*(IF('Gastos com Pessoal'!$G$7:$G$106&lt;=I$1,('Gastos com Pessoal'!$H$7:$H$106)+1,1))*(IF('Gastos com Pessoal'!$L$7:$L$106&lt;=I$1,('Gastos com Pessoal'!$M$7:$M$106)+1,1))*(IF('Gastos com Pessoal'!$Q$7:$Q$106&lt;=I$1,('Gastos com Pessoal'!$R$7:$R$106)+1,1)))+SUM((I$1&gt;='Gastos com Pessoal'!$E$113:$E$122)*(I$1&lt;='Gastos com Pessoal'!$F$113:$F$122)*INDIRECT(CONCATENATE("'Encargos e Benefícios'!",$AY35))*(IF('Gastos com Pessoal'!$G$113:$G$122&lt;=I$1,('Gastos com Pessoal'!$H$113:$H$122)+1,1))*(IF('Gastos com Pessoal'!$L$113:$L$122&lt;=I$1,('Gastos com Pessoal'!$M$113:$M$122)+1,1))*(IF('Gastos com Pessoal'!$Q$113:$Q$122&lt;=I$1,('Gastos com Pessoal'!$R$113:$R$122)+1,1)))</f>
        <v>0</v>
      </c>
      <c r="J35" s="88">
        <f t="array" aca="1" ref="J35" ca="1">SUM((J$1&gt;='Gastos com Pessoal'!$E$7:$E$106)*(J$1&lt;='Gastos com Pessoal'!$F$7:$F$106)*INDIRECT(CONCATENATE("'Encargos e Benefícios'!",$AX35))*(IF('Gastos com Pessoal'!$G$7:$G$106&lt;=J$1,('Gastos com Pessoal'!$H$7:$H$106)+1,1))*(IF('Gastos com Pessoal'!$L$7:$L$106&lt;=J$1,('Gastos com Pessoal'!$M$7:$M$106)+1,1))*(IF('Gastos com Pessoal'!$Q$7:$Q$106&lt;=J$1,('Gastos com Pessoal'!$R$7:$R$106)+1,1)))+SUM((J$1&gt;='Gastos com Pessoal'!$E$113:$E$122)*(J$1&lt;='Gastos com Pessoal'!$F$113:$F$122)*INDIRECT(CONCATENATE("'Encargos e Benefícios'!",$AY35))*(IF('Gastos com Pessoal'!$G$113:$G$122&lt;=J$1,('Gastos com Pessoal'!$H$113:$H$122)+1,1))*(IF('Gastos com Pessoal'!$L$113:$L$122&lt;=J$1,('Gastos com Pessoal'!$M$113:$M$122)+1,1))*(IF('Gastos com Pessoal'!$Q$113:$Q$122&lt;=J$1,('Gastos com Pessoal'!$R$113:$R$122)+1,1)))</f>
        <v>0</v>
      </c>
      <c r="K35" s="88">
        <f t="array" aca="1" ref="K35" ca="1">SUM((K$1&gt;='Gastos com Pessoal'!$E$7:$E$106)*(K$1&lt;='Gastos com Pessoal'!$F$7:$F$106)*INDIRECT(CONCATENATE("'Encargos e Benefícios'!",$AX35))*(IF('Gastos com Pessoal'!$G$7:$G$106&lt;=K$1,('Gastos com Pessoal'!$H$7:$H$106)+1,1))*(IF('Gastos com Pessoal'!$L$7:$L$106&lt;=K$1,('Gastos com Pessoal'!$M$7:$M$106)+1,1))*(IF('Gastos com Pessoal'!$Q$7:$Q$106&lt;=K$1,('Gastos com Pessoal'!$R$7:$R$106)+1,1)))+SUM((K$1&gt;='Gastos com Pessoal'!$E$113:$E$122)*(K$1&lt;='Gastos com Pessoal'!$F$113:$F$122)*INDIRECT(CONCATENATE("'Encargos e Benefícios'!",$AY35))*(IF('Gastos com Pessoal'!$G$113:$G$122&lt;=K$1,('Gastos com Pessoal'!$H$113:$H$122)+1,1))*(IF('Gastos com Pessoal'!$L$113:$L$122&lt;=K$1,('Gastos com Pessoal'!$M$113:$M$122)+1,1))*(IF('Gastos com Pessoal'!$Q$113:$Q$122&lt;=K$1,('Gastos com Pessoal'!$R$113:$R$122)+1,1)))</f>
        <v>0</v>
      </c>
      <c r="L35" s="88">
        <f t="array" aca="1" ref="L35" ca="1">SUM((L$1&gt;='Gastos com Pessoal'!$E$7:$E$106)*(L$1&lt;='Gastos com Pessoal'!$F$7:$F$106)*INDIRECT(CONCATENATE("'Encargos e Benefícios'!",$AX35))*(IF('Gastos com Pessoal'!$G$7:$G$106&lt;=L$1,('Gastos com Pessoal'!$H$7:$H$106)+1,1))*(IF('Gastos com Pessoal'!$L$7:$L$106&lt;=L$1,('Gastos com Pessoal'!$M$7:$M$106)+1,1))*(IF('Gastos com Pessoal'!$Q$7:$Q$106&lt;=L$1,('Gastos com Pessoal'!$R$7:$R$106)+1,1)))+SUM((L$1&gt;='Gastos com Pessoal'!$E$113:$E$122)*(L$1&lt;='Gastos com Pessoal'!$F$113:$F$122)*INDIRECT(CONCATENATE("'Encargos e Benefícios'!",$AY35))*(IF('Gastos com Pessoal'!$G$113:$G$122&lt;=L$1,('Gastos com Pessoal'!$H$113:$H$122)+1,1))*(IF('Gastos com Pessoal'!$L$113:$L$122&lt;=L$1,('Gastos com Pessoal'!$M$113:$M$122)+1,1))*(IF('Gastos com Pessoal'!$Q$113:$Q$122&lt;=L$1,('Gastos com Pessoal'!$R$113:$R$122)+1,1)))</f>
        <v>0</v>
      </c>
      <c r="M35" s="88">
        <f t="array" aca="1" ref="M35" ca="1">SUM((M$1&gt;='Gastos com Pessoal'!$E$7:$E$106)*(M$1&lt;='Gastos com Pessoal'!$F$7:$F$106)*INDIRECT(CONCATENATE("'Encargos e Benefícios'!",$AX35))*(IF('Gastos com Pessoal'!$G$7:$G$106&lt;=M$1,('Gastos com Pessoal'!$H$7:$H$106)+1,1))*(IF('Gastos com Pessoal'!$L$7:$L$106&lt;=M$1,('Gastos com Pessoal'!$M$7:$M$106)+1,1))*(IF('Gastos com Pessoal'!$Q$7:$Q$106&lt;=M$1,('Gastos com Pessoal'!$R$7:$R$106)+1,1)))+SUM((M$1&gt;='Gastos com Pessoal'!$E$113:$E$122)*(M$1&lt;='Gastos com Pessoal'!$F$113:$F$122)*INDIRECT(CONCATENATE("'Encargos e Benefícios'!",$AY35))*(IF('Gastos com Pessoal'!$G$113:$G$122&lt;=M$1,('Gastos com Pessoal'!$H$113:$H$122)+1,1))*(IF('Gastos com Pessoal'!$L$113:$L$122&lt;=M$1,('Gastos com Pessoal'!$M$113:$M$122)+1,1))*(IF('Gastos com Pessoal'!$Q$113:$Q$122&lt;=M$1,('Gastos com Pessoal'!$R$113:$R$122)+1,1)))</f>
        <v>0</v>
      </c>
      <c r="N35" s="88">
        <f t="array" aca="1" ref="N35" ca="1">SUM((N$1&gt;='Gastos com Pessoal'!$E$7:$E$106)*(N$1&lt;='Gastos com Pessoal'!$F$7:$F$106)*INDIRECT(CONCATENATE("'Encargos e Benefícios'!",$AX35))*(IF('Gastos com Pessoal'!$G$7:$G$106&lt;=N$1,('Gastos com Pessoal'!$H$7:$H$106)+1,1))*(IF('Gastos com Pessoal'!$L$7:$L$106&lt;=N$1,('Gastos com Pessoal'!$M$7:$M$106)+1,1))*(IF('Gastos com Pessoal'!$Q$7:$Q$106&lt;=N$1,('Gastos com Pessoal'!$R$7:$R$106)+1,1)))+SUM((N$1&gt;='Gastos com Pessoal'!$E$113:$E$122)*(N$1&lt;='Gastos com Pessoal'!$F$113:$F$122)*INDIRECT(CONCATENATE("'Encargos e Benefícios'!",$AY35))*(IF('Gastos com Pessoal'!$G$113:$G$122&lt;=N$1,('Gastos com Pessoal'!$H$113:$H$122)+1,1))*(IF('Gastos com Pessoal'!$L$113:$L$122&lt;=N$1,('Gastos com Pessoal'!$M$113:$M$122)+1,1))*(IF('Gastos com Pessoal'!$Q$113:$Q$122&lt;=N$1,('Gastos com Pessoal'!$R$113:$R$122)+1,1)))</f>
        <v>0</v>
      </c>
      <c r="O35" s="88">
        <f t="array" aca="1" ref="O35" ca="1">SUM((O$1&gt;='Gastos com Pessoal'!$E$7:$E$106)*(O$1&lt;='Gastos com Pessoal'!$F$7:$F$106)*INDIRECT(CONCATENATE("'Encargos e Benefícios'!",$AX35))*(IF('Gastos com Pessoal'!$G$7:$G$106&lt;=O$1,('Gastos com Pessoal'!$H$7:$H$106)+1,1))*(IF('Gastos com Pessoal'!$L$7:$L$106&lt;=O$1,('Gastos com Pessoal'!$M$7:$M$106)+1,1))*(IF('Gastos com Pessoal'!$Q$7:$Q$106&lt;=O$1,('Gastos com Pessoal'!$R$7:$R$106)+1,1)))+SUM((O$1&gt;='Gastos com Pessoal'!$E$113:$E$122)*(O$1&lt;='Gastos com Pessoal'!$F$113:$F$122)*INDIRECT(CONCATENATE("'Encargos e Benefícios'!",$AY35))*(IF('Gastos com Pessoal'!$G$113:$G$122&lt;=O$1,('Gastos com Pessoal'!$H$113:$H$122)+1,1))*(IF('Gastos com Pessoal'!$L$113:$L$122&lt;=O$1,('Gastos com Pessoal'!$M$113:$M$122)+1,1))*(IF('Gastos com Pessoal'!$Q$113:$Q$122&lt;=O$1,('Gastos com Pessoal'!$R$113:$R$122)+1,1)))</f>
        <v>0</v>
      </c>
      <c r="P35" s="88">
        <f t="array" aca="1" ref="P35" ca="1">SUM((P$1&gt;='Gastos com Pessoal'!$E$7:$E$106)*(P$1&lt;='Gastos com Pessoal'!$F$7:$F$106)*INDIRECT(CONCATENATE("'Encargos e Benefícios'!",$AX35))*(IF('Gastos com Pessoal'!$G$7:$G$106&lt;=P$1,('Gastos com Pessoal'!$H$7:$H$106)+1,1))*(IF('Gastos com Pessoal'!$L$7:$L$106&lt;=P$1,('Gastos com Pessoal'!$M$7:$M$106)+1,1))*(IF('Gastos com Pessoal'!$Q$7:$Q$106&lt;=P$1,('Gastos com Pessoal'!$R$7:$R$106)+1,1)))+SUM((P$1&gt;='Gastos com Pessoal'!$E$113:$E$122)*(P$1&lt;='Gastos com Pessoal'!$F$113:$F$122)*INDIRECT(CONCATENATE("'Encargos e Benefícios'!",$AY35))*(IF('Gastos com Pessoal'!$G$113:$G$122&lt;=P$1,('Gastos com Pessoal'!$H$113:$H$122)+1,1))*(IF('Gastos com Pessoal'!$L$113:$L$122&lt;=P$1,('Gastos com Pessoal'!$M$113:$M$122)+1,1))*(IF('Gastos com Pessoal'!$Q$113:$Q$122&lt;=P$1,('Gastos com Pessoal'!$R$113:$R$122)+1,1)))</f>
        <v>0</v>
      </c>
      <c r="Q35" s="88">
        <f t="array" aca="1" ref="Q35" ca="1">SUM((Q$1&gt;='Gastos com Pessoal'!$E$7:$E$106)*(Q$1&lt;='Gastos com Pessoal'!$F$7:$F$106)*INDIRECT(CONCATENATE("'Encargos e Benefícios'!",$AX35))*(IF('Gastos com Pessoal'!$G$7:$G$106&lt;=Q$1,('Gastos com Pessoal'!$H$7:$H$106)+1,1))*(IF('Gastos com Pessoal'!$L$7:$L$106&lt;=Q$1,('Gastos com Pessoal'!$M$7:$M$106)+1,1))*(IF('Gastos com Pessoal'!$Q$7:$Q$106&lt;=Q$1,('Gastos com Pessoal'!$R$7:$R$106)+1,1)))+SUM((Q$1&gt;='Gastos com Pessoal'!$E$113:$E$122)*(Q$1&lt;='Gastos com Pessoal'!$F$113:$F$122)*INDIRECT(CONCATENATE("'Encargos e Benefícios'!",$AY35))*(IF('Gastos com Pessoal'!$G$113:$G$122&lt;=Q$1,('Gastos com Pessoal'!$H$113:$H$122)+1,1))*(IF('Gastos com Pessoal'!$L$113:$L$122&lt;=Q$1,('Gastos com Pessoal'!$M$113:$M$122)+1,1))*(IF('Gastos com Pessoal'!$Q$113:$Q$122&lt;=Q$1,('Gastos com Pessoal'!$R$113:$R$122)+1,1)))</f>
        <v>0</v>
      </c>
      <c r="R35" s="88">
        <f t="array" aca="1" ref="R35" ca="1">SUM((R$1&gt;='Gastos com Pessoal'!$E$7:$E$106)*(R$1&lt;='Gastos com Pessoal'!$F$7:$F$106)*INDIRECT(CONCATENATE("'Encargos e Benefícios'!",$AX35))*(IF('Gastos com Pessoal'!$G$7:$G$106&lt;=R$1,('Gastos com Pessoal'!$H$7:$H$106)+1,1))*(IF('Gastos com Pessoal'!$L$7:$L$106&lt;=R$1,('Gastos com Pessoal'!$M$7:$M$106)+1,1))*(IF('Gastos com Pessoal'!$Q$7:$Q$106&lt;=R$1,('Gastos com Pessoal'!$R$7:$R$106)+1,1)))+SUM((R$1&gt;='Gastos com Pessoal'!$E$113:$E$122)*(R$1&lt;='Gastos com Pessoal'!$F$113:$F$122)*INDIRECT(CONCATENATE("'Encargos e Benefícios'!",$AY35))*(IF('Gastos com Pessoal'!$G$113:$G$122&lt;=R$1,('Gastos com Pessoal'!$H$113:$H$122)+1,1))*(IF('Gastos com Pessoal'!$L$113:$L$122&lt;=R$1,('Gastos com Pessoal'!$M$113:$M$122)+1,1))*(IF('Gastos com Pessoal'!$Q$113:$Q$122&lt;=R$1,('Gastos com Pessoal'!$R$113:$R$122)+1,1)))</f>
        <v>0</v>
      </c>
      <c r="S35" s="88">
        <f t="array" aca="1" ref="S35" ca="1">SUM((S$1&gt;='Gastos com Pessoal'!$E$7:$E$106)*(S$1&lt;='Gastos com Pessoal'!$F$7:$F$106)*INDIRECT(CONCATENATE("'Encargos e Benefícios'!",$AX35))*(IF('Gastos com Pessoal'!$G$7:$G$106&lt;=S$1,('Gastos com Pessoal'!$H$7:$H$106)+1,1))*(IF('Gastos com Pessoal'!$L$7:$L$106&lt;=S$1,('Gastos com Pessoal'!$M$7:$M$106)+1,1))*(IF('Gastos com Pessoal'!$Q$7:$Q$106&lt;=S$1,('Gastos com Pessoal'!$R$7:$R$106)+1,1)))+SUM((S$1&gt;='Gastos com Pessoal'!$E$113:$E$122)*(S$1&lt;='Gastos com Pessoal'!$F$113:$F$122)*INDIRECT(CONCATENATE("'Encargos e Benefícios'!",$AY35))*(IF('Gastos com Pessoal'!$G$113:$G$122&lt;=S$1,('Gastos com Pessoal'!$H$113:$H$122)+1,1))*(IF('Gastos com Pessoal'!$L$113:$L$122&lt;=S$1,('Gastos com Pessoal'!$M$113:$M$122)+1,1))*(IF('Gastos com Pessoal'!$Q$113:$Q$122&lt;=S$1,('Gastos com Pessoal'!$R$113:$R$122)+1,1)))</f>
        <v>0</v>
      </c>
      <c r="T35" s="88">
        <f t="array" aca="1" ref="T35" ca="1">SUM((T$1&gt;='Gastos com Pessoal'!$E$7:$E$106)*(T$1&lt;='Gastos com Pessoal'!$F$7:$F$106)*INDIRECT(CONCATENATE("'Encargos e Benefícios'!",$AX35))*(IF('Gastos com Pessoal'!$G$7:$G$106&lt;=T$1,('Gastos com Pessoal'!$H$7:$H$106)+1,1))*(IF('Gastos com Pessoal'!$L$7:$L$106&lt;=T$1,('Gastos com Pessoal'!$M$7:$M$106)+1,1))*(IF('Gastos com Pessoal'!$Q$7:$Q$106&lt;=T$1,('Gastos com Pessoal'!$R$7:$R$106)+1,1)))+SUM((T$1&gt;='Gastos com Pessoal'!$E$113:$E$122)*(T$1&lt;='Gastos com Pessoal'!$F$113:$F$122)*INDIRECT(CONCATENATE("'Encargos e Benefícios'!",$AY35))*(IF('Gastos com Pessoal'!$G$113:$G$122&lt;=T$1,('Gastos com Pessoal'!$H$113:$H$122)+1,1))*(IF('Gastos com Pessoal'!$L$113:$L$122&lt;=T$1,('Gastos com Pessoal'!$M$113:$M$122)+1,1))*(IF('Gastos com Pessoal'!$Q$113:$Q$122&lt;=T$1,('Gastos com Pessoal'!$R$113:$R$122)+1,1)))</f>
        <v>0</v>
      </c>
      <c r="U35" s="88">
        <f t="array" aca="1" ref="U35" ca="1">SUM((U$1&gt;='Gastos com Pessoal'!$E$7:$E$106)*(U$1&lt;='Gastos com Pessoal'!$F$7:$F$106)*INDIRECT(CONCATENATE("'Encargos e Benefícios'!",$AX35))*(IF('Gastos com Pessoal'!$G$7:$G$106&lt;=U$1,('Gastos com Pessoal'!$H$7:$H$106)+1,1))*(IF('Gastos com Pessoal'!$L$7:$L$106&lt;=U$1,('Gastos com Pessoal'!$M$7:$M$106)+1,1))*(IF('Gastos com Pessoal'!$Q$7:$Q$106&lt;=U$1,('Gastos com Pessoal'!$R$7:$R$106)+1,1)))+SUM((U$1&gt;='Gastos com Pessoal'!$E$113:$E$122)*(U$1&lt;='Gastos com Pessoal'!$F$113:$F$122)*INDIRECT(CONCATENATE("'Encargos e Benefícios'!",$AY35))*(IF('Gastos com Pessoal'!$G$113:$G$122&lt;=U$1,('Gastos com Pessoal'!$H$113:$H$122)+1,1))*(IF('Gastos com Pessoal'!$L$113:$L$122&lt;=U$1,('Gastos com Pessoal'!$M$113:$M$122)+1,1))*(IF('Gastos com Pessoal'!$Q$113:$Q$122&lt;=U$1,('Gastos com Pessoal'!$R$113:$R$122)+1,1)))</f>
        <v>0</v>
      </c>
      <c r="V35" s="88">
        <f t="array" aca="1" ref="V35" ca="1">SUM((V$1&gt;='Gastos com Pessoal'!$E$7:$E$106)*(V$1&lt;='Gastos com Pessoal'!$F$7:$F$106)*INDIRECT(CONCATENATE("'Encargos e Benefícios'!",$AX35))*(IF('Gastos com Pessoal'!$G$7:$G$106&lt;=V$1,('Gastos com Pessoal'!$H$7:$H$106)+1,1))*(IF('Gastos com Pessoal'!$L$7:$L$106&lt;=V$1,('Gastos com Pessoal'!$M$7:$M$106)+1,1))*(IF('Gastos com Pessoal'!$Q$7:$Q$106&lt;=V$1,('Gastos com Pessoal'!$R$7:$R$106)+1,1)))+SUM((V$1&gt;='Gastos com Pessoal'!$E$113:$E$122)*(V$1&lt;='Gastos com Pessoal'!$F$113:$F$122)*INDIRECT(CONCATENATE("'Encargos e Benefícios'!",$AY35))*(IF('Gastos com Pessoal'!$G$113:$G$122&lt;=V$1,('Gastos com Pessoal'!$H$113:$H$122)+1,1))*(IF('Gastos com Pessoal'!$L$113:$L$122&lt;=V$1,('Gastos com Pessoal'!$M$113:$M$122)+1,1))*(IF('Gastos com Pessoal'!$Q$113:$Q$122&lt;=V$1,('Gastos com Pessoal'!$R$113:$R$122)+1,1)))</f>
        <v>0</v>
      </c>
      <c r="W35" s="88">
        <f t="array" aca="1" ref="W35" ca="1">SUM((W$1&gt;='Gastos com Pessoal'!$E$7:$E$106)*(W$1&lt;='Gastos com Pessoal'!$F$7:$F$106)*INDIRECT(CONCATENATE("'Encargos e Benefícios'!",$AX35))*(IF('Gastos com Pessoal'!$G$7:$G$106&lt;=W$1,('Gastos com Pessoal'!$H$7:$H$106)+1,1))*(IF('Gastos com Pessoal'!$L$7:$L$106&lt;=W$1,('Gastos com Pessoal'!$M$7:$M$106)+1,1))*(IF('Gastos com Pessoal'!$Q$7:$Q$106&lt;=W$1,('Gastos com Pessoal'!$R$7:$R$106)+1,1)))+SUM((W$1&gt;='Gastos com Pessoal'!$E$113:$E$122)*(W$1&lt;='Gastos com Pessoal'!$F$113:$F$122)*INDIRECT(CONCATENATE("'Encargos e Benefícios'!",$AY35))*(IF('Gastos com Pessoal'!$G$113:$G$122&lt;=W$1,('Gastos com Pessoal'!$H$113:$H$122)+1,1))*(IF('Gastos com Pessoal'!$L$113:$L$122&lt;=W$1,('Gastos com Pessoal'!$M$113:$M$122)+1,1))*(IF('Gastos com Pessoal'!$Q$113:$Q$122&lt;=W$1,('Gastos com Pessoal'!$R$113:$R$122)+1,1)))</f>
        <v>0</v>
      </c>
      <c r="X35" s="88">
        <f t="array" aca="1" ref="X35" ca="1">SUM((X$1&gt;='Gastos com Pessoal'!$E$7:$E$106)*(X$1&lt;='Gastos com Pessoal'!$F$7:$F$106)*INDIRECT(CONCATENATE("'Encargos e Benefícios'!",$AX35))*(IF('Gastos com Pessoal'!$G$7:$G$106&lt;=X$1,('Gastos com Pessoal'!$H$7:$H$106)+1,1))*(IF('Gastos com Pessoal'!$L$7:$L$106&lt;=X$1,('Gastos com Pessoal'!$M$7:$M$106)+1,1))*(IF('Gastos com Pessoal'!$Q$7:$Q$106&lt;=X$1,('Gastos com Pessoal'!$R$7:$R$106)+1,1)))+SUM((X$1&gt;='Gastos com Pessoal'!$E$113:$E$122)*(X$1&lt;='Gastos com Pessoal'!$F$113:$F$122)*INDIRECT(CONCATENATE("'Encargos e Benefícios'!",$AY35))*(IF('Gastos com Pessoal'!$G$113:$G$122&lt;=X$1,('Gastos com Pessoal'!$H$113:$H$122)+1,1))*(IF('Gastos com Pessoal'!$L$113:$L$122&lt;=X$1,('Gastos com Pessoal'!$M$113:$M$122)+1,1))*(IF('Gastos com Pessoal'!$Q$113:$Q$122&lt;=X$1,('Gastos com Pessoal'!$R$113:$R$122)+1,1)))</f>
        <v>0</v>
      </c>
      <c r="Y35" s="88">
        <f t="array" aca="1" ref="Y35" ca="1">SUM((Y$1&gt;='Gastos com Pessoal'!$E$7:$E$106)*(Y$1&lt;='Gastos com Pessoal'!$F$7:$F$106)*INDIRECT(CONCATENATE("'Encargos e Benefícios'!",$AX35))*(IF('Gastos com Pessoal'!$G$7:$G$106&lt;=Y$1,('Gastos com Pessoal'!$H$7:$H$106)+1,1))*(IF('Gastos com Pessoal'!$L$7:$L$106&lt;=Y$1,('Gastos com Pessoal'!$M$7:$M$106)+1,1))*(IF('Gastos com Pessoal'!$Q$7:$Q$106&lt;=Y$1,('Gastos com Pessoal'!$R$7:$R$106)+1,1)))+SUM((Y$1&gt;='Gastos com Pessoal'!$E$113:$E$122)*(Y$1&lt;='Gastos com Pessoal'!$F$113:$F$122)*INDIRECT(CONCATENATE("'Encargos e Benefícios'!",$AY35))*(IF('Gastos com Pessoal'!$G$113:$G$122&lt;=Y$1,('Gastos com Pessoal'!$H$113:$H$122)+1,1))*(IF('Gastos com Pessoal'!$L$113:$L$122&lt;=Y$1,('Gastos com Pessoal'!$M$113:$M$122)+1,1))*(IF('Gastos com Pessoal'!$Q$113:$Q$122&lt;=Y$1,('Gastos com Pessoal'!$R$113:$R$122)+1,1)))</f>
        <v>0</v>
      </c>
      <c r="Z35" s="88">
        <f t="array" aca="1" ref="Z35" ca="1">SUM((Z$1&gt;='Gastos com Pessoal'!$E$7:$E$106)*(Z$1&lt;='Gastos com Pessoal'!$F$7:$F$106)*INDIRECT(CONCATENATE("'Encargos e Benefícios'!",$AX35))*(IF('Gastos com Pessoal'!$G$7:$G$106&lt;=Z$1,('Gastos com Pessoal'!$H$7:$H$106)+1,1))*(IF('Gastos com Pessoal'!$L$7:$L$106&lt;=Z$1,('Gastos com Pessoal'!$M$7:$M$106)+1,1))*(IF('Gastos com Pessoal'!$Q$7:$Q$106&lt;=Z$1,('Gastos com Pessoal'!$R$7:$R$106)+1,1)))+SUM((Z$1&gt;='Gastos com Pessoal'!$E$113:$E$122)*(Z$1&lt;='Gastos com Pessoal'!$F$113:$F$122)*INDIRECT(CONCATENATE("'Encargos e Benefícios'!",$AY35))*(IF('Gastos com Pessoal'!$G$113:$G$122&lt;=Z$1,('Gastos com Pessoal'!$H$113:$H$122)+1,1))*(IF('Gastos com Pessoal'!$L$113:$L$122&lt;=Z$1,('Gastos com Pessoal'!$M$113:$M$122)+1,1))*(IF('Gastos com Pessoal'!$Q$113:$Q$122&lt;=Z$1,('Gastos com Pessoal'!$R$113:$R$122)+1,1)))</f>
        <v>0</v>
      </c>
      <c r="AA35" s="88">
        <f t="array" aca="1" ref="AA35" ca="1">SUM((AA$1&gt;='Gastos com Pessoal'!$E$7:$E$106)*(AA$1&lt;='Gastos com Pessoal'!$F$7:$F$106)*INDIRECT(CONCATENATE("'Encargos e Benefícios'!",$AX35))*(IF('Gastos com Pessoal'!$G$7:$G$106&lt;=AA$1,('Gastos com Pessoal'!$H$7:$H$106)+1,1))*(IF('Gastos com Pessoal'!$L$7:$L$106&lt;=AA$1,('Gastos com Pessoal'!$M$7:$M$106)+1,1))*(IF('Gastos com Pessoal'!$Q$7:$Q$106&lt;=AA$1,('Gastos com Pessoal'!$R$7:$R$106)+1,1)))+SUM((AA$1&gt;='Gastos com Pessoal'!$E$113:$E$122)*(AA$1&lt;='Gastos com Pessoal'!$F$113:$F$122)*INDIRECT(CONCATENATE("'Encargos e Benefícios'!",$AY35))*(IF('Gastos com Pessoal'!$G$113:$G$122&lt;=AA$1,('Gastos com Pessoal'!$H$113:$H$122)+1,1))*(IF('Gastos com Pessoal'!$L$113:$L$122&lt;=AA$1,('Gastos com Pessoal'!$M$113:$M$122)+1,1))*(IF('Gastos com Pessoal'!$Q$113:$Q$122&lt;=AA$1,('Gastos com Pessoal'!$R$113:$R$122)+1,1)))</f>
        <v>0</v>
      </c>
      <c r="AB35" s="88">
        <f t="array" aca="1" ref="AB35" ca="1">SUM((AB$1&gt;='Gastos com Pessoal'!$E$7:$E$106)*(AB$1&lt;='Gastos com Pessoal'!$F$7:$F$106)*INDIRECT(CONCATENATE("'Encargos e Benefícios'!",$AX35))*(IF('Gastos com Pessoal'!$G$7:$G$106&lt;=AB$1,('Gastos com Pessoal'!$H$7:$H$106)+1,1))*(IF('Gastos com Pessoal'!$L$7:$L$106&lt;=AB$1,('Gastos com Pessoal'!$M$7:$M$106)+1,1))*(IF('Gastos com Pessoal'!$Q$7:$Q$106&lt;=AB$1,('Gastos com Pessoal'!$R$7:$R$106)+1,1)))+SUM((AB$1&gt;='Gastos com Pessoal'!$E$113:$E$122)*(AB$1&lt;='Gastos com Pessoal'!$F$113:$F$122)*INDIRECT(CONCATENATE("'Encargos e Benefícios'!",$AY35))*(IF('Gastos com Pessoal'!$G$113:$G$122&lt;=AB$1,('Gastos com Pessoal'!$H$113:$H$122)+1,1))*(IF('Gastos com Pessoal'!$L$113:$L$122&lt;=AB$1,('Gastos com Pessoal'!$M$113:$M$122)+1,1))*(IF('Gastos com Pessoal'!$Q$113:$Q$122&lt;=AB$1,('Gastos com Pessoal'!$R$113:$R$122)+1,1)))</f>
        <v>0</v>
      </c>
      <c r="AC35" s="88">
        <f t="array" aca="1" ref="AC35" ca="1">SUM((AC$1&gt;='Gastos com Pessoal'!$E$7:$E$106)*(AC$1&lt;='Gastos com Pessoal'!$F$7:$F$106)*INDIRECT(CONCATENATE("'Encargos e Benefícios'!",$AX35))*(IF('Gastos com Pessoal'!$G$7:$G$106&lt;=AC$1,('Gastos com Pessoal'!$H$7:$H$106)+1,1))*(IF('Gastos com Pessoal'!$L$7:$L$106&lt;=AC$1,('Gastos com Pessoal'!$M$7:$M$106)+1,1))*(IF('Gastos com Pessoal'!$Q$7:$Q$106&lt;=AC$1,('Gastos com Pessoal'!$R$7:$R$106)+1,1)))+SUM((AC$1&gt;='Gastos com Pessoal'!$E$113:$E$122)*(AC$1&lt;='Gastos com Pessoal'!$F$113:$F$122)*INDIRECT(CONCATENATE("'Encargos e Benefícios'!",$AY35))*(IF('Gastos com Pessoal'!$G$113:$G$122&lt;=AC$1,('Gastos com Pessoal'!$H$113:$H$122)+1,1))*(IF('Gastos com Pessoal'!$L$113:$L$122&lt;=AC$1,('Gastos com Pessoal'!$M$113:$M$122)+1,1))*(IF('Gastos com Pessoal'!$Q$113:$Q$122&lt;=AC$1,('Gastos com Pessoal'!$R$113:$R$122)+1,1)))</f>
        <v>0</v>
      </c>
      <c r="AD35" s="88">
        <f t="array" aca="1" ref="AD35" ca="1">SUM((AD$1&gt;='Gastos com Pessoal'!$E$7:$E$106)*(AD$1&lt;='Gastos com Pessoal'!$F$7:$F$106)*INDIRECT(CONCATENATE("'Encargos e Benefícios'!",$AX35))*(IF('Gastos com Pessoal'!$G$7:$G$106&lt;=AD$1,('Gastos com Pessoal'!$H$7:$H$106)+1,1))*(IF('Gastos com Pessoal'!$L$7:$L$106&lt;=AD$1,('Gastos com Pessoal'!$M$7:$M$106)+1,1))*(IF('Gastos com Pessoal'!$Q$7:$Q$106&lt;=AD$1,('Gastos com Pessoal'!$R$7:$R$106)+1,1)))+SUM((AD$1&gt;='Gastos com Pessoal'!$E$113:$E$122)*(AD$1&lt;='Gastos com Pessoal'!$F$113:$F$122)*INDIRECT(CONCATENATE("'Encargos e Benefícios'!",$AY35))*(IF('Gastos com Pessoal'!$G$113:$G$122&lt;=AD$1,('Gastos com Pessoal'!$H$113:$H$122)+1,1))*(IF('Gastos com Pessoal'!$L$113:$L$122&lt;=AD$1,('Gastos com Pessoal'!$M$113:$M$122)+1,1))*(IF('Gastos com Pessoal'!$Q$113:$Q$122&lt;=AD$1,('Gastos com Pessoal'!$R$113:$R$122)+1,1)))</f>
        <v>0</v>
      </c>
      <c r="AE35" s="88">
        <f t="array" aca="1" ref="AE35" ca="1">SUM((AE$1&gt;='Gastos com Pessoal'!$E$7:$E$106)*(AE$1&lt;='Gastos com Pessoal'!$F$7:$F$106)*INDIRECT(CONCATENATE("'Encargos e Benefícios'!",$AX35))*(IF('Gastos com Pessoal'!$G$7:$G$106&lt;=AE$1,('Gastos com Pessoal'!$H$7:$H$106)+1,1))*(IF('Gastos com Pessoal'!$L$7:$L$106&lt;=AE$1,('Gastos com Pessoal'!$M$7:$M$106)+1,1))*(IF('Gastos com Pessoal'!$Q$7:$Q$106&lt;=AE$1,('Gastos com Pessoal'!$R$7:$R$106)+1,1)))+SUM((AE$1&gt;='Gastos com Pessoal'!$E$113:$E$122)*(AE$1&lt;='Gastos com Pessoal'!$F$113:$F$122)*INDIRECT(CONCATENATE("'Encargos e Benefícios'!",$AY35))*(IF('Gastos com Pessoal'!$G$113:$G$122&lt;=AE$1,('Gastos com Pessoal'!$H$113:$H$122)+1,1))*(IF('Gastos com Pessoal'!$L$113:$L$122&lt;=AE$1,('Gastos com Pessoal'!$M$113:$M$122)+1,1))*(IF('Gastos com Pessoal'!$Q$113:$Q$122&lt;=AE$1,('Gastos com Pessoal'!$R$113:$R$122)+1,1)))</f>
        <v>0</v>
      </c>
      <c r="AF35" s="88">
        <f t="array" aca="1" ref="AF35" ca="1">SUM((AF$1&gt;='Gastos com Pessoal'!$E$7:$E$106)*(AF$1&lt;='Gastos com Pessoal'!$F$7:$F$106)*INDIRECT(CONCATENATE("'Encargos e Benefícios'!",$AX35))*(IF('Gastos com Pessoal'!$G$7:$G$106&lt;=AF$1,('Gastos com Pessoal'!$H$7:$H$106)+1,1))*(IF('Gastos com Pessoal'!$L$7:$L$106&lt;=AF$1,('Gastos com Pessoal'!$M$7:$M$106)+1,1))*(IF('Gastos com Pessoal'!$Q$7:$Q$106&lt;=AF$1,('Gastos com Pessoal'!$R$7:$R$106)+1,1)))+SUM((AF$1&gt;='Gastos com Pessoal'!$E$113:$E$122)*(AF$1&lt;='Gastos com Pessoal'!$F$113:$F$122)*INDIRECT(CONCATENATE("'Encargos e Benefícios'!",$AY35))*(IF('Gastos com Pessoal'!$G$113:$G$122&lt;=AF$1,('Gastos com Pessoal'!$H$113:$H$122)+1,1))*(IF('Gastos com Pessoal'!$L$113:$L$122&lt;=AF$1,('Gastos com Pessoal'!$M$113:$M$122)+1,1))*(IF('Gastos com Pessoal'!$Q$113:$Q$122&lt;=AF$1,('Gastos com Pessoal'!$R$113:$R$122)+1,1)))</f>
        <v>0</v>
      </c>
      <c r="AG35" s="88">
        <f t="array" aca="1" ref="AG35" ca="1">SUM((AG$1&gt;='Gastos com Pessoal'!$E$7:$E$106)*(AG$1&lt;='Gastos com Pessoal'!$F$7:$F$106)*INDIRECT(CONCATENATE("'Encargos e Benefícios'!",$AX35))*(IF('Gastos com Pessoal'!$G$7:$G$106&lt;=AG$1,('Gastos com Pessoal'!$H$7:$H$106)+1,1))*(IF('Gastos com Pessoal'!$L$7:$L$106&lt;=AG$1,('Gastos com Pessoal'!$M$7:$M$106)+1,1))*(IF('Gastos com Pessoal'!$Q$7:$Q$106&lt;=AG$1,('Gastos com Pessoal'!$R$7:$R$106)+1,1)))+SUM((AG$1&gt;='Gastos com Pessoal'!$E$113:$E$122)*(AG$1&lt;='Gastos com Pessoal'!$F$113:$F$122)*INDIRECT(CONCATENATE("'Encargos e Benefícios'!",$AY35))*(IF('Gastos com Pessoal'!$G$113:$G$122&lt;=AG$1,('Gastos com Pessoal'!$H$113:$H$122)+1,1))*(IF('Gastos com Pessoal'!$L$113:$L$122&lt;=AG$1,('Gastos com Pessoal'!$M$113:$M$122)+1,1))*(IF('Gastos com Pessoal'!$Q$113:$Q$122&lt;=AG$1,('Gastos com Pessoal'!$R$113:$R$122)+1,1)))</f>
        <v>0</v>
      </c>
      <c r="AH35" s="88">
        <f t="array" aca="1" ref="AH35" ca="1">SUM((AH$1&gt;='Gastos com Pessoal'!$E$7:$E$106)*(AH$1&lt;='Gastos com Pessoal'!$F$7:$F$106)*INDIRECT(CONCATENATE("'Encargos e Benefícios'!",$AX35))*(IF('Gastos com Pessoal'!$G$7:$G$106&lt;=AH$1,('Gastos com Pessoal'!$H$7:$H$106)+1,1))*(IF('Gastos com Pessoal'!$L$7:$L$106&lt;=AH$1,('Gastos com Pessoal'!$M$7:$M$106)+1,1))*(IF('Gastos com Pessoal'!$Q$7:$Q$106&lt;=AH$1,('Gastos com Pessoal'!$R$7:$R$106)+1,1)))+SUM((AH$1&gt;='Gastos com Pessoal'!$E$113:$E$122)*(AH$1&lt;='Gastos com Pessoal'!$F$113:$F$122)*INDIRECT(CONCATENATE("'Encargos e Benefícios'!",$AY35))*(IF('Gastos com Pessoal'!$G$113:$G$122&lt;=AH$1,('Gastos com Pessoal'!$H$113:$H$122)+1,1))*(IF('Gastos com Pessoal'!$L$113:$L$122&lt;=AH$1,('Gastos com Pessoal'!$M$113:$M$122)+1,1))*(IF('Gastos com Pessoal'!$Q$113:$Q$122&lt;=AH$1,('Gastos com Pessoal'!$R$113:$R$122)+1,1)))</f>
        <v>0</v>
      </c>
      <c r="AI35" s="88">
        <f t="array" aca="1" ref="AI35" ca="1">SUM((AI$1&gt;='Gastos com Pessoal'!$E$7:$E$106)*(AI$1&lt;='Gastos com Pessoal'!$F$7:$F$106)*INDIRECT(CONCATENATE("'Encargos e Benefícios'!",$AX35))*(IF('Gastos com Pessoal'!$G$7:$G$106&lt;=AI$1,('Gastos com Pessoal'!$H$7:$H$106)+1,1))*(IF('Gastos com Pessoal'!$L$7:$L$106&lt;=AI$1,('Gastos com Pessoal'!$M$7:$M$106)+1,1))*(IF('Gastos com Pessoal'!$Q$7:$Q$106&lt;=AI$1,('Gastos com Pessoal'!$R$7:$R$106)+1,1)))+SUM((AI$1&gt;='Gastos com Pessoal'!$E$113:$E$122)*(AI$1&lt;='Gastos com Pessoal'!$F$113:$F$122)*INDIRECT(CONCATENATE("'Encargos e Benefícios'!",$AY35))*(IF('Gastos com Pessoal'!$G$113:$G$122&lt;=AI$1,('Gastos com Pessoal'!$H$113:$H$122)+1,1))*(IF('Gastos com Pessoal'!$L$113:$L$122&lt;=AI$1,('Gastos com Pessoal'!$M$113:$M$122)+1,1))*(IF('Gastos com Pessoal'!$Q$113:$Q$122&lt;=AI$1,('Gastos com Pessoal'!$R$113:$R$122)+1,1)))</f>
        <v>0</v>
      </c>
      <c r="AJ35" s="88">
        <f t="array" aca="1" ref="AJ35" ca="1">SUM((AJ$1&gt;='Gastos com Pessoal'!$E$7:$E$106)*(AJ$1&lt;='Gastos com Pessoal'!$F$7:$F$106)*INDIRECT(CONCATENATE("'Encargos e Benefícios'!",$AX35))*(IF('Gastos com Pessoal'!$G$7:$G$106&lt;=AJ$1,('Gastos com Pessoal'!$H$7:$H$106)+1,1))*(IF('Gastos com Pessoal'!$L$7:$L$106&lt;=AJ$1,('Gastos com Pessoal'!$M$7:$M$106)+1,1))*(IF('Gastos com Pessoal'!$Q$7:$Q$106&lt;=AJ$1,('Gastos com Pessoal'!$R$7:$R$106)+1,1)))+SUM((AJ$1&gt;='Gastos com Pessoal'!$E$113:$E$122)*(AJ$1&lt;='Gastos com Pessoal'!$F$113:$F$122)*INDIRECT(CONCATENATE("'Encargos e Benefícios'!",$AY35))*(IF('Gastos com Pessoal'!$G$113:$G$122&lt;=AJ$1,('Gastos com Pessoal'!$H$113:$H$122)+1,1))*(IF('Gastos com Pessoal'!$L$113:$L$122&lt;=AJ$1,('Gastos com Pessoal'!$M$113:$M$122)+1,1))*(IF('Gastos com Pessoal'!$Q$113:$Q$122&lt;=AJ$1,('Gastos com Pessoal'!$R$113:$R$122)+1,1)))</f>
        <v>0</v>
      </c>
      <c r="AK35" s="88">
        <f t="array" aca="1" ref="AK35" ca="1">SUM((AK$1&gt;='Gastos com Pessoal'!$E$7:$E$106)*(AK$1&lt;='Gastos com Pessoal'!$F$7:$F$106)*INDIRECT(CONCATENATE("'Encargos e Benefícios'!",$AX35))*(IF('Gastos com Pessoal'!$G$7:$G$106&lt;=AK$1,('Gastos com Pessoal'!$H$7:$H$106)+1,1))*(IF('Gastos com Pessoal'!$L$7:$L$106&lt;=AK$1,('Gastos com Pessoal'!$M$7:$M$106)+1,1))*(IF('Gastos com Pessoal'!$Q$7:$Q$106&lt;=AK$1,('Gastos com Pessoal'!$R$7:$R$106)+1,1)))+SUM((AK$1&gt;='Gastos com Pessoal'!$E$113:$E$122)*(AK$1&lt;='Gastos com Pessoal'!$F$113:$F$122)*INDIRECT(CONCATENATE("'Encargos e Benefícios'!",$AY35))*(IF('Gastos com Pessoal'!$G$113:$G$122&lt;=AK$1,('Gastos com Pessoal'!$H$113:$H$122)+1,1))*(IF('Gastos com Pessoal'!$L$113:$L$122&lt;=AK$1,('Gastos com Pessoal'!$M$113:$M$122)+1,1))*(IF('Gastos com Pessoal'!$Q$113:$Q$122&lt;=AK$1,('Gastos com Pessoal'!$R$113:$R$122)+1,1)))</f>
        <v>0</v>
      </c>
      <c r="AL35" s="88">
        <f t="array" aca="1" ref="AL35" ca="1">SUM((AL$1&gt;='Gastos com Pessoal'!$E$7:$E$106)*(AL$1&lt;='Gastos com Pessoal'!$F$7:$F$106)*INDIRECT(CONCATENATE("'Encargos e Benefícios'!",$AX35))*(IF('Gastos com Pessoal'!$G$7:$G$106&lt;=AL$1,('Gastos com Pessoal'!$H$7:$H$106)+1,1))*(IF('Gastos com Pessoal'!$L$7:$L$106&lt;=AL$1,('Gastos com Pessoal'!$M$7:$M$106)+1,1))*(IF('Gastos com Pessoal'!$Q$7:$Q$106&lt;=AL$1,('Gastos com Pessoal'!$R$7:$R$106)+1,1)))+SUM((AL$1&gt;='Gastos com Pessoal'!$E$113:$E$122)*(AL$1&lt;='Gastos com Pessoal'!$F$113:$F$122)*INDIRECT(CONCATENATE("'Encargos e Benefícios'!",$AY35))*(IF('Gastos com Pessoal'!$G$113:$G$122&lt;=AL$1,('Gastos com Pessoal'!$H$113:$H$122)+1,1))*(IF('Gastos com Pessoal'!$L$113:$L$122&lt;=AL$1,('Gastos com Pessoal'!$M$113:$M$122)+1,1))*(IF('Gastos com Pessoal'!$Q$113:$Q$122&lt;=AL$1,('Gastos com Pessoal'!$R$113:$R$122)+1,1)))</f>
        <v>0</v>
      </c>
      <c r="AM35" s="122">
        <f t="shared" ca="1" si="10"/>
        <v>541483.4468550001</v>
      </c>
      <c r="AN35" s="91">
        <f t="shared" ca="1" si="11"/>
        <v>3.5358466585282411E-2</v>
      </c>
      <c r="AO35" s="108"/>
      <c r="AP35" s="108"/>
      <c r="AQ35" s="108"/>
      <c r="AR35" s="108"/>
      <c r="AS35" s="108"/>
      <c r="AT35" s="108"/>
      <c r="AU35" s="108"/>
      <c r="AV35" s="108"/>
      <c r="AW35" s="129" t="s">
        <v>167</v>
      </c>
      <c r="AX35" s="129" t="s">
        <v>168</v>
      </c>
      <c r="AY35" s="129" t="s">
        <v>169</v>
      </c>
      <c r="AZ35" s="129"/>
      <c r="BA35" s="129"/>
      <c r="BB35" s="129"/>
      <c r="BC35" s="129"/>
      <c r="BD35" s="108"/>
      <c r="BE35" s="108"/>
    </row>
    <row r="36" spans="1:57" ht="23.25" customHeight="1">
      <c r="A36" s="76" t="s">
        <v>170</v>
      </c>
      <c r="B36" s="30" t="s">
        <v>171</v>
      </c>
      <c r="C36" s="88">
        <f t="array" aca="1" ref="C36" ca="1">SUM((C$1&gt;='Gastos com Pessoal'!$E$7:$E$106)*(C$1&lt;='Gastos com Pessoal'!$F$7:$F$106)*INDIRECT(CONCATENATE("'Encargos e Benefícios'!",$AX36))*(IF('Gastos com Pessoal'!$G$7:$G$106&lt;=C$1,('Gastos com Pessoal'!$H$7:$H$106)+1,1))*(IF('Gastos com Pessoal'!$L$7:$L$106&lt;=C$1,('Gastos com Pessoal'!$M$7:$M$106)+1,1))*(IF('Gastos com Pessoal'!$Q$7:$Q$106&lt;=C$1,('Gastos com Pessoal'!$R$7:$R$106)+1,1)))</f>
        <v>27047.612316666666</v>
      </c>
      <c r="D36" s="88">
        <f t="array" aca="1" ref="D36" ca="1">SUM((D$1&gt;='Gastos com Pessoal'!$E$7:$E$106)*(D$1&lt;='Gastos com Pessoal'!$F$7:$F$106)*INDIRECT(CONCATENATE("'Encargos e Benefícios'!",$AX36))*(IF('Gastos com Pessoal'!$G$7:$G$106&lt;=D$1,('Gastos com Pessoal'!$H$7:$H$106)+1,1))*(IF('Gastos com Pessoal'!$L$7:$L$106&lt;=D$1,('Gastos com Pessoal'!$M$7:$M$106)+1,1))*(IF('Gastos com Pessoal'!$Q$7:$Q$106&lt;=D$1,('Gastos com Pessoal'!$R$7:$R$106)+1,1)))</f>
        <v>27047.612316666666</v>
      </c>
      <c r="E36" s="88">
        <f t="array" aca="1" ref="E36" ca="1">SUM((E$1&gt;='Gastos com Pessoal'!$E$7:$E$106)*(E$1&lt;='Gastos com Pessoal'!$F$7:$F$106)*INDIRECT(CONCATENATE("'Encargos e Benefícios'!",$AX36))*(IF('Gastos com Pessoal'!$G$7:$G$106&lt;=E$1,('Gastos com Pessoal'!$H$7:$H$106)+1,1))*(IF('Gastos com Pessoal'!$L$7:$L$106&lt;=E$1,('Gastos com Pessoal'!$M$7:$M$106)+1,1))*(IF('Gastos com Pessoal'!$Q$7:$Q$106&lt;=E$1,('Gastos com Pessoal'!$R$7:$R$106)+1,1)))</f>
        <v>28692.229066666663</v>
      </c>
      <c r="F36" s="88">
        <f t="array" aca="1" ref="F36" ca="1">SUM((F$1&gt;='Gastos com Pessoal'!$E$7:$E$106)*(F$1&lt;='Gastos com Pessoal'!$F$7:$F$106)*INDIRECT(CONCATENATE("'Encargos e Benefícios'!",$AX36))*(IF('Gastos com Pessoal'!$G$7:$G$106&lt;=F$1,('Gastos com Pessoal'!$H$7:$H$106)+1,1))*(IF('Gastos com Pessoal'!$L$7:$L$106&lt;=F$1,('Gastos com Pessoal'!$M$7:$M$106)+1,1))*(IF('Gastos com Pessoal'!$Q$7:$Q$106&lt;=F$1,('Gastos com Pessoal'!$R$7:$R$106)+1,1)))</f>
        <v>28692.229066666663</v>
      </c>
      <c r="G36" s="88">
        <f t="array" aca="1" ref="G36" ca="1">SUM((G$1&gt;='Gastos com Pessoal'!$E$7:$E$106)*(G$1&lt;='Gastos com Pessoal'!$F$7:$F$106)*INDIRECT(CONCATENATE("'Encargos e Benefícios'!",$AX36))*(IF('Gastos com Pessoal'!$G$7:$G$106&lt;=G$1,('Gastos com Pessoal'!$H$7:$H$106)+1,1))*(IF('Gastos com Pessoal'!$L$7:$L$106&lt;=G$1,('Gastos com Pessoal'!$M$7:$M$106)+1,1))*(IF('Gastos com Pessoal'!$Q$7:$Q$106&lt;=G$1,('Gastos com Pessoal'!$R$7:$R$106)+1,1)))</f>
        <v>29612.519649999998</v>
      </c>
      <c r="H36" s="88">
        <f t="array" aca="1" ref="H36" ca="1">SUM((H$1&gt;='Gastos com Pessoal'!$E$7:$E$106)*(H$1&lt;='Gastos com Pessoal'!$F$7:$F$106)*INDIRECT(CONCATENATE("'Encargos e Benefícios'!",$AX36))*(IF('Gastos com Pessoal'!$G$7:$G$106&lt;=H$1,('Gastos com Pessoal'!$H$7:$H$106)+1,1))*(IF('Gastos com Pessoal'!$L$7:$L$106&lt;=H$1,('Gastos com Pessoal'!$M$7:$M$106)+1,1))*(IF('Gastos com Pessoal'!$Q$7:$Q$106&lt;=H$1,('Gastos com Pessoal'!$R$7:$R$106)+1,1)))</f>
        <v>31913.246108333333</v>
      </c>
      <c r="I36" s="88">
        <f t="array" aca="1" ref="I36" ca="1">SUM((I$1&gt;='Gastos com Pessoal'!$E$7:$E$106)*(I$1&lt;='Gastos com Pessoal'!$F$7:$F$106)*INDIRECT(CONCATENATE("'Encargos e Benefícios'!",$AX36))*(IF('Gastos com Pessoal'!$G$7:$G$106&lt;=I$1,('Gastos com Pessoal'!$H$7:$H$106)+1,1))*(IF('Gastos com Pessoal'!$L$7:$L$106&lt;=I$1,('Gastos com Pessoal'!$M$7:$M$106)+1,1))*(IF('Gastos com Pessoal'!$Q$7:$Q$106&lt;=I$1,('Gastos com Pessoal'!$R$7:$R$106)+1,1)))</f>
        <v>0</v>
      </c>
      <c r="J36" s="88">
        <f t="array" aca="1" ref="J36" ca="1">SUM((J$1&gt;='Gastos com Pessoal'!$E$7:$E$106)*(J$1&lt;='Gastos com Pessoal'!$F$7:$F$106)*INDIRECT(CONCATENATE("'Encargos e Benefícios'!",$AX36))*(IF('Gastos com Pessoal'!$G$7:$G$106&lt;=J$1,('Gastos com Pessoal'!$H$7:$H$106)+1,1))*(IF('Gastos com Pessoal'!$L$7:$L$106&lt;=J$1,('Gastos com Pessoal'!$M$7:$M$106)+1,1))*(IF('Gastos com Pessoal'!$Q$7:$Q$106&lt;=J$1,('Gastos com Pessoal'!$R$7:$R$106)+1,1)))</f>
        <v>0</v>
      </c>
      <c r="K36" s="88">
        <f t="array" aca="1" ref="K36" ca="1">SUM((K$1&gt;='Gastos com Pessoal'!$E$7:$E$106)*(K$1&lt;='Gastos com Pessoal'!$F$7:$F$106)*INDIRECT(CONCATENATE("'Encargos e Benefícios'!",$AX36))*(IF('Gastos com Pessoal'!$G$7:$G$106&lt;=K$1,('Gastos com Pessoal'!$H$7:$H$106)+1,1))*(IF('Gastos com Pessoal'!$L$7:$L$106&lt;=K$1,('Gastos com Pessoal'!$M$7:$M$106)+1,1))*(IF('Gastos com Pessoal'!$Q$7:$Q$106&lt;=K$1,('Gastos com Pessoal'!$R$7:$R$106)+1,1)))</f>
        <v>0</v>
      </c>
      <c r="L36" s="88">
        <f t="array" aca="1" ref="L36" ca="1">SUM((L$1&gt;='Gastos com Pessoal'!$E$7:$E$106)*(L$1&lt;='Gastos com Pessoal'!$F$7:$F$106)*INDIRECT(CONCATENATE("'Encargos e Benefícios'!",$AX36))*(IF('Gastos com Pessoal'!$G$7:$G$106&lt;=L$1,('Gastos com Pessoal'!$H$7:$H$106)+1,1))*(IF('Gastos com Pessoal'!$L$7:$L$106&lt;=L$1,('Gastos com Pessoal'!$M$7:$M$106)+1,1))*(IF('Gastos com Pessoal'!$Q$7:$Q$106&lt;=L$1,('Gastos com Pessoal'!$R$7:$R$106)+1,1)))</f>
        <v>0</v>
      </c>
      <c r="M36" s="88">
        <f t="array" aca="1" ref="M36" ca="1">SUM((M$1&gt;='Gastos com Pessoal'!$E$7:$E$106)*(M$1&lt;='Gastos com Pessoal'!$F$7:$F$106)*INDIRECT(CONCATENATE("'Encargos e Benefícios'!",$AX36))*(IF('Gastos com Pessoal'!$G$7:$G$106&lt;=M$1,('Gastos com Pessoal'!$H$7:$H$106)+1,1))*(IF('Gastos com Pessoal'!$L$7:$L$106&lt;=M$1,('Gastos com Pessoal'!$M$7:$M$106)+1,1))*(IF('Gastos com Pessoal'!$Q$7:$Q$106&lt;=M$1,('Gastos com Pessoal'!$R$7:$R$106)+1,1)))</f>
        <v>0</v>
      </c>
      <c r="N36" s="88">
        <f t="array" aca="1" ref="N36" ca="1">SUM((N$1&gt;='Gastos com Pessoal'!$E$7:$E$106)*(N$1&lt;='Gastos com Pessoal'!$F$7:$F$106)*INDIRECT(CONCATENATE("'Encargos e Benefícios'!",$AX36))*(IF('Gastos com Pessoal'!$G$7:$G$106&lt;=N$1,('Gastos com Pessoal'!$H$7:$H$106)+1,1))*(IF('Gastos com Pessoal'!$L$7:$L$106&lt;=N$1,('Gastos com Pessoal'!$M$7:$M$106)+1,1))*(IF('Gastos com Pessoal'!$Q$7:$Q$106&lt;=N$1,('Gastos com Pessoal'!$R$7:$R$106)+1,1)))</f>
        <v>0</v>
      </c>
      <c r="O36" s="88">
        <f t="array" aca="1" ref="O36" ca="1">SUM((O$1&gt;='Gastos com Pessoal'!$E$7:$E$106)*(O$1&lt;='Gastos com Pessoal'!$F$7:$F$106)*INDIRECT(CONCATENATE("'Encargos e Benefícios'!",$AX36))*(IF('Gastos com Pessoal'!$G$7:$G$106&lt;=O$1,('Gastos com Pessoal'!$H$7:$H$106)+1,1))*(IF('Gastos com Pessoal'!$L$7:$L$106&lt;=O$1,('Gastos com Pessoal'!$M$7:$M$106)+1,1))*(IF('Gastos com Pessoal'!$Q$7:$Q$106&lt;=O$1,('Gastos com Pessoal'!$R$7:$R$106)+1,1)))</f>
        <v>0</v>
      </c>
      <c r="P36" s="88">
        <f t="array" aca="1" ref="P36" ca="1">SUM((P$1&gt;='Gastos com Pessoal'!$E$7:$E$106)*(P$1&lt;='Gastos com Pessoal'!$F$7:$F$106)*INDIRECT(CONCATENATE("'Encargos e Benefícios'!",$AX36))*(IF('Gastos com Pessoal'!$G$7:$G$106&lt;=P$1,('Gastos com Pessoal'!$H$7:$H$106)+1,1))*(IF('Gastos com Pessoal'!$L$7:$L$106&lt;=P$1,('Gastos com Pessoal'!$M$7:$M$106)+1,1))*(IF('Gastos com Pessoal'!$Q$7:$Q$106&lt;=P$1,('Gastos com Pessoal'!$R$7:$R$106)+1,1)))</f>
        <v>0</v>
      </c>
      <c r="Q36" s="88">
        <f t="array" aca="1" ref="Q36" ca="1">SUM((Q$1&gt;='Gastos com Pessoal'!$E$7:$E$106)*(Q$1&lt;='Gastos com Pessoal'!$F$7:$F$106)*INDIRECT(CONCATENATE("'Encargos e Benefícios'!",$AX36))*(IF('Gastos com Pessoal'!$G$7:$G$106&lt;=Q$1,('Gastos com Pessoal'!$H$7:$H$106)+1,1))*(IF('Gastos com Pessoal'!$L$7:$L$106&lt;=Q$1,('Gastos com Pessoal'!$M$7:$M$106)+1,1))*(IF('Gastos com Pessoal'!$Q$7:$Q$106&lt;=Q$1,('Gastos com Pessoal'!$R$7:$R$106)+1,1)))</f>
        <v>0</v>
      </c>
      <c r="R36" s="88">
        <f t="array" aca="1" ref="R36" ca="1">SUM((R$1&gt;='Gastos com Pessoal'!$E$7:$E$106)*(R$1&lt;='Gastos com Pessoal'!$F$7:$F$106)*INDIRECT(CONCATENATE("'Encargos e Benefícios'!",$AX36))*(IF('Gastos com Pessoal'!$G$7:$G$106&lt;=R$1,('Gastos com Pessoal'!$H$7:$H$106)+1,1))*(IF('Gastos com Pessoal'!$L$7:$L$106&lt;=R$1,('Gastos com Pessoal'!$M$7:$M$106)+1,1))*(IF('Gastos com Pessoal'!$Q$7:$Q$106&lt;=R$1,('Gastos com Pessoal'!$R$7:$R$106)+1,1)))</f>
        <v>0</v>
      </c>
      <c r="S36" s="88">
        <f t="array" aca="1" ref="S36" ca="1">SUM((S$1&gt;='Gastos com Pessoal'!$E$7:$E$106)*(S$1&lt;='Gastos com Pessoal'!$F$7:$F$106)*INDIRECT(CONCATENATE("'Encargos e Benefícios'!",$AX36))*(IF('Gastos com Pessoal'!$G$7:$G$106&lt;=S$1,('Gastos com Pessoal'!$H$7:$H$106)+1,1))*(IF('Gastos com Pessoal'!$L$7:$L$106&lt;=S$1,('Gastos com Pessoal'!$M$7:$M$106)+1,1))*(IF('Gastos com Pessoal'!$Q$7:$Q$106&lt;=S$1,('Gastos com Pessoal'!$R$7:$R$106)+1,1)))</f>
        <v>0</v>
      </c>
      <c r="T36" s="88">
        <f t="array" aca="1" ref="T36" ca="1">SUM((T$1&gt;='Gastos com Pessoal'!$E$7:$E$106)*(T$1&lt;='Gastos com Pessoal'!$F$7:$F$106)*INDIRECT(CONCATENATE("'Encargos e Benefícios'!",$AX36))*(IF('Gastos com Pessoal'!$G$7:$G$106&lt;=T$1,('Gastos com Pessoal'!$H$7:$H$106)+1,1))*(IF('Gastos com Pessoal'!$L$7:$L$106&lt;=T$1,('Gastos com Pessoal'!$M$7:$M$106)+1,1))*(IF('Gastos com Pessoal'!$Q$7:$Q$106&lt;=T$1,('Gastos com Pessoal'!$R$7:$R$106)+1,1)))</f>
        <v>0</v>
      </c>
      <c r="U36" s="88">
        <f t="array" aca="1" ref="U36" ca="1">SUM((U$1&gt;='Gastos com Pessoal'!$E$7:$E$106)*(U$1&lt;='Gastos com Pessoal'!$F$7:$F$106)*INDIRECT(CONCATENATE("'Encargos e Benefícios'!",$AX36))*(IF('Gastos com Pessoal'!$G$7:$G$106&lt;=U$1,('Gastos com Pessoal'!$H$7:$H$106)+1,1))*(IF('Gastos com Pessoal'!$L$7:$L$106&lt;=U$1,('Gastos com Pessoal'!$M$7:$M$106)+1,1))*(IF('Gastos com Pessoal'!$Q$7:$Q$106&lt;=U$1,('Gastos com Pessoal'!$R$7:$R$106)+1,1)))</f>
        <v>0</v>
      </c>
      <c r="V36" s="88">
        <f t="array" aca="1" ref="V36" ca="1">SUM((V$1&gt;='Gastos com Pessoal'!$E$7:$E$106)*(V$1&lt;='Gastos com Pessoal'!$F$7:$F$106)*INDIRECT(CONCATENATE("'Encargos e Benefícios'!",$AX36))*(IF('Gastos com Pessoal'!$G$7:$G$106&lt;=V$1,('Gastos com Pessoal'!$H$7:$H$106)+1,1))*(IF('Gastos com Pessoal'!$L$7:$L$106&lt;=V$1,('Gastos com Pessoal'!$M$7:$M$106)+1,1))*(IF('Gastos com Pessoal'!$Q$7:$Q$106&lt;=V$1,('Gastos com Pessoal'!$R$7:$R$106)+1,1)))</f>
        <v>0</v>
      </c>
      <c r="W36" s="88">
        <f t="array" aca="1" ref="W36" ca="1">SUM((W$1&gt;='Gastos com Pessoal'!$E$7:$E$106)*(W$1&lt;='Gastos com Pessoal'!$F$7:$F$106)*INDIRECT(CONCATENATE("'Encargos e Benefícios'!",$AX36))*(IF('Gastos com Pessoal'!$G$7:$G$106&lt;=W$1,('Gastos com Pessoal'!$H$7:$H$106)+1,1))*(IF('Gastos com Pessoal'!$L$7:$L$106&lt;=W$1,('Gastos com Pessoal'!$M$7:$M$106)+1,1))*(IF('Gastos com Pessoal'!$Q$7:$Q$106&lt;=W$1,('Gastos com Pessoal'!$R$7:$R$106)+1,1)))</f>
        <v>0</v>
      </c>
      <c r="X36" s="88">
        <f t="array" aca="1" ref="X36" ca="1">SUM((X$1&gt;='Gastos com Pessoal'!$E$7:$E$106)*(X$1&lt;='Gastos com Pessoal'!$F$7:$F$106)*INDIRECT(CONCATENATE("'Encargos e Benefícios'!",$AX36))*(IF('Gastos com Pessoal'!$G$7:$G$106&lt;=X$1,('Gastos com Pessoal'!$H$7:$H$106)+1,1))*(IF('Gastos com Pessoal'!$L$7:$L$106&lt;=X$1,('Gastos com Pessoal'!$M$7:$M$106)+1,1))*(IF('Gastos com Pessoal'!$Q$7:$Q$106&lt;=X$1,('Gastos com Pessoal'!$R$7:$R$106)+1,1)))</f>
        <v>0</v>
      </c>
      <c r="Y36" s="88">
        <f t="array" aca="1" ref="Y36" ca="1">SUM((Y$1&gt;='Gastos com Pessoal'!$E$7:$E$106)*(Y$1&lt;='Gastos com Pessoal'!$F$7:$F$106)*INDIRECT(CONCATENATE("'Encargos e Benefícios'!",$AX36))*(IF('Gastos com Pessoal'!$G$7:$G$106&lt;=Y$1,('Gastos com Pessoal'!$H$7:$H$106)+1,1))*(IF('Gastos com Pessoal'!$L$7:$L$106&lt;=Y$1,('Gastos com Pessoal'!$M$7:$M$106)+1,1))*(IF('Gastos com Pessoal'!$Q$7:$Q$106&lt;=Y$1,('Gastos com Pessoal'!$R$7:$R$106)+1,1)))</f>
        <v>0</v>
      </c>
      <c r="Z36" s="88">
        <f t="array" aca="1" ref="Z36" ca="1">SUM((Z$1&gt;='Gastos com Pessoal'!$E$7:$E$106)*(Z$1&lt;='Gastos com Pessoal'!$F$7:$F$106)*INDIRECT(CONCATENATE("'Encargos e Benefícios'!",$AX36))*(IF('Gastos com Pessoal'!$G$7:$G$106&lt;=Z$1,('Gastos com Pessoal'!$H$7:$H$106)+1,1))*(IF('Gastos com Pessoal'!$L$7:$L$106&lt;=Z$1,('Gastos com Pessoal'!$M$7:$M$106)+1,1))*(IF('Gastos com Pessoal'!$Q$7:$Q$106&lt;=Z$1,('Gastos com Pessoal'!$R$7:$R$106)+1,1)))</f>
        <v>0</v>
      </c>
      <c r="AA36" s="88">
        <f t="array" aca="1" ref="AA36" ca="1">SUM((AA$1&gt;='Gastos com Pessoal'!$E$7:$E$106)*(AA$1&lt;='Gastos com Pessoal'!$F$7:$F$106)*INDIRECT(CONCATENATE("'Encargos e Benefícios'!",$AX36))*(IF('Gastos com Pessoal'!$G$7:$G$106&lt;=AA$1,('Gastos com Pessoal'!$H$7:$H$106)+1,1))*(IF('Gastos com Pessoal'!$L$7:$L$106&lt;=AA$1,('Gastos com Pessoal'!$M$7:$M$106)+1,1))*(IF('Gastos com Pessoal'!$Q$7:$Q$106&lt;=AA$1,('Gastos com Pessoal'!$R$7:$R$106)+1,1)))</f>
        <v>0</v>
      </c>
      <c r="AB36" s="88">
        <f t="array" aca="1" ref="AB36" ca="1">SUM((AB$1&gt;='Gastos com Pessoal'!$E$7:$E$106)*(AB$1&lt;='Gastos com Pessoal'!$F$7:$F$106)*INDIRECT(CONCATENATE("'Encargos e Benefícios'!",$AX36))*(IF('Gastos com Pessoal'!$G$7:$G$106&lt;=AB$1,('Gastos com Pessoal'!$H$7:$H$106)+1,1))*(IF('Gastos com Pessoal'!$L$7:$L$106&lt;=AB$1,('Gastos com Pessoal'!$M$7:$M$106)+1,1))*(IF('Gastos com Pessoal'!$Q$7:$Q$106&lt;=AB$1,('Gastos com Pessoal'!$R$7:$R$106)+1,1)))</f>
        <v>0</v>
      </c>
      <c r="AC36" s="88">
        <f t="array" aca="1" ref="AC36" ca="1">SUM((AC$1&gt;='Gastos com Pessoal'!$E$7:$E$106)*(AC$1&lt;='Gastos com Pessoal'!$F$7:$F$106)*INDIRECT(CONCATENATE("'Encargos e Benefícios'!",$AX36))*(IF('Gastos com Pessoal'!$G$7:$G$106&lt;=AC$1,('Gastos com Pessoal'!$H$7:$H$106)+1,1))*(IF('Gastos com Pessoal'!$L$7:$L$106&lt;=AC$1,('Gastos com Pessoal'!$M$7:$M$106)+1,1))*(IF('Gastos com Pessoal'!$Q$7:$Q$106&lt;=AC$1,('Gastos com Pessoal'!$R$7:$R$106)+1,1)))</f>
        <v>0</v>
      </c>
      <c r="AD36" s="88">
        <f t="array" aca="1" ref="AD36" ca="1">SUM((AD$1&gt;='Gastos com Pessoal'!$E$7:$E$106)*(AD$1&lt;='Gastos com Pessoal'!$F$7:$F$106)*INDIRECT(CONCATENATE("'Encargos e Benefícios'!",$AX36))*(IF('Gastos com Pessoal'!$G$7:$G$106&lt;=AD$1,('Gastos com Pessoal'!$H$7:$H$106)+1,1))*(IF('Gastos com Pessoal'!$L$7:$L$106&lt;=AD$1,('Gastos com Pessoal'!$M$7:$M$106)+1,1))*(IF('Gastos com Pessoal'!$Q$7:$Q$106&lt;=AD$1,('Gastos com Pessoal'!$R$7:$R$106)+1,1)))</f>
        <v>0</v>
      </c>
      <c r="AE36" s="88">
        <f t="array" aca="1" ref="AE36" ca="1">SUM((AE$1&gt;='Gastos com Pessoal'!$E$7:$E$106)*(AE$1&lt;='Gastos com Pessoal'!$F$7:$F$106)*INDIRECT(CONCATENATE("'Encargos e Benefícios'!",$AX36))*(IF('Gastos com Pessoal'!$G$7:$G$106&lt;=AE$1,('Gastos com Pessoal'!$H$7:$H$106)+1,1))*(IF('Gastos com Pessoal'!$L$7:$L$106&lt;=AE$1,('Gastos com Pessoal'!$M$7:$M$106)+1,1))*(IF('Gastos com Pessoal'!$Q$7:$Q$106&lt;=AE$1,('Gastos com Pessoal'!$R$7:$R$106)+1,1)))</f>
        <v>0</v>
      </c>
      <c r="AF36" s="88">
        <f t="array" aca="1" ref="AF36" ca="1">SUM((AF$1&gt;='Gastos com Pessoal'!$E$7:$E$106)*(AF$1&lt;='Gastos com Pessoal'!$F$7:$F$106)*INDIRECT(CONCATENATE("'Encargos e Benefícios'!",$AX36))*(IF('Gastos com Pessoal'!$G$7:$G$106&lt;=AF$1,('Gastos com Pessoal'!$H$7:$H$106)+1,1))*(IF('Gastos com Pessoal'!$L$7:$L$106&lt;=AF$1,('Gastos com Pessoal'!$M$7:$M$106)+1,1))*(IF('Gastos com Pessoal'!$Q$7:$Q$106&lt;=AF$1,('Gastos com Pessoal'!$R$7:$R$106)+1,1)))</f>
        <v>0</v>
      </c>
      <c r="AG36" s="88">
        <f t="array" aca="1" ref="AG36" ca="1">SUM((AG$1&gt;='Gastos com Pessoal'!$E$7:$E$106)*(AG$1&lt;='Gastos com Pessoal'!$F$7:$F$106)*INDIRECT(CONCATENATE("'Encargos e Benefícios'!",$AX36))*(IF('Gastos com Pessoal'!$G$7:$G$106&lt;=AG$1,('Gastos com Pessoal'!$H$7:$H$106)+1,1))*(IF('Gastos com Pessoal'!$L$7:$L$106&lt;=AG$1,('Gastos com Pessoal'!$M$7:$M$106)+1,1))*(IF('Gastos com Pessoal'!$Q$7:$Q$106&lt;=AG$1,('Gastos com Pessoal'!$R$7:$R$106)+1,1)))</f>
        <v>0</v>
      </c>
      <c r="AH36" s="88">
        <f t="array" aca="1" ref="AH36" ca="1">SUM((AH$1&gt;='Gastos com Pessoal'!$E$7:$E$106)*(AH$1&lt;='Gastos com Pessoal'!$F$7:$F$106)*INDIRECT(CONCATENATE("'Encargos e Benefícios'!",$AX36))*(IF('Gastos com Pessoal'!$G$7:$G$106&lt;=AH$1,('Gastos com Pessoal'!$H$7:$H$106)+1,1))*(IF('Gastos com Pessoal'!$L$7:$L$106&lt;=AH$1,('Gastos com Pessoal'!$M$7:$M$106)+1,1))*(IF('Gastos com Pessoal'!$Q$7:$Q$106&lt;=AH$1,('Gastos com Pessoal'!$R$7:$R$106)+1,1)))</f>
        <v>0</v>
      </c>
      <c r="AI36" s="88">
        <f t="array" aca="1" ref="AI36" ca="1">SUM((AI$1&gt;='Gastos com Pessoal'!$E$7:$E$106)*(AI$1&lt;='Gastos com Pessoal'!$F$7:$F$106)*INDIRECT(CONCATENATE("'Encargos e Benefícios'!",$AX36))*(IF('Gastos com Pessoal'!$G$7:$G$106&lt;=AI$1,('Gastos com Pessoal'!$H$7:$H$106)+1,1))*(IF('Gastos com Pessoal'!$L$7:$L$106&lt;=AI$1,('Gastos com Pessoal'!$M$7:$M$106)+1,1))*(IF('Gastos com Pessoal'!$Q$7:$Q$106&lt;=AI$1,('Gastos com Pessoal'!$R$7:$R$106)+1,1)))</f>
        <v>0</v>
      </c>
      <c r="AJ36" s="88">
        <f t="array" aca="1" ref="AJ36" ca="1">SUM((AJ$1&gt;='Gastos com Pessoal'!$E$7:$E$106)*(AJ$1&lt;='Gastos com Pessoal'!$F$7:$F$106)*INDIRECT(CONCATENATE("'Encargos e Benefícios'!",$AX36))*(IF('Gastos com Pessoal'!$G$7:$G$106&lt;=AJ$1,('Gastos com Pessoal'!$H$7:$H$106)+1,1))*(IF('Gastos com Pessoal'!$L$7:$L$106&lt;=AJ$1,('Gastos com Pessoal'!$M$7:$M$106)+1,1))*(IF('Gastos com Pessoal'!$Q$7:$Q$106&lt;=AJ$1,('Gastos com Pessoal'!$R$7:$R$106)+1,1)))</f>
        <v>0</v>
      </c>
      <c r="AK36" s="88">
        <f t="array" aca="1" ref="AK36" ca="1">SUM((AK$1&gt;='Gastos com Pessoal'!$E$7:$E$106)*(AK$1&lt;='Gastos com Pessoal'!$F$7:$F$106)*INDIRECT(CONCATENATE("'Encargos e Benefícios'!",$AX36))*(IF('Gastos com Pessoal'!$G$7:$G$106&lt;=AK$1,('Gastos com Pessoal'!$H$7:$H$106)+1,1))*(IF('Gastos com Pessoal'!$L$7:$L$106&lt;=AK$1,('Gastos com Pessoal'!$M$7:$M$106)+1,1))*(IF('Gastos com Pessoal'!$Q$7:$Q$106&lt;=AK$1,('Gastos com Pessoal'!$R$7:$R$106)+1,1)))</f>
        <v>0</v>
      </c>
      <c r="AL36" s="88">
        <f t="array" aca="1" ref="AL36" ca="1">SUM((AL$1&gt;='Gastos com Pessoal'!$E$7:$E$106)*(AL$1&lt;='Gastos com Pessoal'!$F$7:$F$106)*INDIRECT(CONCATENATE("'Encargos e Benefícios'!",$AX36))*(IF('Gastos com Pessoal'!$G$7:$G$106&lt;=AL$1,('Gastos com Pessoal'!$H$7:$H$106)+1,1))*(IF('Gastos com Pessoal'!$L$7:$L$106&lt;=AL$1,('Gastos com Pessoal'!$M$7:$M$106)+1,1))*(IF('Gastos com Pessoal'!$Q$7:$Q$106&lt;=AL$1,('Gastos com Pessoal'!$R$7:$R$106)+1,1)))</f>
        <v>0</v>
      </c>
      <c r="AM36" s="122">
        <f t="shared" ca="1" si="10"/>
        <v>173005.44852500001</v>
      </c>
      <c r="AN36" s="91">
        <f t="shared" ca="1" si="11"/>
        <v>1.129712719063246E-2</v>
      </c>
      <c r="AO36" s="108"/>
      <c r="AP36" s="108"/>
      <c r="AQ36" s="108"/>
      <c r="AR36" s="108"/>
      <c r="AS36" s="108"/>
      <c r="AT36" s="108"/>
      <c r="AU36" s="108"/>
      <c r="AV36" s="108"/>
      <c r="AW36" s="129" t="s">
        <v>129</v>
      </c>
      <c r="AX36" s="129" t="s">
        <v>172</v>
      </c>
      <c r="AY36" s="129" t="s">
        <v>173</v>
      </c>
      <c r="AZ36" s="129"/>
      <c r="BA36" s="129"/>
      <c r="BB36" s="129"/>
      <c r="BC36" s="129"/>
      <c r="BD36" s="108"/>
      <c r="BE36" s="108"/>
    </row>
    <row r="37" spans="1:57" ht="23.25" customHeight="1">
      <c r="A37" s="76" t="s">
        <v>174</v>
      </c>
      <c r="B37" s="30" t="s">
        <v>175</v>
      </c>
      <c r="C37" s="88">
        <f t="array" aca="1" ref="C37" ca="1">SUM((C$1&gt;='Gastos com Pessoal'!$E$7:$E$106)*(C$1&lt;='Gastos com Pessoal'!$F$7:$F$106)*INDIRECT(CONCATENATE("'Encargos e Benefícios'!",$AX37))*(IF('Gastos com Pessoal'!$G$7:$G$106&lt;=C$1,('Gastos com Pessoal'!$H$7:$H$106)+1,1))*(IF('Gastos com Pessoal'!$L$7:$L$106&lt;=C$1,('Gastos com Pessoal'!$M$7:$M$106)+1,1))*(IF('Gastos com Pessoal'!$Q$7:$Q$106&lt;=C$1,('Gastos com Pessoal'!$R$7:$R$106)+1,1)))</f>
        <v>10388.60375</v>
      </c>
      <c r="D37" s="88">
        <f t="array" aca="1" ref="D37" ca="1">SUM((D$1&gt;='Gastos com Pessoal'!$E$7:$E$106)*(D$1&lt;='Gastos com Pessoal'!$F$7:$F$106)*INDIRECT(CONCATENATE("'Encargos e Benefícios'!",$AX37))*(IF('Gastos com Pessoal'!$G$7:$G$106&lt;=D$1,('Gastos com Pessoal'!$H$7:$H$106)+1,1))*(IF('Gastos com Pessoal'!$L$7:$L$106&lt;=D$1,('Gastos com Pessoal'!$M$7:$M$106)+1,1))*(IF('Gastos com Pessoal'!$Q$7:$Q$106&lt;=D$1,('Gastos com Pessoal'!$R$7:$R$106)+1,1)))</f>
        <v>10388.60375</v>
      </c>
      <c r="E37" s="88">
        <f t="array" aca="1" ref="E37" ca="1">SUM((E$1&gt;='Gastos com Pessoal'!$E$7:$E$106)*(E$1&lt;='Gastos com Pessoal'!$F$7:$F$106)*INDIRECT(CONCATENATE("'Encargos e Benefícios'!",$AX37))*(IF('Gastos com Pessoal'!$G$7:$G$106&lt;=E$1,('Gastos com Pessoal'!$H$7:$H$106)+1,1))*(IF('Gastos com Pessoal'!$L$7:$L$106&lt;=E$1,('Gastos com Pessoal'!$M$7:$M$106)+1,1))*(IF('Gastos com Pessoal'!$Q$7:$Q$106&lt;=E$1,('Gastos com Pessoal'!$R$7:$R$106)+1,1)))</f>
        <v>11047.195583333336</v>
      </c>
      <c r="F37" s="88">
        <f t="array" aca="1" ref="F37" ca="1">SUM((F$1&gt;='Gastos com Pessoal'!$E$7:$E$106)*(F$1&lt;='Gastos com Pessoal'!$F$7:$F$106)*INDIRECT(CONCATENATE("'Encargos e Benefícios'!",$AX37))*(IF('Gastos com Pessoal'!$G$7:$G$106&lt;=F$1,('Gastos com Pessoal'!$H$7:$H$106)+1,1))*(IF('Gastos com Pessoal'!$L$7:$L$106&lt;=F$1,('Gastos com Pessoal'!$M$7:$M$106)+1,1))*(IF('Gastos com Pessoal'!$Q$7:$Q$106&lt;=F$1,('Gastos com Pessoal'!$R$7:$R$106)+1,1)))</f>
        <v>11047.195583333336</v>
      </c>
      <c r="G37" s="88">
        <f t="array" aca="1" ref="G37" ca="1">SUM((G$1&gt;='Gastos com Pessoal'!$E$7:$E$106)*(G$1&lt;='Gastos com Pessoal'!$F$7:$F$106)*INDIRECT(CONCATENATE("'Encargos e Benefícios'!",$AX37))*(IF('Gastos com Pessoal'!$G$7:$G$106&lt;=G$1,('Gastos com Pessoal'!$H$7:$H$106)+1,1))*(IF('Gastos com Pessoal'!$L$7:$L$106&lt;=G$1,('Gastos com Pessoal'!$M$7:$M$106)+1,1))*(IF('Gastos com Pessoal'!$Q$7:$Q$106&lt;=G$1,('Gastos com Pessoal'!$R$7:$R$106)+1,1)))</f>
        <v>11047.195583333336</v>
      </c>
      <c r="H37" s="88">
        <f t="array" aca="1" ref="H37" ca="1">SUM((H$1&gt;='Gastos com Pessoal'!$E$7:$E$106)*(H$1&lt;='Gastos com Pessoal'!$F$7:$F$106)*INDIRECT(CONCATENATE("'Encargos e Benefícios'!",$AX37))*(IF('Gastos com Pessoal'!$G$7:$G$106&lt;=H$1,('Gastos com Pessoal'!$H$7:$H$106)+1,1))*(IF('Gastos com Pessoal'!$L$7:$L$106&lt;=H$1,('Gastos com Pessoal'!$M$7:$M$106)+1,1))*(IF('Gastos com Pessoal'!$Q$7:$Q$106&lt;=H$1,('Gastos com Pessoal'!$R$7:$R$106)+1,1)))</f>
        <v>12144.848083333336</v>
      </c>
      <c r="I37" s="88">
        <f t="array" aca="1" ref="I37" ca="1">SUM((I$1&gt;='Gastos com Pessoal'!$E$7:$E$106)*(I$1&lt;='Gastos com Pessoal'!$F$7:$F$106)*INDIRECT(CONCATENATE("'Encargos e Benefícios'!",$AX37))*(IF('Gastos com Pessoal'!$G$7:$G$106&lt;=I$1,('Gastos com Pessoal'!$H$7:$H$106)+1,1))*(IF('Gastos com Pessoal'!$L$7:$L$106&lt;=I$1,('Gastos com Pessoal'!$M$7:$M$106)+1,1))*(IF('Gastos com Pessoal'!$Q$7:$Q$106&lt;=I$1,('Gastos com Pessoal'!$R$7:$R$106)+1,1)))</f>
        <v>0</v>
      </c>
      <c r="J37" s="88">
        <f t="array" aca="1" ref="J37" ca="1">SUM((J$1&gt;='Gastos com Pessoal'!$E$7:$E$106)*(J$1&lt;='Gastos com Pessoal'!$F$7:$F$106)*INDIRECT(CONCATENATE("'Encargos e Benefícios'!",$AX37))*(IF('Gastos com Pessoal'!$G$7:$G$106&lt;=J$1,('Gastos com Pessoal'!$H$7:$H$106)+1,1))*(IF('Gastos com Pessoal'!$L$7:$L$106&lt;=J$1,('Gastos com Pessoal'!$M$7:$M$106)+1,1))*(IF('Gastos com Pessoal'!$Q$7:$Q$106&lt;=J$1,('Gastos com Pessoal'!$R$7:$R$106)+1,1)))</f>
        <v>0</v>
      </c>
      <c r="K37" s="88">
        <f t="array" aca="1" ref="K37" ca="1">SUM((K$1&gt;='Gastos com Pessoal'!$E$7:$E$106)*(K$1&lt;='Gastos com Pessoal'!$F$7:$F$106)*INDIRECT(CONCATENATE("'Encargos e Benefícios'!",$AX37))*(IF('Gastos com Pessoal'!$G$7:$G$106&lt;=K$1,('Gastos com Pessoal'!$H$7:$H$106)+1,1))*(IF('Gastos com Pessoal'!$L$7:$L$106&lt;=K$1,('Gastos com Pessoal'!$M$7:$M$106)+1,1))*(IF('Gastos com Pessoal'!$Q$7:$Q$106&lt;=K$1,('Gastos com Pessoal'!$R$7:$R$106)+1,1)))</f>
        <v>0</v>
      </c>
      <c r="L37" s="88">
        <f t="array" aca="1" ref="L37" ca="1">SUM((L$1&gt;='Gastos com Pessoal'!$E$7:$E$106)*(L$1&lt;='Gastos com Pessoal'!$F$7:$F$106)*INDIRECT(CONCATENATE("'Encargos e Benefícios'!",$AX37))*(IF('Gastos com Pessoal'!$G$7:$G$106&lt;=L$1,('Gastos com Pessoal'!$H$7:$H$106)+1,1))*(IF('Gastos com Pessoal'!$L$7:$L$106&lt;=L$1,('Gastos com Pessoal'!$M$7:$M$106)+1,1))*(IF('Gastos com Pessoal'!$Q$7:$Q$106&lt;=L$1,('Gastos com Pessoal'!$R$7:$R$106)+1,1)))</f>
        <v>0</v>
      </c>
      <c r="M37" s="88">
        <f t="array" aca="1" ref="M37" ca="1">SUM((M$1&gt;='Gastos com Pessoal'!$E$7:$E$106)*(M$1&lt;='Gastos com Pessoal'!$F$7:$F$106)*INDIRECT(CONCATENATE("'Encargos e Benefícios'!",$AX37))*(IF('Gastos com Pessoal'!$G$7:$G$106&lt;=M$1,('Gastos com Pessoal'!$H$7:$H$106)+1,1))*(IF('Gastos com Pessoal'!$L$7:$L$106&lt;=M$1,('Gastos com Pessoal'!$M$7:$M$106)+1,1))*(IF('Gastos com Pessoal'!$Q$7:$Q$106&lt;=M$1,('Gastos com Pessoal'!$R$7:$R$106)+1,1)))</f>
        <v>0</v>
      </c>
      <c r="N37" s="88">
        <f t="array" aca="1" ref="N37" ca="1">SUM((N$1&gt;='Gastos com Pessoal'!$E$7:$E$106)*(N$1&lt;='Gastos com Pessoal'!$F$7:$F$106)*INDIRECT(CONCATENATE("'Encargos e Benefícios'!",$AX37))*(IF('Gastos com Pessoal'!$G$7:$G$106&lt;=N$1,('Gastos com Pessoal'!$H$7:$H$106)+1,1))*(IF('Gastos com Pessoal'!$L$7:$L$106&lt;=N$1,('Gastos com Pessoal'!$M$7:$M$106)+1,1))*(IF('Gastos com Pessoal'!$Q$7:$Q$106&lt;=N$1,('Gastos com Pessoal'!$R$7:$R$106)+1,1)))</f>
        <v>0</v>
      </c>
      <c r="O37" s="88">
        <v>0</v>
      </c>
      <c r="P37" s="88">
        <v>0</v>
      </c>
      <c r="Q37" s="88">
        <v>0</v>
      </c>
      <c r="R37" s="88">
        <v>0</v>
      </c>
      <c r="S37" s="88">
        <v>0</v>
      </c>
      <c r="T37" s="88">
        <v>0</v>
      </c>
      <c r="U37" s="88">
        <v>0</v>
      </c>
      <c r="V37" s="88">
        <v>0</v>
      </c>
      <c r="W37" s="88">
        <v>0</v>
      </c>
      <c r="X37" s="88">
        <v>0</v>
      </c>
      <c r="Y37" s="88">
        <v>0</v>
      </c>
      <c r="Z37" s="88">
        <v>0</v>
      </c>
      <c r="AA37" s="88">
        <v>0</v>
      </c>
      <c r="AB37" s="88">
        <v>0</v>
      </c>
      <c r="AC37" s="88">
        <v>0</v>
      </c>
      <c r="AD37" s="88">
        <v>0</v>
      </c>
      <c r="AE37" s="88">
        <v>0</v>
      </c>
      <c r="AF37" s="88">
        <v>0</v>
      </c>
      <c r="AG37" s="88">
        <v>0</v>
      </c>
      <c r="AH37" s="88">
        <v>0</v>
      </c>
      <c r="AI37" s="88">
        <v>0</v>
      </c>
      <c r="AJ37" s="88">
        <v>0</v>
      </c>
      <c r="AK37" s="88">
        <v>0</v>
      </c>
      <c r="AL37" s="88">
        <v>0</v>
      </c>
      <c r="AM37" s="122">
        <f t="shared" ca="1" si="10"/>
        <v>66063.642333333337</v>
      </c>
      <c r="AN37" s="91">
        <f t="shared" ca="1" si="11"/>
        <v>4.3139067380775003E-3</v>
      </c>
      <c r="AO37" s="108"/>
      <c r="AP37" s="108"/>
      <c r="AQ37" s="108"/>
      <c r="AR37" s="108"/>
      <c r="AS37" s="108"/>
      <c r="AT37" s="108"/>
      <c r="AU37" s="108"/>
      <c r="AV37" s="108"/>
      <c r="AW37" s="129" t="s">
        <v>129</v>
      </c>
      <c r="AX37" s="129" t="s">
        <v>176</v>
      </c>
      <c r="AY37" s="129"/>
      <c r="AZ37" s="129"/>
      <c r="BA37" s="129"/>
      <c r="BB37" s="129"/>
      <c r="BC37" s="129"/>
      <c r="BD37" s="108"/>
      <c r="BE37" s="108"/>
    </row>
    <row r="38" spans="1:57" ht="23.25" customHeight="1">
      <c r="A38" s="76" t="s">
        <v>177</v>
      </c>
      <c r="B38" s="30" t="s">
        <v>178</v>
      </c>
      <c r="C38" s="88">
        <v>2228</v>
      </c>
      <c r="D38" s="88">
        <f t="shared" ref="D38:H38" si="12">C38</f>
        <v>2228</v>
      </c>
      <c r="E38" s="88">
        <f t="shared" si="12"/>
        <v>2228</v>
      </c>
      <c r="F38" s="88">
        <f t="shared" si="12"/>
        <v>2228</v>
      </c>
      <c r="G38" s="88">
        <f t="shared" si="12"/>
        <v>2228</v>
      </c>
      <c r="H38" s="88">
        <f t="shared" si="12"/>
        <v>2228</v>
      </c>
      <c r="I38" s="88">
        <v>0</v>
      </c>
      <c r="J38" s="88">
        <v>0</v>
      </c>
      <c r="K38" s="88">
        <v>0</v>
      </c>
      <c r="L38" s="88">
        <v>0</v>
      </c>
      <c r="M38" s="88">
        <v>0</v>
      </c>
      <c r="N38" s="88">
        <v>0</v>
      </c>
      <c r="O38" s="88">
        <v>0</v>
      </c>
      <c r="P38" s="88">
        <v>0</v>
      </c>
      <c r="Q38" s="88">
        <v>0</v>
      </c>
      <c r="R38" s="88">
        <f t="shared" ref="R38:Z38" si="13">Q38</f>
        <v>0</v>
      </c>
      <c r="S38" s="88">
        <f t="shared" si="13"/>
        <v>0</v>
      </c>
      <c r="T38" s="88">
        <f t="shared" si="13"/>
        <v>0</v>
      </c>
      <c r="U38" s="88">
        <f t="shared" si="13"/>
        <v>0</v>
      </c>
      <c r="V38" s="88">
        <f t="shared" si="13"/>
        <v>0</v>
      </c>
      <c r="W38" s="88">
        <f t="shared" si="13"/>
        <v>0</v>
      </c>
      <c r="X38" s="88">
        <f t="shared" si="13"/>
        <v>0</v>
      </c>
      <c r="Y38" s="88">
        <f t="shared" si="13"/>
        <v>0</v>
      </c>
      <c r="Z38" s="88">
        <f t="shared" si="13"/>
        <v>0</v>
      </c>
      <c r="AA38" s="88">
        <f>Z38*1.06</f>
        <v>0</v>
      </c>
      <c r="AB38" s="88">
        <f t="shared" ref="AB38:AL38" si="14">AA38</f>
        <v>0</v>
      </c>
      <c r="AC38" s="88">
        <f t="shared" si="14"/>
        <v>0</v>
      </c>
      <c r="AD38" s="88">
        <f t="shared" si="14"/>
        <v>0</v>
      </c>
      <c r="AE38" s="88">
        <f t="shared" si="14"/>
        <v>0</v>
      </c>
      <c r="AF38" s="88">
        <f t="shared" si="14"/>
        <v>0</v>
      </c>
      <c r="AG38" s="88">
        <f t="shared" si="14"/>
        <v>0</v>
      </c>
      <c r="AH38" s="88">
        <f t="shared" si="14"/>
        <v>0</v>
      </c>
      <c r="AI38" s="88">
        <f t="shared" si="14"/>
        <v>0</v>
      </c>
      <c r="AJ38" s="88">
        <f t="shared" si="14"/>
        <v>0</v>
      </c>
      <c r="AK38" s="88">
        <f t="shared" si="14"/>
        <v>0</v>
      </c>
      <c r="AL38" s="88">
        <f t="shared" si="14"/>
        <v>0</v>
      </c>
      <c r="AM38" s="122">
        <f t="shared" si="10"/>
        <v>13368</v>
      </c>
      <c r="AN38" s="91">
        <f t="shared" ca="1" si="11"/>
        <v>8.7292046332605364E-4</v>
      </c>
      <c r="AO38" s="108"/>
      <c r="AP38" s="108"/>
      <c r="AQ38" s="108"/>
      <c r="AR38" s="108"/>
      <c r="AS38" s="108"/>
      <c r="AT38" s="108"/>
      <c r="AU38" s="108"/>
      <c r="AV38" s="108"/>
      <c r="AW38" s="129"/>
      <c r="AX38" s="129" t="s">
        <v>133</v>
      </c>
      <c r="AY38" s="129"/>
      <c r="AZ38" s="129"/>
      <c r="BA38" s="129"/>
      <c r="BB38" s="129"/>
      <c r="BC38" s="129"/>
      <c r="BD38" s="108"/>
      <c r="BE38" s="108"/>
    </row>
    <row r="39" spans="1:57" ht="23.25" customHeight="1">
      <c r="A39" s="76" t="s">
        <v>179</v>
      </c>
      <c r="B39" s="30" t="s">
        <v>180</v>
      </c>
      <c r="C39" s="88">
        <v>0</v>
      </c>
      <c r="D39" s="88">
        <v>0</v>
      </c>
      <c r="E39" s="88">
        <v>0</v>
      </c>
      <c r="F39" s="88">
        <v>0</v>
      </c>
      <c r="G39" s="88">
        <v>0</v>
      </c>
      <c r="H39" s="88">
        <v>0</v>
      </c>
      <c r="I39" s="88">
        <v>0</v>
      </c>
      <c r="J39" s="88">
        <v>0</v>
      </c>
      <c r="K39" s="88">
        <v>0</v>
      </c>
      <c r="L39" s="88">
        <v>0</v>
      </c>
      <c r="M39" s="88">
        <v>0</v>
      </c>
      <c r="N39" s="88">
        <v>0</v>
      </c>
      <c r="O39" s="88" t="s">
        <v>43</v>
      </c>
      <c r="P39" s="88">
        <v>0</v>
      </c>
      <c r="Q39" s="88">
        <v>0</v>
      </c>
      <c r="R39" s="88">
        <v>0</v>
      </c>
      <c r="S39" s="88">
        <v>0</v>
      </c>
      <c r="T39" s="88">
        <v>0</v>
      </c>
      <c r="U39" s="88">
        <v>0</v>
      </c>
      <c r="V39" s="88">
        <v>0</v>
      </c>
      <c r="W39" s="88">
        <v>0</v>
      </c>
      <c r="X39" s="88">
        <v>0</v>
      </c>
      <c r="Y39" s="88">
        <v>0</v>
      </c>
      <c r="Z39" s="88">
        <v>0</v>
      </c>
      <c r="AA39" s="88">
        <v>0</v>
      </c>
      <c r="AB39" s="88">
        <v>0</v>
      </c>
      <c r="AC39" s="88">
        <v>0</v>
      </c>
      <c r="AD39" s="88">
        <v>0</v>
      </c>
      <c r="AE39" s="88">
        <v>0</v>
      </c>
      <c r="AF39" s="88">
        <v>0</v>
      </c>
      <c r="AG39" s="88">
        <v>0</v>
      </c>
      <c r="AH39" s="88">
        <v>0</v>
      </c>
      <c r="AI39" s="88">
        <v>0</v>
      </c>
      <c r="AJ39" s="88">
        <v>0</v>
      </c>
      <c r="AK39" s="88">
        <v>0</v>
      </c>
      <c r="AL39" s="88">
        <v>0</v>
      </c>
      <c r="AM39" s="122">
        <f t="shared" si="10"/>
        <v>0</v>
      </c>
      <c r="AN39" s="91">
        <f t="shared" ca="1" si="11"/>
        <v>0</v>
      </c>
      <c r="AO39" s="108"/>
      <c r="AP39" s="108"/>
      <c r="AQ39" s="108"/>
      <c r="AR39" s="108"/>
      <c r="AS39" s="108"/>
      <c r="AT39" s="108"/>
      <c r="AU39" s="108"/>
      <c r="AV39" s="108"/>
      <c r="AW39" s="108"/>
      <c r="AX39" s="108"/>
      <c r="AY39" s="108"/>
      <c r="AZ39" s="108"/>
      <c r="BA39" s="108"/>
      <c r="BB39" s="108"/>
      <c r="BC39" s="108"/>
      <c r="BD39" s="108"/>
      <c r="BE39" s="108"/>
    </row>
    <row r="40" spans="1:57" ht="23.25" customHeight="1">
      <c r="A40" s="76" t="s">
        <v>181</v>
      </c>
      <c r="B40" s="30" t="s">
        <v>182</v>
      </c>
      <c r="C40" s="88">
        <v>0</v>
      </c>
      <c r="D40" s="88">
        <v>0</v>
      </c>
      <c r="E40" s="88">
        <v>0</v>
      </c>
      <c r="F40" s="88">
        <v>0</v>
      </c>
      <c r="G40" s="88">
        <v>0</v>
      </c>
      <c r="H40" s="88">
        <v>0</v>
      </c>
      <c r="I40" s="88">
        <v>0</v>
      </c>
      <c r="J40" s="88">
        <v>0</v>
      </c>
      <c r="K40" s="88">
        <v>0</v>
      </c>
      <c r="L40" s="88">
        <v>0</v>
      </c>
      <c r="M40" s="88">
        <v>0</v>
      </c>
      <c r="N40" s="88">
        <v>0</v>
      </c>
      <c r="O40" s="88">
        <v>0</v>
      </c>
      <c r="P40" s="88">
        <v>0</v>
      </c>
      <c r="Q40" s="88">
        <v>0</v>
      </c>
      <c r="R40" s="88">
        <v>0</v>
      </c>
      <c r="S40" s="88">
        <v>0</v>
      </c>
      <c r="T40" s="88">
        <v>0</v>
      </c>
      <c r="U40" s="88">
        <v>0</v>
      </c>
      <c r="V40" s="88">
        <v>0</v>
      </c>
      <c r="W40" s="88">
        <v>0</v>
      </c>
      <c r="X40" s="88">
        <v>0</v>
      </c>
      <c r="Y40" s="88">
        <v>0</v>
      </c>
      <c r="Z40" s="88">
        <v>0</v>
      </c>
      <c r="AA40" s="88">
        <v>0</v>
      </c>
      <c r="AB40" s="88">
        <v>0</v>
      </c>
      <c r="AC40" s="88">
        <v>0</v>
      </c>
      <c r="AD40" s="88">
        <v>0</v>
      </c>
      <c r="AE40" s="88">
        <v>0</v>
      </c>
      <c r="AF40" s="88">
        <v>0</v>
      </c>
      <c r="AG40" s="88">
        <v>0</v>
      </c>
      <c r="AH40" s="88">
        <v>0</v>
      </c>
      <c r="AI40" s="88">
        <v>0</v>
      </c>
      <c r="AJ40" s="88">
        <v>0</v>
      </c>
      <c r="AK40" s="88">
        <v>0</v>
      </c>
      <c r="AL40" s="88">
        <v>0</v>
      </c>
      <c r="AM40" s="122">
        <f t="shared" si="10"/>
        <v>0</v>
      </c>
      <c r="AN40" s="91">
        <f t="shared" ca="1" si="11"/>
        <v>0</v>
      </c>
      <c r="AO40" s="108"/>
      <c r="AP40" s="108"/>
      <c r="AQ40" s="108"/>
      <c r="AR40" s="108"/>
      <c r="AS40" s="108"/>
      <c r="AT40" s="108"/>
      <c r="AU40" s="108"/>
      <c r="AV40" s="108"/>
      <c r="AW40" s="108"/>
      <c r="AX40" s="108"/>
      <c r="AY40" s="108"/>
      <c r="AZ40" s="108"/>
      <c r="BA40" s="108"/>
      <c r="BB40" s="108"/>
      <c r="BC40" s="108"/>
      <c r="BD40" s="108"/>
      <c r="BE40" s="108"/>
    </row>
    <row r="41" spans="1:57" ht="23.25" customHeight="1">
      <c r="A41" s="76" t="s">
        <v>183</v>
      </c>
      <c r="B41" s="137" t="s">
        <v>184</v>
      </c>
      <c r="C41" s="88">
        <v>0</v>
      </c>
      <c r="D41" s="88">
        <v>0</v>
      </c>
      <c r="E41" s="88">
        <v>0</v>
      </c>
      <c r="F41" s="88">
        <v>0</v>
      </c>
      <c r="G41" s="88">
        <v>0</v>
      </c>
      <c r="H41" s="88">
        <v>0</v>
      </c>
      <c r="I41" s="88">
        <v>0</v>
      </c>
      <c r="J41" s="88">
        <v>0</v>
      </c>
      <c r="K41" s="88">
        <v>0</v>
      </c>
      <c r="L41" s="88">
        <v>0</v>
      </c>
      <c r="M41" s="88">
        <v>0</v>
      </c>
      <c r="N41" s="88">
        <v>0</v>
      </c>
      <c r="O41" s="88">
        <v>0</v>
      </c>
      <c r="P41" s="88">
        <v>0</v>
      </c>
      <c r="Q41" s="88">
        <v>0</v>
      </c>
      <c r="R41" s="88">
        <v>0</v>
      </c>
      <c r="S41" s="88">
        <v>0</v>
      </c>
      <c r="T41" s="88">
        <v>0</v>
      </c>
      <c r="U41" s="88">
        <v>0</v>
      </c>
      <c r="V41" s="88">
        <v>0</v>
      </c>
      <c r="W41" s="88">
        <v>0</v>
      </c>
      <c r="X41" s="88">
        <v>0</v>
      </c>
      <c r="Y41" s="88">
        <v>0</v>
      </c>
      <c r="Z41" s="88">
        <v>0</v>
      </c>
      <c r="AA41" s="88">
        <v>0</v>
      </c>
      <c r="AB41" s="88">
        <v>0</v>
      </c>
      <c r="AC41" s="88">
        <v>0</v>
      </c>
      <c r="AD41" s="88">
        <v>0</v>
      </c>
      <c r="AE41" s="88">
        <v>0</v>
      </c>
      <c r="AF41" s="88">
        <v>0</v>
      </c>
      <c r="AG41" s="88">
        <v>0</v>
      </c>
      <c r="AH41" s="88">
        <v>0</v>
      </c>
      <c r="AI41" s="88">
        <v>0</v>
      </c>
      <c r="AJ41" s="88">
        <v>0</v>
      </c>
      <c r="AK41" s="88">
        <v>0</v>
      </c>
      <c r="AL41" s="88">
        <v>0</v>
      </c>
      <c r="AM41" s="122">
        <f t="shared" si="10"/>
        <v>0</v>
      </c>
      <c r="AN41" s="91">
        <f t="shared" ca="1" si="11"/>
        <v>0</v>
      </c>
      <c r="AO41" s="108"/>
      <c r="AP41" s="108"/>
      <c r="AQ41" s="108"/>
      <c r="AR41" s="108"/>
      <c r="AS41" s="108"/>
      <c r="AT41" s="108"/>
      <c r="AU41" s="108"/>
      <c r="AV41" s="108"/>
      <c r="AW41" s="108"/>
      <c r="AX41" s="108"/>
      <c r="AY41" s="108"/>
      <c r="AZ41" s="108"/>
      <c r="BA41" s="108"/>
      <c r="BB41" s="108"/>
      <c r="BC41" s="108"/>
      <c r="BD41" s="108"/>
      <c r="BE41" s="108"/>
    </row>
    <row r="42" spans="1:57" ht="23.25" customHeight="1">
      <c r="A42" s="138"/>
      <c r="B42" s="139" t="s">
        <v>185</v>
      </c>
      <c r="C42" s="147">
        <f t="shared" ref="C42:AM42" ca="1" si="15">SUBTOTAL(109,C30:C41)</f>
        <v>384626.31759648339</v>
      </c>
      <c r="D42" s="147">
        <f t="shared" ca="1" si="15"/>
        <v>384626.31759648339</v>
      </c>
      <c r="E42" s="147">
        <f t="shared" ca="1" si="15"/>
        <v>413399.81435906666</v>
      </c>
      <c r="F42" s="147">
        <f t="shared" ca="1" si="15"/>
        <v>413399.81435906666</v>
      </c>
      <c r="G42" s="147">
        <f t="shared" ca="1" si="15"/>
        <v>426054.73017048335</v>
      </c>
      <c r="H42" s="147">
        <f t="shared" ca="1" si="15"/>
        <v>458789.67219902505</v>
      </c>
      <c r="I42" s="147">
        <f t="shared" ca="1" si="15"/>
        <v>0</v>
      </c>
      <c r="J42" s="147">
        <f t="shared" ca="1" si="15"/>
        <v>0</v>
      </c>
      <c r="K42" s="147">
        <f t="shared" ca="1" si="15"/>
        <v>0</v>
      </c>
      <c r="L42" s="147">
        <f t="shared" ca="1" si="15"/>
        <v>0</v>
      </c>
      <c r="M42" s="147">
        <f t="shared" ca="1" si="15"/>
        <v>0</v>
      </c>
      <c r="N42" s="147">
        <f t="shared" ca="1" si="15"/>
        <v>0</v>
      </c>
      <c r="O42" s="147">
        <f t="shared" ca="1" si="15"/>
        <v>0</v>
      </c>
      <c r="P42" s="147">
        <f t="shared" ca="1" si="15"/>
        <v>0</v>
      </c>
      <c r="Q42" s="147">
        <f t="shared" ca="1" si="15"/>
        <v>0</v>
      </c>
      <c r="R42" s="147">
        <f t="shared" ca="1" si="15"/>
        <v>0</v>
      </c>
      <c r="S42" s="147">
        <f t="shared" ca="1" si="15"/>
        <v>0</v>
      </c>
      <c r="T42" s="147">
        <f t="shared" ca="1" si="15"/>
        <v>0</v>
      </c>
      <c r="U42" s="147">
        <f t="shared" ca="1" si="15"/>
        <v>0</v>
      </c>
      <c r="V42" s="147">
        <f t="shared" ca="1" si="15"/>
        <v>0</v>
      </c>
      <c r="W42" s="147">
        <f t="shared" ca="1" si="15"/>
        <v>0</v>
      </c>
      <c r="X42" s="147">
        <f t="shared" ca="1" si="15"/>
        <v>0</v>
      </c>
      <c r="Y42" s="147">
        <f t="shared" ca="1" si="15"/>
        <v>0</v>
      </c>
      <c r="Z42" s="147">
        <f t="shared" ca="1" si="15"/>
        <v>0</v>
      </c>
      <c r="AA42" s="147">
        <f t="shared" ca="1" si="15"/>
        <v>0</v>
      </c>
      <c r="AB42" s="147">
        <f t="shared" ca="1" si="15"/>
        <v>0</v>
      </c>
      <c r="AC42" s="147">
        <f t="shared" ca="1" si="15"/>
        <v>0</v>
      </c>
      <c r="AD42" s="147">
        <f t="shared" ca="1" si="15"/>
        <v>0</v>
      </c>
      <c r="AE42" s="147">
        <f t="shared" ca="1" si="15"/>
        <v>0</v>
      </c>
      <c r="AF42" s="147">
        <f t="shared" ca="1" si="15"/>
        <v>0</v>
      </c>
      <c r="AG42" s="147">
        <f t="shared" ca="1" si="15"/>
        <v>0</v>
      </c>
      <c r="AH42" s="147">
        <f t="shared" ca="1" si="15"/>
        <v>0</v>
      </c>
      <c r="AI42" s="147">
        <f t="shared" ca="1" si="15"/>
        <v>0</v>
      </c>
      <c r="AJ42" s="147">
        <f t="shared" ca="1" si="15"/>
        <v>0</v>
      </c>
      <c r="AK42" s="147">
        <f t="shared" ca="1" si="15"/>
        <v>0</v>
      </c>
      <c r="AL42" s="147">
        <f t="shared" ca="1" si="15"/>
        <v>0</v>
      </c>
      <c r="AM42" s="147">
        <f t="shared" ca="1" si="15"/>
        <v>2480896.6662806086</v>
      </c>
      <c r="AN42" s="148">
        <f t="shared" ca="1" si="11"/>
        <v>0.16200070821317555</v>
      </c>
      <c r="AO42" s="108"/>
      <c r="AP42" s="108"/>
      <c r="AQ42" s="108"/>
      <c r="AR42" s="108"/>
      <c r="AS42" s="108"/>
      <c r="AT42" s="108"/>
      <c r="AU42" s="108"/>
      <c r="AV42" s="108"/>
      <c r="AW42" s="149"/>
      <c r="AX42" s="149" t="s">
        <v>186</v>
      </c>
      <c r="AY42" s="149" t="s">
        <v>186</v>
      </c>
      <c r="AZ42" s="149" t="s">
        <v>121</v>
      </c>
      <c r="BA42" s="149" t="s">
        <v>121</v>
      </c>
      <c r="BB42" s="149" t="s">
        <v>122</v>
      </c>
      <c r="BC42" s="149" t="s">
        <v>122</v>
      </c>
      <c r="BD42" s="149" t="s">
        <v>123</v>
      </c>
      <c r="BE42" s="149" t="s">
        <v>123</v>
      </c>
    </row>
    <row r="43" spans="1:57" ht="23.25" customHeight="1">
      <c r="A43" s="118" t="s">
        <v>31</v>
      </c>
      <c r="B43" s="134" t="s">
        <v>32</v>
      </c>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91"/>
      <c r="AO43" s="108"/>
      <c r="AP43" s="108"/>
      <c r="AQ43" s="108"/>
      <c r="AR43" s="108"/>
      <c r="AS43" s="108"/>
      <c r="AT43" s="108"/>
      <c r="AU43" s="108"/>
      <c r="AV43" s="108"/>
      <c r="AW43" s="149"/>
      <c r="AX43" s="149" t="s">
        <v>125</v>
      </c>
      <c r="AY43" s="149" t="s">
        <v>28</v>
      </c>
      <c r="AZ43" s="149" t="s">
        <v>125</v>
      </c>
      <c r="BA43" s="149" t="s">
        <v>28</v>
      </c>
      <c r="BB43" s="149" t="s">
        <v>125</v>
      </c>
      <c r="BC43" s="149" t="s">
        <v>28</v>
      </c>
      <c r="BD43" s="149" t="s">
        <v>125</v>
      </c>
      <c r="BE43" s="149" t="s">
        <v>28</v>
      </c>
    </row>
    <row r="44" spans="1:57" ht="23.25" customHeight="1">
      <c r="A44" s="121" t="s">
        <v>187</v>
      </c>
      <c r="B44" s="30" t="s">
        <v>188</v>
      </c>
      <c r="C44" s="88">
        <f t="array" aca="1" ref="C44" ca="1">SUM((C$1&gt;='Gastos com Pessoal'!$E$7:$E$106)*(C$1&lt;='Gastos com Pessoal'!$F$7:$F$106)*INDIRECT(CONCATENATE("'Encargos e Benefícios'!",$AX44)))+SUM((C$1&gt;='Gastos com Pessoal'!$E$7:$E$106)*(C$1&lt;='Gastos com Pessoal'!$F$7:$F$106)*(IF('Gastos com Pessoal'!$G$7:$G$106&lt;=C$1,1,0))*INDIRECT(CONCATENATE("'Gastos com Pessoal'!",$AZ44)))+SUM((C$1&gt;='Gastos com Pessoal'!$E$7:$E$106)*(C$1&lt;='Gastos com Pessoal'!$F$7:$F$106)*(IF('Gastos com Pessoal'!$L$7:$L$106&lt;=C$1,1,0))*INDIRECT(CONCATENATE("'Gastos com Pessoal'!",$BB44)))+SUM((C$1&gt;='Gastos com Pessoal'!$E$7:$E$106)*(C$1&lt;='Gastos com Pessoal'!$F$7:$F$106)*(IF('Gastos com Pessoal'!$Q$7:$Q$106&lt;=C$1,1,0))*INDIRECT(CONCATENATE("'Gastos com Pessoal'!",$BD44)))</f>
        <v>36165.364409999995</v>
      </c>
      <c r="D44" s="88">
        <f t="array" aca="1" ref="D44" ca="1">SUM((D$1&gt;='Gastos com Pessoal'!$E$7:$E$106)*(D$1&lt;='Gastos com Pessoal'!$F$7:$F$106)*INDIRECT(CONCATENATE("'Encargos e Benefícios'!",$AX44)))+SUM((D$1&gt;='Gastos com Pessoal'!$E$7:$E$106)*(D$1&lt;='Gastos com Pessoal'!$F$7:$F$106)*(IF('Gastos com Pessoal'!$G$7:$G$106&lt;=D$1,1,0))*INDIRECT(CONCATENATE("'Gastos com Pessoal'!",$AZ44)))+SUM((D$1&gt;='Gastos com Pessoal'!$E$7:$E$106)*(D$1&lt;='Gastos com Pessoal'!$F$7:$F$106)*(IF('Gastos com Pessoal'!$L$7:$L$106&lt;=D$1,1,0))*INDIRECT(CONCATENATE("'Gastos com Pessoal'!",$BB44)))+SUM((D$1&gt;='Gastos com Pessoal'!$E$7:$E$106)*(D$1&lt;='Gastos com Pessoal'!$F$7:$F$106)*(IF('Gastos com Pessoal'!$Q$7:$Q$106&lt;=D$1,1,0))*INDIRECT(CONCATENATE("'Gastos com Pessoal'!",$BD44)))</f>
        <v>36165.364409999995</v>
      </c>
      <c r="E44" s="88">
        <f t="array" aca="1" ref="E44" ca="1">SUM((E$1&gt;='Gastos com Pessoal'!$E$7:$E$106)*(E$1&lt;='Gastos com Pessoal'!$F$7:$F$106)*INDIRECT(CONCATENATE("'Encargos e Benefícios'!",$AX44)))+SUM((E$1&gt;='Gastos com Pessoal'!$E$7:$E$106)*(E$1&lt;='Gastos com Pessoal'!$F$7:$F$106)*(IF('Gastos com Pessoal'!$G$7:$G$106&lt;=E$1,1,0))*INDIRECT(CONCATENATE("'Gastos com Pessoal'!",$AZ44)))+SUM((E$1&gt;='Gastos com Pessoal'!$E$7:$E$106)*(E$1&lt;='Gastos com Pessoal'!$F$7:$F$106)*(IF('Gastos com Pessoal'!$L$7:$L$106&lt;=E$1,1,0))*INDIRECT(CONCATENATE("'Gastos com Pessoal'!",$BB44)))+SUM((E$1&gt;='Gastos com Pessoal'!$E$7:$E$106)*(E$1&lt;='Gastos com Pessoal'!$F$7:$F$106)*(IF('Gastos com Pessoal'!$Q$7:$Q$106&lt;=E$1,1,0))*INDIRECT(CONCATENATE("'Gastos com Pessoal'!",$BD44)))</f>
        <v>38345.992229999989</v>
      </c>
      <c r="F44" s="88">
        <f t="array" aca="1" ref="F44" ca="1">SUM((F$1&gt;='Gastos com Pessoal'!$E$7:$E$106)*(F$1&lt;='Gastos com Pessoal'!$F$7:$F$106)*INDIRECT(CONCATENATE("'Encargos e Benefícios'!",$AX44)))+SUM((F$1&gt;='Gastos com Pessoal'!$E$7:$E$106)*(F$1&lt;='Gastos com Pessoal'!$F$7:$F$106)*(IF('Gastos com Pessoal'!$G$7:$G$106&lt;=F$1,1,0))*INDIRECT(CONCATENATE("'Gastos com Pessoal'!",$AZ44)))+SUM((F$1&gt;='Gastos com Pessoal'!$E$7:$E$106)*(F$1&lt;='Gastos com Pessoal'!$F$7:$F$106)*(IF('Gastos com Pessoal'!$L$7:$L$106&lt;=F$1,1,0))*INDIRECT(CONCATENATE("'Gastos com Pessoal'!",$BB44)))+SUM((F$1&gt;='Gastos com Pessoal'!$E$7:$E$106)*(F$1&lt;='Gastos com Pessoal'!$F$7:$F$106)*(IF('Gastos com Pessoal'!$Q$7:$Q$106&lt;=F$1,1,0))*INDIRECT(CONCATENATE("'Gastos com Pessoal'!",$BD44)))</f>
        <v>38345.992229999989</v>
      </c>
      <c r="G44" s="88">
        <f t="array" aca="1" ref="G44" ca="1">SUM((G$1&gt;='Gastos com Pessoal'!$E$7:$E$106)*(G$1&lt;='Gastos com Pessoal'!$F$7:$F$106)*INDIRECT(CONCATENATE("'Encargos e Benefícios'!",$AX44)))+SUM((G$1&gt;='Gastos com Pessoal'!$E$7:$E$106)*(G$1&lt;='Gastos com Pessoal'!$F$7:$F$106)*(IF('Gastos com Pessoal'!$G$7:$G$106&lt;=G$1,1,0))*INDIRECT(CONCATENATE("'Gastos com Pessoal'!",$AZ44)))+SUM((G$1&gt;='Gastos com Pessoal'!$E$7:$E$106)*(G$1&lt;='Gastos com Pessoal'!$F$7:$F$106)*(IF('Gastos com Pessoal'!$L$7:$L$106&lt;=G$1,1,0))*INDIRECT(CONCATENATE("'Gastos com Pessoal'!",$BB44)))+SUM((G$1&gt;='Gastos com Pessoal'!$E$7:$E$106)*(G$1&lt;='Gastos com Pessoal'!$F$7:$F$106)*(IF('Gastos com Pessoal'!$Q$7:$Q$106&lt;=G$1,1,0))*INDIRECT(CONCATENATE("'Gastos com Pessoal'!",$BD44)))</f>
        <v>39634.164569999986</v>
      </c>
      <c r="H44" s="88">
        <f t="array" aca="1" ref="H44" ca="1">SUM((H$1&gt;='Gastos com Pessoal'!$E$7:$E$106)*(H$1&lt;='Gastos com Pessoal'!$F$7:$F$106)*INDIRECT(CONCATENATE("'Encargos e Benefícios'!",$AX44)))+SUM((H$1&gt;='Gastos com Pessoal'!$E$7:$E$106)*(H$1&lt;='Gastos com Pessoal'!$F$7:$F$106)*(IF('Gastos com Pessoal'!$G$7:$G$106&lt;=H$1,1,0))*INDIRECT(CONCATENATE("'Gastos com Pessoal'!",$AZ44)))+SUM((H$1&gt;='Gastos com Pessoal'!$E$7:$E$106)*(H$1&lt;='Gastos com Pessoal'!$F$7:$F$106)*(IF('Gastos com Pessoal'!$L$7:$L$106&lt;=H$1,1,0))*INDIRECT(CONCATENATE("'Gastos com Pessoal'!",$BB44)))+SUM((H$1&gt;='Gastos com Pessoal'!$E$7:$E$106)*(H$1&lt;='Gastos com Pessoal'!$F$7:$F$106)*(IF('Gastos com Pessoal'!$Q$7:$Q$106&lt;=H$1,1,0))*INDIRECT(CONCATENATE("'Gastos com Pessoal'!",$BD44)))</f>
        <v>42854.595419999976</v>
      </c>
      <c r="I44" s="88">
        <f t="array" aca="1" ref="I44" ca="1">SUM((I$1&gt;='Gastos com Pessoal'!$E$7:$E$106)*(I$1&lt;='Gastos com Pessoal'!$F$7:$F$106)*INDIRECT(CONCATENATE("'Encargos e Benefícios'!",$AX44)))+SUM((I$1&gt;='Gastos com Pessoal'!$E$7:$E$106)*(I$1&lt;='Gastos com Pessoal'!$F$7:$F$106)*(IF('Gastos com Pessoal'!$G$7:$G$106&lt;=I$1,1,0))*INDIRECT(CONCATENATE("'Gastos com Pessoal'!",$AZ44)))+SUM((I$1&gt;='Gastos com Pessoal'!$E$7:$E$106)*(I$1&lt;='Gastos com Pessoal'!$F$7:$F$106)*(IF('Gastos com Pessoal'!$L$7:$L$106&lt;=I$1,1,0))*INDIRECT(CONCATENATE("'Gastos com Pessoal'!",$BB44)))+SUM((I$1&gt;='Gastos com Pessoal'!$E$7:$E$106)*(I$1&lt;='Gastos com Pessoal'!$F$7:$F$106)*(IF('Gastos com Pessoal'!$Q$7:$Q$106&lt;=I$1,1,0))*INDIRECT(CONCATENATE("'Gastos com Pessoal'!",$BD44)))</f>
        <v>0</v>
      </c>
      <c r="J44" s="88">
        <f t="array" aca="1" ref="J44" ca="1">SUM((J$1&gt;='Gastos com Pessoal'!$E$7:$E$106)*(J$1&lt;='Gastos com Pessoal'!$F$7:$F$106)*INDIRECT(CONCATENATE("'Encargos e Benefícios'!",$AX44)))+SUM((J$1&gt;='Gastos com Pessoal'!$E$7:$E$106)*(J$1&lt;='Gastos com Pessoal'!$F$7:$F$106)*(IF('Gastos com Pessoal'!$G$7:$G$106&lt;=J$1,1,0))*INDIRECT(CONCATENATE("'Gastos com Pessoal'!",$AZ44)))+SUM((J$1&gt;='Gastos com Pessoal'!$E$7:$E$106)*(J$1&lt;='Gastos com Pessoal'!$F$7:$F$106)*(IF('Gastos com Pessoal'!$L$7:$L$106&lt;=J$1,1,0))*INDIRECT(CONCATENATE("'Gastos com Pessoal'!",$BB44)))+SUM((J$1&gt;='Gastos com Pessoal'!$E$7:$E$106)*(J$1&lt;='Gastos com Pessoal'!$F$7:$F$106)*(IF('Gastos com Pessoal'!$Q$7:$Q$106&lt;=J$1,1,0))*INDIRECT(CONCATENATE("'Gastos com Pessoal'!",$BD44)))</f>
        <v>0</v>
      </c>
      <c r="K44" s="88">
        <f t="array" aca="1" ref="K44" ca="1">SUM((K$1&gt;='Gastos com Pessoal'!$E$7:$E$106)*(K$1&lt;='Gastos com Pessoal'!$F$7:$F$106)*INDIRECT(CONCATENATE("'Encargos e Benefícios'!",$AX44)))+SUM((K$1&gt;='Gastos com Pessoal'!$E$7:$E$106)*(K$1&lt;='Gastos com Pessoal'!$F$7:$F$106)*(IF('Gastos com Pessoal'!$G$7:$G$106&lt;=K$1,1,0))*INDIRECT(CONCATENATE("'Gastos com Pessoal'!",$AZ44)))+SUM((K$1&gt;='Gastos com Pessoal'!$E$7:$E$106)*(K$1&lt;='Gastos com Pessoal'!$F$7:$F$106)*(IF('Gastos com Pessoal'!$L$7:$L$106&lt;=K$1,1,0))*INDIRECT(CONCATENATE("'Gastos com Pessoal'!",$BB44)))+SUM((K$1&gt;='Gastos com Pessoal'!$E$7:$E$106)*(K$1&lt;='Gastos com Pessoal'!$F$7:$F$106)*(IF('Gastos com Pessoal'!$Q$7:$Q$106&lt;=K$1,1,0))*INDIRECT(CONCATENATE("'Gastos com Pessoal'!",$BD44)))</f>
        <v>0</v>
      </c>
      <c r="L44" s="88">
        <f t="array" aca="1" ref="L44" ca="1">SUM((L$1&gt;='Gastos com Pessoal'!$E$7:$E$106)*(L$1&lt;='Gastos com Pessoal'!$F$7:$F$106)*INDIRECT(CONCATENATE("'Encargos e Benefícios'!",$AX44)))+SUM((L$1&gt;='Gastos com Pessoal'!$E$7:$E$106)*(L$1&lt;='Gastos com Pessoal'!$F$7:$F$106)*(IF('Gastos com Pessoal'!$G$7:$G$106&lt;=L$1,1,0))*INDIRECT(CONCATENATE("'Gastos com Pessoal'!",$AZ44)))+SUM((L$1&gt;='Gastos com Pessoal'!$E$7:$E$106)*(L$1&lt;='Gastos com Pessoal'!$F$7:$F$106)*(IF('Gastos com Pessoal'!$L$7:$L$106&lt;=L$1,1,0))*INDIRECT(CONCATENATE("'Gastos com Pessoal'!",$BB44)))+SUM((L$1&gt;='Gastos com Pessoal'!$E$7:$E$106)*(L$1&lt;='Gastos com Pessoal'!$F$7:$F$106)*(IF('Gastos com Pessoal'!$Q$7:$Q$106&lt;=L$1,1,0))*INDIRECT(CONCATENATE("'Gastos com Pessoal'!",$BD44)))</f>
        <v>0</v>
      </c>
      <c r="M44" s="88">
        <f t="array" aca="1" ref="M44" ca="1">SUM((M$1&gt;='Gastos com Pessoal'!$E$7:$E$106)*(M$1&lt;='Gastos com Pessoal'!$F$7:$F$106)*INDIRECT(CONCATENATE("'Encargos e Benefícios'!",$AX44)))+SUM((M$1&gt;='Gastos com Pessoal'!$E$7:$E$106)*(M$1&lt;='Gastos com Pessoal'!$F$7:$F$106)*(IF('Gastos com Pessoal'!$G$7:$G$106&lt;=M$1,1,0))*INDIRECT(CONCATENATE("'Gastos com Pessoal'!",$AZ44)))+SUM((M$1&gt;='Gastos com Pessoal'!$E$7:$E$106)*(M$1&lt;='Gastos com Pessoal'!$F$7:$F$106)*(IF('Gastos com Pessoal'!$L$7:$L$106&lt;=M$1,1,0))*INDIRECT(CONCATENATE("'Gastos com Pessoal'!",$BB44)))+SUM((M$1&gt;='Gastos com Pessoal'!$E$7:$E$106)*(M$1&lt;='Gastos com Pessoal'!$F$7:$F$106)*(IF('Gastos com Pessoal'!$Q$7:$Q$106&lt;=M$1,1,0))*INDIRECT(CONCATENATE("'Gastos com Pessoal'!",$BD44)))</f>
        <v>0</v>
      </c>
      <c r="N44" s="88">
        <f t="array" aca="1" ref="N44" ca="1">SUM((N$1&gt;='Gastos com Pessoal'!$E$7:$E$106)*(N$1&lt;='Gastos com Pessoal'!$F$7:$F$106)*INDIRECT(CONCATENATE("'Encargos e Benefícios'!",$AX44)))+SUM((N$1&gt;='Gastos com Pessoal'!$E$7:$E$106)*(N$1&lt;='Gastos com Pessoal'!$F$7:$F$106)*(IF('Gastos com Pessoal'!$G$7:$G$106&lt;=N$1,1,0))*INDIRECT(CONCATENATE("'Gastos com Pessoal'!",$AZ44)))+SUM((N$1&gt;='Gastos com Pessoal'!$E$7:$E$106)*(N$1&lt;='Gastos com Pessoal'!$F$7:$F$106)*(IF('Gastos com Pessoal'!$L$7:$L$106&lt;=N$1,1,0))*INDIRECT(CONCATENATE("'Gastos com Pessoal'!",$BB44)))+SUM((N$1&gt;='Gastos com Pessoal'!$E$7:$E$106)*(N$1&lt;='Gastos com Pessoal'!$F$7:$F$106)*(IF('Gastos com Pessoal'!$Q$7:$Q$106&lt;=N$1,1,0))*INDIRECT(CONCATENATE("'Gastos com Pessoal'!",$BD44)))</f>
        <v>0</v>
      </c>
      <c r="O44" s="88">
        <f t="array" aca="1" ref="O44" ca="1">SUM((O$1&gt;='Gastos com Pessoal'!$E$7:$E$106)*(O$1&lt;='Gastos com Pessoal'!$F$7:$F$106)*INDIRECT(CONCATENATE("'Encargos e Benefícios'!",$AX44)))+SUM((O$1&gt;='Gastos com Pessoal'!$E$7:$E$106)*(O$1&lt;='Gastos com Pessoal'!$F$7:$F$106)*(IF('Gastos com Pessoal'!$G$7:$G$106&lt;=O$1,1,0))*INDIRECT(CONCATENATE("'Gastos com Pessoal'!",$AZ44)))+SUM((O$1&gt;='Gastos com Pessoal'!$E$7:$E$106)*(O$1&lt;='Gastos com Pessoal'!$F$7:$F$106)*(IF('Gastos com Pessoal'!$L$7:$L$106&lt;=O$1,1,0))*INDIRECT(CONCATENATE("'Gastos com Pessoal'!",$BB44)))+SUM((O$1&gt;='Gastos com Pessoal'!$E$7:$E$106)*(O$1&lt;='Gastos com Pessoal'!$F$7:$F$106)*(IF('Gastos com Pessoal'!$Q$7:$Q$106&lt;=O$1,1,0))*INDIRECT(CONCATENATE("'Gastos com Pessoal'!",$BD44)))</f>
        <v>0</v>
      </c>
      <c r="P44" s="88">
        <f t="array" aca="1" ref="P44" ca="1">SUM((P$1&gt;='Gastos com Pessoal'!$E$7:$E$106)*(P$1&lt;='Gastos com Pessoal'!$F$7:$F$106)*INDIRECT(CONCATENATE("'Encargos e Benefícios'!",$AX44)))+SUM((P$1&gt;='Gastos com Pessoal'!$E$7:$E$106)*(P$1&lt;='Gastos com Pessoal'!$F$7:$F$106)*(IF('Gastos com Pessoal'!$G$7:$G$106&lt;=P$1,1,0))*INDIRECT(CONCATENATE("'Gastos com Pessoal'!",$AZ44)))+SUM((P$1&gt;='Gastos com Pessoal'!$E$7:$E$106)*(P$1&lt;='Gastos com Pessoal'!$F$7:$F$106)*(IF('Gastos com Pessoal'!$L$7:$L$106&lt;=P$1,1,0))*INDIRECT(CONCATENATE("'Gastos com Pessoal'!",$BB44)))+SUM((P$1&gt;='Gastos com Pessoal'!$E$7:$E$106)*(P$1&lt;='Gastos com Pessoal'!$F$7:$F$106)*(IF('Gastos com Pessoal'!$Q$7:$Q$106&lt;=P$1,1,0))*INDIRECT(CONCATENATE("'Gastos com Pessoal'!",$BD44)))</f>
        <v>0</v>
      </c>
      <c r="Q44" s="88">
        <f t="array" aca="1" ref="Q44" ca="1">SUM((Q$1&gt;='Gastos com Pessoal'!$E$7:$E$106)*(Q$1&lt;='Gastos com Pessoal'!$F$7:$F$106)*INDIRECT(CONCATENATE("'Encargos e Benefícios'!",$AX44)))+SUM((Q$1&gt;='Gastos com Pessoal'!$E$7:$E$106)*(Q$1&lt;='Gastos com Pessoal'!$F$7:$F$106)*(IF('Gastos com Pessoal'!$G$7:$G$106&lt;=Q$1,1,0))*INDIRECT(CONCATENATE("'Gastos com Pessoal'!",$AZ44)))+SUM((Q$1&gt;='Gastos com Pessoal'!$E$7:$E$106)*(Q$1&lt;='Gastos com Pessoal'!$F$7:$F$106)*(IF('Gastos com Pessoal'!$L$7:$L$106&lt;=Q$1,1,0))*INDIRECT(CONCATENATE("'Gastos com Pessoal'!",$BB44)))+SUM((Q$1&gt;='Gastos com Pessoal'!$E$7:$E$106)*(Q$1&lt;='Gastos com Pessoal'!$F$7:$F$106)*(IF('Gastos com Pessoal'!$Q$7:$Q$106&lt;=Q$1,1,0))*INDIRECT(CONCATENATE("'Gastos com Pessoal'!",$BD44)))</f>
        <v>0</v>
      </c>
      <c r="R44" s="88">
        <f t="array" aca="1" ref="R44" ca="1">SUM((R$1&gt;='Gastos com Pessoal'!$E$7:$E$106)*(R$1&lt;='Gastos com Pessoal'!$F$7:$F$106)*INDIRECT(CONCATENATE("'Encargos e Benefícios'!",$AX44)))+SUM((R$1&gt;='Gastos com Pessoal'!$E$7:$E$106)*(R$1&lt;='Gastos com Pessoal'!$F$7:$F$106)*(IF('Gastos com Pessoal'!$G$7:$G$106&lt;=R$1,1,0))*INDIRECT(CONCATENATE("'Gastos com Pessoal'!",$AZ44)))+SUM((R$1&gt;='Gastos com Pessoal'!$E$7:$E$106)*(R$1&lt;='Gastos com Pessoal'!$F$7:$F$106)*(IF('Gastos com Pessoal'!$L$7:$L$106&lt;=R$1,1,0))*INDIRECT(CONCATENATE("'Gastos com Pessoal'!",$BB44)))+SUM((R$1&gt;='Gastos com Pessoal'!$E$7:$E$106)*(R$1&lt;='Gastos com Pessoal'!$F$7:$F$106)*(IF('Gastos com Pessoal'!$Q$7:$Q$106&lt;=R$1,1,0))*INDIRECT(CONCATENATE("'Gastos com Pessoal'!",$BD44)))</f>
        <v>0</v>
      </c>
      <c r="S44" s="88">
        <f t="array" aca="1" ref="S44" ca="1">SUM((S$1&gt;='Gastos com Pessoal'!$E$7:$E$106)*(S$1&lt;='Gastos com Pessoal'!$F$7:$F$106)*INDIRECT(CONCATENATE("'Encargos e Benefícios'!",$AX44)))+SUM((S$1&gt;='Gastos com Pessoal'!$E$7:$E$106)*(S$1&lt;='Gastos com Pessoal'!$F$7:$F$106)*(IF('Gastos com Pessoal'!$G$7:$G$106&lt;=S$1,1,0))*INDIRECT(CONCATENATE("'Gastos com Pessoal'!",$AZ44)))+SUM((S$1&gt;='Gastos com Pessoal'!$E$7:$E$106)*(S$1&lt;='Gastos com Pessoal'!$F$7:$F$106)*(IF('Gastos com Pessoal'!$L$7:$L$106&lt;=S$1,1,0))*INDIRECT(CONCATENATE("'Gastos com Pessoal'!",$BB44)))+SUM((S$1&gt;='Gastos com Pessoal'!$E$7:$E$106)*(S$1&lt;='Gastos com Pessoal'!$F$7:$F$106)*(IF('Gastos com Pessoal'!$Q$7:$Q$106&lt;=S$1,1,0))*INDIRECT(CONCATENATE("'Gastos com Pessoal'!",$BD44)))</f>
        <v>0</v>
      </c>
      <c r="T44" s="88">
        <f t="array" aca="1" ref="T44" ca="1">SUM((T$1&gt;='Gastos com Pessoal'!$E$7:$E$106)*(T$1&lt;='Gastos com Pessoal'!$F$7:$F$106)*INDIRECT(CONCATENATE("'Encargos e Benefícios'!",$AX44)))+SUM((T$1&gt;='Gastos com Pessoal'!$E$7:$E$106)*(T$1&lt;='Gastos com Pessoal'!$F$7:$F$106)*(IF('Gastos com Pessoal'!$G$7:$G$106&lt;=T$1,1,0))*INDIRECT(CONCATENATE("'Gastos com Pessoal'!",$AZ44)))+SUM((T$1&gt;='Gastos com Pessoal'!$E$7:$E$106)*(T$1&lt;='Gastos com Pessoal'!$F$7:$F$106)*(IF('Gastos com Pessoal'!$L$7:$L$106&lt;=T$1,1,0))*INDIRECT(CONCATENATE("'Gastos com Pessoal'!",$BB44)))+SUM((T$1&gt;='Gastos com Pessoal'!$E$7:$E$106)*(T$1&lt;='Gastos com Pessoal'!$F$7:$F$106)*(IF('Gastos com Pessoal'!$Q$7:$Q$106&lt;=T$1,1,0))*INDIRECT(CONCATENATE("'Gastos com Pessoal'!",$BD44)))</f>
        <v>0</v>
      </c>
      <c r="U44" s="88">
        <f t="array" aca="1" ref="U44" ca="1">SUM((U$1&gt;='Gastos com Pessoal'!$E$7:$E$106)*(U$1&lt;='Gastos com Pessoal'!$F$7:$F$106)*INDIRECT(CONCATENATE("'Encargos e Benefícios'!",$AX44)))+SUM((U$1&gt;='Gastos com Pessoal'!$E$7:$E$106)*(U$1&lt;='Gastos com Pessoal'!$F$7:$F$106)*(IF('Gastos com Pessoal'!$G$7:$G$106&lt;=U$1,1,0))*INDIRECT(CONCATENATE("'Gastos com Pessoal'!",$AZ44)))+SUM((U$1&gt;='Gastos com Pessoal'!$E$7:$E$106)*(U$1&lt;='Gastos com Pessoal'!$F$7:$F$106)*(IF('Gastos com Pessoal'!$L$7:$L$106&lt;=U$1,1,0))*INDIRECT(CONCATENATE("'Gastos com Pessoal'!",$BB44)))+SUM((U$1&gt;='Gastos com Pessoal'!$E$7:$E$106)*(U$1&lt;='Gastos com Pessoal'!$F$7:$F$106)*(IF('Gastos com Pessoal'!$Q$7:$Q$106&lt;=U$1,1,0))*INDIRECT(CONCATENATE("'Gastos com Pessoal'!",$BD44)))</f>
        <v>0</v>
      </c>
      <c r="V44" s="88">
        <f t="array" aca="1" ref="V44" ca="1">SUM((V$1&gt;='Gastos com Pessoal'!$E$7:$E$106)*(V$1&lt;='Gastos com Pessoal'!$F$7:$F$106)*INDIRECT(CONCATENATE("'Encargos e Benefícios'!",$AX44)))+SUM((V$1&gt;='Gastos com Pessoal'!$E$7:$E$106)*(V$1&lt;='Gastos com Pessoal'!$F$7:$F$106)*(IF('Gastos com Pessoal'!$G$7:$G$106&lt;=V$1,1,0))*INDIRECT(CONCATENATE("'Gastos com Pessoal'!",$AZ44)))+SUM((V$1&gt;='Gastos com Pessoal'!$E$7:$E$106)*(V$1&lt;='Gastos com Pessoal'!$F$7:$F$106)*(IF('Gastos com Pessoal'!$L$7:$L$106&lt;=V$1,1,0))*INDIRECT(CONCATENATE("'Gastos com Pessoal'!",$BB44)))+SUM((V$1&gt;='Gastos com Pessoal'!$E$7:$E$106)*(V$1&lt;='Gastos com Pessoal'!$F$7:$F$106)*(IF('Gastos com Pessoal'!$Q$7:$Q$106&lt;=V$1,1,0))*INDIRECT(CONCATENATE("'Gastos com Pessoal'!",$BD44)))</f>
        <v>0</v>
      </c>
      <c r="W44" s="88">
        <f t="array" aca="1" ref="W44" ca="1">SUM((W$1&gt;='Gastos com Pessoal'!$E$7:$E$106)*(W$1&lt;='Gastos com Pessoal'!$F$7:$F$106)*INDIRECT(CONCATENATE("'Encargos e Benefícios'!",$AX44)))+SUM((W$1&gt;='Gastos com Pessoal'!$E$7:$E$106)*(W$1&lt;='Gastos com Pessoal'!$F$7:$F$106)*(IF('Gastos com Pessoal'!$G$7:$G$106&lt;=W$1,1,0))*INDIRECT(CONCATENATE("'Gastos com Pessoal'!",$AZ44)))+SUM((W$1&gt;='Gastos com Pessoal'!$E$7:$E$106)*(W$1&lt;='Gastos com Pessoal'!$F$7:$F$106)*(IF('Gastos com Pessoal'!$L$7:$L$106&lt;=W$1,1,0))*INDIRECT(CONCATENATE("'Gastos com Pessoal'!",$BB44)))+SUM((W$1&gt;='Gastos com Pessoal'!$E$7:$E$106)*(W$1&lt;='Gastos com Pessoal'!$F$7:$F$106)*(IF('Gastos com Pessoal'!$Q$7:$Q$106&lt;=W$1,1,0))*INDIRECT(CONCATENATE("'Gastos com Pessoal'!",$BD44)))</f>
        <v>0</v>
      </c>
      <c r="X44" s="88">
        <f t="array" aca="1" ref="X44" ca="1">SUM((X$1&gt;='Gastos com Pessoal'!$E$7:$E$106)*(X$1&lt;='Gastos com Pessoal'!$F$7:$F$106)*INDIRECT(CONCATENATE("'Encargos e Benefícios'!",$AX44)))+SUM((X$1&gt;='Gastos com Pessoal'!$E$7:$E$106)*(X$1&lt;='Gastos com Pessoal'!$F$7:$F$106)*(IF('Gastos com Pessoal'!$G$7:$G$106&lt;=X$1,1,0))*INDIRECT(CONCATENATE("'Gastos com Pessoal'!",$AZ44)))+SUM((X$1&gt;='Gastos com Pessoal'!$E$7:$E$106)*(X$1&lt;='Gastos com Pessoal'!$F$7:$F$106)*(IF('Gastos com Pessoal'!$L$7:$L$106&lt;=X$1,1,0))*INDIRECT(CONCATENATE("'Gastos com Pessoal'!",$BB44)))+SUM((X$1&gt;='Gastos com Pessoal'!$E$7:$E$106)*(X$1&lt;='Gastos com Pessoal'!$F$7:$F$106)*(IF('Gastos com Pessoal'!$Q$7:$Q$106&lt;=X$1,1,0))*INDIRECT(CONCATENATE("'Gastos com Pessoal'!",$BD44)))</f>
        <v>0</v>
      </c>
      <c r="Y44" s="88">
        <f t="array" aca="1" ref="Y44" ca="1">SUM((Y$1&gt;='Gastos com Pessoal'!$E$7:$E$106)*(Y$1&lt;='Gastos com Pessoal'!$F$7:$F$106)*INDIRECT(CONCATENATE("'Encargos e Benefícios'!",$AX44)))+SUM((Y$1&gt;='Gastos com Pessoal'!$E$7:$E$106)*(Y$1&lt;='Gastos com Pessoal'!$F$7:$F$106)*(IF('Gastos com Pessoal'!$G$7:$G$106&lt;=Y$1,1,0))*INDIRECT(CONCATENATE("'Gastos com Pessoal'!",$AZ44)))+SUM((Y$1&gt;='Gastos com Pessoal'!$E$7:$E$106)*(Y$1&lt;='Gastos com Pessoal'!$F$7:$F$106)*(IF('Gastos com Pessoal'!$L$7:$L$106&lt;=Y$1,1,0))*INDIRECT(CONCATENATE("'Gastos com Pessoal'!",$BB44)))+SUM((Y$1&gt;='Gastos com Pessoal'!$E$7:$E$106)*(Y$1&lt;='Gastos com Pessoal'!$F$7:$F$106)*(IF('Gastos com Pessoal'!$Q$7:$Q$106&lt;=Y$1,1,0))*INDIRECT(CONCATENATE("'Gastos com Pessoal'!",$BD44)))</f>
        <v>0</v>
      </c>
      <c r="Z44" s="88">
        <f t="array" aca="1" ref="Z44" ca="1">SUM((Z$1&gt;='Gastos com Pessoal'!$E$7:$E$106)*(Z$1&lt;='Gastos com Pessoal'!$F$7:$F$106)*INDIRECT(CONCATENATE("'Encargos e Benefícios'!",$AX44)))+SUM((Z$1&gt;='Gastos com Pessoal'!$E$7:$E$106)*(Z$1&lt;='Gastos com Pessoal'!$F$7:$F$106)*(IF('Gastos com Pessoal'!$G$7:$G$106&lt;=Z$1,1,0))*INDIRECT(CONCATENATE("'Gastos com Pessoal'!",$AZ44)))+SUM((Z$1&gt;='Gastos com Pessoal'!$E$7:$E$106)*(Z$1&lt;='Gastos com Pessoal'!$F$7:$F$106)*(IF('Gastos com Pessoal'!$L$7:$L$106&lt;=Z$1,1,0))*INDIRECT(CONCATENATE("'Gastos com Pessoal'!",$BB44)))+SUM((Z$1&gt;='Gastos com Pessoal'!$E$7:$E$106)*(Z$1&lt;='Gastos com Pessoal'!$F$7:$F$106)*(IF('Gastos com Pessoal'!$Q$7:$Q$106&lt;=Z$1,1,0))*INDIRECT(CONCATENATE("'Gastos com Pessoal'!",$BD44)))</f>
        <v>0</v>
      </c>
      <c r="AA44" s="88">
        <f t="array" aca="1" ref="AA44" ca="1">SUM((AA$1&gt;='Gastos com Pessoal'!$E$7:$E$106)*(AA$1&lt;='Gastos com Pessoal'!$F$7:$F$106)*INDIRECT(CONCATENATE("'Encargos e Benefícios'!",$AX44)))+SUM((AA$1&gt;='Gastos com Pessoal'!$E$7:$E$106)*(AA$1&lt;='Gastos com Pessoal'!$F$7:$F$106)*(IF('Gastos com Pessoal'!$G$7:$G$106&lt;=AA$1,1,0))*INDIRECT(CONCATENATE("'Gastos com Pessoal'!",$AZ44)))+SUM((AA$1&gt;='Gastos com Pessoal'!$E$7:$E$106)*(AA$1&lt;='Gastos com Pessoal'!$F$7:$F$106)*(IF('Gastos com Pessoal'!$L$7:$L$106&lt;=AA$1,1,0))*INDIRECT(CONCATENATE("'Gastos com Pessoal'!",$BB44)))+SUM((AA$1&gt;='Gastos com Pessoal'!$E$7:$E$106)*(AA$1&lt;='Gastos com Pessoal'!$F$7:$F$106)*(IF('Gastos com Pessoal'!$Q$7:$Q$106&lt;=AA$1,1,0))*INDIRECT(CONCATENATE("'Gastos com Pessoal'!",$BD44)))</f>
        <v>0</v>
      </c>
      <c r="AB44" s="88">
        <f t="array" aca="1" ref="AB44" ca="1">SUM((AB$1&gt;='Gastos com Pessoal'!$E$7:$E$106)*(AB$1&lt;='Gastos com Pessoal'!$F$7:$F$106)*INDIRECT(CONCATENATE("'Encargos e Benefícios'!",$AX44)))+SUM((AB$1&gt;='Gastos com Pessoal'!$E$7:$E$106)*(AB$1&lt;='Gastos com Pessoal'!$F$7:$F$106)*(IF('Gastos com Pessoal'!$G$7:$G$106&lt;=AB$1,1,0))*INDIRECT(CONCATENATE("'Gastos com Pessoal'!",$AZ44)))+SUM((AB$1&gt;='Gastos com Pessoal'!$E$7:$E$106)*(AB$1&lt;='Gastos com Pessoal'!$F$7:$F$106)*(IF('Gastos com Pessoal'!$L$7:$L$106&lt;=AB$1,1,0))*INDIRECT(CONCATENATE("'Gastos com Pessoal'!",$BB44)))+SUM((AB$1&gt;='Gastos com Pessoal'!$E$7:$E$106)*(AB$1&lt;='Gastos com Pessoal'!$F$7:$F$106)*(IF('Gastos com Pessoal'!$Q$7:$Q$106&lt;=AB$1,1,0))*INDIRECT(CONCATENATE("'Gastos com Pessoal'!",$BD44)))</f>
        <v>0</v>
      </c>
      <c r="AC44" s="88">
        <f t="array" aca="1" ref="AC44" ca="1">SUM((AC$1&gt;='Gastos com Pessoal'!$E$7:$E$106)*(AC$1&lt;='Gastos com Pessoal'!$F$7:$F$106)*INDIRECT(CONCATENATE("'Encargos e Benefícios'!",$AX44)))+SUM((AC$1&gt;='Gastos com Pessoal'!$E$7:$E$106)*(AC$1&lt;='Gastos com Pessoal'!$F$7:$F$106)*(IF('Gastos com Pessoal'!$G$7:$G$106&lt;=AC$1,1,0))*INDIRECT(CONCATENATE("'Gastos com Pessoal'!",$AZ44)))+SUM((AC$1&gt;='Gastos com Pessoal'!$E$7:$E$106)*(AC$1&lt;='Gastos com Pessoal'!$F$7:$F$106)*(IF('Gastos com Pessoal'!$L$7:$L$106&lt;=AC$1,1,0))*INDIRECT(CONCATENATE("'Gastos com Pessoal'!",$BB44)))+SUM((AC$1&gt;='Gastos com Pessoal'!$E$7:$E$106)*(AC$1&lt;='Gastos com Pessoal'!$F$7:$F$106)*(IF('Gastos com Pessoal'!$Q$7:$Q$106&lt;=AC$1,1,0))*INDIRECT(CONCATENATE("'Gastos com Pessoal'!",$BD44)))</f>
        <v>0</v>
      </c>
      <c r="AD44" s="88">
        <f t="array" aca="1" ref="AD44" ca="1">SUM((AD$1&gt;='Gastos com Pessoal'!$E$7:$E$106)*(AD$1&lt;='Gastos com Pessoal'!$F$7:$F$106)*INDIRECT(CONCATENATE("'Encargos e Benefícios'!",$AX44)))+SUM((AD$1&gt;='Gastos com Pessoal'!$E$7:$E$106)*(AD$1&lt;='Gastos com Pessoal'!$F$7:$F$106)*(IF('Gastos com Pessoal'!$G$7:$G$106&lt;=AD$1,1,0))*INDIRECT(CONCATENATE("'Gastos com Pessoal'!",$AZ44)))+SUM((AD$1&gt;='Gastos com Pessoal'!$E$7:$E$106)*(AD$1&lt;='Gastos com Pessoal'!$F$7:$F$106)*(IF('Gastos com Pessoal'!$L$7:$L$106&lt;=AD$1,1,0))*INDIRECT(CONCATENATE("'Gastos com Pessoal'!",$BB44)))+SUM((AD$1&gt;='Gastos com Pessoal'!$E$7:$E$106)*(AD$1&lt;='Gastos com Pessoal'!$F$7:$F$106)*(IF('Gastos com Pessoal'!$Q$7:$Q$106&lt;=AD$1,1,0))*INDIRECT(CONCATENATE("'Gastos com Pessoal'!",$BD44)))</f>
        <v>0</v>
      </c>
      <c r="AE44" s="88">
        <f t="array" aca="1" ref="AE44" ca="1">SUM((AE$1&gt;='Gastos com Pessoal'!$E$7:$E$106)*(AE$1&lt;='Gastos com Pessoal'!$F$7:$F$106)*INDIRECT(CONCATENATE("'Encargos e Benefícios'!",$AX44)))+SUM((AE$1&gt;='Gastos com Pessoal'!$E$7:$E$106)*(AE$1&lt;='Gastos com Pessoal'!$F$7:$F$106)*(IF('Gastos com Pessoal'!$G$7:$G$106&lt;=AE$1,1,0))*INDIRECT(CONCATENATE("'Gastos com Pessoal'!",$AZ44)))+SUM((AE$1&gt;='Gastos com Pessoal'!$E$7:$E$106)*(AE$1&lt;='Gastos com Pessoal'!$F$7:$F$106)*(IF('Gastos com Pessoal'!$L$7:$L$106&lt;=AE$1,1,0))*INDIRECT(CONCATENATE("'Gastos com Pessoal'!",$BB44)))+SUM((AE$1&gt;='Gastos com Pessoal'!$E$7:$E$106)*(AE$1&lt;='Gastos com Pessoal'!$F$7:$F$106)*(IF('Gastos com Pessoal'!$Q$7:$Q$106&lt;=AE$1,1,0))*INDIRECT(CONCATENATE("'Gastos com Pessoal'!",$BD44)))</f>
        <v>0</v>
      </c>
      <c r="AF44" s="88">
        <f t="array" aca="1" ref="AF44" ca="1">SUM((AF$1&gt;='Gastos com Pessoal'!$E$7:$E$106)*(AF$1&lt;='Gastos com Pessoal'!$F$7:$F$106)*INDIRECT(CONCATENATE("'Encargos e Benefícios'!",$AX44)))+SUM((AF$1&gt;='Gastos com Pessoal'!$E$7:$E$106)*(AF$1&lt;='Gastos com Pessoal'!$F$7:$F$106)*(IF('Gastos com Pessoal'!$G$7:$G$106&lt;=AF$1,1,0))*INDIRECT(CONCATENATE("'Gastos com Pessoal'!",$AZ44)))+SUM((AF$1&gt;='Gastos com Pessoal'!$E$7:$E$106)*(AF$1&lt;='Gastos com Pessoal'!$F$7:$F$106)*(IF('Gastos com Pessoal'!$L$7:$L$106&lt;=AF$1,1,0))*INDIRECT(CONCATENATE("'Gastos com Pessoal'!",$BB44)))+SUM((AF$1&gt;='Gastos com Pessoal'!$E$7:$E$106)*(AF$1&lt;='Gastos com Pessoal'!$F$7:$F$106)*(IF('Gastos com Pessoal'!$Q$7:$Q$106&lt;=AF$1,1,0))*INDIRECT(CONCATENATE("'Gastos com Pessoal'!",$BD44)))</f>
        <v>0</v>
      </c>
      <c r="AG44" s="88">
        <f t="array" aca="1" ref="AG44" ca="1">SUM((AG$1&gt;='Gastos com Pessoal'!$E$7:$E$106)*(AG$1&lt;='Gastos com Pessoal'!$F$7:$F$106)*INDIRECT(CONCATENATE("'Encargos e Benefícios'!",$AX44)))+SUM((AG$1&gt;='Gastos com Pessoal'!$E$7:$E$106)*(AG$1&lt;='Gastos com Pessoal'!$F$7:$F$106)*(IF('Gastos com Pessoal'!$G$7:$G$106&lt;=AG$1,1,0))*INDIRECT(CONCATENATE("'Gastos com Pessoal'!",$AZ44)))+SUM((AG$1&gt;='Gastos com Pessoal'!$E$7:$E$106)*(AG$1&lt;='Gastos com Pessoal'!$F$7:$F$106)*(IF('Gastos com Pessoal'!$L$7:$L$106&lt;=AG$1,1,0))*INDIRECT(CONCATENATE("'Gastos com Pessoal'!",$BB44)))+SUM((AG$1&gt;='Gastos com Pessoal'!$E$7:$E$106)*(AG$1&lt;='Gastos com Pessoal'!$F$7:$F$106)*(IF('Gastos com Pessoal'!$Q$7:$Q$106&lt;=AG$1,1,0))*INDIRECT(CONCATENATE("'Gastos com Pessoal'!",$BD44)))</f>
        <v>0</v>
      </c>
      <c r="AH44" s="88">
        <f t="array" aca="1" ref="AH44" ca="1">SUM((AH$1&gt;='Gastos com Pessoal'!$E$7:$E$106)*(AH$1&lt;='Gastos com Pessoal'!$F$7:$F$106)*INDIRECT(CONCATENATE("'Encargos e Benefícios'!",$AX44)))+SUM((AH$1&gt;='Gastos com Pessoal'!$E$7:$E$106)*(AH$1&lt;='Gastos com Pessoal'!$F$7:$F$106)*(IF('Gastos com Pessoal'!$G$7:$G$106&lt;=AH$1,1,0))*INDIRECT(CONCATENATE("'Gastos com Pessoal'!",$AZ44)))+SUM((AH$1&gt;='Gastos com Pessoal'!$E$7:$E$106)*(AH$1&lt;='Gastos com Pessoal'!$F$7:$F$106)*(IF('Gastos com Pessoal'!$L$7:$L$106&lt;=AH$1,1,0))*INDIRECT(CONCATENATE("'Gastos com Pessoal'!",$BB44)))+SUM((AH$1&gt;='Gastos com Pessoal'!$E$7:$E$106)*(AH$1&lt;='Gastos com Pessoal'!$F$7:$F$106)*(IF('Gastos com Pessoal'!$Q$7:$Q$106&lt;=AH$1,1,0))*INDIRECT(CONCATENATE("'Gastos com Pessoal'!",$BD44)))</f>
        <v>0</v>
      </c>
      <c r="AI44" s="88">
        <f t="array" aca="1" ref="AI44" ca="1">SUM((AI$1&gt;='Gastos com Pessoal'!$E$7:$E$106)*(AI$1&lt;='Gastos com Pessoal'!$F$7:$F$106)*INDIRECT(CONCATENATE("'Encargos e Benefícios'!",$AX44)))+SUM((AI$1&gt;='Gastos com Pessoal'!$E$7:$E$106)*(AI$1&lt;='Gastos com Pessoal'!$F$7:$F$106)*(IF('Gastos com Pessoal'!$G$7:$G$106&lt;=AI$1,1,0))*INDIRECT(CONCATENATE("'Gastos com Pessoal'!",$AZ44)))+SUM((AI$1&gt;='Gastos com Pessoal'!$E$7:$E$106)*(AI$1&lt;='Gastos com Pessoal'!$F$7:$F$106)*(IF('Gastos com Pessoal'!$L$7:$L$106&lt;=AI$1,1,0))*INDIRECT(CONCATENATE("'Gastos com Pessoal'!",$BB44)))+SUM((AI$1&gt;='Gastos com Pessoal'!$E$7:$E$106)*(AI$1&lt;='Gastos com Pessoal'!$F$7:$F$106)*(IF('Gastos com Pessoal'!$Q$7:$Q$106&lt;=AI$1,1,0))*INDIRECT(CONCATENATE("'Gastos com Pessoal'!",$BD44)))</f>
        <v>0</v>
      </c>
      <c r="AJ44" s="88">
        <f t="array" aca="1" ref="AJ44" ca="1">SUM((AJ$1&gt;='Gastos com Pessoal'!$E$7:$E$106)*(AJ$1&lt;='Gastos com Pessoal'!$F$7:$F$106)*INDIRECT(CONCATENATE("'Encargos e Benefícios'!",$AX44)))+SUM((AJ$1&gt;='Gastos com Pessoal'!$E$7:$E$106)*(AJ$1&lt;='Gastos com Pessoal'!$F$7:$F$106)*(IF('Gastos com Pessoal'!$G$7:$G$106&lt;=AJ$1,1,0))*INDIRECT(CONCATENATE("'Gastos com Pessoal'!",$AZ44)))+SUM((AJ$1&gt;='Gastos com Pessoal'!$E$7:$E$106)*(AJ$1&lt;='Gastos com Pessoal'!$F$7:$F$106)*(IF('Gastos com Pessoal'!$L$7:$L$106&lt;=AJ$1,1,0))*INDIRECT(CONCATENATE("'Gastos com Pessoal'!",$BB44)))+SUM((AJ$1&gt;='Gastos com Pessoal'!$E$7:$E$106)*(AJ$1&lt;='Gastos com Pessoal'!$F$7:$F$106)*(IF('Gastos com Pessoal'!$Q$7:$Q$106&lt;=AJ$1,1,0))*INDIRECT(CONCATENATE("'Gastos com Pessoal'!",$BD44)))</f>
        <v>0</v>
      </c>
      <c r="AK44" s="88">
        <f t="array" aca="1" ref="AK44" ca="1">SUM((AK$1&gt;='Gastos com Pessoal'!$E$7:$E$106)*(AK$1&lt;='Gastos com Pessoal'!$F$7:$F$106)*INDIRECT(CONCATENATE("'Encargos e Benefícios'!",$AX44)))+SUM((AK$1&gt;='Gastos com Pessoal'!$E$7:$E$106)*(AK$1&lt;='Gastos com Pessoal'!$F$7:$F$106)*(IF('Gastos com Pessoal'!$G$7:$G$106&lt;=AK$1,1,0))*INDIRECT(CONCATENATE("'Gastos com Pessoal'!",$AZ44)))+SUM((AK$1&gt;='Gastos com Pessoal'!$E$7:$E$106)*(AK$1&lt;='Gastos com Pessoal'!$F$7:$F$106)*(IF('Gastos com Pessoal'!$L$7:$L$106&lt;=AK$1,1,0))*INDIRECT(CONCATENATE("'Gastos com Pessoal'!",$BB44)))+SUM((AK$1&gt;='Gastos com Pessoal'!$E$7:$E$106)*(AK$1&lt;='Gastos com Pessoal'!$F$7:$F$106)*(IF('Gastos com Pessoal'!$Q$7:$Q$106&lt;=AK$1,1,0))*INDIRECT(CONCATENATE("'Gastos com Pessoal'!",$BD44)))</f>
        <v>0</v>
      </c>
      <c r="AL44" s="88">
        <f t="array" aca="1" ref="AL44" ca="1">SUM((AL$1&gt;='Gastos com Pessoal'!$E$7:$E$106)*(AL$1&lt;='Gastos com Pessoal'!$F$7:$F$106)*INDIRECT(CONCATENATE("'Encargos e Benefícios'!",$AX44)))+SUM((AL$1&gt;='Gastos com Pessoal'!$E$7:$E$106)*(AL$1&lt;='Gastos com Pessoal'!$F$7:$F$106)*(IF('Gastos com Pessoal'!$G$7:$G$106&lt;=AL$1,1,0))*INDIRECT(CONCATENATE("'Gastos com Pessoal'!",$AZ44)))+SUM((AL$1&gt;='Gastos com Pessoal'!$E$7:$E$106)*(AL$1&lt;='Gastos com Pessoal'!$F$7:$F$106)*(IF('Gastos com Pessoal'!$L$7:$L$106&lt;=AL$1,1,0))*INDIRECT(CONCATENATE("'Gastos com Pessoal'!",$BB44)))+SUM((AL$1&gt;='Gastos com Pessoal'!$E$7:$E$106)*(AL$1&lt;='Gastos com Pessoal'!$F$7:$F$106)*(IF('Gastos com Pessoal'!$Q$7:$Q$106&lt;=AL$1,1,0))*INDIRECT(CONCATENATE("'Gastos com Pessoal'!",$BD44)))</f>
        <v>0</v>
      </c>
      <c r="AM44" s="122">
        <f t="shared" ref="AM44:AM51" ca="1" si="16">SUM(C44:AL44)</f>
        <v>231511.47326999993</v>
      </c>
      <c r="AN44" s="91">
        <f t="shared" ref="AN44:AN53" ca="1" si="17">IF($AM$139=0,0,AM44/$AM$139)</f>
        <v>1.5117527117904371E-2</v>
      </c>
      <c r="AO44" s="108"/>
      <c r="AP44" s="108"/>
      <c r="AQ44" s="108"/>
      <c r="AR44" s="108"/>
      <c r="AS44" s="108"/>
      <c r="AT44" s="108"/>
      <c r="AU44" s="108"/>
      <c r="AV44" s="108"/>
      <c r="AW44" s="149"/>
      <c r="AX44" s="149" t="str">
        <f ca="1">IF(ISNA('Encargos e Benefícios'!AB1),"$ZZ$6:$ZZ$105",'Encargos e Benefícios'!AB1)</f>
        <v>$P$6:$P$105</v>
      </c>
      <c r="AY44" s="149"/>
      <c r="AZ44" s="149" t="str">
        <f ca="1">IF(ISNA('Gastos com Pessoal'!AT1),"$ZZ$6:$ZZ$105",'Gastos com Pessoal'!AT1)</f>
        <v>$ZZ$6:$ZZ$105</v>
      </c>
      <c r="BA44" s="149"/>
      <c r="BB44" s="149" t="str">
        <f ca="1">IF(ISNA('Gastos com Pessoal'!AX1),"$ZZ$6:$ZZ$105",'Gastos com Pessoal'!AX1)</f>
        <v>$N$7:$N$106</v>
      </c>
      <c r="BC44" s="149"/>
      <c r="BD44" s="149" t="str">
        <f ca="1">IF(ISNA('Gastos com Pessoal'!BB1),"$ZZ$6:$ZZ$105",'Gastos com Pessoal'!BB1)</f>
        <v>$ZZ$6:$ZZ$105</v>
      </c>
      <c r="BE44" s="149"/>
    </row>
    <row r="45" spans="1:57" ht="23.25" customHeight="1">
      <c r="A45" s="121" t="s">
        <v>189</v>
      </c>
      <c r="B45" s="30" t="s">
        <v>190</v>
      </c>
      <c r="C45" s="88">
        <f t="array" aca="1" ref="C45" ca="1">SUM((C$1&gt;='Gastos com Pessoal'!$E$7:$E$106)*(C$1&lt;='Gastos com Pessoal'!$F$7:$F$106)*INDIRECT(CONCATENATE("'Encargos e Benefícios'!",$AX45)))+SUM((C$1&gt;='Gastos com Pessoal'!$E$113:$E$122)*(C$1&lt;='Gastos com Pessoal'!$F$113:$F$122)*INDIRECT(CONCATENATE("'Encargos e Benefícios'!",$AY45)))+SUM((C$1&gt;='Gastos com Pessoal'!$E$7:$E$106)*(C$1&lt;='Gastos com Pessoal'!$F$7:$F$106)*(IF('Gastos com Pessoal'!$G$7:$G$106&lt;=C$1,1,0))*INDIRECT(CONCATENATE("'Gastos com Pessoal'!",$AZ45)))+SUM((C$1&gt;='Gastos com Pessoal'!$E$113:$E$122)*(C$1&lt;='Gastos com Pessoal'!$F$113:$F$122)*(IF('Gastos com Pessoal'!$G$113:$G$122&lt;=C$1,1,0))*INDIRECT(CONCATENATE("'Gastos com Pessoal'!",$BA45)))+SUM((C$1&gt;='Gastos com Pessoal'!$E$7:$E$106)*(C$1&lt;='Gastos com Pessoal'!$F$7:$F$106)*(IF('Gastos com Pessoal'!$L$7:$L$106&lt;=C$1,1,0))*INDIRECT(CONCATENATE("'Gastos com Pessoal'!",$BB45)))+SUM((C$1&gt;='Gastos com Pessoal'!$E$113:$E$122)*(C$1&lt;='Gastos com Pessoal'!$F$113:$F$122)*(IF('Gastos com Pessoal'!$L$113:$L$122&lt;=C$1,1,0))*INDIRECT(CONCATENATE("'Gastos com Pessoal'!",$BC45)))+SUM((C$1&gt;='Gastos com Pessoal'!$E$7:$E$106)*(C$1&lt;='Gastos com Pessoal'!$F$7:$F$106)*(IF('Gastos com Pessoal'!$Q$7:$Q$106&lt;=C$1,1,0))*INDIRECT(CONCATENATE("'Gastos com Pessoal'!",$BD45)))+SUM((C$1&gt;='Gastos com Pessoal'!$E$113:$E$122)*(C$1&lt;='Gastos com Pessoal'!$F$113:$F$122)*(IF('Gastos com Pessoal'!$Q$113:$Q$122&lt;=C$1,1,0))*INDIRECT(CONCATENATE("'Gastos com Pessoal'!",$BE45)))</f>
        <v>118650</v>
      </c>
      <c r="D45" s="88">
        <f t="array" aca="1" ref="D45" ca="1">SUM((D$1&gt;='Gastos com Pessoal'!$E$7:$E$106)*(D$1&lt;='Gastos com Pessoal'!$F$7:$F$106)*INDIRECT(CONCATENATE("'Encargos e Benefícios'!",$AX45)))+SUM((D$1&gt;='Gastos com Pessoal'!$E$113:$E$122)*(D$1&lt;='Gastos com Pessoal'!$F$113:$F$122)*INDIRECT(CONCATENATE("'Encargos e Benefícios'!",$AY45)))+SUM((D$1&gt;='Gastos com Pessoal'!$E$7:$E$106)*(D$1&lt;='Gastos com Pessoal'!$F$7:$F$106)*(IF('Gastos com Pessoal'!$G$7:$G$106&lt;=D$1,1,0))*INDIRECT(CONCATENATE("'Gastos com Pessoal'!",$AZ45)))+SUM((D$1&gt;='Gastos com Pessoal'!$E$113:$E$122)*(D$1&lt;='Gastos com Pessoal'!$F$113:$F$122)*(IF('Gastos com Pessoal'!$G$113:$G$122&lt;=D$1,1,0))*INDIRECT(CONCATENATE("'Gastos com Pessoal'!",$BA45)))+SUM((D$1&gt;='Gastos com Pessoal'!$E$7:$E$106)*(D$1&lt;='Gastos com Pessoal'!$F$7:$F$106)*(IF('Gastos com Pessoal'!$L$7:$L$106&lt;=D$1,1,0))*INDIRECT(CONCATENATE("'Gastos com Pessoal'!",$BB45)))+SUM((D$1&gt;='Gastos com Pessoal'!$E$113:$E$122)*(D$1&lt;='Gastos com Pessoal'!$F$113:$F$122)*(IF('Gastos com Pessoal'!$L$113:$L$122&lt;=D$1,1,0))*INDIRECT(CONCATENATE("'Gastos com Pessoal'!",$BC45)))+SUM((D$1&gt;='Gastos com Pessoal'!$E$7:$E$106)*(D$1&lt;='Gastos com Pessoal'!$F$7:$F$106)*(IF('Gastos com Pessoal'!$Q$7:$Q$106&lt;=D$1,1,0))*INDIRECT(CONCATENATE("'Gastos com Pessoal'!",$BD45)))+SUM((D$1&gt;='Gastos com Pessoal'!$E$113:$E$122)*(D$1&lt;='Gastos com Pessoal'!$F$113:$F$122)*(IF('Gastos com Pessoal'!$Q$113:$Q$122&lt;=D$1,1,0))*INDIRECT(CONCATENATE("'Gastos com Pessoal'!",$BE45)))</f>
        <v>118650</v>
      </c>
      <c r="E45" s="88">
        <f t="array" aca="1" ref="E45" ca="1">SUM((E$1&gt;='Gastos com Pessoal'!$E$7:$E$106)*(E$1&lt;='Gastos com Pessoal'!$F$7:$F$106)*INDIRECT(CONCATENATE("'Encargos e Benefícios'!",$AX45)))+SUM((E$1&gt;='Gastos com Pessoal'!$E$113:$E$122)*(E$1&lt;='Gastos com Pessoal'!$F$113:$F$122)*INDIRECT(CONCATENATE("'Encargos e Benefícios'!",$AY45)))+SUM((E$1&gt;='Gastos com Pessoal'!$E$7:$E$106)*(E$1&lt;='Gastos com Pessoal'!$F$7:$F$106)*(IF('Gastos com Pessoal'!$G$7:$G$106&lt;=E$1,1,0))*INDIRECT(CONCATENATE("'Gastos com Pessoal'!",$AZ45)))+SUM((E$1&gt;='Gastos com Pessoal'!$E$113:$E$122)*(E$1&lt;='Gastos com Pessoal'!$F$113:$F$122)*(IF('Gastos com Pessoal'!$G$113:$G$122&lt;=E$1,1,0))*INDIRECT(CONCATENATE("'Gastos com Pessoal'!",$BA45)))+SUM((E$1&gt;='Gastos com Pessoal'!$E$7:$E$106)*(E$1&lt;='Gastos com Pessoal'!$F$7:$F$106)*(IF('Gastos com Pessoal'!$L$7:$L$106&lt;=E$1,1,0))*INDIRECT(CONCATENATE("'Gastos com Pessoal'!",$BB45)))+SUM((E$1&gt;='Gastos com Pessoal'!$E$113:$E$122)*(E$1&lt;='Gastos com Pessoal'!$F$113:$F$122)*(IF('Gastos com Pessoal'!$L$113:$L$122&lt;=E$1,1,0))*INDIRECT(CONCATENATE("'Gastos com Pessoal'!",$BC45)))+SUM((E$1&gt;='Gastos com Pessoal'!$E$7:$E$106)*(E$1&lt;='Gastos com Pessoal'!$F$7:$F$106)*(IF('Gastos com Pessoal'!$Q$7:$Q$106&lt;=E$1,1,0))*INDIRECT(CONCATENATE("'Gastos com Pessoal'!",$BD45)))+SUM((E$1&gt;='Gastos com Pessoal'!$E$113:$E$122)*(E$1&lt;='Gastos com Pessoal'!$F$113:$F$122)*(IF('Gastos com Pessoal'!$Q$113:$Q$122&lt;=E$1,1,0))*INDIRECT(CONCATENATE("'Gastos com Pessoal'!",$BE45)))</f>
        <v>126000</v>
      </c>
      <c r="F45" s="88">
        <f t="array" aca="1" ref="F45" ca="1">SUM((F$1&gt;='Gastos com Pessoal'!$E$7:$E$106)*(F$1&lt;='Gastos com Pessoal'!$F$7:$F$106)*INDIRECT(CONCATENATE("'Encargos e Benefícios'!",$AX45)))+SUM((F$1&gt;='Gastos com Pessoal'!$E$113:$E$122)*(F$1&lt;='Gastos com Pessoal'!$F$113:$F$122)*INDIRECT(CONCATENATE("'Encargos e Benefícios'!",$AY45)))+SUM((F$1&gt;='Gastos com Pessoal'!$E$7:$E$106)*(F$1&lt;='Gastos com Pessoal'!$F$7:$F$106)*(IF('Gastos com Pessoal'!$G$7:$G$106&lt;=F$1,1,0))*INDIRECT(CONCATENATE("'Gastos com Pessoal'!",$AZ45)))+SUM((F$1&gt;='Gastos com Pessoal'!$E$113:$E$122)*(F$1&lt;='Gastos com Pessoal'!$F$113:$F$122)*(IF('Gastos com Pessoal'!$G$113:$G$122&lt;=F$1,1,0))*INDIRECT(CONCATENATE("'Gastos com Pessoal'!",$BA45)))+SUM((F$1&gt;='Gastos com Pessoal'!$E$7:$E$106)*(F$1&lt;='Gastos com Pessoal'!$F$7:$F$106)*(IF('Gastos com Pessoal'!$L$7:$L$106&lt;=F$1,1,0))*INDIRECT(CONCATENATE("'Gastos com Pessoal'!",$BB45)))+SUM((F$1&gt;='Gastos com Pessoal'!$E$113:$E$122)*(F$1&lt;='Gastos com Pessoal'!$F$113:$F$122)*(IF('Gastos com Pessoal'!$L$113:$L$122&lt;=F$1,1,0))*INDIRECT(CONCATENATE("'Gastos com Pessoal'!",$BC45)))+SUM((F$1&gt;='Gastos com Pessoal'!$E$7:$E$106)*(F$1&lt;='Gastos com Pessoal'!$F$7:$F$106)*(IF('Gastos com Pessoal'!$Q$7:$Q$106&lt;=F$1,1,0))*INDIRECT(CONCATENATE("'Gastos com Pessoal'!",$BD45)))+SUM((F$1&gt;='Gastos com Pessoal'!$E$113:$E$122)*(F$1&lt;='Gastos com Pessoal'!$F$113:$F$122)*(IF('Gastos com Pessoal'!$Q$113:$Q$122&lt;=F$1,1,0))*INDIRECT(CONCATENATE("'Gastos com Pessoal'!",$BE45)))</f>
        <v>126000</v>
      </c>
      <c r="G45" s="88">
        <f t="array" aca="1" ref="G45" ca="1">SUM((G$1&gt;='Gastos com Pessoal'!$E$7:$E$106)*(G$1&lt;='Gastos com Pessoal'!$F$7:$F$106)*INDIRECT(CONCATENATE("'Encargos e Benefícios'!",$AX45)))+SUM((G$1&gt;='Gastos com Pessoal'!$E$113:$E$122)*(G$1&lt;='Gastos com Pessoal'!$F$113:$F$122)*INDIRECT(CONCATENATE("'Encargos e Benefícios'!",$AY45)))+SUM((G$1&gt;='Gastos com Pessoal'!$E$7:$E$106)*(G$1&lt;='Gastos com Pessoal'!$F$7:$F$106)*(IF('Gastos com Pessoal'!$G$7:$G$106&lt;=G$1,1,0))*INDIRECT(CONCATENATE("'Gastos com Pessoal'!",$AZ45)))+SUM((G$1&gt;='Gastos com Pessoal'!$E$113:$E$122)*(G$1&lt;='Gastos com Pessoal'!$F$113:$F$122)*(IF('Gastos com Pessoal'!$G$113:$G$122&lt;=G$1,1,0))*INDIRECT(CONCATENATE("'Gastos com Pessoal'!",$BA45)))+SUM((G$1&gt;='Gastos com Pessoal'!$E$7:$E$106)*(G$1&lt;='Gastos com Pessoal'!$F$7:$F$106)*(IF('Gastos com Pessoal'!$L$7:$L$106&lt;=G$1,1,0))*INDIRECT(CONCATENATE("'Gastos com Pessoal'!",$BB45)))+SUM((G$1&gt;='Gastos com Pessoal'!$E$113:$E$122)*(G$1&lt;='Gastos com Pessoal'!$F$113:$F$122)*(IF('Gastos com Pessoal'!$L$113:$L$122&lt;=G$1,1,0))*INDIRECT(CONCATENATE("'Gastos com Pessoal'!",$BC45)))+SUM((G$1&gt;='Gastos com Pessoal'!$E$7:$E$106)*(G$1&lt;='Gastos com Pessoal'!$F$7:$F$106)*(IF('Gastos com Pessoal'!$Q$7:$Q$106&lt;=G$1,1,0))*INDIRECT(CONCATENATE("'Gastos com Pessoal'!",$BD45)))+SUM((G$1&gt;='Gastos com Pessoal'!$E$113:$E$122)*(G$1&lt;='Gastos com Pessoal'!$F$113:$F$122)*(IF('Gastos com Pessoal'!$Q$113:$Q$122&lt;=G$1,1,0))*INDIRECT(CONCATENATE("'Gastos com Pessoal'!",$BE45)))</f>
        <v>130200</v>
      </c>
      <c r="H45" s="88">
        <f t="array" aca="1" ref="H45" ca="1">SUM((H$1&gt;='Gastos com Pessoal'!$E$7:$E$106)*(H$1&lt;='Gastos com Pessoal'!$F$7:$F$106)*INDIRECT(CONCATENATE("'Encargos e Benefícios'!",$AX45)))+SUM((H$1&gt;='Gastos com Pessoal'!$E$113:$E$122)*(H$1&lt;='Gastos com Pessoal'!$F$113:$F$122)*INDIRECT(CONCATENATE("'Encargos e Benefícios'!",$AY45)))+SUM((H$1&gt;='Gastos com Pessoal'!$E$7:$E$106)*(H$1&lt;='Gastos com Pessoal'!$F$7:$F$106)*(IF('Gastos com Pessoal'!$G$7:$G$106&lt;=H$1,1,0))*INDIRECT(CONCATENATE("'Gastos com Pessoal'!",$AZ45)))+SUM((H$1&gt;='Gastos com Pessoal'!$E$113:$E$122)*(H$1&lt;='Gastos com Pessoal'!$F$113:$F$122)*(IF('Gastos com Pessoal'!$G$113:$G$122&lt;=H$1,1,0))*INDIRECT(CONCATENATE("'Gastos com Pessoal'!",$BA45)))+SUM((H$1&gt;='Gastos com Pessoal'!$E$7:$E$106)*(H$1&lt;='Gastos com Pessoal'!$F$7:$F$106)*(IF('Gastos com Pessoal'!$L$7:$L$106&lt;=H$1,1,0))*INDIRECT(CONCATENATE("'Gastos com Pessoal'!",$BB45)))+SUM((H$1&gt;='Gastos com Pessoal'!$E$113:$E$122)*(H$1&lt;='Gastos com Pessoal'!$F$113:$F$122)*(IF('Gastos com Pessoal'!$L$113:$L$122&lt;=H$1,1,0))*INDIRECT(CONCATENATE("'Gastos com Pessoal'!",$BC45)))+SUM((H$1&gt;='Gastos com Pessoal'!$E$7:$E$106)*(H$1&lt;='Gastos com Pessoal'!$F$7:$F$106)*(IF('Gastos com Pessoal'!$Q$7:$Q$106&lt;=H$1,1,0))*INDIRECT(CONCATENATE("'Gastos com Pessoal'!",$BD45)))+SUM((H$1&gt;='Gastos com Pessoal'!$E$113:$E$122)*(H$1&lt;='Gastos com Pessoal'!$F$113:$F$122)*(IF('Gastos com Pessoal'!$Q$113:$Q$122&lt;=H$1,1,0))*INDIRECT(CONCATENATE("'Gastos com Pessoal'!",$BE45)))</f>
        <v>140700</v>
      </c>
      <c r="I45" s="88">
        <f t="array" aca="1" ref="I45" ca="1">SUM((I$1&gt;='Gastos com Pessoal'!$E$7:$E$106)*(I$1&lt;='Gastos com Pessoal'!$F$7:$F$106)*INDIRECT(CONCATENATE("'Encargos e Benefícios'!",$AX45)))+SUM((I$1&gt;='Gastos com Pessoal'!$E$113:$E$122)*(I$1&lt;='Gastos com Pessoal'!$F$113:$F$122)*INDIRECT(CONCATENATE("'Encargos e Benefícios'!",$AY45)))+SUM((I$1&gt;='Gastos com Pessoal'!$E$7:$E$106)*(I$1&lt;='Gastos com Pessoal'!$F$7:$F$106)*(IF('Gastos com Pessoal'!$G$7:$G$106&lt;=I$1,1,0))*INDIRECT(CONCATENATE("'Gastos com Pessoal'!",$AZ45)))+SUM((I$1&gt;='Gastos com Pessoal'!$E$113:$E$122)*(I$1&lt;='Gastos com Pessoal'!$F$113:$F$122)*(IF('Gastos com Pessoal'!$G$113:$G$122&lt;=I$1,1,0))*INDIRECT(CONCATENATE("'Gastos com Pessoal'!",$BA45)))+SUM((I$1&gt;='Gastos com Pessoal'!$E$7:$E$106)*(I$1&lt;='Gastos com Pessoal'!$F$7:$F$106)*(IF('Gastos com Pessoal'!$L$7:$L$106&lt;=I$1,1,0))*INDIRECT(CONCATENATE("'Gastos com Pessoal'!",$BB45)))+SUM((I$1&gt;='Gastos com Pessoal'!$E$113:$E$122)*(I$1&lt;='Gastos com Pessoal'!$F$113:$F$122)*(IF('Gastos com Pessoal'!$L$113:$L$122&lt;=I$1,1,0))*INDIRECT(CONCATENATE("'Gastos com Pessoal'!",$BC45)))+SUM((I$1&gt;='Gastos com Pessoal'!$E$7:$E$106)*(I$1&lt;='Gastos com Pessoal'!$F$7:$F$106)*(IF('Gastos com Pessoal'!$Q$7:$Q$106&lt;=I$1,1,0))*INDIRECT(CONCATENATE("'Gastos com Pessoal'!",$BD45)))+SUM((I$1&gt;='Gastos com Pessoal'!$E$113:$E$122)*(I$1&lt;='Gastos com Pessoal'!$F$113:$F$122)*(IF('Gastos com Pessoal'!$Q$113:$Q$122&lt;=I$1,1,0))*INDIRECT(CONCATENATE("'Gastos com Pessoal'!",$BE45)))</f>
        <v>0</v>
      </c>
      <c r="J45" s="88">
        <f t="array" aca="1" ref="J45" ca="1">SUM((J$1&gt;='Gastos com Pessoal'!$E$7:$E$106)*(J$1&lt;='Gastos com Pessoal'!$F$7:$F$106)*INDIRECT(CONCATENATE("'Encargos e Benefícios'!",$AX45)))+SUM((J$1&gt;='Gastos com Pessoal'!$E$113:$E$122)*(J$1&lt;='Gastos com Pessoal'!$F$113:$F$122)*INDIRECT(CONCATENATE("'Encargos e Benefícios'!",$AY45)))+SUM((J$1&gt;='Gastos com Pessoal'!$E$7:$E$106)*(J$1&lt;='Gastos com Pessoal'!$F$7:$F$106)*(IF('Gastos com Pessoal'!$G$7:$G$106&lt;=J$1,1,0))*INDIRECT(CONCATENATE("'Gastos com Pessoal'!",$AZ45)))+SUM((J$1&gt;='Gastos com Pessoal'!$E$113:$E$122)*(J$1&lt;='Gastos com Pessoal'!$F$113:$F$122)*(IF('Gastos com Pessoal'!$G$113:$G$122&lt;=J$1,1,0))*INDIRECT(CONCATENATE("'Gastos com Pessoal'!",$BA45)))+SUM((J$1&gt;='Gastos com Pessoal'!$E$7:$E$106)*(J$1&lt;='Gastos com Pessoal'!$F$7:$F$106)*(IF('Gastos com Pessoal'!$L$7:$L$106&lt;=J$1,1,0))*INDIRECT(CONCATENATE("'Gastos com Pessoal'!",$BB45)))+SUM((J$1&gt;='Gastos com Pessoal'!$E$113:$E$122)*(J$1&lt;='Gastos com Pessoal'!$F$113:$F$122)*(IF('Gastos com Pessoal'!$L$113:$L$122&lt;=J$1,1,0))*INDIRECT(CONCATENATE("'Gastos com Pessoal'!",$BC45)))+SUM((J$1&gt;='Gastos com Pessoal'!$E$7:$E$106)*(J$1&lt;='Gastos com Pessoal'!$F$7:$F$106)*(IF('Gastos com Pessoal'!$Q$7:$Q$106&lt;=J$1,1,0))*INDIRECT(CONCATENATE("'Gastos com Pessoal'!",$BD45)))+SUM((J$1&gt;='Gastos com Pessoal'!$E$113:$E$122)*(J$1&lt;='Gastos com Pessoal'!$F$113:$F$122)*(IF('Gastos com Pessoal'!$Q$113:$Q$122&lt;=J$1,1,0))*INDIRECT(CONCATENATE("'Gastos com Pessoal'!",$BE45)))</f>
        <v>0</v>
      </c>
      <c r="K45" s="88">
        <f t="array" aca="1" ref="K45" ca="1">SUM((K$1&gt;='Gastos com Pessoal'!$E$7:$E$106)*(K$1&lt;='Gastos com Pessoal'!$F$7:$F$106)*INDIRECT(CONCATENATE("'Encargos e Benefícios'!",$AX45)))+SUM((K$1&gt;='Gastos com Pessoal'!$E$113:$E$122)*(K$1&lt;='Gastos com Pessoal'!$F$113:$F$122)*INDIRECT(CONCATENATE("'Encargos e Benefícios'!",$AY45)))+SUM((K$1&gt;='Gastos com Pessoal'!$E$7:$E$106)*(K$1&lt;='Gastos com Pessoal'!$F$7:$F$106)*(IF('Gastos com Pessoal'!$G$7:$G$106&lt;=K$1,1,0))*INDIRECT(CONCATENATE("'Gastos com Pessoal'!",$AZ45)))+SUM((K$1&gt;='Gastos com Pessoal'!$E$113:$E$122)*(K$1&lt;='Gastos com Pessoal'!$F$113:$F$122)*(IF('Gastos com Pessoal'!$G$113:$G$122&lt;=K$1,1,0))*INDIRECT(CONCATENATE("'Gastos com Pessoal'!",$BA45)))+SUM((K$1&gt;='Gastos com Pessoal'!$E$7:$E$106)*(K$1&lt;='Gastos com Pessoal'!$F$7:$F$106)*(IF('Gastos com Pessoal'!$L$7:$L$106&lt;=K$1,1,0))*INDIRECT(CONCATENATE("'Gastos com Pessoal'!",$BB45)))+SUM((K$1&gt;='Gastos com Pessoal'!$E$113:$E$122)*(K$1&lt;='Gastos com Pessoal'!$F$113:$F$122)*(IF('Gastos com Pessoal'!$L$113:$L$122&lt;=K$1,1,0))*INDIRECT(CONCATENATE("'Gastos com Pessoal'!",$BC45)))+SUM((K$1&gt;='Gastos com Pessoal'!$E$7:$E$106)*(K$1&lt;='Gastos com Pessoal'!$F$7:$F$106)*(IF('Gastos com Pessoal'!$Q$7:$Q$106&lt;=K$1,1,0))*INDIRECT(CONCATENATE("'Gastos com Pessoal'!",$BD45)))+SUM((K$1&gt;='Gastos com Pessoal'!$E$113:$E$122)*(K$1&lt;='Gastos com Pessoal'!$F$113:$F$122)*(IF('Gastos com Pessoal'!$Q$113:$Q$122&lt;=K$1,1,0))*INDIRECT(CONCATENATE("'Gastos com Pessoal'!",$BE45)))</f>
        <v>0</v>
      </c>
      <c r="L45" s="88">
        <f t="array" aca="1" ref="L45" ca="1">SUM((L$1&gt;='Gastos com Pessoal'!$E$7:$E$106)*(L$1&lt;='Gastos com Pessoal'!$F$7:$F$106)*INDIRECT(CONCATENATE("'Encargos e Benefícios'!",$AX45)))+SUM((L$1&gt;='Gastos com Pessoal'!$E$113:$E$122)*(L$1&lt;='Gastos com Pessoal'!$F$113:$F$122)*INDIRECT(CONCATENATE("'Encargos e Benefícios'!",$AY45)))+SUM((L$1&gt;='Gastos com Pessoal'!$E$7:$E$106)*(L$1&lt;='Gastos com Pessoal'!$F$7:$F$106)*(IF('Gastos com Pessoal'!$G$7:$G$106&lt;=L$1,1,0))*INDIRECT(CONCATENATE("'Gastos com Pessoal'!",$AZ45)))+SUM((L$1&gt;='Gastos com Pessoal'!$E$113:$E$122)*(L$1&lt;='Gastos com Pessoal'!$F$113:$F$122)*(IF('Gastos com Pessoal'!$G$113:$G$122&lt;=L$1,1,0))*INDIRECT(CONCATENATE("'Gastos com Pessoal'!",$BA45)))+SUM((L$1&gt;='Gastos com Pessoal'!$E$7:$E$106)*(L$1&lt;='Gastos com Pessoal'!$F$7:$F$106)*(IF('Gastos com Pessoal'!$L$7:$L$106&lt;=L$1,1,0))*INDIRECT(CONCATENATE("'Gastos com Pessoal'!",$BB45)))+SUM((L$1&gt;='Gastos com Pessoal'!$E$113:$E$122)*(L$1&lt;='Gastos com Pessoal'!$F$113:$F$122)*(IF('Gastos com Pessoal'!$L$113:$L$122&lt;=L$1,1,0))*INDIRECT(CONCATENATE("'Gastos com Pessoal'!",$BC45)))+SUM((L$1&gt;='Gastos com Pessoal'!$E$7:$E$106)*(L$1&lt;='Gastos com Pessoal'!$F$7:$F$106)*(IF('Gastos com Pessoal'!$Q$7:$Q$106&lt;=L$1,1,0))*INDIRECT(CONCATENATE("'Gastos com Pessoal'!",$BD45)))+SUM((L$1&gt;='Gastos com Pessoal'!$E$113:$E$122)*(L$1&lt;='Gastos com Pessoal'!$F$113:$F$122)*(IF('Gastos com Pessoal'!$Q$113:$Q$122&lt;=L$1,1,0))*INDIRECT(CONCATENATE("'Gastos com Pessoal'!",$BE45)))</f>
        <v>0</v>
      </c>
      <c r="M45" s="88">
        <f t="array" aca="1" ref="M45" ca="1">SUM((M$1&gt;='Gastos com Pessoal'!$E$7:$E$106)*(M$1&lt;='Gastos com Pessoal'!$F$7:$F$106)*INDIRECT(CONCATENATE("'Encargos e Benefícios'!",$AX45)))+SUM((M$1&gt;='Gastos com Pessoal'!$E$113:$E$122)*(M$1&lt;='Gastos com Pessoal'!$F$113:$F$122)*INDIRECT(CONCATENATE("'Encargos e Benefícios'!",$AY45)))+SUM((M$1&gt;='Gastos com Pessoal'!$E$7:$E$106)*(M$1&lt;='Gastos com Pessoal'!$F$7:$F$106)*(IF('Gastos com Pessoal'!$G$7:$G$106&lt;=M$1,1,0))*INDIRECT(CONCATENATE("'Gastos com Pessoal'!",$AZ45)))+SUM((M$1&gt;='Gastos com Pessoal'!$E$113:$E$122)*(M$1&lt;='Gastos com Pessoal'!$F$113:$F$122)*(IF('Gastos com Pessoal'!$G$113:$G$122&lt;=M$1,1,0))*INDIRECT(CONCATENATE("'Gastos com Pessoal'!",$BA45)))+SUM((M$1&gt;='Gastos com Pessoal'!$E$7:$E$106)*(M$1&lt;='Gastos com Pessoal'!$F$7:$F$106)*(IF('Gastos com Pessoal'!$L$7:$L$106&lt;=M$1,1,0))*INDIRECT(CONCATENATE("'Gastos com Pessoal'!",$BB45)))+SUM((M$1&gt;='Gastos com Pessoal'!$E$113:$E$122)*(M$1&lt;='Gastos com Pessoal'!$F$113:$F$122)*(IF('Gastos com Pessoal'!$L$113:$L$122&lt;=M$1,1,0))*INDIRECT(CONCATENATE("'Gastos com Pessoal'!",$BC45)))+SUM((M$1&gt;='Gastos com Pessoal'!$E$7:$E$106)*(M$1&lt;='Gastos com Pessoal'!$F$7:$F$106)*(IF('Gastos com Pessoal'!$Q$7:$Q$106&lt;=M$1,1,0))*INDIRECT(CONCATENATE("'Gastos com Pessoal'!",$BD45)))+SUM((M$1&gt;='Gastos com Pessoal'!$E$113:$E$122)*(M$1&lt;='Gastos com Pessoal'!$F$113:$F$122)*(IF('Gastos com Pessoal'!$Q$113:$Q$122&lt;=M$1,1,0))*INDIRECT(CONCATENATE("'Gastos com Pessoal'!",$BE45)))</f>
        <v>0</v>
      </c>
      <c r="N45" s="88">
        <f t="array" aca="1" ref="N45" ca="1">SUM((N$1&gt;='Gastos com Pessoal'!$E$7:$E$106)*(N$1&lt;='Gastos com Pessoal'!$F$7:$F$106)*INDIRECT(CONCATENATE("'Encargos e Benefícios'!",$AX45)))+SUM((N$1&gt;='Gastos com Pessoal'!$E$113:$E$122)*(N$1&lt;='Gastos com Pessoal'!$F$113:$F$122)*INDIRECT(CONCATENATE("'Encargos e Benefícios'!",$AY45)))+SUM((N$1&gt;='Gastos com Pessoal'!$E$7:$E$106)*(N$1&lt;='Gastos com Pessoal'!$F$7:$F$106)*(IF('Gastos com Pessoal'!$G$7:$G$106&lt;=N$1,1,0))*INDIRECT(CONCATENATE("'Gastos com Pessoal'!",$AZ45)))+SUM((N$1&gt;='Gastos com Pessoal'!$E$113:$E$122)*(N$1&lt;='Gastos com Pessoal'!$F$113:$F$122)*(IF('Gastos com Pessoal'!$G$113:$G$122&lt;=N$1,1,0))*INDIRECT(CONCATENATE("'Gastos com Pessoal'!",$BA45)))+SUM((N$1&gt;='Gastos com Pessoal'!$E$7:$E$106)*(N$1&lt;='Gastos com Pessoal'!$F$7:$F$106)*(IF('Gastos com Pessoal'!$L$7:$L$106&lt;=N$1,1,0))*INDIRECT(CONCATENATE("'Gastos com Pessoal'!",$BB45)))+SUM((N$1&gt;='Gastos com Pessoal'!$E$113:$E$122)*(N$1&lt;='Gastos com Pessoal'!$F$113:$F$122)*(IF('Gastos com Pessoal'!$L$113:$L$122&lt;=N$1,1,0))*INDIRECT(CONCATENATE("'Gastos com Pessoal'!",$BC45)))+SUM((N$1&gt;='Gastos com Pessoal'!$E$7:$E$106)*(N$1&lt;='Gastos com Pessoal'!$F$7:$F$106)*(IF('Gastos com Pessoal'!$Q$7:$Q$106&lt;=N$1,1,0))*INDIRECT(CONCATENATE("'Gastos com Pessoal'!",$BD45)))+SUM((N$1&gt;='Gastos com Pessoal'!$E$113:$E$122)*(N$1&lt;='Gastos com Pessoal'!$F$113:$F$122)*(IF('Gastos com Pessoal'!$Q$113:$Q$122&lt;=N$1,1,0))*INDIRECT(CONCATENATE("'Gastos com Pessoal'!",$BE45)))</f>
        <v>0</v>
      </c>
      <c r="O45" s="88">
        <f t="array" aca="1" ref="O45" ca="1">SUM((O$1&gt;='Gastos com Pessoal'!$E$7:$E$106)*(O$1&lt;='Gastos com Pessoal'!$F$7:$F$106)*INDIRECT(CONCATENATE("'Encargos e Benefícios'!",$AX45)))+SUM((O$1&gt;='Gastos com Pessoal'!$E$113:$E$122)*(O$1&lt;='Gastos com Pessoal'!$F$113:$F$122)*INDIRECT(CONCATENATE("'Encargos e Benefícios'!",$AY45)))+SUM((O$1&gt;='Gastos com Pessoal'!$E$7:$E$106)*(O$1&lt;='Gastos com Pessoal'!$F$7:$F$106)*(IF('Gastos com Pessoal'!$G$7:$G$106&lt;=O$1,1,0))*INDIRECT(CONCATENATE("'Gastos com Pessoal'!",$AZ45)))+SUM((O$1&gt;='Gastos com Pessoal'!$E$113:$E$122)*(O$1&lt;='Gastos com Pessoal'!$F$113:$F$122)*(IF('Gastos com Pessoal'!$G$113:$G$122&lt;=O$1,1,0))*INDIRECT(CONCATENATE("'Gastos com Pessoal'!",$BA45)))+SUM((O$1&gt;='Gastos com Pessoal'!$E$7:$E$106)*(O$1&lt;='Gastos com Pessoal'!$F$7:$F$106)*(IF('Gastos com Pessoal'!$L$7:$L$106&lt;=O$1,1,0))*INDIRECT(CONCATENATE("'Gastos com Pessoal'!",$BB45)))+SUM((O$1&gt;='Gastos com Pessoal'!$E$113:$E$122)*(O$1&lt;='Gastos com Pessoal'!$F$113:$F$122)*(IF('Gastos com Pessoal'!$L$113:$L$122&lt;=O$1,1,0))*INDIRECT(CONCATENATE("'Gastos com Pessoal'!",$BC45)))+SUM((O$1&gt;='Gastos com Pessoal'!$E$7:$E$106)*(O$1&lt;='Gastos com Pessoal'!$F$7:$F$106)*(IF('Gastos com Pessoal'!$Q$7:$Q$106&lt;=O$1,1,0))*INDIRECT(CONCATENATE("'Gastos com Pessoal'!",$BD45)))+SUM((O$1&gt;='Gastos com Pessoal'!$E$113:$E$122)*(O$1&lt;='Gastos com Pessoal'!$F$113:$F$122)*(IF('Gastos com Pessoal'!$Q$113:$Q$122&lt;=O$1,1,0))*INDIRECT(CONCATENATE("'Gastos com Pessoal'!",$BE45)))</f>
        <v>0</v>
      </c>
      <c r="P45" s="88">
        <f t="array" aca="1" ref="P45" ca="1">SUM((P$1&gt;='Gastos com Pessoal'!$E$7:$E$106)*(P$1&lt;='Gastos com Pessoal'!$F$7:$F$106)*INDIRECT(CONCATENATE("'Encargos e Benefícios'!",$AX45)))+SUM((P$1&gt;='Gastos com Pessoal'!$E$113:$E$122)*(P$1&lt;='Gastos com Pessoal'!$F$113:$F$122)*INDIRECT(CONCATENATE("'Encargos e Benefícios'!",$AY45)))+SUM((P$1&gt;='Gastos com Pessoal'!$E$7:$E$106)*(P$1&lt;='Gastos com Pessoal'!$F$7:$F$106)*(IF('Gastos com Pessoal'!$G$7:$G$106&lt;=P$1,1,0))*INDIRECT(CONCATENATE("'Gastos com Pessoal'!",$AZ45)))+SUM((P$1&gt;='Gastos com Pessoal'!$E$113:$E$122)*(P$1&lt;='Gastos com Pessoal'!$F$113:$F$122)*(IF('Gastos com Pessoal'!$G$113:$G$122&lt;=P$1,1,0))*INDIRECT(CONCATENATE("'Gastos com Pessoal'!",$BA45)))+SUM((P$1&gt;='Gastos com Pessoal'!$E$7:$E$106)*(P$1&lt;='Gastos com Pessoal'!$F$7:$F$106)*(IF('Gastos com Pessoal'!$L$7:$L$106&lt;=P$1,1,0))*INDIRECT(CONCATENATE("'Gastos com Pessoal'!",$BB45)))+SUM((P$1&gt;='Gastos com Pessoal'!$E$113:$E$122)*(P$1&lt;='Gastos com Pessoal'!$F$113:$F$122)*(IF('Gastos com Pessoal'!$L$113:$L$122&lt;=P$1,1,0))*INDIRECT(CONCATENATE("'Gastos com Pessoal'!",$BC45)))+SUM((P$1&gt;='Gastos com Pessoal'!$E$7:$E$106)*(P$1&lt;='Gastos com Pessoal'!$F$7:$F$106)*(IF('Gastos com Pessoal'!$Q$7:$Q$106&lt;=P$1,1,0))*INDIRECT(CONCATENATE("'Gastos com Pessoal'!",$BD45)))+SUM((P$1&gt;='Gastos com Pessoal'!$E$113:$E$122)*(P$1&lt;='Gastos com Pessoal'!$F$113:$F$122)*(IF('Gastos com Pessoal'!$Q$113:$Q$122&lt;=P$1,1,0))*INDIRECT(CONCATENATE("'Gastos com Pessoal'!",$BE45)))</f>
        <v>0</v>
      </c>
      <c r="Q45" s="88">
        <f t="array" aca="1" ref="Q45" ca="1">SUM((Q$1&gt;='Gastos com Pessoal'!$E$7:$E$106)*(Q$1&lt;='Gastos com Pessoal'!$F$7:$F$106)*INDIRECT(CONCATENATE("'Encargos e Benefícios'!",$AX45)))+SUM((Q$1&gt;='Gastos com Pessoal'!$E$113:$E$122)*(Q$1&lt;='Gastos com Pessoal'!$F$113:$F$122)*INDIRECT(CONCATENATE("'Encargos e Benefícios'!",$AY45)))+SUM((Q$1&gt;='Gastos com Pessoal'!$E$7:$E$106)*(Q$1&lt;='Gastos com Pessoal'!$F$7:$F$106)*(IF('Gastos com Pessoal'!$G$7:$G$106&lt;=Q$1,1,0))*INDIRECT(CONCATENATE("'Gastos com Pessoal'!",$AZ45)))+SUM((Q$1&gt;='Gastos com Pessoal'!$E$113:$E$122)*(Q$1&lt;='Gastos com Pessoal'!$F$113:$F$122)*(IF('Gastos com Pessoal'!$G$113:$G$122&lt;=Q$1,1,0))*INDIRECT(CONCATENATE("'Gastos com Pessoal'!",$BA45)))+SUM((Q$1&gt;='Gastos com Pessoal'!$E$7:$E$106)*(Q$1&lt;='Gastos com Pessoal'!$F$7:$F$106)*(IF('Gastos com Pessoal'!$L$7:$L$106&lt;=Q$1,1,0))*INDIRECT(CONCATENATE("'Gastos com Pessoal'!",$BB45)))+SUM((Q$1&gt;='Gastos com Pessoal'!$E$113:$E$122)*(Q$1&lt;='Gastos com Pessoal'!$F$113:$F$122)*(IF('Gastos com Pessoal'!$L$113:$L$122&lt;=Q$1,1,0))*INDIRECT(CONCATENATE("'Gastos com Pessoal'!",$BC45)))+SUM((Q$1&gt;='Gastos com Pessoal'!$E$7:$E$106)*(Q$1&lt;='Gastos com Pessoal'!$F$7:$F$106)*(IF('Gastos com Pessoal'!$Q$7:$Q$106&lt;=Q$1,1,0))*INDIRECT(CONCATENATE("'Gastos com Pessoal'!",$BD45)))+SUM((Q$1&gt;='Gastos com Pessoal'!$E$113:$E$122)*(Q$1&lt;='Gastos com Pessoal'!$F$113:$F$122)*(IF('Gastos com Pessoal'!$Q$113:$Q$122&lt;=Q$1,1,0))*INDIRECT(CONCATENATE("'Gastos com Pessoal'!",$BE45)))</f>
        <v>0</v>
      </c>
      <c r="R45" s="88">
        <f t="array" aca="1" ref="R45" ca="1">SUM((R$1&gt;='Gastos com Pessoal'!$E$7:$E$106)*(R$1&lt;='Gastos com Pessoal'!$F$7:$F$106)*INDIRECT(CONCATENATE("'Encargos e Benefícios'!",$AX45)))+SUM((R$1&gt;='Gastos com Pessoal'!$E$113:$E$122)*(R$1&lt;='Gastos com Pessoal'!$F$113:$F$122)*INDIRECT(CONCATENATE("'Encargos e Benefícios'!",$AY45)))+SUM((R$1&gt;='Gastos com Pessoal'!$E$7:$E$106)*(R$1&lt;='Gastos com Pessoal'!$F$7:$F$106)*(IF('Gastos com Pessoal'!$G$7:$G$106&lt;=R$1,1,0))*INDIRECT(CONCATENATE("'Gastos com Pessoal'!",$AZ45)))+SUM((R$1&gt;='Gastos com Pessoal'!$E$113:$E$122)*(R$1&lt;='Gastos com Pessoal'!$F$113:$F$122)*(IF('Gastos com Pessoal'!$G$113:$G$122&lt;=R$1,1,0))*INDIRECT(CONCATENATE("'Gastos com Pessoal'!",$BA45)))+SUM((R$1&gt;='Gastos com Pessoal'!$E$7:$E$106)*(R$1&lt;='Gastos com Pessoal'!$F$7:$F$106)*(IF('Gastos com Pessoal'!$L$7:$L$106&lt;=R$1,1,0))*INDIRECT(CONCATENATE("'Gastos com Pessoal'!",$BB45)))+SUM((R$1&gt;='Gastos com Pessoal'!$E$113:$E$122)*(R$1&lt;='Gastos com Pessoal'!$F$113:$F$122)*(IF('Gastos com Pessoal'!$L$113:$L$122&lt;=R$1,1,0))*INDIRECT(CONCATENATE("'Gastos com Pessoal'!",$BC45)))+SUM((R$1&gt;='Gastos com Pessoal'!$E$7:$E$106)*(R$1&lt;='Gastos com Pessoal'!$F$7:$F$106)*(IF('Gastos com Pessoal'!$Q$7:$Q$106&lt;=R$1,1,0))*INDIRECT(CONCATENATE("'Gastos com Pessoal'!",$BD45)))+SUM((R$1&gt;='Gastos com Pessoal'!$E$113:$E$122)*(R$1&lt;='Gastos com Pessoal'!$F$113:$F$122)*(IF('Gastos com Pessoal'!$Q$113:$Q$122&lt;=R$1,1,0))*INDIRECT(CONCATENATE("'Gastos com Pessoal'!",$BE45)))</f>
        <v>0</v>
      </c>
      <c r="S45" s="88">
        <f t="array" aca="1" ref="S45" ca="1">SUM((S$1&gt;='Gastos com Pessoal'!$E$7:$E$106)*(S$1&lt;='Gastos com Pessoal'!$F$7:$F$106)*INDIRECT(CONCATENATE("'Encargos e Benefícios'!",$AX45)))+SUM((S$1&gt;='Gastos com Pessoal'!$E$113:$E$122)*(S$1&lt;='Gastos com Pessoal'!$F$113:$F$122)*INDIRECT(CONCATENATE("'Encargos e Benefícios'!",$AY45)))+SUM((S$1&gt;='Gastos com Pessoal'!$E$7:$E$106)*(S$1&lt;='Gastos com Pessoal'!$F$7:$F$106)*(IF('Gastos com Pessoal'!$G$7:$G$106&lt;=S$1,1,0))*INDIRECT(CONCATENATE("'Gastos com Pessoal'!",$AZ45)))+SUM((S$1&gt;='Gastos com Pessoal'!$E$113:$E$122)*(S$1&lt;='Gastos com Pessoal'!$F$113:$F$122)*(IF('Gastos com Pessoal'!$G$113:$G$122&lt;=S$1,1,0))*INDIRECT(CONCATENATE("'Gastos com Pessoal'!",$BA45)))+SUM((S$1&gt;='Gastos com Pessoal'!$E$7:$E$106)*(S$1&lt;='Gastos com Pessoal'!$F$7:$F$106)*(IF('Gastos com Pessoal'!$L$7:$L$106&lt;=S$1,1,0))*INDIRECT(CONCATENATE("'Gastos com Pessoal'!",$BB45)))+SUM((S$1&gt;='Gastos com Pessoal'!$E$113:$E$122)*(S$1&lt;='Gastos com Pessoal'!$F$113:$F$122)*(IF('Gastos com Pessoal'!$L$113:$L$122&lt;=S$1,1,0))*INDIRECT(CONCATENATE("'Gastos com Pessoal'!",$BC45)))+SUM((S$1&gt;='Gastos com Pessoal'!$E$7:$E$106)*(S$1&lt;='Gastos com Pessoal'!$F$7:$F$106)*(IF('Gastos com Pessoal'!$Q$7:$Q$106&lt;=S$1,1,0))*INDIRECT(CONCATENATE("'Gastos com Pessoal'!",$BD45)))+SUM((S$1&gt;='Gastos com Pessoal'!$E$113:$E$122)*(S$1&lt;='Gastos com Pessoal'!$F$113:$F$122)*(IF('Gastos com Pessoal'!$Q$113:$Q$122&lt;=S$1,1,0))*INDIRECT(CONCATENATE("'Gastos com Pessoal'!",$BE45)))</f>
        <v>0</v>
      </c>
      <c r="T45" s="88">
        <f t="array" aca="1" ref="T45" ca="1">SUM((T$1&gt;='Gastos com Pessoal'!$E$7:$E$106)*(T$1&lt;='Gastos com Pessoal'!$F$7:$F$106)*INDIRECT(CONCATENATE("'Encargos e Benefícios'!",$AX45)))+SUM((T$1&gt;='Gastos com Pessoal'!$E$113:$E$122)*(T$1&lt;='Gastos com Pessoal'!$F$113:$F$122)*INDIRECT(CONCATENATE("'Encargos e Benefícios'!",$AY45)))+SUM((T$1&gt;='Gastos com Pessoal'!$E$7:$E$106)*(T$1&lt;='Gastos com Pessoal'!$F$7:$F$106)*(IF('Gastos com Pessoal'!$G$7:$G$106&lt;=T$1,1,0))*INDIRECT(CONCATENATE("'Gastos com Pessoal'!",$AZ45)))+SUM((T$1&gt;='Gastos com Pessoal'!$E$113:$E$122)*(T$1&lt;='Gastos com Pessoal'!$F$113:$F$122)*(IF('Gastos com Pessoal'!$G$113:$G$122&lt;=T$1,1,0))*INDIRECT(CONCATENATE("'Gastos com Pessoal'!",$BA45)))+SUM((T$1&gt;='Gastos com Pessoal'!$E$7:$E$106)*(T$1&lt;='Gastos com Pessoal'!$F$7:$F$106)*(IF('Gastos com Pessoal'!$L$7:$L$106&lt;=T$1,1,0))*INDIRECT(CONCATENATE("'Gastos com Pessoal'!",$BB45)))+SUM((T$1&gt;='Gastos com Pessoal'!$E$113:$E$122)*(T$1&lt;='Gastos com Pessoal'!$F$113:$F$122)*(IF('Gastos com Pessoal'!$L$113:$L$122&lt;=T$1,1,0))*INDIRECT(CONCATENATE("'Gastos com Pessoal'!",$BC45)))+SUM((T$1&gt;='Gastos com Pessoal'!$E$7:$E$106)*(T$1&lt;='Gastos com Pessoal'!$F$7:$F$106)*(IF('Gastos com Pessoal'!$Q$7:$Q$106&lt;=T$1,1,0))*INDIRECT(CONCATENATE("'Gastos com Pessoal'!",$BD45)))+SUM((T$1&gt;='Gastos com Pessoal'!$E$113:$E$122)*(T$1&lt;='Gastos com Pessoal'!$F$113:$F$122)*(IF('Gastos com Pessoal'!$Q$113:$Q$122&lt;=T$1,1,0))*INDIRECT(CONCATENATE("'Gastos com Pessoal'!",$BE45)))</f>
        <v>0</v>
      </c>
      <c r="U45" s="88">
        <f t="array" aca="1" ref="U45" ca="1">SUM((U$1&gt;='Gastos com Pessoal'!$E$7:$E$106)*(U$1&lt;='Gastos com Pessoal'!$F$7:$F$106)*INDIRECT(CONCATENATE("'Encargos e Benefícios'!",$AX45)))+SUM((U$1&gt;='Gastos com Pessoal'!$E$113:$E$122)*(U$1&lt;='Gastos com Pessoal'!$F$113:$F$122)*INDIRECT(CONCATENATE("'Encargos e Benefícios'!",$AY45)))+SUM((U$1&gt;='Gastos com Pessoal'!$E$7:$E$106)*(U$1&lt;='Gastos com Pessoal'!$F$7:$F$106)*(IF('Gastos com Pessoal'!$G$7:$G$106&lt;=U$1,1,0))*INDIRECT(CONCATENATE("'Gastos com Pessoal'!",$AZ45)))+SUM((U$1&gt;='Gastos com Pessoal'!$E$113:$E$122)*(U$1&lt;='Gastos com Pessoal'!$F$113:$F$122)*(IF('Gastos com Pessoal'!$G$113:$G$122&lt;=U$1,1,0))*INDIRECT(CONCATENATE("'Gastos com Pessoal'!",$BA45)))+SUM((U$1&gt;='Gastos com Pessoal'!$E$7:$E$106)*(U$1&lt;='Gastos com Pessoal'!$F$7:$F$106)*(IF('Gastos com Pessoal'!$L$7:$L$106&lt;=U$1,1,0))*INDIRECT(CONCATENATE("'Gastos com Pessoal'!",$BB45)))+SUM((U$1&gt;='Gastos com Pessoal'!$E$113:$E$122)*(U$1&lt;='Gastos com Pessoal'!$F$113:$F$122)*(IF('Gastos com Pessoal'!$L$113:$L$122&lt;=U$1,1,0))*INDIRECT(CONCATENATE("'Gastos com Pessoal'!",$BC45)))+SUM((U$1&gt;='Gastos com Pessoal'!$E$7:$E$106)*(U$1&lt;='Gastos com Pessoal'!$F$7:$F$106)*(IF('Gastos com Pessoal'!$Q$7:$Q$106&lt;=U$1,1,0))*INDIRECT(CONCATENATE("'Gastos com Pessoal'!",$BD45)))+SUM((U$1&gt;='Gastos com Pessoal'!$E$113:$E$122)*(U$1&lt;='Gastos com Pessoal'!$F$113:$F$122)*(IF('Gastos com Pessoal'!$Q$113:$Q$122&lt;=U$1,1,0))*INDIRECT(CONCATENATE("'Gastos com Pessoal'!",$BE45)))</f>
        <v>0</v>
      </c>
      <c r="V45" s="88">
        <f t="array" aca="1" ref="V45" ca="1">SUM((V$1&gt;='Gastos com Pessoal'!$E$7:$E$106)*(V$1&lt;='Gastos com Pessoal'!$F$7:$F$106)*INDIRECT(CONCATENATE("'Encargos e Benefícios'!",$AX45)))+SUM((V$1&gt;='Gastos com Pessoal'!$E$113:$E$122)*(V$1&lt;='Gastos com Pessoal'!$F$113:$F$122)*INDIRECT(CONCATENATE("'Encargos e Benefícios'!",$AY45)))+SUM((V$1&gt;='Gastos com Pessoal'!$E$7:$E$106)*(V$1&lt;='Gastos com Pessoal'!$F$7:$F$106)*(IF('Gastos com Pessoal'!$G$7:$G$106&lt;=V$1,1,0))*INDIRECT(CONCATENATE("'Gastos com Pessoal'!",$AZ45)))+SUM((V$1&gt;='Gastos com Pessoal'!$E$113:$E$122)*(V$1&lt;='Gastos com Pessoal'!$F$113:$F$122)*(IF('Gastos com Pessoal'!$G$113:$G$122&lt;=V$1,1,0))*INDIRECT(CONCATENATE("'Gastos com Pessoal'!",$BA45)))+SUM((V$1&gt;='Gastos com Pessoal'!$E$7:$E$106)*(V$1&lt;='Gastos com Pessoal'!$F$7:$F$106)*(IF('Gastos com Pessoal'!$L$7:$L$106&lt;=V$1,1,0))*INDIRECT(CONCATENATE("'Gastos com Pessoal'!",$BB45)))+SUM((V$1&gt;='Gastos com Pessoal'!$E$113:$E$122)*(V$1&lt;='Gastos com Pessoal'!$F$113:$F$122)*(IF('Gastos com Pessoal'!$L$113:$L$122&lt;=V$1,1,0))*INDIRECT(CONCATENATE("'Gastos com Pessoal'!",$BC45)))+SUM((V$1&gt;='Gastos com Pessoal'!$E$7:$E$106)*(V$1&lt;='Gastos com Pessoal'!$F$7:$F$106)*(IF('Gastos com Pessoal'!$Q$7:$Q$106&lt;=V$1,1,0))*INDIRECT(CONCATENATE("'Gastos com Pessoal'!",$BD45)))+SUM((V$1&gt;='Gastos com Pessoal'!$E$113:$E$122)*(V$1&lt;='Gastos com Pessoal'!$F$113:$F$122)*(IF('Gastos com Pessoal'!$Q$113:$Q$122&lt;=V$1,1,0))*INDIRECT(CONCATENATE("'Gastos com Pessoal'!",$BE45)))</f>
        <v>0</v>
      </c>
      <c r="W45" s="88">
        <f t="array" aca="1" ref="W45" ca="1">SUM((W$1&gt;='Gastos com Pessoal'!$E$7:$E$106)*(W$1&lt;='Gastos com Pessoal'!$F$7:$F$106)*INDIRECT(CONCATENATE("'Encargos e Benefícios'!",$AX45)))+SUM((W$1&gt;='Gastos com Pessoal'!$E$113:$E$122)*(W$1&lt;='Gastos com Pessoal'!$F$113:$F$122)*INDIRECT(CONCATENATE("'Encargos e Benefícios'!",$AY45)))+SUM((W$1&gt;='Gastos com Pessoal'!$E$7:$E$106)*(W$1&lt;='Gastos com Pessoal'!$F$7:$F$106)*(IF('Gastos com Pessoal'!$G$7:$G$106&lt;=W$1,1,0))*INDIRECT(CONCATENATE("'Gastos com Pessoal'!",$AZ45)))+SUM((W$1&gt;='Gastos com Pessoal'!$E$113:$E$122)*(W$1&lt;='Gastos com Pessoal'!$F$113:$F$122)*(IF('Gastos com Pessoal'!$G$113:$G$122&lt;=W$1,1,0))*INDIRECT(CONCATENATE("'Gastos com Pessoal'!",$BA45)))+SUM((W$1&gt;='Gastos com Pessoal'!$E$7:$E$106)*(W$1&lt;='Gastos com Pessoal'!$F$7:$F$106)*(IF('Gastos com Pessoal'!$L$7:$L$106&lt;=W$1,1,0))*INDIRECT(CONCATENATE("'Gastos com Pessoal'!",$BB45)))+SUM((W$1&gt;='Gastos com Pessoal'!$E$113:$E$122)*(W$1&lt;='Gastos com Pessoal'!$F$113:$F$122)*(IF('Gastos com Pessoal'!$L$113:$L$122&lt;=W$1,1,0))*INDIRECT(CONCATENATE("'Gastos com Pessoal'!",$BC45)))+SUM((W$1&gt;='Gastos com Pessoal'!$E$7:$E$106)*(W$1&lt;='Gastos com Pessoal'!$F$7:$F$106)*(IF('Gastos com Pessoal'!$Q$7:$Q$106&lt;=W$1,1,0))*INDIRECT(CONCATENATE("'Gastos com Pessoal'!",$BD45)))+SUM((W$1&gt;='Gastos com Pessoal'!$E$113:$E$122)*(W$1&lt;='Gastos com Pessoal'!$F$113:$F$122)*(IF('Gastos com Pessoal'!$Q$113:$Q$122&lt;=W$1,1,0))*INDIRECT(CONCATENATE("'Gastos com Pessoal'!",$BE45)))</f>
        <v>0</v>
      </c>
      <c r="X45" s="88">
        <f t="array" aca="1" ref="X45" ca="1">SUM((X$1&gt;='Gastos com Pessoal'!$E$7:$E$106)*(X$1&lt;='Gastos com Pessoal'!$F$7:$F$106)*INDIRECT(CONCATENATE("'Encargos e Benefícios'!",$AX45)))+SUM((X$1&gt;='Gastos com Pessoal'!$E$113:$E$122)*(X$1&lt;='Gastos com Pessoal'!$F$113:$F$122)*INDIRECT(CONCATENATE("'Encargos e Benefícios'!",$AY45)))+SUM((X$1&gt;='Gastos com Pessoal'!$E$7:$E$106)*(X$1&lt;='Gastos com Pessoal'!$F$7:$F$106)*(IF('Gastos com Pessoal'!$G$7:$G$106&lt;=X$1,1,0))*INDIRECT(CONCATENATE("'Gastos com Pessoal'!",$AZ45)))+SUM((X$1&gt;='Gastos com Pessoal'!$E$113:$E$122)*(X$1&lt;='Gastos com Pessoal'!$F$113:$F$122)*(IF('Gastos com Pessoal'!$G$113:$G$122&lt;=X$1,1,0))*INDIRECT(CONCATENATE("'Gastos com Pessoal'!",$BA45)))+SUM((X$1&gt;='Gastos com Pessoal'!$E$7:$E$106)*(X$1&lt;='Gastos com Pessoal'!$F$7:$F$106)*(IF('Gastos com Pessoal'!$L$7:$L$106&lt;=X$1,1,0))*INDIRECT(CONCATENATE("'Gastos com Pessoal'!",$BB45)))+SUM((X$1&gt;='Gastos com Pessoal'!$E$113:$E$122)*(X$1&lt;='Gastos com Pessoal'!$F$113:$F$122)*(IF('Gastos com Pessoal'!$L$113:$L$122&lt;=X$1,1,0))*INDIRECT(CONCATENATE("'Gastos com Pessoal'!",$BC45)))+SUM((X$1&gt;='Gastos com Pessoal'!$E$7:$E$106)*(X$1&lt;='Gastos com Pessoal'!$F$7:$F$106)*(IF('Gastos com Pessoal'!$Q$7:$Q$106&lt;=X$1,1,0))*INDIRECT(CONCATENATE("'Gastos com Pessoal'!",$BD45)))+SUM((X$1&gt;='Gastos com Pessoal'!$E$113:$E$122)*(X$1&lt;='Gastos com Pessoal'!$F$113:$F$122)*(IF('Gastos com Pessoal'!$Q$113:$Q$122&lt;=X$1,1,0))*INDIRECT(CONCATENATE("'Gastos com Pessoal'!",$BE45)))</f>
        <v>0</v>
      </c>
      <c r="Y45" s="88">
        <f t="array" aca="1" ref="Y45" ca="1">SUM((Y$1&gt;='Gastos com Pessoal'!$E$7:$E$106)*(Y$1&lt;='Gastos com Pessoal'!$F$7:$F$106)*INDIRECT(CONCATENATE("'Encargos e Benefícios'!",$AX45)))+SUM((Y$1&gt;='Gastos com Pessoal'!$E$113:$E$122)*(Y$1&lt;='Gastos com Pessoal'!$F$113:$F$122)*INDIRECT(CONCATENATE("'Encargos e Benefícios'!",$AY45)))+SUM((Y$1&gt;='Gastos com Pessoal'!$E$7:$E$106)*(Y$1&lt;='Gastos com Pessoal'!$F$7:$F$106)*(IF('Gastos com Pessoal'!$G$7:$G$106&lt;=Y$1,1,0))*INDIRECT(CONCATENATE("'Gastos com Pessoal'!",$AZ45)))+SUM((Y$1&gt;='Gastos com Pessoal'!$E$113:$E$122)*(Y$1&lt;='Gastos com Pessoal'!$F$113:$F$122)*(IF('Gastos com Pessoal'!$G$113:$G$122&lt;=Y$1,1,0))*INDIRECT(CONCATENATE("'Gastos com Pessoal'!",$BA45)))+SUM((Y$1&gt;='Gastos com Pessoal'!$E$7:$E$106)*(Y$1&lt;='Gastos com Pessoal'!$F$7:$F$106)*(IF('Gastos com Pessoal'!$L$7:$L$106&lt;=Y$1,1,0))*INDIRECT(CONCATENATE("'Gastos com Pessoal'!",$BB45)))+SUM((Y$1&gt;='Gastos com Pessoal'!$E$113:$E$122)*(Y$1&lt;='Gastos com Pessoal'!$F$113:$F$122)*(IF('Gastos com Pessoal'!$L$113:$L$122&lt;=Y$1,1,0))*INDIRECT(CONCATENATE("'Gastos com Pessoal'!",$BC45)))+SUM((Y$1&gt;='Gastos com Pessoal'!$E$7:$E$106)*(Y$1&lt;='Gastos com Pessoal'!$F$7:$F$106)*(IF('Gastos com Pessoal'!$Q$7:$Q$106&lt;=Y$1,1,0))*INDIRECT(CONCATENATE("'Gastos com Pessoal'!",$BD45)))+SUM((Y$1&gt;='Gastos com Pessoal'!$E$113:$E$122)*(Y$1&lt;='Gastos com Pessoal'!$F$113:$F$122)*(IF('Gastos com Pessoal'!$Q$113:$Q$122&lt;=Y$1,1,0))*INDIRECT(CONCATENATE("'Gastos com Pessoal'!",$BE45)))</f>
        <v>0</v>
      </c>
      <c r="Z45" s="88">
        <f t="array" aca="1" ref="Z45" ca="1">SUM((Z$1&gt;='Gastos com Pessoal'!$E$7:$E$106)*(Z$1&lt;='Gastos com Pessoal'!$F$7:$F$106)*INDIRECT(CONCATENATE("'Encargos e Benefícios'!",$AX45)))+SUM((Z$1&gt;='Gastos com Pessoal'!$E$113:$E$122)*(Z$1&lt;='Gastos com Pessoal'!$F$113:$F$122)*INDIRECT(CONCATENATE("'Encargos e Benefícios'!",$AY45)))+SUM((Z$1&gt;='Gastos com Pessoal'!$E$7:$E$106)*(Z$1&lt;='Gastos com Pessoal'!$F$7:$F$106)*(IF('Gastos com Pessoal'!$G$7:$G$106&lt;=Z$1,1,0))*INDIRECT(CONCATENATE("'Gastos com Pessoal'!",$AZ45)))+SUM((Z$1&gt;='Gastos com Pessoal'!$E$113:$E$122)*(Z$1&lt;='Gastos com Pessoal'!$F$113:$F$122)*(IF('Gastos com Pessoal'!$G$113:$G$122&lt;=Z$1,1,0))*INDIRECT(CONCATENATE("'Gastos com Pessoal'!",$BA45)))+SUM((Z$1&gt;='Gastos com Pessoal'!$E$7:$E$106)*(Z$1&lt;='Gastos com Pessoal'!$F$7:$F$106)*(IF('Gastos com Pessoal'!$L$7:$L$106&lt;=Z$1,1,0))*INDIRECT(CONCATENATE("'Gastos com Pessoal'!",$BB45)))+SUM((Z$1&gt;='Gastos com Pessoal'!$E$113:$E$122)*(Z$1&lt;='Gastos com Pessoal'!$F$113:$F$122)*(IF('Gastos com Pessoal'!$L$113:$L$122&lt;=Z$1,1,0))*INDIRECT(CONCATENATE("'Gastos com Pessoal'!",$BC45)))+SUM((Z$1&gt;='Gastos com Pessoal'!$E$7:$E$106)*(Z$1&lt;='Gastos com Pessoal'!$F$7:$F$106)*(IF('Gastos com Pessoal'!$Q$7:$Q$106&lt;=Z$1,1,0))*INDIRECT(CONCATENATE("'Gastos com Pessoal'!",$BD45)))+SUM((Z$1&gt;='Gastos com Pessoal'!$E$113:$E$122)*(Z$1&lt;='Gastos com Pessoal'!$F$113:$F$122)*(IF('Gastos com Pessoal'!$Q$113:$Q$122&lt;=Z$1,1,0))*INDIRECT(CONCATENATE("'Gastos com Pessoal'!",$BE45)))</f>
        <v>0</v>
      </c>
      <c r="AA45" s="88">
        <f t="array" aca="1" ref="AA45" ca="1">SUM((AA$1&gt;='Gastos com Pessoal'!$E$7:$E$106)*(AA$1&lt;='Gastos com Pessoal'!$F$7:$F$106)*INDIRECT(CONCATENATE("'Encargos e Benefícios'!",$AX45)))+SUM((AA$1&gt;='Gastos com Pessoal'!$E$113:$E$122)*(AA$1&lt;='Gastos com Pessoal'!$F$113:$F$122)*INDIRECT(CONCATENATE("'Encargos e Benefícios'!",$AY45)))+SUM((AA$1&gt;='Gastos com Pessoal'!$E$7:$E$106)*(AA$1&lt;='Gastos com Pessoal'!$F$7:$F$106)*(IF('Gastos com Pessoal'!$G$7:$G$106&lt;=AA$1,1,0))*INDIRECT(CONCATENATE("'Gastos com Pessoal'!",$AZ45)))+SUM((AA$1&gt;='Gastos com Pessoal'!$E$113:$E$122)*(AA$1&lt;='Gastos com Pessoal'!$F$113:$F$122)*(IF('Gastos com Pessoal'!$G$113:$G$122&lt;=AA$1,1,0))*INDIRECT(CONCATENATE("'Gastos com Pessoal'!",$BA45)))+SUM((AA$1&gt;='Gastos com Pessoal'!$E$7:$E$106)*(AA$1&lt;='Gastos com Pessoal'!$F$7:$F$106)*(IF('Gastos com Pessoal'!$L$7:$L$106&lt;=AA$1,1,0))*INDIRECT(CONCATENATE("'Gastos com Pessoal'!",$BB45)))+SUM((AA$1&gt;='Gastos com Pessoal'!$E$113:$E$122)*(AA$1&lt;='Gastos com Pessoal'!$F$113:$F$122)*(IF('Gastos com Pessoal'!$L$113:$L$122&lt;=AA$1,1,0))*INDIRECT(CONCATENATE("'Gastos com Pessoal'!",$BC45)))+SUM((AA$1&gt;='Gastos com Pessoal'!$E$7:$E$106)*(AA$1&lt;='Gastos com Pessoal'!$F$7:$F$106)*(IF('Gastos com Pessoal'!$Q$7:$Q$106&lt;=AA$1,1,0))*INDIRECT(CONCATENATE("'Gastos com Pessoal'!",$BD45)))+SUM((AA$1&gt;='Gastos com Pessoal'!$E$113:$E$122)*(AA$1&lt;='Gastos com Pessoal'!$F$113:$F$122)*(IF('Gastos com Pessoal'!$Q$113:$Q$122&lt;=AA$1,1,0))*INDIRECT(CONCATENATE("'Gastos com Pessoal'!",$BE45)))</f>
        <v>0</v>
      </c>
      <c r="AB45" s="88">
        <f t="array" aca="1" ref="AB45" ca="1">SUM((AB$1&gt;='Gastos com Pessoal'!$E$7:$E$106)*(AB$1&lt;='Gastos com Pessoal'!$F$7:$F$106)*INDIRECT(CONCATENATE("'Encargos e Benefícios'!",$AX45)))+SUM((AB$1&gt;='Gastos com Pessoal'!$E$113:$E$122)*(AB$1&lt;='Gastos com Pessoal'!$F$113:$F$122)*INDIRECT(CONCATENATE("'Encargos e Benefícios'!",$AY45)))+SUM((AB$1&gt;='Gastos com Pessoal'!$E$7:$E$106)*(AB$1&lt;='Gastos com Pessoal'!$F$7:$F$106)*(IF('Gastos com Pessoal'!$G$7:$G$106&lt;=AB$1,1,0))*INDIRECT(CONCATENATE("'Gastos com Pessoal'!",$AZ45)))+SUM((AB$1&gt;='Gastos com Pessoal'!$E$113:$E$122)*(AB$1&lt;='Gastos com Pessoal'!$F$113:$F$122)*(IF('Gastos com Pessoal'!$G$113:$G$122&lt;=AB$1,1,0))*INDIRECT(CONCATENATE("'Gastos com Pessoal'!",$BA45)))+SUM((AB$1&gt;='Gastos com Pessoal'!$E$7:$E$106)*(AB$1&lt;='Gastos com Pessoal'!$F$7:$F$106)*(IF('Gastos com Pessoal'!$L$7:$L$106&lt;=AB$1,1,0))*INDIRECT(CONCATENATE("'Gastos com Pessoal'!",$BB45)))+SUM((AB$1&gt;='Gastos com Pessoal'!$E$113:$E$122)*(AB$1&lt;='Gastos com Pessoal'!$F$113:$F$122)*(IF('Gastos com Pessoal'!$L$113:$L$122&lt;=AB$1,1,0))*INDIRECT(CONCATENATE("'Gastos com Pessoal'!",$BC45)))+SUM((AB$1&gt;='Gastos com Pessoal'!$E$7:$E$106)*(AB$1&lt;='Gastos com Pessoal'!$F$7:$F$106)*(IF('Gastos com Pessoal'!$Q$7:$Q$106&lt;=AB$1,1,0))*INDIRECT(CONCATENATE("'Gastos com Pessoal'!",$BD45)))+SUM((AB$1&gt;='Gastos com Pessoal'!$E$113:$E$122)*(AB$1&lt;='Gastos com Pessoal'!$F$113:$F$122)*(IF('Gastos com Pessoal'!$Q$113:$Q$122&lt;=AB$1,1,0))*INDIRECT(CONCATENATE("'Gastos com Pessoal'!",$BE45)))</f>
        <v>0</v>
      </c>
      <c r="AC45" s="88">
        <f t="array" aca="1" ref="AC45" ca="1">SUM((AC$1&gt;='Gastos com Pessoal'!$E$7:$E$106)*(AC$1&lt;='Gastos com Pessoal'!$F$7:$F$106)*INDIRECT(CONCATENATE("'Encargos e Benefícios'!",$AX45)))+SUM((AC$1&gt;='Gastos com Pessoal'!$E$113:$E$122)*(AC$1&lt;='Gastos com Pessoal'!$F$113:$F$122)*INDIRECT(CONCATENATE("'Encargos e Benefícios'!",$AY45)))+SUM((AC$1&gt;='Gastos com Pessoal'!$E$7:$E$106)*(AC$1&lt;='Gastos com Pessoal'!$F$7:$F$106)*(IF('Gastos com Pessoal'!$G$7:$G$106&lt;=AC$1,1,0))*INDIRECT(CONCATENATE("'Gastos com Pessoal'!",$AZ45)))+SUM((AC$1&gt;='Gastos com Pessoal'!$E$113:$E$122)*(AC$1&lt;='Gastos com Pessoal'!$F$113:$F$122)*(IF('Gastos com Pessoal'!$G$113:$G$122&lt;=AC$1,1,0))*INDIRECT(CONCATENATE("'Gastos com Pessoal'!",$BA45)))+SUM((AC$1&gt;='Gastos com Pessoal'!$E$7:$E$106)*(AC$1&lt;='Gastos com Pessoal'!$F$7:$F$106)*(IF('Gastos com Pessoal'!$L$7:$L$106&lt;=AC$1,1,0))*INDIRECT(CONCATENATE("'Gastos com Pessoal'!",$BB45)))+SUM((AC$1&gt;='Gastos com Pessoal'!$E$113:$E$122)*(AC$1&lt;='Gastos com Pessoal'!$F$113:$F$122)*(IF('Gastos com Pessoal'!$L$113:$L$122&lt;=AC$1,1,0))*INDIRECT(CONCATENATE("'Gastos com Pessoal'!",$BC45)))+SUM((AC$1&gt;='Gastos com Pessoal'!$E$7:$E$106)*(AC$1&lt;='Gastos com Pessoal'!$F$7:$F$106)*(IF('Gastos com Pessoal'!$Q$7:$Q$106&lt;=AC$1,1,0))*INDIRECT(CONCATENATE("'Gastos com Pessoal'!",$BD45)))+SUM((AC$1&gt;='Gastos com Pessoal'!$E$113:$E$122)*(AC$1&lt;='Gastos com Pessoal'!$F$113:$F$122)*(IF('Gastos com Pessoal'!$Q$113:$Q$122&lt;=AC$1,1,0))*INDIRECT(CONCATENATE("'Gastos com Pessoal'!",$BE45)))</f>
        <v>0</v>
      </c>
      <c r="AD45" s="88">
        <f t="array" aca="1" ref="AD45" ca="1">SUM((AD$1&gt;='Gastos com Pessoal'!$E$7:$E$106)*(AD$1&lt;='Gastos com Pessoal'!$F$7:$F$106)*INDIRECT(CONCATENATE("'Encargos e Benefícios'!",$AX45)))+SUM((AD$1&gt;='Gastos com Pessoal'!$E$113:$E$122)*(AD$1&lt;='Gastos com Pessoal'!$F$113:$F$122)*INDIRECT(CONCATENATE("'Encargos e Benefícios'!",$AY45)))+SUM((AD$1&gt;='Gastos com Pessoal'!$E$7:$E$106)*(AD$1&lt;='Gastos com Pessoal'!$F$7:$F$106)*(IF('Gastos com Pessoal'!$G$7:$G$106&lt;=AD$1,1,0))*INDIRECT(CONCATENATE("'Gastos com Pessoal'!",$AZ45)))+SUM((AD$1&gt;='Gastos com Pessoal'!$E$113:$E$122)*(AD$1&lt;='Gastos com Pessoal'!$F$113:$F$122)*(IF('Gastos com Pessoal'!$G$113:$G$122&lt;=AD$1,1,0))*INDIRECT(CONCATENATE("'Gastos com Pessoal'!",$BA45)))+SUM((AD$1&gt;='Gastos com Pessoal'!$E$7:$E$106)*(AD$1&lt;='Gastos com Pessoal'!$F$7:$F$106)*(IF('Gastos com Pessoal'!$L$7:$L$106&lt;=AD$1,1,0))*INDIRECT(CONCATENATE("'Gastos com Pessoal'!",$BB45)))+SUM((AD$1&gt;='Gastos com Pessoal'!$E$113:$E$122)*(AD$1&lt;='Gastos com Pessoal'!$F$113:$F$122)*(IF('Gastos com Pessoal'!$L$113:$L$122&lt;=AD$1,1,0))*INDIRECT(CONCATENATE("'Gastos com Pessoal'!",$BC45)))+SUM((AD$1&gt;='Gastos com Pessoal'!$E$7:$E$106)*(AD$1&lt;='Gastos com Pessoal'!$F$7:$F$106)*(IF('Gastos com Pessoal'!$Q$7:$Q$106&lt;=AD$1,1,0))*INDIRECT(CONCATENATE("'Gastos com Pessoal'!",$BD45)))+SUM((AD$1&gt;='Gastos com Pessoal'!$E$113:$E$122)*(AD$1&lt;='Gastos com Pessoal'!$F$113:$F$122)*(IF('Gastos com Pessoal'!$Q$113:$Q$122&lt;=AD$1,1,0))*INDIRECT(CONCATENATE("'Gastos com Pessoal'!",$BE45)))</f>
        <v>0</v>
      </c>
      <c r="AE45" s="88">
        <f t="array" aca="1" ref="AE45" ca="1">SUM((AE$1&gt;='Gastos com Pessoal'!$E$7:$E$106)*(AE$1&lt;='Gastos com Pessoal'!$F$7:$F$106)*INDIRECT(CONCATENATE("'Encargos e Benefícios'!",$AX45)))+SUM((AE$1&gt;='Gastos com Pessoal'!$E$113:$E$122)*(AE$1&lt;='Gastos com Pessoal'!$F$113:$F$122)*INDIRECT(CONCATENATE("'Encargos e Benefícios'!",$AY45)))+SUM((AE$1&gt;='Gastos com Pessoal'!$E$7:$E$106)*(AE$1&lt;='Gastos com Pessoal'!$F$7:$F$106)*(IF('Gastos com Pessoal'!$G$7:$G$106&lt;=AE$1,1,0))*INDIRECT(CONCATENATE("'Gastos com Pessoal'!",$AZ45)))+SUM((AE$1&gt;='Gastos com Pessoal'!$E$113:$E$122)*(AE$1&lt;='Gastos com Pessoal'!$F$113:$F$122)*(IF('Gastos com Pessoal'!$G$113:$G$122&lt;=AE$1,1,0))*INDIRECT(CONCATENATE("'Gastos com Pessoal'!",$BA45)))+SUM((AE$1&gt;='Gastos com Pessoal'!$E$7:$E$106)*(AE$1&lt;='Gastos com Pessoal'!$F$7:$F$106)*(IF('Gastos com Pessoal'!$L$7:$L$106&lt;=AE$1,1,0))*INDIRECT(CONCATENATE("'Gastos com Pessoal'!",$BB45)))+SUM((AE$1&gt;='Gastos com Pessoal'!$E$113:$E$122)*(AE$1&lt;='Gastos com Pessoal'!$F$113:$F$122)*(IF('Gastos com Pessoal'!$L$113:$L$122&lt;=AE$1,1,0))*INDIRECT(CONCATENATE("'Gastos com Pessoal'!",$BC45)))+SUM((AE$1&gt;='Gastos com Pessoal'!$E$7:$E$106)*(AE$1&lt;='Gastos com Pessoal'!$F$7:$F$106)*(IF('Gastos com Pessoal'!$Q$7:$Q$106&lt;=AE$1,1,0))*INDIRECT(CONCATENATE("'Gastos com Pessoal'!",$BD45)))+SUM((AE$1&gt;='Gastos com Pessoal'!$E$113:$E$122)*(AE$1&lt;='Gastos com Pessoal'!$F$113:$F$122)*(IF('Gastos com Pessoal'!$Q$113:$Q$122&lt;=AE$1,1,0))*INDIRECT(CONCATENATE("'Gastos com Pessoal'!",$BE45)))</f>
        <v>0</v>
      </c>
      <c r="AF45" s="88">
        <f t="array" aca="1" ref="AF45" ca="1">SUM((AF$1&gt;='Gastos com Pessoal'!$E$7:$E$106)*(AF$1&lt;='Gastos com Pessoal'!$F$7:$F$106)*INDIRECT(CONCATENATE("'Encargos e Benefícios'!",$AX45)))+SUM((AF$1&gt;='Gastos com Pessoal'!$E$113:$E$122)*(AF$1&lt;='Gastos com Pessoal'!$F$113:$F$122)*INDIRECT(CONCATENATE("'Encargos e Benefícios'!",$AY45)))+SUM((AF$1&gt;='Gastos com Pessoal'!$E$7:$E$106)*(AF$1&lt;='Gastos com Pessoal'!$F$7:$F$106)*(IF('Gastos com Pessoal'!$G$7:$G$106&lt;=AF$1,1,0))*INDIRECT(CONCATENATE("'Gastos com Pessoal'!",$AZ45)))+SUM((AF$1&gt;='Gastos com Pessoal'!$E$113:$E$122)*(AF$1&lt;='Gastos com Pessoal'!$F$113:$F$122)*(IF('Gastos com Pessoal'!$G$113:$G$122&lt;=AF$1,1,0))*INDIRECT(CONCATENATE("'Gastos com Pessoal'!",$BA45)))+SUM((AF$1&gt;='Gastos com Pessoal'!$E$7:$E$106)*(AF$1&lt;='Gastos com Pessoal'!$F$7:$F$106)*(IF('Gastos com Pessoal'!$L$7:$L$106&lt;=AF$1,1,0))*INDIRECT(CONCATENATE("'Gastos com Pessoal'!",$BB45)))+SUM((AF$1&gt;='Gastos com Pessoal'!$E$113:$E$122)*(AF$1&lt;='Gastos com Pessoal'!$F$113:$F$122)*(IF('Gastos com Pessoal'!$L$113:$L$122&lt;=AF$1,1,0))*INDIRECT(CONCATENATE("'Gastos com Pessoal'!",$BC45)))+SUM((AF$1&gt;='Gastos com Pessoal'!$E$7:$E$106)*(AF$1&lt;='Gastos com Pessoal'!$F$7:$F$106)*(IF('Gastos com Pessoal'!$Q$7:$Q$106&lt;=AF$1,1,0))*INDIRECT(CONCATENATE("'Gastos com Pessoal'!",$BD45)))+SUM((AF$1&gt;='Gastos com Pessoal'!$E$113:$E$122)*(AF$1&lt;='Gastos com Pessoal'!$F$113:$F$122)*(IF('Gastos com Pessoal'!$Q$113:$Q$122&lt;=AF$1,1,0))*INDIRECT(CONCATENATE("'Gastos com Pessoal'!",$BE45)))</f>
        <v>0</v>
      </c>
      <c r="AG45" s="88">
        <f t="array" aca="1" ref="AG45" ca="1">SUM((AG$1&gt;='Gastos com Pessoal'!$E$7:$E$106)*(AG$1&lt;='Gastos com Pessoal'!$F$7:$F$106)*INDIRECT(CONCATENATE("'Encargos e Benefícios'!",$AX45)))+SUM((AG$1&gt;='Gastos com Pessoal'!$E$113:$E$122)*(AG$1&lt;='Gastos com Pessoal'!$F$113:$F$122)*INDIRECT(CONCATENATE("'Encargos e Benefícios'!",$AY45)))+SUM((AG$1&gt;='Gastos com Pessoal'!$E$7:$E$106)*(AG$1&lt;='Gastos com Pessoal'!$F$7:$F$106)*(IF('Gastos com Pessoal'!$G$7:$G$106&lt;=AG$1,1,0))*INDIRECT(CONCATENATE("'Gastos com Pessoal'!",$AZ45)))+SUM((AG$1&gt;='Gastos com Pessoal'!$E$113:$E$122)*(AG$1&lt;='Gastos com Pessoal'!$F$113:$F$122)*(IF('Gastos com Pessoal'!$G$113:$G$122&lt;=AG$1,1,0))*INDIRECT(CONCATENATE("'Gastos com Pessoal'!",$BA45)))+SUM((AG$1&gt;='Gastos com Pessoal'!$E$7:$E$106)*(AG$1&lt;='Gastos com Pessoal'!$F$7:$F$106)*(IF('Gastos com Pessoal'!$L$7:$L$106&lt;=AG$1,1,0))*INDIRECT(CONCATENATE("'Gastos com Pessoal'!",$BB45)))+SUM((AG$1&gt;='Gastos com Pessoal'!$E$113:$E$122)*(AG$1&lt;='Gastos com Pessoal'!$F$113:$F$122)*(IF('Gastos com Pessoal'!$L$113:$L$122&lt;=AG$1,1,0))*INDIRECT(CONCATENATE("'Gastos com Pessoal'!",$BC45)))+SUM((AG$1&gt;='Gastos com Pessoal'!$E$7:$E$106)*(AG$1&lt;='Gastos com Pessoal'!$F$7:$F$106)*(IF('Gastos com Pessoal'!$Q$7:$Q$106&lt;=AG$1,1,0))*INDIRECT(CONCATENATE("'Gastos com Pessoal'!",$BD45)))+SUM((AG$1&gt;='Gastos com Pessoal'!$E$113:$E$122)*(AG$1&lt;='Gastos com Pessoal'!$F$113:$F$122)*(IF('Gastos com Pessoal'!$Q$113:$Q$122&lt;=AG$1,1,0))*INDIRECT(CONCATENATE("'Gastos com Pessoal'!",$BE45)))</f>
        <v>0</v>
      </c>
      <c r="AH45" s="88">
        <f t="array" aca="1" ref="AH45" ca="1">SUM((AH$1&gt;='Gastos com Pessoal'!$E$7:$E$106)*(AH$1&lt;='Gastos com Pessoal'!$F$7:$F$106)*INDIRECT(CONCATENATE("'Encargos e Benefícios'!",$AX45)))+SUM((AH$1&gt;='Gastos com Pessoal'!$E$113:$E$122)*(AH$1&lt;='Gastos com Pessoal'!$F$113:$F$122)*INDIRECT(CONCATENATE("'Encargos e Benefícios'!",$AY45)))+SUM((AH$1&gt;='Gastos com Pessoal'!$E$7:$E$106)*(AH$1&lt;='Gastos com Pessoal'!$F$7:$F$106)*(IF('Gastos com Pessoal'!$G$7:$G$106&lt;=AH$1,1,0))*INDIRECT(CONCATENATE("'Gastos com Pessoal'!",$AZ45)))+SUM((AH$1&gt;='Gastos com Pessoal'!$E$113:$E$122)*(AH$1&lt;='Gastos com Pessoal'!$F$113:$F$122)*(IF('Gastos com Pessoal'!$G$113:$G$122&lt;=AH$1,1,0))*INDIRECT(CONCATENATE("'Gastos com Pessoal'!",$BA45)))+SUM((AH$1&gt;='Gastos com Pessoal'!$E$7:$E$106)*(AH$1&lt;='Gastos com Pessoal'!$F$7:$F$106)*(IF('Gastos com Pessoal'!$L$7:$L$106&lt;=AH$1,1,0))*INDIRECT(CONCATENATE("'Gastos com Pessoal'!",$BB45)))+SUM((AH$1&gt;='Gastos com Pessoal'!$E$113:$E$122)*(AH$1&lt;='Gastos com Pessoal'!$F$113:$F$122)*(IF('Gastos com Pessoal'!$L$113:$L$122&lt;=AH$1,1,0))*INDIRECT(CONCATENATE("'Gastos com Pessoal'!",$BC45)))+SUM((AH$1&gt;='Gastos com Pessoal'!$E$7:$E$106)*(AH$1&lt;='Gastos com Pessoal'!$F$7:$F$106)*(IF('Gastos com Pessoal'!$Q$7:$Q$106&lt;=AH$1,1,0))*INDIRECT(CONCATENATE("'Gastos com Pessoal'!",$BD45)))+SUM((AH$1&gt;='Gastos com Pessoal'!$E$113:$E$122)*(AH$1&lt;='Gastos com Pessoal'!$F$113:$F$122)*(IF('Gastos com Pessoal'!$Q$113:$Q$122&lt;=AH$1,1,0))*INDIRECT(CONCATENATE("'Gastos com Pessoal'!",$BE45)))</f>
        <v>0</v>
      </c>
      <c r="AI45" s="88">
        <f t="array" aca="1" ref="AI45" ca="1">SUM((AI$1&gt;='Gastos com Pessoal'!$E$7:$E$106)*(AI$1&lt;='Gastos com Pessoal'!$F$7:$F$106)*INDIRECT(CONCATENATE("'Encargos e Benefícios'!",$AX45)))+SUM((AI$1&gt;='Gastos com Pessoal'!$E$113:$E$122)*(AI$1&lt;='Gastos com Pessoal'!$F$113:$F$122)*INDIRECT(CONCATENATE("'Encargos e Benefícios'!",$AY45)))+SUM((AI$1&gt;='Gastos com Pessoal'!$E$7:$E$106)*(AI$1&lt;='Gastos com Pessoal'!$F$7:$F$106)*(IF('Gastos com Pessoal'!$G$7:$G$106&lt;=AI$1,1,0))*INDIRECT(CONCATENATE("'Gastos com Pessoal'!",$AZ45)))+SUM((AI$1&gt;='Gastos com Pessoal'!$E$113:$E$122)*(AI$1&lt;='Gastos com Pessoal'!$F$113:$F$122)*(IF('Gastos com Pessoal'!$G$113:$G$122&lt;=AI$1,1,0))*INDIRECT(CONCATENATE("'Gastos com Pessoal'!",$BA45)))+SUM((AI$1&gt;='Gastos com Pessoal'!$E$7:$E$106)*(AI$1&lt;='Gastos com Pessoal'!$F$7:$F$106)*(IF('Gastos com Pessoal'!$L$7:$L$106&lt;=AI$1,1,0))*INDIRECT(CONCATENATE("'Gastos com Pessoal'!",$BB45)))+SUM((AI$1&gt;='Gastos com Pessoal'!$E$113:$E$122)*(AI$1&lt;='Gastos com Pessoal'!$F$113:$F$122)*(IF('Gastos com Pessoal'!$L$113:$L$122&lt;=AI$1,1,0))*INDIRECT(CONCATENATE("'Gastos com Pessoal'!",$BC45)))+SUM((AI$1&gt;='Gastos com Pessoal'!$E$7:$E$106)*(AI$1&lt;='Gastos com Pessoal'!$F$7:$F$106)*(IF('Gastos com Pessoal'!$Q$7:$Q$106&lt;=AI$1,1,0))*INDIRECT(CONCATENATE("'Gastos com Pessoal'!",$BD45)))+SUM((AI$1&gt;='Gastos com Pessoal'!$E$113:$E$122)*(AI$1&lt;='Gastos com Pessoal'!$F$113:$F$122)*(IF('Gastos com Pessoal'!$Q$113:$Q$122&lt;=AI$1,1,0))*INDIRECT(CONCATENATE("'Gastos com Pessoal'!",$BE45)))</f>
        <v>0</v>
      </c>
      <c r="AJ45" s="88">
        <f t="array" aca="1" ref="AJ45" ca="1">SUM((AJ$1&gt;='Gastos com Pessoal'!$E$7:$E$106)*(AJ$1&lt;='Gastos com Pessoal'!$F$7:$F$106)*INDIRECT(CONCATENATE("'Encargos e Benefícios'!",$AX45)))+SUM((AJ$1&gt;='Gastos com Pessoal'!$E$113:$E$122)*(AJ$1&lt;='Gastos com Pessoal'!$F$113:$F$122)*INDIRECT(CONCATENATE("'Encargos e Benefícios'!",$AY45)))+SUM((AJ$1&gt;='Gastos com Pessoal'!$E$7:$E$106)*(AJ$1&lt;='Gastos com Pessoal'!$F$7:$F$106)*(IF('Gastos com Pessoal'!$G$7:$G$106&lt;=AJ$1,1,0))*INDIRECT(CONCATENATE("'Gastos com Pessoal'!",$AZ45)))+SUM((AJ$1&gt;='Gastos com Pessoal'!$E$113:$E$122)*(AJ$1&lt;='Gastos com Pessoal'!$F$113:$F$122)*(IF('Gastos com Pessoal'!$G$113:$G$122&lt;=AJ$1,1,0))*INDIRECT(CONCATENATE("'Gastos com Pessoal'!",$BA45)))+SUM((AJ$1&gt;='Gastos com Pessoal'!$E$7:$E$106)*(AJ$1&lt;='Gastos com Pessoal'!$F$7:$F$106)*(IF('Gastos com Pessoal'!$L$7:$L$106&lt;=AJ$1,1,0))*INDIRECT(CONCATENATE("'Gastos com Pessoal'!",$BB45)))+SUM((AJ$1&gt;='Gastos com Pessoal'!$E$113:$E$122)*(AJ$1&lt;='Gastos com Pessoal'!$F$113:$F$122)*(IF('Gastos com Pessoal'!$L$113:$L$122&lt;=AJ$1,1,0))*INDIRECT(CONCATENATE("'Gastos com Pessoal'!",$BC45)))+SUM((AJ$1&gt;='Gastos com Pessoal'!$E$7:$E$106)*(AJ$1&lt;='Gastos com Pessoal'!$F$7:$F$106)*(IF('Gastos com Pessoal'!$Q$7:$Q$106&lt;=AJ$1,1,0))*INDIRECT(CONCATENATE("'Gastos com Pessoal'!",$BD45)))+SUM((AJ$1&gt;='Gastos com Pessoal'!$E$113:$E$122)*(AJ$1&lt;='Gastos com Pessoal'!$F$113:$F$122)*(IF('Gastos com Pessoal'!$Q$113:$Q$122&lt;=AJ$1,1,0))*INDIRECT(CONCATENATE("'Gastos com Pessoal'!",$BE45)))</f>
        <v>0</v>
      </c>
      <c r="AK45" s="88">
        <f t="array" aca="1" ref="AK45" ca="1">SUM((AK$1&gt;='Gastos com Pessoal'!$E$7:$E$106)*(AK$1&lt;='Gastos com Pessoal'!$F$7:$F$106)*INDIRECT(CONCATENATE("'Encargos e Benefícios'!",$AX45)))+SUM((AK$1&gt;='Gastos com Pessoal'!$E$113:$E$122)*(AK$1&lt;='Gastos com Pessoal'!$F$113:$F$122)*INDIRECT(CONCATENATE("'Encargos e Benefícios'!",$AY45)))+SUM((AK$1&gt;='Gastos com Pessoal'!$E$7:$E$106)*(AK$1&lt;='Gastos com Pessoal'!$F$7:$F$106)*(IF('Gastos com Pessoal'!$G$7:$G$106&lt;=AK$1,1,0))*INDIRECT(CONCATENATE("'Gastos com Pessoal'!",$AZ45)))+SUM((AK$1&gt;='Gastos com Pessoal'!$E$113:$E$122)*(AK$1&lt;='Gastos com Pessoal'!$F$113:$F$122)*(IF('Gastos com Pessoal'!$G$113:$G$122&lt;=AK$1,1,0))*INDIRECT(CONCATENATE("'Gastos com Pessoal'!",$BA45)))+SUM((AK$1&gt;='Gastos com Pessoal'!$E$7:$E$106)*(AK$1&lt;='Gastos com Pessoal'!$F$7:$F$106)*(IF('Gastos com Pessoal'!$L$7:$L$106&lt;=AK$1,1,0))*INDIRECT(CONCATENATE("'Gastos com Pessoal'!",$BB45)))+SUM((AK$1&gt;='Gastos com Pessoal'!$E$113:$E$122)*(AK$1&lt;='Gastos com Pessoal'!$F$113:$F$122)*(IF('Gastos com Pessoal'!$L$113:$L$122&lt;=AK$1,1,0))*INDIRECT(CONCATENATE("'Gastos com Pessoal'!",$BC45)))+SUM((AK$1&gt;='Gastos com Pessoal'!$E$7:$E$106)*(AK$1&lt;='Gastos com Pessoal'!$F$7:$F$106)*(IF('Gastos com Pessoal'!$Q$7:$Q$106&lt;=AK$1,1,0))*INDIRECT(CONCATENATE("'Gastos com Pessoal'!",$BD45)))+SUM((AK$1&gt;='Gastos com Pessoal'!$E$113:$E$122)*(AK$1&lt;='Gastos com Pessoal'!$F$113:$F$122)*(IF('Gastos com Pessoal'!$Q$113:$Q$122&lt;=AK$1,1,0))*INDIRECT(CONCATENATE("'Gastos com Pessoal'!",$BE45)))</f>
        <v>0</v>
      </c>
      <c r="AL45" s="88">
        <f t="array" aca="1" ref="AL45" ca="1">SUM((AL$1&gt;='Gastos com Pessoal'!$E$7:$E$106)*(AL$1&lt;='Gastos com Pessoal'!$F$7:$F$106)*INDIRECT(CONCATENATE("'Encargos e Benefícios'!",$AX45)))+SUM((AL$1&gt;='Gastos com Pessoal'!$E$113:$E$122)*(AL$1&lt;='Gastos com Pessoal'!$F$113:$F$122)*INDIRECT(CONCATENATE("'Encargos e Benefícios'!",$AY45)))+SUM((AL$1&gt;='Gastos com Pessoal'!$E$7:$E$106)*(AL$1&lt;='Gastos com Pessoal'!$F$7:$F$106)*(IF('Gastos com Pessoal'!$G$7:$G$106&lt;=AL$1,1,0))*INDIRECT(CONCATENATE("'Gastos com Pessoal'!",$AZ45)))+SUM((AL$1&gt;='Gastos com Pessoal'!$E$113:$E$122)*(AL$1&lt;='Gastos com Pessoal'!$F$113:$F$122)*(IF('Gastos com Pessoal'!$G$113:$G$122&lt;=AL$1,1,0))*INDIRECT(CONCATENATE("'Gastos com Pessoal'!",$BA45)))+SUM((AL$1&gt;='Gastos com Pessoal'!$E$7:$E$106)*(AL$1&lt;='Gastos com Pessoal'!$F$7:$F$106)*(IF('Gastos com Pessoal'!$L$7:$L$106&lt;=AL$1,1,0))*INDIRECT(CONCATENATE("'Gastos com Pessoal'!",$BB45)))+SUM((AL$1&gt;='Gastos com Pessoal'!$E$113:$E$122)*(AL$1&lt;='Gastos com Pessoal'!$F$113:$F$122)*(IF('Gastos com Pessoal'!$L$113:$L$122&lt;=AL$1,1,0))*INDIRECT(CONCATENATE("'Gastos com Pessoal'!",$BC45)))+SUM((AL$1&gt;='Gastos com Pessoal'!$E$7:$E$106)*(AL$1&lt;='Gastos com Pessoal'!$F$7:$F$106)*(IF('Gastos com Pessoal'!$Q$7:$Q$106&lt;=AL$1,1,0))*INDIRECT(CONCATENATE("'Gastos com Pessoal'!",$BD45)))+SUM((AL$1&gt;='Gastos com Pessoal'!$E$113:$E$122)*(AL$1&lt;='Gastos com Pessoal'!$F$113:$F$122)*(IF('Gastos com Pessoal'!$Q$113:$Q$122&lt;=AL$1,1,0))*INDIRECT(CONCATENATE("'Gastos com Pessoal'!",$BE45)))</f>
        <v>0</v>
      </c>
      <c r="AM45" s="122">
        <f t="shared" ca="1" si="16"/>
        <v>760200</v>
      </c>
      <c r="AN45" s="91">
        <f t="shared" ca="1" si="17"/>
        <v>4.9640494929717685E-2</v>
      </c>
      <c r="AO45" s="108"/>
      <c r="AP45" s="108"/>
      <c r="AQ45" s="108"/>
      <c r="AR45" s="108"/>
      <c r="AS45" s="108"/>
      <c r="AT45" s="108"/>
      <c r="AU45" s="108"/>
      <c r="AV45" s="108"/>
      <c r="AW45" s="149" t="s">
        <v>191</v>
      </c>
      <c r="AX45" s="149" t="str">
        <f ca="1">IF(ISNA('Encargos e Benefícios'!AB2),"$ZZ$6:$ZZ$105",'Encargos e Benefícios'!AB2)</f>
        <v>$Q$6:$Q$105</v>
      </c>
      <c r="AY45" s="149" t="str">
        <f ca="1">IF(ISNA('Encargos e Benefícios'!AD2),"$ZZ$112:$ZZ$121",'Encargos e Benefícios'!AD2)</f>
        <v>$ZZ$112:$ZZ$121</v>
      </c>
      <c r="AZ45" s="149" t="str">
        <f ca="1">IF(ISNA('Gastos com Pessoal'!AT2),"$ZZ$6:$ZZ$105",'Gastos com Pessoal'!AT2)</f>
        <v>$ZZ$6:$ZZ$105</v>
      </c>
      <c r="BA45" s="149" t="str">
        <f ca="1">IF(ISNA('Gastos com Pessoal'!AV2),"$ZZ$112:$ZZ$121",'Gastos com Pessoal'!AV2)</f>
        <v>$ZZ$112:$ZZ$121</v>
      </c>
      <c r="BB45" s="149" t="str">
        <f ca="1">IF(ISNA('Gastos com Pessoal'!AX2),"$ZZ$6:$ZZ$105",'Gastos com Pessoal'!AX2)</f>
        <v>$ZZ$6:$ZZ$105</v>
      </c>
      <c r="BC45" s="149" t="str">
        <f ca="1">IF(ISNA('Gastos com Pessoal'!AZ2),"$ZZ$112:$ZZ$121",'Gastos com Pessoal'!AZ2)</f>
        <v>$ZZ$112:$ZZ$121</v>
      </c>
      <c r="BD45" s="149" t="str">
        <f ca="1">IF(ISNA('Gastos com Pessoal'!BB2),"$ZZ$6:$ZZ$105",'Gastos com Pessoal'!BB2)</f>
        <v>$ZZ$6:$ZZ$105</v>
      </c>
      <c r="BE45" s="149" t="str">
        <f ca="1">IF(ISNA('Gastos com Pessoal'!BD2),"$ZZ$112:$ZZ$121",'Gastos com Pessoal'!BD2)</f>
        <v>$ZZ$112:$ZZ$121</v>
      </c>
    </row>
    <row r="46" spans="1:57" ht="23.25" customHeight="1">
      <c r="A46" s="121" t="s">
        <v>192</v>
      </c>
      <c r="B46" s="30" t="s">
        <v>193</v>
      </c>
      <c r="C46" s="88">
        <f t="array" aca="1" ref="C46" ca="1">SUM((C$1&gt;='Gastos com Pessoal'!$E$7:$E$106)*(C$1&lt;='Gastos com Pessoal'!$F$7:$F$106)*INDIRECT(CONCATENATE("'Encargos e Benefícios'!",$AX46)))+SUM((C$1&gt;='Gastos com Pessoal'!$E$113:$E$122)*(C$1&lt;='Gastos com Pessoal'!$F$113:$F$122)*INDIRECT(CONCATENATE("'Encargos e Benefícios'!",$AY46)))+SUM((C$1&gt;='Gastos com Pessoal'!$E$7:$E$106)*(C$1&lt;='Gastos com Pessoal'!$F$7:$F$106)*(IF('Gastos com Pessoal'!$G$7:$G$106&lt;=C$1,1,0))*INDIRECT(CONCATENATE("'Gastos com Pessoal'!",$AZ46)))+SUM((C$1&gt;='Gastos com Pessoal'!$E$113:$E$122)*(C$1&lt;='Gastos com Pessoal'!$F$113:$F$122)*(IF('Gastos com Pessoal'!$G$113:$G$122&lt;=C$1,1,0))*INDIRECT(CONCATENATE("'Gastos com Pessoal'!",$BA46)))+SUM((C$1&gt;='Gastos com Pessoal'!$E$7:$E$106)*(C$1&lt;='Gastos com Pessoal'!$F$7:$F$106)*(IF('Gastos com Pessoal'!$L$7:$L$106&lt;=C$1,1,0))*INDIRECT(CONCATENATE("'Gastos com Pessoal'!",$BB46)))+SUM((C$1&gt;='Gastos com Pessoal'!$E$113:$E$122)*(C$1&lt;='Gastos com Pessoal'!$F$113:$F$122)*(IF('Gastos com Pessoal'!$L$113:$L$122&lt;=C$1,1,0))*INDIRECT(CONCATENATE("'Gastos com Pessoal'!",$BC46)))+SUM((C$1&gt;='Gastos com Pessoal'!$E$7:$E$106)*(C$1&lt;='Gastos com Pessoal'!$F$7:$F$106)*(IF('Gastos com Pessoal'!$Q$7:$Q$106&lt;=C$1,1,0))*INDIRECT(CONCATENATE("'Gastos com Pessoal'!",$BD46)))+SUM((C$1&gt;='Gastos com Pessoal'!$E$113:$E$122)*(C$1&lt;='Gastos com Pessoal'!$F$113:$F$122)*(IF('Gastos com Pessoal'!$Q$113:$Q$122&lt;=C$1,1,0))*INDIRECT(CONCATENATE("'Gastos com Pessoal'!",$BE46)))</f>
        <v>114992.15610000002</v>
      </c>
      <c r="D46" s="88">
        <f t="array" aca="1" ref="D46" ca="1">SUM((D$1&gt;='Gastos com Pessoal'!$E$7:$E$106)*(D$1&lt;='Gastos com Pessoal'!$F$7:$F$106)*INDIRECT(CONCATENATE("'Encargos e Benefícios'!",$AX46)))+SUM((D$1&gt;='Gastos com Pessoal'!$E$113:$E$122)*(D$1&lt;='Gastos com Pessoal'!$F$113:$F$122)*INDIRECT(CONCATENATE("'Encargos e Benefícios'!",$AY46)))+SUM((D$1&gt;='Gastos com Pessoal'!$E$7:$E$106)*(D$1&lt;='Gastos com Pessoal'!$F$7:$F$106)*(IF('Gastos com Pessoal'!$G$7:$G$106&lt;=D$1,1,0))*INDIRECT(CONCATENATE("'Gastos com Pessoal'!",$AZ46)))+SUM((D$1&gt;='Gastos com Pessoal'!$E$113:$E$122)*(D$1&lt;='Gastos com Pessoal'!$F$113:$F$122)*(IF('Gastos com Pessoal'!$G$113:$G$122&lt;=D$1,1,0))*INDIRECT(CONCATENATE("'Gastos com Pessoal'!",$BA46)))+SUM((D$1&gt;='Gastos com Pessoal'!$E$7:$E$106)*(D$1&lt;='Gastos com Pessoal'!$F$7:$F$106)*(IF('Gastos com Pessoal'!$L$7:$L$106&lt;=D$1,1,0))*INDIRECT(CONCATENATE("'Gastos com Pessoal'!",$BB46)))+SUM((D$1&gt;='Gastos com Pessoal'!$E$113:$E$122)*(D$1&lt;='Gastos com Pessoal'!$F$113:$F$122)*(IF('Gastos com Pessoal'!$L$113:$L$122&lt;=D$1,1,0))*INDIRECT(CONCATENATE("'Gastos com Pessoal'!",$BC46)))+SUM((D$1&gt;='Gastos com Pessoal'!$E$7:$E$106)*(D$1&lt;='Gastos com Pessoal'!$F$7:$F$106)*(IF('Gastos com Pessoal'!$Q$7:$Q$106&lt;=D$1,1,0))*INDIRECT(CONCATENATE("'Gastos com Pessoal'!",$BD46)))+SUM((D$1&gt;='Gastos com Pessoal'!$E$113:$E$122)*(D$1&lt;='Gastos com Pessoal'!$F$113:$F$122)*(IF('Gastos com Pessoal'!$Q$113:$Q$122&lt;=D$1,1,0))*INDIRECT(CONCATENATE("'Gastos com Pessoal'!",$BE46)))</f>
        <v>114992.15610000002</v>
      </c>
      <c r="E46" s="88">
        <f t="array" aca="1" ref="E46" ca="1">SUM((E$1&gt;='Gastos com Pessoal'!$E$7:$E$106)*(E$1&lt;='Gastos com Pessoal'!$F$7:$F$106)*INDIRECT(CONCATENATE("'Encargos e Benefícios'!",$AX46)))+SUM((E$1&gt;='Gastos com Pessoal'!$E$113:$E$122)*(E$1&lt;='Gastos com Pessoal'!$F$113:$F$122)*INDIRECT(CONCATENATE("'Encargos e Benefícios'!",$AY46)))+SUM((E$1&gt;='Gastos com Pessoal'!$E$7:$E$106)*(E$1&lt;='Gastos com Pessoal'!$F$7:$F$106)*(IF('Gastos com Pessoal'!$G$7:$G$106&lt;=E$1,1,0))*INDIRECT(CONCATENATE("'Gastos com Pessoal'!",$AZ46)))+SUM((E$1&gt;='Gastos com Pessoal'!$E$113:$E$122)*(E$1&lt;='Gastos com Pessoal'!$F$113:$F$122)*(IF('Gastos com Pessoal'!$G$113:$G$122&lt;=E$1,1,0))*INDIRECT(CONCATENATE("'Gastos com Pessoal'!",$BA46)))+SUM((E$1&gt;='Gastos com Pessoal'!$E$7:$E$106)*(E$1&lt;='Gastos com Pessoal'!$F$7:$F$106)*(IF('Gastos com Pessoal'!$L$7:$L$106&lt;=E$1,1,0))*INDIRECT(CONCATENATE("'Gastos com Pessoal'!",$BB46)))+SUM((E$1&gt;='Gastos com Pessoal'!$E$113:$E$122)*(E$1&lt;='Gastos com Pessoal'!$F$113:$F$122)*(IF('Gastos com Pessoal'!$L$113:$L$122&lt;=E$1,1,0))*INDIRECT(CONCATENATE("'Gastos com Pessoal'!",$BC46)))+SUM((E$1&gt;='Gastos com Pessoal'!$E$7:$E$106)*(E$1&lt;='Gastos com Pessoal'!$F$7:$F$106)*(IF('Gastos com Pessoal'!$Q$7:$Q$106&lt;=E$1,1,0))*INDIRECT(CONCATENATE("'Gastos com Pessoal'!",$BD46)))+SUM((E$1&gt;='Gastos com Pessoal'!$E$113:$E$122)*(E$1&lt;='Gastos com Pessoal'!$F$113:$F$122)*(IF('Gastos com Pessoal'!$Q$113:$Q$122&lt;=E$1,1,0))*INDIRECT(CONCATENATE("'Gastos com Pessoal'!",$BE46)))</f>
        <v>122115.56400000004</v>
      </c>
      <c r="F46" s="88">
        <f t="array" aca="1" ref="F46" ca="1">SUM((F$1&gt;='Gastos com Pessoal'!$E$7:$E$106)*(F$1&lt;='Gastos com Pessoal'!$F$7:$F$106)*INDIRECT(CONCATENATE("'Encargos e Benefícios'!",$AX46)))+SUM((F$1&gt;='Gastos com Pessoal'!$E$113:$E$122)*(F$1&lt;='Gastos com Pessoal'!$F$113:$F$122)*INDIRECT(CONCATENATE("'Encargos e Benefícios'!",$AY46)))+SUM((F$1&gt;='Gastos com Pessoal'!$E$7:$E$106)*(F$1&lt;='Gastos com Pessoal'!$F$7:$F$106)*(IF('Gastos com Pessoal'!$G$7:$G$106&lt;=F$1,1,0))*INDIRECT(CONCATENATE("'Gastos com Pessoal'!",$AZ46)))+SUM((F$1&gt;='Gastos com Pessoal'!$E$113:$E$122)*(F$1&lt;='Gastos com Pessoal'!$F$113:$F$122)*(IF('Gastos com Pessoal'!$G$113:$G$122&lt;=F$1,1,0))*INDIRECT(CONCATENATE("'Gastos com Pessoal'!",$BA46)))+SUM((F$1&gt;='Gastos com Pessoal'!$E$7:$E$106)*(F$1&lt;='Gastos com Pessoal'!$F$7:$F$106)*(IF('Gastos com Pessoal'!$L$7:$L$106&lt;=F$1,1,0))*INDIRECT(CONCATENATE("'Gastos com Pessoal'!",$BB46)))+SUM((F$1&gt;='Gastos com Pessoal'!$E$113:$E$122)*(F$1&lt;='Gastos com Pessoal'!$F$113:$F$122)*(IF('Gastos com Pessoal'!$L$113:$L$122&lt;=F$1,1,0))*INDIRECT(CONCATENATE("'Gastos com Pessoal'!",$BC46)))+SUM((F$1&gt;='Gastos com Pessoal'!$E$7:$E$106)*(F$1&lt;='Gastos com Pessoal'!$F$7:$F$106)*(IF('Gastos com Pessoal'!$Q$7:$Q$106&lt;=F$1,1,0))*INDIRECT(CONCATENATE("'Gastos com Pessoal'!",$BD46)))+SUM((F$1&gt;='Gastos com Pessoal'!$E$113:$E$122)*(F$1&lt;='Gastos com Pessoal'!$F$113:$F$122)*(IF('Gastos com Pessoal'!$Q$113:$Q$122&lt;=F$1,1,0))*INDIRECT(CONCATENATE("'Gastos com Pessoal'!",$BE46)))</f>
        <v>122115.56400000004</v>
      </c>
      <c r="G46" s="88">
        <f t="array" aca="1" ref="G46" ca="1">SUM((G$1&gt;='Gastos com Pessoal'!$E$7:$E$106)*(G$1&lt;='Gastos com Pessoal'!$F$7:$F$106)*INDIRECT(CONCATENATE("'Encargos e Benefícios'!",$AX46)))+SUM((G$1&gt;='Gastos com Pessoal'!$E$113:$E$122)*(G$1&lt;='Gastos com Pessoal'!$F$113:$F$122)*INDIRECT(CONCATENATE("'Encargos e Benefícios'!",$AY46)))+SUM((G$1&gt;='Gastos com Pessoal'!$E$7:$E$106)*(G$1&lt;='Gastos com Pessoal'!$F$7:$F$106)*(IF('Gastos com Pessoal'!$G$7:$G$106&lt;=G$1,1,0))*INDIRECT(CONCATENATE("'Gastos com Pessoal'!",$AZ46)))+SUM((G$1&gt;='Gastos com Pessoal'!$E$113:$E$122)*(G$1&lt;='Gastos com Pessoal'!$F$113:$F$122)*(IF('Gastos com Pessoal'!$G$113:$G$122&lt;=G$1,1,0))*INDIRECT(CONCATENATE("'Gastos com Pessoal'!",$BA46)))+SUM((G$1&gt;='Gastos com Pessoal'!$E$7:$E$106)*(G$1&lt;='Gastos com Pessoal'!$F$7:$F$106)*(IF('Gastos com Pessoal'!$L$7:$L$106&lt;=G$1,1,0))*INDIRECT(CONCATENATE("'Gastos com Pessoal'!",$BB46)))+SUM((G$1&gt;='Gastos com Pessoal'!$E$113:$E$122)*(G$1&lt;='Gastos com Pessoal'!$F$113:$F$122)*(IF('Gastos com Pessoal'!$L$113:$L$122&lt;=G$1,1,0))*INDIRECT(CONCATENATE("'Gastos com Pessoal'!",$BC46)))+SUM((G$1&gt;='Gastos com Pessoal'!$E$7:$E$106)*(G$1&lt;='Gastos com Pessoal'!$F$7:$F$106)*(IF('Gastos com Pessoal'!$Q$7:$Q$106&lt;=G$1,1,0))*INDIRECT(CONCATENATE("'Gastos com Pessoal'!",$BD46)))+SUM((G$1&gt;='Gastos com Pessoal'!$E$113:$E$122)*(G$1&lt;='Gastos com Pessoal'!$F$113:$F$122)*(IF('Gastos com Pessoal'!$Q$113:$Q$122&lt;=G$1,1,0))*INDIRECT(CONCATENATE("'Gastos com Pessoal'!",$BE46)))</f>
        <v>126186.08280000005</v>
      </c>
      <c r="H46" s="88">
        <f t="array" aca="1" ref="H46" ca="1">SUM((H$1&gt;='Gastos com Pessoal'!$E$7:$E$106)*(H$1&lt;='Gastos com Pessoal'!$F$7:$F$106)*INDIRECT(CONCATENATE("'Encargos e Benefícios'!",$AX46)))+SUM((H$1&gt;='Gastos com Pessoal'!$E$113:$E$122)*(H$1&lt;='Gastos com Pessoal'!$F$113:$F$122)*INDIRECT(CONCATENATE("'Encargos e Benefícios'!",$AY46)))+SUM((H$1&gt;='Gastos com Pessoal'!$E$7:$E$106)*(H$1&lt;='Gastos com Pessoal'!$F$7:$F$106)*(IF('Gastos com Pessoal'!$G$7:$G$106&lt;=H$1,1,0))*INDIRECT(CONCATENATE("'Gastos com Pessoal'!",$AZ46)))+SUM((H$1&gt;='Gastos com Pessoal'!$E$113:$E$122)*(H$1&lt;='Gastos com Pessoal'!$F$113:$F$122)*(IF('Gastos com Pessoal'!$G$113:$G$122&lt;=H$1,1,0))*INDIRECT(CONCATENATE("'Gastos com Pessoal'!",$BA46)))+SUM((H$1&gt;='Gastos com Pessoal'!$E$7:$E$106)*(H$1&lt;='Gastos com Pessoal'!$F$7:$F$106)*(IF('Gastos com Pessoal'!$L$7:$L$106&lt;=H$1,1,0))*INDIRECT(CONCATENATE("'Gastos com Pessoal'!",$BB46)))+SUM((H$1&gt;='Gastos com Pessoal'!$E$113:$E$122)*(H$1&lt;='Gastos com Pessoal'!$F$113:$F$122)*(IF('Gastos com Pessoal'!$L$113:$L$122&lt;=H$1,1,0))*INDIRECT(CONCATENATE("'Gastos com Pessoal'!",$BC46)))+SUM((H$1&gt;='Gastos com Pessoal'!$E$7:$E$106)*(H$1&lt;='Gastos com Pessoal'!$F$7:$F$106)*(IF('Gastos com Pessoal'!$Q$7:$Q$106&lt;=H$1,1,0))*INDIRECT(CONCATENATE("'Gastos com Pessoal'!",$BD46)))+SUM((H$1&gt;='Gastos com Pessoal'!$E$113:$E$122)*(H$1&lt;='Gastos com Pessoal'!$F$113:$F$122)*(IF('Gastos com Pessoal'!$Q$113:$Q$122&lt;=H$1,1,0))*INDIRECT(CONCATENATE("'Gastos com Pessoal'!",$BE46)))</f>
        <v>136362.37980000005</v>
      </c>
      <c r="I46" s="88">
        <f t="array" aca="1" ref="I46" ca="1">SUM((I$1&gt;='Gastos com Pessoal'!$E$7:$E$106)*(I$1&lt;='Gastos com Pessoal'!$F$7:$F$106)*INDIRECT(CONCATENATE("'Encargos e Benefícios'!",$AX46)))+SUM((I$1&gt;='Gastos com Pessoal'!$E$113:$E$122)*(I$1&lt;='Gastos com Pessoal'!$F$113:$F$122)*INDIRECT(CONCATENATE("'Encargos e Benefícios'!",$AY46)))+SUM((I$1&gt;='Gastos com Pessoal'!$E$7:$E$106)*(I$1&lt;='Gastos com Pessoal'!$F$7:$F$106)*(IF('Gastos com Pessoal'!$G$7:$G$106&lt;=I$1,1,0))*INDIRECT(CONCATENATE("'Gastos com Pessoal'!",$AZ46)))+SUM((I$1&gt;='Gastos com Pessoal'!$E$113:$E$122)*(I$1&lt;='Gastos com Pessoal'!$F$113:$F$122)*(IF('Gastos com Pessoal'!$G$113:$G$122&lt;=I$1,1,0))*INDIRECT(CONCATENATE("'Gastos com Pessoal'!",$BA46)))+SUM((I$1&gt;='Gastos com Pessoal'!$E$7:$E$106)*(I$1&lt;='Gastos com Pessoal'!$F$7:$F$106)*(IF('Gastos com Pessoal'!$L$7:$L$106&lt;=I$1,1,0))*INDIRECT(CONCATENATE("'Gastos com Pessoal'!",$BB46)))+SUM((I$1&gt;='Gastos com Pessoal'!$E$113:$E$122)*(I$1&lt;='Gastos com Pessoal'!$F$113:$F$122)*(IF('Gastos com Pessoal'!$L$113:$L$122&lt;=I$1,1,0))*INDIRECT(CONCATENATE("'Gastos com Pessoal'!",$BC46)))+SUM((I$1&gt;='Gastos com Pessoal'!$E$7:$E$106)*(I$1&lt;='Gastos com Pessoal'!$F$7:$F$106)*(IF('Gastos com Pessoal'!$Q$7:$Q$106&lt;=I$1,1,0))*INDIRECT(CONCATENATE("'Gastos com Pessoal'!",$BD46)))+SUM((I$1&gt;='Gastos com Pessoal'!$E$113:$E$122)*(I$1&lt;='Gastos com Pessoal'!$F$113:$F$122)*(IF('Gastos com Pessoal'!$Q$113:$Q$122&lt;=I$1,1,0))*INDIRECT(CONCATENATE("'Gastos com Pessoal'!",$BE46)))</f>
        <v>0</v>
      </c>
      <c r="J46" s="88">
        <f t="array" aca="1" ref="J46" ca="1">SUM((J$1&gt;='Gastos com Pessoal'!$E$7:$E$106)*(J$1&lt;='Gastos com Pessoal'!$F$7:$F$106)*INDIRECT(CONCATENATE("'Encargos e Benefícios'!",$AX46)))+SUM((J$1&gt;='Gastos com Pessoal'!$E$113:$E$122)*(J$1&lt;='Gastos com Pessoal'!$F$113:$F$122)*INDIRECT(CONCATENATE("'Encargos e Benefícios'!",$AY46)))+SUM((J$1&gt;='Gastos com Pessoal'!$E$7:$E$106)*(J$1&lt;='Gastos com Pessoal'!$F$7:$F$106)*(IF('Gastos com Pessoal'!$G$7:$G$106&lt;=J$1,1,0))*INDIRECT(CONCATENATE("'Gastos com Pessoal'!",$AZ46)))+SUM((J$1&gt;='Gastos com Pessoal'!$E$113:$E$122)*(J$1&lt;='Gastos com Pessoal'!$F$113:$F$122)*(IF('Gastos com Pessoal'!$G$113:$G$122&lt;=J$1,1,0))*INDIRECT(CONCATENATE("'Gastos com Pessoal'!",$BA46)))+SUM((J$1&gt;='Gastos com Pessoal'!$E$7:$E$106)*(J$1&lt;='Gastos com Pessoal'!$F$7:$F$106)*(IF('Gastos com Pessoal'!$L$7:$L$106&lt;=J$1,1,0))*INDIRECT(CONCATENATE("'Gastos com Pessoal'!",$BB46)))+SUM((J$1&gt;='Gastos com Pessoal'!$E$113:$E$122)*(J$1&lt;='Gastos com Pessoal'!$F$113:$F$122)*(IF('Gastos com Pessoal'!$L$113:$L$122&lt;=J$1,1,0))*INDIRECT(CONCATENATE("'Gastos com Pessoal'!",$BC46)))+SUM((J$1&gt;='Gastos com Pessoal'!$E$7:$E$106)*(J$1&lt;='Gastos com Pessoal'!$F$7:$F$106)*(IF('Gastos com Pessoal'!$Q$7:$Q$106&lt;=J$1,1,0))*INDIRECT(CONCATENATE("'Gastos com Pessoal'!",$BD46)))+SUM((J$1&gt;='Gastos com Pessoal'!$E$113:$E$122)*(J$1&lt;='Gastos com Pessoal'!$F$113:$F$122)*(IF('Gastos com Pessoal'!$Q$113:$Q$122&lt;=J$1,1,0))*INDIRECT(CONCATENATE("'Gastos com Pessoal'!",$BE46)))</f>
        <v>0</v>
      </c>
      <c r="K46" s="88">
        <f t="array" aca="1" ref="K46" ca="1">SUM((K$1&gt;='Gastos com Pessoal'!$E$7:$E$106)*(K$1&lt;='Gastos com Pessoal'!$F$7:$F$106)*INDIRECT(CONCATENATE("'Encargos e Benefícios'!",$AX46)))+SUM((K$1&gt;='Gastos com Pessoal'!$E$113:$E$122)*(K$1&lt;='Gastos com Pessoal'!$F$113:$F$122)*INDIRECT(CONCATENATE("'Encargos e Benefícios'!",$AY46)))+SUM((K$1&gt;='Gastos com Pessoal'!$E$7:$E$106)*(K$1&lt;='Gastos com Pessoal'!$F$7:$F$106)*(IF('Gastos com Pessoal'!$G$7:$G$106&lt;=K$1,1,0))*INDIRECT(CONCATENATE("'Gastos com Pessoal'!",$AZ46)))+SUM((K$1&gt;='Gastos com Pessoal'!$E$113:$E$122)*(K$1&lt;='Gastos com Pessoal'!$F$113:$F$122)*(IF('Gastos com Pessoal'!$G$113:$G$122&lt;=K$1,1,0))*INDIRECT(CONCATENATE("'Gastos com Pessoal'!",$BA46)))+SUM((K$1&gt;='Gastos com Pessoal'!$E$7:$E$106)*(K$1&lt;='Gastos com Pessoal'!$F$7:$F$106)*(IF('Gastos com Pessoal'!$L$7:$L$106&lt;=K$1,1,0))*INDIRECT(CONCATENATE("'Gastos com Pessoal'!",$BB46)))+SUM((K$1&gt;='Gastos com Pessoal'!$E$113:$E$122)*(K$1&lt;='Gastos com Pessoal'!$F$113:$F$122)*(IF('Gastos com Pessoal'!$L$113:$L$122&lt;=K$1,1,0))*INDIRECT(CONCATENATE("'Gastos com Pessoal'!",$BC46)))+SUM((K$1&gt;='Gastos com Pessoal'!$E$7:$E$106)*(K$1&lt;='Gastos com Pessoal'!$F$7:$F$106)*(IF('Gastos com Pessoal'!$Q$7:$Q$106&lt;=K$1,1,0))*INDIRECT(CONCATENATE("'Gastos com Pessoal'!",$BD46)))+SUM((K$1&gt;='Gastos com Pessoal'!$E$113:$E$122)*(K$1&lt;='Gastos com Pessoal'!$F$113:$F$122)*(IF('Gastos com Pessoal'!$Q$113:$Q$122&lt;=K$1,1,0))*INDIRECT(CONCATENATE("'Gastos com Pessoal'!",$BE46)))</f>
        <v>0</v>
      </c>
      <c r="L46" s="88">
        <f t="array" aca="1" ref="L46" ca="1">SUM((L$1&gt;='Gastos com Pessoal'!$E$7:$E$106)*(L$1&lt;='Gastos com Pessoal'!$F$7:$F$106)*INDIRECT(CONCATENATE("'Encargos e Benefícios'!",$AX46)))+SUM((L$1&gt;='Gastos com Pessoal'!$E$113:$E$122)*(L$1&lt;='Gastos com Pessoal'!$F$113:$F$122)*INDIRECT(CONCATENATE("'Encargos e Benefícios'!",$AY46)))+SUM((L$1&gt;='Gastos com Pessoal'!$E$7:$E$106)*(L$1&lt;='Gastos com Pessoal'!$F$7:$F$106)*(IF('Gastos com Pessoal'!$G$7:$G$106&lt;=L$1,1,0))*INDIRECT(CONCATENATE("'Gastos com Pessoal'!",$AZ46)))+SUM((L$1&gt;='Gastos com Pessoal'!$E$113:$E$122)*(L$1&lt;='Gastos com Pessoal'!$F$113:$F$122)*(IF('Gastos com Pessoal'!$G$113:$G$122&lt;=L$1,1,0))*INDIRECT(CONCATENATE("'Gastos com Pessoal'!",$BA46)))+SUM((L$1&gt;='Gastos com Pessoal'!$E$7:$E$106)*(L$1&lt;='Gastos com Pessoal'!$F$7:$F$106)*(IF('Gastos com Pessoal'!$L$7:$L$106&lt;=L$1,1,0))*INDIRECT(CONCATENATE("'Gastos com Pessoal'!",$BB46)))+SUM((L$1&gt;='Gastos com Pessoal'!$E$113:$E$122)*(L$1&lt;='Gastos com Pessoal'!$F$113:$F$122)*(IF('Gastos com Pessoal'!$L$113:$L$122&lt;=L$1,1,0))*INDIRECT(CONCATENATE("'Gastos com Pessoal'!",$BC46)))+SUM((L$1&gt;='Gastos com Pessoal'!$E$7:$E$106)*(L$1&lt;='Gastos com Pessoal'!$F$7:$F$106)*(IF('Gastos com Pessoal'!$Q$7:$Q$106&lt;=L$1,1,0))*INDIRECT(CONCATENATE("'Gastos com Pessoal'!",$BD46)))+SUM((L$1&gt;='Gastos com Pessoal'!$E$113:$E$122)*(L$1&lt;='Gastos com Pessoal'!$F$113:$F$122)*(IF('Gastos com Pessoal'!$Q$113:$Q$122&lt;=L$1,1,0))*INDIRECT(CONCATENATE("'Gastos com Pessoal'!",$BE46)))</f>
        <v>0</v>
      </c>
      <c r="M46" s="88">
        <f t="array" aca="1" ref="M46" ca="1">SUM((M$1&gt;='Gastos com Pessoal'!$E$7:$E$106)*(M$1&lt;='Gastos com Pessoal'!$F$7:$F$106)*INDIRECT(CONCATENATE("'Encargos e Benefícios'!",$AX46)))+SUM((M$1&gt;='Gastos com Pessoal'!$E$113:$E$122)*(M$1&lt;='Gastos com Pessoal'!$F$113:$F$122)*INDIRECT(CONCATENATE("'Encargos e Benefícios'!",$AY46)))+SUM((M$1&gt;='Gastos com Pessoal'!$E$7:$E$106)*(M$1&lt;='Gastos com Pessoal'!$F$7:$F$106)*(IF('Gastos com Pessoal'!$G$7:$G$106&lt;=M$1,1,0))*INDIRECT(CONCATENATE("'Gastos com Pessoal'!",$AZ46)))+SUM((M$1&gt;='Gastos com Pessoal'!$E$113:$E$122)*(M$1&lt;='Gastos com Pessoal'!$F$113:$F$122)*(IF('Gastos com Pessoal'!$G$113:$G$122&lt;=M$1,1,0))*INDIRECT(CONCATENATE("'Gastos com Pessoal'!",$BA46)))+SUM((M$1&gt;='Gastos com Pessoal'!$E$7:$E$106)*(M$1&lt;='Gastos com Pessoal'!$F$7:$F$106)*(IF('Gastos com Pessoal'!$L$7:$L$106&lt;=M$1,1,0))*INDIRECT(CONCATENATE("'Gastos com Pessoal'!",$BB46)))+SUM((M$1&gt;='Gastos com Pessoal'!$E$113:$E$122)*(M$1&lt;='Gastos com Pessoal'!$F$113:$F$122)*(IF('Gastos com Pessoal'!$L$113:$L$122&lt;=M$1,1,0))*INDIRECT(CONCATENATE("'Gastos com Pessoal'!",$BC46)))+SUM((M$1&gt;='Gastos com Pessoal'!$E$7:$E$106)*(M$1&lt;='Gastos com Pessoal'!$F$7:$F$106)*(IF('Gastos com Pessoal'!$Q$7:$Q$106&lt;=M$1,1,0))*INDIRECT(CONCATENATE("'Gastos com Pessoal'!",$BD46)))+SUM((M$1&gt;='Gastos com Pessoal'!$E$113:$E$122)*(M$1&lt;='Gastos com Pessoal'!$F$113:$F$122)*(IF('Gastos com Pessoal'!$Q$113:$Q$122&lt;=M$1,1,0))*INDIRECT(CONCATENATE("'Gastos com Pessoal'!",$BE46)))</f>
        <v>0</v>
      </c>
      <c r="N46" s="88">
        <f t="array" aca="1" ref="N46" ca="1">SUM((N$1&gt;='Gastos com Pessoal'!$E$7:$E$106)*(N$1&lt;='Gastos com Pessoal'!$F$7:$F$106)*INDIRECT(CONCATENATE("'Encargos e Benefícios'!",$AX46)))+SUM((N$1&gt;='Gastos com Pessoal'!$E$113:$E$122)*(N$1&lt;='Gastos com Pessoal'!$F$113:$F$122)*INDIRECT(CONCATENATE("'Encargos e Benefícios'!",$AY46)))+SUM((N$1&gt;='Gastos com Pessoal'!$E$7:$E$106)*(N$1&lt;='Gastos com Pessoal'!$F$7:$F$106)*(IF('Gastos com Pessoal'!$G$7:$G$106&lt;=N$1,1,0))*INDIRECT(CONCATENATE("'Gastos com Pessoal'!",$AZ46)))+SUM((N$1&gt;='Gastos com Pessoal'!$E$113:$E$122)*(N$1&lt;='Gastos com Pessoal'!$F$113:$F$122)*(IF('Gastos com Pessoal'!$G$113:$G$122&lt;=N$1,1,0))*INDIRECT(CONCATENATE("'Gastos com Pessoal'!",$BA46)))+SUM((N$1&gt;='Gastos com Pessoal'!$E$7:$E$106)*(N$1&lt;='Gastos com Pessoal'!$F$7:$F$106)*(IF('Gastos com Pessoal'!$L$7:$L$106&lt;=N$1,1,0))*INDIRECT(CONCATENATE("'Gastos com Pessoal'!",$BB46)))+SUM((N$1&gt;='Gastos com Pessoal'!$E$113:$E$122)*(N$1&lt;='Gastos com Pessoal'!$F$113:$F$122)*(IF('Gastos com Pessoal'!$L$113:$L$122&lt;=N$1,1,0))*INDIRECT(CONCATENATE("'Gastos com Pessoal'!",$BC46)))+SUM((N$1&gt;='Gastos com Pessoal'!$E$7:$E$106)*(N$1&lt;='Gastos com Pessoal'!$F$7:$F$106)*(IF('Gastos com Pessoal'!$Q$7:$Q$106&lt;=N$1,1,0))*INDIRECT(CONCATENATE("'Gastos com Pessoal'!",$BD46)))+SUM((N$1&gt;='Gastos com Pessoal'!$E$113:$E$122)*(N$1&lt;='Gastos com Pessoal'!$F$113:$F$122)*(IF('Gastos com Pessoal'!$Q$113:$Q$122&lt;=N$1,1,0))*INDIRECT(CONCATENATE("'Gastos com Pessoal'!",$BE46)))</f>
        <v>0</v>
      </c>
      <c r="O46" s="88">
        <f t="array" aca="1" ref="O46" ca="1">SUM((O$1&gt;='Gastos com Pessoal'!$E$7:$E$106)*(O$1&lt;='Gastos com Pessoal'!$F$7:$F$106)*INDIRECT(CONCATENATE("'Encargos e Benefícios'!",$AX46)))+SUM((O$1&gt;='Gastos com Pessoal'!$E$113:$E$122)*(O$1&lt;='Gastos com Pessoal'!$F$113:$F$122)*INDIRECT(CONCATENATE("'Encargos e Benefícios'!",$AY46)))+SUM((O$1&gt;='Gastos com Pessoal'!$E$7:$E$106)*(O$1&lt;='Gastos com Pessoal'!$F$7:$F$106)*(IF('Gastos com Pessoal'!$G$7:$G$106&lt;=O$1,1,0))*INDIRECT(CONCATENATE("'Gastos com Pessoal'!",$AZ46)))+SUM((O$1&gt;='Gastos com Pessoal'!$E$113:$E$122)*(O$1&lt;='Gastos com Pessoal'!$F$113:$F$122)*(IF('Gastos com Pessoal'!$G$113:$G$122&lt;=O$1,1,0))*INDIRECT(CONCATENATE("'Gastos com Pessoal'!",$BA46)))+SUM((O$1&gt;='Gastos com Pessoal'!$E$7:$E$106)*(O$1&lt;='Gastos com Pessoal'!$F$7:$F$106)*(IF('Gastos com Pessoal'!$L$7:$L$106&lt;=O$1,1,0))*INDIRECT(CONCATENATE("'Gastos com Pessoal'!",$BB46)))+SUM((O$1&gt;='Gastos com Pessoal'!$E$113:$E$122)*(O$1&lt;='Gastos com Pessoal'!$F$113:$F$122)*(IF('Gastos com Pessoal'!$L$113:$L$122&lt;=O$1,1,0))*INDIRECT(CONCATENATE("'Gastos com Pessoal'!",$BC46)))+SUM((O$1&gt;='Gastos com Pessoal'!$E$7:$E$106)*(O$1&lt;='Gastos com Pessoal'!$F$7:$F$106)*(IF('Gastos com Pessoal'!$Q$7:$Q$106&lt;=O$1,1,0))*INDIRECT(CONCATENATE("'Gastos com Pessoal'!",$BD46)))+SUM((O$1&gt;='Gastos com Pessoal'!$E$113:$E$122)*(O$1&lt;='Gastos com Pessoal'!$F$113:$F$122)*(IF('Gastos com Pessoal'!$Q$113:$Q$122&lt;=O$1,1,0))*INDIRECT(CONCATENATE("'Gastos com Pessoal'!",$BE46)))</f>
        <v>0</v>
      </c>
      <c r="P46" s="88">
        <f t="array" aca="1" ref="P46" ca="1">SUM((P$1&gt;='Gastos com Pessoal'!$E$7:$E$106)*(P$1&lt;='Gastos com Pessoal'!$F$7:$F$106)*INDIRECT(CONCATENATE("'Encargos e Benefícios'!",$AX46)))+SUM((P$1&gt;='Gastos com Pessoal'!$E$113:$E$122)*(P$1&lt;='Gastos com Pessoal'!$F$113:$F$122)*INDIRECT(CONCATENATE("'Encargos e Benefícios'!",$AY46)))+SUM((P$1&gt;='Gastos com Pessoal'!$E$7:$E$106)*(P$1&lt;='Gastos com Pessoal'!$F$7:$F$106)*(IF('Gastos com Pessoal'!$G$7:$G$106&lt;=P$1,1,0))*INDIRECT(CONCATENATE("'Gastos com Pessoal'!",$AZ46)))+SUM((P$1&gt;='Gastos com Pessoal'!$E$113:$E$122)*(P$1&lt;='Gastos com Pessoal'!$F$113:$F$122)*(IF('Gastos com Pessoal'!$G$113:$G$122&lt;=P$1,1,0))*INDIRECT(CONCATENATE("'Gastos com Pessoal'!",$BA46)))+SUM((P$1&gt;='Gastos com Pessoal'!$E$7:$E$106)*(P$1&lt;='Gastos com Pessoal'!$F$7:$F$106)*(IF('Gastos com Pessoal'!$L$7:$L$106&lt;=P$1,1,0))*INDIRECT(CONCATENATE("'Gastos com Pessoal'!",$BB46)))+SUM((P$1&gt;='Gastos com Pessoal'!$E$113:$E$122)*(P$1&lt;='Gastos com Pessoal'!$F$113:$F$122)*(IF('Gastos com Pessoal'!$L$113:$L$122&lt;=P$1,1,0))*INDIRECT(CONCATENATE("'Gastos com Pessoal'!",$BC46)))+SUM((P$1&gt;='Gastos com Pessoal'!$E$7:$E$106)*(P$1&lt;='Gastos com Pessoal'!$F$7:$F$106)*(IF('Gastos com Pessoal'!$Q$7:$Q$106&lt;=P$1,1,0))*INDIRECT(CONCATENATE("'Gastos com Pessoal'!",$BD46)))+SUM((P$1&gt;='Gastos com Pessoal'!$E$113:$E$122)*(P$1&lt;='Gastos com Pessoal'!$F$113:$F$122)*(IF('Gastos com Pessoal'!$Q$113:$Q$122&lt;=P$1,1,0))*INDIRECT(CONCATENATE("'Gastos com Pessoal'!",$BE46)))</f>
        <v>0</v>
      </c>
      <c r="Q46" s="88">
        <f t="array" aca="1" ref="Q46" ca="1">SUM((Q$1&gt;='Gastos com Pessoal'!$E$7:$E$106)*(Q$1&lt;='Gastos com Pessoal'!$F$7:$F$106)*INDIRECT(CONCATENATE("'Encargos e Benefícios'!",$AX46)))+SUM((Q$1&gt;='Gastos com Pessoal'!$E$113:$E$122)*(Q$1&lt;='Gastos com Pessoal'!$F$113:$F$122)*INDIRECT(CONCATENATE("'Encargos e Benefícios'!",$AY46)))+SUM((Q$1&gt;='Gastos com Pessoal'!$E$7:$E$106)*(Q$1&lt;='Gastos com Pessoal'!$F$7:$F$106)*(IF('Gastos com Pessoal'!$G$7:$G$106&lt;=Q$1,1,0))*INDIRECT(CONCATENATE("'Gastos com Pessoal'!",$AZ46)))+SUM((Q$1&gt;='Gastos com Pessoal'!$E$113:$E$122)*(Q$1&lt;='Gastos com Pessoal'!$F$113:$F$122)*(IF('Gastos com Pessoal'!$G$113:$G$122&lt;=Q$1,1,0))*INDIRECT(CONCATENATE("'Gastos com Pessoal'!",$BA46)))+SUM((Q$1&gt;='Gastos com Pessoal'!$E$7:$E$106)*(Q$1&lt;='Gastos com Pessoal'!$F$7:$F$106)*(IF('Gastos com Pessoal'!$L$7:$L$106&lt;=Q$1,1,0))*INDIRECT(CONCATENATE("'Gastos com Pessoal'!",$BB46)))+SUM((Q$1&gt;='Gastos com Pessoal'!$E$113:$E$122)*(Q$1&lt;='Gastos com Pessoal'!$F$113:$F$122)*(IF('Gastos com Pessoal'!$L$113:$L$122&lt;=Q$1,1,0))*INDIRECT(CONCATENATE("'Gastos com Pessoal'!",$BC46)))+SUM((Q$1&gt;='Gastos com Pessoal'!$E$7:$E$106)*(Q$1&lt;='Gastos com Pessoal'!$F$7:$F$106)*(IF('Gastos com Pessoal'!$Q$7:$Q$106&lt;=Q$1,1,0))*INDIRECT(CONCATENATE("'Gastos com Pessoal'!",$BD46)))+SUM((Q$1&gt;='Gastos com Pessoal'!$E$113:$E$122)*(Q$1&lt;='Gastos com Pessoal'!$F$113:$F$122)*(IF('Gastos com Pessoal'!$Q$113:$Q$122&lt;=Q$1,1,0))*INDIRECT(CONCATENATE("'Gastos com Pessoal'!",$BE46)))</f>
        <v>0</v>
      </c>
      <c r="R46" s="88">
        <f t="array" aca="1" ref="R46" ca="1">SUM((R$1&gt;='Gastos com Pessoal'!$E$7:$E$106)*(R$1&lt;='Gastos com Pessoal'!$F$7:$F$106)*INDIRECT(CONCATENATE("'Encargos e Benefícios'!",$AX46)))+SUM((R$1&gt;='Gastos com Pessoal'!$E$113:$E$122)*(R$1&lt;='Gastos com Pessoal'!$F$113:$F$122)*INDIRECT(CONCATENATE("'Encargos e Benefícios'!",$AY46)))+SUM((R$1&gt;='Gastos com Pessoal'!$E$7:$E$106)*(R$1&lt;='Gastos com Pessoal'!$F$7:$F$106)*(IF('Gastos com Pessoal'!$G$7:$G$106&lt;=R$1,1,0))*INDIRECT(CONCATENATE("'Gastos com Pessoal'!",$AZ46)))+SUM((R$1&gt;='Gastos com Pessoal'!$E$113:$E$122)*(R$1&lt;='Gastos com Pessoal'!$F$113:$F$122)*(IF('Gastos com Pessoal'!$G$113:$G$122&lt;=R$1,1,0))*INDIRECT(CONCATENATE("'Gastos com Pessoal'!",$BA46)))+SUM((R$1&gt;='Gastos com Pessoal'!$E$7:$E$106)*(R$1&lt;='Gastos com Pessoal'!$F$7:$F$106)*(IF('Gastos com Pessoal'!$L$7:$L$106&lt;=R$1,1,0))*INDIRECT(CONCATENATE("'Gastos com Pessoal'!",$BB46)))+SUM((R$1&gt;='Gastos com Pessoal'!$E$113:$E$122)*(R$1&lt;='Gastos com Pessoal'!$F$113:$F$122)*(IF('Gastos com Pessoal'!$L$113:$L$122&lt;=R$1,1,0))*INDIRECT(CONCATENATE("'Gastos com Pessoal'!",$BC46)))+SUM((R$1&gt;='Gastos com Pessoal'!$E$7:$E$106)*(R$1&lt;='Gastos com Pessoal'!$F$7:$F$106)*(IF('Gastos com Pessoal'!$Q$7:$Q$106&lt;=R$1,1,0))*INDIRECT(CONCATENATE("'Gastos com Pessoal'!",$BD46)))+SUM((R$1&gt;='Gastos com Pessoal'!$E$113:$E$122)*(R$1&lt;='Gastos com Pessoal'!$F$113:$F$122)*(IF('Gastos com Pessoal'!$Q$113:$Q$122&lt;=R$1,1,0))*INDIRECT(CONCATENATE("'Gastos com Pessoal'!",$BE46)))</f>
        <v>0</v>
      </c>
      <c r="S46" s="88">
        <f t="array" aca="1" ref="S46" ca="1">SUM((S$1&gt;='Gastos com Pessoal'!$E$7:$E$106)*(S$1&lt;='Gastos com Pessoal'!$F$7:$F$106)*INDIRECT(CONCATENATE("'Encargos e Benefícios'!",$AX46)))+SUM((S$1&gt;='Gastos com Pessoal'!$E$113:$E$122)*(S$1&lt;='Gastos com Pessoal'!$F$113:$F$122)*INDIRECT(CONCATENATE("'Encargos e Benefícios'!",$AY46)))+SUM((S$1&gt;='Gastos com Pessoal'!$E$7:$E$106)*(S$1&lt;='Gastos com Pessoal'!$F$7:$F$106)*(IF('Gastos com Pessoal'!$G$7:$G$106&lt;=S$1,1,0))*INDIRECT(CONCATENATE("'Gastos com Pessoal'!",$AZ46)))+SUM((S$1&gt;='Gastos com Pessoal'!$E$113:$E$122)*(S$1&lt;='Gastos com Pessoal'!$F$113:$F$122)*(IF('Gastos com Pessoal'!$G$113:$G$122&lt;=S$1,1,0))*INDIRECT(CONCATENATE("'Gastos com Pessoal'!",$BA46)))+SUM((S$1&gt;='Gastos com Pessoal'!$E$7:$E$106)*(S$1&lt;='Gastos com Pessoal'!$F$7:$F$106)*(IF('Gastos com Pessoal'!$L$7:$L$106&lt;=S$1,1,0))*INDIRECT(CONCATENATE("'Gastos com Pessoal'!",$BB46)))+SUM((S$1&gt;='Gastos com Pessoal'!$E$113:$E$122)*(S$1&lt;='Gastos com Pessoal'!$F$113:$F$122)*(IF('Gastos com Pessoal'!$L$113:$L$122&lt;=S$1,1,0))*INDIRECT(CONCATENATE("'Gastos com Pessoal'!",$BC46)))+SUM((S$1&gt;='Gastos com Pessoal'!$E$7:$E$106)*(S$1&lt;='Gastos com Pessoal'!$F$7:$F$106)*(IF('Gastos com Pessoal'!$Q$7:$Q$106&lt;=S$1,1,0))*INDIRECT(CONCATENATE("'Gastos com Pessoal'!",$BD46)))+SUM((S$1&gt;='Gastos com Pessoal'!$E$113:$E$122)*(S$1&lt;='Gastos com Pessoal'!$F$113:$F$122)*(IF('Gastos com Pessoal'!$Q$113:$Q$122&lt;=S$1,1,0))*INDIRECT(CONCATENATE("'Gastos com Pessoal'!",$BE46)))</f>
        <v>0</v>
      </c>
      <c r="T46" s="88">
        <f t="array" aca="1" ref="T46" ca="1">SUM((T$1&gt;='Gastos com Pessoal'!$E$7:$E$106)*(T$1&lt;='Gastos com Pessoal'!$F$7:$F$106)*INDIRECT(CONCATENATE("'Encargos e Benefícios'!",$AX46)))+SUM((T$1&gt;='Gastos com Pessoal'!$E$113:$E$122)*(T$1&lt;='Gastos com Pessoal'!$F$113:$F$122)*INDIRECT(CONCATENATE("'Encargos e Benefícios'!",$AY46)))+SUM((T$1&gt;='Gastos com Pessoal'!$E$7:$E$106)*(T$1&lt;='Gastos com Pessoal'!$F$7:$F$106)*(IF('Gastos com Pessoal'!$G$7:$G$106&lt;=T$1,1,0))*INDIRECT(CONCATENATE("'Gastos com Pessoal'!",$AZ46)))+SUM((T$1&gt;='Gastos com Pessoal'!$E$113:$E$122)*(T$1&lt;='Gastos com Pessoal'!$F$113:$F$122)*(IF('Gastos com Pessoal'!$G$113:$G$122&lt;=T$1,1,0))*INDIRECT(CONCATENATE("'Gastos com Pessoal'!",$BA46)))+SUM((T$1&gt;='Gastos com Pessoal'!$E$7:$E$106)*(T$1&lt;='Gastos com Pessoal'!$F$7:$F$106)*(IF('Gastos com Pessoal'!$L$7:$L$106&lt;=T$1,1,0))*INDIRECT(CONCATENATE("'Gastos com Pessoal'!",$BB46)))+SUM((T$1&gt;='Gastos com Pessoal'!$E$113:$E$122)*(T$1&lt;='Gastos com Pessoal'!$F$113:$F$122)*(IF('Gastos com Pessoal'!$L$113:$L$122&lt;=T$1,1,0))*INDIRECT(CONCATENATE("'Gastos com Pessoal'!",$BC46)))+SUM((T$1&gt;='Gastos com Pessoal'!$E$7:$E$106)*(T$1&lt;='Gastos com Pessoal'!$F$7:$F$106)*(IF('Gastos com Pessoal'!$Q$7:$Q$106&lt;=T$1,1,0))*INDIRECT(CONCATENATE("'Gastos com Pessoal'!",$BD46)))+SUM((T$1&gt;='Gastos com Pessoal'!$E$113:$E$122)*(T$1&lt;='Gastos com Pessoal'!$F$113:$F$122)*(IF('Gastos com Pessoal'!$Q$113:$Q$122&lt;=T$1,1,0))*INDIRECT(CONCATENATE("'Gastos com Pessoal'!",$BE46)))</f>
        <v>0</v>
      </c>
      <c r="U46" s="88">
        <f t="array" aca="1" ref="U46" ca="1">SUM((U$1&gt;='Gastos com Pessoal'!$E$7:$E$106)*(U$1&lt;='Gastos com Pessoal'!$F$7:$F$106)*INDIRECT(CONCATENATE("'Encargos e Benefícios'!",$AX46)))+SUM((U$1&gt;='Gastos com Pessoal'!$E$113:$E$122)*(U$1&lt;='Gastos com Pessoal'!$F$113:$F$122)*INDIRECT(CONCATENATE("'Encargos e Benefícios'!",$AY46)))+SUM((U$1&gt;='Gastos com Pessoal'!$E$7:$E$106)*(U$1&lt;='Gastos com Pessoal'!$F$7:$F$106)*(IF('Gastos com Pessoal'!$G$7:$G$106&lt;=U$1,1,0))*INDIRECT(CONCATENATE("'Gastos com Pessoal'!",$AZ46)))+SUM((U$1&gt;='Gastos com Pessoal'!$E$113:$E$122)*(U$1&lt;='Gastos com Pessoal'!$F$113:$F$122)*(IF('Gastos com Pessoal'!$G$113:$G$122&lt;=U$1,1,0))*INDIRECT(CONCATENATE("'Gastos com Pessoal'!",$BA46)))+SUM((U$1&gt;='Gastos com Pessoal'!$E$7:$E$106)*(U$1&lt;='Gastos com Pessoal'!$F$7:$F$106)*(IF('Gastos com Pessoal'!$L$7:$L$106&lt;=U$1,1,0))*INDIRECT(CONCATENATE("'Gastos com Pessoal'!",$BB46)))+SUM((U$1&gt;='Gastos com Pessoal'!$E$113:$E$122)*(U$1&lt;='Gastos com Pessoal'!$F$113:$F$122)*(IF('Gastos com Pessoal'!$L$113:$L$122&lt;=U$1,1,0))*INDIRECT(CONCATENATE("'Gastos com Pessoal'!",$BC46)))+SUM((U$1&gt;='Gastos com Pessoal'!$E$7:$E$106)*(U$1&lt;='Gastos com Pessoal'!$F$7:$F$106)*(IF('Gastos com Pessoal'!$Q$7:$Q$106&lt;=U$1,1,0))*INDIRECT(CONCATENATE("'Gastos com Pessoal'!",$BD46)))+SUM((U$1&gt;='Gastos com Pessoal'!$E$113:$E$122)*(U$1&lt;='Gastos com Pessoal'!$F$113:$F$122)*(IF('Gastos com Pessoal'!$Q$113:$Q$122&lt;=U$1,1,0))*INDIRECT(CONCATENATE("'Gastos com Pessoal'!",$BE46)))</f>
        <v>0</v>
      </c>
      <c r="V46" s="88">
        <f t="array" aca="1" ref="V46" ca="1">SUM((V$1&gt;='Gastos com Pessoal'!$E$7:$E$106)*(V$1&lt;='Gastos com Pessoal'!$F$7:$F$106)*INDIRECT(CONCATENATE("'Encargos e Benefícios'!",$AX46)))+SUM((V$1&gt;='Gastos com Pessoal'!$E$113:$E$122)*(V$1&lt;='Gastos com Pessoal'!$F$113:$F$122)*INDIRECT(CONCATENATE("'Encargos e Benefícios'!",$AY46)))+SUM((V$1&gt;='Gastos com Pessoal'!$E$7:$E$106)*(V$1&lt;='Gastos com Pessoal'!$F$7:$F$106)*(IF('Gastos com Pessoal'!$G$7:$G$106&lt;=V$1,1,0))*INDIRECT(CONCATENATE("'Gastos com Pessoal'!",$AZ46)))+SUM((V$1&gt;='Gastos com Pessoal'!$E$113:$E$122)*(V$1&lt;='Gastos com Pessoal'!$F$113:$F$122)*(IF('Gastos com Pessoal'!$G$113:$G$122&lt;=V$1,1,0))*INDIRECT(CONCATENATE("'Gastos com Pessoal'!",$BA46)))+SUM((V$1&gt;='Gastos com Pessoal'!$E$7:$E$106)*(V$1&lt;='Gastos com Pessoal'!$F$7:$F$106)*(IF('Gastos com Pessoal'!$L$7:$L$106&lt;=V$1,1,0))*INDIRECT(CONCATENATE("'Gastos com Pessoal'!",$BB46)))+SUM((V$1&gt;='Gastos com Pessoal'!$E$113:$E$122)*(V$1&lt;='Gastos com Pessoal'!$F$113:$F$122)*(IF('Gastos com Pessoal'!$L$113:$L$122&lt;=V$1,1,0))*INDIRECT(CONCATENATE("'Gastos com Pessoal'!",$BC46)))+SUM((V$1&gt;='Gastos com Pessoal'!$E$7:$E$106)*(V$1&lt;='Gastos com Pessoal'!$F$7:$F$106)*(IF('Gastos com Pessoal'!$Q$7:$Q$106&lt;=V$1,1,0))*INDIRECT(CONCATENATE("'Gastos com Pessoal'!",$BD46)))+SUM((V$1&gt;='Gastos com Pessoal'!$E$113:$E$122)*(V$1&lt;='Gastos com Pessoal'!$F$113:$F$122)*(IF('Gastos com Pessoal'!$Q$113:$Q$122&lt;=V$1,1,0))*INDIRECT(CONCATENATE("'Gastos com Pessoal'!",$BE46)))</f>
        <v>0</v>
      </c>
      <c r="W46" s="88">
        <f t="array" aca="1" ref="W46" ca="1">SUM((W$1&gt;='Gastos com Pessoal'!$E$7:$E$106)*(W$1&lt;='Gastos com Pessoal'!$F$7:$F$106)*INDIRECT(CONCATENATE("'Encargos e Benefícios'!",$AX46)))+SUM((W$1&gt;='Gastos com Pessoal'!$E$113:$E$122)*(W$1&lt;='Gastos com Pessoal'!$F$113:$F$122)*INDIRECT(CONCATENATE("'Encargos e Benefícios'!",$AY46)))+SUM((W$1&gt;='Gastos com Pessoal'!$E$7:$E$106)*(W$1&lt;='Gastos com Pessoal'!$F$7:$F$106)*(IF('Gastos com Pessoal'!$G$7:$G$106&lt;=W$1,1,0))*INDIRECT(CONCATENATE("'Gastos com Pessoal'!",$AZ46)))+SUM((W$1&gt;='Gastos com Pessoal'!$E$113:$E$122)*(W$1&lt;='Gastos com Pessoal'!$F$113:$F$122)*(IF('Gastos com Pessoal'!$G$113:$G$122&lt;=W$1,1,0))*INDIRECT(CONCATENATE("'Gastos com Pessoal'!",$BA46)))+SUM((W$1&gt;='Gastos com Pessoal'!$E$7:$E$106)*(W$1&lt;='Gastos com Pessoal'!$F$7:$F$106)*(IF('Gastos com Pessoal'!$L$7:$L$106&lt;=W$1,1,0))*INDIRECT(CONCATENATE("'Gastos com Pessoal'!",$BB46)))+SUM((W$1&gt;='Gastos com Pessoal'!$E$113:$E$122)*(W$1&lt;='Gastos com Pessoal'!$F$113:$F$122)*(IF('Gastos com Pessoal'!$L$113:$L$122&lt;=W$1,1,0))*INDIRECT(CONCATENATE("'Gastos com Pessoal'!",$BC46)))+SUM((W$1&gt;='Gastos com Pessoal'!$E$7:$E$106)*(W$1&lt;='Gastos com Pessoal'!$F$7:$F$106)*(IF('Gastos com Pessoal'!$Q$7:$Q$106&lt;=W$1,1,0))*INDIRECT(CONCATENATE("'Gastos com Pessoal'!",$BD46)))+SUM((W$1&gt;='Gastos com Pessoal'!$E$113:$E$122)*(W$1&lt;='Gastos com Pessoal'!$F$113:$F$122)*(IF('Gastos com Pessoal'!$Q$113:$Q$122&lt;=W$1,1,0))*INDIRECT(CONCATENATE("'Gastos com Pessoal'!",$BE46)))</f>
        <v>0</v>
      </c>
      <c r="X46" s="88">
        <f t="array" aca="1" ref="X46" ca="1">SUM((X$1&gt;='Gastos com Pessoal'!$E$7:$E$106)*(X$1&lt;='Gastos com Pessoal'!$F$7:$F$106)*INDIRECT(CONCATENATE("'Encargos e Benefícios'!",$AX46)))+SUM((X$1&gt;='Gastos com Pessoal'!$E$113:$E$122)*(X$1&lt;='Gastos com Pessoal'!$F$113:$F$122)*INDIRECT(CONCATENATE("'Encargos e Benefícios'!",$AY46)))+SUM((X$1&gt;='Gastos com Pessoal'!$E$7:$E$106)*(X$1&lt;='Gastos com Pessoal'!$F$7:$F$106)*(IF('Gastos com Pessoal'!$G$7:$G$106&lt;=X$1,1,0))*INDIRECT(CONCATENATE("'Gastos com Pessoal'!",$AZ46)))+SUM((X$1&gt;='Gastos com Pessoal'!$E$113:$E$122)*(X$1&lt;='Gastos com Pessoal'!$F$113:$F$122)*(IF('Gastos com Pessoal'!$G$113:$G$122&lt;=X$1,1,0))*INDIRECT(CONCATENATE("'Gastos com Pessoal'!",$BA46)))+SUM((X$1&gt;='Gastos com Pessoal'!$E$7:$E$106)*(X$1&lt;='Gastos com Pessoal'!$F$7:$F$106)*(IF('Gastos com Pessoal'!$L$7:$L$106&lt;=X$1,1,0))*INDIRECT(CONCATENATE("'Gastos com Pessoal'!",$BB46)))+SUM((X$1&gt;='Gastos com Pessoal'!$E$113:$E$122)*(X$1&lt;='Gastos com Pessoal'!$F$113:$F$122)*(IF('Gastos com Pessoal'!$L$113:$L$122&lt;=X$1,1,0))*INDIRECT(CONCATENATE("'Gastos com Pessoal'!",$BC46)))+SUM((X$1&gt;='Gastos com Pessoal'!$E$7:$E$106)*(X$1&lt;='Gastos com Pessoal'!$F$7:$F$106)*(IF('Gastos com Pessoal'!$Q$7:$Q$106&lt;=X$1,1,0))*INDIRECT(CONCATENATE("'Gastos com Pessoal'!",$BD46)))+SUM((X$1&gt;='Gastos com Pessoal'!$E$113:$E$122)*(X$1&lt;='Gastos com Pessoal'!$F$113:$F$122)*(IF('Gastos com Pessoal'!$Q$113:$Q$122&lt;=X$1,1,0))*INDIRECT(CONCATENATE("'Gastos com Pessoal'!",$BE46)))</f>
        <v>0</v>
      </c>
      <c r="Y46" s="88">
        <f t="array" aca="1" ref="Y46" ca="1">SUM((Y$1&gt;='Gastos com Pessoal'!$E$7:$E$106)*(Y$1&lt;='Gastos com Pessoal'!$F$7:$F$106)*INDIRECT(CONCATENATE("'Encargos e Benefícios'!",$AX46)))+SUM((Y$1&gt;='Gastos com Pessoal'!$E$113:$E$122)*(Y$1&lt;='Gastos com Pessoal'!$F$113:$F$122)*INDIRECT(CONCATENATE("'Encargos e Benefícios'!",$AY46)))+SUM((Y$1&gt;='Gastos com Pessoal'!$E$7:$E$106)*(Y$1&lt;='Gastos com Pessoal'!$F$7:$F$106)*(IF('Gastos com Pessoal'!$G$7:$G$106&lt;=Y$1,1,0))*INDIRECT(CONCATENATE("'Gastos com Pessoal'!",$AZ46)))+SUM((Y$1&gt;='Gastos com Pessoal'!$E$113:$E$122)*(Y$1&lt;='Gastos com Pessoal'!$F$113:$F$122)*(IF('Gastos com Pessoal'!$G$113:$G$122&lt;=Y$1,1,0))*INDIRECT(CONCATENATE("'Gastos com Pessoal'!",$BA46)))+SUM((Y$1&gt;='Gastos com Pessoal'!$E$7:$E$106)*(Y$1&lt;='Gastos com Pessoal'!$F$7:$F$106)*(IF('Gastos com Pessoal'!$L$7:$L$106&lt;=Y$1,1,0))*INDIRECT(CONCATENATE("'Gastos com Pessoal'!",$BB46)))+SUM((Y$1&gt;='Gastos com Pessoal'!$E$113:$E$122)*(Y$1&lt;='Gastos com Pessoal'!$F$113:$F$122)*(IF('Gastos com Pessoal'!$L$113:$L$122&lt;=Y$1,1,0))*INDIRECT(CONCATENATE("'Gastos com Pessoal'!",$BC46)))+SUM((Y$1&gt;='Gastos com Pessoal'!$E$7:$E$106)*(Y$1&lt;='Gastos com Pessoal'!$F$7:$F$106)*(IF('Gastos com Pessoal'!$Q$7:$Q$106&lt;=Y$1,1,0))*INDIRECT(CONCATENATE("'Gastos com Pessoal'!",$BD46)))+SUM((Y$1&gt;='Gastos com Pessoal'!$E$113:$E$122)*(Y$1&lt;='Gastos com Pessoal'!$F$113:$F$122)*(IF('Gastos com Pessoal'!$Q$113:$Q$122&lt;=Y$1,1,0))*INDIRECT(CONCATENATE("'Gastos com Pessoal'!",$BE46)))</f>
        <v>0</v>
      </c>
      <c r="Z46" s="88">
        <f t="array" aca="1" ref="Z46" ca="1">SUM((Z$1&gt;='Gastos com Pessoal'!$E$7:$E$106)*(Z$1&lt;='Gastos com Pessoal'!$F$7:$F$106)*INDIRECT(CONCATENATE("'Encargos e Benefícios'!",$AX46)))+SUM((Z$1&gt;='Gastos com Pessoal'!$E$113:$E$122)*(Z$1&lt;='Gastos com Pessoal'!$F$113:$F$122)*INDIRECT(CONCATENATE("'Encargos e Benefícios'!",$AY46)))+SUM((Z$1&gt;='Gastos com Pessoal'!$E$7:$E$106)*(Z$1&lt;='Gastos com Pessoal'!$F$7:$F$106)*(IF('Gastos com Pessoal'!$G$7:$G$106&lt;=Z$1,1,0))*INDIRECT(CONCATENATE("'Gastos com Pessoal'!",$AZ46)))+SUM((Z$1&gt;='Gastos com Pessoal'!$E$113:$E$122)*(Z$1&lt;='Gastos com Pessoal'!$F$113:$F$122)*(IF('Gastos com Pessoal'!$G$113:$G$122&lt;=Z$1,1,0))*INDIRECT(CONCATENATE("'Gastos com Pessoal'!",$BA46)))+SUM((Z$1&gt;='Gastos com Pessoal'!$E$7:$E$106)*(Z$1&lt;='Gastos com Pessoal'!$F$7:$F$106)*(IF('Gastos com Pessoal'!$L$7:$L$106&lt;=Z$1,1,0))*INDIRECT(CONCATENATE("'Gastos com Pessoal'!",$BB46)))+SUM((Z$1&gt;='Gastos com Pessoal'!$E$113:$E$122)*(Z$1&lt;='Gastos com Pessoal'!$F$113:$F$122)*(IF('Gastos com Pessoal'!$L$113:$L$122&lt;=Z$1,1,0))*INDIRECT(CONCATENATE("'Gastos com Pessoal'!",$BC46)))+SUM((Z$1&gt;='Gastos com Pessoal'!$E$7:$E$106)*(Z$1&lt;='Gastos com Pessoal'!$F$7:$F$106)*(IF('Gastos com Pessoal'!$Q$7:$Q$106&lt;=Z$1,1,0))*INDIRECT(CONCATENATE("'Gastos com Pessoal'!",$BD46)))+SUM((Z$1&gt;='Gastos com Pessoal'!$E$113:$E$122)*(Z$1&lt;='Gastos com Pessoal'!$F$113:$F$122)*(IF('Gastos com Pessoal'!$Q$113:$Q$122&lt;=Z$1,1,0))*INDIRECT(CONCATENATE("'Gastos com Pessoal'!",$BE46)))</f>
        <v>0</v>
      </c>
      <c r="AA46" s="88">
        <f t="array" aca="1" ref="AA46" ca="1">SUM((AA$1&gt;='Gastos com Pessoal'!$E$7:$E$106)*(AA$1&lt;='Gastos com Pessoal'!$F$7:$F$106)*INDIRECT(CONCATENATE("'Encargos e Benefícios'!",$AX46)))+SUM((AA$1&gt;='Gastos com Pessoal'!$E$113:$E$122)*(AA$1&lt;='Gastos com Pessoal'!$F$113:$F$122)*INDIRECT(CONCATENATE("'Encargos e Benefícios'!",$AY46)))+SUM((AA$1&gt;='Gastos com Pessoal'!$E$7:$E$106)*(AA$1&lt;='Gastos com Pessoal'!$F$7:$F$106)*(IF('Gastos com Pessoal'!$G$7:$G$106&lt;=AA$1,1,0))*INDIRECT(CONCATENATE("'Gastos com Pessoal'!",$AZ46)))+SUM((AA$1&gt;='Gastos com Pessoal'!$E$113:$E$122)*(AA$1&lt;='Gastos com Pessoal'!$F$113:$F$122)*(IF('Gastos com Pessoal'!$G$113:$G$122&lt;=AA$1,1,0))*INDIRECT(CONCATENATE("'Gastos com Pessoal'!",$BA46)))+SUM((AA$1&gt;='Gastos com Pessoal'!$E$7:$E$106)*(AA$1&lt;='Gastos com Pessoal'!$F$7:$F$106)*(IF('Gastos com Pessoal'!$L$7:$L$106&lt;=AA$1,1,0))*INDIRECT(CONCATENATE("'Gastos com Pessoal'!",$BB46)))+SUM((AA$1&gt;='Gastos com Pessoal'!$E$113:$E$122)*(AA$1&lt;='Gastos com Pessoal'!$F$113:$F$122)*(IF('Gastos com Pessoal'!$L$113:$L$122&lt;=AA$1,1,0))*INDIRECT(CONCATENATE("'Gastos com Pessoal'!",$BC46)))+SUM((AA$1&gt;='Gastos com Pessoal'!$E$7:$E$106)*(AA$1&lt;='Gastos com Pessoal'!$F$7:$F$106)*(IF('Gastos com Pessoal'!$Q$7:$Q$106&lt;=AA$1,1,0))*INDIRECT(CONCATENATE("'Gastos com Pessoal'!",$BD46)))+SUM((AA$1&gt;='Gastos com Pessoal'!$E$113:$E$122)*(AA$1&lt;='Gastos com Pessoal'!$F$113:$F$122)*(IF('Gastos com Pessoal'!$Q$113:$Q$122&lt;=AA$1,1,0))*INDIRECT(CONCATENATE("'Gastos com Pessoal'!",$BE46)))</f>
        <v>0</v>
      </c>
      <c r="AB46" s="88">
        <f t="array" aca="1" ref="AB46" ca="1">SUM((AB$1&gt;='Gastos com Pessoal'!$E$7:$E$106)*(AB$1&lt;='Gastos com Pessoal'!$F$7:$F$106)*INDIRECT(CONCATENATE("'Encargos e Benefícios'!",$AX46)))+SUM((AB$1&gt;='Gastos com Pessoal'!$E$113:$E$122)*(AB$1&lt;='Gastos com Pessoal'!$F$113:$F$122)*INDIRECT(CONCATENATE("'Encargos e Benefícios'!",$AY46)))+SUM((AB$1&gt;='Gastos com Pessoal'!$E$7:$E$106)*(AB$1&lt;='Gastos com Pessoal'!$F$7:$F$106)*(IF('Gastos com Pessoal'!$G$7:$G$106&lt;=AB$1,1,0))*INDIRECT(CONCATENATE("'Gastos com Pessoal'!",$AZ46)))+SUM((AB$1&gt;='Gastos com Pessoal'!$E$113:$E$122)*(AB$1&lt;='Gastos com Pessoal'!$F$113:$F$122)*(IF('Gastos com Pessoal'!$G$113:$G$122&lt;=AB$1,1,0))*INDIRECT(CONCATENATE("'Gastos com Pessoal'!",$BA46)))+SUM((AB$1&gt;='Gastos com Pessoal'!$E$7:$E$106)*(AB$1&lt;='Gastos com Pessoal'!$F$7:$F$106)*(IF('Gastos com Pessoal'!$L$7:$L$106&lt;=AB$1,1,0))*INDIRECT(CONCATENATE("'Gastos com Pessoal'!",$BB46)))+SUM((AB$1&gt;='Gastos com Pessoal'!$E$113:$E$122)*(AB$1&lt;='Gastos com Pessoal'!$F$113:$F$122)*(IF('Gastos com Pessoal'!$L$113:$L$122&lt;=AB$1,1,0))*INDIRECT(CONCATENATE("'Gastos com Pessoal'!",$BC46)))+SUM((AB$1&gt;='Gastos com Pessoal'!$E$7:$E$106)*(AB$1&lt;='Gastos com Pessoal'!$F$7:$F$106)*(IF('Gastos com Pessoal'!$Q$7:$Q$106&lt;=AB$1,1,0))*INDIRECT(CONCATENATE("'Gastos com Pessoal'!",$BD46)))+SUM((AB$1&gt;='Gastos com Pessoal'!$E$113:$E$122)*(AB$1&lt;='Gastos com Pessoal'!$F$113:$F$122)*(IF('Gastos com Pessoal'!$Q$113:$Q$122&lt;=AB$1,1,0))*INDIRECT(CONCATENATE("'Gastos com Pessoal'!",$BE46)))</f>
        <v>0</v>
      </c>
      <c r="AC46" s="88">
        <f t="array" aca="1" ref="AC46" ca="1">SUM((AC$1&gt;='Gastos com Pessoal'!$E$7:$E$106)*(AC$1&lt;='Gastos com Pessoal'!$F$7:$F$106)*INDIRECT(CONCATENATE("'Encargos e Benefícios'!",$AX46)))+SUM((AC$1&gt;='Gastos com Pessoal'!$E$113:$E$122)*(AC$1&lt;='Gastos com Pessoal'!$F$113:$F$122)*INDIRECT(CONCATENATE("'Encargos e Benefícios'!",$AY46)))+SUM((AC$1&gt;='Gastos com Pessoal'!$E$7:$E$106)*(AC$1&lt;='Gastos com Pessoal'!$F$7:$F$106)*(IF('Gastos com Pessoal'!$G$7:$G$106&lt;=AC$1,1,0))*INDIRECT(CONCATENATE("'Gastos com Pessoal'!",$AZ46)))+SUM((AC$1&gt;='Gastos com Pessoal'!$E$113:$E$122)*(AC$1&lt;='Gastos com Pessoal'!$F$113:$F$122)*(IF('Gastos com Pessoal'!$G$113:$G$122&lt;=AC$1,1,0))*INDIRECT(CONCATENATE("'Gastos com Pessoal'!",$BA46)))+SUM((AC$1&gt;='Gastos com Pessoal'!$E$7:$E$106)*(AC$1&lt;='Gastos com Pessoal'!$F$7:$F$106)*(IF('Gastos com Pessoal'!$L$7:$L$106&lt;=AC$1,1,0))*INDIRECT(CONCATENATE("'Gastos com Pessoal'!",$BB46)))+SUM((AC$1&gt;='Gastos com Pessoal'!$E$113:$E$122)*(AC$1&lt;='Gastos com Pessoal'!$F$113:$F$122)*(IF('Gastos com Pessoal'!$L$113:$L$122&lt;=AC$1,1,0))*INDIRECT(CONCATENATE("'Gastos com Pessoal'!",$BC46)))+SUM((AC$1&gt;='Gastos com Pessoal'!$E$7:$E$106)*(AC$1&lt;='Gastos com Pessoal'!$F$7:$F$106)*(IF('Gastos com Pessoal'!$Q$7:$Q$106&lt;=AC$1,1,0))*INDIRECT(CONCATENATE("'Gastos com Pessoal'!",$BD46)))+SUM((AC$1&gt;='Gastos com Pessoal'!$E$113:$E$122)*(AC$1&lt;='Gastos com Pessoal'!$F$113:$F$122)*(IF('Gastos com Pessoal'!$Q$113:$Q$122&lt;=AC$1,1,0))*INDIRECT(CONCATENATE("'Gastos com Pessoal'!",$BE46)))</f>
        <v>0</v>
      </c>
      <c r="AD46" s="88">
        <f t="array" aca="1" ref="AD46" ca="1">SUM((AD$1&gt;='Gastos com Pessoal'!$E$7:$E$106)*(AD$1&lt;='Gastos com Pessoal'!$F$7:$F$106)*INDIRECT(CONCATENATE("'Encargos e Benefícios'!",$AX46)))+SUM((AD$1&gt;='Gastos com Pessoal'!$E$113:$E$122)*(AD$1&lt;='Gastos com Pessoal'!$F$113:$F$122)*INDIRECT(CONCATENATE("'Encargos e Benefícios'!",$AY46)))+SUM((AD$1&gt;='Gastos com Pessoal'!$E$7:$E$106)*(AD$1&lt;='Gastos com Pessoal'!$F$7:$F$106)*(IF('Gastos com Pessoal'!$G$7:$G$106&lt;=AD$1,1,0))*INDIRECT(CONCATENATE("'Gastos com Pessoal'!",$AZ46)))+SUM((AD$1&gt;='Gastos com Pessoal'!$E$113:$E$122)*(AD$1&lt;='Gastos com Pessoal'!$F$113:$F$122)*(IF('Gastos com Pessoal'!$G$113:$G$122&lt;=AD$1,1,0))*INDIRECT(CONCATENATE("'Gastos com Pessoal'!",$BA46)))+SUM((AD$1&gt;='Gastos com Pessoal'!$E$7:$E$106)*(AD$1&lt;='Gastos com Pessoal'!$F$7:$F$106)*(IF('Gastos com Pessoal'!$L$7:$L$106&lt;=AD$1,1,0))*INDIRECT(CONCATENATE("'Gastos com Pessoal'!",$BB46)))+SUM((AD$1&gt;='Gastos com Pessoal'!$E$113:$E$122)*(AD$1&lt;='Gastos com Pessoal'!$F$113:$F$122)*(IF('Gastos com Pessoal'!$L$113:$L$122&lt;=AD$1,1,0))*INDIRECT(CONCATENATE("'Gastos com Pessoal'!",$BC46)))+SUM((AD$1&gt;='Gastos com Pessoal'!$E$7:$E$106)*(AD$1&lt;='Gastos com Pessoal'!$F$7:$F$106)*(IF('Gastos com Pessoal'!$Q$7:$Q$106&lt;=AD$1,1,0))*INDIRECT(CONCATENATE("'Gastos com Pessoal'!",$BD46)))+SUM((AD$1&gt;='Gastos com Pessoal'!$E$113:$E$122)*(AD$1&lt;='Gastos com Pessoal'!$F$113:$F$122)*(IF('Gastos com Pessoal'!$Q$113:$Q$122&lt;=AD$1,1,0))*INDIRECT(CONCATENATE("'Gastos com Pessoal'!",$BE46)))</f>
        <v>0</v>
      </c>
      <c r="AE46" s="88">
        <f t="array" aca="1" ref="AE46" ca="1">SUM((AE$1&gt;='Gastos com Pessoal'!$E$7:$E$106)*(AE$1&lt;='Gastos com Pessoal'!$F$7:$F$106)*INDIRECT(CONCATENATE("'Encargos e Benefícios'!",$AX46)))+SUM((AE$1&gt;='Gastos com Pessoal'!$E$113:$E$122)*(AE$1&lt;='Gastos com Pessoal'!$F$113:$F$122)*INDIRECT(CONCATENATE("'Encargos e Benefícios'!",$AY46)))+SUM((AE$1&gt;='Gastos com Pessoal'!$E$7:$E$106)*(AE$1&lt;='Gastos com Pessoal'!$F$7:$F$106)*(IF('Gastos com Pessoal'!$G$7:$G$106&lt;=AE$1,1,0))*INDIRECT(CONCATENATE("'Gastos com Pessoal'!",$AZ46)))+SUM((AE$1&gt;='Gastos com Pessoal'!$E$113:$E$122)*(AE$1&lt;='Gastos com Pessoal'!$F$113:$F$122)*(IF('Gastos com Pessoal'!$G$113:$G$122&lt;=AE$1,1,0))*INDIRECT(CONCATENATE("'Gastos com Pessoal'!",$BA46)))+SUM((AE$1&gt;='Gastos com Pessoal'!$E$7:$E$106)*(AE$1&lt;='Gastos com Pessoal'!$F$7:$F$106)*(IF('Gastos com Pessoal'!$L$7:$L$106&lt;=AE$1,1,0))*INDIRECT(CONCATENATE("'Gastos com Pessoal'!",$BB46)))+SUM((AE$1&gt;='Gastos com Pessoal'!$E$113:$E$122)*(AE$1&lt;='Gastos com Pessoal'!$F$113:$F$122)*(IF('Gastos com Pessoal'!$L$113:$L$122&lt;=AE$1,1,0))*INDIRECT(CONCATENATE("'Gastos com Pessoal'!",$BC46)))+SUM((AE$1&gt;='Gastos com Pessoal'!$E$7:$E$106)*(AE$1&lt;='Gastos com Pessoal'!$F$7:$F$106)*(IF('Gastos com Pessoal'!$Q$7:$Q$106&lt;=AE$1,1,0))*INDIRECT(CONCATENATE("'Gastos com Pessoal'!",$BD46)))+SUM((AE$1&gt;='Gastos com Pessoal'!$E$113:$E$122)*(AE$1&lt;='Gastos com Pessoal'!$F$113:$F$122)*(IF('Gastos com Pessoal'!$Q$113:$Q$122&lt;=AE$1,1,0))*INDIRECT(CONCATENATE("'Gastos com Pessoal'!",$BE46)))</f>
        <v>0</v>
      </c>
      <c r="AF46" s="88">
        <f t="array" aca="1" ref="AF46" ca="1">SUM((AF$1&gt;='Gastos com Pessoal'!$E$7:$E$106)*(AF$1&lt;='Gastos com Pessoal'!$F$7:$F$106)*INDIRECT(CONCATENATE("'Encargos e Benefícios'!",$AX46)))+SUM((AF$1&gt;='Gastos com Pessoal'!$E$113:$E$122)*(AF$1&lt;='Gastos com Pessoal'!$F$113:$F$122)*INDIRECT(CONCATENATE("'Encargos e Benefícios'!",$AY46)))+SUM((AF$1&gt;='Gastos com Pessoal'!$E$7:$E$106)*(AF$1&lt;='Gastos com Pessoal'!$F$7:$F$106)*(IF('Gastos com Pessoal'!$G$7:$G$106&lt;=AF$1,1,0))*INDIRECT(CONCATENATE("'Gastos com Pessoal'!",$AZ46)))+SUM((AF$1&gt;='Gastos com Pessoal'!$E$113:$E$122)*(AF$1&lt;='Gastos com Pessoal'!$F$113:$F$122)*(IF('Gastos com Pessoal'!$G$113:$G$122&lt;=AF$1,1,0))*INDIRECT(CONCATENATE("'Gastos com Pessoal'!",$BA46)))+SUM((AF$1&gt;='Gastos com Pessoal'!$E$7:$E$106)*(AF$1&lt;='Gastos com Pessoal'!$F$7:$F$106)*(IF('Gastos com Pessoal'!$L$7:$L$106&lt;=AF$1,1,0))*INDIRECT(CONCATENATE("'Gastos com Pessoal'!",$BB46)))+SUM((AF$1&gt;='Gastos com Pessoal'!$E$113:$E$122)*(AF$1&lt;='Gastos com Pessoal'!$F$113:$F$122)*(IF('Gastos com Pessoal'!$L$113:$L$122&lt;=AF$1,1,0))*INDIRECT(CONCATENATE("'Gastos com Pessoal'!",$BC46)))+SUM((AF$1&gt;='Gastos com Pessoal'!$E$7:$E$106)*(AF$1&lt;='Gastos com Pessoal'!$F$7:$F$106)*(IF('Gastos com Pessoal'!$Q$7:$Q$106&lt;=AF$1,1,0))*INDIRECT(CONCATENATE("'Gastos com Pessoal'!",$BD46)))+SUM((AF$1&gt;='Gastos com Pessoal'!$E$113:$E$122)*(AF$1&lt;='Gastos com Pessoal'!$F$113:$F$122)*(IF('Gastos com Pessoal'!$Q$113:$Q$122&lt;=AF$1,1,0))*INDIRECT(CONCATENATE("'Gastos com Pessoal'!",$BE46)))</f>
        <v>0</v>
      </c>
      <c r="AG46" s="88">
        <f t="array" aca="1" ref="AG46" ca="1">SUM((AG$1&gt;='Gastos com Pessoal'!$E$7:$E$106)*(AG$1&lt;='Gastos com Pessoal'!$F$7:$F$106)*INDIRECT(CONCATENATE("'Encargos e Benefícios'!",$AX46)))+SUM((AG$1&gt;='Gastos com Pessoal'!$E$113:$E$122)*(AG$1&lt;='Gastos com Pessoal'!$F$113:$F$122)*INDIRECT(CONCATENATE("'Encargos e Benefícios'!",$AY46)))+SUM((AG$1&gt;='Gastos com Pessoal'!$E$7:$E$106)*(AG$1&lt;='Gastos com Pessoal'!$F$7:$F$106)*(IF('Gastos com Pessoal'!$G$7:$G$106&lt;=AG$1,1,0))*INDIRECT(CONCATENATE("'Gastos com Pessoal'!",$AZ46)))+SUM((AG$1&gt;='Gastos com Pessoal'!$E$113:$E$122)*(AG$1&lt;='Gastos com Pessoal'!$F$113:$F$122)*(IF('Gastos com Pessoal'!$G$113:$G$122&lt;=AG$1,1,0))*INDIRECT(CONCATENATE("'Gastos com Pessoal'!",$BA46)))+SUM((AG$1&gt;='Gastos com Pessoal'!$E$7:$E$106)*(AG$1&lt;='Gastos com Pessoal'!$F$7:$F$106)*(IF('Gastos com Pessoal'!$L$7:$L$106&lt;=AG$1,1,0))*INDIRECT(CONCATENATE("'Gastos com Pessoal'!",$BB46)))+SUM((AG$1&gt;='Gastos com Pessoal'!$E$113:$E$122)*(AG$1&lt;='Gastos com Pessoal'!$F$113:$F$122)*(IF('Gastos com Pessoal'!$L$113:$L$122&lt;=AG$1,1,0))*INDIRECT(CONCATENATE("'Gastos com Pessoal'!",$BC46)))+SUM((AG$1&gt;='Gastos com Pessoal'!$E$7:$E$106)*(AG$1&lt;='Gastos com Pessoal'!$F$7:$F$106)*(IF('Gastos com Pessoal'!$Q$7:$Q$106&lt;=AG$1,1,0))*INDIRECT(CONCATENATE("'Gastos com Pessoal'!",$BD46)))+SUM((AG$1&gt;='Gastos com Pessoal'!$E$113:$E$122)*(AG$1&lt;='Gastos com Pessoal'!$F$113:$F$122)*(IF('Gastos com Pessoal'!$Q$113:$Q$122&lt;=AG$1,1,0))*INDIRECT(CONCATENATE("'Gastos com Pessoal'!",$BE46)))</f>
        <v>0</v>
      </c>
      <c r="AH46" s="88">
        <f t="array" aca="1" ref="AH46" ca="1">SUM((AH$1&gt;='Gastos com Pessoal'!$E$7:$E$106)*(AH$1&lt;='Gastos com Pessoal'!$F$7:$F$106)*INDIRECT(CONCATENATE("'Encargos e Benefícios'!",$AX46)))+SUM((AH$1&gt;='Gastos com Pessoal'!$E$113:$E$122)*(AH$1&lt;='Gastos com Pessoal'!$F$113:$F$122)*INDIRECT(CONCATENATE("'Encargos e Benefícios'!",$AY46)))+SUM((AH$1&gt;='Gastos com Pessoal'!$E$7:$E$106)*(AH$1&lt;='Gastos com Pessoal'!$F$7:$F$106)*(IF('Gastos com Pessoal'!$G$7:$G$106&lt;=AH$1,1,0))*INDIRECT(CONCATENATE("'Gastos com Pessoal'!",$AZ46)))+SUM((AH$1&gt;='Gastos com Pessoal'!$E$113:$E$122)*(AH$1&lt;='Gastos com Pessoal'!$F$113:$F$122)*(IF('Gastos com Pessoal'!$G$113:$G$122&lt;=AH$1,1,0))*INDIRECT(CONCATENATE("'Gastos com Pessoal'!",$BA46)))+SUM((AH$1&gt;='Gastos com Pessoal'!$E$7:$E$106)*(AH$1&lt;='Gastos com Pessoal'!$F$7:$F$106)*(IF('Gastos com Pessoal'!$L$7:$L$106&lt;=AH$1,1,0))*INDIRECT(CONCATENATE("'Gastos com Pessoal'!",$BB46)))+SUM((AH$1&gt;='Gastos com Pessoal'!$E$113:$E$122)*(AH$1&lt;='Gastos com Pessoal'!$F$113:$F$122)*(IF('Gastos com Pessoal'!$L$113:$L$122&lt;=AH$1,1,0))*INDIRECT(CONCATENATE("'Gastos com Pessoal'!",$BC46)))+SUM((AH$1&gt;='Gastos com Pessoal'!$E$7:$E$106)*(AH$1&lt;='Gastos com Pessoal'!$F$7:$F$106)*(IF('Gastos com Pessoal'!$Q$7:$Q$106&lt;=AH$1,1,0))*INDIRECT(CONCATENATE("'Gastos com Pessoal'!",$BD46)))+SUM((AH$1&gt;='Gastos com Pessoal'!$E$113:$E$122)*(AH$1&lt;='Gastos com Pessoal'!$F$113:$F$122)*(IF('Gastos com Pessoal'!$Q$113:$Q$122&lt;=AH$1,1,0))*INDIRECT(CONCATENATE("'Gastos com Pessoal'!",$BE46)))</f>
        <v>0</v>
      </c>
      <c r="AI46" s="88">
        <f t="array" aca="1" ref="AI46" ca="1">SUM((AI$1&gt;='Gastos com Pessoal'!$E$7:$E$106)*(AI$1&lt;='Gastos com Pessoal'!$F$7:$F$106)*INDIRECT(CONCATENATE("'Encargos e Benefícios'!",$AX46)))+SUM((AI$1&gt;='Gastos com Pessoal'!$E$113:$E$122)*(AI$1&lt;='Gastos com Pessoal'!$F$113:$F$122)*INDIRECT(CONCATENATE("'Encargos e Benefícios'!",$AY46)))+SUM((AI$1&gt;='Gastos com Pessoal'!$E$7:$E$106)*(AI$1&lt;='Gastos com Pessoal'!$F$7:$F$106)*(IF('Gastos com Pessoal'!$G$7:$G$106&lt;=AI$1,1,0))*INDIRECT(CONCATENATE("'Gastos com Pessoal'!",$AZ46)))+SUM((AI$1&gt;='Gastos com Pessoal'!$E$113:$E$122)*(AI$1&lt;='Gastos com Pessoal'!$F$113:$F$122)*(IF('Gastos com Pessoal'!$G$113:$G$122&lt;=AI$1,1,0))*INDIRECT(CONCATENATE("'Gastos com Pessoal'!",$BA46)))+SUM((AI$1&gt;='Gastos com Pessoal'!$E$7:$E$106)*(AI$1&lt;='Gastos com Pessoal'!$F$7:$F$106)*(IF('Gastos com Pessoal'!$L$7:$L$106&lt;=AI$1,1,0))*INDIRECT(CONCATENATE("'Gastos com Pessoal'!",$BB46)))+SUM((AI$1&gt;='Gastos com Pessoal'!$E$113:$E$122)*(AI$1&lt;='Gastos com Pessoal'!$F$113:$F$122)*(IF('Gastos com Pessoal'!$L$113:$L$122&lt;=AI$1,1,0))*INDIRECT(CONCATENATE("'Gastos com Pessoal'!",$BC46)))+SUM((AI$1&gt;='Gastos com Pessoal'!$E$7:$E$106)*(AI$1&lt;='Gastos com Pessoal'!$F$7:$F$106)*(IF('Gastos com Pessoal'!$Q$7:$Q$106&lt;=AI$1,1,0))*INDIRECT(CONCATENATE("'Gastos com Pessoal'!",$BD46)))+SUM((AI$1&gt;='Gastos com Pessoal'!$E$113:$E$122)*(AI$1&lt;='Gastos com Pessoal'!$F$113:$F$122)*(IF('Gastos com Pessoal'!$Q$113:$Q$122&lt;=AI$1,1,0))*INDIRECT(CONCATENATE("'Gastos com Pessoal'!",$BE46)))</f>
        <v>0</v>
      </c>
      <c r="AJ46" s="88">
        <f t="array" aca="1" ref="AJ46" ca="1">SUM((AJ$1&gt;='Gastos com Pessoal'!$E$7:$E$106)*(AJ$1&lt;='Gastos com Pessoal'!$F$7:$F$106)*INDIRECT(CONCATENATE("'Encargos e Benefícios'!",$AX46)))+SUM((AJ$1&gt;='Gastos com Pessoal'!$E$113:$E$122)*(AJ$1&lt;='Gastos com Pessoal'!$F$113:$F$122)*INDIRECT(CONCATENATE("'Encargos e Benefícios'!",$AY46)))+SUM((AJ$1&gt;='Gastos com Pessoal'!$E$7:$E$106)*(AJ$1&lt;='Gastos com Pessoal'!$F$7:$F$106)*(IF('Gastos com Pessoal'!$G$7:$G$106&lt;=AJ$1,1,0))*INDIRECT(CONCATENATE("'Gastos com Pessoal'!",$AZ46)))+SUM((AJ$1&gt;='Gastos com Pessoal'!$E$113:$E$122)*(AJ$1&lt;='Gastos com Pessoal'!$F$113:$F$122)*(IF('Gastos com Pessoal'!$G$113:$G$122&lt;=AJ$1,1,0))*INDIRECT(CONCATENATE("'Gastos com Pessoal'!",$BA46)))+SUM((AJ$1&gt;='Gastos com Pessoal'!$E$7:$E$106)*(AJ$1&lt;='Gastos com Pessoal'!$F$7:$F$106)*(IF('Gastos com Pessoal'!$L$7:$L$106&lt;=AJ$1,1,0))*INDIRECT(CONCATENATE("'Gastos com Pessoal'!",$BB46)))+SUM((AJ$1&gt;='Gastos com Pessoal'!$E$113:$E$122)*(AJ$1&lt;='Gastos com Pessoal'!$F$113:$F$122)*(IF('Gastos com Pessoal'!$L$113:$L$122&lt;=AJ$1,1,0))*INDIRECT(CONCATENATE("'Gastos com Pessoal'!",$BC46)))+SUM((AJ$1&gt;='Gastos com Pessoal'!$E$7:$E$106)*(AJ$1&lt;='Gastos com Pessoal'!$F$7:$F$106)*(IF('Gastos com Pessoal'!$Q$7:$Q$106&lt;=AJ$1,1,0))*INDIRECT(CONCATENATE("'Gastos com Pessoal'!",$BD46)))+SUM((AJ$1&gt;='Gastos com Pessoal'!$E$113:$E$122)*(AJ$1&lt;='Gastos com Pessoal'!$F$113:$F$122)*(IF('Gastos com Pessoal'!$Q$113:$Q$122&lt;=AJ$1,1,0))*INDIRECT(CONCATENATE("'Gastos com Pessoal'!",$BE46)))</f>
        <v>0</v>
      </c>
      <c r="AK46" s="88">
        <f t="array" aca="1" ref="AK46" ca="1">SUM((AK$1&gt;='Gastos com Pessoal'!$E$7:$E$106)*(AK$1&lt;='Gastos com Pessoal'!$F$7:$F$106)*INDIRECT(CONCATENATE("'Encargos e Benefícios'!",$AX46)))+SUM((AK$1&gt;='Gastos com Pessoal'!$E$113:$E$122)*(AK$1&lt;='Gastos com Pessoal'!$F$113:$F$122)*INDIRECT(CONCATENATE("'Encargos e Benefícios'!",$AY46)))+SUM((AK$1&gt;='Gastos com Pessoal'!$E$7:$E$106)*(AK$1&lt;='Gastos com Pessoal'!$F$7:$F$106)*(IF('Gastos com Pessoal'!$G$7:$G$106&lt;=AK$1,1,0))*INDIRECT(CONCATENATE("'Gastos com Pessoal'!",$AZ46)))+SUM((AK$1&gt;='Gastos com Pessoal'!$E$113:$E$122)*(AK$1&lt;='Gastos com Pessoal'!$F$113:$F$122)*(IF('Gastos com Pessoal'!$G$113:$G$122&lt;=AK$1,1,0))*INDIRECT(CONCATENATE("'Gastos com Pessoal'!",$BA46)))+SUM((AK$1&gt;='Gastos com Pessoal'!$E$7:$E$106)*(AK$1&lt;='Gastos com Pessoal'!$F$7:$F$106)*(IF('Gastos com Pessoal'!$L$7:$L$106&lt;=AK$1,1,0))*INDIRECT(CONCATENATE("'Gastos com Pessoal'!",$BB46)))+SUM((AK$1&gt;='Gastos com Pessoal'!$E$113:$E$122)*(AK$1&lt;='Gastos com Pessoal'!$F$113:$F$122)*(IF('Gastos com Pessoal'!$L$113:$L$122&lt;=AK$1,1,0))*INDIRECT(CONCATENATE("'Gastos com Pessoal'!",$BC46)))+SUM((AK$1&gt;='Gastos com Pessoal'!$E$7:$E$106)*(AK$1&lt;='Gastos com Pessoal'!$F$7:$F$106)*(IF('Gastos com Pessoal'!$Q$7:$Q$106&lt;=AK$1,1,0))*INDIRECT(CONCATENATE("'Gastos com Pessoal'!",$BD46)))+SUM((AK$1&gt;='Gastos com Pessoal'!$E$113:$E$122)*(AK$1&lt;='Gastos com Pessoal'!$F$113:$F$122)*(IF('Gastos com Pessoal'!$Q$113:$Q$122&lt;=AK$1,1,0))*INDIRECT(CONCATENATE("'Gastos com Pessoal'!",$BE46)))</f>
        <v>0</v>
      </c>
      <c r="AL46" s="88">
        <f t="array" aca="1" ref="AL46" ca="1">SUM((AL$1&gt;='Gastos com Pessoal'!$E$7:$E$106)*(AL$1&lt;='Gastos com Pessoal'!$F$7:$F$106)*INDIRECT(CONCATENATE("'Encargos e Benefícios'!",$AX46)))+SUM((AL$1&gt;='Gastos com Pessoal'!$E$113:$E$122)*(AL$1&lt;='Gastos com Pessoal'!$F$113:$F$122)*INDIRECT(CONCATENATE("'Encargos e Benefícios'!",$AY46)))+SUM((AL$1&gt;='Gastos com Pessoal'!$E$7:$E$106)*(AL$1&lt;='Gastos com Pessoal'!$F$7:$F$106)*(IF('Gastos com Pessoal'!$G$7:$G$106&lt;=AL$1,1,0))*INDIRECT(CONCATENATE("'Gastos com Pessoal'!",$AZ46)))+SUM((AL$1&gt;='Gastos com Pessoal'!$E$113:$E$122)*(AL$1&lt;='Gastos com Pessoal'!$F$113:$F$122)*(IF('Gastos com Pessoal'!$G$113:$G$122&lt;=AL$1,1,0))*INDIRECT(CONCATENATE("'Gastos com Pessoal'!",$BA46)))+SUM((AL$1&gt;='Gastos com Pessoal'!$E$7:$E$106)*(AL$1&lt;='Gastos com Pessoal'!$F$7:$F$106)*(IF('Gastos com Pessoal'!$L$7:$L$106&lt;=AL$1,1,0))*INDIRECT(CONCATENATE("'Gastos com Pessoal'!",$BB46)))+SUM((AL$1&gt;='Gastos com Pessoal'!$E$113:$E$122)*(AL$1&lt;='Gastos com Pessoal'!$F$113:$F$122)*(IF('Gastos com Pessoal'!$L$113:$L$122&lt;=AL$1,1,0))*INDIRECT(CONCATENATE("'Gastos com Pessoal'!",$BC46)))+SUM((AL$1&gt;='Gastos com Pessoal'!$E$7:$E$106)*(AL$1&lt;='Gastos com Pessoal'!$F$7:$F$106)*(IF('Gastos com Pessoal'!$Q$7:$Q$106&lt;=AL$1,1,0))*INDIRECT(CONCATENATE("'Gastos com Pessoal'!",$BD46)))+SUM((AL$1&gt;='Gastos com Pessoal'!$E$113:$E$122)*(AL$1&lt;='Gastos com Pessoal'!$F$113:$F$122)*(IF('Gastos com Pessoal'!$Q$113:$Q$122&lt;=AL$1,1,0))*INDIRECT(CONCATENATE("'Gastos com Pessoal'!",$BE46)))</f>
        <v>0</v>
      </c>
      <c r="AM46" s="122">
        <f t="shared" ca="1" si="16"/>
        <v>736763.90280000027</v>
      </c>
      <c r="AN46" s="91">
        <f t="shared" ca="1" si="17"/>
        <v>4.811013520302871E-2</v>
      </c>
      <c r="AO46" s="123"/>
      <c r="AP46" s="108"/>
      <c r="AQ46" s="108"/>
      <c r="AR46" s="108"/>
      <c r="AS46" s="108"/>
      <c r="AT46" s="108"/>
      <c r="AU46" s="108"/>
      <c r="AV46" s="108"/>
      <c r="AW46" s="149" t="s">
        <v>191</v>
      </c>
      <c r="AX46" s="149" t="str">
        <f ca="1">IF(ISNA('Encargos e Benefícios'!AB3),"$ZZ$6:$ZZ$105",'Encargos e Benefícios'!AB3)</f>
        <v>$R$6:$R$105</v>
      </c>
      <c r="AY46" s="149" t="str">
        <f ca="1">IF(ISNA('Encargos e Benefícios'!AD3),"$ZZ$112:$ZZ$121",'Encargos e Benefícios'!AD3)</f>
        <v>$ZZ$112:$ZZ$121</v>
      </c>
      <c r="AZ46" s="149" t="str">
        <f ca="1">IF(ISNA('Gastos com Pessoal'!AT3),"$ZZ$6:$ZZ$105",'Gastos com Pessoal'!AT3)</f>
        <v>$I$7:$I$106</v>
      </c>
      <c r="BA46" s="149" t="str">
        <f ca="1">IF(ISNA('Gastos com Pessoal'!AV3),"$ZZ$112:$ZZ$121",'Gastos com Pessoal'!AV3)</f>
        <v>$ZZ$112:$ZZ$121</v>
      </c>
      <c r="BB46" s="149" t="str">
        <f ca="1">IF(ISNA('Gastos com Pessoal'!AX3),"$ZZ$6:$ZZ$105",'Gastos com Pessoal'!AX3)</f>
        <v>$ZZ$6:$ZZ$105</v>
      </c>
      <c r="BC46" s="149" t="str">
        <f ca="1">IF(ISNA('Gastos com Pessoal'!AZ3),"$ZZ$112:$ZZ$121",'Gastos com Pessoal'!AZ3)</f>
        <v>$ZZ$112:$ZZ$121</v>
      </c>
      <c r="BD46" s="149" t="str">
        <f ca="1">IF(ISNA('Gastos com Pessoal'!BB3),"$ZZ$6:$ZZ$105",'Gastos com Pessoal'!BB3)</f>
        <v>$ZZ$6:$ZZ$105</v>
      </c>
      <c r="BE46" s="149" t="str">
        <f ca="1">IF(ISNA('Gastos com Pessoal'!BD3),"$ZZ$112:$ZZ$121",'Gastos com Pessoal'!BD3)</f>
        <v>$ZZ$112:$ZZ$121</v>
      </c>
    </row>
    <row r="47" spans="1:57" ht="23.25" customHeight="1">
      <c r="A47" s="121" t="s">
        <v>194</v>
      </c>
      <c r="B47" s="30" t="s">
        <v>195</v>
      </c>
      <c r="C47" s="88">
        <f t="array" aca="1" ref="C47" ca="1">SUM((C$1&gt;='Gastos com Pessoal'!$E$7:$E$106)*(C$1&lt;='Gastos com Pessoal'!$F$7:$F$106)*INDIRECT(CONCATENATE("'Encargos e Benefícios'!",$AX47)))+SUM((C$1&gt;='Gastos com Pessoal'!$E$113:$E$122)*(C$1&lt;='Gastos com Pessoal'!$F$113:$F$122)*INDIRECT(CONCATENATE("'Encargos e Benefícios'!",$AY47)))+SUM((C$1&gt;='Gastos com Pessoal'!$E$7:$E$106)*(C$1&lt;='Gastos com Pessoal'!$F$7:$F$106)*(IF('Gastos com Pessoal'!$G$7:$G$106&lt;=C$1,1,0))*INDIRECT(CONCATENATE("'Gastos com Pessoal'!",$AZ47)))+SUM((C$1&gt;='Gastos com Pessoal'!$E$113:$E$122)*(C$1&lt;='Gastos com Pessoal'!$F$113:$F$122)*(IF('Gastos com Pessoal'!$G$113:$G$122&lt;=C$1,1,0))*INDIRECT(CONCATENATE("'Gastos com Pessoal'!",$BA47)))+SUM((C$1&gt;='Gastos com Pessoal'!$E$7:$E$106)*(C$1&lt;='Gastos com Pessoal'!$F$7:$F$106)*(IF('Gastos com Pessoal'!$L$7:$L$106&lt;=C$1,1,0))*INDIRECT(CONCATENATE("'Gastos com Pessoal'!",$BB47)))+SUM((C$1&gt;='Gastos com Pessoal'!$E$113:$E$122)*(C$1&lt;='Gastos com Pessoal'!$F$113:$F$122)*(IF('Gastos com Pessoal'!$L$113:$L$122&lt;=C$1,1,0))*INDIRECT(CONCATENATE("'Gastos com Pessoal'!",$BC47)))+SUM((C$1&gt;='Gastos com Pessoal'!$E$7:$E$106)*(C$1&lt;='Gastos com Pessoal'!$F$7:$F$106)*(IF('Gastos com Pessoal'!$Q$7:$Q$106&lt;=C$1,1,0))*INDIRECT(CONCATENATE("'Gastos com Pessoal'!",$BD47)))+SUM((C$1&gt;='Gastos com Pessoal'!$E$113:$E$122)*(C$1&lt;='Gastos com Pessoal'!$F$113:$F$122)*(IF('Gastos com Pessoal'!$Q$113:$Q$122&lt;=C$1,1,0))*INDIRECT(CONCATENATE("'Gastos com Pessoal'!",$BE47)))</f>
        <v>1362</v>
      </c>
      <c r="D47" s="88">
        <f t="array" aca="1" ref="D47" ca="1">SUM((D$1&gt;='Gastos com Pessoal'!$E$7:$E$106)*(D$1&lt;='Gastos com Pessoal'!$F$7:$F$106)*INDIRECT(CONCATENATE("'Encargos e Benefícios'!",$AX47)))+SUM((D$1&gt;='Gastos com Pessoal'!$E$113:$E$122)*(D$1&lt;='Gastos com Pessoal'!$F$113:$F$122)*INDIRECT(CONCATENATE("'Encargos e Benefícios'!",$AY47)))+SUM((D$1&gt;='Gastos com Pessoal'!$E$7:$E$106)*(D$1&lt;='Gastos com Pessoal'!$F$7:$F$106)*(IF('Gastos com Pessoal'!$G$7:$G$106&lt;=D$1,1,0))*INDIRECT(CONCATENATE("'Gastos com Pessoal'!",$AZ47)))+SUM((D$1&gt;='Gastos com Pessoal'!$E$113:$E$122)*(D$1&lt;='Gastos com Pessoal'!$F$113:$F$122)*(IF('Gastos com Pessoal'!$G$113:$G$122&lt;=D$1,1,0))*INDIRECT(CONCATENATE("'Gastos com Pessoal'!",$BA47)))+SUM((D$1&gt;='Gastos com Pessoal'!$E$7:$E$106)*(D$1&lt;='Gastos com Pessoal'!$F$7:$F$106)*(IF('Gastos com Pessoal'!$L$7:$L$106&lt;=D$1,1,0))*INDIRECT(CONCATENATE("'Gastos com Pessoal'!",$BB47)))+SUM((D$1&gt;='Gastos com Pessoal'!$E$113:$E$122)*(D$1&lt;='Gastos com Pessoal'!$F$113:$F$122)*(IF('Gastos com Pessoal'!$L$113:$L$122&lt;=D$1,1,0))*INDIRECT(CONCATENATE("'Gastos com Pessoal'!",$BC47)))+SUM((D$1&gt;='Gastos com Pessoal'!$E$7:$E$106)*(D$1&lt;='Gastos com Pessoal'!$F$7:$F$106)*(IF('Gastos com Pessoal'!$Q$7:$Q$106&lt;=D$1,1,0))*INDIRECT(CONCATENATE("'Gastos com Pessoal'!",$BD47)))+SUM((D$1&gt;='Gastos com Pessoal'!$E$113:$E$122)*(D$1&lt;='Gastos com Pessoal'!$F$113:$F$122)*(IF('Gastos com Pessoal'!$Q$113:$Q$122&lt;=D$1,1,0))*INDIRECT(CONCATENATE("'Gastos com Pessoal'!",$BE47)))</f>
        <v>1362</v>
      </c>
      <c r="E47" s="88">
        <f t="array" aca="1" ref="E47" ca="1">SUM((E$1&gt;='Gastos com Pessoal'!$E$7:$E$106)*(E$1&lt;='Gastos com Pessoal'!$F$7:$F$106)*INDIRECT(CONCATENATE("'Encargos e Benefícios'!",$AX47)))+SUM((E$1&gt;='Gastos com Pessoal'!$E$113:$E$122)*(E$1&lt;='Gastos com Pessoal'!$F$113:$F$122)*INDIRECT(CONCATENATE("'Encargos e Benefícios'!",$AY47)))+SUM((E$1&gt;='Gastos com Pessoal'!$E$7:$E$106)*(E$1&lt;='Gastos com Pessoal'!$F$7:$F$106)*(IF('Gastos com Pessoal'!$G$7:$G$106&lt;=E$1,1,0))*INDIRECT(CONCATENATE("'Gastos com Pessoal'!",$AZ47)))+SUM((E$1&gt;='Gastos com Pessoal'!$E$113:$E$122)*(E$1&lt;='Gastos com Pessoal'!$F$113:$F$122)*(IF('Gastos com Pessoal'!$G$113:$G$122&lt;=E$1,1,0))*INDIRECT(CONCATENATE("'Gastos com Pessoal'!",$BA47)))+SUM((E$1&gt;='Gastos com Pessoal'!$E$7:$E$106)*(E$1&lt;='Gastos com Pessoal'!$F$7:$F$106)*(IF('Gastos com Pessoal'!$L$7:$L$106&lt;=E$1,1,0))*INDIRECT(CONCATENATE("'Gastos com Pessoal'!",$BB47)))+SUM((E$1&gt;='Gastos com Pessoal'!$E$113:$E$122)*(E$1&lt;='Gastos com Pessoal'!$F$113:$F$122)*(IF('Gastos com Pessoal'!$L$113:$L$122&lt;=E$1,1,0))*INDIRECT(CONCATENATE("'Gastos com Pessoal'!",$BC47)))+SUM((E$1&gt;='Gastos com Pessoal'!$E$7:$E$106)*(E$1&lt;='Gastos com Pessoal'!$F$7:$F$106)*(IF('Gastos com Pessoal'!$Q$7:$Q$106&lt;=E$1,1,0))*INDIRECT(CONCATENATE("'Gastos com Pessoal'!",$BD47)))+SUM((E$1&gt;='Gastos com Pessoal'!$E$113:$E$122)*(E$1&lt;='Gastos com Pessoal'!$F$113:$F$122)*(IF('Gastos com Pessoal'!$Q$113:$Q$122&lt;=E$1,1,0))*INDIRECT(CONCATENATE("'Gastos com Pessoal'!",$BE47)))</f>
        <v>1776</v>
      </c>
      <c r="F47" s="88">
        <f t="array" aca="1" ref="F47" ca="1">SUM((F$1&gt;='Gastos com Pessoal'!$E$7:$E$106)*(F$1&lt;='Gastos com Pessoal'!$F$7:$F$106)*INDIRECT(CONCATENATE("'Encargos e Benefícios'!",$AX47)))+SUM((F$1&gt;='Gastos com Pessoal'!$E$113:$E$122)*(F$1&lt;='Gastos com Pessoal'!$F$113:$F$122)*INDIRECT(CONCATENATE("'Encargos e Benefícios'!",$AY47)))+SUM((F$1&gt;='Gastos com Pessoal'!$E$7:$E$106)*(F$1&lt;='Gastos com Pessoal'!$F$7:$F$106)*(IF('Gastos com Pessoal'!$G$7:$G$106&lt;=F$1,1,0))*INDIRECT(CONCATENATE("'Gastos com Pessoal'!",$AZ47)))+SUM((F$1&gt;='Gastos com Pessoal'!$E$113:$E$122)*(F$1&lt;='Gastos com Pessoal'!$F$113:$F$122)*(IF('Gastos com Pessoal'!$G$113:$G$122&lt;=F$1,1,0))*INDIRECT(CONCATENATE("'Gastos com Pessoal'!",$BA47)))+SUM((F$1&gt;='Gastos com Pessoal'!$E$7:$E$106)*(F$1&lt;='Gastos com Pessoal'!$F$7:$F$106)*(IF('Gastos com Pessoal'!$L$7:$L$106&lt;=F$1,1,0))*INDIRECT(CONCATENATE("'Gastos com Pessoal'!",$BB47)))+SUM((F$1&gt;='Gastos com Pessoal'!$E$113:$E$122)*(F$1&lt;='Gastos com Pessoal'!$F$113:$F$122)*(IF('Gastos com Pessoal'!$L$113:$L$122&lt;=F$1,1,0))*INDIRECT(CONCATENATE("'Gastos com Pessoal'!",$BC47)))+SUM((F$1&gt;='Gastos com Pessoal'!$E$7:$E$106)*(F$1&lt;='Gastos com Pessoal'!$F$7:$F$106)*(IF('Gastos com Pessoal'!$Q$7:$Q$106&lt;=F$1,1,0))*INDIRECT(CONCATENATE("'Gastos com Pessoal'!",$BD47)))+SUM((F$1&gt;='Gastos com Pessoal'!$E$113:$E$122)*(F$1&lt;='Gastos com Pessoal'!$F$113:$F$122)*(IF('Gastos com Pessoal'!$Q$113:$Q$122&lt;=F$1,1,0))*INDIRECT(CONCATENATE("'Gastos com Pessoal'!",$BE47)))</f>
        <v>1776</v>
      </c>
      <c r="G47" s="88">
        <f t="array" aca="1" ref="G47" ca="1">SUM((G$1&gt;='Gastos com Pessoal'!$E$7:$E$106)*(G$1&lt;='Gastos com Pessoal'!$F$7:$F$106)*INDIRECT(CONCATENATE("'Encargos e Benefícios'!",$AX47)))+SUM((G$1&gt;='Gastos com Pessoal'!$E$113:$E$122)*(G$1&lt;='Gastos com Pessoal'!$F$113:$F$122)*INDIRECT(CONCATENATE("'Encargos e Benefícios'!",$AY47)))+SUM((G$1&gt;='Gastos com Pessoal'!$E$7:$E$106)*(G$1&lt;='Gastos com Pessoal'!$F$7:$F$106)*(IF('Gastos com Pessoal'!$G$7:$G$106&lt;=G$1,1,0))*INDIRECT(CONCATENATE("'Gastos com Pessoal'!",$AZ47)))+SUM((G$1&gt;='Gastos com Pessoal'!$E$113:$E$122)*(G$1&lt;='Gastos com Pessoal'!$F$113:$F$122)*(IF('Gastos com Pessoal'!$G$113:$G$122&lt;=G$1,1,0))*INDIRECT(CONCATENATE("'Gastos com Pessoal'!",$BA47)))+SUM((G$1&gt;='Gastos com Pessoal'!$E$7:$E$106)*(G$1&lt;='Gastos com Pessoal'!$F$7:$F$106)*(IF('Gastos com Pessoal'!$L$7:$L$106&lt;=G$1,1,0))*INDIRECT(CONCATENATE("'Gastos com Pessoal'!",$BB47)))+SUM((G$1&gt;='Gastos com Pessoal'!$E$113:$E$122)*(G$1&lt;='Gastos com Pessoal'!$F$113:$F$122)*(IF('Gastos com Pessoal'!$L$113:$L$122&lt;=G$1,1,0))*INDIRECT(CONCATENATE("'Gastos com Pessoal'!",$BC47)))+SUM((G$1&gt;='Gastos com Pessoal'!$E$7:$E$106)*(G$1&lt;='Gastos com Pessoal'!$F$7:$F$106)*(IF('Gastos com Pessoal'!$Q$7:$Q$106&lt;=G$1,1,0))*INDIRECT(CONCATENATE("'Gastos com Pessoal'!",$BD47)))+SUM((G$1&gt;='Gastos com Pessoal'!$E$113:$E$122)*(G$1&lt;='Gastos com Pessoal'!$F$113:$F$122)*(IF('Gastos com Pessoal'!$Q$113:$Q$122&lt;=G$1,1,0))*INDIRECT(CONCATENATE("'Gastos com Pessoal'!",$BE47)))</f>
        <v>1824</v>
      </c>
      <c r="H47" s="88">
        <f t="array" aca="1" ref="H47" ca="1">SUM((H$1&gt;='Gastos com Pessoal'!$E$7:$E$106)*(H$1&lt;='Gastos com Pessoal'!$F$7:$F$106)*INDIRECT(CONCATENATE("'Encargos e Benefícios'!",$AX47)))+SUM((H$1&gt;='Gastos com Pessoal'!$E$113:$E$122)*(H$1&lt;='Gastos com Pessoal'!$F$113:$F$122)*INDIRECT(CONCATENATE("'Encargos e Benefícios'!",$AY47)))+SUM((H$1&gt;='Gastos com Pessoal'!$E$7:$E$106)*(H$1&lt;='Gastos com Pessoal'!$F$7:$F$106)*(IF('Gastos com Pessoal'!$G$7:$G$106&lt;=H$1,1,0))*INDIRECT(CONCATENATE("'Gastos com Pessoal'!",$AZ47)))+SUM((H$1&gt;='Gastos com Pessoal'!$E$113:$E$122)*(H$1&lt;='Gastos com Pessoal'!$F$113:$F$122)*(IF('Gastos com Pessoal'!$G$113:$G$122&lt;=H$1,1,0))*INDIRECT(CONCATENATE("'Gastos com Pessoal'!",$BA47)))+SUM((H$1&gt;='Gastos com Pessoal'!$E$7:$E$106)*(H$1&lt;='Gastos com Pessoal'!$F$7:$F$106)*(IF('Gastos com Pessoal'!$L$7:$L$106&lt;=H$1,1,0))*INDIRECT(CONCATENATE("'Gastos com Pessoal'!",$BB47)))+SUM((H$1&gt;='Gastos com Pessoal'!$E$113:$E$122)*(H$1&lt;='Gastos com Pessoal'!$F$113:$F$122)*(IF('Gastos com Pessoal'!$L$113:$L$122&lt;=H$1,1,0))*INDIRECT(CONCATENATE("'Gastos com Pessoal'!",$BC47)))+SUM((H$1&gt;='Gastos com Pessoal'!$E$7:$E$106)*(H$1&lt;='Gastos com Pessoal'!$F$7:$F$106)*(IF('Gastos com Pessoal'!$Q$7:$Q$106&lt;=H$1,1,0))*INDIRECT(CONCATENATE("'Gastos com Pessoal'!",$BD47)))+SUM((H$1&gt;='Gastos com Pessoal'!$E$113:$E$122)*(H$1&lt;='Gastos com Pessoal'!$F$113:$F$122)*(IF('Gastos com Pessoal'!$Q$113:$Q$122&lt;=H$1,1,0))*INDIRECT(CONCATENATE("'Gastos com Pessoal'!",$BE47)))</f>
        <v>1944</v>
      </c>
      <c r="I47" s="88">
        <f t="array" aca="1" ref="I47" ca="1">SUM((I$1&gt;='Gastos com Pessoal'!$E$7:$E$106)*(I$1&lt;='Gastos com Pessoal'!$F$7:$F$106)*INDIRECT(CONCATENATE("'Encargos e Benefícios'!",$AX47)))+SUM((I$1&gt;='Gastos com Pessoal'!$E$113:$E$122)*(I$1&lt;='Gastos com Pessoal'!$F$113:$F$122)*INDIRECT(CONCATENATE("'Encargos e Benefícios'!",$AY47)))+SUM((I$1&gt;='Gastos com Pessoal'!$E$7:$E$106)*(I$1&lt;='Gastos com Pessoal'!$F$7:$F$106)*(IF('Gastos com Pessoal'!$G$7:$G$106&lt;=I$1,1,0))*INDIRECT(CONCATENATE("'Gastos com Pessoal'!",$AZ47)))+SUM((I$1&gt;='Gastos com Pessoal'!$E$113:$E$122)*(I$1&lt;='Gastos com Pessoal'!$F$113:$F$122)*(IF('Gastos com Pessoal'!$G$113:$G$122&lt;=I$1,1,0))*INDIRECT(CONCATENATE("'Gastos com Pessoal'!",$BA47)))+SUM((I$1&gt;='Gastos com Pessoal'!$E$7:$E$106)*(I$1&lt;='Gastos com Pessoal'!$F$7:$F$106)*(IF('Gastos com Pessoal'!$L$7:$L$106&lt;=I$1,1,0))*INDIRECT(CONCATENATE("'Gastos com Pessoal'!",$BB47)))+SUM((I$1&gt;='Gastos com Pessoal'!$E$113:$E$122)*(I$1&lt;='Gastos com Pessoal'!$F$113:$F$122)*(IF('Gastos com Pessoal'!$L$113:$L$122&lt;=I$1,1,0))*INDIRECT(CONCATENATE("'Gastos com Pessoal'!",$BC47)))+SUM((I$1&gt;='Gastos com Pessoal'!$E$7:$E$106)*(I$1&lt;='Gastos com Pessoal'!$F$7:$F$106)*(IF('Gastos com Pessoal'!$Q$7:$Q$106&lt;=I$1,1,0))*INDIRECT(CONCATENATE("'Gastos com Pessoal'!",$BD47)))+SUM((I$1&gt;='Gastos com Pessoal'!$E$113:$E$122)*(I$1&lt;='Gastos com Pessoal'!$F$113:$F$122)*(IF('Gastos com Pessoal'!$Q$113:$Q$122&lt;=I$1,1,0))*INDIRECT(CONCATENATE("'Gastos com Pessoal'!",$BE47)))</f>
        <v>0</v>
      </c>
      <c r="J47" s="88">
        <f t="array" aca="1" ref="J47" ca="1">SUM((J$1&gt;='Gastos com Pessoal'!$E$7:$E$106)*(J$1&lt;='Gastos com Pessoal'!$F$7:$F$106)*INDIRECT(CONCATENATE("'Encargos e Benefícios'!",$AX47)))+SUM((J$1&gt;='Gastos com Pessoal'!$E$113:$E$122)*(J$1&lt;='Gastos com Pessoal'!$F$113:$F$122)*INDIRECT(CONCATENATE("'Encargos e Benefícios'!",$AY47)))+SUM((J$1&gt;='Gastos com Pessoal'!$E$7:$E$106)*(J$1&lt;='Gastos com Pessoal'!$F$7:$F$106)*(IF('Gastos com Pessoal'!$G$7:$G$106&lt;=J$1,1,0))*INDIRECT(CONCATENATE("'Gastos com Pessoal'!",$AZ47)))+SUM((J$1&gt;='Gastos com Pessoal'!$E$113:$E$122)*(J$1&lt;='Gastos com Pessoal'!$F$113:$F$122)*(IF('Gastos com Pessoal'!$G$113:$G$122&lt;=J$1,1,0))*INDIRECT(CONCATENATE("'Gastos com Pessoal'!",$BA47)))+SUM((J$1&gt;='Gastos com Pessoal'!$E$7:$E$106)*(J$1&lt;='Gastos com Pessoal'!$F$7:$F$106)*(IF('Gastos com Pessoal'!$L$7:$L$106&lt;=J$1,1,0))*INDIRECT(CONCATENATE("'Gastos com Pessoal'!",$BB47)))+SUM((J$1&gt;='Gastos com Pessoal'!$E$113:$E$122)*(J$1&lt;='Gastos com Pessoal'!$F$113:$F$122)*(IF('Gastos com Pessoal'!$L$113:$L$122&lt;=J$1,1,0))*INDIRECT(CONCATENATE("'Gastos com Pessoal'!",$BC47)))+SUM((J$1&gt;='Gastos com Pessoal'!$E$7:$E$106)*(J$1&lt;='Gastos com Pessoal'!$F$7:$F$106)*(IF('Gastos com Pessoal'!$Q$7:$Q$106&lt;=J$1,1,0))*INDIRECT(CONCATENATE("'Gastos com Pessoal'!",$BD47)))+SUM((J$1&gt;='Gastos com Pessoal'!$E$113:$E$122)*(J$1&lt;='Gastos com Pessoal'!$F$113:$F$122)*(IF('Gastos com Pessoal'!$Q$113:$Q$122&lt;=J$1,1,0))*INDIRECT(CONCATENATE("'Gastos com Pessoal'!",$BE47)))</f>
        <v>0</v>
      </c>
      <c r="K47" s="88">
        <f t="array" aca="1" ref="K47" ca="1">SUM((K$1&gt;='Gastos com Pessoal'!$E$7:$E$106)*(K$1&lt;='Gastos com Pessoal'!$F$7:$F$106)*INDIRECT(CONCATENATE("'Encargos e Benefícios'!",$AX47)))+SUM((K$1&gt;='Gastos com Pessoal'!$E$113:$E$122)*(K$1&lt;='Gastos com Pessoal'!$F$113:$F$122)*INDIRECT(CONCATENATE("'Encargos e Benefícios'!",$AY47)))+SUM((K$1&gt;='Gastos com Pessoal'!$E$7:$E$106)*(K$1&lt;='Gastos com Pessoal'!$F$7:$F$106)*(IF('Gastos com Pessoal'!$G$7:$G$106&lt;=K$1,1,0))*INDIRECT(CONCATENATE("'Gastos com Pessoal'!",$AZ47)))+SUM((K$1&gt;='Gastos com Pessoal'!$E$113:$E$122)*(K$1&lt;='Gastos com Pessoal'!$F$113:$F$122)*(IF('Gastos com Pessoal'!$G$113:$G$122&lt;=K$1,1,0))*INDIRECT(CONCATENATE("'Gastos com Pessoal'!",$BA47)))+SUM((K$1&gt;='Gastos com Pessoal'!$E$7:$E$106)*(K$1&lt;='Gastos com Pessoal'!$F$7:$F$106)*(IF('Gastos com Pessoal'!$L$7:$L$106&lt;=K$1,1,0))*INDIRECT(CONCATENATE("'Gastos com Pessoal'!",$BB47)))+SUM((K$1&gt;='Gastos com Pessoal'!$E$113:$E$122)*(K$1&lt;='Gastos com Pessoal'!$F$113:$F$122)*(IF('Gastos com Pessoal'!$L$113:$L$122&lt;=K$1,1,0))*INDIRECT(CONCATENATE("'Gastos com Pessoal'!",$BC47)))+SUM((K$1&gt;='Gastos com Pessoal'!$E$7:$E$106)*(K$1&lt;='Gastos com Pessoal'!$F$7:$F$106)*(IF('Gastos com Pessoal'!$Q$7:$Q$106&lt;=K$1,1,0))*INDIRECT(CONCATENATE("'Gastos com Pessoal'!",$BD47)))+SUM((K$1&gt;='Gastos com Pessoal'!$E$113:$E$122)*(K$1&lt;='Gastos com Pessoal'!$F$113:$F$122)*(IF('Gastos com Pessoal'!$Q$113:$Q$122&lt;=K$1,1,0))*INDIRECT(CONCATENATE("'Gastos com Pessoal'!",$BE47)))</f>
        <v>0</v>
      </c>
      <c r="L47" s="88">
        <f t="array" aca="1" ref="L47" ca="1">SUM((L$1&gt;='Gastos com Pessoal'!$E$7:$E$106)*(L$1&lt;='Gastos com Pessoal'!$F$7:$F$106)*INDIRECT(CONCATENATE("'Encargos e Benefícios'!",$AX47)))+SUM((L$1&gt;='Gastos com Pessoal'!$E$113:$E$122)*(L$1&lt;='Gastos com Pessoal'!$F$113:$F$122)*INDIRECT(CONCATENATE("'Encargos e Benefícios'!",$AY47)))+SUM((L$1&gt;='Gastos com Pessoal'!$E$7:$E$106)*(L$1&lt;='Gastos com Pessoal'!$F$7:$F$106)*(IF('Gastos com Pessoal'!$G$7:$G$106&lt;=L$1,1,0))*INDIRECT(CONCATENATE("'Gastos com Pessoal'!",$AZ47)))+SUM((L$1&gt;='Gastos com Pessoal'!$E$113:$E$122)*(L$1&lt;='Gastos com Pessoal'!$F$113:$F$122)*(IF('Gastos com Pessoal'!$G$113:$G$122&lt;=L$1,1,0))*INDIRECT(CONCATENATE("'Gastos com Pessoal'!",$BA47)))+SUM((L$1&gt;='Gastos com Pessoal'!$E$7:$E$106)*(L$1&lt;='Gastos com Pessoal'!$F$7:$F$106)*(IF('Gastos com Pessoal'!$L$7:$L$106&lt;=L$1,1,0))*INDIRECT(CONCATENATE("'Gastos com Pessoal'!",$BB47)))+SUM((L$1&gt;='Gastos com Pessoal'!$E$113:$E$122)*(L$1&lt;='Gastos com Pessoal'!$F$113:$F$122)*(IF('Gastos com Pessoal'!$L$113:$L$122&lt;=L$1,1,0))*INDIRECT(CONCATENATE("'Gastos com Pessoal'!",$BC47)))+SUM((L$1&gt;='Gastos com Pessoal'!$E$7:$E$106)*(L$1&lt;='Gastos com Pessoal'!$F$7:$F$106)*(IF('Gastos com Pessoal'!$Q$7:$Q$106&lt;=L$1,1,0))*INDIRECT(CONCATENATE("'Gastos com Pessoal'!",$BD47)))+SUM((L$1&gt;='Gastos com Pessoal'!$E$113:$E$122)*(L$1&lt;='Gastos com Pessoal'!$F$113:$F$122)*(IF('Gastos com Pessoal'!$Q$113:$Q$122&lt;=L$1,1,0))*INDIRECT(CONCATENATE("'Gastos com Pessoal'!",$BE47)))</f>
        <v>0</v>
      </c>
      <c r="M47" s="88">
        <f t="array" aca="1" ref="M47" ca="1">SUM((M$1&gt;='Gastos com Pessoal'!$E$7:$E$106)*(M$1&lt;='Gastos com Pessoal'!$F$7:$F$106)*INDIRECT(CONCATENATE("'Encargos e Benefícios'!",$AX47)))+SUM((M$1&gt;='Gastos com Pessoal'!$E$113:$E$122)*(M$1&lt;='Gastos com Pessoal'!$F$113:$F$122)*INDIRECT(CONCATENATE("'Encargos e Benefícios'!",$AY47)))+SUM((M$1&gt;='Gastos com Pessoal'!$E$7:$E$106)*(M$1&lt;='Gastos com Pessoal'!$F$7:$F$106)*(IF('Gastos com Pessoal'!$G$7:$G$106&lt;=M$1,1,0))*INDIRECT(CONCATENATE("'Gastos com Pessoal'!",$AZ47)))+SUM((M$1&gt;='Gastos com Pessoal'!$E$113:$E$122)*(M$1&lt;='Gastos com Pessoal'!$F$113:$F$122)*(IF('Gastos com Pessoal'!$G$113:$G$122&lt;=M$1,1,0))*INDIRECT(CONCATENATE("'Gastos com Pessoal'!",$BA47)))+SUM((M$1&gt;='Gastos com Pessoal'!$E$7:$E$106)*(M$1&lt;='Gastos com Pessoal'!$F$7:$F$106)*(IF('Gastos com Pessoal'!$L$7:$L$106&lt;=M$1,1,0))*INDIRECT(CONCATENATE("'Gastos com Pessoal'!",$BB47)))+SUM((M$1&gt;='Gastos com Pessoal'!$E$113:$E$122)*(M$1&lt;='Gastos com Pessoal'!$F$113:$F$122)*(IF('Gastos com Pessoal'!$L$113:$L$122&lt;=M$1,1,0))*INDIRECT(CONCATENATE("'Gastos com Pessoal'!",$BC47)))+SUM((M$1&gt;='Gastos com Pessoal'!$E$7:$E$106)*(M$1&lt;='Gastos com Pessoal'!$F$7:$F$106)*(IF('Gastos com Pessoal'!$Q$7:$Q$106&lt;=M$1,1,0))*INDIRECT(CONCATENATE("'Gastos com Pessoal'!",$BD47)))+SUM((M$1&gt;='Gastos com Pessoal'!$E$113:$E$122)*(M$1&lt;='Gastos com Pessoal'!$F$113:$F$122)*(IF('Gastos com Pessoal'!$Q$113:$Q$122&lt;=M$1,1,0))*INDIRECT(CONCATENATE("'Gastos com Pessoal'!",$BE47)))</f>
        <v>0</v>
      </c>
      <c r="N47" s="88">
        <f t="array" aca="1" ref="N47" ca="1">SUM((N$1&gt;='Gastos com Pessoal'!$E$7:$E$106)*(N$1&lt;='Gastos com Pessoal'!$F$7:$F$106)*INDIRECT(CONCATENATE("'Encargos e Benefícios'!",$AX47)))+SUM((N$1&gt;='Gastos com Pessoal'!$E$113:$E$122)*(N$1&lt;='Gastos com Pessoal'!$F$113:$F$122)*INDIRECT(CONCATENATE("'Encargos e Benefícios'!",$AY47)))+SUM((N$1&gt;='Gastos com Pessoal'!$E$7:$E$106)*(N$1&lt;='Gastos com Pessoal'!$F$7:$F$106)*(IF('Gastos com Pessoal'!$G$7:$G$106&lt;=N$1,1,0))*INDIRECT(CONCATENATE("'Gastos com Pessoal'!",$AZ47)))+SUM((N$1&gt;='Gastos com Pessoal'!$E$113:$E$122)*(N$1&lt;='Gastos com Pessoal'!$F$113:$F$122)*(IF('Gastos com Pessoal'!$G$113:$G$122&lt;=N$1,1,0))*INDIRECT(CONCATENATE("'Gastos com Pessoal'!",$BA47)))+SUM((N$1&gt;='Gastos com Pessoal'!$E$7:$E$106)*(N$1&lt;='Gastos com Pessoal'!$F$7:$F$106)*(IF('Gastos com Pessoal'!$L$7:$L$106&lt;=N$1,1,0))*INDIRECT(CONCATENATE("'Gastos com Pessoal'!",$BB47)))+SUM((N$1&gt;='Gastos com Pessoal'!$E$113:$E$122)*(N$1&lt;='Gastos com Pessoal'!$F$113:$F$122)*(IF('Gastos com Pessoal'!$L$113:$L$122&lt;=N$1,1,0))*INDIRECT(CONCATENATE("'Gastos com Pessoal'!",$BC47)))+SUM((N$1&gt;='Gastos com Pessoal'!$E$7:$E$106)*(N$1&lt;='Gastos com Pessoal'!$F$7:$F$106)*(IF('Gastos com Pessoal'!$Q$7:$Q$106&lt;=N$1,1,0))*INDIRECT(CONCATENATE("'Gastos com Pessoal'!",$BD47)))+SUM((N$1&gt;='Gastos com Pessoal'!$E$113:$E$122)*(N$1&lt;='Gastos com Pessoal'!$F$113:$F$122)*(IF('Gastos com Pessoal'!$Q$113:$Q$122&lt;=N$1,1,0))*INDIRECT(CONCATENATE("'Gastos com Pessoal'!",$BE47)))</f>
        <v>0</v>
      </c>
      <c r="O47" s="88">
        <f t="array" aca="1" ref="O47" ca="1">SUM((O$1&gt;='Gastos com Pessoal'!$E$7:$E$106)*(O$1&lt;='Gastos com Pessoal'!$F$7:$F$106)*INDIRECT(CONCATENATE("'Encargos e Benefícios'!",$AX47)))+SUM((O$1&gt;='Gastos com Pessoal'!$E$113:$E$122)*(O$1&lt;='Gastos com Pessoal'!$F$113:$F$122)*INDIRECT(CONCATENATE("'Encargos e Benefícios'!",$AY47)))+SUM((O$1&gt;='Gastos com Pessoal'!$E$7:$E$106)*(O$1&lt;='Gastos com Pessoal'!$F$7:$F$106)*(IF('Gastos com Pessoal'!$G$7:$G$106&lt;=O$1,1,0))*INDIRECT(CONCATENATE("'Gastos com Pessoal'!",$AZ47)))+SUM((O$1&gt;='Gastos com Pessoal'!$E$113:$E$122)*(O$1&lt;='Gastos com Pessoal'!$F$113:$F$122)*(IF('Gastos com Pessoal'!$G$113:$G$122&lt;=O$1,1,0))*INDIRECT(CONCATENATE("'Gastos com Pessoal'!",$BA47)))+SUM((O$1&gt;='Gastos com Pessoal'!$E$7:$E$106)*(O$1&lt;='Gastos com Pessoal'!$F$7:$F$106)*(IF('Gastos com Pessoal'!$L$7:$L$106&lt;=O$1,1,0))*INDIRECT(CONCATENATE("'Gastos com Pessoal'!",$BB47)))+SUM((O$1&gt;='Gastos com Pessoal'!$E$113:$E$122)*(O$1&lt;='Gastos com Pessoal'!$F$113:$F$122)*(IF('Gastos com Pessoal'!$L$113:$L$122&lt;=O$1,1,0))*INDIRECT(CONCATENATE("'Gastos com Pessoal'!",$BC47)))+SUM((O$1&gt;='Gastos com Pessoal'!$E$7:$E$106)*(O$1&lt;='Gastos com Pessoal'!$F$7:$F$106)*(IF('Gastos com Pessoal'!$Q$7:$Q$106&lt;=O$1,1,0))*INDIRECT(CONCATENATE("'Gastos com Pessoal'!",$BD47)))+SUM((O$1&gt;='Gastos com Pessoal'!$E$113:$E$122)*(O$1&lt;='Gastos com Pessoal'!$F$113:$F$122)*(IF('Gastos com Pessoal'!$Q$113:$Q$122&lt;=O$1,1,0))*INDIRECT(CONCATENATE("'Gastos com Pessoal'!",$BE47)))</f>
        <v>0</v>
      </c>
      <c r="P47" s="88">
        <f t="array" aca="1" ref="P47" ca="1">SUM((P$1&gt;='Gastos com Pessoal'!$E$7:$E$106)*(P$1&lt;='Gastos com Pessoal'!$F$7:$F$106)*INDIRECT(CONCATENATE("'Encargos e Benefícios'!",$AX47)))+SUM((P$1&gt;='Gastos com Pessoal'!$E$113:$E$122)*(P$1&lt;='Gastos com Pessoal'!$F$113:$F$122)*INDIRECT(CONCATENATE("'Encargos e Benefícios'!",$AY47)))+SUM((P$1&gt;='Gastos com Pessoal'!$E$7:$E$106)*(P$1&lt;='Gastos com Pessoal'!$F$7:$F$106)*(IF('Gastos com Pessoal'!$G$7:$G$106&lt;=P$1,1,0))*INDIRECT(CONCATENATE("'Gastos com Pessoal'!",$AZ47)))+SUM((P$1&gt;='Gastos com Pessoal'!$E$113:$E$122)*(P$1&lt;='Gastos com Pessoal'!$F$113:$F$122)*(IF('Gastos com Pessoal'!$G$113:$G$122&lt;=P$1,1,0))*INDIRECT(CONCATENATE("'Gastos com Pessoal'!",$BA47)))+SUM((P$1&gt;='Gastos com Pessoal'!$E$7:$E$106)*(P$1&lt;='Gastos com Pessoal'!$F$7:$F$106)*(IF('Gastos com Pessoal'!$L$7:$L$106&lt;=P$1,1,0))*INDIRECT(CONCATENATE("'Gastos com Pessoal'!",$BB47)))+SUM((P$1&gt;='Gastos com Pessoal'!$E$113:$E$122)*(P$1&lt;='Gastos com Pessoal'!$F$113:$F$122)*(IF('Gastos com Pessoal'!$L$113:$L$122&lt;=P$1,1,0))*INDIRECT(CONCATENATE("'Gastos com Pessoal'!",$BC47)))+SUM((P$1&gt;='Gastos com Pessoal'!$E$7:$E$106)*(P$1&lt;='Gastos com Pessoal'!$F$7:$F$106)*(IF('Gastos com Pessoal'!$Q$7:$Q$106&lt;=P$1,1,0))*INDIRECT(CONCATENATE("'Gastos com Pessoal'!",$BD47)))+SUM((P$1&gt;='Gastos com Pessoal'!$E$113:$E$122)*(P$1&lt;='Gastos com Pessoal'!$F$113:$F$122)*(IF('Gastos com Pessoal'!$Q$113:$Q$122&lt;=P$1,1,0))*INDIRECT(CONCATENATE("'Gastos com Pessoal'!",$BE47)))</f>
        <v>0</v>
      </c>
      <c r="Q47" s="88">
        <f t="array" aca="1" ref="Q47" ca="1">SUM((Q$1&gt;='Gastos com Pessoal'!$E$7:$E$106)*(Q$1&lt;='Gastos com Pessoal'!$F$7:$F$106)*INDIRECT(CONCATENATE("'Encargos e Benefícios'!",$AX47)))+SUM((Q$1&gt;='Gastos com Pessoal'!$E$113:$E$122)*(Q$1&lt;='Gastos com Pessoal'!$F$113:$F$122)*INDIRECT(CONCATENATE("'Encargos e Benefícios'!",$AY47)))+SUM((Q$1&gt;='Gastos com Pessoal'!$E$7:$E$106)*(Q$1&lt;='Gastos com Pessoal'!$F$7:$F$106)*(IF('Gastos com Pessoal'!$G$7:$G$106&lt;=Q$1,1,0))*INDIRECT(CONCATENATE("'Gastos com Pessoal'!",$AZ47)))+SUM((Q$1&gt;='Gastos com Pessoal'!$E$113:$E$122)*(Q$1&lt;='Gastos com Pessoal'!$F$113:$F$122)*(IF('Gastos com Pessoal'!$G$113:$G$122&lt;=Q$1,1,0))*INDIRECT(CONCATENATE("'Gastos com Pessoal'!",$BA47)))+SUM((Q$1&gt;='Gastos com Pessoal'!$E$7:$E$106)*(Q$1&lt;='Gastos com Pessoal'!$F$7:$F$106)*(IF('Gastos com Pessoal'!$L$7:$L$106&lt;=Q$1,1,0))*INDIRECT(CONCATENATE("'Gastos com Pessoal'!",$BB47)))+SUM((Q$1&gt;='Gastos com Pessoal'!$E$113:$E$122)*(Q$1&lt;='Gastos com Pessoal'!$F$113:$F$122)*(IF('Gastos com Pessoal'!$L$113:$L$122&lt;=Q$1,1,0))*INDIRECT(CONCATENATE("'Gastos com Pessoal'!",$BC47)))+SUM((Q$1&gt;='Gastos com Pessoal'!$E$7:$E$106)*(Q$1&lt;='Gastos com Pessoal'!$F$7:$F$106)*(IF('Gastos com Pessoal'!$Q$7:$Q$106&lt;=Q$1,1,0))*INDIRECT(CONCATENATE("'Gastos com Pessoal'!",$BD47)))+SUM((Q$1&gt;='Gastos com Pessoal'!$E$113:$E$122)*(Q$1&lt;='Gastos com Pessoal'!$F$113:$F$122)*(IF('Gastos com Pessoal'!$Q$113:$Q$122&lt;=Q$1,1,0))*INDIRECT(CONCATENATE("'Gastos com Pessoal'!",$BE47)))</f>
        <v>0</v>
      </c>
      <c r="R47" s="88">
        <f t="array" aca="1" ref="R47" ca="1">SUM((R$1&gt;='Gastos com Pessoal'!$E$7:$E$106)*(R$1&lt;='Gastos com Pessoal'!$F$7:$F$106)*INDIRECT(CONCATENATE("'Encargos e Benefícios'!",$AX47)))+SUM((R$1&gt;='Gastos com Pessoal'!$E$113:$E$122)*(R$1&lt;='Gastos com Pessoal'!$F$113:$F$122)*INDIRECT(CONCATENATE("'Encargos e Benefícios'!",$AY47)))+SUM((R$1&gt;='Gastos com Pessoal'!$E$7:$E$106)*(R$1&lt;='Gastos com Pessoal'!$F$7:$F$106)*(IF('Gastos com Pessoal'!$G$7:$G$106&lt;=R$1,1,0))*INDIRECT(CONCATENATE("'Gastos com Pessoal'!",$AZ47)))+SUM((R$1&gt;='Gastos com Pessoal'!$E$113:$E$122)*(R$1&lt;='Gastos com Pessoal'!$F$113:$F$122)*(IF('Gastos com Pessoal'!$G$113:$G$122&lt;=R$1,1,0))*INDIRECT(CONCATENATE("'Gastos com Pessoal'!",$BA47)))+SUM((R$1&gt;='Gastos com Pessoal'!$E$7:$E$106)*(R$1&lt;='Gastos com Pessoal'!$F$7:$F$106)*(IF('Gastos com Pessoal'!$L$7:$L$106&lt;=R$1,1,0))*INDIRECT(CONCATENATE("'Gastos com Pessoal'!",$BB47)))+SUM((R$1&gt;='Gastos com Pessoal'!$E$113:$E$122)*(R$1&lt;='Gastos com Pessoal'!$F$113:$F$122)*(IF('Gastos com Pessoal'!$L$113:$L$122&lt;=R$1,1,0))*INDIRECT(CONCATENATE("'Gastos com Pessoal'!",$BC47)))+SUM((R$1&gt;='Gastos com Pessoal'!$E$7:$E$106)*(R$1&lt;='Gastos com Pessoal'!$F$7:$F$106)*(IF('Gastos com Pessoal'!$Q$7:$Q$106&lt;=R$1,1,0))*INDIRECT(CONCATENATE("'Gastos com Pessoal'!",$BD47)))+SUM((R$1&gt;='Gastos com Pessoal'!$E$113:$E$122)*(R$1&lt;='Gastos com Pessoal'!$F$113:$F$122)*(IF('Gastos com Pessoal'!$Q$113:$Q$122&lt;=R$1,1,0))*INDIRECT(CONCATENATE("'Gastos com Pessoal'!",$BE47)))</f>
        <v>0</v>
      </c>
      <c r="S47" s="88">
        <f t="array" aca="1" ref="S47" ca="1">SUM((S$1&gt;='Gastos com Pessoal'!$E$7:$E$106)*(S$1&lt;='Gastos com Pessoal'!$F$7:$F$106)*INDIRECT(CONCATENATE("'Encargos e Benefícios'!",$AX47)))+SUM((S$1&gt;='Gastos com Pessoal'!$E$113:$E$122)*(S$1&lt;='Gastos com Pessoal'!$F$113:$F$122)*INDIRECT(CONCATENATE("'Encargos e Benefícios'!",$AY47)))+SUM((S$1&gt;='Gastos com Pessoal'!$E$7:$E$106)*(S$1&lt;='Gastos com Pessoal'!$F$7:$F$106)*(IF('Gastos com Pessoal'!$G$7:$G$106&lt;=S$1,1,0))*INDIRECT(CONCATENATE("'Gastos com Pessoal'!",$AZ47)))+SUM((S$1&gt;='Gastos com Pessoal'!$E$113:$E$122)*(S$1&lt;='Gastos com Pessoal'!$F$113:$F$122)*(IF('Gastos com Pessoal'!$G$113:$G$122&lt;=S$1,1,0))*INDIRECT(CONCATENATE("'Gastos com Pessoal'!",$BA47)))+SUM((S$1&gt;='Gastos com Pessoal'!$E$7:$E$106)*(S$1&lt;='Gastos com Pessoal'!$F$7:$F$106)*(IF('Gastos com Pessoal'!$L$7:$L$106&lt;=S$1,1,0))*INDIRECT(CONCATENATE("'Gastos com Pessoal'!",$BB47)))+SUM((S$1&gt;='Gastos com Pessoal'!$E$113:$E$122)*(S$1&lt;='Gastos com Pessoal'!$F$113:$F$122)*(IF('Gastos com Pessoal'!$L$113:$L$122&lt;=S$1,1,0))*INDIRECT(CONCATENATE("'Gastos com Pessoal'!",$BC47)))+SUM((S$1&gt;='Gastos com Pessoal'!$E$7:$E$106)*(S$1&lt;='Gastos com Pessoal'!$F$7:$F$106)*(IF('Gastos com Pessoal'!$Q$7:$Q$106&lt;=S$1,1,0))*INDIRECT(CONCATENATE("'Gastos com Pessoal'!",$BD47)))+SUM((S$1&gt;='Gastos com Pessoal'!$E$113:$E$122)*(S$1&lt;='Gastos com Pessoal'!$F$113:$F$122)*(IF('Gastos com Pessoal'!$Q$113:$Q$122&lt;=S$1,1,0))*INDIRECT(CONCATENATE("'Gastos com Pessoal'!",$BE47)))</f>
        <v>0</v>
      </c>
      <c r="T47" s="88">
        <f t="array" aca="1" ref="T47" ca="1">SUM((T$1&gt;='Gastos com Pessoal'!$E$7:$E$106)*(T$1&lt;='Gastos com Pessoal'!$F$7:$F$106)*INDIRECT(CONCATENATE("'Encargos e Benefícios'!",$AX47)))+SUM((T$1&gt;='Gastos com Pessoal'!$E$113:$E$122)*(T$1&lt;='Gastos com Pessoal'!$F$113:$F$122)*INDIRECT(CONCATENATE("'Encargos e Benefícios'!",$AY47)))+SUM((T$1&gt;='Gastos com Pessoal'!$E$7:$E$106)*(T$1&lt;='Gastos com Pessoal'!$F$7:$F$106)*(IF('Gastos com Pessoal'!$G$7:$G$106&lt;=T$1,1,0))*INDIRECT(CONCATENATE("'Gastos com Pessoal'!",$AZ47)))+SUM((T$1&gt;='Gastos com Pessoal'!$E$113:$E$122)*(T$1&lt;='Gastos com Pessoal'!$F$113:$F$122)*(IF('Gastos com Pessoal'!$G$113:$G$122&lt;=T$1,1,0))*INDIRECT(CONCATENATE("'Gastos com Pessoal'!",$BA47)))+SUM((T$1&gt;='Gastos com Pessoal'!$E$7:$E$106)*(T$1&lt;='Gastos com Pessoal'!$F$7:$F$106)*(IF('Gastos com Pessoal'!$L$7:$L$106&lt;=T$1,1,0))*INDIRECT(CONCATENATE("'Gastos com Pessoal'!",$BB47)))+SUM((T$1&gt;='Gastos com Pessoal'!$E$113:$E$122)*(T$1&lt;='Gastos com Pessoal'!$F$113:$F$122)*(IF('Gastos com Pessoal'!$L$113:$L$122&lt;=T$1,1,0))*INDIRECT(CONCATENATE("'Gastos com Pessoal'!",$BC47)))+SUM((T$1&gt;='Gastos com Pessoal'!$E$7:$E$106)*(T$1&lt;='Gastos com Pessoal'!$F$7:$F$106)*(IF('Gastos com Pessoal'!$Q$7:$Q$106&lt;=T$1,1,0))*INDIRECT(CONCATENATE("'Gastos com Pessoal'!",$BD47)))+SUM((T$1&gt;='Gastos com Pessoal'!$E$113:$E$122)*(T$1&lt;='Gastos com Pessoal'!$F$113:$F$122)*(IF('Gastos com Pessoal'!$Q$113:$Q$122&lt;=T$1,1,0))*INDIRECT(CONCATENATE("'Gastos com Pessoal'!",$BE47)))</f>
        <v>0</v>
      </c>
      <c r="U47" s="88">
        <f t="array" aca="1" ref="U47" ca="1">SUM((U$1&gt;='Gastos com Pessoal'!$E$7:$E$106)*(U$1&lt;='Gastos com Pessoal'!$F$7:$F$106)*INDIRECT(CONCATENATE("'Encargos e Benefícios'!",$AX47)))+SUM((U$1&gt;='Gastos com Pessoal'!$E$113:$E$122)*(U$1&lt;='Gastos com Pessoal'!$F$113:$F$122)*INDIRECT(CONCATENATE("'Encargos e Benefícios'!",$AY47)))+SUM((U$1&gt;='Gastos com Pessoal'!$E$7:$E$106)*(U$1&lt;='Gastos com Pessoal'!$F$7:$F$106)*(IF('Gastos com Pessoal'!$G$7:$G$106&lt;=U$1,1,0))*INDIRECT(CONCATENATE("'Gastos com Pessoal'!",$AZ47)))+SUM((U$1&gt;='Gastos com Pessoal'!$E$113:$E$122)*(U$1&lt;='Gastos com Pessoal'!$F$113:$F$122)*(IF('Gastos com Pessoal'!$G$113:$G$122&lt;=U$1,1,0))*INDIRECT(CONCATENATE("'Gastos com Pessoal'!",$BA47)))+SUM((U$1&gt;='Gastos com Pessoal'!$E$7:$E$106)*(U$1&lt;='Gastos com Pessoal'!$F$7:$F$106)*(IF('Gastos com Pessoal'!$L$7:$L$106&lt;=U$1,1,0))*INDIRECT(CONCATENATE("'Gastos com Pessoal'!",$BB47)))+SUM((U$1&gt;='Gastos com Pessoal'!$E$113:$E$122)*(U$1&lt;='Gastos com Pessoal'!$F$113:$F$122)*(IF('Gastos com Pessoal'!$L$113:$L$122&lt;=U$1,1,0))*INDIRECT(CONCATENATE("'Gastos com Pessoal'!",$BC47)))+SUM((U$1&gt;='Gastos com Pessoal'!$E$7:$E$106)*(U$1&lt;='Gastos com Pessoal'!$F$7:$F$106)*(IF('Gastos com Pessoal'!$Q$7:$Q$106&lt;=U$1,1,0))*INDIRECT(CONCATENATE("'Gastos com Pessoal'!",$BD47)))+SUM((U$1&gt;='Gastos com Pessoal'!$E$113:$E$122)*(U$1&lt;='Gastos com Pessoal'!$F$113:$F$122)*(IF('Gastos com Pessoal'!$Q$113:$Q$122&lt;=U$1,1,0))*INDIRECT(CONCATENATE("'Gastos com Pessoal'!",$BE47)))</f>
        <v>0</v>
      </c>
      <c r="V47" s="88">
        <f t="array" aca="1" ref="V47" ca="1">SUM((V$1&gt;='Gastos com Pessoal'!$E$7:$E$106)*(V$1&lt;='Gastos com Pessoal'!$F$7:$F$106)*INDIRECT(CONCATENATE("'Encargos e Benefícios'!",$AX47)))+SUM((V$1&gt;='Gastos com Pessoal'!$E$113:$E$122)*(V$1&lt;='Gastos com Pessoal'!$F$113:$F$122)*INDIRECT(CONCATENATE("'Encargos e Benefícios'!",$AY47)))+SUM((V$1&gt;='Gastos com Pessoal'!$E$7:$E$106)*(V$1&lt;='Gastos com Pessoal'!$F$7:$F$106)*(IF('Gastos com Pessoal'!$G$7:$G$106&lt;=V$1,1,0))*INDIRECT(CONCATENATE("'Gastos com Pessoal'!",$AZ47)))+SUM((V$1&gt;='Gastos com Pessoal'!$E$113:$E$122)*(V$1&lt;='Gastos com Pessoal'!$F$113:$F$122)*(IF('Gastos com Pessoal'!$G$113:$G$122&lt;=V$1,1,0))*INDIRECT(CONCATENATE("'Gastos com Pessoal'!",$BA47)))+SUM((V$1&gt;='Gastos com Pessoal'!$E$7:$E$106)*(V$1&lt;='Gastos com Pessoal'!$F$7:$F$106)*(IF('Gastos com Pessoal'!$L$7:$L$106&lt;=V$1,1,0))*INDIRECT(CONCATENATE("'Gastos com Pessoal'!",$BB47)))+SUM((V$1&gt;='Gastos com Pessoal'!$E$113:$E$122)*(V$1&lt;='Gastos com Pessoal'!$F$113:$F$122)*(IF('Gastos com Pessoal'!$L$113:$L$122&lt;=V$1,1,0))*INDIRECT(CONCATENATE("'Gastos com Pessoal'!",$BC47)))+SUM((V$1&gt;='Gastos com Pessoal'!$E$7:$E$106)*(V$1&lt;='Gastos com Pessoal'!$F$7:$F$106)*(IF('Gastos com Pessoal'!$Q$7:$Q$106&lt;=V$1,1,0))*INDIRECT(CONCATENATE("'Gastos com Pessoal'!",$BD47)))+SUM((V$1&gt;='Gastos com Pessoal'!$E$113:$E$122)*(V$1&lt;='Gastos com Pessoal'!$F$113:$F$122)*(IF('Gastos com Pessoal'!$Q$113:$Q$122&lt;=V$1,1,0))*INDIRECT(CONCATENATE("'Gastos com Pessoal'!",$BE47)))</f>
        <v>0</v>
      </c>
      <c r="W47" s="88">
        <f t="array" aca="1" ref="W47" ca="1">SUM((W$1&gt;='Gastos com Pessoal'!$E$7:$E$106)*(W$1&lt;='Gastos com Pessoal'!$F$7:$F$106)*INDIRECT(CONCATENATE("'Encargos e Benefícios'!",$AX47)))+SUM((W$1&gt;='Gastos com Pessoal'!$E$113:$E$122)*(W$1&lt;='Gastos com Pessoal'!$F$113:$F$122)*INDIRECT(CONCATENATE("'Encargos e Benefícios'!",$AY47)))+SUM((W$1&gt;='Gastos com Pessoal'!$E$7:$E$106)*(W$1&lt;='Gastos com Pessoal'!$F$7:$F$106)*(IF('Gastos com Pessoal'!$G$7:$G$106&lt;=W$1,1,0))*INDIRECT(CONCATENATE("'Gastos com Pessoal'!",$AZ47)))+SUM((W$1&gt;='Gastos com Pessoal'!$E$113:$E$122)*(W$1&lt;='Gastos com Pessoal'!$F$113:$F$122)*(IF('Gastos com Pessoal'!$G$113:$G$122&lt;=W$1,1,0))*INDIRECT(CONCATENATE("'Gastos com Pessoal'!",$BA47)))+SUM((W$1&gt;='Gastos com Pessoal'!$E$7:$E$106)*(W$1&lt;='Gastos com Pessoal'!$F$7:$F$106)*(IF('Gastos com Pessoal'!$L$7:$L$106&lt;=W$1,1,0))*INDIRECT(CONCATENATE("'Gastos com Pessoal'!",$BB47)))+SUM((W$1&gt;='Gastos com Pessoal'!$E$113:$E$122)*(W$1&lt;='Gastos com Pessoal'!$F$113:$F$122)*(IF('Gastos com Pessoal'!$L$113:$L$122&lt;=W$1,1,0))*INDIRECT(CONCATENATE("'Gastos com Pessoal'!",$BC47)))+SUM((W$1&gt;='Gastos com Pessoal'!$E$7:$E$106)*(W$1&lt;='Gastos com Pessoal'!$F$7:$F$106)*(IF('Gastos com Pessoal'!$Q$7:$Q$106&lt;=W$1,1,0))*INDIRECT(CONCATENATE("'Gastos com Pessoal'!",$BD47)))+SUM((W$1&gt;='Gastos com Pessoal'!$E$113:$E$122)*(W$1&lt;='Gastos com Pessoal'!$F$113:$F$122)*(IF('Gastos com Pessoal'!$Q$113:$Q$122&lt;=W$1,1,0))*INDIRECT(CONCATENATE("'Gastos com Pessoal'!",$BE47)))</f>
        <v>0</v>
      </c>
      <c r="X47" s="88">
        <f t="array" aca="1" ref="X47" ca="1">SUM((X$1&gt;='Gastos com Pessoal'!$E$7:$E$106)*(X$1&lt;='Gastos com Pessoal'!$F$7:$F$106)*INDIRECT(CONCATENATE("'Encargos e Benefícios'!",$AX47)))+SUM((X$1&gt;='Gastos com Pessoal'!$E$113:$E$122)*(X$1&lt;='Gastos com Pessoal'!$F$113:$F$122)*INDIRECT(CONCATENATE("'Encargos e Benefícios'!",$AY47)))+SUM((X$1&gt;='Gastos com Pessoal'!$E$7:$E$106)*(X$1&lt;='Gastos com Pessoal'!$F$7:$F$106)*(IF('Gastos com Pessoal'!$G$7:$G$106&lt;=X$1,1,0))*INDIRECT(CONCATENATE("'Gastos com Pessoal'!",$AZ47)))+SUM((X$1&gt;='Gastos com Pessoal'!$E$113:$E$122)*(X$1&lt;='Gastos com Pessoal'!$F$113:$F$122)*(IF('Gastos com Pessoal'!$G$113:$G$122&lt;=X$1,1,0))*INDIRECT(CONCATENATE("'Gastos com Pessoal'!",$BA47)))+SUM((X$1&gt;='Gastos com Pessoal'!$E$7:$E$106)*(X$1&lt;='Gastos com Pessoal'!$F$7:$F$106)*(IF('Gastos com Pessoal'!$L$7:$L$106&lt;=X$1,1,0))*INDIRECT(CONCATENATE("'Gastos com Pessoal'!",$BB47)))+SUM((X$1&gt;='Gastos com Pessoal'!$E$113:$E$122)*(X$1&lt;='Gastos com Pessoal'!$F$113:$F$122)*(IF('Gastos com Pessoal'!$L$113:$L$122&lt;=X$1,1,0))*INDIRECT(CONCATENATE("'Gastos com Pessoal'!",$BC47)))+SUM((X$1&gt;='Gastos com Pessoal'!$E$7:$E$106)*(X$1&lt;='Gastos com Pessoal'!$F$7:$F$106)*(IF('Gastos com Pessoal'!$Q$7:$Q$106&lt;=X$1,1,0))*INDIRECT(CONCATENATE("'Gastos com Pessoal'!",$BD47)))+SUM((X$1&gt;='Gastos com Pessoal'!$E$113:$E$122)*(X$1&lt;='Gastos com Pessoal'!$F$113:$F$122)*(IF('Gastos com Pessoal'!$Q$113:$Q$122&lt;=X$1,1,0))*INDIRECT(CONCATENATE("'Gastos com Pessoal'!",$BE47)))</f>
        <v>0</v>
      </c>
      <c r="Y47" s="88">
        <f t="array" aca="1" ref="Y47" ca="1">SUM((Y$1&gt;='Gastos com Pessoal'!$E$7:$E$106)*(Y$1&lt;='Gastos com Pessoal'!$F$7:$F$106)*INDIRECT(CONCATENATE("'Encargos e Benefícios'!",$AX47)))+SUM((Y$1&gt;='Gastos com Pessoal'!$E$113:$E$122)*(Y$1&lt;='Gastos com Pessoal'!$F$113:$F$122)*INDIRECT(CONCATENATE("'Encargos e Benefícios'!",$AY47)))+SUM((Y$1&gt;='Gastos com Pessoal'!$E$7:$E$106)*(Y$1&lt;='Gastos com Pessoal'!$F$7:$F$106)*(IF('Gastos com Pessoal'!$G$7:$G$106&lt;=Y$1,1,0))*INDIRECT(CONCATENATE("'Gastos com Pessoal'!",$AZ47)))+SUM((Y$1&gt;='Gastos com Pessoal'!$E$113:$E$122)*(Y$1&lt;='Gastos com Pessoal'!$F$113:$F$122)*(IF('Gastos com Pessoal'!$G$113:$G$122&lt;=Y$1,1,0))*INDIRECT(CONCATENATE("'Gastos com Pessoal'!",$BA47)))+SUM((Y$1&gt;='Gastos com Pessoal'!$E$7:$E$106)*(Y$1&lt;='Gastos com Pessoal'!$F$7:$F$106)*(IF('Gastos com Pessoal'!$L$7:$L$106&lt;=Y$1,1,0))*INDIRECT(CONCATENATE("'Gastos com Pessoal'!",$BB47)))+SUM((Y$1&gt;='Gastos com Pessoal'!$E$113:$E$122)*(Y$1&lt;='Gastos com Pessoal'!$F$113:$F$122)*(IF('Gastos com Pessoal'!$L$113:$L$122&lt;=Y$1,1,0))*INDIRECT(CONCATENATE("'Gastos com Pessoal'!",$BC47)))+SUM((Y$1&gt;='Gastos com Pessoal'!$E$7:$E$106)*(Y$1&lt;='Gastos com Pessoal'!$F$7:$F$106)*(IF('Gastos com Pessoal'!$Q$7:$Q$106&lt;=Y$1,1,0))*INDIRECT(CONCATENATE("'Gastos com Pessoal'!",$BD47)))+SUM((Y$1&gt;='Gastos com Pessoal'!$E$113:$E$122)*(Y$1&lt;='Gastos com Pessoal'!$F$113:$F$122)*(IF('Gastos com Pessoal'!$Q$113:$Q$122&lt;=Y$1,1,0))*INDIRECT(CONCATENATE("'Gastos com Pessoal'!",$BE47)))</f>
        <v>0</v>
      </c>
      <c r="Z47" s="88">
        <f t="array" aca="1" ref="Z47" ca="1">SUM((Z$1&gt;='Gastos com Pessoal'!$E$7:$E$106)*(Z$1&lt;='Gastos com Pessoal'!$F$7:$F$106)*INDIRECT(CONCATENATE("'Encargos e Benefícios'!",$AX47)))+SUM((Z$1&gt;='Gastos com Pessoal'!$E$113:$E$122)*(Z$1&lt;='Gastos com Pessoal'!$F$113:$F$122)*INDIRECT(CONCATENATE("'Encargos e Benefícios'!",$AY47)))+SUM((Z$1&gt;='Gastos com Pessoal'!$E$7:$E$106)*(Z$1&lt;='Gastos com Pessoal'!$F$7:$F$106)*(IF('Gastos com Pessoal'!$G$7:$G$106&lt;=Z$1,1,0))*INDIRECT(CONCATENATE("'Gastos com Pessoal'!",$AZ47)))+SUM((Z$1&gt;='Gastos com Pessoal'!$E$113:$E$122)*(Z$1&lt;='Gastos com Pessoal'!$F$113:$F$122)*(IF('Gastos com Pessoal'!$G$113:$G$122&lt;=Z$1,1,0))*INDIRECT(CONCATENATE("'Gastos com Pessoal'!",$BA47)))+SUM((Z$1&gt;='Gastos com Pessoal'!$E$7:$E$106)*(Z$1&lt;='Gastos com Pessoal'!$F$7:$F$106)*(IF('Gastos com Pessoal'!$L$7:$L$106&lt;=Z$1,1,0))*INDIRECT(CONCATENATE("'Gastos com Pessoal'!",$BB47)))+SUM((Z$1&gt;='Gastos com Pessoal'!$E$113:$E$122)*(Z$1&lt;='Gastos com Pessoal'!$F$113:$F$122)*(IF('Gastos com Pessoal'!$L$113:$L$122&lt;=Z$1,1,0))*INDIRECT(CONCATENATE("'Gastos com Pessoal'!",$BC47)))+SUM((Z$1&gt;='Gastos com Pessoal'!$E$7:$E$106)*(Z$1&lt;='Gastos com Pessoal'!$F$7:$F$106)*(IF('Gastos com Pessoal'!$Q$7:$Q$106&lt;=Z$1,1,0))*INDIRECT(CONCATENATE("'Gastos com Pessoal'!",$BD47)))+SUM((Z$1&gt;='Gastos com Pessoal'!$E$113:$E$122)*(Z$1&lt;='Gastos com Pessoal'!$F$113:$F$122)*(IF('Gastos com Pessoal'!$Q$113:$Q$122&lt;=Z$1,1,0))*INDIRECT(CONCATENATE("'Gastos com Pessoal'!",$BE47)))</f>
        <v>0</v>
      </c>
      <c r="AA47" s="88">
        <f t="array" aca="1" ref="AA47" ca="1">SUM((AA$1&gt;='Gastos com Pessoal'!$E$7:$E$106)*(AA$1&lt;='Gastos com Pessoal'!$F$7:$F$106)*INDIRECT(CONCATENATE("'Encargos e Benefícios'!",$AX47)))+SUM((AA$1&gt;='Gastos com Pessoal'!$E$113:$E$122)*(AA$1&lt;='Gastos com Pessoal'!$F$113:$F$122)*INDIRECT(CONCATENATE("'Encargos e Benefícios'!",$AY47)))+SUM((AA$1&gt;='Gastos com Pessoal'!$E$7:$E$106)*(AA$1&lt;='Gastos com Pessoal'!$F$7:$F$106)*(IF('Gastos com Pessoal'!$G$7:$G$106&lt;=AA$1,1,0))*INDIRECT(CONCATENATE("'Gastos com Pessoal'!",$AZ47)))+SUM((AA$1&gt;='Gastos com Pessoal'!$E$113:$E$122)*(AA$1&lt;='Gastos com Pessoal'!$F$113:$F$122)*(IF('Gastos com Pessoal'!$G$113:$G$122&lt;=AA$1,1,0))*INDIRECT(CONCATENATE("'Gastos com Pessoal'!",$BA47)))+SUM((AA$1&gt;='Gastos com Pessoal'!$E$7:$E$106)*(AA$1&lt;='Gastos com Pessoal'!$F$7:$F$106)*(IF('Gastos com Pessoal'!$L$7:$L$106&lt;=AA$1,1,0))*INDIRECT(CONCATENATE("'Gastos com Pessoal'!",$BB47)))+SUM((AA$1&gt;='Gastos com Pessoal'!$E$113:$E$122)*(AA$1&lt;='Gastos com Pessoal'!$F$113:$F$122)*(IF('Gastos com Pessoal'!$L$113:$L$122&lt;=AA$1,1,0))*INDIRECT(CONCATENATE("'Gastos com Pessoal'!",$BC47)))+SUM((AA$1&gt;='Gastos com Pessoal'!$E$7:$E$106)*(AA$1&lt;='Gastos com Pessoal'!$F$7:$F$106)*(IF('Gastos com Pessoal'!$Q$7:$Q$106&lt;=AA$1,1,0))*INDIRECT(CONCATENATE("'Gastos com Pessoal'!",$BD47)))+SUM((AA$1&gt;='Gastos com Pessoal'!$E$113:$E$122)*(AA$1&lt;='Gastos com Pessoal'!$F$113:$F$122)*(IF('Gastos com Pessoal'!$Q$113:$Q$122&lt;=AA$1,1,0))*INDIRECT(CONCATENATE("'Gastos com Pessoal'!",$BE47)))</f>
        <v>0</v>
      </c>
      <c r="AB47" s="88">
        <f t="array" aca="1" ref="AB47" ca="1">SUM((AB$1&gt;='Gastos com Pessoal'!$E$7:$E$106)*(AB$1&lt;='Gastos com Pessoal'!$F$7:$F$106)*INDIRECT(CONCATENATE("'Encargos e Benefícios'!",$AX47)))+SUM((AB$1&gt;='Gastos com Pessoal'!$E$113:$E$122)*(AB$1&lt;='Gastos com Pessoal'!$F$113:$F$122)*INDIRECT(CONCATENATE("'Encargos e Benefícios'!",$AY47)))+SUM((AB$1&gt;='Gastos com Pessoal'!$E$7:$E$106)*(AB$1&lt;='Gastos com Pessoal'!$F$7:$F$106)*(IF('Gastos com Pessoal'!$G$7:$G$106&lt;=AB$1,1,0))*INDIRECT(CONCATENATE("'Gastos com Pessoal'!",$AZ47)))+SUM((AB$1&gt;='Gastos com Pessoal'!$E$113:$E$122)*(AB$1&lt;='Gastos com Pessoal'!$F$113:$F$122)*(IF('Gastos com Pessoal'!$G$113:$G$122&lt;=AB$1,1,0))*INDIRECT(CONCATENATE("'Gastos com Pessoal'!",$BA47)))+SUM((AB$1&gt;='Gastos com Pessoal'!$E$7:$E$106)*(AB$1&lt;='Gastos com Pessoal'!$F$7:$F$106)*(IF('Gastos com Pessoal'!$L$7:$L$106&lt;=AB$1,1,0))*INDIRECT(CONCATENATE("'Gastos com Pessoal'!",$BB47)))+SUM((AB$1&gt;='Gastos com Pessoal'!$E$113:$E$122)*(AB$1&lt;='Gastos com Pessoal'!$F$113:$F$122)*(IF('Gastos com Pessoal'!$L$113:$L$122&lt;=AB$1,1,0))*INDIRECT(CONCATENATE("'Gastos com Pessoal'!",$BC47)))+SUM((AB$1&gt;='Gastos com Pessoal'!$E$7:$E$106)*(AB$1&lt;='Gastos com Pessoal'!$F$7:$F$106)*(IF('Gastos com Pessoal'!$Q$7:$Q$106&lt;=AB$1,1,0))*INDIRECT(CONCATENATE("'Gastos com Pessoal'!",$BD47)))+SUM((AB$1&gt;='Gastos com Pessoal'!$E$113:$E$122)*(AB$1&lt;='Gastos com Pessoal'!$F$113:$F$122)*(IF('Gastos com Pessoal'!$Q$113:$Q$122&lt;=AB$1,1,0))*INDIRECT(CONCATENATE("'Gastos com Pessoal'!",$BE47)))</f>
        <v>0</v>
      </c>
      <c r="AC47" s="88">
        <f t="array" aca="1" ref="AC47" ca="1">SUM((AC$1&gt;='Gastos com Pessoal'!$E$7:$E$106)*(AC$1&lt;='Gastos com Pessoal'!$F$7:$F$106)*INDIRECT(CONCATENATE("'Encargos e Benefícios'!",$AX47)))+SUM((AC$1&gt;='Gastos com Pessoal'!$E$113:$E$122)*(AC$1&lt;='Gastos com Pessoal'!$F$113:$F$122)*INDIRECT(CONCATENATE("'Encargos e Benefícios'!",$AY47)))+SUM((AC$1&gt;='Gastos com Pessoal'!$E$7:$E$106)*(AC$1&lt;='Gastos com Pessoal'!$F$7:$F$106)*(IF('Gastos com Pessoal'!$G$7:$G$106&lt;=AC$1,1,0))*INDIRECT(CONCATENATE("'Gastos com Pessoal'!",$AZ47)))+SUM((AC$1&gt;='Gastos com Pessoal'!$E$113:$E$122)*(AC$1&lt;='Gastos com Pessoal'!$F$113:$F$122)*(IF('Gastos com Pessoal'!$G$113:$G$122&lt;=AC$1,1,0))*INDIRECT(CONCATENATE("'Gastos com Pessoal'!",$BA47)))+SUM((AC$1&gt;='Gastos com Pessoal'!$E$7:$E$106)*(AC$1&lt;='Gastos com Pessoal'!$F$7:$F$106)*(IF('Gastos com Pessoal'!$L$7:$L$106&lt;=AC$1,1,0))*INDIRECT(CONCATENATE("'Gastos com Pessoal'!",$BB47)))+SUM((AC$1&gt;='Gastos com Pessoal'!$E$113:$E$122)*(AC$1&lt;='Gastos com Pessoal'!$F$113:$F$122)*(IF('Gastos com Pessoal'!$L$113:$L$122&lt;=AC$1,1,0))*INDIRECT(CONCATENATE("'Gastos com Pessoal'!",$BC47)))+SUM((AC$1&gt;='Gastos com Pessoal'!$E$7:$E$106)*(AC$1&lt;='Gastos com Pessoal'!$F$7:$F$106)*(IF('Gastos com Pessoal'!$Q$7:$Q$106&lt;=AC$1,1,0))*INDIRECT(CONCATENATE("'Gastos com Pessoal'!",$BD47)))+SUM((AC$1&gt;='Gastos com Pessoal'!$E$113:$E$122)*(AC$1&lt;='Gastos com Pessoal'!$F$113:$F$122)*(IF('Gastos com Pessoal'!$Q$113:$Q$122&lt;=AC$1,1,0))*INDIRECT(CONCATENATE("'Gastos com Pessoal'!",$BE47)))</f>
        <v>0</v>
      </c>
      <c r="AD47" s="88">
        <f t="array" aca="1" ref="AD47" ca="1">SUM((AD$1&gt;='Gastos com Pessoal'!$E$7:$E$106)*(AD$1&lt;='Gastos com Pessoal'!$F$7:$F$106)*INDIRECT(CONCATENATE("'Encargos e Benefícios'!",$AX47)))+SUM((AD$1&gt;='Gastos com Pessoal'!$E$113:$E$122)*(AD$1&lt;='Gastos com Pessoal'!$F$113:$F$122)*INDIRECT(CONCATENATE("'Encargos e Benefícios'!",$AY47)))+SUM((AD$1&gt;='Gastos com Pessoal'!$E$7:$E$106)*(AD$1&lt;='Gastos com Pessoal'!$F$7:$F$106)*(IF('Gastos com Pessoal'!$G$7:$G$106&lt;=AD$1,1,0))*INDIRECT(CONCATENATE("'Gastos com Pessoal'!",$AZ47)))+SUM((AD$1&gt;='Gastos com Pessoal'!$E$113:$E$122)*(AD$1&lt;='Gastos com Pessoal'!$F$113:$F$122)*(IF('Gastos com Pessoal'!$G$113:$G$122&lt;=AD$1,1,0))*INDIRECT(CONCATENATE("'Gastos com Pessoal'!",$BA47)))+SUM((AD$1&gt;='Gastos com Pessoal'!$E$7:$E$106)*(AD$1&lt;='Gastos com Pessoal'!$F$7:$F$106)*(IF('Gastos com Pessoal'!$L$7:$L$106&lt;=AD$1,1,0))*INDIRECT(CONCATENATE("'Gastos com Pessoal'!",$BB47)))+SUM((AD$1&gt;='Gastos com Pessoal'!$E$113:$E$122)*(AD$1&lt;='Gastos com Pessoal'!$F$113:$F$122)*(IF('Gastos com Pessoal'!$L$113:$L$122&lt;=AD$1,1,0))*INDIRECT(CONCATENATE("'Gastos com Pessoal'!",$BC47)))+SUM((AD$1&gt;='Gastos com Pessoal'!$E$7:$E$106)*(AD$1&lt;='Gastos com Pessoal'!$F$7:$F$106)*(IF('Gastos com Pessoal'!$Q$7:$Q$106&lt;=AD$1,1,0))*INDIRECT(CONCATENATE("'Gastos com Pessoal'!",$BD47)))+SUM((AD$1&gt;='Gastos com Pessoal'!$E$113:$E$122)*(AD$1&lt;='Gastos com Pessoal'!$F$113:$F$122)*(IF('Gastos com Pessoal'!$Q$113:$Q$122&lt;=AD$1,1,0))*INDIRECT(CONCATENATE("'Gastos com Pessoal'!",$BE47)))</f>
        <v>0</v>
      </c>
      <c r="AE47" s="88">
        <f t="array" aca="1" ref="AE47" ca="1">SUM((AE$1&gt;='Gastos com Pessoal'!$E$7:$E$106)*(AE$1&lt;='Gastos com Pessoal'!$F$7:$F$106)*INDIRECT(CONCATENATE("'Encargos e Benefícios'!",$AX47)))+SUM((AE$1&gt;='Gastos com Pessoal'!$E$113:$E$122)*(AE$1&lt;='Gastos com Pessoal'!$F$113:$F$122)*INDIRECT(CONCATENATE("'Encargos e Benefícios'!",$AY47)))+SUM((AE$1&gt;='Gastos com Pessoal'!$E$7:$E$106)*(AE$1&lt;='Gastos com Pessoal'!$F$7:$F$106)*(IF('Gastos com Pessoal'!$G$7:$G$106&lt;=AE$1,1,0))*INDIRECT(CONCATENATE("'Gastos com Pessoal'!",$AZ47)))+SUM((AE$1&gt;='Gastos com Pessoal'!$E$113:$E$122)*(AE$1&lt;='Gastos com Pessoal'!$F$113:$F$122)*(IF('Gastos com Pessoal'!$G$113:$G$122&lt;=AE$1,1,0))*INDIRECT(CONCATENATE("'Gastos com Pessoal'!",$BA47)))+SUM((AE$1&gt;='Gastos com Pessoal'!$E$7:$E$106)*(AE$1&lt;='Gastos com Pessoal'!$F$7:$F$106)*(IF('Gastos com Pessoal'!$L$7:$L$106&lt;=AE$1,1,0))*INDIRECT(CONCATENATE("'Gastos com Pessoal'!",$BB47)))+SUM((AE$1&gt;='Gastos com Pessoal'!$E$113:$E$122)*(AE$1&lt;='Gastos com Pessoal'!$F$113:$F$122)*(IF('Gastos com Pessoal'!$L$113:$L$122&lt;=AE$1,1,0))*INDIRECT(CONCATENATE("'Gastos com Pessoal'!",$BC47)))+SUM((AE$1&gt;='Gastos com Pessoal'!$E$7:$E$106)*(AE$1&lt;='Gastos com Pessoal'!$F$7:$F$106)*(IF('Gastos com Pessoal'!$Q$7:$Q$106&lt;=AE$1,1,0))*INDIRECT(CONCATENATE("'Gastos com Pessoal'!",$BD47)))+SUM((AE$1&gt;='Gastos com Pessoal'!$E$113:$E$122)*(AE$1&lt;='Gastos com Pessoal'!$F$113:$F$122)*(IF('Gastos com Pessoal'!$Q$113:$Q$122&lt;=AE$1,1,0))*INDIRECT(CONCATENATE("'Gastos com Pessoal'!",$BE47)))</f>
        <v>0</v>
      </c>
      <c r="AF47" s="88">
        <f t="array" aca="1" ref="AF47" ca="1">SUM((AF$1&gt;='Gastos com Pessoal'!$E$7:$E$106)*(AF$1&lt;='Gastos com Pessoal'!$F$7:$F$106)*INDIRECT(CONCATENATE("'Encargos e Benefícios'!",$AX47)))+SUM((AF$1&gt;='Gastos com Pessoal'!$E$113:$E$122)*(AF$1&lt;='Gastos com Pessoal'!$F$113:$F$122)*INDIRECT(CONCATENATE("'Encargos e Benefícios'!",$AY47)))+SUM((AF$1&gt;='Gastos com Pessoal'!$E$7:$E$106)*(AF$1&lt;='Gastos com Pessoal'!$F$7:$F$106)*(IF('Gastos com Pessoal'!$G$7:$G$106&lt;=AF$1,1,0))*INDIRECT(CONCATENATE("'Gastos com Pessoal'!",$AZ47)))+SUM((AF$1&gt;='Gastos com Pessoal'!$E$113:$E$122)*(AF$1&lt;='Gastos com Pessoal'!$F$113:$F$122)*(IF('Gastos com Pessoal'!$G$113:$G$122&lt;=AF$1,1,0))*INDIRECT(CONCATENATE("'Gastos com Pessoal'!",$BA47)))+SUM((AF$1&gt;='Gastos com Pessoal'!$E$7:$E$106)*(AF$1&lt;='Gastos com Pessoal'!$F$7:$F$106)*(IF('Gastos com Pessoal'!$L$7:$L$106&lt;=AF$1,1,0))*INDIRECT(CONCATENATE("'Gastos com Pessoal'!",$BB47)))+SUM((AF$1&gt;='Gastos com Pessoal'!$E$113:$E$122)*(AF$1&lt;='Gastos com Pessoal'!$F$113:$F$122)*(IF('Gastos com Pessoal'!$L$113:$L$122&lt;=AF$1,1,0))*INDIRECT(CONCATENATE("'Gastos com Pessoal'!",$BC47)))+SUM((AF$1&gt;='Gastos com Pessoal'!$E$7:$E$106)*(AF$1&lt;='Gastos com Pessoal'!$F$7:$F$106)*(IF('Gastos com Pessoal'!$Q$7:$Q$106&lt;=AF$1,1,0))*INDIRECT(CONCATENATE("'Gastos com Pessoal'!",$BD47)))+SUM((AF$1&gt;='Gastos com Pessoal'!$E$113:$E$122)*(AF$1&lt;='Gastos com Pessoal'!$F$113:$F$122)*(IF('Gastos com Pessoal'!$Q$113:$Q$122&lt;=AF$1,1,0))*INDIRECT(CONCATENATE("'Gastos com Pessoal'!",$BE47)))</f>
        <v>0</v>
      </c>
      <c r="AG47" s="88">
        <f t="array" aca="1" ref="AG47" ca="1">SUM((AG$1&gt;='Gastos com Pessoal'!$E$7:$E$106)*(AG$1&lt;='Gastos com Pessoal'!$F$7:$F$106)*INDIRECT(CONCATENATE("'Encargos e Benefícios'!",$AX47)))+SUM((AG$1&gt;='Gastos com Pessoal'!$E$113:$E$122)*(AG$1&lt;='Gastos com Pessoal'!$F$113:$F$122)*INDIRECT(CONCATENATE("'Encargos e Benefícios'!",$AY47)))+SUM((AG$1&gt;='Gastos com Pessoal'!$E$7:$E$106)*(AG$1&lt;='Gastos com Pessoal'!$F$7:$F$106)*(IF('Gastos com Pessoal'!$G$7:$G$106&lt;=AG$1,1,0))*INDIRECT(CONCATENATE("'Gastos com Pessoal'!",$AZ47)))+SUM((AG$1&gt;='Gastos com Pessoal'!$E$113:$E$122)*(AG$1&lt;='Gastos com Pessoal'!$F$113:$F$122)*(IF('Gastos com Pessoal'!$G$113:$G$122&lt;=AG$1,1,0))*INDIRECT(CONCATENATE("'Gastos com Pessoal'!",$BA47)))+SUM((AG$1&gt;='Gastos com Pessoal'!$E$7:$E$106)*(AG$1&lt;='Gastos com Pessoal'!$F$7:$F$106)*(IF('Gastos com Pessoal'!$L$7:$L$106&lt;=AG$1,1,0))*INDIRECT(CONCATENATE("'Gastos com Pessoal'!",$BB47)))+SUM((AG$1&gt;='Gastos com Pessoal'!$E$113:$E$122)*(AG$1&lt;='Gastos com Pessoal'!$F$113:$F$122)*(IF('Gastos com Pessoal'!$L$113:$L$122&lt;=AG$1,1,0))*INDIRECT(CONCATENATE("'Gastos com Pessoal'!",$BC47)))+SUM((AG$1&gt;='Gastos com Pessoal'!$E$7:$E$106)*(AG$1&lt;='Gastos com Pessoal'!$F$7:$F$106)*(IF('Gastos com Pessoal'!$Q$7:$Q$106&lt;=AG$1,1,0))*INDIRECT(CONCATENATE("'Gastos com Pessoal'!",$BD47)))+SUM((AG$1&gt;='Gastos com Pessoal'!$E$113:$E$122)*(AG$1&lt;='Gastos com Pessoal'!$F$113:$F$122)*(IF('Gastos com Pessoal'!$Q$113:$Q$122&lt;=AG$1,1,0))*INDIRECT(CONCATENATE("'Gastos com Pessoal'!",$BE47)))</f>
        <v>0</v>
      </c>
      <c r="AH47" s="88">
        <f t="array" aca="1" ref="AH47" ca="1">SUM((AH$1&gt;='Gastos com Pessoal'!$E$7:$E$106)*(AH$1&lt;='Gastos com Pessoal'!$F$7:$F$106)*INDIRECT(CONCATENATE("'Encargos e Benefícios'!",$AX47)))+SUM((AH$1&gt;='Gastos com Pessoal'!$E$113:$E$122)*(AH$1&lt;='Gastos com Pessoal'!$F$113:$F$122)*INDIRECT(CONCATENATE("'Encargos e Benefícios'!",$AY47)))+SUM((AH$1&gt;='Gastos com Pessoal'!$E$7:$E$106)*(AH$1&lt;='Gastos com Pessoal'!$F$7:$F$106)*(IF('Gastos com Pessoal'!$G$7:$G$106&lt;=AH$1,1,0))*INDIRECT(CONCATENATE("'Gastos com Pessoal'!",$AZ47)))+SUM((AH$1&gt;='Gastos com Pessoal'!$E$113:$E$122)*(AH$1&lt;='Gastos com Pessoal'!$F$113:$F$122)*(IF('Gastos com Pessoal'!$G$113:$G$122&lt;=AH$1,1,0))*INDIRECT(CONCATENATE("'Gastos com Pessoal'!",$BA47)))+SUM((AH$1&gt;='Gastos com Pessoal'!$E$7:$E$106)*(AH$1&lt;='Gastos com Pessoal'!$F$7:$F$106)*(IF('Gastos com Pessoal'!$L$7:$L$106&lt;=AH$1,1,0))*INDIRECT(CONCATENATE("'Gastos com Pessoal'!",$BB47)))+SUM((AH$1&gt;='Gastos com Pessoal'!$E$113:$E$122)*(AH$1&lt;='Gastos com Pessoal'!$F$113:$F$122)*(IF('Gastos com Pessoal'!$L$113:$L$122&lt;=AH$1,1,0))*INDIRECT(CONCATENATE("'Gastos com Pessoal'!",$BC47)))+SUM((AH$1&gt;='Gastos com Pessoal'!$E$7:$E$106)*(AH$1&lt;='Gastos com Pessoal'!$F$7:$F$106)*(IF('Gastos com Pessoal'!$Q$7:$Q$106&lt;=AH$1,1,0))*INDIRECT(CONCATENATE("'Gastos com Pessoal'!",$BD47)))+SUM((AH$1&gt;='Gastos com Pessoal'!$E$113:$E$122)*(AH$1&lt;='Gastos com Pessoal'!$F$113:$F$122)*(IF('Gastos com Pessoal'!$Q$113:$Q$122&lt;=AH$1,1,0))*INDIRECT(CONCATENATE("'Gastos com Pessoal'!",$BE47)))</f>
        <v>0</v>
      </c>
      <c r="AI47" s="88">
        <f t="array" aca="1" ref="AI47" ca="1">SUM((AI$1&gt;='Gastos com Pessoal'!$E$7:$E$106)*(AI$1&lt;='Gastos com Pessoal'!$F$7:$F$106)*INDIRECT(CONCATENATE("'Encargos e Benefícios'!",$AX47)))+SUM((AI$1&gt;='Gastos com Pessoal'!$E$113:$E$122)*(AI$1&lt;='Gastos com Pessoal'!$F$113:$F$122)*INDIRECT(CONCATENATE("'Encargos e Benefícios'!",$AY47)))+SUM((AI$1&gt;='Gastos com Pessoal'!$E$7:$E$106)*(AI$1&lt;='Gastos com Pessoal'!$F$7:$F$106)*(IF('Gastos com Pessoal'!$G$7:$G$106&lt;=AI$1,1,0))*INDIRECT(CONCATENATE("'Gastos com Pessoal'!",$AZ47)))+SUM((AI$1&gt;='Gastos com Pessoal'!$E$113:$E$122)*(AI$1&lt;='Gastos com Pessoal'!$F$113:$F$122)*(IF('Gastos com Pessoal'!$G$113:$G$122&lt;=AI$1,1,0))*INDIRECT(CONCATENATE("'Gastos com Pessoal'!",$BA47)))+SUM((AI$1&gt;='Gastos com Pessoal'!$E$7:$E$106)*(AI$1&lt;='Gastos com Pessoal'!$F$7:$F$106)*(IF('Gastos com Pessoal'!$L$7:$L$106&lt;=AI$1,1,0))*INDIRECT(CONCATENATE("'Gastos com Pessoal'!",$BB47)))+SUM((AI$1&gt;='Gastos com Pessoal'!$E$113:$E$122)*(AI$1&lt;='Gastos com Pessoal'!$F$113:$F$122)*(IF('Gastos com Pessoal'!$L$113:$L$122&lt;=AI$1,1,0))*INDIRECT(CONCATENATE("'Gastos com Pessoal'!",$BC47)))+SUM((AI$1&gt;='Gastos com Pessoal'!$E$7:$E$106)*(AI$1&lt;='Gastos com Pessoal'!$F$7:$F$106)*(IF('Gastos com Pessoal'!$Q$7:$Q$106&lt;=AI$1,1,0))*INDIRECT(CONCATENATE("'Gastos com Pessoal'!",$BD47)))+SUM((AI$1&gt;='Gastos com Pessoal'!$E$113:$E$122)*(AI$1&lt;='Gastos com Pessoal'!$F$113:$F$122)*(IF('Gastos com Pessoal'!$Q$113:$Q$122&lt;=AI$1,1,0))*INDIRECT(CONCATENATE("'Gastos com Pessoal'!",$BE47)))</f>
        <v>0</v>
      </c>
      <c r="AJ47" s="88">
        <f t="array" aca="1" ref="AJ47" ca="1">SUM((AJ$1&gt;='Gastos com Pessoal'!$E$7:$E$106)*(AJ$1&lt;='Gastos com Pessoal'!$F$7:$F$106)*INDIRECT(CONCATENATE("'Encargos e Benefícios'!",$AX47)))+SUM((AJ$1&gt;='Gastos com Pessoal'!$E$113:$E$122)*(AJ$1&lt;='Gastos com Pessoal'!$F$113:$F$122)*INDIRECT(CONCATENATE("'Encargos e Benefícios'!",$AY47)))+SUM((AJ$1&gt;='Gastos com Pessoal'!$E$7:$E$106)*(AJ$1&lt;='Gastos com Pessoal'!$F$7:$F$106)*(IF('Gastos com Pessoal'!$G$7:$G$106&lt;=AJ$1,1,0))*INDIRECT(CONCATENATE("'Gastos com Pessoal'!",$AZ47)))+SUM((AJ$1&gt;='Gastos com Pessoal'!$E$113:$E$122)*(AJ$1&lt;='Gastos com Pessoal'!$F$113:$F$122)*(IF('Gastos com Pessoal'!$G$113:$G$122&lt;=AJ$1,1,0))*INDIRECT(CONCATENATE("'Gastos com Pessoal'!",$BA47)))+SUM((AJ$1&gt;='Gastos com Pessoal'!$E$7:$E$106)*(AJ$1&lt;='Gastos com Pessoal'!$F$7:$F$106)*(IF('Gastos com Pessoal'!$L$7:$L$106&lt;=AJ$1,1,0))*INDIRECT(CONCATENATE("'Gastos com Pessoal'!",$BB47)))+SUM((AJ$1&gt;='Gastos com Pessoal'!$E$113:$E$122)*(AJ$1&lt;='Gastos com Pessoal'!$F$113:$F$122)*(IF('Gastos com Pessoal'!$L$113:$L$122&lt;=AJ$1,1,0))*INDIRECT(CONCATENATE("'Gastos com Pessoal'!",$BC47)))+SUM((AJ$1&gt;='Gastos com Pessoal'!$E$7:$E$106)*(AJ$1&lt;='Gastos com Pessoal'!$F$7:$F$106)*(IF('Gastos com Pessoal'!$Q$7:$Q$106&lt;=AJ$1,1,0))*INDIRECT(CONCATENATE("'Gastos com Pessoal'!",$BD47)))+SUM((AJ$1&gt;='Gastos com Pessoal'!$E$113:$E$122)*(AJ$1&lt;='Gastos com Pessoal'!$F$113:$F$122)*(IF('Gastos com Pessoal'!$Q$113:$Q$122&lt;=AJ$1,1,0))*INDIRECT(CONCATENATE("'Gastos com Pessoal'!",$BE47)))</f>
        <v>0</v>
      </c>
      <c r="AK47" s="88">
        <f t="array" aca="1" ref="AK47" ca="1">SUM((AK$1&gt;='Gastos com Pessoal'!$E$7:$E$106)*(AK$1&lt;='Gastos com Pessoal'!$F$7:$F$106)*INDIRECT(CONCATENATE("'Encargos e Benefícios'!",$AX47)))+SUM((AK$1&gt;='Gastos com Pessoal'!$E$113:$E$122)*(AK$1&lt;='Gastos com Pessoal'!$F$113:$F$122)*INDIRECT(CONCATENATE("'Encargos e Benefícios'!",$AY47)))+SUM((AK$1&gt;='Gastos com Pessoal'!$E$7:$E$106)*(AK$1&lt;='Gastos com Pessoal'!$F$7:$F$106)*(IF('Gastos com Pessoal'!$G$7:$G$106&lt;=AK$1,1,0))*INDIRECT(CONCATENATE("'Gastos com Pessoal'!",$AZ47)))+SUM((AK$1&gt;='Gastos com Pessoal'!$E$113:$E$122)*(AK$1&lt;='Gastos com Pessoal'!$F$113:$F$122)*(IF('Gastos com Pessoal'!$G$113:$G$122&lt;=AK$1,1,0))*INDIRECT(CONCATENATE("'Gastos com Pessoal'!",$BA47)))+SUM((AK$1&gt;='Gastos com Pessoal'!$E$7:$E$106)*(AK$1&lt;='Gastos com Pessoal'!$F$7:$F$106)*(IF('Gastos com Pessoal'!$L$7:$L$106&lt;=AK$1,1,0))*INDIRECT(CONCATENATE("'Gastos com Pessoal'!",$BB47)))+SUM((AK$1&gt;='Gastos com Pessoal'!$E$113:$E$122)*(AK$1&lt;='Gastos com Pessoal'!$F$113:$F$122)*(IF('Gastos com Pessoal'!$L$113:$L$122&lt;=AK$1,1,0))*INDIRECT(CONCATENATE("'Gastos com Pessoal'!",$BC47)))+SUM((AK$1&gt;='Gastos com Pessoal'!$E$7:$E$106)*(AK$1&lt;='Gastos com Pessoal'!$F$7:$F$106)*(IF('Gastos com Pessoal'!$Q$7:$Q$106&lt;=AK$1,1,0))*INDIRECT(CONCATENATE("'Gastos com Pessoal'!",$BD47)))+SUM((AK$1&gt;='Gastos com Pessoal'!$E$113:$E$122)*(AK$1&lt;='Gastos com Pessoal'!$F$113:$F$122)*(IF('Gastos com Pessoal'!$Q$113:$Q$122&lt;=AK$1,1,0))*INDIRECT(CONCATENATE("'Gastos com Pessoal'!",$BE47)))</f>
        <v>0</v>
      </c>
      <c r="AL47" s="88">
        <f t="array" aca="1" ref="AL47" ca="1">SUM((AL$1&gt;='Gastos com Pessoal'!$E$7:$E$106)*(AL$1&lt;='Gastos com Pessoal'!$F$7:$F$106)*INDIRECT(CONCATENATE("'Encargos e Benefícios'!",$AX47)))+SUM((AL$1&gt;='Gastos com Pessoal'!$E$113:$E$122)*(AL$1&lt;='Gastos com Pessoal'!$F$113:$F$122)*INDIRECT(CONCATENATE("'Encargos e Benefícios'!",$AY47)))+SUM((AL$1&gt;='Gastos com Pessoal'!$E$7:$E$106)*(AL$1&lt;='Gastos com Pessoal'!$F$7:$F$106)*(IF('Gastos com Pessoal'!$G$7:$G$106&lt;=AL$1,1,0))*INDIRECT(CONCATENATE("'Gastos com Pessoal'!",$AZ47)))+SUM((AL$1&gt;='Gastos com Pessoal'!$E$113:$E$122)*(AL$1&lt;='Gastos com Pessoal'!$F$113:$F$122)*(IF('Gastos com Pessoal'!$G$113:$G$122&lt;=AL$1,1,0))*INDIRECT(CONCATENATE("'Gastos com Pessoal'!",$BA47)))+SUM((AL$1&gt;='Gastos com Pessoal'!$E$7:$E$106)*(AL$1&lt;='Gastos com Pessoal'!$F$7:$F$106)*(IF('Gastos com Pessoal'!$L$7:$L$106&lt;=AL$1,1,0))*INDIRECT(CONCATENATE("'Gastos com Pessoal'!",$BB47)))+SUM((AL$1&gt;='Gastos com Pessoal'!$E$113:$E$122)*(AL$1&lt;='Gastos com Pessoal'!$F$113:$F$122)*(IF('Gastos com Pessoal'!$L$113:$L$122&lt;=AL$1,1,0))*INDIRECT(CONCATENATE("'Gastos com Pessoal'!",$BC47)))+SUM((AL$1&gt;='Gastos com Pessoal'!$E$7:$E$106)*(AL$1&lt;='Gastos com Pessoal'!$F$7:$F$106)*(IF('Gastos com Pessoal'!$Q$7:$Q$106&lt;=AL$1,1,0))*INDIRECT(CONCATENATE("'Gastos com Pessoal'!",$BD47)))+SUM((AL$1&gt;='Gastos com Pessoal'!$E$113:$E$122)*(AL$1&lt;='Gastos com Pessoal'!$F$113:$F$122)*(IF('Gastos com Pessoal'!$Q$113:$Q$122&lt;=AL$1,1,0))*INDIRECT(CONCATENATE("'Gastos com Pessoal'!",$BE47)))</f>
        <v>0</v>
      </c>
      <c r="AM47" s="122">
        <f t="shared" ca="1" si="16"/>
        <v>10044</v>
      </c>
      <c r="AN47" s="91">
        <f t="shared" ca="1" si="17"/>
        <v>6.5586573411481771E-4</v>
      </c>
      <c r="AO47" s="108"/>
      <c r="AP47" s="108"/>
      <c r="AQ47" s="108"/>
      <c r="AR47" s="108"/>
      <c r="AS47" s="108"/>
      <c r="AT47" s="108"/>
      <c r="AU47" s="108"/>
      <c r="AV47" s="108"/>
      <c r="AW47" s="149" t="s">
        <v>191</v>
      </c>
      <c r="AX47" s="149" t="str">
        <f ca="1">IF(ISNA('Encargos e Benefícios'!AB4),"$ZZ$6:$ZZ$105",'Encargos e Benefícios'!AB4)</f>
        <v>$S$6:$S$105</v>
      </c>
      <c r="AY47" s="149" t="str">
        <f ca="1">IF(ISNA('Encargos e Benefícios'!AD4),"$ZZ$112:$ZZ$121",'Encargos e Benefícios'!AD4)</f>
        <v>$H$112:$H$121</v>
      </c>
      <c r="AZ47" s="149" t="str">
        <f ca="1">IF(ISNA('Gastos com Pessoal'!AT4),"$ZZ$6:$ZZ$105",'Gastos com Pessoal'!AT4)</f>
        <v>$ZZ$6:$ZZ$105</v>
      </c>
      <c r="BA47" s="149" t="str">
        <f ca="1">IF(ISNA('Gastos com Pessoal'!AV4),"$ZZ$112:$ZZ$121",'Gastos com Pessoal'!AV4)</f>
        <v>$J$113:$J$122</v>
      </c>
      <c r="BB47" s="149" t="str">
        <f ca="1">IF(ISNA('Gastos com Pessoal'!AX4),"$ZZ$6:$ZZ$105",'Gastos com Pessoal'!AX4)</f>
        <v>$O$7:$O$106</v>
      </c>
      <c r="BC47" s="149" t="str">
        <f ca="1">IF(ISNA('Gastos com Pessoal'!AZ4),"$ZZ$112:$ZZ$121",'Gastos com Pessoal'!AZ4)</f>
        <v>$O$113:$O$122</v>
      </c>
      <c r="BD47" s="149" t="str">
        <f ca="1">IF(ISNA('Gastos com Pessoal'!BB4),"$ZZ$6:$ZZ$105",'Gastos com Pessoal'!BB4)</f>
        <v>$ZZ$6:$ZZ$105</v>
      </c>
      <c r="BE47" s="149" t="str">
        <f ca="1">IF(ISNA('Gastos com Pessoal'!BD4),"$ZZ$112:$ZZ$121",'Gastos com Pessoal'!BD4)</f>
        <v>$ZZ$112:$ZZ$121</v>
      </c>
    </row>
    <row r="48" spans="1:57" ht="23.25" customHeight="1">
      <c r="A48" s="121" t="s">
        <v>196</v>
      </c>
      <c r="B48" s="30" t="s">
        <v>197</v>
      </c>
      <c r="C48" s="88">
        <f t="array" aca="1" ref="C48" ca="1">SUM((C$1&gt;='Gastos com Pessoal'!$E$7:$E$106)*(C$1&lt;='Gastos com Pessoal'!$F$7:$F$106)*INDIRECT(CONCATENATE("'Encargos e Benefícios'!",$AX48)))+SUM((C$1&gt;='Gastos com Pessoal'!$E$113:$E$122)*(C$1&lt;='Gastos com Pessoal'!$F$113:$F$122)*INDIRECT(CONCATENATE("'Encargos e Benefícios'!",$AY48)))+SUM((C$1&gt;='Gastos com Pessoal'!$E$7:$E$106)*(C$1&lt;='Gastos com Pessoal'!$F$7:$F$106)*(IF('Gastos com Pessoal'!$G$7:$G$106&lt;=C$1,1,0))*INDIRECT(CONCATENATE("'Gastos com Pessoal'!",$AZ48)))+SUM((C$1&gt;='Gastos com Pessoal'!$E$113:$E$122)*(C$1&lt;='Gastos com Pessoal'!$F$113:$F$122)*(IF('Gastos com Pessoal'!$G$113:$G$122&lt;=C$1,1,0))*INDIRECT(CONCATENATE("'Gastos com Pessoal'!",$BA48)))+SUM((C$1&gt;='Gastos com Pessoal'!$E$7:$E$106)*(C$1&lt;='Gastos com Pessoal'!$F$7:$F$106)*(IF('Gastos com Pessoal'!$L$7:$L$106&lt;=C$1,1,0))*INDIRECT(CONCATENATE("'Gastos com Pessoal'!",$BB48)))+SUM((C$1&gt;='Gastos com Pessoal'!$E$113:$E$122)*(C$1&lt;='Gastos com Pessoal'!$F$113:$F$122)*(IF('Gastos com Pessoal'!$L$113:$L$122&lt;=C$1,1,0))*INDIRECT(CONCATENATE("'Gastos com Pessoal'!",$BC48)))+SUM((C$1&gt;='Gastos com Pessoal'!$E$7:$E$106)*(C$1&lt;='Gastos com Pessoal'!$F$7:$F$106)*(IF('Gastos com Pessoal'!$Q$7:$Q$106&lt;=C$1,1,0))*INDIRECT(CONCATENATE("'Gastos com Pessoal'!",$BD48)))+SUM((C$1&gt;='Gastos com Pessoal'!$E$113:$E$122)*(C$1&lt;='Gastos com Pessoal'!$F$113:$F$122)*(IF('Gastos com Pessoal'!$Q$113:$Q$122&lt;=C$1,1,0))*INDIRECT(CONCATENATE("'Gastos com Pessoal'!",$BE48)))</f>
        <v>4271.4000000000005</v>
      </c>
      <c r="D48" s="88">
        <f t="array" aca="1" ref="D48" ca="1">SUM((D$1&gt;='Gastos com Pessoal'!$E$7:$E$106)*(D$1&lt;='Gastos com Pessoal'!$F$7:$F$106)*INDIRECT(CONCATENATE("'Encargos e Benefícios'!",$AX48)))+SUM((D$1&gt;='Gastos com Pessoal'!$E$113:$E$122)*(D$1&lt;='Gastos com Pessoal'!$F$113:$F$122)*INDIRECT(CONCATENATE("'Encargos e Benefícios'!",$AY48)))+SUM((D$1&gt;='Gastos com Pessoal'!$E$7:$E$106)*(D$1&lt;='Gastos com Pessoal'!$F$7:$F$106)*(IF('Gastos com Pessoal'!$G$7:$G$106&lt;=D$1,1,0))*INDIRECT(CONCATENATE("'Gastos com Pessoal'!",$AZ48)))+SUM((D$1&gt;='Gastos com Pessoal'!$E$113:$E$122)*(D$1&lt;='Gastos com Pessoal'!$F$113:$F$122)*(IF('Gastos com Pessoal'!$G$113:$G$122&lt;=D$1,1,0))*INDIRECT(CONCATENATE("'Gastos com Pessoal'!",$BA48)))+SUM((D$1&gt;='Gastos com Pessoal'!$E$7:$E$106)*(D$1&lt;='Gastos com Pessoal'!$F$7:$F$106)*(IF('Gastos com Pessoal'!$L$7:$L$106&lt;=D$1,1,0))*INDIRECT(CONCATENATE("'Gastos com Pessoal'!",$BB48)))+SUM((D$1&gt;='Gastos com Pessoal'!$E$113:$E$122)*(D$1&lt;='Gastos com Pessoal'!$F$113:$F$122)*(IF('Gastos com Pessoal'!$L$113:$L$122&lt;=D$1,1,0))*INDIRECT(CONCATENATE("'Gastos com Pessoal'!",$BC48)))+SUM((D$1&gt;='Gastos com Pessoal'!$E$7:$E$106)*(D$1&lt;='Gastos com Pessoal'!$F$7:$F$106)*(IF('Gastos com Pessoal'!$Q$7:$Q$106&lt;=D$1,1,0))*INDIRECT(CONCATENATE("'Gastos com Pessoal'!",$BD48)))+SUM((D$1&gt;='Gastos com Pessoal'!$E$113:$E$122)*(D$1&lt;='Gastos com Pessoal'!$F$113:$F$122)*(IF('Gastos com Pessoal'!$Q$113:$Q$122&lt;=D$1,1,0))*INDIRECT(CONCATENATE("'Gastos com Pessoal'!",$BE48)))</f>
        <v>4271.4000000000005</v>
      </c>
      <c r="E48" s="88">
        <f t="array" aca="1" ref="E48" ca="1">SUM((E$1&gt;='Gastos com Pessoal'!$E$7:$E$106)*(E$1&lt;='Gastos com Pessoal'!$F$7:$F$106)*INDIRECT(CONCATENATE("'Encargos e Benefícios'!",$AX48)))+SUM((E$1&gt;='Gastos com Pessoal'!$E$113:$E$122)*(E$1&lt;='Gastos com Pessoal'!$F$113:$F$122)*INDIRECT(CONCATENATE("'Encargos e Benefícios'!",$AY48)))+SUM((E$1&gt;='Gastos com Pessoal'!$E$7:$E$106)*(E$1&lt;='Gastos com Pessoal'!$F$7:$F$106)*(IF('Gastos com Pessoal'!$G$7:$G$106&lt;=E$1,1,0))*INDIRECT(CONCATENATE("'Gastos com Pessoal'!",$AZ48)))+SUM((E$1&gt;='Gastos com Pessoal'!$E$113:$E$122)*(E$1&lt;='Gastos com Pessoal'!$F$113:$F$122)*(IF('Gastos com Pessoal'!$G$113:$G$122&lt;=E$1,1,0))*INDIRECT(CONCATENATE("'Gastos com Pessoal'!",$BA48)))+SUM((E$1&gt;='Gastos com Pessoal'!$E$7:$E$106)*(E$1&lt;='Gastos com Pessoal'!$F$7:$F$106)*(IF('Gastos com Pessoal'!$L$7:$L$106&lt;=E$1,1,0))*INDIRECT(CONCATENATE("'Gastos com Pessoal'!",$BB48)))+SUM((E$1&gt;='Gastos com Pessoal'!$E$113:$E$122)*(E$1&lt;='Gastos com Pessoal'!$F$113:$F$122)*(IF('Gastos com Pessoal'!$L$113:$L$122&lt;=E$1,1,0))*INDIRECT(CONCATENATE("'Gastos com Pessoal'!",$BC48)))+SUM((E$1&gt;='Gastos com Pessoal'!$E$7:$E$106)*(E$1&lt;='Gastos com Pessoal'!$F$7:$F$106)*(IF('Gastos com Pessoal'!$Q$7:$Q$106&lt;=E$1,1,0))*INDIRECT(CONCATENATE("'Gastos com Pessoal'!",$BD48)))+SUM((E$1&gt;='Gastos com Pessoal'!$E$113:$E$122)*(E$1&lt;='Gastos com Pessoal'!$F$113:$F$122)*(IF('Gastos com Pessoal'!$Q$113:$Q$122&lt;=E$1,1,0))*INDIRECT(CONCATENATE("'Gastos com Pessoal'!",$BE48)))</f>
        <v>4536.0000000000009</v>
      </c>
      <c r="F48" s="88">
        <f t="array" aca="1" ref="F48" ca="1">SUM((F$1&gt;='Gastos com Pessoal'!$E$7:$E$106)*(F$1&lt;='Gastos com Pessoal'!$F$7:$F$106)*INDIRECT(CONCATENATE("'Encargos e Benefícios'!",$AX48)))+SUM((F$1&gt;='Gastos com Pessoal'!$E$113:$E$122)*(F$1&lt;='Gastos com Pessoal'!$F$113:$F$122)*INDIRECT(CONCATENATE("'Encargos e Benefícios'!",$AY48)))+SUM((F$1&gt;='Gastos com Pessoal'!$E$7:$E$106)*(F$1&lt;='Gastos com Pessoal'!$F$7:$F$106)*(IF('Gastos com Pessoal'!$G$7:$G$106&lt;=F$1,1,0))*INDIRECT(CONCATENATE("'Gastos com Pessoal'!",$AZ48)))+SUM((F$1&gt;='Gastos com Pessoal'!$E$113:$E$122)*(F$1&lt;='Gastos com Pessoal'!$F$113:$F$122)*(IF('Gastos com Pessoal'!$G$113:$G$122&lt;=F$1,1,0))*INDIRECT(CONCATENATE("'Gastos com Pessoal'!",$BA48)))+SUM((F$1&gt;='Gastos com Pessoal'!$E$7:$E$106)*(F$1&lt;='Gastos com Pessoal'!$F$7:$F$106)*(IF('Gastos com Pessoal'!$L$7:$L$106&lt;=F$1,1,0))*INDIRECT(CONCATENATE("'Gastos com Pessoal'!",$BB48)))+SUM((F$1&gt;='Gastos com Pessoal'!$E$113:$E$122)*(F$1&lt;='Gastos com Pessoal'!$F$113:$F$122)*(IF('Gastos com Pessoal'!$L$113:$L$122&lt;=F$1,1,0))*INDIRECT(CONCATENATE("'Gastos com Pessoal'!",$BC48)))+SUM((F$1&gt;='Gastos com Pessoal'!$E$7:$E$106)*(F$1&lt;='Gastos com Pessoal'!$F$7:$F$106)*(IF('Gastos com Pessoal'!$Q$7:$Q$106&lt;=F$1,1,0))*INDIRECT(CONCATENATE("'Gastos com Pessoal'!",$BD48)))+SUM((F$1&gt;='Gastos com Pessoal'!$E$113:$E$122)*(F$1&lt;='Gastos com Pessoal'!$F$113:$F$122)*(IF('Gastos com Pessoal'!$Q$113:$Q$122&lt;=F$1,1,0))*INDIRECT(CONCATENATE("'Gastos com Pessoal'!",$BE48)))</f>
        <v>4536.0000000000009</v>
      </c>
      <c r="G48" s="88">
        <f t="array" aca="1" ref="G48" ca="1">SUM((G$1&gt;='Gastos com Pessoal'!$E$7:$E$106)*(G$1&lt;='Gastos com Pessoal'!$F$7:$F$106)*INDIRECT(CONCATENATE("'Encargos e Benefícios'!",$AX48)))+SUM((G$1&gt;='Gastos com Pessoal'!$E$113:$E$122)*(G$1&lt;='Gastos com Pessoal'!$F$113:$F$122)*INDIRECT(CONCATENATE("'Encargos e Benefícios'!",$AY48)))+SUM((G$1&gt;='Gastos com Pessoal'!$E$7:$E$106)*(G$1&lt;='Gastos com Pessoal'!$F$7:$F$106)*(IF('Gastos com Pessoal'!$G$7:$G$106&lt;=G$1,1,0))*INDIRECT(CONCATENATE("'Gastos com Pessoal'!",$AZ48)))+SUM((G$1&gt;='Gastos com Pessoal'!$E$113:$E$122)*(G$1&lt;='Gastos com Pessoal'!$F$113:$F$122)*(IF('Gastos com Pessoal'!$G$113:$G$122&lt;=G$1,1,0))*INDIRECT(CONCATENATE("'Gastos com Pessoal'!",$BA48)))+SUM((G$1&gt;='Gastos com Pessoal'!$E$7:$E$106)*(G$1&lt;='Gastos com Pessoal'!$F$7:$F$106)*(IF('Gastos com Pessoal'!$L$7:$L$106&lt;=G$1,1,0))*INDIRECT(CONCATENATE("'Gastos com Pessoal'!",$BB48)))+SUM((G$1&gt;='Gastos com Pessoal'!$E$113:$E$122)*(G$1&lt;='Gastos com Pessoal'!$F$113:$F$122)*(IF('Gastos com Pessoal'!$L$113:$L$122&lt;=G$1,1,0))*INDIRECT(CONCATENATE("'Gastos com Pessoal'!",$BC48)))+SUM((G$1&gt;='Gastos com Pessoal'!$E$7:$E$106)*(G$1&lt;='Gastos com Pessoal'!$F$7:$F$106)*(IF('Gastos com Pessoal'!$Q$7:$Q$106&lt;=G$1,1,0))*INDIRECT(CONCATENATE("'Gastos com Pessoal'!",$BD48)))+SUM((G$1&gt;='Gastos com Pessoal'!$E$113:$E$122)*(G$1&lt;='Gastos com Pessoal'!$F$113:$F$122)*(IF('Gastos com Pessoal'!$Q$113:$Q$122&lt;=G$1,1,0))*INDIRECT(CONCATENATE("'Gastos com Pessoal'!",$BE48)))</f>
        <v>4687.2000000000007</v>
      </c>
      <c r="H48" s="88">
        <f t="array" aca="1" ref="H48" ca="1">SUM((H$1&gt;='Gastos com Pessoal'!$E$7:$E$106)*(H$1&lt;='Gastos com Pessoal'!$F$7:$F$106)*INDIRECT(CONCATENATE("'Encargos e Benefícios'!",$AX48)))+SUM((H$1&gt;='Gastos com Pessoal'!$E$113:$E$122)*(H$1&lt;='Gastos com Pessoal'!$F$113:$F$122)*INDIRECT(CONCATENATE("'Encargos e Benefícios'!",$AY48)))+SUM((H$1&gt;='Gastos com Pessoal'!$E$7:$E$106)*(H$1&lt;='Gastos com Pessoal'!$F$7:$F$106)*(IF('Gastos com Pessoal'!$G$7:$G$106&lt;=H$1,1,0))*INDIRECT(CONCATENATE("'Gastos com Pessoal'!",$AZ48)))+SUM((H$1&gt;='Gastos com Pessoal'!$E$113:$E$122)*(H$1&lt;='Gastos com Pessoal'!$F$113:$F$122)*(IF('Gastos com Pessoal'!$G$113:$G$122&lt;=H$1,1,0))*INDIRECT(CONCATENATE("'Gastos com Pessoal'!",$BA48)))+SUM((H$1&gt;='Gastos com Pessoal'!$E$7:$E$106)*(H$1&lt;='Gastos com Pessoal'!$F$7:$F$106)*(IF('Gastos com Pessoal'!$L$7:$L$106&lt;=H$1,1,0))*INDIRECT(CONCATENATE("'Gastos com Pessoal'!",$BB48)))+SUM((H$1&gt;='Gastos com Pessoal'!$E$113:$E$122)*(H$1&lt;='Gastos com Pessoal'!$F$113:$F$122)*(IF('Gastos com Pessoal'!$L$113:$L$122&lt;=H$1,1,0))*INDIRECT(CONCATENATE("'Gastos com Pessoal'!",$BC48)))+SUM((H$1&gt;='Gastos com Pessoal'!$E$7:$E$106)*(H$1&lt;='Gastos com Pessoal'!$F$7:$F$106)*(IF('Gastos com Pessoal'!$Q$7:$Q$106&lt;=H$1,1,0))*INDIRECT(CONCATENATE("'Gastos com Pessoal'!",$BD48)))+SUM((H$1&gt;='Gastos com Pessoal'!$E$113:$E$122)*(H$1&lt;='Gastos com Pessoal'!$F$113:$F$122)*(IF('Gastos com Pessoal'!$Q$113:$Q$122&lt;=H$1,1,0))*INDIRECT(CONCATENATE("'Gastos com Pessoal'!",$BE48)))</f>
        <v>5065.2000000000007</v>
      </c>
      <c r="I48" s="88">
        <f t="array" aca="1" ref="I48" ca="1">SUM((I$1&gt;='Gastos com Pessoal'!$E$7:$E$106)*(I$1&lt;='Gastos com Pessoal'!$F$7:$F$106)*INDIRECT(CONCATENATE("'Encargos e Benefícios'!",$AX48)))+SUM((I$1&gt;='Gastos com Pessoal'!$E$113:$E$122)*(I$1&lt;='Gastos com Pessoal'!$F$113:$F$122)*INDIRECT(CONCATENATE("'Encargos e Benefícios'!",$AY48)))+SUM((I$1&gt;='Gastos com Pessoal'!$E$7:$E$106)*(I$1&lt;='Gastos com Pessoal'!$F$7:$F$106)*(IF('Gastos com Pessoal'!$G$7:$G$106&lt;=I$1,1,0))*INDIRECT(CONCATENATE("'Gastos com Pessoal'!",$AZ48)))+SUM((I$1&gt;='Gastos com Pessoal'!$E$113:$E$122)*(I$1&lt;='Gastos com Pessoal'!$F$113:$F$122)*(IF('Gastos com Pessoal'!$G$113:$G$122&lt;=I$1,1,0))*INDIRECT(CONCATENATE("'Gastos com Pessoal'!",$BA48)))+SUM((I$1&gt;='Gastos com Pessoal'!$E$7:$E$106)*(I$1&lt;='Gastos com Pessoal'!$F$7:$F$106)*(IF('Gastos com Pessoal'!$L$7:$L$106&lt;=I$1,1,0))*INDIRECT(CONCATENATE("'Gastos com Pessoal'!",$BB48)))+SUM((I$1&gt;='Gastos com Pessoal'!$E$113:$E$122)*(I$1&lt;='Gastos com Pessoal'!$F$113:$F$122)*(IF('Gastos com Pessoal'!$L$113:$L$122&lt;=I$1,1,0))*INDIRECT(CONCATENATE("'Gastos com Pessoal'!",$BC48)))+SUM((I$1&gt;='Gastos com Pessoal'!$E$7:$E$106)*(I$1&lt;='Gastos com Pessoal'!$F$7:$F$106)*(IF('Gastos com Pessoal'!$Q$7:$Q$106&lt;=I$1,1,0))*INDIRECT(CONCATENATE("'Gastos com Pessoal'!",$BD48)))+SUM((I$1&gt;='Gastos com Pessoal'!$E$113:$E$122)*(I$1&lt;='Gastos com Pessoal'!$F$113:$F$122)*(IF('Gastos com Pessoal'!$Q$113:$Q$122&lt;=I$1,1,0))*INDIRECT(CONCATENATE("'Gastos com Pessoal'!",$BE48)))</f>
        <v>0</v>
      </c>
      <c r="J48" s="88">
        <f t="array" aca="1" ref="J48" ca="1">SUM((J$1&gt;='Gastos com Pessoal'!$E$7:$E$106)*(J$1&lt;='Gastos com Pessoal'!$F$7:$F$106)*INDIRECT(CONCATENATE("'Encargos e Benefícios'!",$AX48)))+SUM((J$1&gt;='Gastos com Pessoal'!$E$113:$E$122)*(J$1&lt;='Gastos com Pessoal'!$F$113:$F$122)*INDIRECT(CONCATENATE("'Encargos e Benefícios'!",$AY48)))+SUM((J$1&gt;='Gastos com Pessoal'!$E$7:$E$106)*(J$1&lt;='Gastos com Pessoal'!$F$7:$F$106)*(IF('Gastos com Pessoal'!$G$7:$G$106&lt;=J$1,1,0))*INDIRECT(CONCATENATE("'Gastos com Pessoal'!",$AZ48)))+SUM((J$1&gt;='Gastos com Pessoal'!$E$113:$E$122)*(J$1&lt;='Gastos com Pessoal'!$F$113:$F$122)*(IF('Gastos com Pessoal'!$G$113:$G$122&lt;=J$1,1,0))*INDIRECT(CONCATENATE("'Gastos com Pessoal'!",$BA48)))+SUM((J$1&gt;='Gastos com Pessoal'!$E$7:$E$106)*(J$1&lt;='Gastos com Pessoal'!$F$7:$F$106)*(IF('Gastos com Pessoal'!$L$7:$L$106&lt;=J$1,1,0))*INDIRECT(CONCATENATE("'Gastos com Pessoal'!",$BB48)))+SUM((J$1&gt;='Gastos com Pessoal'!$E$113:$E$122)*(J$1&lt;='Gastos com Pessoal'!$F$113:$F$122)*(IF('Gastos com Pessoal'!$L$113:$L$122&lt;=J$1,1,0))*INDIRECT(CONCATENATE("'Gastos com Pessoal'!",$BC48)))+SUM((J$1&gt;='Gastos com Pessoal'!$E$7:$E$106)*(J$1&lt;='Gastos com Pessoal'!$F$7:$F$106)*(IF('Gastos com Pessoal'!$Q$7:$Q$106&lt;=J$1,1,0))*INDIRECT(CONCATENATE("'Gastos com Pessoal'!",$BD48)))+SUM((J$1&gt;='Gastos com Pessoal'!$E$113:$E$122)*(J$1&lt;='Gastos com Pessoal'!$F$113:$F$122)*(IF('Gastos com Pessoal'!$Q$113:$Q$122&lt;=J$1,1,0))*INDIRECT(CONCATENATE("'Gastos com Pessoal'!",$BE48)))</f>
        <v>0</v>
      </c>
      <c r="K48" s="88">
        <f t="array" aca="1" ref="K48" ca="1">SUM((K$1&gt;='Gastos com Pessoal'!$E$7:$E$106)*(K$1&lt;='Gastos com Pessoal'!$F$7:$F$106)*INDIRECT(CONCATENATE("'Encargos e Benefícios'!",$AX48)))+SUM((K$1&gt;='Gastos com Pessoal'!$E$113:$E$122)*(K$1&lt;='Gastos com Pessoal'!$F$113:$F$122)*INDIRECT(CONCATENATE("'Encargos e Benefícios'!",$AY48)))+SUM((K$1&gt;='Gastos com Pessoal'!$E$7:$E$106)*(K$1&lt;='Gastos com Pessoal'!$F$7:$F$106)*(IF('Gastos com Pessoal'!$G$7:$G$106&lt;=K$1,1,0))*INDIRECT(CONCATENATE("'Gastos com Pessoal'!",$AZ48)))+SUM((K$1&gt;='Gastos com Pessoal'!$E$113:$E$122)*(K$1&lt;='Gastos com Pessoal'!$F$113:$F$122)*(IF('Gastos com Pessoal'!$G$113:$G$122&lt;=K$1,1,0))*INDIRECT(CONCATENATE("'Gastos com Pessoal'!",$BA48)))+SUM((K$1&gt;='Gastos com Pessoal'!$E$7:$E$106)*(K$1&lt;='Gastos com Pessoal'!$F$7:$F$106)*(IF('Gastos com Pessoal'!$L$7:$L$106&lt;=K$1,1,0))*INDIRECT(CONCATENATE("'Gastos com Pessoal'!",$BB48)))+SUM((K$1&gt;='Gastos com Pessoal'!$E$113:$E$122)*(K$1&lt;='Gastos com Pessoal'!$F$113:$F$122)*(IF('Gastos com Pessoal'!$L$113:$L$122&lt;=K$1,1,0))*INDIRECT(CONCATENATE("'Gastos com Pessoal'!",$BC48)))+SUM((K$1&gt;='Gastos com Pessoal'!$E$7:$E$106)*(K$1&lt;='Gastos com Pessoal'!$F$7:$F$106)*(IF('Gastos com Pessoal'!$Q$7:$Q$106&lt;=K$1,1,0))*INDIRECT(CONCATENATE("'Gastos com Pessoal'!",$BD48)))+SUM((K$1&gt;='Gastos com Pessoal'!$E$113:$E$122)*(K$1&lt;='Gastos com Pessoal'!$F$113:$F$122)*(IF('Gastos com Pessoal'!$Q$113:$Q$122&lt;=K$1,1,0))*INDIRECT(CONCATENATE("'Gastos com Pessoal'!",$BE48)))</f>
        <v>0</v>
      </c>
      <c r="L48" s="88">
        <f t="array" aca="1" ref="L48" ca="1">SUM((L$1&gt;='Gastos com Pessoal'!$E$7:$E$106)*(L$1&lt;='Gastos com Pessoal'!$F$7:$F$106)*INDIRECT(CONCATENATE("'Encargos e Benefícios'!",$AX48)))+SUM((L$1&gt;='Gastos com Pessoal'!$E$113:$E$122)*(L$1&lt;='Gastos com Pessoal'!$F$113:$F$122)*INDIRECT(CONCATENATE("'Encargos e Benefícios'!",$AY48)))+SUM((L$1&gt;='Gastos com Pessoal'!$E$7:$E$106)*(L$1&lt;='Gastos com Pessoal'!$F$7:$F$106)*(IF('Gastos com Pessoal'!$G$7:$G$106&lt;=L$1,1,0))*INDIRECT(CONCATENATE("'Gastos com Pessoal'!",$AZ48)))+SUM((L$1&gt;='Gastos com Pessoal'!$E$113:$E$122)*(L$1&lt;='Gastos com Pessoal'!$F$113:$F$122)*(IF('Gastos com Pessoal'!$G$113:$G$122&lt;=L$1,1,0))*INDIRECT(CONCATENATE("'Gastos com Pessoal'!",$BA48)))+SUM((L$1&gt;='Gastos com Pessoal'!$E$7:$E$106)*(L$1&lt;='Gastos com Pessoal'!$F$7:$F$106)*(IF('Gastos com Pessoal'!$L$7:$L$106&lt;=L$1,1,0))*INDIRECT(CONCATENATE("'Gastos com Pessoal'!",$BB48)))+SUM((L$1&gt;='Gastos com Pessoal'!$E$113:$E$122)*(L$1&lt;='Gastos com Pessoal'!$F$113:$F$122)*(IF('Gastos com Pessoal'!$L$113:$L$122&lt;=L$1,1,0))*INDIRECT(CONCATENATE("'Gastos com Pessoal'!",$BC48)))+SUM((L$1&gt;='Gastos com Pessoal'!$E$7:$E$106)*(L$1&lt;='Gastos com Pessoal'!$F$7:$F$106)*(IF('Gastos com Pessoal'!$Q$7:$Q$106&lt;=L$1,1,0))*INDIRECT(CONCATENATE("'Gastos com Pessoal'!",$BD48)))+SUM((L$1&gt;='Gastos com Pessoal'!$E$113:$E$122)*(L$1&lt;='Gastos com Pessoal'!$F$113:$F$122)*(IF('Gastos com Pessoal'!$Q$113:$Q$122&lt;=L$1,1,0))*INDIRECT(CONCATENATE("'Gastos com Pessoal'!",$BE48)))</f>
        <v>0</v>
      </c>
      <c r="M48" s="88">
        <f t="array" aca="1" ref="M48" ca="1">SUM((M$1&gt;='Gastos com Pessoal'!$E$7:$E$106)*(M$1&lt;='Gastos com Pessoal'!$F$7:$F$106)*INDIRECT(CONCATENATE("'Encargos e Benefícios'!",$AX48)))+SUM((M$1&gt;='Gastos com Pessoal'!$E$113:$E$122)*(M$1&lt;='Gastos com Pessoal'!$F$113:$F$122)*INDIRECT(CONCATENATE("'Encargos e Benefícios'!",$AY48)))+SUM((M$1&gt;='Gastos com Pessoal'!$E$7:$E$106)*(M$1&lt;='Gastos com Pessoal'!$F$7:$F$106)*(IF('Gastos com Pessoal'!$G$7:$G$106&lt;=M$1,1,0))*INDIRECT(CONCATENATE("'Gastos com Pessoal'!",$AZ48)))+SUM((M$1&gt;='Gastos com Pessoal'!$E$113:$E$122)*(M$1&lt;='Gastos com Pessoal'!$F$113:$F$122)*(IF('Gastos com Pessoal'!$G$113:$G$122&lt;=M$1,1,0))*INDIRECT(CONCATENATE("'Gastos com Pessoal'!",$BA48)))+SUM((M$1&gt;='Gastos com Pessoal'!$E$7:$E$106)*(M$1&lt;='Gastos com Pessoal'!$F$7:$F$106)*(IF('Gastos com Pessoal'!$L$7:$L$106&lt;=M$1,1,0))*INDIRECT(CONCATENATE("'Gastos com Pessoal'!",$BB48)))+SUM((M$1&gt;='Gastos com Pessoal'!$E$113:$E$122)*(M$1&lt;='Gastos com Pessoal'!$F$113:$F$122)*(IF('Gastos com Pessoal'!$L$113:$L$122&lt;=M$1,1,0))*INDIRECT(CONCATENATE("'Gastos com Pessoal'!",$BC48)))+SUM((M$1&gt;='Gastos com Pessoal'!$E$7:$E$106)*(M$1&lt;='Gastos com Pessoal'!$F$7:$F$106)*(IF('Gastos com Pessoal'!$Q$7:$Q$106&lt;=M$1,1,0))*INDIRECT(CONCATENATE("'Gastos com Pessoal'!",$BD48)))+SUM((M$1&gt;='Gastos com Pessoal'!$E$113:$E$122)*(M$1&lt;='Gastos com Pessoal'!$F$113:$F$122)*(IF('Gastos com Pessoal'!$Q$113:$Q$122&lt;=M$1,1,0))*INDIRECT(CONCATENATE("'Gastos com Pessoal'!",$BE48)))</f>
        <v>0</v>
      </c>
      <c r="N48" s="88">
        <f t="array" aca="1" ref="N48" ca="1">SUM((N$1&gt;='Gastos com Pessoal'!$E$7:$E$106)*(N$1&lt;='Gastos com Pessoal'!$F$7:$F$106)*INDIRECT(CONCATENATE("'Encargos e Benefícios'!",$AX48)))+SUM((N$1&gt;='Gastos com Pessoal'!$E$113:$E$122)*(N$1&lt;='Gastos com Pessoal'!$F$113:$F$122)*INDIRECT(CONCATENATE("'Encargos e Benefícios'!",$AY48)))+SUM((N$1&gt;='Gastos com Pessoal'!$E$7:$E$106)*(N$1&lt;='Gastos com Pessoal'!$F$7:$F$106)*(IF('Gastos com Pessoal'!$G$7:$G$106&lt;=N$1,1,0))*INDIRECT(CONCATENATE("'Gastos com Pessoal'!",$AZ48)))+SUM((N$1&gt;='Gastos com Pessoal'!$E$113:$E$122)*(N$1&lt;='Gastos com Pessoal'!$F$113:$F$122)*(IF('Gastos com Pessoal'!$G$113:$G$122&lt;=N$1,1,0))*INDIRECT(CONCATENATE("'Gastos com Pessoal'!",$BA48)))+SUM((N$1&gt;='Gastos com Pessoal'!$E$7:$E$106)*(N$1&lt;='Gastos com Pessoal'!$F$7:$F$106)*(IF('Gastos com Pessoal'!$L$7:$L$106&lt;=N$1,1,0))*INDIRECT(CONCATENATE("'Gastos com Pessoal'!",$BB48)))+SUM((N$1&gt;='Gastos com Pessoal'!$E$113:$E$122)*(N$1&lt;='Gastos com Pessoal'!$F$113:$F$122)*(IF('Gastos com Pessoal'!$L$113:$L$122&lt;=N$1,1,0))*INDIRECT(CONCATENATE("'Gastos com Pessoal'!",$BC48)))+SUM((N$1&gt;='Gastos com Pessoal'!$E$7:$E$106)*(N$1&lt;='Gastos com Pessoal'!$F$7:$F$106)*(IF('Gastos com Pessoal'!$Q$7:$Q$106&lt;=N$1,1,0))*INDIRECT(CONCATENATE("'Gastos com Pessoal'!",$BD48)))+SUM((N$1&gt;='Gastos com Pessoal'!$E$113:$E$122)*(N$1&lt;='Gastos com Pessoal'!$F$113:$F$122)*(IF('Gastos com Pessoal'!$Q$113:$Q$122&lt;=N$1,1,0))*INDIRECT(CONCATENATE("'Gastos com Pessoal'!",$BE48)))</f>
        <v>0</v>
      </c>
      <c r="O48" s="88">
        <f t="array" aca="1" ref="O48" ca="1">SUM((O$1&gt;='Gastos com Pessoal'!$E$7:$E$106)*(O$1&lt;='Gastos com Pessoal'!$F$7:$F$106)*INDIRECT(CONCATENATE("'Encargos e Benefícios'!",$AX48)))+SUM((O$1&gt;='Gastos com Pessoal'!$E$113:$E$122)*(O$1&lt;='Gastos com Pessoal'!$F$113:$F$122)*INDIRECT(CONCATENATE("'Encargos e Benefícios'!",$AY48)))+SUM((O$1&gt;='Gastos com Pessoal'!$E$7:$E$106)*(O$1&lt;='Gastos com Pessoal'!$F$7:$F$106)*(IF('Gastos com Pessoal'!$G$7:$G$106&lt;=O$1,1,0))*INDIRECT(CONCATENATE("'Gastos com Pessoal'!",$AZ48)))+SUM((O$1&gt;='Gastos com Pessoal'!$E$113:$E$122)*(O$1&lt;='Gastos com Pessoal'!$F$113:$F$122)*(IF('Gastos com Pessoal'!$G$113:$G$122&lt;=O$1,1,0))*INDIRECT(CONCATENATE("'Gastos com Pessoal'!",$BA48)))+SUM((O$1&gt;='Gastos com Pessoal'!$E$7:$E$106)*(O$1&lt;='Gastos com Pessoal'!$F$7:$F$106)*(IF('Gastos com Pessoal'!$L$7:$L$106&lt;=O$1,1,0))*INDIRECT(CONCATENATE("'Gastos com Pessoal'!",$BB48)))+SUM((O$1&gt;='Gastos com Pessoal'!$E$113:$E$122)*(O$1&lt;='Gastos com Pessoal'!$F$113:$F$122)*(IF('Gastos com Pessoal'!$L$113:$L$122&lt;=O$1,1,0))*INDIRECT(CONCATENATE("'Gastos com Pessoal'!",$BC48)))+SUM((O$1&gt;='Gastos com Pessoal'!$E$7:$E$106)*(O$1&lt;='Gastos com Pessoal'!$F$7:$F$106)*(IF('Gastos com Pessoal'!$Q$7:$Q$106&lt;=O$1,1,0))*INDIRECT(CONCATENATE("'Gastos com Pessoal'!",$BD48)))+SUM((O$1&gt;='Gastos com Pessoal'!$E$113:$E$122)*(O$1&lt;='Gastos com Pessoal'!$F$113:$F$122)*(IF('Gastos com Pessoal'!$Q$113:$Q$122&lt;=O$1,1,0))*INDIRECT(CONCATENATE("'Gastos com Pessoal'!",$BE48)))</f>
        <v>0</v>
      </c>
      <c r="P48" s="88">
        <f t="array" aca="1" ref="P48" ca="1">SUM((P$1&gt;='Gastos com Pessoal'!$E$7:$E$106)*(P$1&lt;='Gastos com Pessoal'!$F$7:$F$106)*INDIRECT(CONCATENATE("'Encargos e Benefícios'!",$AX48)))+SUM((P$1&gt;='Gastos com Pessoal'!$E$113:$E$122)*(P$1&lt;='Gastos com Pessoal'!$F$113:$F$122)*INDIRECT(CONCATENATE("'Encargos e Benefícios'!",$AY48)))+SUM((P$1&gt;='Gastos com Pessoal'!$E$7:$E$106)*(P$1&lt;='Gastos com Pessoal'!$F$7:$F$106)*(IF('Gastos com Pessoal'!$G$7:$G$106&lt;=P$1,1,0))*INDIRECT(CONCATENATE("'Gastos com Pessoal'!",$AZ48)))+SUM((P$1&gt;='Gastos com Pessoal'!$E$113:$E$122)*(P$1&lt;='Gastos com Pessoal'!$F$113:$F$122)*(IF('Gastos com Pessoal'!$G$113:$G$122&lt;=P$1,1,0))*INDIRECT(CONCATENATE("'Gastos com Pessoal'!",$BA48)))+SUM((P$1&gt;='Gastos com Pessoal'!$E$7:$E$106)*(P$1&lt;='Gastos com Pessoal'!$F$7:$F$106)*(IF('Gastos com Pessoal'!$L$7:$L$106&lt;=P$1,1,0))*INDIRECT(CONCATENATE("'Gastos com Pessoal'!",$BB48)))+SUM((P$1&gt;='Gastos com Pessoal'!$E$113:$E$122)*(P$1&lt;='Gastos com Pessoal'!$F$113:$F$122)*(IF('Gastos com Pessoal'!$L$113:$L$122&lt;=P$1,1,0))*INDIRECT(CONCATENATE("'Gastos com Pessoal'!",$BC48)))+SUM((P$1&gt;='Gastos com Pessoal'!$E$7:$E$106)*(P$1&lt;='Gastos com Pessoal'!$F$7:$F$106)*(IF('Gastos com Pessoal'!$Q$7:$Q$106&lt;=P$1,1,0))*INDIRECT(CONCATENATE("'Gastos com Pessoal'!",$BD48)))+SUM((P$1&gt;='Gastos com Pessoal'!$E$113:$E$122)*(P$1&lt;='Gastos com Pessoal'!$F$113:$F$122)*(IF('Gastos com Pessoal'!$Q$113:$Q$122&lt;=P$1,1,0))*INDIRECT(CONCATENATE("'Gastos com Pessoal'!",$BE48)))</f>
        <v>0</v>
      </c>
      <c r="Q48" s="88">
        <f t="array" aca="1" ref="Q48" ca="1">SUM((Q$1&gt;='Gastos com Pessoal'!$E$7:$E$106)*(Q$1&lt;='Gastos com Pessoal'!$F$7:$F$106)*INDIRECT(CONCATENATE("'Encargos e Benefícios'!",$AX48)))+SUM((Q$1&gt;='Gastos com Pessoal'!$E$113:$E$122)*(Q$1&lt;='Gastos com Pessoal'!$F$113:$F$122)*INDIRECT(CONCATENATE("'Encargos e Benefícios'!",$AY48)))+SUM((Q$1&gt;='Gastos com Pessoal'!$E$7:$E$106)*(Q$1&lt;='Gastos com Pessoal'!$F$7:$F$106)*(IF('Gastos com Pessoal'!$G$7:$G$106&lt;=Q$1,1,0))*INDIRECT(CONCATENATE("'Gastos com Pessoal'!",$AZ48)))+SUM((Q$1&gt;='Gastos com Pessoal'!$E$113:$E$122)*(Q$1&lt;='Gastos com Pessoal'!$F$113:$F$122)*(IF('Gastos com Pessoal'!$G$113:$G$122&lt;=Q$1,1,0))*INDIRECT(CONCATENATE("'Gastos com Pessoal'!",$BA48)))+SUM((Q$1&gt;='Gastos com Pessoal'!$E$7:$E$106)*(Q$1&lt;='Gastos com Pessoal'!$F$7:$F$106)*(IF('Gastos com Pessoal'!$L$7:$L$106&lt;=Q$1,1,0))*INDIRECT(CONCATENATE("'Gastos com Pessoal'!",$BB48)))+SUM((Q$1&gt;='Gastos com Pessoal'!$E$113:$E$122)*(Q$1&lt;='Gastos com Pessoal'!$F$113:$F$122)*(IF('Gastos com Pessoal'!$L$113:$L$122&lt;=Q$1,1,0))*INDIRECT(CONCATENATE("'Gastos com Pessoal'!",$BC48)))+SUM((Q$1&gt;='Gastos com Pessoal'!$E$7:$E$106)*(Q$1&lt;='Gastos com Pessoal'!$F$7:$F$106)*(IF('Gastos com Pessoal'!$Q$7:$Q$106&lt;=Q$1,1,0))*INDIRECT(CONCATENATE("'Gastos com Pessoal'!",$BD48)))+SUM((Q$1&gt;='Gastos com Pessoal'!$E$113:$E$122)*(Q$1&lt;='Gastos com Pessoal'!$F$113:$F$122)*(IF('Gastos com Pessoal'!$Q$113:$Q$122&lt;=Q$1,1,0))*INDIRECT(CONCATENATE("'Gastos com Pessoal'!",$BE48)))</f>
        <v>0</v>
      </c>
      <c r="R48" s="88">
        <f t="array" aca="1" ref="R48" ca="1">SUM((R$1&gt;='Gastos com Pessoal'!$E$7:$E$106)*(R$1&lt;='Gastos com Pessoal'!$F$7:$F$106)*INDIRECT(CONCATENATE("'Encargos e Benefícios'!",$AX48)))+SUM((R$1&gt;='Gastos com Pessoal'!$E$113:$E$122)*(R$1&lt;='Gastos com Pessoal'!$F$113:$F$122)*INDIRECT(CONCATENATE("'Encargos e Benefícios'!",$AY48)))+SUM((R$1&gt;='Gastos com Pessoal'!$E$7:$E$106)*(R$1&lt;='Gastos com Pessoal'!$F$7:$F$106)*(IF('Gastos com Pessoal'!$G$7:$G$106&lt;=R$1,1,0))*INDIRECT(CONCATENATE("'Gastos com Pessoal'!",$AZ48)))+SUM((R$1&gt;='Gastos com Pessoal'!$E$113:$E$122)*(R$1&lt;='Gastos com Pessoal'!$F$113:$F$122)*(IF('Gastos com Pessoal'!$G$113:$G$122&lt;=R$1,1,0))*INDIRECT(CONCATENATE("'Gastos com Pessoal'!",$BA48)))+SUM((R$1&gt;='Gastos com Pessoal'!$E$7:$E$106)*(R$1&lt;='Gastos com Pessoal'!$F$7:$F$106)*(IF('Gastos com Pessoal'!$L$7:$L$106&lt;=R$1,1,0))*INDIRECT(CONCATENATE("'Gastos com Pessoal'!",$BB48)))+SUM((R$1&gt;='Gastos com Pessoal'!$E$113:$E$122)*(R$1&lt;='Gastos com Pessoal'!$F$113:$F$122)*(IF('Gastos com Pessoal'!$L$113:$L$122&lt;=R$1,1,0))*INDIRECT(CONCATENATE("'Gastos com Pessoal'!",$BC48)))+SUM((R$1&gt;='Gastos com Pessoal'!$E$7:$E$106)*(R$1&lt;='Gastos com Pessoal'!$F$7:$F$106)*(IF('Gastos com Pessoal'!$Q$7:$Q$106&lt;=R$1,1,0))*INDIRECT(CONCATENATE("'Gastos com Pessoal'!",$BD48)))+SUM((R$1&gt;='Gastos com Pessoal'!$E$113:$E$122)*(R$1&lt;='Gastos com Pessoal'!$F$113:$F$122)*(IF('Gastos com Pessoal'!$Q$113:$Q$122&lt;=R$1,1,0))*INDIRECT(CONCATENATE("'Gastos com Pessoal'!",$BE48)))</f>
        <v>0</v>
      </c>
      <c r="S48" s="88">
        <f t="array" aca="1" ref="S48" ca="1">SUM((S$1&gt;='Gastos com Pessoal'!$E$7:$E$106)*(S$1&lt;='Gastos com Pessoal'!$F$7:$F$106)*INDIRECT(CONCATENATE("'Encargos e Benefícios'!",$AX48)))+SUM((S$1&gt;='Gastos com Pessoal'!$E$113:$E$122)*(S$1&lt;='Gastos com Pessoal'!$F$113:$F$122)*INDIRECT(CONCATENATE("'Encargos e Benefícios'!",$AY48)))+SUM((S$1&gt;='Gastos com Pessoal'!$E$7:$E$106)*(S$1&lt;='Gastos com Pessoal'!$F$7:$F$106)*(IF('Gastos com Pessoal'!$G$7:$G$106&lt;=S$1,1,0))*INDIRECT(CONCATENATE("'Gastos com Pessoal'!",$AZ48)))+SUM((S$1&gt;='Gastos com Pessoal'!$E$113:$E$122)*(S$1&lt;='Gastos com Pessoal'!$F$113:$F$122)*(IF('Gastos com Pessoal'!$G$113:$G$122&lt;=S$1,1,0))*INDIRECT(CONCATENATE("'Gastos com Pessoal'!",$BA48)))+SUM((S$1&gt;='Gastos com Pessoal'!$E$7:$E$106)*(S$1&lt;='Gastos com Pessoal'!$F$7:$F$106)*(IF('Gastos com Pessoal'!$L$7:$L$106&lt;=S$1,1,0))*INDIRECT(CONCATENATE("'Gastos com Pessoal'!",$BB48)))+SUM((S$1&gt;='Gastos com Pessoal'!$E$113:$E$122)*(S$1&lt;='Gastos com Pessoal'!$F$113:$F$122)*(IF('Gastos com Pessoal'!$L$113:$L$122&lt;=S$1,1,0))*INDIRECT(CONCATENATE("'Gastos com Pessoal'!",$BC48)))+SUM((S$1&gt;='Gastos com Pessoal'!$E$7:$E$106)*(S$1&lt;='Gastos com Pessoal'!$F$7:$F$106)*(IF('Gastos com Pessoal'!$Q$7:$Q$106&lt;=S$1,1,0))*INDIRECT(CONCATENATE("'Gastos com Pessoal'!",$BD48)))+SUM((S$1&gt;='Gastos com Pessoal'!$E$113:$E$122)*(S$1&lt;='Gastos com Pessoal'!$F$113:$F$122)*(IF('Gastos com Pessoal'!$Q$113:$Q$122&lt;=S$1,1,0))*INDIRECT(CONCATENATE("'Gastos com Pessoal'!",$BE48)))</f>
        <v>0</v>
      </c>
      <c r="T48" s="88">
        <f t="array" aca="1" ref="T48" ca="1">SUM((T$1&gt;='Gastos com Pessoal'!$E$7:$E$106)*(T$1&lt;='Gastos com Pessoal'!$F$7:$F$106)*INDIRECT(CONCATENATE("'Encargos e Benefícios'!",$AX48)))+SUM((T$1&gt;='Gastos com Pessoal'!$E$113:$E$122)*(T$1&lt;='Gastos com Pessoal'!$F$113:$F$122)*INDIRECT(CONCATENATE("'Encargos e Benefícios'!",$AY48)))+SUM((T$1&gt;='Gastos com Pessoal'!$E$7:$E$106)*(T$1&lt;='Gastos com Pessoal'!$F$7:$F$106)*(IF('Gastos com Pessoal'!$G$7:$G$106&lt;=T$1,1,0))*INDIRECT(CONCATENATE("'Gastos com Pessoal'!",$AZ48)))+SUM((T$1&gt;='Gastos com Pessoal'!$E$113:$E$122)*(T$1&lt;='Gastos com Pessoal'!$F$113:$F$122)*(IF('Gastos com Pessoal'!$G$113:$G$122&lt;=T$1,1,0))*INDIRECT(CONCATENATE("'Gastos com Pessoal'!",$BA48)))+SUM((T$1&gt;='Gastos com Pessoal'!$E$7:$E$106)*(T$1&lt;='Gastos com Pessoal'!$F$7:$F$106)*(IF('Gastos com Pessoal'!$L$7:$L$106&lt;=T$1,1,0))*INDIRECT(CONCATENATE("'Gastos com Pessoal'!",$BB48)))+SUM((T$1&gt;='Gastos com Pessoal'!$E$113:$E$122)*(T$1&lt;='Gastos com Pessoal'!$F$113:$F$122)*(IF('Gastos com Pessoal'!$L$113:$L$122&lt;=T$1,1,0))*INDIRECT(CONCATENATE("'Gastos com Pessoal'!",$BC48)))+SUM((T$1&gt;='Gastos com Pessoal'!$E$7:$E$106)*(T$1&lt;='Gastos com Pessoal'!$F$7:$F$106)*(IF('Gastos com Pessoal'!$Q$7:$Q$106&lt;=T$1,1,0))*INDIRECT(CONCATENATE("'Gastos com Pessoal'!",$BD48)))+SUM((T$1&gt;='Gastos com Pessoal'!$E$113:$E$122)*(T$1&lt;='Gastos com Pessoal'!$F$113:$F$122)*(IF('Gastos com Pessoal'!$Q$113:$Q$122&lt;=T$1,1,0))*INDIRECT(CONCATENATE("'Gastos com Pessoal'!",$BE48)))</f>
        <v>0</v>
      </c>
      <c r="U48" s="88">
        <f t="array" aca="1" ref="U48" ca="1">SUM((U$1&gt;='Gastos com Pessoal'!$E$7:$E$106)*(U$1&lt;='Gastos com Pessoal'!$F$7:$F$106)*INDIRECT(CONCATENATE("'Encargos e Benefícios'!",$AX48)))+SUM((U$1&gt;='Gastos com Pessoal'!$E$113:$E$122)*(U$1&lt;='Gastos com Pessoal'!$F$113:$F$122)*INDIRECT(CONCATENATE("'Encargos e Benefícios'!",$AY48)))+SUM((U$1&gt;='Gastos com Pessoal'!$E$7:$E$106)*(U$1&lt;='Gastos com Pessoal'!$F$7:$F$106)*(IF('Gastos com Pessoal'!$G$7:$G$106&lt;=U$1,1,0))*INDIRECT(CONCATENATE("'Gastos com Pessoal'!",$AZ48)))+SUM((U$1&gt;='Gastos com Pessoal'!$E$113:$E$122)*(U$1&lt;='Gastos com Pessoal'!$F$113:$F$122)*(IF('Gastos com Pessoal'!$G$113:$G$122&lt;=U$1,1,0))*INDIRECT(CONCATENATE("'Gastos com Pessoal'!",$BA48)))+SUM((U$1&gt;='Gastos com Pessoal'!$E$7:$E$106)*(U$1&lt;='Gastos com Pessoal'!$F$7:$F$106)*(IF('Gastos com Pessoal'!$L$7:$L$106&lt;=U$1,1,0))*INDIRECT(CONCATENATE("'Gastos com Pessoal'!",$BB48)))+SUM((U$1&gt;='Gastos com Pessoal'!$E$113:$E$122)*(U$1&lt;='Gastos com Pessoal'!$F$113:$F$122)*(IF('Gastos com Pessoal'!$L$113:$L$122&lt;=U$1,1,0))*INDIRECT(CONCATENATE("'Gastos com Pessoal'!",$BC48)))+SUM((U$1&gt;='Gastos com Pessoal'!$E$7:$E$106)*(U$1&lt;='Gastos com Pessoal'!$F$7:$F$106)*(IF('Gastos com Pessoal'!$Q$7:$Q$106&lt;=U$1,1,0))*INDIRECT(CONCATENATE("'Gastos com Pessoal'!",$BD48)))+SUM((U$1&gt;='Gastos com Pessoal'!$E$113:$E$122)*(U$1&lt;='Gastos com Pessoal'!$F$113:$F$122)*(IF('Gastos com Pessoal'!$Q$113:$Q$122&lt;=U$1,1,0))*INDIRECT(CONCATENATE("'Gastos com Pessoal'!",$BE48)))</f>
        <v>0</v>
      </c>
      <c r="V48" s="88">
        <f t="array" aca="1" ref="V48" ca="1">SUM((V$1&gt;='Gastos com Pessoal'!$E$7:$E$106)*(V$1&lt;='Gastos com Pessoal'!$F$7:$F$106)*INDIRECT(CONCATENATE("'Encargos e Benefícios'!",$AX48)))+SUM((V$1&gt;='Gastos com Pessoal'!$E$113:$E$122)*(V$1&lt;='Gastos com Pessoal'!$F$113:$F$122)*INDIRECT(CONCATENATE("'Encargos e Benefícios'!",$AY48)))+SUM((V$1&gt;='Gastos com Pessoal'!$E$7:$E$106)*(V$1&lt;='Gastos com Pessoal'!$F$7:$F$106)*(IF('Gastos com Pessoal'!$G$7:$G$106&lt;=V$1,1,0))*INDIRECT(CONCATENATE("'Gastos com Pessoal'!",$AZ48)))+SUM((V$1&gt;='Gastos com Pessoal'!$E$113:$E$122)*(V$1&lt;='Gastos com Pessoal'!$F$113:$F$122)*(IF('Gastos com Pessoal'!$G$113:$G$122&lt;=V$1,1,0))*INDIRECT(CONCATENATE("'Gastos com Pessoal'!",$BA48)))+SUM((V$1&gt;='Gastos com Pessoal'!$E$7:$E$106)*(V$1&lt;='Gastos com Pessoal'!$F$7:$F$106)*(IF('Gastos com Pessoal'!$L$7:$L$106&lt;=V$1,1,0))*INDIRECT(CONCATENATE("'Gastos com Pessoal'!",$BB48)))+SUM((V$1&gt;='Gastos com Pessoal'!$E$113:$E$122)*(V$1&lt;='Gastos com Pessoal'!$F$113:$F$122)*(IF('Gastos com Pessoal'!$L$113:$L$122&lt;=V$1,1,0))*INDIRECT(CONCATENATE("'Gastos com Pessoal'!",$BC48)))+SUM((V$1&gt;='Gastos com Pessoal'!$E$7:$E$106)*(V$1&lt;='Gastos com Pessoal'!$F$7:$F$106)*(IF('Gastos com Pessoal'!$Q$7:$Q$106&lt;=V$1,1,0))*INDIRECT(CONCATENATE("'Gastos com Pessoal'!",$BD48)))+SUM((V$1&gt;='Gastos com Pessoal'!$E$113:$E$122)*(V$1&lt;='Gastos com Pessoal'!$F$113:$F$122)*(IF('Gastos com Pessoal'!$Q$113:$Q$122&lt;=V$1,1,0))*INDIRECT(CONCATENATE("'Gastos com Pessoal'!",$BE48)))</f>
        <v>0</v>
      </c>
      <c r="W48" s="88">
        <f t="array" aca="1" ref="W48" ca="1">SUM((W$1&gt;='Gastos com Pessoal'!$E$7:$E$106)*(W$1&lt;='Gastos com Pessoal'!$F$7:$F$106)*INDIRECT(CONCATENATE("'Encargos e Benefícios'!",$AX48)))+SUM((W$1&gt;='Gastos com Pessoal'!$E$113:$E$122)*(W$1&lt;='Gastos com Pessoal'!$F$113:$F$122)*INDIRECT(CONCATENATE("'Encargos e Benefícios'!",$AY48)))+SUM((W$1&gt;='Gastos com Pessoal'!$E$7:$E$106)*(W$1&lt;='Gastos com Pessoal'!$F$7:$F$106)*(IF('Gastos com Pessoal'!$G$7:$G$106&lt;=W$1,1,0))*INDIRECT(CONCATENATE("'Gastos com Pessoal'!",$AZ48)))+SUM((W$1&gt;='Gastos com Pessoal'!$E$113:$E$122)*(W$1&lt;='Gastos com Pessoal'!$F$113:$F$122)*(IF('Gastos com Pessoal'!$G$113:$G$122&lt;=W$1,1,0))*INDIRECT(CONCATENATE("'Gastos com Pessoal'!",$BA48)))+SUM((W$1&gt;='Gastos com Pessoal'!$E$7:$E$106)*(W$1&lt;='Gastos com Pessoal'!$F$7:$F$106)*(IF('Gastos com Pessoal'!$L$7:$L$106&lt;=W$1,1,0))*INDIRECT(CONCATENATE("'Gastos com Pessoal'!",$BB48)))+SUM((W$1&gt;='Gastos com Pessoal'!$E$113:$E$122)*(W$1&lt;='Gastos com Pessoal'!$F$113:$F$122)*(IF('Gastos com Pessoal'!$L$113:$L$122&lt;=W$1,1,0))*INDIRECT(CONCATENATE("'Gastos com Pessoal'!",$BC48)))+SUM((W$1&gt;='Gastos com Pessoal'!$E$7:$E$106)*(W$1&lt;='Gastos com Pessoal'!$F$7:$F$106)*(IF('Gastos com Pessoal'!$Q$7:$Q$106&lt;=W$1,1,0))*INDIRECT(CONCATENATE("'Gastos com Pessoal'!",$BD48)))+SUM((W$1&gt;='Gastos com Pessoal'!$E$113:$E$122)*(W$1&lt;='Gastos com Pessoal'!$F$113:$F$122)*(IF('Gastos com Pessoal'!$Q$113:$Q$122&lt;=W$1,1,0))*INDIRECT(CONCATENATE("'Gastos com Pessoal'!",$BE48)))</f>
        <v>0</v>
      </c>
      <c r="X48" s="88">
        <f t="array" aca="1" ref="X48" ca="1">SUM((X$1&gt;='Gastos com Pessoal'!$E$7:$E$106)*(X$1&lt;='Gastos com Pessoal'!$F$7:$F$106)*INDIRECT(CONCATENATE("'Encargos e Benefícios'!",$AX48)))+SUM((X$1&gt;='Gastos com Pessoal'!$E$113:$E$122)*(X$1&lt;='Gastos com Pessoal'!$F$113:$F$122)*INDIRECT(CONCATENATE("'Encargos e Benefícios'!",$AY48)))+SUM((X$1&gt;='Gastos com Pessoal'!$E$7:$E$106)*(X$1&lt;='Gastos com Pessoal'!$F$7:$F$106)*(IF('Gastos com Pessoal'!$G$7:$G$106&lt;=X$1,1,0))*INDIRECT(CONCATENATE("'Gastos com Pessoal'!",$AZ48)))+SUM((X$1&gt;='Gastos com Pessoal'!$E$113:$E$122)*(X$1&lt;='Gastos com Pessoal'!$F$113:$F$122)*(IF('Gastos com Pessoal'!$G$113:$G$122&lt;=X$1,1,0))*INDIRECT(CONCATENATE("'Gastos com Pessoal'!",$BA48)))+SUM((X$1&gt;='Gastos com Pessoal'!$E$7:$E$106)*(X$1&lt;='Gastos com Pessoal'!$F$7:$F$106)*(IF('Gastos com Pessoal'!$L$7:$L$106&lt;=X$1,1,0))*INDIRECT(CONCATENATE("'Gastos com Pessoal'!",$BB48)))+SUM((X$1&gt;='Gastos com Pessoal'!$E$113:$E$122)*(X$1&lt;='Gastos com Pessoal'!$F$113:$F$122)*(IF('Gastos com Pessoal'!$L$113:$L$122&lt;=X$1,1,0))*INDIRECT(CONCATENATE("'Gastos com Pessoal'!",$BC48)))+SUM((X$1&gt;='Gastos com Pessoal'!$E$7:$E$106)*(X$1&lt;='Gastos com Pessoal'!$F$7:$F$106)*(IF('Gastos com Pessoal'!$Q$7:$Q$106&lt;=X$1,1,0))*INDIRECT(CONCATENATE("'Gastos com Pessoal'!",$BD48)))+SUM((X$1&gt;='Gastos com Pessoal'!$E$113:$E$122)*(X$1&lt;='Gastos com Pessoal'!$F$113:$F$122)*(IF('Gastos com Pessoal'!$Q$113:$Q$122&lt;=X$1,1,0))*INDIRECT(CONCATENATE("'Gastos com Pessoal'!",$BE48)))</f>
        <v>0</v>
      </c>
      <c r="Y48" s="88">
        <f t="array" aca="1" ref="Y48" ca="1">SUM((Y$1&gt;='Gastos com Pessoal'!$E$7:$E$106)*(Y$1&lt;='Gastos com Pessoal'!$F$7:$F$106)*INDIRECT(CONCATENATE("'Encargos e Benefícios'!",$AX48)))+SUM((Y$1&gt;='Gastos com Pessoal'!$E$113:$E$122)*(Y$1&lt;='Gastos com Pessoal'!$F$113:$F$122)*INDIRECT(CONCATENATE("'Encargos e Benefícios'!",$AY48)))+SUM((Y$1&gt;='Gastos com Pessoal'!$E$7:$E$106)*(Y$1&lt;='Gastos com Pessoal'!$F$7:$F$106)*(IF('Gastos com Pessoal'!$G$7:$G$106&lt;=Y$1,1,0))*INDIRECT(CONCATENATE("'Gastos com Pessoal'!",$AZ48)))+SUM((Y$1&gt;='Gastos com Pessoal'!$E$113:$E$122)*(Y$1&lt;='Gastos com Pessoal'!$F$113:$F$122)*(IF('Gastos com Pessoal'!$G$113:$G$122&lt;=Y$1,1,0))*INDIRECT(CONCATENATE("'Gastos com Pessoal'!",$BA48)))+SUM((Y$1&gt;='Gastos com Pessoal'!$E$7:$E$106)*(Y$1&lt;='Gastos com Pessoal'!$F$7:$F$106)*(IF('Gastos com Pessoal'!$L$7:$L$106&lt;=Y$1,1,0))*INDIRECT(CONCATENATE("'Gastos com Pessoal'!",$BB48)))+SUM((Y$1&gt;='Gastos com Pessoal'!$E$113:$E$122)*(Y$1&lt;='Gastos com Pessoal'!$F$113:$F$122)*(IF('Gastos com Pessoal'!$L$113:$L$122&lt;=Y$1,1,0))*INDIRECT(CONCATENATE("'Gastos com Pessoal'!",$BC48)))+SUM((Y$1&gt;='Gastos com Pessoal'!$E$7:$E$106)*(Y$1&lt;='Gastos com Pessoal'!$F$7:$F$106)*(IF('Gastos com Pessoal'!$Q$7:$Q$106&lt;=Y$1,1,0))*INDIRECT(CONCATENATE("'Gastos com Pessoal'!",$BD48)))+SUM((Y$1&gt;='Gastos com Pessoal'!$E$113:$E$122)*(Y$1&lt;='Gastos com Pessoal'!$F$113:$F$122)*(IF('Gastos com Pessoal'!$Q$113:$Q$122&lt;=Y$1,1,0))*INDIRECT(CONCATENATE("'Gastos com Pessoal'!",$BE48)))</f>
        <v>0</v>
      </c>
      <c r="Z48" s="88">
        <f t="array" aca="1" ref="Z48" ca="1">SUM((Z$1&gt;='Gastos com Pessoal'!$E$7:$E$106)*(Z$1&lt;='Gastos com Pessoal'!$F$7:$F$106)*INDIRECT(CONCATENATE("'Encargos e Benefícios'!",$AX48)))+SUM((Z$1&gt;='Gastos com Pessoal'!$E$113:$E$122)*(Z$1&lt;='Gastos com Pessoal'!$F$113:$F$122)*INDIRECT(CONCATENATE("'Encargos e Benefícios'!",$AY48)))+SUM((Z$1&gt;='Gastos com Pessoal'!$E$7:$E$106)*(Z$1&lt;='Gastos com Pessoal'!$F$7:$F$106)*(IF('Gastos com Pessoal'!$G$7:$G$106&lt;=Z$1,1,0))*INDIRECT(CONCATENATE("'Gastos com Pessoal'!",$AZ48)))+SUM((Z$1&gt;='Gastos com Pessoal'!$E$113:$E$122)*(Z$1&lt;='Gastos com Pessoal'!$F$113:$F$122)*(IF('Gastos com Pessoal'!$G$113:$G$122&lt;=Z$1,1,0))*INDIRECT(CONCATENATE("'Gastos com Pessoal'!",$BA48)))+SUM((Z$1&gt;='Gastos com Pessoal'!$E$7:$E$106)*(Z$1&lt;='Gastos com Pessoal'!$F$7:$F$106)*(IF('Gastos com Pessoal'!$L$7:$L$106&lt;=Z$1,1,0))*INDIRECT(CONCATENATE("'Gastos com Pessoal'!",$BB48)))+SUM((Z$1&gt;='Gastos com Pessoal'!$E$113:$E$122)*(Z$1&lt;='Gastos com Pessoal'!$F$113:$F$122)*(IF('Gastos com Pessoal'!$L$113:$L$122&lt;=Z$1,1,0))*INDIRECT(CONCATENATE("'Gastos com Pessoal'!",$BC48)))+SUM((Z$1&gt;='Gastos com Pessoal'!$E$7:$E$106)*(Z$1&lt;='Gastos com Pessoal'!$F$7:$F$106)*(IF('Gastos com Pessoal'!$Q$7:$Q$106&lt;=Z$1,1,0))*INDIRECT(CONCATENATE("'Gastos com Pessoal'!",$BD48)))+SUM((Z$1&gt;='Gastos com Pessoal'!$E$113:$E$122)*(Z$1&lt;='Gastos com Pessoal'!$F$113:$F$122)*(IF('Gastos com Pessoal'!$Q$113:$Q$122&lt;=Z$1,1,0))*INDIRECT(CONCATENATE("'Gastos com Pessoal'!",$BE48)))</f>
        <v>0</v>
      </c>
      <c r="AA48" s="88">
        <f t="array" aca="1" ref="AA48" ca="1">SUM((AA$1&gt;='Gastos com Pessoal'!$E$7:$E$106)*(AA$1&lt;='Gastos com Pessoal'!$F$7:$F$106)*INDIRECT(CONCATENATE("'Encargos e Benefícios'!",$AX48)))+SUM((AA$1&gt;='Gastos com Pessoal'!$E$113:$E$122)*(AA$1&lt;='Gastos com Pessoal'!$F$113:$F$122)*INDIRECT(CONCATENATE("'Encargos e Benefícios'!",$AY48)))+SUM((AA$1&gt;='Gastos com Pessoal'!$E$7:$E$106)*(AA$1&lt;='Gastos com Pessoal'!$F$7:$F$106)*(IF('Gastos com Pessoal'!$G$7:$G$106&lt;=AA$1,1,0))*INDIRECT(CONCATENATE("'Gastos com Pessoal'!",$AZ48)))+SUM((AA$1&gt;='Gastos com Pessoal'!$E$113:$E$122)*(AA$1&lt;='Gastos com Pessoal'!$F$113:$F$122)*(IF('Gastos com Pessoal'!$G$113:$G$122&lt;=AA$1,1,0))*INDIRECT(CONCATENATE("'Gastos com Pessoal'!",$BA48)))+SUM((AA$1&gt;='Gastos com Pessoal'!$E$7:$E$106)*(AA$1&lt;='Gastos com Pessoal'!$F$7:$F$106)*(IF('Gastos com Pessoal'!$L$7:$L$106&lt;=AA$1,1,0))*INDIRECT(CONCATENATE("'Gastos com Pessoal'!",$BB48)))+SUM((AA$1&gt;='Gastos com Pessoal'!$E$113:$E$122)*(AA$1&lt;='Gastos com Pessoal'!$F$113:$F$122)*(IF('Gastos com Pessoal'!$L$113:$L$122&lt;=AA$1,1,0))*INDIRECT(CONCATENATE("'Gastos com Pessoal'!",$BC48)))+SUM((AA$1&gt;='Gastos com Pessoal'!$E$7:$E$106)*(AA$1&lt;='Gastos com Pessoal'!$F$7:$F$106)*(IF('Gastos com Pessoal'!$Q$7:$Q$106&lt;=AA$1,1,0))*INDIRECT(CONCATENATE("'Gastos com Pessoal'!",$BD48)))+SUM((AA$1&gt;='Gastos com Pessoal'!$E$113:$E$122)*(AA$1&lt;='Gastos com Pessoal'!$F$113:$F$122)*(IF('Gastos com Pessoal'!$Q$113:$Q$122&lt;=AA$1,1,0))*INDIRECT(CONCATENATE("'Gastos com Pessoal'!",$BE48)))</f>
        <v>0</v>
      </c>
      <c r="AB48" s="88">
        <f t="array" aca="1" ref="AB48" ca="1">SUM((AB$1&gt;='Gastos com Pessoal'!$E$7:$E$106)*(AB$1&lt;='Gastos com Pessoal'!$F$7:$F$106)*INDIRECT(CONCATENATE("'Encargos e Benefícios'!",$AX48)))+SUM((AB$1&gt;='Gastos com Pessoal'!$E$113:$E$122)*(AB$1&lt;='Gastos com Pessoal'!$F$113:$F$122)*INDIRECT(CONCATENATE("'Encargos e Benefícios'!",$AY48)))+SUM((AB$1&gt;='Gastos com Pessoal'!$E$7:$E$106)*(AB$1&lt;='Gastos com Pessoal'!$F$7:$F$106)*(IF('Gastos com Pessoal'!$G$7:$G$106&lt;=AB$1,1,0))*INDIRECT(CONCATENATE("'Gastos com Pessoal'!",$AZ48)))+SUM((AB$1&gt;='Gastos com Pessoal'!$E$113:$E$122)*(AB$1&lt;='Gastos com Pessoal'!$F$113:$F$122)*(IF('Gastos com Pessoal'!$G$113:$G$122&lt;=AB$1,1,0))*INDIRECT(CONCATENATE("'Gastos com Pessoal'!",$BA48)))+SUM((AB$1&gt;='Gastos com Pessoal'!$E$7:$E$106)*(AB$1&lt;='Gastos com Pessoal'!$F$7:$F$106)*(IF('Gastos com Pessoal'!$L$7:$L$106&lt;=AB$1,1,0))*INDIRECT(CONCATENATE("'Gastos com Pessoal'!",$BB48)))+SUM((AB$1&gt;='Gastos com Pessoal'!$E$113:$E$122)*(AB$1&lt;='Gastos com Pessoal'!$F$113:$F$122)*(IF('Gastos com Pessoal'!$L$113:$L$122&lt;=AB$1,1,0))*INDIRECT(CONCATENATE("'Gastos com Pessoal'!",$BC48)))+SUM((AB$1&gt;='Gastos com Pessoal'!$E$7:$E$106)*(AB$1&lt;='Gastos com Pessoal'!$F$7:$F$106)*(IF('Gastos com Pessoal'!$Q$7:$Q$106&lt;=AB$1,1,0))*INDIRECT(CONCATENATE("'Gastos com Pessoal'!",$BD48)))+SUM((AB$1&gt;='Gastos com Pessoal'!$E$113:$E$122)*(AB$1&lt;='Gastos com Pessoal'!$F$113:$F$122)*(IF('Gastos com Pessoal'!$Q$113:$Q$122&lt;=AB$1,1,0))*INDIRECT(CONCATENATE("'Gastos com Pessoal'!",$BE48)))</f>
        <v>0</v>
      </c>
      <c r="AC48" s="88">
        <f t="array" aca="1" ref="AC48" ca="1">SUM((AC$1&gt;='Gastos com Pessoal'!$E$7:$E$106)*(AC$1&lt;='Gastos com Pessoal'!$F$7:$F$106)*INDIRECT(CONCATENATE("'Encargos e Benefícios'!",$AX48)))+SUM((AC$1&gt;='Gastos com Pessoal'!$E$113:$E$122)*(AC$1&lt;='Gastos com Pessoal'!$F$113:$F$122)*INDIRECT(CONCATENATE("'Encargos e Benefícios'!",$AY48)))+SUM((AC$1&gt;='Gastos com Pessoal'!$E$7:$E$106)*(AC$1&lt;='Gastos com Pessoal'!$F$7:$F$106)*(IF('Gastos com Pessoal'!$G$7:$G$106&lt;=AC$1,1,0))*INDIRECT(CONCATENATE("'Gastos com Pessoal'!",$AZ48)))+SUM((AC$1&gt;='Gastos com Pessoal'!$E$113:$E$122)*(AC$1&lt;='Gastos com Pessoal'!$F$113:$F$122)*(IF('Gastos com Pessoal'!$G$113:$G$122&lt;=AC$1,1,0))*INDIRECT(CONCATENATE("'Gastos com Pessoal'!",$BA48)))+SUM((AC$1&gt;='Gastos com Pessoal'!$E$7:$E$106)*(AC$1&lt;='Gastos com Pessoal'!$F$7:$F$106)*(IF('Gastos com Pessoal'!$L$7:$L$106&lt;=AC$1,1,0))*INDIRECT(CONCATENATE("'Gastos com Pessoal'!",$BB48)))+SUM((AC$1&gt;='Gastos com Pessoal'!$E$113:$E$122)*(AC$1&lt;='Gastos com Pessoal'!$F$113:$F$122)*(IF('Gastos com Pessoal'!$L$113:$L$122&lt;=AC$1,1,0))*INDIRECT(CONCATENATE("'Gastos com Pessoal'!",$BC48)))+SUM((AC$1&gt;='Gastos com Pessoal'!$E$7:$E$106)*(AC$1&lt;='Gastos com Pessoal'!$F$7:$F$106)*(IF('Gastos com Pessoal'!$Q$7:$Q$106&lt;=AC$1,1,0))*INDIRECT(CONCATENATE("'Gastos com Pessoal'!",$BD48)))+SUM((AC$1&gt;='Gastos com Pessoal'!$E$113:$E$122)*(AC$1&lt;='Gastos com Pessoal'!$F$113:$F$122)*(IF('Gastos com Pessoal'!$Q$113:$Q$122&lt;=AC$1,1,0))*INDIRECT(CONCATENATE("'Gastos com Pessoal'!",$BE48)))</f>
        <v>0</v>
      </c>
      <c r="AD48" s="88">
        <f t="array" aca="1" ref="AD48" ca="1">SUM((AD$1&gt;='Gastos com Pessoal'!$E$7:$E$106)*(AD$1&lt;='Gastos com Pessoal'!$F$7:$F$106)*INDIRECT(CONCATENATE("'Encargos e Benefícios'!",$AX48)))+SUM((AD$1&gt;='Gastos com Pessoal'!$E$113:$E$122)*(AD$1&lt;='Gastos com Pessoal'!$F$113:$F$122)*INDIRECT(CONCATENATE("'Encargos e Benefícios'!",$AY48)))+SUM((AD$1&gt;='Gastos com Pessoal'!$E$7:$E$106)*(AD$1&lt;='Gastos com Pessoal'!$F$7:$F$106)*(IF('Gastos com Pessoal'!$G$7:$G$106&lt;=AD$1,1,0))*INDIRECT(CONCATENATE("'Gastos com Pessoal'!",$AZ48)))+SUM((AD$1&gt;='Gastos com Pessoal'!$E$113:$E$122)*(AD$1&lt;='Gastos com Pessoal'!$F$113:$F$122)*(IF('Gastos com Pessoal'!$G$113:$G$122&lt;=AD$1,1,0))*INDIRECT(CONCATENATE("'Gastos com Pessoal'!",$BA48)))+SUM((AD$1&gt;='Gastos com Pessoal'!$E$7:$E$106)*(AD$1&lt;='Gastos com Pessoal'!$F$7:$F$106)*(IF('Gastos com Pessoal'!$L$7:$L$106&lt;=AD$1,1,0))*INDIRECT(CONCATENATE("'Gastos com Pessoal'!",$BB48)))+SUM((AD$1&gt;='Gastos com Pessoal'!$E$113:$E$122)*(AD$1&lt;='Gastos com Pessoal'!$F$113:$F$122)*(IF('Gastos com Pessoal'!$L$113:$L$122&lt;=AD$1,1,0))*INDIRECT(CONCATENATE("'Gastos com Pessoal'!",$BC48)))+SUM((AD$1&gt;='Gastos com Pessoal'!$E$7:$E$106)*(AD$1&lt;='Gastos com Pessoal'!$F$7:$F$106)*(IF('Gastos com Pessoal'!$Q$7:$Q$106&lt;=AD$1,1,0))*INDIRECT(CONCATENATE("'Gastos com Pessoal'!",$BD48)))+SUM((AD$1&gt;='Gastos com Pessoal'!$E$113:$E$122)*(AD$1&lt;='Gastos com Pessoal'!$F$113:$F$122)*(IF('Gastos com Pessoal'!$Q$113:$Q$122&lt;=AD$1,1,0))*INDIRECT(CONCATENATE("'Gastos com Pessoal'!",$BE48)))</f>
        <v>0</v>
      </c>
      <c r="AE48" s="88">
        <f t="array" aca="1" ref="AE48" ca="1">SUM((AE$1&gt;='Gastos com Pessoal'!$E$7:$E$106)*(AE$1&lt;='Gastos com Pessoal'!$F$7:$F$106)*INDIRECT(CONCATENATE("'Encargos e Benefícios'!",$AX48)))+SUM((AE$1&gt;='Gastos com Pessoal'!$E$113:$E$122)*(AE$1&lt;='Gastos com Pessoal'!$F$113:$F$122)*INDIRECT(CONCATENATE("'Encargos e Benefícios'!",$AY48)))+SUM((AE$1&gt;='Gastos com Pessoal'!$E$7:$E$106)*(AE$1&lt;='Gastos com Pessoal'!$F$7:$F$106)*(IF('Gastos com Pessoal'!$G$7:$G$106&lt;=AE$1,1,0))*INDIRECT(CONCATENATE("'Gastos com Pessoal'!",$AZ48)))+SUM((AE$1&gt;='Gastos com Pessoal'!$E$113:$E$122)*(AE$1&lt;='Gastos com Pessoal'!$F$113:$F$122)*(IF('Gastos com Pessoal'!$G$113:$G$122&lt;=AE$1,1,0))*INDIRECT(CONCATENATE("'Gastos com Pessoal'!",$BA48)))+SUM((AE$1&gt;='Gastos com Pessoal'!$E$7:$E$106)*(AE$1&lt;='Gastos com Pessoal'!$F$7:$F$106)*(IF('Gastos com Pessoal'!$L$7:$L$106&lt;=AE$1,1,0))*INDIRECT(CONCATENATE("'Gastos com Pessoal'!",$BB48)))+SUM((AE$1&gt;='Gastos com Pessoal'!$E$113:$E$122)*(AE$1&lt;='Gastos com Pessoal'!$F$113:$F$122)*(IF('Gastos com Pessoal'!$L$113:$L$122&lt;=AE$1,1,0))*INDIRECT(CONCATENATE("'Gastos com Pessoal'!",$BC48)))+SUM((AE$1&gt;='Gastos com Pessoal'!$E$7:$E$106)*(AE$1&lt;='Gastos com Pessoal'!$F$7:$F$106)*(IF('Gastos com Pessoal'!$Q$7:$Q$106&lt;=AE$1,1,0))*INDIRECT(CONCATENATE("'Gastos com Pessoal'!",$BD48)))+SUM((AE$1&gt;='Gastos com Pessoal'!$E$113:$E$122)*(AE$1&lt;='Gastos com Pessoal'!$F$113:$F$122)*(IF('Gastos com Pessoal'!$Q$113:$Q$122&lt;=AE$1,1,0))*INDIRECT(CONCATENATE("'Gastos com Pessoal'!",$BE48)))</f>
        <v>0</v>
      </c>
      <c r="AF48" s="88">
        <f t="array" aca="1" ref="AF48" ca="1">SUM((AF$1&gt;='Gastos com Pessoal'!$E$7:$E$106)*(AF$1&lt;='Gastos com Pessoal'!$F$7:$F$106)*INDIRECT(CONCATENATE("'Encargos e Benefícios'!",$AX48)))+SUM((AF$1&gt;='Gastos com Pessoal'!$E$113:$E$122)*(AF$1&lt;='Gastos com Pessoal'!$F$113:$F$122)*INDIRECT(CONCATENATE("'Encargos e Benefícios'!",$AY48)))+SUM((AF$1&gt;='Gastos com Pessoal'!$E$7:$E$106)*(AF$1&lt;='Gastos com Pessoal'!$F$7:$F$106)*(IF('Gastos com Pessoal'!$G$7:$G$106&lt;=AF$1,1,0))*INDIRECT(CONCATENATE("'Gastos com Pessoal'!",$AZ48)))+SUM((AF$1&gt;='Gastos com Pessoal'!$E$113:$E$122)*(AF$1&lt;='Gastos com Pessoal'!$F$113:$F$122)*(IF('Gastos com Pessoal'!$G$113:$G$122&lt;=AF$1,1,0))*INDIRECT(CONCATENATE("'Gastos com Pessoal'!",$BA48)))+SUM((AF$1&gt;='Gastos com Pessoal'!$E$7:$E$106)*(AF$1&lt;='Gastos com Pessoal'!$F$7:$F$106)*(IF('Gastos com Pessoal'!$L$7:$L$106&lt;=AF$1,1,0))*INDIRECT(CONCATENATE("'Gastos com Pessoal'!",$BB48)))+SUM((AF$1&gt;='Gastos com Pessoal'!$E$113:$E$122)*(AF$1&lt;='Gastos com Pessoal'!$F$113:$F$122)*(IF('Gastos com Pessoal'!$L$113:$L$122&lt;=AF$1,1,0))*INDIRECT(CONCATENATE("'Gastos com Pessoal'!",$BC48)))+SUM((AF$1&gt;='Gastos com Pessoal'!$E$7:$E$106)*(AF$1&lt;='Gastos com Pessoal'!$F$7:$F$106)*(IF('Gastos com Pessoal'!$Q$7:$Q$106&lt;=AF$1,1,0))*INDIRECT(CONCATENATE("'Gastos com Pessoal'!",$BD48)))+SUM((AF$1&gt;='Gastos com Pessoal'!$E$113:$E$122)*(AF$1&lt;='Gastos com Pessoal'!$F$113:$F$122)*(IF('Gastos com Pessoal'!$Q$113:$Q$122&lt;=AF$1,1,0))*INDIRECT(CONCATENATE("'Gastos com Pessoal'!",$BE48)))</f>
        <v>0</v>
      </c>
      <c r="AG48" s="88">
        <f t="array" aca="1" ref="AG48" ca="1">SUM((AG$1&gt;='Gastos com Pessoal'!$E$7:$E$106)*(AG$1&lt;='Gastos com Pessoal'!$F$7:$F$106)*INDIRECT(CONCATENATE("'Encargos e Benefícios'!",$AX48)))+SUM((AG$1&gt;='Gastos com Pessoal'!$E$113:$E$122)*(AG$1&lt;='Gastos com Pessoal'!$F$113:$F$122)*INDIRECT(CONCATENATE("'Encargos e Benefícios'!",$AY48)))+SUM((AG$1&gt;='Gastos com Pessoal'!$E$7:$E$106)*(AG$1&lt;='Gastos com Pessoal'!$F$7:$F$106)*(IF('Gastos com Pessoal'!$G$7:$G$106&lt;=AG$1,1,0))*INDIRECT(CONCATENATE("'Gastos com Pessoal'!",$AZ48)))+SUM((AG$1&gt;='Gastos com Pessoal'!$E$113:$E$122)*(AG$1&lt;='Gastos com Pessoal'!$F$113:$F$122)*(IF('Gastos com Pessoal'!$G$113:$G$122&lt;=AG$1,1,0))*INDIRECT(CONCATENATE("'Gastos com Pessoal'!",$BA48)))+SUM((AG$1&gt;='Gastos com Pessoal'!$E$7:$E$106)*(AG$1&lt;='Gastos com Pessoal'!$F$7:$F$106)*(IF('Gastos com Pessoal'!$L$7:$L$106&lt;=AG$1,1,0))*INDIRECT(CONCATENATE("'Gastos com Pessoal'!",$BB48)))+SUM((AG$1&gt;='Gastos com Pessoal'!$E$113:$E$122)*(AG$1&lt;='Gastos com Pessoal'!$F$113:$F$122)*(IF('Gastos com Pessoal'!$L$113:$L$122&lt;=AG$1,1,0))*INDIRECT(CONCATENATE("'Gastos com Pessoal'!",$BC48)))+SUM((AG$1&gt;='Gastos com Pessoal'!$E$7:$E$106)*(AG$1&lt;='Gastos com Pessoal'!$F$7:$F$106)*(IF('Gastos com Pessoal'!$Q$7:$Q$106&lt;=AG$1,1,0))*INDIRECT(CONCATENATE("'Gastos com Pessoal'!",$BD48)))+SUM((AG$1&gt;='Gastos com Pessoal'!$E$113:$E$122)*(AG$1&lt;='Gastos com Pessoal'!$F$113:$F$122)*(IF('Gastos com Pessoal'!$Q$113:$Q$122&lt;=AG$1,1,0))*INDIRECT(CONCATENATE("'Gastos com Pessoal'!",$BE48)))</f>
        <v>0</v>
      </c>
      <c r="AH48" s="88">
        <f t="array" aca="1" ref="AH48" ca="1">SUM((AH$1&gt;='Gastos com Pessoal'!$E$7:$E$106)*(AH$1&lt;='Gastos com Pessoal'!$F$7:$F$106)*INDIRECT(CONCATENATE("'Encargos e Benefícios'!",$AX48)))+SUM((AH$1&gt;='Gastos com Pessoal'!$E$113:$E$122)*(AH$1&lt;='Gastos com Pessoal'!$F$113:$F$122)*INDIRECT(CONCATENATE("'Encargos e Benefícios'!",$AY48)))+SUM((AH$1&gt;='Gastos com Pessoal'!$E$7:$E$106)*(AH$1&lt;='Gastos com Pessoal'!$F$7:$F$106)*(IF('Gastos com Pessoal'!$G$7:$G$106&lt;=AH$1,1,0))*INDIRECT(CONCATENATE("'Gastos com Pessoal'!",$AZ48)))+SUM((AH$1&gt;='Gastos com Pessoal'!$E$113:$E$122)*(AH$1&lt;='Gastos com Pessoal'!$F$113:$F$122)*(IF('Gastos com Pessoal'!$G$113:$G$122&lt;=AH$1,1,0))*INDIRECT(CONCATENATE("'Gastos com Pessoal'!",$BA48)))+SUM((AH$1&gt;='Gastos com Pessoal'!$E$7:$E$106)*(AH$1&lt;='Gastos com Pessoal'!$F$7:$F$106)*(IF('Gastos com Pessoal'!$L$7:$L$106&lt;=AH$1,1,0))*INDIRECT(CONCATENATE("'Gastos com Pessoal'!",$BB48)))+SUM((AH$1&gt;='Gastos com Pessoal'!$E$113:$E$122)*(AH$1&lt;='Gastos com Pessoal'!$F$113:$F$122)*(IF('Gastos com Pessoal'!$L$113:$L$122&lt;=AH$1,1,0))*INDIRECT(CONCATENATE("'Gastos com Pessoal'!",$BC48)))+SUM((AH$1&gt;='Gastos com Pessoal'!$E$7:$E$106)*(AH$1&lt;='Gastos com Pessoal'!$F$7:$F$106)*(IF('Gastos com Pessoal'!$Q$7:$Q$106&lt;=AH$1,1,0))*INDIRECT(CONCATENATE("'Gastos com Pessoal'!",$BD48)))+SUM((AH$1&gt;='Gastos com Pessoal'!$E$113:$E$122)*(AH$1&lt;='Gastos com Pessoal'!$F$113:$F$122)*(IF('Gastos com Pessoal'!$Q$113:$Q$122&lt;=AH$1,1,0))*INDIRECT(CONCATENATE("'Gastos com Pessoal'!",$BE48)))</f>
        <v>0</v>
      </c>
      <c r="AI48" s="88">
        <f t="array" aca="1" ref="AI48" ca="1">SUM((AI$1&gt;='Gastos com Pessoal'!$E$7:$E$106)*(AI$1&lt;='Gastos com Pessoal'!$F$7:$F$106)*INDIRECT(CONCATENATE("'Encargos e Benefícios'!",$AX48)))+SUM((AI$1&gt;='Gastos com Pessoal'!$E$113:$E$122)*(AI$1&lt;='Gastos com Pessoal'!$F$113:$F$122)*INDIRECT(CONCATENATE("'Encargos e Benefícios'!",$AY48)))+SUM((AI$1&gt;='Gastos com Pessoal'!$E$7:$E$106)*(AI$1&lt;='Gastos com Pessoal'!$F$7:$F$106)*(IF('Gastos com Pessoal'!$G$7:$G$106&lt;=AI$1,1,0))*INDIRECT(CONCATENATE("'Gastos com Pessoal'!",$AZ48)))+SUM((AI$1&gt;='Gastos com Pessoal'!$E$113:$E$122)*(AI$1&lt;='Gastos com Pessoal'!$F$113:$F$122)*(IF('Gastos com Pessoal'!$G$113:$G$122&lt;=AI$1,1,0))*INDIRECT(CONCATENATE("'Gastos com Pessoal'!",$BA48)))+SUM((AI$1&gt;='Gastos com Pessoal'!$E$7:$E$106)*(AI$1&lt;='Gastos com Pessoal'!$F$7:$F$106)*(IF('Gastos com Pessoal'!$L$7:$L$106&lt;=AI$1,1,0))*INDIRECT(CONCATENATE("'Gastos com Pessoal'!",$BB48)))+SUM((AI$1&gt;='Gastos com Pessoal'!$E$113:$E$122)*(AI$1&lt;='Gastos com Pessoal'!$F$113:$F$122)*(IF('Gastos com Pessoal'!$L$113:$L$122&lt;=AI$1,1,0))*INDIRECT(CONCATENATE("'Gastos com Pessoal'!",$BC48)))+SUM((AI$1&gt;='Gastos com Pessoal'!$E$7:$E$106)*(AI$1&lt;='Gastos com Pessoal'!$F$7:$F$106)*(IF('Gastos com Pessoal'!$Q$7:$Q$106&lt;=AI$1,1,0))*INDIRECT(CONCATENATE("'Gastos com Pessoal'!",$BD48)))+SUM((AI$1&gt;='Gastos com Pessoal'!$E$113:$E$122)*(AI$1&lt;='Gastos com Pessoal'!$F$113:$F$122)*(IF('Gastos com Pessoal'!$Q$113:$Q$122&lt;=AI$1,1,0))*INDIRECT(CONCATENATE("'Gastos com Pessoal'!",$BE48)))</f>
        <v>0</v>
      </c>
      <c r="AJ48" s="88">
        <f t="array" aca="1" ref="AJ48" ca="1">SUM((AJ$1&gt;='Gastos com Pessoal'!$E$7:$E$106)*(AJ$1&lt;='Gastos com Pessoal'!$F$7:$F$106)*INDIRECT(CONCATENATE("'Encargos e Benefícios'!",$AX48)))+SUM((AJ$1&gt;='Gastos com Pessoal'!$E$113:$E$122)*(AJ$1&lt;='Gastos com Pessoal'!$F$113:$F$122)*INDIRECT(CONCATENATE("'Encargos e Benefícios'!",$AY48)))+SUM((AJ$1&gt;='Gastos com Pessoal'!$E$7:$E$106)*(AJ$1&lt;='Gastos com Pessoal'!$F$7:$F$106)*(IF('Gastos com Pessoal'!$G$7:$G$106&lt;=AJ$1,1,0))*INDIRECT(CONCATENATE("'Gastos com Pessoal'!",$AZ48)))+SUM((AJ$1&gt;='Gastos com Pessoal'!$E$113:$E$122)*(AJ$1&lt;='Gastos com Pessoal'!$F$113:$F$122)*(IF('Gastos com Pessoal'!$G$113:$G$122&lt;=AJ$1,1,0))*INDIRECT(CONCATENATE("'Gastos com Pessoal'!",$BA48)))+SUM((AJ$1&gt;='Gastos com Pessoal'!$E$7:$E$106)*(AJ$1&lt;='Gastos com Pessoal'!$F$7:$F$106)*(IF('Gastos com Pessoal'!$L$7:$L$106&lt;=AJ$1,1,0))*INDIRECT(CONCATENATE("'Gastos com Pessoal'!",$BB48)))+SUM((AJ$1&gt;='Gastos com Pessoal'!$E$113:$E$122)*(AJ$1&lt;='Gastos com Pessoal'!$F$113:$F$122)*(IF('Gastos com Pessoal'!$L$113:$L$122&lt;=AJ$1,1,0))*INDIRECT(CONCATENATE("'Gastos com Pessoal'!",$BC48)))+SUM((AJ$1&gt;='Gastos com Pessoal'!$E$7:$E$106)*(AJ$1&lt;='Gastos com Pessoal'!$F$7:$F$106)*(IF('Gastos com Pessoal'!$Q$7:$Q$106&lt;=AJ$1,1,0))*INDIRECT(CONCATENATE("'Gastos com Pessoal'!",$BD48)))+SUM((AJ$1&gt;='Gastos com Pessoal'!$E$113:$E$122)*(AJ$1&lt;='Gastos com Pessoal'!$F$113:$F$122)*(IF('Gastos com Pessoal'!$Q$113:$Q$122&lt;=AJ$1,1,0))*INDIRECT(CONCATENATE("'Gastos com Pessoal'!",$BE48)))</f>
        <v>0</v>
      </c>
      <c r="AK48" s="88">
        <f t="array" aca="1" ref="AK48" ca="1">SUM((AK$1&gt;='Gastos com Pessoal'!$E$7:$E$106)*(AK$1&lt;='Gastos com Pessoal'!$F$7:$F$106)*INDIRECT(CONCATENATE("'Encargos e Benefícios'!",$AX48)))+SUM((AK$1&gt;='Gastos com Pessoal'!$E$113:$E$122)*(AK$1&lt;='Gastos com Pessoal'!$F$113:$F$122)*INDIRECT(CONCATENATE("'Encargos e Benefícios'!",$AY48)))+SUM((AK$1&gt;='Gastos com Pessoal'!$E$7:$E$106)*(AK$1&lt;='Gastos com Pessoal'!$F$7:$F$106)*(IF('Gastos com Pessoal'!$G$7:$G$106&lt;=AK$1,1,0))*INDIRECT(CONCATENATE("'Gastos com Pessoal'!",$AZ48)))+SUM((AK$1&gt;='Gastos com Pessoal'!$E$113:$E$122)*(AK$1&lt;='Gastos com Pessoal'!$F$113:$F$122)*(IF('Gastos com Pessoal'!$G$113:$G$122&lt;=AK$1,1,0))*INDIRECT(CONCATENATE("'Gastos com Pessoal'!",$BA48)))+SUM((AK$1&gt;='Gastos com Pessoal'!$E$7:$E$106)*(AK$1&lt;='Gastos com Pessoal'!$F$7:$F$106)*(IF('Gastos com Pessoal'!$L$7:$L$106&lt;=AK$1,1,0))*INDIRECT(CONCATENATE("'Gastos com Pessoal'!",$BB48)))+SUM((AK$1&gt;='Gastos com Pessoal'!$E$113:$E$122)*(AK$1&lt;='Gastos com Pessoal'!$F$113:$F$122)*(IF('Gastos com Pessoal'!$L$113:$L$122&lt;=AK$1,1,0))*INDIRECT(CONCATENATE("'Gastos com Pessoal'!",$BC48)))+SUM((AK$1&gt;='Gastos com Pessoal'!$E$7:$E$106)*(AK$1&lt;='Gastos com Pessoal'!$F$7:$F$106)*(IF('Gastos com Pessoal'!$Q$7:$Q$106&lt;=AK$1,1,0))*INDIRECT(CONCATENATE("'Gastos com Pessoal'!",$BD48)))+SUM((AK$1&gt;='Gastos com Pessoal'!$E$113:$E$122)*(AK$1&lt;='Gastos com Pessoal'!$F$113:$F$122)*(IF('Gastos com Pessoal'!$Q$113:$Q$122&lt;=AK$1,1,0))*INDIRECT(CONCATENATE("'Gastos com Pessoal'!",$BE48)))</f>
        <v>0</v>
      </c>
      <c r="AL48" s="88">
        <f t="array" aca="1" ref="AL48" ca="1">SUM((AL$1&gt;='Gastos com Pessoal'!$E$7:$E$106)*(AL$1&lt;='Gastos com Pessoal'!$F$7:$F$106)*INDIRECT(CONCATENATE("'Encargos e Benefícios'!",$AX48)))+SUM((AL$1&gt;='Gastos com Pessoal'!$E$113:$E$122)*(AL$1&lt;='Gastos com Pessoal'!$F$113:$F$122)*INDIRECT(CONCATENATE("'Encargos e Benefícios'!",$AY48)))+SUM((AL$1&gt;='Gastos com Pessoal'!$E$7:$E$106)*(AL$1&lt;='Gastos com Pessoal'!$F$7:$F$106)*(IF('Gastos com Pessoal'!$G$7:$G$106&lt;=AL$1,1,0))*INDIRECT(CONCATENATE("'Gastos com Pessoal'!",$AZ48)))+SUM((AL$1&gt;='Gastos com Pessoal'!$E$113:$E$122)*(AL$1&lt;='Gastos com Pessoal'!$F$113:$F$122)*(IF('Gastos com Pessoal'!$G$113:$G$122&lt;=AL$1,1,0))*INDIRECT(CONCATENATE("'Gastos com Pessoal'!",$BA48)))+SUM((AL$1&gt;='Gastos com Pessoal'!$E$7:$E$106)*(AL$1&lt;='Gastos com Pessoal'!$F$7:$F$106)*(IF('Gastos com Pessoal'!$L$7:$L$106&lt;=AL$1,1,0))*INDIRECT(CONCATENATE("'Gastos com Pessoal'!",$BB48)))+SUM((AL$1&gt;='Gastos com Pessoal'!$E$113:$E$122)*(AL$1&lt;='Gastos com Pessoal'!$F$113:$F$122)*(IF('Gastos com Pessoal'!$L$113:$L$122&lt;=AL$1,1,0))*INDIRECT(CONCATENATE("'Gastos com Pessoal'!",$BC48)))+SUM((AL$1&gt;='Gastos com Pessoal'!$E$7:$E$106)*(AL$1&lt;='Gastos com Pessoal'!$F$7:$F$106)*(IF('Gastos com Pessoal'!$Q$7:$Q$106&lt;=AL$1,1,0))*INDIRECT(CONCATENATE("'Gastos com Pessoal'!",$BD48)))+SUM((AL$1&gt;='Gastos com Pessoal'!$E$113:$E$122)*(AL$1&lt;='Gastos com Pessoal'!$F$113:$F$122)*(IF('Gastos com Pessoal'!$Q$113:$Q$122&lt;=AL$1,1,0))*INDIRECT(CONCATENATE("'Gastos com Pessoal'!",$BE48)))</f>
        <v>0</v>
      </c>
      <c r="AM48" s="122">
        <f t="shared" ca="1" si="16"/>
        <v>27367.200000000004</v>
      </c>
      <c r="AN48" s="91">
        <f t="shared" ca="1" si="17"/>
        <v>1.7870578174698369E-3</v>
      </c>
      <c r="AO48" s="108"/>
      <c r="AP48" s="108"/>
      <c r="AQ48" s="108"/>
      <c r="AR48" s="108"/>
      <c r="AS48" s="108"/>
      <c r="AT48" s="108"/>
      <c r="AU48" s="108"/>
      <c r="AV48" s="108"/>
      <c r="AW48" s="149" t="s">
        <v>191</v>
      </c>
      <c r="AX48" s="149" t="str">
        <f ca="1">IF(ISNA('Encargos e Benefícios'!AB5),"$ZZ$6:$ZZ$105",'Encargos e Benefícios'!AB5)</f>
        <v>$T$6:$T$105</v>
      </c>
      <c r="AY48" s="149" t="str">
        <f ca="1">IF(ISNA('Encargos e Benefícios'!AD5),"$ZZ$112:$ZZ$121",'Encargos e Benefícios'!AD5)</f>
        <v>$ZZ$112:$ZZ$121</v>
      </c>
      <c r="AZ48" s="149" t="str">
        <f ca="1">IF(ISNA('Gastos com Pessoal'!AT5),"$ZZ$6:$ZZ$105",'Gastos com Pessoal'!AT5)</f>
        <v>$J$7:$J$106</v>
      </c>
      <c r="BA48" s="149" t="str">
        <f ca="1">IF(ISNA('Gastos com Pessoal'!AV5),"$ZZ$112:$ZZ$121",'Gastos com Pessoal'!AV5)</f>
        <v>$ZZ$112:$ZZ$121</v>
      </c>
      <c r="BB48" s="149" t="str">
        <f ca="1">IF(ISNA('Gastos com Pessoal'!AX5),"$ZZ$6:$ZZ$105",'Gastos com Pessoal'!AX5)</f>
        <v>$ZZ$6:$ZZ$105</v>
      </c>
      <c r="BC48" s="149" t="str">
        <f ca="1">IF(ISNA('Gastos com Pessoal'!AZ5),"$ZZ$112:$ZZ$121",'Gastos com Pessoal'!AZ5)</f>
        <v>$ZZ$112:$ZZ$121</v>
      </c>
      <c r="BD48" s="149" t="str">
        <f ca="1">IF(ISNA('Gastos com Pessoal'!BB5),"$ZZ$6:$ZZ$105",'Gastos com Pessoal'!BB5)</f>
        <v>$ZZ$6:$ZZ$105</v>
      </c>
      <c r="BE48" s="149" t="str">
        <f ca="1">IF(ISNA('Gastos com Pessoal'!BD5),"$ZZ$112:$ZZ$121",'Gastos com Pessoal'!BD5)</f>
        <v>$ZZ$112:$ZZ$121</v>
      </c>
    </row>
    <row r="49" spans="1:57" ht="23.25" customHeight="1">
      <c r="A49" s="121" t="s">
        <v>198</v>
      </c>
      <c r="B49" s="30" t="s">
        <v>199</v>
      </c>
      <c r="C49" s="88">
        <f t="array" aca="1" ref="C49" ca="1">SUM((C$1&gt;='Gastos com Pessoal'!$E$7:$E$106)*(C$1&lt;='Gastos com Pessoal'!$F$7:$F$106)*INDIRECT(CONCATENATE("'Encargos e Benefícios'!",$AX49)))+SUM((C$1&gt;='Gastos com Pessoal'!$E$113:$E$122)*(C$1&lt;='Gastos com Pessoal'!$F$113:$F$122)*INDIRECT(CONCATENATE("'Encargos e Benefícios'!",$AY49)))+SUM((C$1&gt;='Gastos com Pessoal'!$E$7:$E$106)*(C$1&lt;='Gastos com Pessoal'!$F$7:$F$106)*(IF('Gastos com Pessoal'!$G$7:$G$106&lt;=C$1,1,0))*INDIRECT(CONCATENATE("'Gastos com Pessoal'!",$AZ49)))+SUM((C$1&gt;='Gastos com Pessoal'!$E$113:$E$122)*(C$1&lt;='Gastos com Pessoal'!$F$113:$F$122)*(IF('Gastos com Pessoal'!$G$113:$G$122&lt;=C$1,1,0))*INDIRECT(CONCATENATE("'Gastos com Pessoal'!",$BA49)))+SUM((C$1&gt;='Gastos com Pessoal'!$E$7:$E$106)*(C$1&lt;='Gastos com Pessoal'!$F$7:$F$106)*(IF('Gastos com Pessoal'!$L$7:$L$106&lt;=C$1,1,0))*INDIRECT(CONCATENATE("'Gastos com Pessoal'!",$BB49)))+SUM((C$1&gt;='Gastos com Pessoal'!$E$113:$E$122)*(C$1&lt;='Gastos com Pessoal'!$F$113:$F$122)*(IF('Gastos com Pessoal'!$L$113:$L$122&lt;=C$1,1,0))*INDIRECT(CONCATENATE("'Gastos com Pessoal'!",$BC49)))+SUM((C$1&gt;='Gastos com Pessoal'!$E$7:$E$106)*(C$1&lt;='Gastos com Pessoal'!$F$7:$F$106)*(IF('Gastos com Pessoal'!$Q$7:$Q$106&lt;=C$1,1,0))*INDIRECT(CONCATENATE("'Gastos com Pessoal'!",$BD49)))+SUM((C$1&gt;='Gastos com Pessoal'!$E$113:$E$122)*(C$1&lt;='Gastos com Pessoal'!$F$113:$F$122)*(IF('Gastos com Pessoal'!$Q$113:$Q$122&lt;=C$1,1,0))*INDIRECT(CONCATENATE("'Gastos com Pessoal'!",$BE49)))</f>
        <v>0</v>
      </c>
      <c r="D49" s="88">
        <f t="array" aca="1" ref="D49" ca="1">SUM((D$1&gt;='Gastos com Pessoal'!$E$7:$E$106)*(D$1&lt;='Gastos com Pessoal'!$F$7:$F$106)*INDIRECT(CONCATENATE("'Encargos e Benefícios'!",$AX49)))+SUM((D$1&gt;='Gastos com Pessoal'!$E$113:$E$122)*(D$1&lt;='Gastos com Pessoal'!$F$113:$F$122)*INDIRECT(CONCATENATE("'Encargos e Benefícios'!",$AY49)))+SUM((D$1&gt;='Gastos com Pessoal'!$E$7:$E$106)*(D$1&lt;='Gastos com Pessoal'!$F$7:$F$106)*(IF('Gastos com Pessoal'!$G$7:$G$106&lt;=D$1,1,0))*INDIRECT(CONCATENATE("'Gastos com Pessoal'!",$AZ49)))+SUM((D$1&gt;='Gastos com Pessoal'!$E$113:$E$122)*(D$1&lt;='Gastos com Pessoal'!$F$113:$F$122)*(IF('Gastos com Pessoal'!$G$113:$G$122&lt;=D$1,1,0))*INDIRECT(CONCATENATE("'Gastos com Pessoal'!",$BA49)))+SUM((D$1&gt;='Gastos com Pessoal'!$E$7:$E$106)*(D$1&lt;='Gastos com Pessoal'!$F$7:$F$106)*(IF('Gastos com Pessoal'!$L$7:$L$106&lt;=D$1,1,0))*INDIRECT(CONCATENATE("'Gastos com Pessoal'!",$BB49)))+SUM((D$1&gt;='Gastos com Pessoal'!$E$113:$E$122)*(D$1&lt;='Gastos com Pessoal'!$F$113:$F$122)*(IF('Gastos com Pessoal'!$L$113:$L$122&lt;=D$1,1,0))*INDIRECT(CONCATENATE("'Gastos com Pessoal'!",$BC49)))+SUM((D$1&gt;='Gastos com Pessoal'!$E$7:$E$106)*(D$1&lt;='Gastos com Pessoal'!$F$7:$F$106)*(IF('Gastos com Pessoal'!$Q$7:$Q$106&lt;=D$1,1,0))*INDIRECT(CONCATENATE("'Gastos com Pessoal'!",$BD49)))+SUM((D$1&gt;='Gastos com Pessoal'!$E$113:$E$122)*(D$1&lt;='Gastos com Pessoal'!$F$113:$F$122)*(IF('Gastos com Pessoal'!$Q$113:$Q$122&lt;=D$1,1,0))*INDIRECT(CONCATENATE("'Gastos com Pessoal'!",$BE49)))</f>
        <v>0</v>
      </c>
      <c r="E49" s="88">
        <f t="array" aca="1" ref="E49" ca="1">SUM((E$1&gt;='Gastos com Pessoal'!$E$7:$E$106)*(E$1&lt;='Gastos com Pessoal'!$F$7:$F$106)*INDIRECT(CONCATENATE("'Encargos e Benefícios'!",$AX49)))+SUM((E$1&gt;='Gastos com Pessoal'!$E$113:$E$122)*(E$1&lt;='Gastos com Pessoal'!$F$113:$F$122)*INDIRECT(CONCATENATE("'Encargos e Benefícios'!",$AY49)))+SUM((E$1&gt;='Gastos com Pessoal'!$E$7:$E$106)*(E$1&lt;='Gastos com Pessoal'!$F$7:$F$106)*(IF('Gastos com Pessoal'!$G$7:$G$106&lt;=E$1,1,0))*INDIRECT(CONCATENATE("'Gastos com Pessoal'!",$AZ49)))+SUM((E$1&gt;='Gastos com Pessoal'!$E$113:$E$122)*(E$1&lt;='Gastos com Pessoal'!$F$113:$F$122)*(IF('Gastos com Pessoal'!$G$113:$G$122&lt;=E$1,1,0))*INDIRECT(CONCATENATE("'Gastos com Pessoal'!",$BA49)))+SUM((E$1&gt;='Gastos com Pessoal'!$E$7:$E$106)*(E$1&lt;='Gastos com Pessoal'!$F$7:$F$106)*(IF('Gastos com Pessoal'!$L$7:$L$106&lt;=E$1,1,0))*INDIRECT(CONCATENATE("'Gastos com Pessoal'!",$BB49)))+SUM((E$1&gt;='Gastos com Pessoal'!$E$113:$E$122)*(E$1&lt;='Gastos com Pessoal'!$F$113:$F$122)*(IF('Gastos com Pessoal'!$L$113:$L$122&lt;=E$1,1,0))*INDIRECT(CONCATENATE("'Gastos com Pessoal'!",$BC49)))+SUM((E$1&gt;='Gastos com Pessoal'!$E$7:$E$106)*(E$1&lt;='Gastos com Pessoal'!$F$7:$F$106)*(IF('Gastos com Pessoal'!$Q$7:$Q$106&lt;=E$1,1,0))*INDIRECT(CONCATENATE("'Gastos com Pessoal'!",$BD49)))+SUM((E$1&gt;='Gastos com Pessoal'!$E$113:$E$122)*(E$1&lt;='Gastos com Pessoal'!$F$113:$F$122)*(IF('Gastos com Pessoal'!$Q$113:$Q$122&lt;=E$1,1,0))*INDIRECT(CONCATENATE("'Gastos com Pessoal'!",$BE49)))</f>
        <v>0</v>
      </c>
      <c r="F49" s="88">
        <f t="array" aca="1" ref="F49" ca="1">SUM((F$1&gt;='Gastos com Pessoal'!$E$7:$E$106)*(F$1&lt;='Gastos com Pessoal'!$F$7:$F$106)*INDIRECT(CONCATENATE("'Encargos e Benefícios'!",$AX49)))+SUM((F$1&gt;='Gastos com Pessoal'!$E$113:$E$122)*(F$1&lt;='Gastos com Pessoal'!$F$113:$F$122)*INDIRECT(CONCATENATE("'Encargos e Benefícios'!",$AY49)))+SUM((F$1&gt;='Gastos com Pessoal'!$E$7:$E$106)*(F$1&lt;='Gastos com Pessoal'!$F$7:$F$106)*(IF('Gastos com Pessoal'!$G$7:$G$106&lt;=F$1,1,0))*INDIRECT(CONCATENATE("'Gastos com Pessoal'!",$AZ49)))+SUM((F$1&gt;='Gastos com Pessoal'!$E$113:$E$122)*(F$1&lt;='Gastos com Pessoal'!$F$113:$F$122)*(IF('Gastos com Pessoal'!$G$113:$G$122&lt;=F$1,1,0))*INDIRECT(CONCATENATE("'Gastos com Pessoal'!",$BA49)))+SUM((F$1&gt;='Gastos com Pessoal'!$E$7:$E$106)*(F$1&lt;='Gastos com Pessoal'!$F$7:$F$106)*(IF('Gastos com Pessoal'!$L$7:$L$106&lt;=F$1,1,0))*INDIRECT(CONCATENATE("'Gastos com Pessoal'!",$BB49)))+SUM((F$1&gt;='Gastos com Pessoal'!$E$113:$E$122)*(F$1&lt;='Gastos com Pessoal'!$F$113:$F$122)*(IF('Gastos com Pessoal'!$L$113:$L$122&lt;=F$1,1,0))*INDIRECT(CONCATENATE("'Gastos com Pessoal'!",$BC49)))+SUM((F$1&gt;='Gastos com Pessoal'!$E$7:$E$106)*(F$1&lt;='Gastos com Pessoal'!$F$7:$F$106)*(IF('Gastos com Pessoal'!$Q$7:$Q$106&lt;=F$1,1,0))*INDIRECT(CONCATENATE("'Gastos com Pessoal'!",$BD49)))+SUM((F$1&gt;='Gastos com Pessoal'!$E$113:$E$122)*(F$1&lt;='Gastos com Pessoal'!$F$113:$F$122)*(IF('Gastos com Pessoal'!$Q$113:$Q$122&lt;=F$1,1,0))*INDIRECT(CONCATENATE("'Gastos com Pessoal'!",$BE49)))</f>
        <v>0</v>
      </c>
      <c r="G49" s="88">
        <f t="array" aca="1" ref="G49" ca="1">SUM((G$1&gt;='Gastos com Pessoal'!$E$7:$E$106)*(G$1&lt;='Gastos com Pessoal'!$F$7:$F$106)*INDIRECT(CONCATENATE("'Encargos e Benefícios'!",$AX49)))+SUM((G$1&gt;='Gastos com Pessoal'!$E$113:$E$122)*(G$1&lt;='Gastos com Pessoal'!$F$113:$F$122)*INDIRECT(CONCATENATE("'Encargos e Benefícios'!",$AY49)))+SUM((G$1&gt;='Gastos com Pessoal'!$E$7:$E$106)*(G$1&lt;='Gastos com Pessoal'!$F$7:$F$106)*(IF('Gastos com Pessoal'!$G$7:$G$106&lt;=G$1,1,0))*INDIRECT(CONCATENATE("'Gastos com Pessoal'!",$AZ49)))+SUM((G$1&gt;='Gastos com Pessoal'!$E$113:$E$122)*(G$1&lt;='Gastos com Pessoal'!$F$113:$F$122)*(IF('Gastos com Pessoal'!$G$113:$G$122&lt;=G$1,1,0))*INDIRECT(CONCATENATE("'Gastos com Pessoal'!",$BA49)))+SUM((G$1&gt;='Gastos com Pessoal'!$E$7:$E$106)*(G$1&lt;='Gastos com Pessoal'!$F$7:$F$106)*(IF('Gastos com Pessoal'!$L$7:$L$106&lt;=G$1,1,0))*INDIRECT(CONCATENATE("'Gastos com Pessoal'!",$BB49)))+SUM((G$1&gt;='Gastos com Pessoal'!$E$113:$E$122)*(G$1&lt;='Gastos com Pessoal'!$F$113:$F$122)*(IF('Gastos com Pessoal'!$L$113:$L$122&lt;=G$1,1,0))*INDIRECT(CONCATENATE("'Gastos com Pessoal'!",$BC49)))+SUM((G$1&gt;='Gastos com Pessoal'!$E$7:$E$106)*(G$1&lt;='Gastos com Pessoal'!$F$7:$F$106)*(IF('Gastos com Pessoal'!$Q$7:$Q$106&lt;=G$1,1,0))*INDIRECT(CONCATENATE("'Gastos com Pessoal'!",$BD49)))+SUM((G$1&gt;='Gastos com Pessoal'!$E$113:$E$122)*(G$1&lt;='Gastos com Pessoal'!$F$113:$F$122)*(IF('Gastos com Pessoal'!$Q$113:$Q$122&lt;=G$1,1,0))*INDIRECT(CONCATENATE("'Gastos com Pessoal'!",$BE49)))</f>
        <v>0</v>
      </c>
      <c r="H49" s="88">
        <f t="array" aca="1" ref="H49" ca="1">SUM((H$1&gt;='Gastos com Pessoal'!$E$7:$E$106)*(H$1&lt;='Gastos com Pessoal'!$F$7:$F$106)*INDIRECT(CONCATENATE("'Encargos e Benefícios'!",$AX49)))+SUM((H$1&gt;='Gastos com Pessoal'!$E$113:$E$122)*(H$1&lt;='Gastos com Pessoal'!$F$113:$F$122)*INDIRECT(CONCATENATE("'Encargos e Benefícios'!",$AY49)))+SUM((H$1&gt;='Gastos com Pessoal'!$E$7:$E$106)*(H$1&lt;='Gastos com Pessoal'!$F$7:$F$106)*(IF('Gastos com Pessoal'!$G$7:$G$106&lt;=H$1,1,0))*INDIRECT(CONCATENATE("'Gastos com Pessoal'!",$AZ49)))+SUM((H$1&gt;='Gastos com Pessoal'!$E$113:$E$122)*(H$1&lt;='Gastos com Pessoal'!$F$113:$F$122)*(IF('Gastos com Pessoal'!$G$113:$G$122&lt;=H$1,1,0))*INDIRECT(CONCATENATE("'Gastos com Pessoal'!",$BA49)))+SUM((H$1&gt;='Gastos com Pessoal'!$E$7:$E$106)*(H$1&lt;='Gastos com Pessoal'!$F$7:$F$106)*(IF('Gastos com Pessoal'!$L$7:$L$106&lt;=H$1,1,0))*INDIRECT(CONCATENATE("'Gastos com Pessoal'!",$BB49)))+SUM((H$1&gt;='Gastos com Pessoal'!$E$113:$E$122)*(H$1&lt;='Gastos com Pessoal'!$F$113:$F$122)*(IF('Gastos com Pessoal'!$L$113:$L$122&lt;=H$1,1,0))*INDIRECT(CONCATENATE("'Gastos com Pessoal'!",$BC49)))+SUM((H$1&gt;='Gastos com Pessoal'!$E$7:$E$106)*(H$1&lt;='Gastos com Pessoal'!$F$7:$F$106)*(IF('Gastos com Pessoal'!$Q$7:$Q$106&lt;=H$1,1,0))*INDIRECT(CONCATENATE("'Gastos com Pessoal'!",$BD49)))+SUM((H$1&gt;='Gastos com Pessoal'!$E$113:$E$122)*(H$1&lt;='Gastos com Pessoal'!$F$113:$F$122)*(IF('Gastos com Pessoal'!$Q$113:$Q$122&lt;=H$1,1,0))*INDIRECT(CONCATENATE("'Gastos com Pessoal'!",$BE49)))</f>
        <v>0</v>
      </c>
      <c r="I49" s="88">
        <f t="array" aca="1" ref="I49" ca="1">SUM((I$1&gt;='Gastos com Pessoal'!$E$7:$E$106)*(I$1&lt;='Gastos com Pessoal'!$F$7:$F$106)*INDIRECT(CONCATENATE("'Encargos e Benefícios'!",$AX49)))+SUM((I$1&gt;='Gastos com Pessoal'!$E$113:$E$122)*(I$1&lt;='Gastos com Pessoal'!$F$113:$F$122)*INDIRECT(CONCATENATE("'Encargos e Benefícios'!",$AY49)))+SUM((I$1&gt;='Gastos com Pessoal'!$E$7:$E$106)*(I$1&lt;='Gastos com Pessoal'!$F$7:$F$106)*(IF('Gastos com Pessoal'!$G$7:$G$106&lt;=I$1,1,0))*INDIRECT(CONCATENATE("'Gastos com Pessoal'!",$AZ49)))+SUM((I$1&gt;='Gastos com Pessoal'!$E$113:$E$122)*(I$1&lt;='Gastos com Pessoal'!$F$113:$F$122)*(IF('Gastos com Pessoal'!$G$113:$G$122&lt;=I$1,1,0))*INDIRECT(CONCATENATE("'Gastos com Pessoal'!",$BA49)))+SUM((I$1&gt;='Gastos com Pessoal'!$E$7:$E$106)*(I$1&lt;='Gastos com Pessoal'!$F$7:$F$106)*(IF('Gastos com Pessoal'!$L$7:$L$106&lt;=I$1,1,0))*INDIRECT(CONCATENATE("'Gastos com Pessoal'!",$BB49)))+SUM((I$1&gt;='Gastos com Pessoal'!$E$113:$E$122)*(I$1&lt;='Gastos com Pessoal'!$F$113:$F$122)*(IF('Gastos com Pessoal'!$L$113:$L$122&lt;=I$1,1,0))*INDIRECT(CONCATENATE("'Gastos com Pessoal'!",$BC49)))+SUM((I$1&gt;='Gastos com Pessoal'!$E$7:$E$106)*(I$1&lt;='Gastos com Pessoal'!$F$7:$F$106)*(IF('Gastos com Pessoal'!$Q$7:$Q$106&lt;=I$1,1,0))*INDIRECT(CONCATENATE("'Gastos com Pessoal'!",$BD49)))+SUM((I$1&gt;='Gastos com Pessoal'!$E$113:$E$122)*(I$1&lt;='Gastos com Pessoal'!$F$113:$F$122)*(IF('Gastos com Pessoal'!$Q$113:$Q$122&lt;=I$1,1,0))*INDIRECT(CONCATENATE("'Gastos com Pessoal'!",$BE49)))</f>
        <v>0</v>
      </c>
      <c r="J49" s="88">
        <f t="array" aca="1" ref="J49" ca="1">SUM((J$1&gt;='Gastos com Pessoal'!$E$7:$E$106)*(J$1&lt;='Gastos com Pessoal'!$F$7:$F$106)*INDIRECT(CONCATENATE("'Encargos e Benefícios'!",$AX49)))+SUM((J$1&gt;='Gastos com Pessoal'!$E$113:$E$122)*(J$1&lt;='Gastos com Pessoal'!$F$113:$F$122)*INDIRECT(CONCATENATE("'Encargos e Benefícios'!",$AY49)))+SUM((J$1&gt;='Gastos com Pessoal'!$E$7:$E$106)*(J$1&lt;='Gastos com Pessoal'!$F$7:$F$106)*(IF('Gastos com Pessoal'!$G$7:$G$106&lt;=J$1,1,0))*INDIRECT(CONCATENATE("'Gastos com Pessoal'!",$AZ49)))+SUM((J$1&gt;='Gastos com Pessoal'!$E$113:$E$122)*(J$1&lt;='Gastos com Pessoal'!$F$113:$F$122)*(IF('Gastos com Pessoal'!$G$113:$G$122&lt;=J$1,1,0))*INDIRECT(CONCATENATE("'Gastos com Pessoal'!",$BA49)))+SUM((J$1&gt;='Gastos com Pessoal'!$E$7:$E$106)*(J$1&lt;='Gastos com Pessoal'!$F$7:$F$106)*(IF('Gastos com Pessoal'!$L$7:$L$106&lt;=J$1,1,0))*INDIRECT(CONCATENATE("'Gastos com Pessoal'!",$BB49)))+SUM((J$1&gt;='Gastos com Pessoal'!$E$113:$E$122)*(J$1&lt;='Gastos com Pessoal'!$F$113:$F$122)*(IF('Gastos com Pessoal'!$L$113:$L$122&lt;=J$1,1,0))*INDIRECT(CONCATENATE("'Gastos com Pessoal'!",$BC49)))+SUM((J$1&gt;='Gastos com Pessoal'!$E$7:$E$106)*(J$1&lt;='Gastos com Pessoal'!$F$7:$F$106)*(IF('Gastos com Pessoal'!$Q$7:$Q$106&lt;=J$1,1,0))*INDIRECT(CONCATENATE("'Gastos com Pessoal'!",$BD49)))+SUM((J$1&gt;='Gastos com Pessoal'!$E$113:$E$122)*(J$1&lt;='Gastos com Pessoal'!$F$113:$F$122)*(IF('Gastos com Pessoal'!$Q$113:$Q$122&lt;=J$1,1,0))*INDIRECT(CONCATENATE("'Gastos com Pessoal'!",$BE49)))</f>
        <v>0</v>
      </c>
      <c r="K49" s="88">
        <f t="array" aca="1" ref="K49" ca="1">SUM((K$1&gt;='Gastos com Pessoal'!$E$7:$E$106)*(K$1&lt;='Gastos com Pessoal'!$F$7:$F$106)*INDIRECT(CONCATENATE("'Encargos e Benefícios'!",$AX49)))+SUM((K$1&gt;='Gastos com Pessoal'!$E$113:$E$122)*(K$1&lt;='Gastos com Pessoal'!$F$113:$F$122)*INDIRECT(CONCATENATE("'Encargos e Benefícios'!",$AY49)))+SUM((K$1&gt;='Gastos com Pessoal'!$E$7:$E$106)*(K$1&lt;='Gastos com Pessoal'!$F$7:$F$106)*(IF('Gastos com Pessoal'!$G$7:$G$106&lt;=K$1,1,0))*INDIRECT(CONCATENATE("'Gastos com Pessoal'!",$AZ49)))+SUM((K$1&gt;='Gastos com Pessoal'!$E$113:$E$122)*(K$1&lt;='Gastos com Pessoal'!$F$113:$F$122)*(IF('Gastos com Pessoal'!$G$113:$G$122&lt;=K$1,1,0))*INDIRECT(CONCATENATE("'Gastos com Pessoal'!",$BA49)))+SUM((K$1&gt;='Gastos com Pessoal'!$E$7:$E$106)*(K$1&lt;='Gastos com Pessoal'!$F$7:$F$106)*(IF('Gastos com Pessoal'!$L$7:$L$106&lt;=K$1,1,0))*INDIRECT(CONCATENATE("'Gastos com Pessoal'!",$BB49)))+SUM((K$1&gt;='Gastos com Pessoal'!$E$113:$E$122)*(K$1&lt;='Gastos com Pessoal'!$F$113:$F$122)*(IF('Gastos com Pessoal'!$L$113:$L$122&lt;=K$1,1,0))*INDIRECT(CONCATENATE("'Gastos com Pessoal'!",$BC49)))+SUM((K$1&gt;='Gastos com Pessoal'!$E$7:$E$106)*(K$1&lt;='Gastos com Pessoal'!$F$7:$F$106)*(IF('Gastos com Pessoal'!$Q$7:$Q$106&lt;=K$1,1,0))*INDIRECT(CONCATENATE("'Gastos com Pessoal'!",$BD49)))+SUM((K$1&gt;='Gastos com Pessoal'!$E$113:$E$122)*(K$1&lt;='Gastos com Pessoal'!$F$113:$F$122)*(IF('Gastos com Pessoal'!$Q$113:$Q$122&lt;=K$1,1,0))*INDIRECT(CONCATENATE("'Gastos com Pessoal'!",$BE49)))</f>
        <v>0</v>
      </c>
      <c r="L49" s="88">
        <f t="array" aca="1" ref="L49" ca="1">SUM((L$1&gt;='Gastos com Pessoal'!$E$7:$E$106)*(L$1&lt;='Gastos com Pessoal'!$F$7:$F$106)*INDIRECT(CONCATENATE("'Encargos e Benefícios'!",$AX49)))+SUM((L$1&gt;='Gastos com Pessoal'!$E$113:$E$122)*(L$1&lt;='Gastos com Pessoal'!$F$113:$F$122)*INDIRECT(CONCATENATE("'Encargos e Benefícios'!",$AY49)))+SUM((L$1&gt;='Gastos com Pessoal'!$E$7:$E$106)*(L$1&lt;='Gastos com Pessoal'!$F$7:$F$106)*(IF('Gastos com Pessoal'!$G$7:$G$106&lt;=L$1,1,0))*INDIRECT(CONCATENATE("'Gastos com Pessoal'!",$AZ49)))+SUM((L$1&gt;='Gastos com Pessoal'!$E$113:$E$122)*(L$1&lt;='Gastos com Pessoal'!$F$113:$F$122)*(IF('Gastos com Pessoal'!$G$113:$G$122&lt;=L$1,1,0))*INDIRECT(CONCATENATE("'Gastos com Pessoal'!",$BA49)))+SUM((L$1&gt;='Gastos com Pessoal'!$E$7:$E$106)*(L$1&lt;='Gastos com Pessoal'!$F$7:$F$106)*(IF('Gastos com Pessoal'!$L$7:$L$106&lt;=L$1,1,0))*INDIRECT(CONCATENATE("'Gastos com Pessoal'!",$BB49)))+SUM((L$1&gt;='Gastos com Pessoal'!$E$113:$E$122)*(L$1&lt;='Gastos com Pessoal'!$F$113:$F$122)*(IF('Gastos com Pessoal'!$L$113:$L$122&lt;=L$1,1,0))*INDIRECT(CONCATENATE("'Gastos com Pessoal'!",$BC49)))+SUM((L$1&gt;='Gastos com Pessoal'!$E$7:$E$106)*(L$1&lt;='Gastos com Pessoal'!$F$7:$F$106)*(IF('Gastos com Pessoal'!$Q$7:$Q$106&lt;=L$1,1,0))*INDIRECT(CONCATENATE("'Gastos com Pessoal'!",$BD49)))+SUM((L$1&gt;='Gastos com Pessoal'!$E$113:$E$122)*(L$1&lt;='Gastos com Pessoal'!$F$113:$F$122)*(IF('Gastos com Pessoal'!$Q$113:$Q$122&lt;=L$1,1,0))*INDIRECT(CONCATENATE("'Gastos com Pessoal'!",$BE49)))</f>
        <v>0</v>
      </c>
      <c r="M49" s="88">
        <f t="array" aca="1" ref="M49" ca="1">SUM((M$1&gt;='Gastos com Pessoal'!$E$7:$E$106)*(M$1&lt;='Gastos com Pessoal'!$F$7:$F$106)*INDIRECT(CONCATENATE("'Encargos e Benefícios'!",$AX49)))+SUM((M$1&gt;='Gastos com Pessoal'!$E$113:$E$122)*(M$1&lt;='Gastos com Pessoal'!$F$113:$F$122)*INDIRECT(CONCATENATE("'Encargos e Benefícios'!",$AY49)))+SUM((M$1&gt;='Gastos com Pessoal'!$E$7:$E$106)*(M$1&lt;='Gastos com Pessoal'!$F$7:$F$106)*(IF('Gastos com Pessoal'!$G$7:$G$106&lt;=M$1,1,0))*INDIRECT(CONCATENATE("'Gastos com Pessoal'!",$AZ49)))+SUM((M$1&gt;='Gastos com Pessoal'!$E$113:$E$122)*(M$1&lt;='Gastos com Pessoal'!$F$113:$F$122)*(IF('Gastos com Pessoal'!$G$113:$G$122&lt;=M$1,1,0))*INDIRECT(CONCATENATE("'Gastos com Pessoal'!",$BA49)))+SUM((M$1&gt;='Gastos com Pessoal'!$E$7:$E$106)*(M$1&lt;='Gastos com Pessoal'!$F$7:$F$106)*(IF('Gastos com Pessoal'!$L$7:$L$106&lt;=M$1,1,0))*INDIRECT(CONCATENATE("'Gastos com Pessoal'!",$BB49)))+SUM((M$1&gt;='Gastos com Pessoal'!$E$113:$E$122)*(M$1&lt;='Gastos com Pessoal'!$F$113:$F$122)*(IF('Gastos com Pessoal'!$L$113:$L$122&lt;=M$1,1,0))*INDIRECT(CONCATENATE("'Gastos com Pessoal'!",$BC49)))+SUM((M$1&gt;='Gastos com Pessoal'!$E$7:$E$106)*(M$1&lt;='Gastos com Pessoal'!$F$7:$F$106)*(IF('Gastos com Pessoal'!$Q$7:$Q$106&lt;=M$1,1,0))*INDIRECT(CONCATENATE("'Gastos com Pessoal'!",$BD49)))+SUM((M$1&gt;='Gastos com Pessoal'!$E$113:$E$122)*(M$1&lt;='Gastos com Pessoal'!$F$113:$F$122)*(IF('Gastos com Pessoal'!$Q$113:$Q$122&lt;=M$1,1,0))*INDIRECT(CONCATENATE("'Gastos com Pessoal'!",$BE49)))</f>
        <v>0</v>
      </c>
      <c r="N49" s="88">
        <f t="array" aca="1" ref="N49" ca="1">SUM((N$1&gt;='Gastos com Pessoal'!$E$7:$E$106)*(N$1&lt;='Gastos com Pessoal'!$F$7:$F$106)*INDIRECT(CONCATENATE("'Encargos e Benefícios'!",$AX49)))+SUM((N$1&gt;='Gastos com Pessoal'!$E$113:$E$122)*(N$1&lt;='Gastos com Pessoal'!$F$113:$F$122)*INDIRECT(CONCATENATE("'Encargos e Benefícios'!",$AY49)))+SUM((N$1&gt;='Gastos com Pessoal'!$E$7:$E$106)*(N$1&lt;='Gastos com Pessoal'!$F$7:$F$106)*(IF('Gastos com Pessoal'!$G$7:$G$106&lt;=N$1,1,0))*INDIRECT(CONCATENATE("'Gastos com Pessoal'!",$AZ49)))+SUM((N$1&gt;='Gastos com Pessoal'!$E$113:$E$122)*(N$1&lt;='Gastos com Pessoal'!$F$113:$F$122)*(IF('Gastos com Pessoal'!$G$113:$G$122&lt;=N$1,1,0))*INDIRECT(CONCATENATE("'Gastos com Pessoal'!",$BA49)))+SUM((N$1&gt;='Gastos com Pessoal'!$E$7:$E$106)*(N$1&lt;='Gastos com Pessoal'!$F$7:$F$106)*(IF('Gastos com Pessoal'!$L$7:$L$106&lt;=N$1,1,0))*INDIRECT(CONCATENATE("'Gastos com Pessoal'!",$BB49)))+SUM((N$1&gt;='Gastos com Pessoal'!$E$113:$E$122)*(N$1&lt;='Gastos com Pessoal'!$F$113:$F$122)*(IF('Gastos com Pessoal'!$L$113:$L$122&lt;=N$1,1,0))*INDIRECT(CONCATENATE("'Gastos com Pessoal'!",$BC49)))+SUM((N$1&gt;='Gastos com Pessoal'!$E$7:$E$106)*(N$1&lt;='Gastos com Pessoal'!$F$7:$F$106)*(IF('Gastos com Pessoal'!$Q$7:$Q$106&lt;=N$1,1,0))*INDIRECT(CONCATENATE("'Gastos com Pessoal'!",$BD49)))+SUM((N$1&gt;='Gastos com Pessoal'!$E$113:$E$122)*(N$1&lt;='Gastos com Pessoal'!$F$113:$F$122)*(IF('Gastos com Pessoal'!$Q$113:$Q$122&lt;=N$1,1,0))*INDIRECT(CONCATENATE("'Gastos com Pessoal'!",$BE49)))</f>
        <v>0</v>
      </c>
      <c r="O49" s="88">
        <f t="array" aca="1" ref="O49" ca="1">SUM((O$1&gt;='Gastos com Pessoal'!$E$7:$E$106)*(O$1&lt;='Gastos com Pessoal'!$F$7:$F$106)*INDIRECT(CONCATENATE("'Encargos e Benefícios'!",$AX49)))+SUM((O$1&gt;='Gastos com Pessoal'!$E$113:$E$122)*(O$1&lt;='Gastos com Pessoal'!$F$113:$F$122)*INDIRECT(CONCATENATE("'Encargos e Benefícios'!",$AY49)))+SUM((O$1&gt;='Gastos com Pessoal'!$E$7:$E$106)*(O$1&lt;='Gastos com Pessoal'!$F$7:$F$106)*(IF('Gastos com Pessoal'!$G$7:$G$106&lt;=O$1,1,0))*INDIRECT(CONCATENATE("'Gastos com Pessoal'!",$AZ49)))+SUM((O$1&gt;='Gastos com Pessoal'!$E$113:$E$122)*(O$1&lt;='Gastos com Pessoal'!$F$113:$F$122)*(IF('Gastos com Pessoal'!$G$113:$G$122&lt;=O$1,1,0))*INDIRECT(CONCATENATE("'Gastos com Pessoal'!",$BA49)))+SUM((O$1&gt;='Gastos com Pessoal'!$E$7:$E$106)*(O$1&lt;='Gastos com Pessoal'!$F$7:$F$106)*(IF('Gastos com Pessoal'!$L$7:$L$106&lt;=O$1,1,0))*INDIRECT(CONCATENATE("'Gastos com Pessoal'!",$BB49)))+SUM((O$1&gt;='Gastos com Pessoal'!$E$113:$E$122)*(O$1&lt;='Gastos com Pessoal'!$F$113:$F$122)*(IF('Gastos com Pessoal'!$L$113:$L$122&lt;=O$1,1,0))*INDIRECT(CONCATENATE("'Gastos com Pessoal'!",$BC49)))+SUM((O$1&gt;='Gastos com Pessoal'!$E$7:$E$106)*(O$1&lt;='Gastos com Pessoal'!$F$7:$F$106)*(IF('Gastos com Pessoal'!$Q$7:$Q$106&lt;=O$1,1,0))*INDIRECT(CONCATENATE("'Gastos com Pessoal'!",$BD49)))+SUM((O$1&gt;='Gastos com Pessoal'!$E$113:$E$122)*(O$1&lt;='Gastos com Pessoal'!$F$113:$F$122)*(IF('Gastos com Pessoal'!$Q$113:$Q$122&lt;=O$1,1,0))*INDIRECT(CONCATENATE("'Gastos com Pessoal'!",$BE49)))</f>
        <v>0</v>
      </c>
      <c r="P49" s="88">
        <f t="array" aca="1" ref="P49" ca="1">SUM((P$1&gt;='Gastos com Pessoal'!$E$7:$E$106)*(P$1&lt;='Gastos com Pessoal'!$F$7:$F$106)*INDIRECT(CONCATENATE("'Encargos e Benefícios'!",$AX49)))+SUM((P$1&gt;='Gastos com Pessoal'!$E$113:$E$122)*(P$1&lt;='Gastos com Pessoal'!$F$113:$F$122)*INDIRECT(CONCATENATE("'Encargos e Benefícios'!",$AY49)))+SUM((P$1&gt;='Gastos com Pessoal'!$E$7:$E$106)*(P$1&lt;='Gastos com Pessoal'!$F$7:$F$106)*(IF('Gastos com Pessoal'!$G$7:$G$106&lt;=P$1,1,0))*INDIRECT(CONCATENATE("'Gastos com Pessoal'!",$AZ49)))+SUM((P$1&gt;='Gastos com Pessoal'!$E$113:$E$122)*(P$1&lt;='Gastos com Pessoal'!$F$113:$F$122)*(IF('Gastos com Pessoal'!$G$113:$G$122&lt;=P$1,1,0))*INDIRECT(CONCATENATE("'Gastos com Pessoal'!",$BA49)))+SUM((P$1&gt;='Gastos com Pessoal'!$E$7:$E$106)*(P$1&lt;='Gastos com Pessoal'!$F$7:$F$106)*(IF('Gastos com Pessoal'!$L$7:$L$106&lt;=P$1,1,0))*INDIRECT(CONCATENATE("'Gastos com Pessoal'!",$BB49)))+SUM((P$1&gt;='Gastos com Pessoal'!$E$113:$E$122)*(P$1&lt;='Gastos com Pessoal'!$F$113:$F$122)*(IF('Gastos com Pessoal'!$L$113:$L$122&lt;=P$1,1,0))*INDIRECT(CONCATENATE("'Gastos com Pessoal'!",$BC49)))+SUM((P$1&gt;='Gastos com Pessoal'!$E$7:$E$106)*(P$1&lt;='Gastos com Pessoal'!$F$7:$F$106)*(IF('Gastos com Pessoal'!$Q$7:$Q$106&lt;=P$1,1,0))*INDIRECT(CONCATENATE("'Gastos com Pessoal'!",$BD49)))+SUM((P$1&gt;='Gastos com Pessoal'!$E$113:$E$122)*(P$1&lt;='Gastos com Pessoal'!$F$113:$F$122)*(IF('Gastos com Pessoal'!$Q$113:$Q$122&lt;=P$1,1,0))*INDIRECT(CONCATENATE("'Gastos com Pessoal'!",$BE49)))</f>
        <v>0</v>
      </c>
      <c r="Q49" s="88">
        <f t="array" aca="1" ref="Q49" ca="1">SUM((Q$1&gt;='Gastos com Pessoal'!$E$7:$E$106)*(Q$1&lt;='Gastos com Pessoal'!$F$7:$F$106)*INDIRECT(CONCATENATE("'Encargos e Benefícios'!",$AX49)))+SUM((Q$1&gt;='Gastos com Pessoal'!$E$113:$E$122)*(Q$1&lt;='Gastos com Pessoal'!$F$113:$F$122)*INDIRECT(CONCATENATE("'Encargos e Benefícios'!",$AY49)))+SUM((Q$1&gt;='Gastos com Pessoal'!$E$7:$E$106)*(Q$1&lt;='Gastos com Pessoal'!$F$7:$F$106)*(IF('Gastos com Pessoal'!$G$7:$G$106&lt;=Q$1,1,0))*INDIRECT(CONCATENATE("'Gastos com Pessoal'!",$AZ49)))+SUM((Q$1&gt;='Gastos com Pessoal'!$E$113:$E$122)*(Q$1&lt;='Gastos com Pessoal'!$F$113:$F$122)*(IF('Gastos com Pessoal'!$G$113:$G$122&lt;=Q$1,1,0))*INDIRECT(CONCATENATE("'Gastos com Pessoal'!",$BA49)))+SUM((Q$1&gt;='Gastos com Pessoal'!$E$7:$E$106)*(Q$1&lt;='Gastos com Pessoal'!$F$7:$F$106)*(IF('Gastos com Pessoal'!$L$7:$L$106&lt;=Q$1,1,0))*INDIRECT(CONCATENATE("'Gastos com Pessoal'!",$BB49)))+SUM((Q$1&gt;='Gastos com Pessoal'!$E$113:$E$122)*(Q$1&lt;='Gastos com Pessoal'!$F$113:$F$122)*(IF('Gastos com Pessoal'!$L$113:$L$122&lt;=Q$1,1,0))*INDIRECT(CONCATENATE("'Gastos com Pessoal'!",$BC49)))+SUM((Q$1&gt;='Gastos com Pessoal'!$E$7:$E$106)*(Q$1&lt;='Gastos com Pessoal'!$F$7:$F$106)*(IF('Gastos com Pessoal'!$Q$7:$Q$106&lt;=Q$1,1,0))*INDIRECT(CONCATENATE("'Gastos com Pessoal'!",$BD49)))+SUM((Q$1&gt;='Gastos com Pessoal'!$E$113:$E$122)*(Q$1&lt;='Gastos com Pessoal'!$F$113:$F$122)*(IF('Gastos com Pessoal'!$Q$113:$Q$122&lt;=Q$1,1,0))*INDIRECT(CONCATENATE("'Gastos com Pessoal'!",$BE49)))</f>
        <v>0</v>
      </c>
      <c r="R49" s="88">
        <f t="array" aca="1" ref="R49" ca="1">SUM((R$1&gt;='Gastos com Pessoal'!$E$7:$E$106)*(R$1&lt;='Gastos com Pessoal'!$F$7:$F$106)*INDIRECT(CONCATENATE("'Encargos e Benefícios'!",$AX49)))+SUM((R$1&gt;='Gastos com Pessoal'!$E$113:$E$122)*(R$1&lt;='Gastos com Pessoal'!$F$113:$F$122)*INDIRECT(CONCATENATE("'Encargos e Benefícios'!",$AY49)))+SUM((R$1&gt;='Gastos com Pessoal'!$E$7:$E$106)*(R$1&lt;='Gastos com Pessoal'!$F$7:$F$106)*(IF('Gastos com Pessoal'!$G$7:$G$106&lt;=R$1,1,0))*INDIRECT(CONCATENATE("'Gastos com Pessoal'!",$AZ49)))+SUM((R$1&gt;='Gastos com Pessoal'!$E$113:$E$122)*(R$1&lt;='Gastos com Pessoal'!$F$113:$F$122)*(IF('Gastos com Pessoal'!$G$113:$G$122&lt;=R$1,1,0))*INDIRECT(CONCATENATE("'Gastos com Pessoal'!",$BA49)))+SUM((R$1&gt;='Gastos com Pessoal'!$E$7:$E$106)*(R$1&lt;='Gastos com Pessoal'!$F$7:$F$106)*(IF('Gastos com Pessoal'!$L$7:$L$106&lt;=R$1,1,0))*INDIRECT(CONCATENATE("'Gastos com Pessoal'!",$BB49)))+SUM((R$1&gt;='Gastos com Pessoal'!$E$113:$E$122)*(R$1&lt;='Gastos com Pessoal'!$F$113:$F$122)*(IF('Gastos com Pessoal'!$L$113:$L$122&lt;=R$1,1,0))*INDIRECT(CONCATENATE("'Gastos com Pessoal'!",$BC49)))+SUM((R$1&gt;='Gastos com Pessoal'!$E$7:$E$106)*(R$1&lt;='Gastos com Pessoal'!$F$7:$F$106)*(IF('Gastos com Pessoal'!$Q$7:$Q$106&lt;=R$1,1,0))*INDIRECT(CONCATENATE("'Gastos com Pessoal'!",$BD49)))+SUM((R$1&gt;='Gastos com Pessoal'!$E$113:$E$122)*(R$1&lt;='Gastos com Pessoal'!$F$113:$F$122)*(IF('Gastos com Pessoal'!$Q$113:$Q$122&lt;=R$1,1,0))*INDIRECT(CONCATENATE("'Gastos com Pessoal'!",$BE49)))</f>
        <v>0</v>
      </c>
      <c r="S49" s="88">
        <f t="array" aca="1" ref="S49" ca="1">SUM((S$1&gt;='Gastos com Pessoal'!$E$7:$E$106)*(S$1&lt;='Gastos com Pessoal'!$F$7:$F$106)*INDIRECT(CONCATENATE("'Encargos e Benefícios'!",$AX49)))+SUM((S$1&gt;='Gastos com Pessoal'!$E$113:$E$122)*(S$1&lt;='Gastos com Pessoal'!$F$113:$F$122)*INDIRECT(CONCATENATE("'Encargos e Benefícios'!",$AY49)))+SUM((S$1&gt;='Gastos com Pessoal'!$E$7:$E$106)*(S$1&lt;='Gastos com Pessoal'!$F$7:$F$106)*(IF('Gastos com Pessoal'!$G$7:$G$106&lt;=S$1,1,0))*INDIRECT(CONCATENATE("'Gastos com Pessoal'!",$AZ49)))+SUM((S$1&gt;='Gastos com Pessoal'!$E$113:$E$122)*(S$1&lt;='Gastos com Pessoal'!$F$113:$F$122)*(IF('Gastos com Pessoal'!$G$113:$G$122&lt;=S$1,1,0))*INDIRECT(CONCATENATE("'Gastos com Pessoal'!",$BA49)))+SUM((S$1&gt;='Gastos com Pessoal'!$E$7:$E$106)*(S$1&lt;='Gastos com Pessoal'!$F$7:$F$106)*(IF('Gastos com Pessoal'!$L$7:$L$106&lt;=S$1,1,0))*INDIRECT(CONCATENATE("'Gastos com Pessoal'!",$BB49)))+SUM((S$1&gt;='Gastos com Pessoal'!$E$113:$E$122)*(S$1&lt;='Gastos com Pessoal'!$F$113:$F$122)*(IF('Gastos com Pessoal'!$L$113:$L$122&lt;=S$1,1,0))*INDIRECT(CONCATENATE("'Gastos com Pessoal'!",$BC49)))+SUM((S$1&gt;='Gastos com Pessoal'!$E$7:$E$106)*(S$1&lt;='Gastos com Pessoal'!$F$7:$F$106)*(IF('Gastos com Pessoal'!$Q$7:$Q$106&lt;=S$1,1,0))*INDIRECT(CONCATENATE("'Gastos com Pessoal'!",$BD49)))+SUM((S$1&gt;='Gastos com Pessoal'!$E$113:$E$122)*(S$1&lt;='Gastos com Pessoal'!$F$113:$F$122)*(IF('Gastos com Pessoal'!$Q$113:$Q$122&lt;=S$1,1,0))*INDIRECT(CONCATENATE("'Gastos com Pessoal'!",$BE49)))</f>
        <v>0</v>
      </c>
      <c r="T49" s="88">
        <f t="array" aca="1" ref="T49" ca="1">SUM((T$1&gt;='Gastos com Pessoal'!$E$7:$E$106)*(T$1&lt;='Gastos com Pessoal'!$F$7:$F$106)*INDIRECT(CONCATENATE("'Encargos e Benefícios'!",$AX49)))+SUM((T$1&gt;='Gastos com Pessoal'!$E$113:$E$122)*(T$1&lt;='Gastos com Pessoal'!$F$113:$F$122)*INDIRECT(CONCATENATE("'Encargos e Benefícios'!",$AY49)))+SUM((T$1&gt;='Gastos com Pessoal'!$E$7:$E$106)*(T$1&lt;='Gastos com Pessoal'!$F$7:$F$106)*(IF('Gastos com Pessoal'!$G$7:$G$106&lt;=T$1,1,0))*INDIRECT(CONCATENATE("'Gastos com Pessoal'!",$AZ49)))+SUM((T$1&gt;='Gastos com Pessoal'!$E$113:$E$122)*(T$1&lt;='Gastos com Pessoal'!$F$113:$F$122)*(IF('Gastos com Pessoal'!$G$113:$G$122&lt;=T$1,1,0))*INDIRECT(CONCATENATE("'Gastos com Pessoal'!",$BA49)))+SUM((T$1&gt;='Gastos com Pessoal'!$E$7:$E$106)*(T$1&lt;='Gastos com Pessoal'!$F$7:$F$106)*(IF('Gastos com Pessoal'!$L$7:$L$106&lt;=T$1,1,0))*INDIRECT(CONCATENATE("'Gastos com Pessoal'!",$BB49)))+SUM((T$1&gt;='Gastos com Pessoal'!$E$113:$E$122)*(T$1&lt;='Gastos com Pessoal'!$F$113:$F$122)*(IF('Gastos com Pessoal'!$L$113:$L$122&lt;=T$1,1,0))*INDIRECT(CONCATENATE("'Gastos com Pessoal'!",$BC49)))+SUM((T$1&gt;='Gastos com Pessoal'!$E$7:$E$106)*(T$1&lt;='Gastos com Pessoal'!$F$7:$F$106)*(IF('Gastos com Pessoal'!$Q$7:$Q$106&lt;=T$1,1,0))*INDIRECT(CONCATENATE("'Gastos com Pessoal'!",$BD49)))+SUM((T$1&gt;='Gastos com Pessoal'!$E$113:$E$122)*(T$1&lt;='Gastos com Pessoal'!$F$113:$F$122)*(IF('Gastos com Pessoal'!$Q$113:$Q$122&lt;=T$1,1,0))*INDIRECT(CONCATENATE("'Gastos com Pessoal'!",$BE49)))</f>
        <v>0</v>
      </c>
      <c r="U49" s="88">
        <f t="array" aca="1" ref="U49" ca="1">SUM((U$1&gt;='Gastos com Pessoal'!$E$7:$E$106)*(U$1&lt;='Gastos com Pessoal'!$F$7:$F$106)*INDIRECT(CONCATENATE("'Encargos e Benefícios'!",$AX49)))+SUM((U$1&gt;='Gastos com Pessoal'!$E$113:$E$122)*(U$1&lt;='Gastos com Pessoal'!$F$113:$F$122)*INDIRECT(CONCATENATE("'Encargos e Benefícios'!",$AY49)))+SUM((U$1&gt;='Gastos com Pessoal'!$E$7:$E$106)*(U$1&lt;='Gastos com Pessoal'!$F$7:$F$106)*(IF('Gastos com Pessoal'!$G$7:$G$106&lt;=U$1,1,0))*INDIRECT(CONCATENATE("'Gastos com Pessoal'!",$AZ49)))+SUM((U$1&gt;='Gastos com Pessoal'!$E$113:$E$122)*(U$1&lt;='Gastos com Pessoal'!$F$113:$F$122)*(IF('Gastos com Pessoal'!$G$113:$G$122&lt;=U$1,1,0))*INDIRECT(CONCATENATE("'Gastos com Pessoal'!",$BA49)))+SUM((U$1&gt;='Gastos com Pessoal'!$E$7:$E$106)*(U$1&lt;='Gastos com Pessoal'!$F$7:$F$106)*(IF('Gastos com Pessoal'!$L$7:$L$106&lt;=U$1,1,0))*INDIRECT(CONCATENATE("'Gastos com Pessoal'!",$BB49)))+SUM((U$1&gt;='Gastos com Pessoal'!$E$113:$E$122)*(U$1&lt;='Gastos com Pessoal'!$F$113:$F$122)*(IF('Gastos com Pessoal'!$L$113:$L$122&lt;=U$1,1,0))*INDIRECT(CONCATENATE("'Gastos com Pessoal'!",$BC49)))+SUM((U$1&gt;='Gastos com Pessoal'!$E$7:$E$106)*(U$1&lt;='Gastos com Pessoal'!$F$7:$F$106)*(IF('Gastos com Pessoal'!$Q$7:$Q$106&lt;=U$1,1,0))*INDIRECT(CONCATENATE("'Gastos com Pessoal'!",$BD49)))+SUM((U$1&gt;='Gastos com Pessoal'!$E$113:$E$122)*(U$1&lt;='Gastos com Pessoal'!$F$113:$F$122)*(IF('Gastos com Pessoal'!$Q$113:$Q$122&lt;=U$1,1,0))*INDIRECT(CONCATENATE("'Gastos com Pessoal'!",$BE49)))</f>
        <v>0</v>
      </c>
      <c r="V49" s="88">
        <f t="array" aca="1" ref="V49" ca="1">SUM((V$1&gt;='Gastos com Pessoal'!$E$7:$E$106)*(V$1&lt;='Gastos com Pessoal'!$F$7:$F$106)*INDIRECT(CONCATENATE("'Encargos e Benefícios'!",$AX49)))+SUM((V$1&gt;='Gastos com Pessoal'!$E$113:$E$122)*(V$1&lt;='Gastos com Pessoal'!$F$113:$F$122)*INDIRECT(CONCATENATE("'Encargos e Benefícios'!",$AY49)))+SUM((V$1&gt;='Gastos com Pessoal'!$E$7:$E$106)*(V$1&lt;='Gastos com Pessoal'!$F$7:$F$106)*(IF('Gastos com Pessoal'!$G$7:$G$106&lt;=V$1,1,0))*INDIRECT(CONCATENATE("'Gastos com Pessoal'!",$AZ49)))+SUM((V$1&gt;='Gastos com Pessoal'!$E$113:$E$122)*(V$1&lt;='Gastos com Pessoal'!$F$113:$F$122)*(IF('Gastos com Pessoal'!$G$113:$G$122&lt;=V$1,1,0))*INDIRECT(CONCATENATE("'Gastos com Pessoal'!",$BA49)))+SUM((V$1&gt;='Gastos com Pessoal'!$E$7:$E$106)*(V$1&lt;='Gastos com Pessoal'!$F$7:$F$106)*(IF('Gastos com Pessoal'!$L$7:$L$106&lt;=V$1,1,0))*INDIRECT(CONCATENATE("'Gastos com Pessoal'!",$BB49)))+SUM((V$1&gt;='Gastos com Pessoal'!$E$113:$E$122)*(V$1&lt;='Gastos com Pessoal'!$F$113:$F$122)*(IF('Gastos com Pessoal'!$L$113:$L$122&lt;=V$1,1,0))*INDIRECT(CONCATENATE("'Gastos com Pessoal'!",$BC49)))+SUM((V$1&gt;='Gastos com Pessoal'!$E$7:$E$106)*(V$1&lt;='Gastos com Pessoal'!$F$7:$F$106)*(IF('Gastos com Pessoal'!$Q$7:$Q$106&lt;=V$1,1,0))*INDIRECT(CONCATENATE("'Gastos com Pessoal'!",$BD49)))+SUM((V$1&gt;='Gastos com Pessoal'!$E$113:$E$122)*(V$1&lt;='Gastos com Pessoal'!$F$113:$F$122)*(IF('Gastos com Pessoal'!$Q$113:$Q$122&lt;=V$1,1,0))*INDIRECT(CONCATENATE("'Gastos com Pessoal'!",$BE49)))</f>
        <v>0</v>
      </c>
      <c r="W49" s="88">
        <f t="array" aca="1" ref="W49" ca="1">SUM((W$1&gt;='Gastos com Pessoal'!$E$7:$E$106)*(W$1&lt;='Gastos com Pessoal'!$F$7:$F$106)*INDIRECT(CONCATENATE("'Encargos e Benefícios'!",$AX49)))+SUM((W$1&gt;='Gastos com Pessoal'!$E$113:$E$122)*(W$1&lt;='Gastos com Pessoal'!$F$113:$F$122)*INDIRECT(CONCATENATE("'Encargos e Benefícios'!",$AY49)))+SUM((W$1&gt;='Gastos com Pessoal'!$E$7:$E$106)*(W$1&lt;='Gastos com Pessoal'!$F$7:$F$106)*(IF('Gastos com Pessoal'!$G$7:$G$106&lt;=W$1,1,0))*INDIRECT(CONCATENATE("'Gastos com Pessoal'!",$AZ49)))+SUM((W$1&gt;='Gastos com Pessoal'!$E$113:$E$122)*(W$1&lt;='Gastos com Pessoal'!$F$113:$F$122)*(IF('Gastos com Pessoal'!$G$113:$G$122&lt;=W$1,1,0))*INDIRECT(CONCATENATE("'Gastos com Pessoal'!",$BA49)))+SUM((W$1&gt;='Gastos com Pessoal'!$E$7:$E$106)*(W$1&lt;='Gastos com Pessoal'!$F$7:$F$106)*(IF('Gastos com Pessoal'!$L$7:$L$106&lt;=W$1,1,0))*INDIRECT(CONCATENATE("'Gastos com Pessoal'!",$BB49)))+SUM((W$1&gt;='Gastos com Pessoal'!$E$113:$E$122)*(W$1&lt;='Gastos com Pessoal'!$F$113:$F$122)*(IF('Gastos com Pessoal'!$L$113:$L$122&lt;=W$1,1,0))*INDIRECT(CONCATENATE("'Gastos com Pessoal'!",$BC49)))+SUM((W$1&gt;='Gastos com Pessoal'!$E$7:$E$106)*(W$1&lt;='Gastos com Pessoal'!$F$7:$F$106)*(IF('Gastos com Pessoal'!$Q$7:$Q$106&lt;=W$1,1,0))*INDIRECT(CONCATENATE("'Gastos com Pessoal'!",$BD49)))+SUM((W$1&gt;='Gastos com Pessoal'!$E$113:$E$122)*(W$1&lt;='Gastos com Pessoal'!$F$113:$F$122)*(IF('Gastos com Pessoal'!$Q$113:$Q$122&lt;=W$1,1,0))*INDIRECT(CONCATENATE("'Gastos com Pessoal'!",$BE49)))</f>
        <v>0</v>
      </c>
      <c r="X49" s="88">
        <f t="array" aca="1" ref="X49" ca="1">SUM((X$1&gt;='Gastos com Pessoal'!$E$7:$E$106)*(X$1&lt;='Gastos com Pessoal'!$F$7:$F$106)*INDIRECT(CONCATENATE("'Encargos e Benefícios'!",$AX49)))+SUM((X$1&gt;='Gastos com Pessoal'!$E$113:$E$122)*(X$1&lt;='Gastos com Pessoal'!$F$113:$F$122)*INDIRECT(CONCATENATE("'Encargos e Benefícios'!",$AY49)))+SUM((X$1&gt;='Gastos com Pessoal'!$E$7:$E$106)*(X$1&lt;='Gastos com Pessoal'!$F$7:$F$106)*(IF('Gastos com Pessoal'!$G$7:$G$106&lt;=X$1,1,0))*INDIRECT(CONCATENATE("'Gastos com Pessoal'!",$AZ49)))+SUM((X$1&gt;='Gastos com Pessoal'!$E$113:$E$122)*(X$1&lt;='Gastos com Pessoal'!$F$113:$F$122)*(IF('Gastos com Pessoal'!$G$113:$G$122&lt;=X$1,1,0))*INDIRECT(CONCATENATE("'Gastos com Pessoal'!",$BA49)))+SUM((X$1&gt;='Gastos com Pessoal'!$E$7:$E$106)*(X$1&lt;='Gastos com Pessoal'!$F$7:$F$106)*(IF('Gastos com Pessoal'!$L$7:$L$106&lt;=X$1,1,0))*INDIRECT(CONCATENATE("'Gastos com Pessoal'!",$BB49)))+SUM((X$1&gt;='Gastos com Pessoal'!$E$113:$E$122)*(X$1&lt;='Gastos com Pessoal'!$F$113:$F$122)*(IF('Gastos com Pessoal'!$L$113:$L$122&lt;=X$1,1,0))*INDIRECT(CONCATENATE("'Gastos com Pessoal'!",$BC49)))+SUM((X$1&gt;='Gastos com Pessoal'!$E$7:$E$106)*(X$1&lt;='Gastos com Pessoal'!$F$7:$F$106)*(IF('Gastos com Pessoal'!$Q$7:$Q$106&lt;=X$1,1,0))*INDIRECT(CONCATENATE("'Gastos com Pessoal'!",$BD49)))+SUM((X$1&gt;='Gastos com Pessoal'!$E$113:$E$122)*(X$1&lt;='Gastos com Pessoal'!$F$113:$F$122)*(IF('Gastos com Pessoal'!$Q$113:$Q$122&lt;=X$1,1,0))*INDIRECT(CONCATENATE("'Gastos com Pessoal'!",$BE49)))</f>
        <v>0</v>
      </c>
      <c r="Y49" s="88">
        <f t="array" aca="1" ref="Y49" ca="1">SUM((Y$1&gt;='Gastos com Pessoal'!$E$7:$E$106)*(Y$1&lt;='Gastos com Pessoal'!$F$7:$F$106)*INDIRECT(CONCATENATE("'Encargos e Benefícios'!",$AX49)))+SUM((Y$1&gt;='Gastos com Pessoal'!$E$113:$E$122)*(Y$1&lt;='Gastos com Pessoal'!$F$113:$F$122)*INDIRECT(CONCATENATE("'Encargos e Benefícios'!",$AY49)))+SUM((Y$1&gt;='Gastos com Pessoal'!$E$7:$E$106)*(Y$1&lt;='Gastos com Pessoal'!$F$7:$F$106)*(IF('Gastos com Pessoal'!$G$7:$G$106&lt;=Y$1,1,0))*INDIRECT(CONCATENATE("'Gastos com Pessoal'!",$AZ49)))+SUM((Y$1&gt;='Gastos com Pessoal'!$E$113:$E$122)*(Y$1&lt;='Gastos com Pessoal'!$F$113:$F$122)*(IF('Gastos com Pessoal'!$G$113:$G$122&lt;=Y$1,1,0))*INDIRECT(CONCATENATE("'Gastos com Pessoal'!",$BA49)))+SUM((Y$1&gt;='Gastos com Pessoal'!$E$7:$E$106)*(Y$1&lt;='Gastos com Pessoal'!$F$7:$F$106)*(IF('Gastos com Pessoal'!$L$7:$L$106&lt;=Y$1,1,0))*INDIRECT(CONCATENATE("'Gastos com Pessoal'!",$BB49)))+SUM((Y$1&gt;='Gastos com Pessoal'!$E$113:$E$122)*(Y$1&lt;='Gastos com Pessoal'!$F$113:$F$122)*(IF('Gastos com Pessoal'!$L$113:$L$122&lt;=Y$1,1,0))*INDIRECT(CONCATENATE("'Gastos com Pessoal'!",$BC49)))+SUM((Y$1&gt;='Gastos com Pessoal'!$E$7:$E$106)*(Y$1&lt;='Gastos com Pessoal'!$F$7:$F$106)*(IF('Gastos com Pessoal'!$Q$7:$Q$106&lt;=Y$1,1,0))*INDIRECT(CONCATENATE("'Gastos com Pessoal'!",$BD49)))+SUM((Y$1&gt;='Gastos com Pessoal'!$E$113:$E$122)*(Y$1&lt;='Gastos com Pessoal'!$F$113:$F$122)*(IF('Gastos com Pessoal'!$Q$113:$Q$122&lt;=Y$1,1,0))*INDIRECT(CONCATENATE("'Gastos com Pessoal'!",$BE49)))</f>
        <v>0</v>
      </c>
      <c r="Z49" s="88">
        <f t="array" aca="1" ref="Z49" ca="1">SUM((Z$1&gt;='Gastos com Pessoal'!$E$7:$E$106)*(Z$1&lt;='Gastos com Pessoal'!$F$7:$F$106)*INDIRECT(CONCATENATE("'Encargos e Benefícios'!",$AX49)))+SUM((Z$1&gt;='Gastos com Pessoal'!$E$113:$E$122)*(Z$1&lt;='Gastos com Pessoal'!$F$113:$F$122)*INDIRECT(CONCATENATE("'Encargos e Benefícios'!",$AY49)))+SUM((Z$1&gt;='Gastos com Pessoal'!$E$7:$E$106)*(Z$1&lt;='Gastos com Pessoal'!$F$7:$F$106)*(IF('Gastos com Pessoal'!$G$7:$G$106&lt;=Z$1,1,0))*INDIRECT(CONCATENATE("'Gastos com Pessoal'!",$AZ49)))+SUM((Z$1&gt;='Gastos com Pessoal'!$E$113:$E$122)*(Z$1&lt;='Gastos com Pessoal'!$F$113:$F$122)*(IF('Gastos com Pessoal'!$G$113:$G$122&lt;=Z$1,1,0))*INDIRECT(CONCATENATE("'Gastos com Pessoal'!",$BA49)))+SUM((Z$1&gt;='Gastos com Pessoal'!$E$7:$E$106)*(Z$1&lt;='Gastos com Pessoal'!$F$7:$F$106)*(IF('Gastos com Pessoal'!$L$7:$L$106&lt;=Z$1,1,0))*INDIRECT(CONCATENATE("'Gastos com Pessoal'!",$BB49)))+SUM((Z$1&gt;='Gastos com Pessoal'!$E$113:$E$122)*(Z$1&lt;='Gastos com Pessoal'!$F$113:$F$122)*(IF('Gastos com Pessoal'!$L$113:$L$122&lt;=Z$1,1,0))*INDIRECT(CONCATENATE("'Gastos com Pessoal'!",$BC49)))+SUM((Z$1&gt;='Gastos com Pessoal'!$E$7:$E$106)*(Z$1&lt;='Gastos com Pessoal'!$F$7:$F$106)*(IF('Gastos com Pessoal'!$Q$7:$Q$106&lt;=Z$1,1,0))*INDIRECT(CONCATENATE("'Gastos com Pessoal'!",$BD49)))+SUM((Z$1&gt;='Gastos com Pessoal'!$E$113:$E$122)*(Z$1&lt;='Gastos com Pessoal'!$F$113:$F$122)*(IF('Gastos com Pessoal'!$Q$113:$Q$122&lt;=Z$1,1,0))*INDIRECT(CONCATENATE("'Gastos com Pessoal'!",$BE49)))</f>
        <v>0</v>
      </c>
      <c r="AA49" s="88">
        <f t="array" aca="1" ref="AA49" ca="1">SUM((AA$1&gt;='Gastos com Pessoal'!$E$7:$E$106)*(AA$1&lt;='Gastos com Pessoal'!$F$7:$F$106)*INDIRECT(CONCATENATE("'Encargos e Benefícios'!",$AX49)))+SUM((AA$1&gt;='Gastos com Pessoal'!$E$113:$E$122)*(AA$1&lt;='Gastos com Pessoal'!$F$113:$F$122)*INDIRECT(CONCATENATE("'Encargos e Benefícios'!",$AY49)))+SUM((AA$1&gt;='Gastos com Pessoal'!$E$7:$E$106)*(AA$1&lt;='Gastos com Pessoal'!$F$7:$F$106)*(IF('Gastos com Pessoal'!$G$7:$G$106&lt;=AA$1,1,0))*INDIRECT(CONCATENATE("'Gastos com Pessoal'!",$AZ49)))+SUM((AA$1&gt;='Gastos com Pessoal'!$E$113:$E$122)*(AA$1&lt;='Gastos com Pessoal'!$F$113:$F$122)*(IF('Gastos com Pessoal'!$G$113:$G$122&lt;=AA$1,1,0))*INDIRECT(CONCATENATE("'Gastos com Pessoal'!",$BA49)))+SUM((AA$1&gt;='Gastos com Pessoal'!$E$7:$E$106)*(AA$1&lt;='Gastos com Pessoal'!$F$7:$F$106)*(IF('Gastos com Pessoal'!$L$7:$L$106&lt;=AA$1,1,0))*INDIRECT(CONCATENATE("'Gastos com Pessoal'!",$BB49)))+SUM((AA$1&gt;='Gastos com Pessoal'!$E$113:$E$122)*(AA$1&lt;='Gastos com Pessoal'!$F$113:$F$122)*(IF('Gastos com Pessoal'!$L$113:$L$122&lt;=AA$1,1,0))*INDIRECT(CONCATENATE("'Gastos com Pessoal'!",$BC49)))+SUM((AA$1&gt;='Gastos com Pessoal'!$E$7:$E$106)*(AA$1&lt;='Gastos com Pessoal'!$F$7:$F$106)*(IF('Gastos com Pessoal'!$Q$7:$Q$106&lt;=AA$1,1,0))*INDIRECT(CONCATENATE("'Gastos com Pessoal'!",$BD49)))+SUM((AA$1&gt;='Gastos com Pessoal'!$E$113:$E$122)*(AA$1&lt;='Gastos com Pessoal'!$F$113:$F$122)*(IF('Gastos com Pessoal'!$Q$113:$Q$122&lt;=AA$1,1,0))*INDIRECT(CONCATENATE("'Gastos com Pessoal'!",$BE49)))</f>
        <v>0</v>
      </c>
      <c r="AB49" s="88">
        <f t="array" aca="1" ref="AB49" ca="1">SUM((AB$1&gt;='Gastos com Pessoal'!$E$7:$E$106)*(AB$1&lt;='Gastos com Pessoal'!$F$7:$F$106)*INDIRECT(CONCATENATE("'Encargos e Benefícios'!",$AX49)))+SUM((AB$1&gt;='Gastos com Pessoal'!$E$113:$E$122)*(AB$1&lt;='Gastos com Pessoal'!$F$113:$F$122)*INDIRECT(CONCATENATE("'Encargos e Benefícios'!",$AY49)))+SUM((AB$1&gt;='Gastos com Pessoal'!$E$7:$E$106)*(AB$1&lt;='Gastos com Pessoal'!$F$7:$F$106)*(IF('Gastos com Pessoal'!$G$7:$G$106&lt;=AB$1,1,0))*INDIRECT(CONCATENATE("'Gastos com Pessoal'!",$AZ49)))+SUM((AB$1&gt;='Gastos com Pessoal'!$E$113:$E$122)*(AB$1&lt;='Gastos com Pessoal'!$F$113:$F$122)*(IF('Gastos com Pessoal'!$G$113:$G$122&lt;=AB$1,1,0))*INDIRECT(CONCATENATE("'Gastos com Pessoal'!",$BA49)))+SUM((AB$1&gt;='Gastos com Pessoal'!$E$7:$E$106)*(AB$1&lt;='Gastos com Pessoal'!$F$7:$F$106)*(IF('Gastos com Pessoal'!$L$7:$L$106&lt;=AB$1,1,0))*INDIRECT(CONCATENATE("'Gastos com Pessoal'!",$BB49)))+SUM((AB$1&gt;='Gastos com Pessoal'!$E$113:$E$122)*(AB$1&lt;='Gastos com Pessoal'!$F$113:$F$122)*(IF('Gastos com Pessoal'!$L$113:$L$122&lt;=AB$1,1,0))*INDIRECT(CONCATENATE("'Gastos com Pessoal'!",$BC49)))+SUM((AB$1&gt;='Gastos com Pessoal'!$E$7:$E$106)*(AB$1&lt;='Gastos com Pessoal'!$F$7:$F$106)*(IF('Gastos com Pessoal'!$Q$7:$Q$106&lt;=AB$1,1,0))*INDIRECT(CONCATENATE("'Gastos com Pessoal'!",$BD49)))+SUM((AB$1&gt;='Gastos com Pessoal'!$E$113:$E$122)*(AB$1&lt;='Gastos com Pessoal'!$F$113:$F$122)*(IF('Gastos com Pessoal'!$Q$113:$Q$122&lt;=AB$1,1,0))*INDIRECT(CONCATENATE("'Gastos com Pessoal'!",$BE49)))</f>
        <v>0</v>
      </c>
      <c r="AC49" s="88">
        <f t="array" aca="1" ref="AC49" ca="1">SUM((AC$1&gt;='Gastos com Pessoal'!$E$7:$E$106)*(AC$1&lt;='Gastos com Pessoal'!$F$7:$F$106)*INDIRECT(CONCATENATE("'Encargos e Benefícios'!",$AX49)))+SUM((AC$1&gt;='Gastos com Pessoal'!$E$113:$E$122)*(AC$1&lt;='Gastos com Pessoal'!$F$113:$F$122)*INDIRECT(CONCATENATE("'Encargos e Benefícios'!",$AY49)))+SUM((AC$1&gt;='Gastos com Pessoal'!$E$7:$E$106)*(AC$1&lt;='Gastos com Pessoal'!$F$7:$F$106)*(IF('Gastos com Pessoal'!$G$7:$G$106&lt;=AC$1,1,0))*INDIRECT(CONCATENATE("'Gastos com Pessoal'!",$AZ49)))+SUM((AC$1&gt;='Gastos com Pessoal'!$E$113:$E$122)*(AC$1&lt;='Gastos com Pessoal'!$F$113:$F$122)*(IF('Gastos com Pessoal'!$G$113:$G$122&lt;=AC$1,1,0))*INDIRECT(CONCATENATE("'Gastos com Pessoal'!",$BA49)))+SUM((AC$1&gt;='Gastos com Pessoal'!$E$7:$E$106)*(AC$1&lt;='Gastos com Pessoal'!$F$7:$F$106)*(IF('Gastos com Pessoal'!$L$7:$L$106&lt;=AC$1,1,0))*INDIRECT(CONCATENATE("'Gastos com Pessoal'!",$BB49)))+SUM((AC$1&gt;='Gastos com Pessoal'!$E$113:$E$122)*(AC$1&lt;='Gastos com Pessoal'!$F$113:$F$122)*(IF('Gastos com Pessoal'!$L$113:$L$122&lt;=AC$1,1,0))*INDIRECT(CONCATENATE("'Gastos com Pessoal'!",$BC49)))+SUM((AC$1&gt;='Gastos com Pessoal'!$E$7:$E$106)*(AC$1&lt;='Gastos com Pessoal'!$F$7:$F$106)*(IF('Gastos com Pessoal'!$Q$7:$Q$106&lt;=AC$1,1,0))*INDIRECT(CONCATENATE("'Gastos com Pessoal'!",$BD49)))+SUM((AC$1&gt;='Gastos com Pessoal'!$E$113:$E$122)*(AC$1&lt;='Gastos com Pessoal'!$F$113:$F$122)*(IF('Gastos com Pessoal'!$Q$113:$Q$122&lt;=AC$1,1,0))*INDIRECT(CONCATENATE("'Gastos com Pessoal'!",$BE49)))</f>
        <v>0</v>
      </c>
      <c r="AD49" s="88">
        <f t="array" aca="1" ref="AD49" ca="1">SUM((AD$1&gt;='Gastos com Pessoal'!$E$7:$E$106)*(AD$1&lt;='Gastos com Pessoal'!$F$7:$F$106)*INDIRECT(CONCATENATE("'Encargos e Benefícios'!",$AX49)))+SUM((AD$1&gt;='Gastos com Pessoal'!$E$113:$E$122)*(AD$1&lt;='Gastos com Pessoal'!$F$113:$F$122)*INDIRECT(CONCATENATE("'Encargos e Benefícios'!",$AY49)))+SUM((AD$1&gt;='Gastos com Pessoal'!$E$7:$E$106)*(AD$1&lt;='Gastos com Pessoal'!$F$7:$F$106)*(IF('Gastos com Pessoal'!$G$7:$G$106&lt;=AD$1,1,0))*INDIRECT(CONCATENATE("'Gastos com Pessoal'!",$AZ49)))+SUM((AD$1&gt;='Gastos com Pessoal'!$E$113:$E$122)*(AD$1&lt;='Gastos com Pessoal'!$F$113:$F$122)*(IF('Gastos com Pessoal'!$G$113:$G$122&lt;=AD$1,1,0))*INDIRECT(CONCATENATE("'Gastos com Pessoal'!",$BA49)))+SUM((AD$1&gt;='Gastos com Pessoal'!$E$7:$E$106)*(AD$1&lt;='Gastos com Pessoal'!$F$7:$F$106)*(IF('Gastos com Pessoal'!$L$7:$L$106&lt;=AD$1,1,0))*INDIRECT(CONCATENATE("'Gastos com Pessoal'!",$BB49)))+SUM((AD$1&gt;='Gastos com Pessoal'!$E$113:$E$122)*(AD$1&lt;='Gastos com Pessoal'!$F$113:$F$122)*(IF('Gastos com Pessoal'!$L$113:$L$122&lt;=AD$1,1,0))*INDIRECT(CONCATENATE("'Gastos com Pessoal'!",$BC49)))+SUM((AD$1&gt;='Gastos com Pessoal'!$E$7:$E$106)*(AD$1&lt;='Gastos com Pessoal'!$F$7:$F$106)*(IF('Gastos com Pessoal'!$Q$7:$Q$106&lt;=AD$1,1,0))*INDIRECT(CONCATENATE("'Gastos com Pessoal'!",$BD49)))+SUM((AD$1&gt;='Gastos com Pessoal'!$E$113:$E$122)*(AD$1&lt;='Gastos com Pessoal'!$F$113:$F$122)*(IF('Gastos com Pessoal'!$Q$113:$Q$122&lt;=AD$1,1,0))*INDIRECT(CONCATENATE("'Gastos com Pessoal'!",$BE49)))</f>
        <v>0</v>
      </c>
      <c r="AE49" s="88">
        <f t="array" aca="1" ref="AE49" ca="1">SUM((AE$1&gt;='Gastos com Pessoal'!$E$7:$E$106)*(AE$1&lt;='Gastos com Pessoal'!$F$7:$F$106)*INDIRECT(CONCATENATE("'Encargos e Benefícios'!",$AX49)))+SUM((AE$1&gt;='Gastos com Pessoal'!$E$113:$E$122)*(AE$1&lt;='Gastos com Pessoal'!$F$113:$F$122)*INDIRECT(CONCATENATE("'Encargos e Benefícios'!",$AY49)))+SUM((AE$1&gt;='Gastos com Pessoal'!$E$7:$E$106)*(AE$1&lt;='Gastos com Pessoal'!$F$7:$F$106)*(IF('Gastos com Pessoal'!$G$7:$G$106&lt;=AE$1,1,0))*INDIRECT(CONCATENATE("'Gastos com Pessoal'!",$AZ49)))+SUM((AE$1&gt;='Gastos com Pessoal'!$E$113:$E$122)*(AE$1&lt;='Gastos com Pessoal'!$F$113:$F$122)*(IF('Gastos com Pessoal'!$G$113:$G$122&lt;=AE$1,1,0))*INDIRECT(CONCATENATE("'Gastos com Pessoal'!",$BA49)))+SUM((AE$1&gt;='Gastos com Pessoal'!$E$7:$E$106)*(AE$1&lt;='Gastos com Pessoal'!$F$7:$F$106)*(IF('Gastos com Pessoal'!$L$7:$L$106&lt;=AE$1,1,0))*INDIRECT(CONCATENATE("'Gastos com Pessoal'!",$BB49)))+SUM((AE$1&gt;='Gastos com Pessoal'!$E$113:$E$122)*(AE$1&lt;='Gastos com Pessoal'!$F$113:$F$122)*(IF('Gastos com Pessoal'!$L$113:$L$122&lt;=AE$1,1,0))*INDIRECT(CONCATENATE("'Gastos com Pessoal'!",$BC49)))+SUM((AE$1&gt;='Gastos com Pessoal'!$E$7:$E$106)*(AE$1&lt;='Gastos com Pessoal'!$F$7:$F$106)*(IF('Gastos com Pessoal'!$Q$7:$Q$106&lt;=AE$1,1,0))*INDIRECT(CONCATENATE("'Gastos com Pessoal'!",$BD49)))+SUM((AE$1&gt;='Gastos com Pessoal'!$E$113:$E$122)*(AE$1&lt;='Gastos com Pessoal'!$F$113:$F$122)*(IF('Gastos com Pessoal'!$Q$113:$Q$122&lt;=AE$1,1,0))*INDIRECT(CONCATENATE("'Gastos com Pessoal'!",$BE49)))</f>
        <v>0</v>
      </c>
      <c r="AF49" s="88">
        <f t="array" aca="1" ref="AF49" ca="1">SUM((AF$1&gt;='Gastos com Pessoal'!$E$7:$E$106)*(AF$1&lt;='Gastos com Pessoal'!$F$7:$F$106)*INDIRECT(CONCATENATE("'Encargos e Benefícios'!",$AX49)))+SUM((AF$1&gt;='Gastos com Pessoal'!$E$113:$E$122)*(AF$1&lt;='Gastos com Pessoal'!$F$113:$F$122)*INDIRECT(CONCATENATE("'Encargos e Benefícios'!",$AY49)))+SUM((AF$1&gt;='Gastos com Pessoal'!$E$7:$E$106)*(AF$1&lt;='Gastos com Pessoal'!$F$7:$F$106)*(IF('Gastos com Pessoal'!$G$7:$G$106&lt;=AF$1,1,0))*INDIRECT(CONCATENATE("'Gastos com Pessoal'!",$AZ49)))+SUM((AF$1&gt;='Gastos com Pessoal'!$E$113:$E$122)*(AF$1&lt;='Gastos com Pessoal'!$F$113:$F$122)*(IF('Gastos com Pessoal'!$G$113:$G$122&lt;=AF$1,1,0))*INDIRECT(CONCATENATE("'Gastos com Pessoal'!",$BA49)))+SUM((AF$1&gt;='Gastos com Pessoal'!$E$7:$E$106)*(AF$1&lt;='Gastos com Pessoal'!$F$7:$F$106)*(IF('Gastos com Pessoal'!$L$7:$L$106&lt;=AF$1,1,0))*INDIRECT(CONCATENATE("'Gastos com Pessoal'!",$BB49)))+SUM((AF$1&gt;='Gastos com Pessoal'!$E$113:$E$122)*(AF$1&lt;='Gastos com Pessoal'!$F$113:$F$122)*(IF('Gastos com Pessoal'!$L$113:$L$122&lt;=AF$1,1,0))*INDIRECT(CONCATENATE("'Gastos com Pessoal'!",$BC49)))+SUM((AF$1&gt;='Gastos com Pessoal'!$E$7:$E$106)*(AF$1&lt;='Gastos com Pessoal'!$F$7:$F$106)*(IF('Gastos com Pessoal'!$Q$7:$Q$106&lt;=AF$1,1,0))*INDIRECT(CONCATENATE("'Gastos com Pessoal'!",$BD49)))+SUM((AF$1&gt;='Gastos com Pessoal'!$E$113:$E$122)*(AF$1&lt;='Gastos com Pessoal'!$F$113:$F$122)*(IF('Gastos com Pessoal'!$Q$113:$Q$122&lt;=AF$1,1,0))*INDIRECT(CONCATENATE("'Gastos com Pessoal'!",$BE49)))</f>
        <v>0</v>
      </c>
      <c r="AG49" s="88">
        <f t="array" aca="1" ref="AG49" ca="1">SUM((AG$1&gt;='Gastos com Pessoal'!$E$7:$E$106)*(AG$1&lt;='Gastos com Pessoal'!$F$7:$F$106)*INDIRECT(CONCATENATE("'Encargos e Benefícios'!",$AX49)))+SUM((AG$1&gt;='Gastos com Pessoal'!$E$113:$E$122)*(AG$1&lt;='Gastos com Pessoal'!$F$113:$F$122)*INDIRECT(CONCATENATE("'Encargos e Benefícios'!",$AY49)))+SUM((AG$1&gt;='Gastos com Pessoal'!$E$7:$E$106)*(AG$1&lt;='Gastos com Pessoal'!$F$7:$F$106)*(IF('Gastos com Pessoal'!$G$7:$G$106&lt;=AG$1,1,0))*INDIRECT(CONCATENATE("'Gastos com Pessoal'!",$AZ49)))+SUM((AG$1&gt;='Gastos com Pessoal'!$E$113:$E$122)*(AG$1&lt;='Gastos com Pessoal'!$F$113:$F$122)*(IF('Gastos com Pessoal'!$G$113:$G$122&lt;=AG$1,1,0))*INDIRECT(CONCATENATE("'Gastos com Pessoal'!",$BA49)))+SUM((AG$1&gt;='Gastos com Pessoal'!$E$7:$E$106)*(AG$1&lt;='Gastos com Pessoal'!$F$7:$F$106)*(IF('Gastos com Pessoal'!$L$7:$L$106&lt;=AG$1,1,0))*INDIRECT(CONCATENATE("'Gastos com Pessoal'!",$BB49)))+SUM((AG$1&gt;='Gastos com Pessoal'!$E$113:$E$122)*(AG$1&lt;='Gastos com Pessoal'!$F$113:$F$122)*(IF('Gastos com Pessoal'!$L$113:$L$122&lt;=AG$1,1,0))*INDIRECT(CONCATENATE("'Gastos com Pessoal'!",$BC49)))+SUM((AG$1&gt;='Gastos com Pessoal'!$E$7:$E$106)*(AG$1&lt;='Gastos com Pessoal'!$F$7:$F$106)*(IF('Gastos com Pessoal'!$Q$7:$Q$106&lt;=AG$1,1,0))*INDIRECT(CONCATENATE("'Gastos com Pessoal'!",$BD49)))+SUM((AG$1&gt;='Gastos com Pessoal'!$E$113:$E$122)*(AG$1&lt;='Gastos com Pessoal'!$F$113:$F$122)*(IF('Gastos com Pessoal'!$Q$113:$Q$122&lt;=AG$1,1,0))*INDIRECT(CONCATENATE("'Gastos com Pessoal'!",$BE49)))</f>
        <v>0</v>
      </c>
      <c r="AH49" s="88">
        <f t="array" aca="1" ref="AH49" ca="1">SUM((AH$1&gt;='Gastos com Pessoal'!$E$7:$E$106)*(AH$1&lt;='Gastos com Pessoal'!$F$7:$F$106)*INDIRECT(CONCATENATE("'Encargos e Benefícios'!",$AX49)))+SUM((AH$1&gt;='Gastos com Pessoal'!$E$113:$E$122)*(AH$1&lt;='Gastos com Pessoal'!$F$113:$F$122)*INDIRECT(CONCATENATE("'Encargos e Benefícios'!",$AY49)))+SUM((AH$1&gt;='Gastos com Pessoal'!$E$7:$E$106)*(AH$1&lt;='Gastos com Pessoal'!$F$7:$F$106)*(IF('Gastos com Pessoal'!$G$7:$G$106&lt;=AH$1,1,0))*INDIRECT(CONCATENATE("'Gastos com Pessoal'!",$AZ49)))+SUM((AH$1&gt;='Gastos com Pessoal'!$E$113:$E$122)*(AH$1&lt;='Gastos com Pessoal'!$F$113:$F$122)*(IF('Gastos com Pessoal'!$G$113:$G$122&lt;=AH$1,1,0))*INDIRECT(CONCATENATE("'Gastos com Pessoal'!",$BA49)))+SUM((AH$1&gt;='Gastos com Pessoal'!$E$7:$E$106)*(AH$1&lt;='Gastos com Pessoal'!$F$7:$F$106)*(IF('Gastos com Pessoal'!$L$7:$L$106&lt;=AH$1,1,0))*INDIRECT(CONCATENATE("'Gastos com Pessoal'!",$BB49)))+SUM((AH$1&gt;='Gastos com Pessoal'!$E$113:$E$122)*(AH$1&lt;='Gastos com Pessoal'!$F$113:$F$122)*(IF('Gastos com Pessoal'!$L$113:$L$122&lt;=AH$1,1,0))*INDIRECT(CONCATENATE("'Gastos com Pessoal'!",$BC49)))+SUM((AH$1&gt;='Gastos com Pessoal'!$E$7:$E$106)*(AH$1&lt;='Gastos com Pessoal'!$F$7:$F$106)*(IF('Gastos com Pessoal'!$Q$7:$Q$106&lt;=AH$1,1,0))*INDIRECT(CONCATENATE("'Gastos com Pessoal'!",$BD49)))+SUM((AH$1&gt;='Gastos com Pessoal'!$E$113:$E$122)*(AH$1&lt;='Gastos com Pessoal'!$F$113:$F$122)*(IF('Gastos com Pessoal'!$Q$113:$Q$122&lt;=AH$1,1,0))*INDIRECT(CONCATENATE("'Gastos com Pessoal'!",$BE49)))</f>
        <v>0</v>
      </c>
      <c r="AI49" s="88">
        <f t="array" aca="1" ref="AI49" ca="1">SUM((AI$1&gt;='Gastos com Pessoal'!$E$7:$E$106)*(AI$1&lt;='Gastos com Pessoal'!$F$7:$F$106)*INDIRECT(CONCATENATE("'Encargos e Benefícios'!",$AX49)))+SUM((AI$1&gt;='Gastos com Pessoal'!$E$113:$E$122)*(AI$1&lt;='Gastos com Pessoal'!$F$113:$F$122)*INDIRECT(CONCATENATE("'Encargos e Benefícios'!",$AY49)))+SUM((AI$1&gt;='Gastos com Pessoal'!$E$7:$E$106)*(AI$1&lt;='Gastos com Pessoal'!$F$7:$F$106)*(IF('Gastos com Pessoal'!$G$7:$G$106&lt;=AI$1,1,0))*INDIRECT(CONCATENATE("'Gastos com Pessoal'!",$AZ49)))+SUM((AI$1&gt;='Gastos com Pessoal'!$E$113:$E$122)*(AI$1&lt;='Gastos com Pessoal'!$F$113:$F$122)*(IF('Gastos com Pessoal'!$G$113:$G$122&lt;=AI$1,1,0))*INDIRECT(CONCATENATE("'Gastos com Pessoal'!",$BA49)))+SUM((AI$1&gt;='Gastos com Pessoal'!$E$7:$E$106)*(AI$1&lt;='Gastos com Pessoal'!$F$7:$F$106)*(IF('Gastos com Pessoal'!$L$7:$L$106&lt;=AI$1,1,0))*INDIRECT(CONCATENATE("'Gastos com Pessoal'!",$BB49)))+SUM((AI$1&gt;='Gastos com Pessoal'!$E$113:$E$122)*(AI$1&lt;='Gastos com Pessoal'!$F$113:$F$122)*(IF('Gastos com Pessoal'!$L$113:$L$122&lt;=AI$1,1,0))*INDIRECT(CONCATENATE("'Gastos com Pessoal'!",$BC49)))+SUM((AI$1&gt;='Gastos com Pessoal'!$E$7:$E$106)*(AI$1&lt;='Gastos com Pessoal'!$F$7:$F$106)*(IF('Gastos com Pessoal'!$Q$7:$Q$106&lt;=AI$1,1,0))*INDIRECT(CONCATENATE("'Gastos com Pessoal'!",$BD49)))+SUM((AI$1&gt;='Gastos com Pessoal'!$E$113:$E$122)*(AI$1&lt;='Gastos com Pessoal'!$F$113:$F$122)*(IF('Gastos com Pessoal'!$Q$113:$Q$122&lt;=AI$1,1,0))*INDIRECT(CONCATENATE("'Gastos com Pessoal'!",$BE49)))</f>
        <v>0</v>
      </c>
      <c r="AJ49" s="88">
        <f t="array" aca="1" ref="AJ49" ca="1">SUM((AJ$1&gt;='Gastos com Pessoal'!$E$7:$E$106)*(AJ$1&lt;='Gastos com Pessoal'!$F$7:$F$106)*INDIRECT(CONCATENATE("'Encargos e Benefícios'!",$AX49)))+SUM((AJ$1&gt;='Gastos com Pessoal'!$E$113:$E$122)*(AJ$1&lt;='Gastos com Pessoal'!$F$113:$F$122)*INDIRECT(CONCATENATE("'Encargos e Benefícios'!",$AY49)))+SUM((AJ$1&gt;='Gastos com Pessoal'!$E$7:$E$106)*(AJ$1&lt;='Gastos com Pessoal'!$F$7:$F$106)*(IF('Gastos com Pessoal'!$G$7:$G$106&lt;=AJ$1,1,0))*INDIRECT(CONCATENATE("'Gastos com Pessoal'!",$AZ49)))+SUM((AJ$1&gt;='Gastos com Pessoal'!$E$113:$E$122)*(AJ$1&lt;='Gastos com Pessoal'!$F$113:$F$122)*(IF('Gastos com Pessoal'!$G$113:$G$122&lt;=AJ$1,1,0))*INDIRECT(CONCATENATE("'Gastos com Pessoal'!",$BA49)))+SUM((AJ$1&gt;='Gastos com Pessoal'!$E$7:$E$106)*(AJ$1&lt;='Gastos com Pessoal'!$F$7:$F$106)*(IF('Gastos com Pessoal'!$L$7:$L$106&lt;=AJ$1,1,0))*INDIRECT(CONCATENATE("'Gastos com Pessoal'!",$BB49)))+SUM((AJ$1&gt;='Gastos com Pessoal'!$E$113:$E$122)*(AJ$1&lt;='Gastos com Pessoal'!$F$113:$F$122)*(IF('Gastos com Pessoal'!$L$113:$L$122&lt;=AJ$1,1,0))*INDIRECT(CONCATENATE("'Gastos com Pessoal'!",$BC49)))+SUM((AJ$1&gt;='Gastos com Pessoal'!$E$7:$E$106)*(AJ$1&lt;='Gastos com Pessoal'!$F$7:$F$106)*(IF('Gastos com Pessoal'!$Q$7:$Q$106&lt;=AJ$1,1,0))*INDIRECT(CONCATENATE("'Gastos com Pessoal'!",$BD49)))+SUM((AJ$1&gt;='Gastos com Pessoal'!$E$113:$E$122)*(AJ$1&lt;='Gastos com Pessoal'!$F$113:$F$122)*(IF('Gastos com Pessoal'!$Q$113:$Q$122&lt;=AJ$1,1,0))*INDIRECT(CONCATENATE("'Gastos com Pessoal'!",$BE49)))</f>
        <v>0</v>
      </c>
      <c r="AK49" s="88">
        <f t="array" aca="1" ref="AK49" ca="1">SUM((AK$1&gt;='Gastos com Pessoal'!$E$7:$E$106)*(AK$1&lt;='Gastos com Pessoal'!$F$7:$F$106)*INDIRECT(CONCATENATE("'Encargos e Benefícios'!",$AX49)))+SUM((AK$1&gt;='Gastos com Pessoal'!$E$113:$E$122)*(AK$1&lt;='Gastos com Pessoal'!$F$113:$F$122)*INDIRECT(CONCATENATE("'Encargos e Benefícios'!",$AY49)))+SUM((AK$1&gt;='Gastos com Pessoal'!$E$7:$E$106)*(AK$1&lt;='Gastos com Pessoal'!$F$7:$F$106)*(IF('Gastos com Pessoal'!$G$7:$G$106&lt;=AK$1,1,0))*INDIRECT(CONCATENATE("'Gastos com Pessoal'!",$AZ49)))+SUM((AK$1&gt;='Gastos com Pessoal'!$E$113:$E$122)*(AK$1&lt;='Gastos com Pessoal'!$F$113:$F$122)*(IF('Gastos com Pessoal'!$G$113:$G$122&lt;=AK$1,1,0))*INDIRECT(CONCATENATE("'Gastos com Pessoal'!",$BA49)))+SUM((AK$1&gt;='Gastos com Pessoal'!$E$7:$E$106)*(AK$1&lt;='Gastos com Pessoal'!$F$7:$F$106)*(IF('Gastos com Pessoal'!$L$7:$L$106&lt;=AK$1,1,0))*INDIRECT(CONCATENATE("'Gastos com Pessoal'!",$BB49)))+SUM((AK$1&gt;='Gastos com Pessoal'!$E$113:$E$122)*(AK$1&lt;='Gastos com Pessoal'!$F$113:$F$122)*(IF('Gastos com Pessoal'!$L$113:$L$122&lt;=AK$1,1,0))*INDIRECT(CONCATENATE("'Gastos com Pessoal'!",$BC49)))+SUM((AK$1&gt;='Gastos com Pessoal'!$E$7:$E$106)*(AK$1&lt;='Gastos com Pessoal'!$F$7:$F$106)*(IF('Gastos com Pessoal'!$Q$7:$Q$106&lt;=AK$1,1,0))*INDIRECT(CONCATENATE("'Gastos com Pessoal'!",$BD49)))+SUM((AK$1&gt;='Gastos com Pessoal'!$E$113:$E$122)*(AK$1&lt;='Gastos com Pessoal'!$F$113:$F$122)*(IF('Gastos com Pessoal'!$Q$113:$Q$122&lt;=AK$1,1,0))*INDIRECT(CONCATENATE("'Gastos com Pessoal'!",$BE49)))</f>
        <v>0</v>
      </c>
      <c r="AL49" s="88">
        <f t="array" aca="1" ref="AL49" ca="1">SUM((AL$1&gt;='Gastos com Pessoal'!$E$7:$E$106)*(AL$1&lt;='Gastos com Pessoal'!$F$7:$F$106)*INDIRECT(CONCATENATE("'Encargos e Benefícios'!",$AX49)))+SUM((AL$1&gt;='Gastos com Pessoal'!$E$113:$E$122)*(AL$1&lt;='Gastos com Pessoal'!$F$113:$F$122)*INDIRECT(CONCATENATE("'Encargos e Benefícios'!",$AY49)))+SUM((AL$1&gt;='Gastos com Pessoal'!$E$7:$E$106)*(AL$1&lt;='Gastos com Pessoal'!$F$7:$F$106)*(IF('Gastos com Pessoal'!$G$7:$G$106&lt;=AL$1,1,0))*INDIRECT(CONCATENATE("'Gastos com Pessoal'!",$AZ49)))+SUM((AL$1&gt;='Gastos com Pessoal'!$E$113:$E$122)*(AL$1&lt;='Gastos com Pessoal'!$F$113:$F$122)*(IF('Gastos com Pessoal'!$G$113:$G$122&lt;=AL$1,1,0))*INDIRECT(CONCATENATE("'Gastos com Pessoal'!",$BA49)))+SUM((AL$1&gt;='Gastos com Pessoal'!$E$7:$E$106)*(AL$1&lt;='Gastos com Pessoal'!$F$7:$F$106)*(IF('Gastos com Pessoal'!$L$7:$L$106&lt;=AL$1,1,0))*INDIRECT(CONCATENATE("'Gastos com Pessoal'!",$BB49)))+SUM((AL$1&gt;='Gastos com Pessoal'!$E$113:$E$122)*(AL$1&lt;='Gastos com Pessoal'!$F$113:$F$122)*(IF('Gastos com Pessoal'!$L$113:$L$122&lt;=AL$1,1,0))*INDIRECT(CONCATENATE("'Gastos com Pessoal'!",$BC49)))+SUM((AL$1&gt;='Gastos com Pessoal'!$E$7:$E$106)*(AL$1&lt;='Gastos com Pessoal'!$F$7:$F$106)*(IF('Gastos com Pessoal'!$Q$7:$Q$106&lt;=AL$1,1,0))*INDIRECT(CONCATENATE("'Gastos com Pessoal'!",$BD49)))+SUM((AL$1&gt;='Gastos com Pessoal'!$E$113:$E$122)*(AL$1&lt;='Gastos com Pessoal'!$F$113:$F$122)*(IF('Gastos com Pessoal'!$Q$113:$Q$122&lt;=AL$1,1,0))*INDIRECT(CONCATENATE("'Gastos com Pessoal'!",$BE49)))</f>
        <v>0</v>
      </c>
      <c r="AM49" s="122">
        <f t="shared" ca="1" si="16"/>
        <v>0</v>
      </c>
      <c r="AN49" s="91">
        <f t="shared" ca="1" si="17"/>
        <v>0</v>
      </c>
      <c r="AO49" s="108"/>
      <c r="AP49" s="108"/>
      <c r="AQ49" s="108"/>
      <c r="AR49" s="108"/>
      <c r="AS49" s="108"/>
      <c r="AT49" s="108"/>
      <c r="AU49" s="108"/>
      <c r="AV49" s="108"/>
      <c r="AW49" s="149" t="s">
        <v>191</v>
      </c>
      <c r="AX49" s="149" t="str">
        <f ca="1">IF(ISNA('Encargos e Benefícios'!AB6),"$ZZ$6:$ZZ$105",'Encargos e Benefícios'!AB6)</f>
        <v>$ZZ$6:$ZZ$105</v>
      </c>
      <c r="AY49" s="149" t="str">
        <f ca="1">IF(ISNA('Encargos e Benefícios'!AD6),"$ZZ$112:$ZZ$121",'Encargos e Benefícios'!AD6)</f>
        <v>$ZZ$112:$ZZ$121</v>
      </c>
      <c r="AZ49" s="149" t="str">
        <f ca="1">IF(ISNA('Gastos com Pessoal'!AT6),"$ZZ$6:$ZZ$105",'Gastos com Pessoal'!AT6)</f>
        <v>$ZZ$6:$ZZ$105</v>
      </c>
      <c r="BA49" s="149" t="str">
        <f ca="1">IF(ISNA('Gastos com Pessoal'!AV6),"$ZZ$112:$ZZ$121",'Gastos com Pessoal'!AV6)</f>
        <v>$ZZ$112:$ZZ$121</v>
      </c>
      <c r="BB49" s="149" t="str">
        <f ca="1">IF(ISNA('Gastos com Pessoal'!AX6),"$ZZ$6:$ZZ$105",'Gastos com Pessoal'!AX6)</f>
        <v>$ZZ$6:$ZZ$105</v>
      </c>
      <c r="BC49" s="149" t="str">
        <f ca="1">IF(ISNA('Gastos com Pessoal'!AZ6),"$ZZ$112:$ZZ$121",'Gastos com Pessoal'!AZ6)</f>
        <v>$ZZ$112:$ZZ$121</v>
      </c>
      <c r="BD49" s="149" t="str">
        <f ca="1">IF(ISNA('Gastos com Pessoal'!BB6),"$ZZ$6:$ZZ$105",'Gastos com Pessoal'!BB6)</f>
        <v>$ZZ$6:$ZZ$105</v>
      </c>
      <c r="BE49" s="149" t="str">
        <f ca="1">IF(ISNA('Gastos com Pessoal'!BD6),"$ZZ$112:$ZZ$121",'Gastos com Pessoal'!BD6)</f>
        <v>$ZZ$112:$ZZ$121</v>
      </c>
    </row>
    <row r="50" spans="1:57" ht="23.25" customHeight="1">
      <c r="A50" s="121" t="s">
        <v>200</v>
      </c>
      <c r="B50" s="30" t="s">
        <v>201</v>
      </c>
      <c r="C50" s="88">
        <f t="array" aca="1" ref="C50" ca="1">SUM((C$1&gt;='Gastos com Pessoal'!$E$7:$E$106)*(C$1&lt;='Gastos com Pessoal'!$F$7:$F$106)*INDIRECT(CONCATENATE("'Encargos e Benefícios'!",$AX50)))+SUM((C$1&gt;='Gastos com Pessoal'!$E$113:$E$122)*(C$1&lt;='Gastos com Pessoal'!$F$113:$F$122)*INDIRECT(CONCATENATE("'Encargos e Benefícios'!",$AY50)))+SUM((C$1&gt;='Gastos com Pessoal'!$E$7:$E$106)*(C$1&lt;='Gastos com Pessoal'!$F$7:$F$106)*(IF('Gastos com Pessoal'!$G$7:$G$106&lt;=C$1,1,0))*INDIRECT(CONCATENATE("'Gastos com Pessoal'!",$AZ50)))+SUM((C$1&gt;='Gastos com Pessoal'!$E$113:$E$122)*(C$1&lt;='Gastos com Pessoal'!$F$113:$F$122)*(IF('Gastos com Pessoal'!$G$113:$G$122&lt;=C$1,1,0))*INDIRECT(CONCATENATE("'Gastos com Pessoal'!",$BA50)))+SUM((C$1&gt;='Gastos com Pessoal'!$E$7:$E$106)*(C$1&lt;='Gastos com Pessoal'!$F$7:$F$106)*(IF('Gastos com Pessoal'!$L$7:$L$106&lt;=C$1,1,0))*INDIRECT(CONCATENATE("'Gastos com Pessoal'!",$BB50)))+SUM((C$1&gt;='Gastos com Pessoal'!$E$113:$E$122)*(C$1&lt;='Gastos com Pessoal'!$F$113:$F$122)*(IF('Gastos com Pessoal'!$L$113:$L$122&lt;=C$1,1,0))*INDIRECT(CONCATENATE("'Gastos com Pessoal'!",$BC50)))+SUM((C$1&gt;='Gastos com Pessoal'!$E$7:$E$106)*(C$1&lt;='Gastos com Pessoal'!$F$7:$F$106)*(IF('Gastos com Pessoal'!$Q$7:$Q$106&lt;=C$1,1,0))*INDIRECT(CONCATENATE("'Gastos com Pessoal'!",$BD50)))+SUM((C$1&gt;='Gastos com Pessoal'!$E$113:$E$122)*(C$1&lt;='Gastos com Pessoal'!$F$113:$F$122)*(IF('Gastos com Pessoal'!$Q$113:$Q$122&lt;=C$1,1,0))*INDIRECT(CONCATENATE("'Gastos com Pessoal'!",$BE50)))</f>
        <v>7119</v>
      </c>
      <c r="D50" s="88">
        <f t="array" aca="1" ref="D50" ca="1">SUM((D$1&gt;='Gastos com Pessoal'!$E$7:$E$106)*(D$1&lt;='Gastos com Pessoal'!$F$7:$F$106)*INDIRECT(CONCATENATE("'Encargos e Benefícios'!",$AX50)))+SUM((D$1&gt;='Gastos com Pessoal'!$E$113:$E$122)*(D$1&lt;='Gastos com Pessoal'!$F$113:$F$122)*INDIRECT(CONCATENATE("'Encargos e Benefícios'!",$AY50)))+SUM((D$1&gt;='Gastos com Pessoal'!$E$7:$E$106)*(D$1&lt;='Gastos com Pessoal'!$F$7:$F$106)*(IF('Gastos com Pessoal'!$G$7:$G$106&lt;=D$1,1,0))*INDIRECT(CONCATENATE("'Gastos com Pessoal'!",$AZ50)))+SUM((D$1&gt;='Gastos com Pessoal'!$E$113:$E$122)*(D$1&lt;='Gastos com Pessoal'!$F$113:$F$122)*(IF('Gastos com Pessoal'!$G$113:$G$122&lt;=D$1,1,0))*INDIRECT(CONCATENATE("'Gastos com Pessoal'!",$BA50)))+SUM((D$1&gt;='Gastos com Pessoal'!$E$7:$E$106)*(D$1&lt;='Gastos com Pessoal'!$F$7:$F$106)*(IF('Gastos com Pessoal'!$L$7:$L$106&lt;=D$1,1,0))*INDIRECT(CONCATENATE("'Gastos com Pessoal'!",$BB50)))+SUM((D$1&gt;='Gastos com Pessoal'!$E$113:$E$122)*(D$1&lt;='Gastos com Pessoal'!$F$113:$F$122)*(IF('Gastos com Pessoal'!$L$113:$L$122&lt;=D$1,1,0))*INDIRECT(CONCATENATE("'Gastos com Pessoal'!",$BC50)))+SUM((D$1&gt;='Gastos com Pessoal'!$E$7:$E$106)*(D$1&lt;='Gastos com Pessoal'!$F$7:$F$106)*(IF('Gastos com Pessoal'!$Q$7:$Q$106&lt;=D$1,1,0))*INDIRECT(CONCATENATE("'Gastos com Pessoal'!",$BD50)))+SUM((D$1&gt;='Gastos com Pessoal'!$E$113:$E$122)*(D$1&lt;='Gastos com Pessoal'!$F$113:$F$122)*(IF('Gastos com Pessoal'!$Q$113:$Q$122&lt;=D$1,1,0))*INDIRECT(CONCATENATE("'Gastos com Pessoal'!",$BE50)))</f>
        <v>7119</v>
      </c>
      <c r="E50" s="88">
        <f t="array" aca="1" ref="E50" ca="1">SUM((E$1&gt;='Gastos com Pessoal'!$E$7:$E$106)*(E$1&lt;='Gastos com Pessoal'!$F$7:$F$106)*INDIRECT(CONCATENATE("'Encargos e Benefícios'!",$AX50)))+SUM((E$1&gt;='Gastos com Pessoal'!$E$113:$E$122)*(E$1&lt;='Gastos com Pessoal'!$F$113:$F$122)*INDIRECT(CONCATENATE("'Encargos e Benefícios'!",$AY50)))+SUM((E$1&gt;='Gastos com Pessoal'!$E$7:$E$106)*(E$1&lt;='Gastos com Pessoal'!$F$7:$F$106)*(IF('Gastos com Pessoal'!$G$7:$G$106&lt;=E$1,1,0))*INDIRECT(CONCATENATE("'Gastos com Pessoal'!",$AZ50)))+SUM((E$1&gt;='Gastos com Pessoal'!$E$113:$E$122)*(E$1&lt;='Gastos com Pessoal'!$F$113:$F$122)*(IF('Gastos com Pessoal'!$G$113:$G$122&lt;=E$1,1,0))*INDIRECT(CONCATENATE("'Gastos com Pessoal'!",$BA50)))+SUM((E$1&gt;='Gastos com Pessoal'!$E$7:$E$106)*(E$1&lt;='Gastos com Pessoal'!$F$7:$F$106)*(IF('Gastos com Pessoal'!$L$7:$L$106&lt;=E$1,1,0))*INDIRECT(CONCATENATE("'Gastos com Pessoal'!",$BB50)))+SUM((E$1&gt;='Gastos com Pessoal'!$E$113:$E$122)*(E$1&lt;='Gastos com Pessoal'!$F$113:$F$122)*(IF('Gastos com Pessoal'!$L$113:$L$122&lt;=E$1,1,0))*INDIRECT(CONCATENATE("'Gastos com Pessoal'!",$BC50)))+SUM((E$1&gt;='Gastos com Pessoal'!$E$7:$E$106)*(E$1&lt;='Gastos com Pessoal'!$F$7:$F$106)*(IF('Gastos com Pessoal'!$Q$7:$Q$106&lt;=E$1,1,0))*INDIRECT(CONCATENATE("'Gastos com Pessoal'!",$BD50)))+SUM((E$1&gt;='Gastos com Pessoal'!$E$113:$E$122)*(E$1&lt;='Gastos com Pessoal'!$F$113:$F$122)*(IF('Gastos com Pessoal'!$Q$113:$Q$122&lt;=E$1,1,0))*INDIRECT(CONCATENATE("'Gastos com Pessoal'!",$BE50)))</f>
        <v>7560</v>
      </c>
      <c r="F50" s="88">
        <f t="array" aca="1" ref="F50" ca="1">SUM((F$1&gt;='Gastos com Pessoal'!$E$7:$E$106)*(F$1&lt;='Gastos com Pessoal'!$F$7:$F$106)*INDIRECT(CONCATENATE("'Encargos e Benefícios'!",$AX50)))+SUM((F$1&gt;='Gastos com Pessoal'!$E$113:$E$122)*(F$1&lt;='Gastos com Pessoal'!$F$113:$F$122)*INDIRECT(CONCATENATE("'Encargos e Benefícios'!",$AY50)))+SUM((F$1&gt;='Gastos com Pessoal'!$E$7:$E$106)*(F$1&lt;='Gastos com Pessoal'!$F$7:$F$106)*(IF('Gastos com Pessoal'!$G$7:$G$106&lt;=F$1,1,0))*INDIRECT(CONCATENATE("'Gastos com Pessoal'!",$AZ50)))+SUM((F$1&gt;='Gastos com Pessoal'!$E$113:$E$122)*(F$1&lt;='Gastos com Pessoal'!$F$113:$F$122)*(IF('Gastos com Pessoal'!$G$113:$G$122&lt;=F$1,1,0))*INDIRECT(CONCATENATE("'Gastos com Pessoal'!",$BA50)))+SUM((F$1&gt;='Gastos com Pessoal'!$E$7:$E$106)*(F$1&lt;='Gastos com Pessoal'!$F$7:$F$106)*(IF('Gastos com Pessoal'!$L$7:$L$106&lt;=F$1,1,0))*INDIRECT(CONCATENATE("'Gastos com Pessoal'!",$BB50)))+SUM((F$1&gt;='Gastos com Pessoal'!$E$113:$E$122)*(F$1&lt;='Gastos com Pessoal'!$F$113:$F$122)*(IF('Gastos com Pessoal'!$L$113:$L$122&lt;=F$1,1,0))*INDIRECT(CONCATENATE("'Gastos com Pessoal'!",$BC50)))+SUM((F$1&gt;='Gastos com Pessoal'!$E$7:$E$106)*(F$1&lt;='Gastos com Pessoal'!$F$7:$F$106)*(IF('Gastos com Pessoal'!$Q$7:$Q$106&lt;=F$1,1,0))*INDIRECT(CONCATENATE("'Gastos com Pessoal'!",$BD50)))+SUM((F$1&gt;='Gastos com Pessoal'!$E$113:$E$122)*(F$1&lt;='Gastos com Pessoal'!$F$113:$F$122)*(IF('Gastos com Pessoal'!$Q$113:$Q$122&lt;=F$1,1,0))*INDIRECT(CONCATENATE("'Gastos com Pessoal'!",$BE50)))</f>
        <v>7560</v>
      </c>
      <c r="G50" s="88">
        <f t="array" aca="1" ref="G50" ca="1">SUM((G$1&gt;='Gastos com Pessoal'!$E$7:$E$106)*(G$1&lt;='Gastos com Pessoal'!$F$7:$F$106)*INDIRECT(CONCATENATE("'Encargos e Benefícios'!",$AX50)))+SUM((G$1&gt;='Gastos com Pessoal'!$E$113:$E$122)*(G$1&lt;='Gastos com Pessoal'!$F$113:$F$122)*INDIRECT(CONCATENATE("'Encargos e Benefícios'!",$AY50)))+SUM((G$1&gt;='Gastos com Pessoal'!$E$7:$E$106)*(G$1&lt;='Gastos com Pessoal'!$F$7:$F$106)*(IF('Gastos com Pessoal'!$G$7:$G$106&lt;=G$1,1,0))*INDIRECT(CONCATENATE("'Gastos com Pessoal'!",$AZ50)))+SUM((G$1&gt;='Gastos com Pessoal'!$E$113:$E$122)*(G$1&lt;='Gastos com Pessoal'!$F$113:$F$122)*(IF('Gastos com Pessoal'!$G$113:$G$122&lt;=G$1,1,0))*INDIRECT(CONCATENATE("'Gastos com Pessoal'!",$BA50)))+SUM((G$1&gt;='Gastos com Pessoal'!$E$7:$E$106)*(G$1&lt;='Gastos com Pessoal'!$F$7:$F$106)*(IF('Gastos com Pessoal'!$L$7:$L$106&lt;=G$1,1,0))*INDIRECT(CONCATENATE("'Gastos com Pessoal'!",$BB50)))+SUM((G$1&gt;='Gastos com Pessoal'!$E$113:$E$122)*(G$1&lt;='Gastos com Pessoal'!$F$113:$F$122)*(IF('Gastos com Pessoal'!$L$113:$L$122&lt;=G$1,1,0))*INDIRECT(CONCATENATE("'Gastos com Pessoal'!",$BC50)))+SUM((G$1&gt;='Gastos com Pessoal'!$E$7:$E$106)*(G$1&lt;='Gastos com Pessoal'!$F$7:$F$106)*(IF('Gastos com Pessoal'!$Q$7:$Q$106&lt;=G$1,1,0))*INDIRECT(CONCATENATE("'Gastos com Pessoal'!",$BD50)))+SUM((G$1&gt;='Gastos com Pessoal'!$E$113:$E$122)*(G$1&lt;='Gastos com Pessoal'!$F$113:$F$122)*(IF('Gastos com Pessoal'!$Q$113:$Q$122&lt;=G$1,1,0))*INDIRECT(CONCATENATE("'Gastos com Pessoal'!",$BE50)))</f>
        <v>7812</v>
      </c>
      <c r="H50" s="88">
        <f t="array" aca="1" ref="H50" ca="1">SUM((H$1&gt;='Gastos com Pessoal'!$E$7:$E$106)*(H$1&lt;='Gastos com Pessoal'!$F$7:$F$106)*INDIRECT(CONCATENATE("'Encargos e Benefícios'!",$AX50)))+SUM((H$1&gt;='Gastos com Pessoal'!$E$113:$E$122)*(H$1&lt;='Gastos com Pessoal'!$F$113:$F$122)*INDIRECT(CONCATENATE("'Encargos e Benefícios'!",$AY50)))+SUM((H$1&gt;='Gastos com Pessoal'!$E$7:$E$106)*(H$1&lt;='Gastos com Pessoal'!$F$7:$F$106)*(IF('Gastos com Pessoal'!$G$7:$G$106&lt;=H$1,1,0))*INDIRECT(CONCATENATE("'Gastos com Pessoal'!",$AZ50)))+SUM((H$1&gt;='Gastos com Pessoal'!$E$113:$E$122)*(H$1&lt;='Gastos com Pessoal'!$F$113:$F$122)*(IF('Gastos com Pessoal'!$G$113:$G$122&lt;=H$1,1,0))*INDIRECT(CONCATENATE("'Gastos com Pessoal'!",$BA50)))+SUM((H$1&gt;='Gastos com Pessoal'!$E$7:$E$106)*(H$1&lt;='Gastos com Pessoal'!$F$7:$F$106)*(IF('Gastos com Pessoal'!$L$7:$L$106&lt;=H$1,1,0))*INDIRECT(CONCATENATE("'Gastos com Pessoal'!",$BB50)))+SUM((H$1&gt;='Gastos com Pessoal'!$E$113:$E$122)*(H$1&lt;='Gastos com Pessoal'!$F$113:$F$122)*(IF('Gastos com Pessoal'!$L$113:$L$122&lt;=H$1,1,0))*INDIRECT(CONCATENATE("'Gastos com Pessoal'!",$BC50)))+SUM((H$1&gt;='Gastos com Pessoal'!$E$7:$E$106)*(H$1&lt;='Gastos com Pessoal'!$F$7:$F$106)*(IF('Gastos com Pessoal'!$Q$7:$Q$106&lt;=H$1,1,0))*INDIRECT(CONCATENATE("'Gastos com Pessoal'!",$BD50)))+SUM((H$1&gt;='Gastos com Pessoal'!$E$113:$E$122)*(H$1&lt;='Gastos com Pessoal'!$F$113:$F$122)*(IF('Gastos com Pessoal'!$Q$113:$Q$122&lt;=H$1,1,0))*INDIRECT(CONCATENATE("'Gastos com Pessoal'!",$BE50)))</f>
        <v>8442</v>
      </c>
      <c r="I50" s="88">
        <f t="array" aca="1" ref="I50" ca="1">SUM((I$1&gt;='Gastos com Pessoal'!$E$7:$E$106)*(I$1&lt;='Gastos com Pessoal'!$F$7:$F$106)*INDIRECT(CONCATENATE("'Encargos e Benefícios'!",$AX50)))+SUM((I$1&gt;='Gastos com Pessoal'!$E$113:$E$122)*(I$1&lt;='Gastos com Pessoal'!$F$113:$F$122)*INDIRECT(CONCATENATE("'Encargos e Benefícios'!",$AY50)))+SUM((I$1&gt;='Gastos com Pessoal'!$E$7:$E$106)*(I$1&lt;='Gastos com Pessoal'!$F$7:$F$106)*(IF('Gastos com Pessoal'!$G$7:$G$106&lt;=I$1,1,0))*INDIRECT(CONCATENATE("'Gastos com Pessoal'!",$AZ50)))+SUM((I$1&gt;='Gastos com Pessoal'!$E$113:$E$122)*(I$1&lt;='Gastos com Pessoal'!$F$113:$F$122)*(IF('Gastos com Pessoal'!$G$113:$G$122&lt;=I$1,1,0))*INDIRECT(CONCATENATE("'Gastos com Pessoal'!",$BA50)))+SUM((I$1&gt;='Gastos com Pessoal'!$E$7:$E$106)*(I$1&lt;='Gastos com Pessoal'!$F$7:$F$106)*(IF('Gastos com Pessoal'!$L$7:$L$106&lt;=I$1,1,0))*INDIRECT(CONCATENATE("'Gastos com Pessoal'!",$BB50)))+SUM((I$1&gt;='Gastos com Pessoal'!$E$113:$E$122)*(I$1&lt;='Gastos com Pessoal'!$F$113:$F$122)*(IF('Gastos com Pessoal'!$L$113:$L$122&lt;=I$1,1,0))*INDIRECT(CONCATENATE("'Gastos com Pessoal'!",$BC50)))+SUM((I$1&gt;='Gastos com Pessoal'!$E$7:$E$106)*(I$1&lt;='Gastos com Pessoal'!$F$7:$F$106)*(IF('Gastos com Pessoal'!$Q$7:$Q$106&lt;=I$1,1,0))*INDIRECT(CONCATENATE("'Gastos com Pessoal'!",$BD50)))+SUM((I$1&gt;='Gastos com Pessoal'!$E$113:$E$122)*(I$1&lt;='Gastos com Pessoal'!$F$113:$F$122)*(IF('Gastos com Pessoal'!$Q$113:$Q$122&lt;=I$1,1,0))*INDIRECT(CONCATENATE("'Gastos com Pessoal'!",$BE50)))</f>
        <v>0</v>
      </c>
      <c r="J50" s="88">
        <f t="array" aca="1" ref="J50" ca="1">SUM((J$1&gt;='Gastos com Pessoal'!$E$7:$E$106)*(J$1&lt;='Gastos com Pessoal'!$F$7:$F$106)*INDIRECT(CONCATENATE("'Encargos e Benefícios'!",$AX50)))+SUM((J$1&gt;='Gastos com Pessoal'!$E$113:$E$122)*(J$1&lt;='Gastos com Pessoal'!$F$113:$F$122)*INDIRECT(CONCATENATE("'Encargos e Benefícios'!",$AY50)))+SUM((J$1&gt;='Gastos com Pessoal'!$E$7:$E$106)*(J$1&lt;='Gastos com Pessoal'!$F$7:$F$106)*(IF('Gastos com Pessoal'!$G$7:$G$106&lt;=J$1,1,0))*INDIRECT(CONCATENATE("'Gastos com Pessoal'!",$AZ50)))+SUM((J$1&gt;='Gastos com Pessoal'!$E$113:$E$122)*(J$1&lt;='Gastos com Pessoal'!$F$113:$F$122)*(IF('Gastos com Pessoal'!$G$113:$G$122&lt;=J$1,1,0))*INDIRECT(CONCATENATE("'Gastos com Pessoal'!",$BA50)))+SUM((J$1&gt;='Gastos com Pessoal'!$E$7:$E$106)*(J$1&lt;='Gastos com Pessoal'!$F$7:$F$106)*(IF('Gastos com Pessoal'!$L$7:$L$106&lt;=J$1,1,0))*INDIRECT(CONCATENATE("'Gastos com Pessoal'!",$BB50)))+SUM((J$1&gt;='Gastos com Pessoal'!$E$113:$E$122)*(J$1&lt;='Gastos com Pessoal'!$F$113:$F$122)*(IF('Gastos com Pessoal'!$L$113:$L$122&lt;=J$1,1,0))*INDIRECT(CONCATENATE("'Gastos com Pessoal'!",$BC50)))+SUM((J$1&gt;='Gastos com Pessoal'!$E$7:$E$106)*(J$1&lt;='Gastos com Pessoal'!$F$7:$F$106)*(IF('Gastos com Pessoal'!$Q$7:$Q$106&lt;=J$1,1,0))*INDIRECT(CONCATENATE("'Gastos com Pessoal'!",$BD50)))+SUM((J$1&gt;='Gastos com Pessoal'!$E$113:$E$122)*(J$1&lt;='Gastos com Pessoal'!$F$113:$F$122)*(IF('Gastos com Pessoal'!$Q$113:$Q$122&lt;=J$1,1,0))*INDIRECT(CONCATENATE("'Gastos com Pessoal'!",$BE50)))</f>
        <v>0</v>
      </c>
      <c r="K50" s="88">
        <f t="array" aca="1" ref="K50" ca="1">SUM((K$1&gt;='Gastos com Pessoal'!$E$7:$E$106)*(K$1&lt;='Gastos com Pessoal'!$F$7:$F$106)*INDIRECT(CONCATENATE("'Encargos e Benefícios'!",$AX50)))+SUM((K$1&gt;='Gastos com Pessoal'!$E$113:$E$122)*(K$1&lt;='Gastos com Pessoal'!$F$113:$F$122)*INDIRECT(CONCATENATE("'Encargos e Benefícios'!",$AY50)))+SUM((K$1&gt;='Gastos com Pessoal'!$E$7:$E$106)*(K$1&lt;='Gastos com Pessoal'!$F$7:$F$106)*(IF('Gastos com Pessoal'!$G$7:$G$106&lt;=K$1,1,0))*INDIRECT(CONCATENATE("'Gastos com Pessoal'!",$AZ50)))+SUM((K$1&gt;='Gastos com Pessoal'!$E$113:$E$122)*(K$1&lt;='Gastos com Pessoal'!$F$113:$F$122)*(IF('Gastos com Pessoal'!$G$113:$G$122&lt;=K$1,1,0))*INDIRECT(CONCATENATE("'Gastos com Pessoal'!",$BA50)))+SUM((K$1&gt;='Gastos com Pessoal'!$E$7:$E$106)*(K$1&lt;='Gastos com Pessoal'!$F$7:$F$106)*(IF('Gastos com Pessoal'!$L$7:$L$106&lt;=K$1,1,0))*INDIRECT(CONCATENATE("'Gastos com Pessoal'!",$BB50)))+SUM((K$1&gt;='Gastos com Pessoal'!$E$113:$E$122)*(K$1&lt;='Gastos com Pessoal'!$F$113:$F$122)*(IF('Gastos com Pessoal'!$L$113:$L$122&lt;=K$1,1,0))*INDIRECT(CONCATENATE("'Gastos com Pessoal'!",$BC50)))+SUM((K$1&gt;='Gastos com Pessoal'!$E$7:$E$106)*(K$1&lt;='Gastos com Pessoal'!$F$7:$F$106)*(IF('Gastos com Pessoal'!$Q$7:$Q$106&lt;=K$1,1,0))*INDIRECT(CONCATENATE("'Gastos com Pessoal'!",$BD50)))+SUM((K$1&gt;='Gastos com Pessoal'!$E$113:$E$122)*(K$1&lt;='Gastos com Pessoal'!$F$113:$F$122)*(IF('Gastos com Pessoal'!$Q$113:$Q$122&lt;=K$1,1,0))*INDIRECT(CONCATENATE("'Gastos com Pessoal'!",$BE50)))</f>
        <v>0</v>
      </c>
      <c r="L50" s="88">
        <f t="array" aca="1" ref="L50" ca="1">SUM((L$1&gt;='Gastos com Pessoal'!$E$7:$E$106)*(L$1&lt;='Gastos com Pessoal'!$F$7:$F$106)*INDIRECT(CONCATENATE("'Encargos e Benefícios'!",$AX50)))+SUM((L$1&gt;='Gastos com Pessoal'!$E$113:$E$122)*(L$1&lt;='Gastos com Pessoal'!$F$113:$F$122)*INDIRECT(CONCATENATE("'Encargos e Benefícios'!",$AY50)))+SUM((L$1&gt;='Gastos com Pessoal'!$E$7:$E$106)*(L$1&lt;='Gastos com Pessoal'!$F$7:$F$106)*(IF('Gastos com Pessoal'!$G$7:$G$106&lt;=L$1,1,0))*INDIRECT(CONCATENATE("'Gastos com Pessoal'!",$AZ50)))+SUM((L$1&gt;='Gastos com Pessoal'!$E$113:$E$122)*(L$1&lt;='Gastos com Pessoal'!$F$113:$F$122)*(IF('Gastos com Pessoal'!$G$113:$G$122&lt;=L$1,1,0))*INDIRECT(CONCATENATE("'Gastos com Pessoal'!",$BA50)))+SUM((L$1&gt;='Gastos com Pessoal'!$E$7:$E$106)*(L$1&lt;='Gastos com Pessoal'!$F$7:$F$106)*(IF('Gastos com Pessoal'!$L$7:$L$106&lt;=L$1,1,0))*INDIRECT(CONCATENATE("'Gastos com Pessoal'!",$BB50)))+SUM((L$1&gt;='Gastos com Pessoal'!$E$113:$E$122)*(L$1&lt;='Gastos com Pessoal'!$F$113:$F$122)*(IF('Gastos com Pessoal'!$L$113:$L$122&lt;=L$1,1,0))*INDIRECT(CONCATENATE("'Gastos com Pessoal'!",$BC50)))+SUM((L$1&gt;='Gastos com Pessoal'!$E$7:$E$106)*(L$1&lt;='Gastos com Pessoal'!$F$7:$F$106)*(IF('Gastos com Pessoal'!$Q$7:$Q$106&lt;=L$1,1,0))*INDIRECT(CONCATENATE("'Gastos com Pessoal'!",$BD50)))+SUM((L$1&gt;='Gastos com Pessoal'!$E$113:$E$122)*(L$1&lt;='Gastos com Pessoal'!$F$113:$F$122)*(IF('Gastos com Pessoal'!$Q$113:$Q$122&lt;=L$1,1,0))*INDIRECT(CONCATENATE("'Gastos com Pessoal'!",$BE50)))</f>
        <v>0</v>
      </c>
      <c r="M50" s="88">
        <f t="array" aca="1" ref="M50" ca="1">SUM((M$1&gt;='Gastos com Pessoal'!$E$7:$E$106)*(M$1&lt;='Gastos com Pessoal'!$F$7:$F$106)*INDIRECT(CONCATENATE("'Encargos e Benefícios'!",$AX50)))+SUM((M$1&gt;='Gastos com Pessoal'!$E$113:$E$122)*(M$1&lt;='Gastos com Pessoal'!$F$113:$F$122)*INDIRECT(CONCATENATE("'Encargos e Benefícios'!",$AY50)))+SUM((M$1&gt;='Gastos com Pessoal'!$E$7:$E$106)*(M$1&lt;='Gastos com Pessoal'!$F$7:$F$106)*(IF('Gastos com Pessoal'!$G$7:$G$106&lt;=M$1,1,0))*INDIRECT(CONCATENATE("'Gastos com Pessoal'!",$AZ50)))+SUM((M$1&gt;='Gastos com Pessoal'!$E$113:$E$122)*(M$1&lt;='Gastos com Pessoal'!$F$113:$F$122)*(IF('Gastos com Pessoal'!$G$113:$G$122&lt;=M$1,1,0))*INDIRECT(CONCATENATE("'Gastos com Pessoal'!",$BA50)))+SUM((M$1&gt;='Gastos com Pessoal'!$E$7:$E$106)*(M$1&lt;='Gastos com Pessoal'!$F$7:$F$106)*(IF('Gastos com Pessoal'!$L$7:$L$106&lt;=M$1,1,0))*INDIRECT(CONCATENATE("'Gastos com Pessoal'!",$BB50)))+SUM((M$1&gt;='Gastos com Pessoal'!$E$113:$E$122)*(M$1&lt;='Gastos com Pessoal'!$F$113:$F$122)*(IF('Gastos com Pessoal'!$L$113:$L$122&lt;=M$1,1,0))*INDIRECT(CONCATENATE("'Gastos com Pessoal'!",$BC50)))+SUM((M$1&gt;='Gastos com Pessoal'!$E$7:$E$106)*(M$1&lt;='Gastos com Pessoal'!$F$7:$F$106)*(IF('Gastos com Pessoal'!$Q$7:$Q$106&lt;=M$1,1,0))*INDIRECT(CONCATENATE("'Gastos com Pessoal'!",$BD50)))+SUM((M$1&gt;='Gastos com Pessoal'!$E$113:$E$122)*(M$1&lt;='Gastos com Pessoal'!$F$113:$F$122)*(IF('Gastos com Pessoal'!$Q$113:$Q$122&lt;=M$1,1,0))*INDIRECT(CONCATENATE("'Gastos com Pessoal'!",$BE50)))</f>
        <v>0</v>
      </c>
      <c r="N50" s="88">
        <f t="array" aca="1" ref="N50" ca="1">SUM((N$1&gt;='Gastos com Pessoal'!$E$7:$E$106)*(N$1&lt;='Gastos com Pessoal'!$F$7:$F$106)*INDIRECT(CONCATENATE("'Encargos e Benefícios'!",$AX50)))+SUM((N$1&gt;='Gastos com Pessoal'!$E$113:$E$122)*(N$1&lt;='Gastos com Pessoal'!$F$113:$F$122)*INDIRECT(CONCATENATE("'Encargos e Benefícios'!",$AY50)))+SUM((N$1&gt;='Gastos com Pessoal'!$E$7:$E$106)*(N$1&lt;='Gastos com Pessoal'!$F$7:$F$106)*(IF('Gastos com Pessoal'!$G$7:$G$106&lt;=N$1,1,0))*INDIRECT(CONCATENATE("'Gastos com Pessoal'!",$AZ50)))+SUM((N$1&gt;='Gastos com Pessoal'!$E$113:$E$122)*(N$1&lt;='Gastos com Pessoal'!$F$113:$F$122)*(IF('Gastos com Pessoal'!$G$113:$G$122&lt;=N$1,1,0))*INDIRECT(CONCATENATE("'Gastos com Pessoal'!",$BA50)))+SUM((N$1&gt;='Gastos com Pessoal'!$E$7:$E$106)*(N$1&lt;='Gastos com Pessoal'!$F$7:$F$106)*(IF('Gastos com Pessoal'!$L$7:$L$106&lt;=N$1,1,0))*INDIRECT(CONCATENATE("'Gastos com Pessoal'!",$BB50)))+SUM((N$1&gt;='Gastos com Pessoal'!$E$113:$E$122)*(N$1&lt;='Gastos com Pessoal'!$F$113:$F$122)*(IF('Gastos com Pessoal'!$L$113:$L$122&lt;=N$1,1,0))*INDIRECT(CONCATENATE("'Gastos com Pessoal'!",$BC50)))+SUM((N$1&gt;='Gastos com Pessoal'!$E$7:$E$106)*(N$1&lt;='Gastos com Pessoal'!$F$7:$F$106)*(IF('Gastos com Pessoal'!$Q$7:$Q$106&lt;=N$1,1,0))*INDIRECT(CONCATENATE("'Gastos com Pessoal'!",$BD50)))+SUM((N$1&gt;='Gastos com Pessoal'!$E$113:$E$122)*(N$1&lt;='Gastos com Pessoal'!$F$113:$F$122)*(IF('Gastos com Pessoal'!$Q$113:$Q$122&lt;=N$1,1,0))*INDIRECT(CONCATENATE("'Gastos com Pessoal'!",$BE50)))</f>
        <v>0</v>
      </c>
      <c r="O50" s="88">
        <f t="array" aca="1" ref="O50" ca="1">SUM((O$1&gt;='Gastos com Pessoal'!$E$7:$E$106)*(O$1&lt;='Gastos com Pessoal'!$F$7:$F$106)*INDIRECT(CONCATENATE("'Encargos e Benefícios'!",$AX50)))+SUM((O$1&gt;='Gastos com Pessoal'!$E$113:$E$122)*(O$1&lt;='Gastos com Pessoal'!$F$113:$F$122)*INDIRECT(CONCATENATE("'Encargos e Benefícios'!",$AY50)))+SUM((O$1&gt;='Gastos com Pessoal'!$E$7:$E$106)*(O$1&lt;='Gastos com Pessoal'!$F$7:$F$106)*(IF('Gastos com Pessoal'!$G$7:$G$106&lt;=O$1,1,0))*INDIRECT(CONCATENATE("'Gastos com Pessoal'!",$AZ50)))+SUM((O$1&gt;='Gastos com Pessoal'!$E$113:$E$122)*(O$1&lt;='Gastos com Pessoal'!$F$113:$F$122)*(IF('Gastos com Pessoal'!$G$113:$G$122&lt;=O$1,1,0))*INDIRECT(CONCATENATE("'Gastos com Pessoal'!",$BA50)))+SUM((O$1&gt;='Gastos com Pessoal'!$E$7:$E$106)*(O$1&lt;='Gastos com Pessoal'!$F$7:$F$106)*(IF('Gastos com Pessoal'!$L$7:$L$106&lt;=O$1,1,0))*INDIRECT(CONCATENATE("'Gastos com Pessoal'!",$BB50)))+SUM((O$1&gt;='Gastos com Pessoal'!$E$113:$E$122)*(O$1&lt;='Gastos com Pessoal'!$F$113:$F$122)*(IF('Gastos com Pessoal'!$L$113:$L$122&lt;=O$1,1,0))*INDIRECT(CONCATENATE("'Gastos com Pessoal'!",$BC50)))+SUM((O$1&gt;='Gastos com Pessoal'!$E$7:$E$106)*(O$1&lt;='Gastos com Pessoal'!$F$7:$F$106)*(IF('Gastos com Pessoal'!$Q$7:$Q$106&lt;=O$1,1,0))*INDIRECT(CONCATENATE("'Gastos com Pessoal'!",$BD50)))+SUM((O$1&gt;='Gastos com Pessoal'!$E$113:$E$122)*(O$1&lt;='Gastos com Pessoal'!$F$113:$F$122)*(IF('Gastos com Pessoal'!$Q$113:$Q$122&lt;=O$1,1,0))*INDIRECT(CONCATENATE("'Gastos com Pessoal'!",$BE50)))</f>
        <v>0</v>
      </c>
      <c r="P50" s="88">
        <f t="array" aca="1" ref="P50" ca="1">SUM((P$1&gt;='Gastos com Pessoal'!$E$7:$E$106)*(P$1&lt;='Gastos com Pessoal'!$F$7:$F$106)*INDIRECT(CONCATENATE("'Encargos e Benefícios'!",$AX50)))+SUM((P$1&gt;='Gastos com Pessoal'!$E$113:$E$122)*(P$1&lt;='Gastos com Pessoal'!$F$113:$F$122)*INDIRECT(CONCATENATE("'Encargos e Benefícios'!",$AY50)))+SUM((P$1&gt;='Gastos com Pessoal'!$E$7:$E$106)*(P$1&lt;='Gastos com Pessoal'!$F$7:$F$106)*(IF('Gastos com Pessoal'!$G$7:$G$106&lt;=P$1,1,0))*INDIRECT(CONCATENATE("'Gastos com Pessoal'!",$AZ50)))+SUM((P$1&gt;='Gastos com Pessoal'!$E$113:$E$122)*(P$1&lt;='Gastos com Pessoal'!$F$113:$F$122)*(IF('Gastos com Pessoal'!$G$113:$G$122&lt;=P$1,1,0))*INDIRECT(CONCATENATE("'Gastos com Pessoal'!",$BA50)))+SUM((P$1&gt;='Gastos com Pessoal'!$E$7:$E$106)*(P$1&lt;='Gastos com Pessoal'!$F$7:$F$106)*(IF('Gastos com Pessoal'!$L$7:$L$106&lt;=P$1,1,0))*INDIRECT(CONCATENATE("'Gastos com Pessoal'!",$BB50)))+SUM((P$1&gt;='Gastos com Pessoal'!$E$113:$E$122)*(P$1&lt;='Gastos com Pessoal'!$F$113:$F$122)*(IF('Gastos com Pessoal'!$L$113:$L$122&lt;=P$1,1,0))*INDIRECT(CONCATENATE("'Gastos com Pessoal'!",$BC50)))+SUM((P$1&gt;='Gastos com Pessoal'!$E$7:$E$106)*(P$1&lt;='Gastos com Pessoal'!$F$7:$F$106)*(IF('Gastos com Pessoal'!$Q$7:$Q$106&lt;=P$1,1,0))*INDIRECT(CONCATENATE("'Gastos com Pessoal'!",$BD50)))+SUM((P$1&gt;='Gastos com Pessoal'!$E$113:$E$122)*(P$1&lt;='Gastos com Pessoal'!$F$113:$F$122)*(IF('Gastos com Pessoal'!$Q$113:$Q$122&lt;=P$1,1,0))*INDIRECT(CONCATENATE("'Gastos com Pessoal'!",$BE50)))</f>
        <v>0</v>
      </c>
      <c r="Q50" s="88">
        <f t="array" aca="1" ref="Q50" ca="1">SUM((Q$1&gt;='Gastos com Pessoal'!$E$7:$E$106)*(Q$1&lt;='Gastos com Pessoal'!$F$7:$F$106)*INDIRECT(CONCATENATE("'Encargos e Benefícios'!",$AX50)))+SUM((Q$1&gt;='Gastos com Pessoal'!$E$113:$E$122)*(Q$1&lt;='Gastos com Pessoal'!$F$113:$F$122)*INDIRECT(CONCATENATE("'Encargos e Benefícios'!",$AY50)))+SUM((Q$1&gt;='Gastos com Pessoal'!$E$7:$E$106)*(Q$1&lt;='Gastos com Pessoal'!$F$7:$F$106)*(IF('Gastos com Pessoal'!$G$7:$G$106&lt;=Q$1,1,0))*INDIRECT(CONCATENATE("'Gastos com Pessoal'!",$AZ50)))+SUM((Q$1&gt;='Gastos com Pessoal'!$E$113:$E$122)*(Q$1&lt;='Gastos com Pessoal'!$F$113:$F$122)*(IF('Gastos com Pessoal'!$G$113:$G$122&lt;=Q$1,1,0))*INDIRECT(CONCATENATE("'Gastos com Pessoal'!",$BA50)))+SUM((Q$1&gt;='Gastos com Pessoal'!$E$7:$E$106)*(Q$1&lt;='Gastos com Pessoal'!$F$7:$F$106)*(IF('Gastos com Pessoal'!$L$7:$L$106&lt;=Q$1,1,0))*INDIRECT(CONCATENATE("'Gastos com Pessoal'!",$BB50)))+SUM((Q$1&gt;='Gastos com Pessoal'!$E$113:$E$122)*(Q$1&lt;='Gastos com Pessoal'!$F$113:$F$122)*(IF('Gastos com Pessoal'!$L$113:$L$122&lt;=Q$1,1,0))*INDIRECT(CONCATENATE("'Gastos com Pessoal'!",$BC50)))+SUM((Q$1&gt;='Gastos com Pessoal'!$E$7:$E$106)*(Q$1&lt;='Gastos com Pessoal'!$F$7:$F$106)*(IF('Gastos com Pessoal'!$Q$7:$Q$106&lt;=Q$1,1,0))*INDIRECT(CONCATENATE("'Gastos com Pessoal'!",$BD50)))+SUM((Q$1&gt;='Gastos com Pessoal'!$E$113:$E$122)*(Q$1&lt;='Gastos com Pessoal'!$F$113:$F$122)*(IF('Gastos com Pessoal'!$Q$113:$Q$122&lt;=Q$1,1,0))*INDIRECT(CONCATENATE("'Gastos com Pessoal'!",$BE50)))</f>
        <v>0</v>
      </c>
      <c r="R50" s="88">
        <f t="array" aca="1" ref="R50" ca="1">SUM((R$1&gt;='Gastos com Pessoal'!$E$7:$E$106)*(R$1&lt;='Gastos com Pessoal'!$F$7:$F$106)*INDIRECT(CONCATENATE("'Encargos e Benefícios'!",$AX50)))+SUM((R$1&gt;='Gastos com Pessoal'!$E$113:$E$122)*(R$1&lt;='Gastos com Pessoal'!$F$113:$F$122)*INDIRECT(CONCATENATE("'Encargos e Benefícios'!",$AY50)))+SUM((R$1&gt;='Gastos com Pessoal'!$E$7:$E$106)*(R$1&lt;='Gastos com Pessoal'!$F$7:$F$106)*(IF('Gastos com Pessoal'!$G$7:$G$106&lt;=R$1,1,0))*INDIRECT(CONCATENATE("'Gastos com Pessoal'!",$AZ50)))+SUM((R$1&gt;='Gastos com Pessoal'!$E$113:$E$122)*(R$1&lt;='Gastos com Pessoal'!$F$113:$F$122)*(IF('Gastos com Pessoal'!$G$113:$G$122&lt;=R$1,1,0))*INDIRECT(CONCATENATE("'Gastos com Pessoal'!",$BA50)))+SUM((R$1&gt;='Gastos com Pessoal'!$E$7:$E$106)*(R$1&lt;='Gastos com Pessoal'!$F$7:$F$106)*(IF('Gastos com Pessoal'!$L$7:$L$106&lt;=R$1,1,0))*INDIRECT(CONCATENATE("'Gastos com Pessoal'!",$BB50)))+SUM((R$1&gt;='Gastos com Pessoal'!$E$113:$E$122)*(R$1&lt;='Gastos com Pessoal'!$F$113:$F$122)*(IF('Gastos com Pessoal'!$L$113:$L$122&lt;=R$1,1,0))*INDIRECT(CONCATENATE("'Gastos com Pessoal'!",$BC50)))+SUM((R$1&gt;='Gastos com Pessoal'!$E$7:$E$106)*(R$1&lt;='Gastos com Pessoal'!$F$7:$F$106)*(IF('Gastos com Pessoal'!$Q$7:$Q$106&lt;=R$1,1,0))*INDIRECT(CONCATENATE("'Gastos com Pessoal'!",$BD50)))+SUM((R$1&gt;='Gastos com Pessoal'!$E$113:$E$122)*(R$1&lt;='Gastos com Pessoal'!$F$113:$F$122)*(IF('Gastos com Pessoal'!$Q$113:$Q$122&lt;=R$1,1,0))*INDIRECT(CONCATENATE("'Gastos com Pessoal'!",$BE50)))</f>
        <v>0</v>
      </c>
      <c r="S50" s="88">
        <f t="array" aca="1" ref="S50" ca="1">SUM((S$1&gt;='Gastos com Pessoal'!$E$7:$E$106)*(S$1&lt;='Gastos com Pessoal'!$F$7:$F$106)*INDIRECT(CONCATENATE("'Encargos e Benefícios'!",$AX50)))+SUM((S$1&gt;='Gastos com Pessoal'!$E$113:$E$122)*(S$1&lt;='Gastos com Pessoal'!$F$113:$F$122)*INDIRECT(CONCATENATE("'Encargos e Benefícios'!",$AY50)))+SUM((S$1&gt;='Gastos com Pessoal'!$E$7:$E$106)*(S$1&lt;='Gastos com Pessoal'!$F$7:$F$106)*(IF('Gastos com Pessoal'!$G$7:$G$106&lt;=S$1,1,0))*INDIRECT(CONCATENATE("'Gastos com Pessoal'!",$AZ50)))+SUM((S$1&gt;='Gastos com Pessoal'!$E$113:$E$122)*(S$1&lt;='Gastos com Pessoal'!$F$113:$F$122)*(IF('Gastos com Pessoal'!$G$113:$G$122&lt;=S$1,1,0))*INDIRECT(CONCATENATE("'Gastos com Pessoal'!",$BA50)))+SUM((S$1&gt;='Gastos com Pessoal'!$E$7:$E$106)*(S$1&lt;='Gastos com Pessoal'!$F$7:$F$106)*(IF('Gastos com Pessoal'!$L$7:$L$106&lt;=S$1,1,0))*INDIRECT(CONCATENATE("'Gastos com Pessoal'!",$BB50)))+SUM((S$1&gt;='Gastos com Pessoal'!$E$113:$E$122)*(S$1&lt;='Gastos com Pessoal'!$F$113:$F$122)*(IF('Gastos com Pessoal'!$L$113:$L$122&lt;=S$1,1,0))*INDIRECT(CONCATENATE("'Gastos com Pessoal'!",$BC50)))+SUM((S$1&gt;='Gastos com Pessoal'!$E$7:$E$106)*(S$1&lt;='Gastos com Pessoal'!$F$7:$F$106)*(IF('Gastos com Pessoal'!$Q$7:$Q$106&lt;=S$1,1,0))*INDIRECT(CONCATENATE("'Gastos com Pessoal'!",$BD50)))+SUM((S$1&gt;='Gastos com Pessoal'!$E$113:$E$122)*(S$1&lt;='Gastos com Pessoal'!$F$113:$F$122)*(IF('Gastos com Pessoal'!$Q$113:$Q$122&lt;=S$1,1,0))*INDIRECT(CONCATENATE("'Gastos com Pessoal'!",$BE50)))</f>
        <v>0</v>
      </c>
      <c r="T50" s="88">
        <f t="array" aca="1" ref="T50" ca="1">SUM((T$1&gt;='Gastos com Pessoal'!$E$7:$E$106)*(T$1&lt;='Gastos com Pessoal'!$F$7:$F$106)*INDIRECT(CONCATENATE("'Encargos e Benefícios'!",$AX50)))+SUM((T$1&gt;='Gastos com Pessoal'!$E$113:$E$122)*(T$1&lt;='Gastos com Pessoal'!$F$113:$F$122)*INDIRECT(CONCATENATE("'Encargos e Benefícios'!",$AY50)))+SUM((T$1&gt;='Gastos com Pessoal'!$E$7:$E$106)*(T$1&lt;='Gastos com Pessoal'!$F$7:$F$106)*(IF('Gastos com Pessoal'!$G$7:$G$106&lt;=T$1,1,0))*INDIRECT(CONCATENATE("'Gastos com Pessoal'!",$AZ50)))+SUM((T$1&gt;='Gastos com Pessoal'!$E$113:$E$122)*(T$1&lt;='Gastos com Pessoal'!$F$113:$F$122)*(IF('Gastos com Pessoal'!$G$113:$G$122&lt;=T$1,1,0))*INDIRECT(CONCATENATE("'Gastos com Pessoal'!",$BA50)))+SUM((T$1&gt;='Gastos com Pessoal'!$E$7:$E$106)*(T$1&lt;='Gastos com Pessoal'!$F$7:$F$106)*(IF('Gastos com Pessoal'!$L$7:$L$106&lt;=T$1,1,0))*INDIRECT(CONCATENATE("'Gastos com Pessoal'!",$BB50)))+SUM((T$1&gt;='Gastos com Pessoal'!$E$113:$E$122)*(T$1&lt;='Gastos com Pessoal'!$F$113:$F$122)*(IF('Gastos com Pessoal'!$L$113:$L$122&lt;=T$1,1,0))*INDIRECT(CONCATENATE("'Gastos com Pessoal'!",$BC50)))+SUM((T$1&gt;='Gastos com Pessoal'!$E$7:$E$106)*(T$1&lt;='Gastos com Pessoal'!$F$7:$F$106)*(IF('Gastos com Pessoal'!$Q$7:$Q$106&lt;=T$1,1,0))*INDIRECT(CONCATENATE("'Gastos com Pessoal'!",$BD50)))+SUM((T$1&gt;='Gastos com Pessoal'!$E$113:$E$122)*(T$1&lt;='Gastos com Pessoal'!$F$113:$F$122)*(IF('Gastos com Pessoal'!$Q$113:$Q$122&lt;=T$1,1,0))*INDIRECT(CONCATENATE("'Gastos com Pessoal'!",$BE50)))</f>
        <v>0</v>
      </c>
      <c r="U50" s="88">
        <f t="array" aca="1" ref="U50" ca="1">SUM((U$1&gt;='Gastos com Pessoal'!$E$7:$E$106)*(U$1&lt;='Gastos com Pessoal'!$F$7:$F$106)*INDIRECT(CONCATENATE("'Encargos e Benefícios'!",$AX50)))+SUM((U$1&gt;='Gastos com Pessoal'!$E$113:$E$122)*(U$1&lt;='Gastos com Pessoal'!$F$113:$F$122)*INDIRECT(CONCATENATE("'Encargos e Benefícios'!",$AY50)))+SUM((U$1&gt;='Gastos com Pessoal'!$E$7:$E$106)*(U$1&lt;='Gastos com Pessoal'!$F$7:$F$106)*(IF('Gastos com Pessoal'!$G$7:$G$106&lt;=U$1,1,0))*INDIRECT(CONCATENATE("'Gastos com Pessoal'!",$AZ50)))+SUM((U$1&gt;='Gastos com Pessoal'!$E$113:$E$122)*(U$1&lt;='Gastos com Pessoal'!$F$113:$F$122)*(IF('Gastos com Pessoal'!$G$113:$G$122&lt;=U$1,1,0))*INDIRECT(CONCATENATE("'Gastos com Pessoal'!",$BA50)))+SUM((U$1&gt;='Gastos com Pessoal'!$E$7:$E$106)*(U$1&lt;='Gastos com Pessoal'!$F$7:$F$106)*(IF('Gastos com Pessoal'!$L$7:$L$106&lt;=U$1,1,0))*INDIRECT(CONCATENATE("'Gastos com Pessoal'!",$BB50)))+SUM((U$1&gt;='Gastos com Pessoal'!$E$113:$E$122)*(U$1&lt;='Gastos com Pessoal'!$F$113:$F$122)*(IF('Gastos com Pessoal'!$L$113:$L$122&lt;=U$1,1,0))*INDIRECT(CONCATENATE("'Gastos com Pessoal'!",$BC50)))+SUM((U$1&gt;='Gastos com Pessoal'!$E$7:$E$106)*(U$1&lt;='Gastos com Pessoal'!$F$7:$F$106)*(IF('Gastos com Pessoal'!$Q$7:$Q$106&lt;=U$1,1,0))*INDIRECT(CONCATENATE("'Gastos com Pessoal'!",$BD50)))+SUM((U$1&gt;='Gastos com Pessoal'!$E$113:$E$122)*(U$1&lt;='Gastos com Pessoal'!$F$113:$F$122)*(IF('Gastos com Pessoal'!$Q$113:$Q$122&lt;=U$1,1,0))*INDIRECT(CONCATENATE("'Gastos com Pessoal'!",$BE50)))</f>
        <v>0</v>
      </c>
      <c r="V50" s="88">
        <f t="array" aca="1" ref="V50" ca="1">SUM((V$1&gt;='Gastos com Pessoal'!$E$7:$E$106)*(V$1&lt;='Gastos com Pessoal'!$F$7:$F$106)*INDIRECT(CONCATENATE("'Encargos e Benefícios'!",$AX50)))+SUM((V$1&gt;='Gastos com Pessoal'!$E$113:$E$122)*(V$1&lt;='Gastos com Pessoal'!$F$113:$F$122)*INDIRECT(CONCATENATE("'Encargos e Benefícios'!",$AY50)))+SUM((V$1&gt;='Gastos com Pessoal'!$E$7:$E$106)*(V$1&lt;='Gastos com Pessoal'!$F$7:$F$106)*(IF('Gastos com Pessoal'!$G$7:$G$106&lt;=V$1,1,0))*INDIRECT(CONCATENATE("'Gastos com Pessoal'!",$AZ50)))+SUM((V$1&gt;='Gastos com Pessoal'!$E$113:$E$122)*(V$1&lt;='Gastos com Pessoal'!$F$113:$F$122)*(IF('Gastos com Pessoal'!$G$113:$G$122&lt;=V$1,1,0))*INDIRECT(CONCATENATE("'Gastos com Pessoal'!",$BA50)))+SUM((V$1&gt;='Gastos com Pessoal'!$E$7:$E$106)*(V$1&lt;='Gastos com Pessoal'!$F$7:$F$106)*(IF('Gastos com Pessoal'!$L$7:$L$106&lt;=V$1,1,0))*INDIRECT(CONCATENATE("'Gastos com Pessoal'!",$BB50)))+SUM((V$1&gt;='Gastos com Pessoal'!$E$113:$E$122)*(V$1&lt;='Gastos com Pessoal'!$F$113:$F$122)*(IF('Gastos com Pessoal'!$L$113:$L$122&lt;=V$1,1,0))*INDIRECT(CONCATENATE("'Gastos com Pessoal'!",$BC50)))+SUM((V$1&gt;='Gastos com Pessoal'!$E$7:$E$106)*(V$1&lt;='Gastos com Pessoal'!$F$7:$F$106)*(IF('Gastos com Pessoal'!$Q$7:$Q$106&lt;=V$1,1,0))*INDIRECT(CONCATENATE("'Gastos com Pessoal'!",$BD50)))+SUM((V$1&gt;='Gastos com Pessoal'!$E$113:$E$122)*(V$1&lt;='Gastos com Pessoal'!$F$113:$F$122)*(IF('Gastos com Pessoal'!$Q$113:$Q$122&lt;=V$1,1,0))*INDIRECT(CONCATENATE("'Gastos com Pessoal'!",$BE50)))</f>
        <v>0</v>
      </c>
      <c r="W50" s="88">
        <f t="array" aca="1" ref="W50" ca="1">SUM((W$1&gt;='Gastos com Pessoal'!$E$7:$E$106)*(W$1&lt;='Gastos com Pessoal'!$F$7:$F$106)*INDIRECT(CONCATENATE("'Encargos e Benefícios'!",$AX50)))+SUM((W$1&gt;='Gastos com Pessoal'!$E$113:$E$122)*(W$1&lt;='Gastos com Pessoal'!$F$113:$F$122)*INDIRECT(CONCATENATE("'Encargos e Benefícios'!",$AY50)))+SUM((W$1&gt;='Gastos com Pessoal'!$E$7:$E$106)*(W$1&lt;='Gastos com Pessoal'!$F$7:$F$106)*(IF('Gastos com Pessoal'!$G$7:$G$106&lt;=W$1,1,0))*INDIRECT(CONCATENATE("'Gastos com Pessoal'!",$AZ50)))+SUM((W$1&gt;='Gastos com Pessoal'!$E$113:$E$122)*(W$1&lt;='Gastos com Pessoal'!$F$113:$F$122)*(IF('Gastos com Pessoal'!$G$113:$G$122&lt;=W$1,1,0))*INDIRECT(CONCATENATE("'Gastos com Pessoal'!",$BA50)))+SUM((W$1&gt;='Gastos com Pessoal'!$E$7:$E$106)*(W$1&lt;='Gastos com Pessoal'!$F$7:$F$106)*(IF('Gastos com Pessoal'!$L$7:$L$106&lt;=W$1,1,0))*INDIRECT(CONCATENATE("'Gastos com Pessoal'!",$BB50)))+SUM((W$1&gt;='Gastos com Pessoal'!$E$113:$E$122)*(W$1&lt;='Gastos com Pessoal'!$F$113:$F$122)*(IF('Gastos com Pessoal'!$L$113:$L$122&lt;=W$1,1,0))*INDIRECT(CONCATENATE("'Gastos com Pessoal'!",$BC50)))+SUM((W$1&gt;='Gastos com Pessoal'!$E$7:$E$106)*(W$1&lt;='Gastos com Pessoal'!$F$7:$F$106)*(IF('Gastos com Pessoal'!$Q$7:$Q$106&lt;=W$1,1,0))*INDIRECT(CONCATENATE("'Gastos com Pessoal'!",$BD50)))+SUM((W$1&gt;='Gastos com Pessoal'!$E$113:$E$122)*(W$1&lt;='Gastos com Pessoal'!$F$113:$F$122)*(IF('Gastos com Pessoal'!$Q$113:$Q$122&lt;=W$1,1,0))*INDIRECT(CONCATENATE("'Gastos com Pessoal'!",$BE50)))</f>
        <v>0</v>
      </c>
      <c r="X50" s="88">
        <f t="array" aca="1" ref="X50" ca="1">SUM((X$1&gt;='Gastos com Pessoal'!$E$7:$E$106)*(X$1&lt;='Gastos com Pessoal'!$F$7:$F$106)*INDIRECT(CONCATENATE("'Encargos e Benefícios'!",$AX50)))+SUM((X$1&gt;='Gastos com Pessoal'!$E$113:$E$122)*(X$1&lt;='Gastos com Pessoal'!$F$113:$F$122)*INDIRECT(CONCATENATE("'Encargos e Benefícios'!",$AY50)))+SUM((X$1&gt;='Gastos com Pessoal'!$E$7:$E$106)*(X$1&lt;='Gastos com Pessoal'!$F$7:$F$106)*(IF('Gastos com Pessoal'!$G$7:$G$106&lt;=X$1,1,0))*INDIRECT(CONCATENATE("'Gastos com Pessoal'!",$AZ50)))+SUM((X$1&gt;='Gastos com Pessoal'!$E$113:$E$122)*(X$1&lt;='Gastos com Pessoal'!$F$113:$F$122)*(IF('Gastos com Pessoal'!$G$113:$G$122&lt;=X$1,1,0))*INDIRECT(CONCATENATE("'Gastos com Pessoal'!",$BA50)))+SUM((X$1&gt;='Gastos com Pessoal'!$E$7:$E$106)*(X$1&lt;='Gastos com Pessoal'!$F$7:$F$106)*(IF('Gastos com Pessoal'!$L$7:$L$106&lt;=X$1,1,0))*INDIRECT(CONCATENATE("'Gastos com Pessoal'!",$BB50)))+SUM((X$1&gt;='Gastos com Pessoal'!$E$113:$E$122)*(X$1&lt;='Gastos com Pessoal'!$F$113:$F$122)*(IF('Gastos com Pessoal'!$L$113:$L$122&lt;=X$1,1,0))*INDIRECT(CONCATENATE("'Gastos com Pessoal'!",$BC50)))+SUM((X$1&gt;='Gastos com Pessoal'!$E$7:$E$106)*(X$1&lt;='Gastos com Pessoal'!$F$7:$F$106)*(IF('Gastos com Pessoal'!$Q$7:$Q$106&lt;=X$1,1,0))*INDIRECT(CONCATENATE("'Gastos com Pessoal'!",$BD50)))+SUM((X$1&gt;='Gastos com Pessoal'!$E$113:$E$122)*(X$1&lt;='Gastos com Pessoal'!$F$113:$F$122)*(IF('Gastos com Pessoal'!$Q$113:$Q$122&lt;=X$1,1,0))*INDIRECT(CONCATENATE("'Gastos com Pessoal'!",$BE50)))</f>
        <v>0</v>
      </c>
      <c r="Y50" s="88">
        <f t="array" aca="1" ref="Y50" ca="1">SUM((Y$1&gt;='Gastos com Pessoal'!$E$7:$E$106)*(Y$1&lt;='Gastos com Pessoal'!$F$7:$F$106)*INDIRECT(CONCATENATE("'Encargos e Benefícios'!",$AX50)))+SUM((Y$1&gt;='Gastos com Pessoal'!$E$113:$E$122)*(Y$1&lt;='Gastos com Pessoal'!$F$113:$F$122)*INDIRECT(CONCATENATE("'Encargos e Benefícios'!",$AY50)))+SUM((Y$1&gt;='Gastos com Pessoal'!$E$7:$E$106)*(Y$1&lt;='Gastos com Pessoal'!$F$7:$F$106)*(IF('Gastos com Pessoal'!$G$7:$G$106&lt;=Y$1,1,0))*INDIRECT(CONCATENATE("'Gastos com Pessoal'!",$AZ50)))+SUM((Y$1&gt;='Gastos com Pessoal'!$E$113:$E$122)*(Y$1&lt;='Gastos com Pessoal'!$F$113:$F$122)*(IF('Gastos com Pessoal'!$G$113:$G$122&lt;=Y$1,1,0))*INDIRECT(CONCATENATE("'Gastos com Pessoal'!",$BA50)))+SUM((Y$1&gt;='Gastos com Pessoal'!$E$7:$E$106)*(Y$1&lt;='Gastos com Pessoal'!$F$7:$F$106)*(IF('Gastos com Pessoal'!$L$7:$L$106&lt;=Y$1,1,0))*INDIRECT(CONCATENATE("'Gastos com Pessoal'!",$BB50)))+SUM((Y$1&gt;='Gastos com Pessoal'!$E$113:$E$122)*(Y$1&lt;='Gastos com Pessoal'!$F$113:$F$122)*(IF('Gastos com Pessoal'!$L$113:$L$122&lt;=Y$1,1,0))*INDIRECT(CONCATENATE("'Gastos com Pessoal'!",$BC50)))+SUM((Y$1&gt;='Gastos com Pessoal'!$E$7:$E$106)*(Y$1&lt;='Gastos com Pessoal'!$F$7:$F$106)*(IF('Gastos com Pessoal'!$Q$7:$Q$106&lt;=Y$1,1,0))*INDIRECT(CONCATENATE("'Gastos com Pessoal'!",$BD50)))+SUM((Y$1&gt;='Gastos com Pessoal'!$E$113:$E$122)*(Y$1&lt;='Gastos com Pessoal'!$F$113:$F$122)*(IF('Gastos com Pessoal'!$Q$113:$Q$122&lt;=Y$1,1,0))*INDIRECT(CONCATENATE("'Gastos com Pessoal'!",$BE50)))</f>
        <v>0</v>
      </c>
      <c r="Z50" s="88">
        <f t="array" aca="1" ref="Z50" ca="1">SUM((Z$1&gt;='Gastos com Pessoal'!$E$7:$E$106)*(Z$1&lt;='Gastos com Pessoal'!$F$7:$F$106)*INDIRECT(CONCATENATE("'Encargos e Benefícios'!",$AX50)))+SUM((Z$1&gt;='Gastos com Pessoal'!$E$113:$E$122)*(Z$1&lt;='Gastos com Pessoal'!$F$113:$F$122)*INDIRECT(CONCATENATE("'Encargos e Benefícios'!",$AY50)))+SUM((Z$1&gt;='Gastos com Pessoal'!$E$7:$E$106)*(Z$1&lt;='Gastos com Pessoal'!$F$7:$F$106)*(IF('Gastos com Pessoal'!$G$7:$G$106&lt;=Z$1,1,0))*INDIRECT(CONCATENATE("'Gastos com Pessoal'!",$AZ50)))+SUM((Z$1&gt;='Gastos com Pessoal'!$E$113:$E$122)*(Z$1&lt;='Gastos com Pessoal'!$F$113:$F$122)*(IF('Gastos com Pessoal'!$G$113:$G$122&lt;=Z$1,1,0))*INDIRECT(CONCATENATE("'Gastos com Pessoal'!",$BA50)))+SUM((Z$1&gt;='Gastos com Pessoal'!$E$7:$E$106)*(Z$1&lt;='Gastos com Pessoal'!$F$7:$F$106)*(IF('Gastos com Pessoal'!$L$7:$L$106&lt;=Z$1,1,0))*INDIRECT(CONCATENATE("'Gastos com Pessoal'!",$BB50)))+SUM((Z$1&gt;='Gastos com Pessoal'!$E$113:$E$122)*(Z$1&lt;='Gastos com Pessoal'!$F$113:$F$122)*(IF('Gastos com Pessoal'!$L$113:$L$122&lt;=Z$1,1,0))*INDIRECT(CONCATENATE("'Gastos com Pessoal'!",$BC50)))+SUM((Z$1&gt;='Gastos com Pessoal'!$E$7:$E$106)*(Z$1&lt;='Gastos com Pessoal'!$F$7:$F$106)*(IF('Gastos com Pessoal'!$Q$7:$Q$106&lt;=Z$1,1,0))*INDIRECT(CONCATENATE("'Gastos com Pessoal'!",$BD50)))+SUM((Z$1&gt;='Gastos com Pessoal'!$E$113:$E$122)*(Z$1&lt;='Gastos com Pessoal'!$F$113:$F$122)*(IF('Gastos com Pessoal'!$Q$113:$Q$122&lt;=Z$1,1,0))*INDIRECT(CONCATENATE("'Gastos com Pessoal'!",$BE50)))</f>
        <v>0</v>
      </c>
      <c r="AA50" s="88">
        <f t="array" aca="1" ref="AA50" ca="1">SUM((AA$1&gt;='Gastos com Pessoal'!$E$7:$E$106)*(AA$1&lt;='Gastos com Pessoal'!$F$7:$F$106)*INDIRECT(CONCATENATE("'Encargos e Benefícios'!",$AX50)))+SUM((AA$1&gt;='Gastos com Pessoal'!$E$113:$E$122)*(AA$1&lt;='Gastos com Pessoal'!$F$113:$F$122)*INDIRECT(CONCATENATE("'Encargos e Benefícios'!",$AY50)))+SUM((AA$1&gt;='Gastos com Pessoal'!$E$7:$E$106)*(AA$1&lt;='Gastos com Pessoal'!$F$7:$F$106)*(IF('Gastos com Pessoal'!$G$7:$G$106&lt;=AA$1,1,0))*INDIRECT(CONCATENATE("'Gastos com Pessoal'!",$AZ50)))+SUM((AA$1&gt;='Gastos com Pessoal'!$E$113:$E$122)*(AA$1&lt;='Gastos com Pessoal'!$F$113:$F$122)*(IF('Gastos com Pessoal'!$G$113:$G$122&lt;=AA$1,1,0))*INDIRECT(CONCATENATE("'Gastos com Pessoal'!",$BA50)))+SUM((AA$1&gt;='Gastos com Pessoal'!$E$7:$E$106)*(AA$1&lt;='Gastos com Pessoal'!$F$7:$F$106)*(IF('Gastos com Pessoal'!$L$7:$L$106&lt;=AA$1,1,0))*INDIRECT(CONCATENATE("'Gastos com Pessoal'!",$BB50)))+SUM((AA$1&gt;='Gastos com Pessoal'!$E$113:$E$122)*(AA$1&lt;='Gastos com Pessoal'!$F$113:$F$122)*(IF('Gastos com Pessoal'!$L$113:$L$122&lt;=AA$1,1,0))*INDIRECT(CONCATENATE("'Gastos com Pessoal'!",$BC50)))+SUM((AA$1&gt;='Gastos com Pessoal'!$E$7:$E$106)*(AA$1&lt;='Gastos com Pessoal'!$F$7:$F$106)*(IF('Gastos com Pessoal'!$Q$7:$Q$106&lt;=AA$1,1,0))*INDIRECT(CONCATENATE("'Gastos com Pessoal'!",$BD50)))+SUM((AA$1&gt;='Gastos com Pessoal'!$E$113:$E$122)*(AA$1&lt;='Gastos com Pessoal'!$F$113:$F$122)*(IF('Gastos com Pessoal'!$Q$113:$Q$122&lt;=AA$1,1,0))*INDIRECT(CONCATENATE("'Gastos com Pessoal'!",$BE50)))</f>
        <v>0</v>
      </c>
      <c r="AB50" s="88">
        <f t="array" aca="1" ref="AB50" ca="1">SUM((AB$1&gt;='Gastos com Pessoal'!$E$7:$E$106)*(AB$1&lt;='Gastos com Pessoal'!$F$7:$F$106)*INDIRECT(CONCATENATE("'Encargos e Benefícios'!",$AX50)))+SUM((AB$1&gt;='Gastos com Pessoal'!$E$113:$E$122)*(AB$1&lt;='Gastos com Pessoal'!$F$113:$F$122)*INDIRECT(CONCATENATE("'Encargos e Benefícios'!",$AY50)))+SUM((AB$1&gt;='Gastos com Pessoal'!$E$7:$E$106)*(AB$1&lt;='Gastos com Pessoal'!$F$7:$F$106)*(IF('Gastos com Pessoal'!$G$7:$G$106&lt;=AB$1,1,0))*INDIRECT(CONCATENATE("'Gastos com Pessoal'!",$AZ50)))+SUM((AB$1&gt;='Gastos com Pessoal'!$E$113:$E$122)*(AB$1&lt;='Gastos com Pessoal'!$F$113:$F$122)*(IF('Gastos com Pessoal'!$G$113:$G$122&lt;=AB$1,1,0))*INDIRECT(CONCATENATE("'Gastos com Pessoal'!",$BA50)))+SUM((AB$1&gt;='Gastos com Pessoal'!$E$7:$E$106)*(AB$1&lt;='Gastos com Pessoal'!$F$7:$F$106)*(IF('Gastos com Pessoal'!$L$7:$L$106&lt;=AB$1,1,0))*INDIRECT(CONCATENATE("'Gastos com Pessoal'!",$BB50)))+SUM((AB$1&gt;='Gastos com Pessoal'!$E$113:$E$122)*(AB$1&lt;='Gastos com Pessoal'!$F$113:$F$122)*(IF('Gastos com Pessoal'!$L$113:$L$122&lt;=AB$1,1,0))*INDIRECT(CONCATENATE("'Gastos com Pessoal'!",$BC50)))+SUM((AB$1&gt;='Gastos com Pessoal'!$E$7:$E$106)*(AB$1&lt;='Gastos com Pessoal'!$F$7:$F$106)*(IF('Gastos com Pessoal'!$Q$7:$Q$106&lt;=AB$1,1,0))*INDIRECT(CONCATENATE("'Gastos com Pessoal'!",$BD50)))+SUM((AB$1&gt;='Gastos com Pessoal'!$E$113:$E$122)*(AB$1&lt;='Gastos com Pessoal'!$F$113:$F$122)*(IF('Gastos com Pessoal'!$Q$113:$Q$122&lt;=AB$1,1,0))*INDIRECT(CONCATENATE("'Gastos com Pessoal'!",$BE50)))</f>
        <v>0</v>
      </c>
      <c r="AC50" s="88">
        <f t="array" aca="1" ref="AC50" ca="1">SUM((AC$1&gt;='Gastos com Pessoal'!$E$7:$E$106)*(AC$1&lt;='Gastos com Pessoal'!$F$7:$F$106)*INDIRECT(CONCATENATE("'Encargos e Benefícios'!",$AX50)))+SUM((AC$1&gt;='Gastos com Pessoal'!$E$113:$E$122)*(AC$1&lt;='Gastos com Pessoal'!$F$113:$F$122)*INDIRECT(CONCATENATE("'Encargos e Benefícios'!",$AY50)))+SUM((AC$1&gt;='Gastos com Pessoal'!$E$7:$E$106)*(AC$1&lt;='Gastos com Pessoal'!$F$7:$F$106)*(IF('Gastos com Pessoal'!$G$7:$G$106&lt;=AC$1,1,0))*INDIRECT(CONCATENATE("'Gastos com Pessoal'!",$AZ50)))+SUM((AC$1&gt;='Gastos com Pessoal'!$E$113:$E$122)*(AC$1&lt;='Gastos com Pessoal'!$F$113:$F$122)*(IF('Gastos com Pessoal'!$G$113:$G$122&lt;=AC$1,1,0))*INDIRECT(CONCATENATE("'Gastos com Pessoal'!",$BA50)))+SUM((AC$1&gt;='Gastos com Pessoal'!$E$7:$E$106)*(AC$1&lt;='Gastos com Pessoal'!$F$7:$F$106)*(IF('Gastos com Pessoal'!$L$7:$L$106&lt;=AC$1,1,0))*INDIRECT(CONCATENATE("'Gastos com Pessoal'!",$BB50)))+SUM((AC$1&gt;='Gastos com Pessoal'!$E$113:$E$122)*(AC$1&lt;='Gastos com Pessoal'!$F$113:$F$122)*(IF('Gastos com Pessoal'!$L$113:$L$122&lt;=AC$1,1,0))*INDIRECT(CONCATENATE("'Gastos com Pessoal'!",$BC50)))+SUM((AC$1&gt;='Gastos com Pessoal'!$E$7:$E$106)*(AC$1&lt;='Gastos com Pessoal'!$F$7:$F$106)*(IF('Gastos com Pessoal'!$Q$7:$Q$106&lt;=AC$1,1,0))*INDIRECT(CONCATENATE("'Gastos com Pessoal'!",$BD50)))+SUM((AC$1&gt;='Gastos com Pessoal'!$E$113:$E$122)*(AC$1&lt;='Gastos com Pessoal'!$F$113:$F$122)*(IF('Gastos com Pessoal'!$Q$113:$Q$122&lt;=AC$1,1,0))*INDIRECT(CONCATENATE("'Gastos com Pessoal'!",$BE50)))</f>
        <v>0</v>
      </c>
      <c r="AD50" s="88">
        <f t="array" aca="1" ref="AD50" ca="1">SUM((AD$1&gt;='Gastos com Pessoal'!$E$7:$E$106)*(AD$1&lt;='Gastos com Pessoal'!$F$7:$F$106)*INDIRECT(CONCATENATE("'Encargos e Benefícios'!",$AX50)))+SUM((AD$1&gt;='Gastos com Pessoal'!$E$113:$E$122)*(AD$1&lt;='Gastos com Pessoal'!$F$113:$F$122)*INDIRECT(CONCATENATE("'Encargos e Benefícios'!",$AY50)))+SUM((AD$1&gt;='Gastos com Pessoal'!$E$7:$E$106)*(AD$1&lt;='Gastos com Pessoal'!$F$7:$F$106)*(IF('Gastos com Pessoal'!$G$7:$G$106&lt;=AD$1,1,0))*INDIRECT(CONCATENATE("'Gastos com Pessoal'!",$AZ50)))+SUM((AD$1&gt;='Gastos com Pessoal'!$E$113:$E$122)*(AD$1&lt;='Gastos com Pessoal'!$F$113:$F$122)*(IF('Gastos com Pessoal'!$G$113:$G$122&lt;=AD$1,1,0))*INDIRECT(CONCATENATE("'Gastos com Pessoal'!",$BA50)))+SUM((AD$1&gt;='Gastos com Pessoal'!$E$7:$E$106)*(AD$1&lt;='Gastos com Pessoal'!$F$7:$F$106)*(IF('Gastos com Pessoal'!$L$7:$L$106&lt;=AD$1,1,0))*INDIRECT(CONCATENATE("'Gastos com Pessoal'!",$BB50)))+SUM((AD$1&gt;='Gastos com Pessoal'!$E$113:$E$122)*(AD$1&lt;='Gastos com Pessoal'!$F$113:$F$122)*(IF('Gastos com Pessoal'!$L$113:$L$122&lt;=AD$1,1,0))*INDIRECT(CONCATENATE("'Gastos com Pessoal'!",$BC50)))+SUM((AD$1&gt;='Gastos com Pessoal'!$E$7:$E$106)*(AD$1&lt;='Gastos com Pessoal'!$F$7:$F$106)*(IF('Gastos com Pessoal'!$Q$7:$Q$106&lt;=AD$1,1,0))*INDIRECT(CONCATENATE("'Gastos com Pessoal'!",$BD50)))+SUM((AD$1&gt;='Gastos com Pessoal'!$E$113:$E$122)*(AD$1&lt;='Gastos com Pessoal'!$F$113:$F$122)*(IF('Gastos com Pessoal'!$Q$113:$Q$122&lt;=AD$1,1,0))*INDIRECT(CONCATENATE("'Gastos com Pessoal'!",$BE50)))</f>
        <v>0</v>
      </c>
      <c r="AE50" s="88">
        <f t="array" aca="1" ref="AE50" ca="1">SUM((AE$1&gt;='Gastos com Pessoal'!$E$7:$E$106)*(AE$1&lt;='Gastos com Pessoal'!$F$7:$F$106)*INDIRECT(CONCATENATE("'Encargos e Benefícios'!",$AX50)))+SUM((AE$1&gt;='Gastos com Pessoal'!$E$113:$E$122)*(AE$1&lt;='Gastos com Pessoal'!$F$113:$F$122)*INDIRECT(CONCATENATE("'Encargos e Benefícios'!",$AY50)))+SUM((AE$1&gt;='Gastos com Pessoal'!$E$7:$E$106)*(AE$1&lt;='Gastos com Pessoal'!$F$7:$F$106)*(IF('Gastos com Pessoal'!$G$7:$G$106&lt;=AE$1,1,0))*INDIRECT(CONCATENATE("'Gastos com Pessoal'!",$AZ50)))+SUM((AE$1&gt;='Gastos com Pessoal'!$E$113:$E$122)*(AE$1&lt;='Gastos com Pessoal'!$F$113:$F$122)*(IF('Gastos com Pessoal'!$G$113:$G$122&lt;=AE$1,1,0))*INDIRECT(CONCATENATE("'Gastos com Pessoal'!",$BA50)))+SUM((AE$1&gt;='Gastos com Pessoal'!$E$7:$E$106)*(AE$1&lt;='Gastos com Pessoal'!$F$7:$F$106)*(IF('Gastos com Pessoal'!$L$7:$L$106&lt;=AE$1,1,0))*INDIRECT(CONCATENATE("'Gastos com Pessoal'!",$BB50)))+SUM((AE$1&gt;='Gastos com Pessoal'!$E$113:$E$122)*(AE$1&lt;='Gastos com Pessoal'!$F$113:$F$122)*(IF('Gastos com Pessoal'!$L$113:$L$122&lt;=AE$1,1,0))*INDIRECT(CONCATENATE("'Gastos com Pessoal'!",$BC50)))+SUM((AE$1&gt;='Gastos com Pessoal'!$E$7:$E$106)*(AE$1&lt;='Gastos com Pessoal'!$F$7:$F$106)*(IF('Gastos com Pessoal'!$Q$7:$Q$106&lt;=AE$1,1,0))*INDIRECT(CONCATENATE("'Gastos com Pessoal'!",$BD50)))+SUM((AE$1&gt;='Gastos com Pessoal'!$E$113:$E$122)*(AE$1&lt;='Gastos com Pessoal'!$F$113:$F$122)*(IF('Gastos com Pessoal'!$Q$113:$Q$122&lt;=AE$1,1,0))*INDIRECT(CONCATENATE("'Gastos com Pessoal'!",$BE50)))</f>
        <v>0</v>
      </c>
      <c r="AF50" s="88">
        <f t="array" aca="1" ref="AF50" ca="1">SUM((AF$1&gt;='Gastos com Pessoal'!$E$7:$E$106)*(AF$1&lt;='Gastos com Pessoal'!$F$7:$F$106)*INDIRECT(CONCATENATE("'Encargos e Benefícios'!",$AX50)))+SUM((AF$1&gt;='Gastos com Pessoal'!$E$113:$E$122)*(AF$1&lt;='Gastos com Pessoal'!$F$113:$F$122)*INDIRECT(CONCATENATE("'Encargos e Benefícios'!",$AY50)))+SUM((AF$1&gt;='Gastos com Pessoal'!$E$7:$E$106)*(AF$1&lt;='Gastos com Pessoal'!$F$7:$F$106)*(IF('Gastos com Pessoal'!$G$7:$G$106&lt;=AF$1,1,0))*INDIRECT(CONCATENATE("'Gastos com Pessoal'!",$AZ50)))+SUM((AF$1&gt;='Gastos com Pessoal'!$E$113:$E$122)*(AF$1&lt;='Gastos com Pessoal'!$F$113:$F$122)*(IF('Gastos com Pessoal'!$G$113:$G$122&lt;=AF$1,1,0))*INDIRECT(CONCATENATE("'Gastos com Pessoal'!",$BA50)))+SUM((AF$1&gt;='Gastos com Pessoal'!$E$7:$E$106)*(AF$1&lt;='Gastos com Pessoal'!$F$7:$F$106)*(IF('Gastos com Pessoal'!$L$7:$L$106&lt;=AF$1,1,0))*INDIRECT(CONCATENATE("'Gastos com Pessoal'!",$BB50)))+SUM((AF$1&gt;='Gastos com Pessoal'!$E$113:$E$122)*(AF$1&lt;='Gastos com Pessoal'!$F$113:$F$122)*(IF('Gastos com Pessoal'!$L$113:$L$122&lt;=AF$1,1,0))*INDIRECT(CONCATENATE("'Gastos com Pessoal'!",$BC50)))+SUM((AF$1&gt;='Gastos com Pessoal'!$E$7:$E$106)*(AF$1&lt;='Gastos com Pessoal'!$F$7:$F$106)*(IF('Gastos com Pessoal'!$Q$7:$Q$106&lt;=AF$1,1,0))*INDIRECT(CONCATENATE("'Gastos com Pessoal'!",$BD50)))+SUM((AF$1&gt;='Gastos com Pessoal'!$E$113:$E$122)*(AF$1&lt;='Gastos com Pessoal'!$F$113:$F$122)*(IF('Gastos com Pessoal'!$Q$113:$Q$122&lt;=AF$1,1,0))*INDIRECT(CONCATENATE("'Gastos com Pessoal'!",$BE50)))</f>
        <v>0</v>
      </c>
      <c r="AG50" s="88">
        <f t="array" aca="1" ref="AG50" ca="1">SUM((AG$1&gt;='Gastos com Pessoal'!$E$7:$E$106)*(AG$1&lt;='Gastos com Pessoal'!$F$7:$F$106)*INDIRECT(CONCATENATE("'Encargos e Benefícios'!",$AX50)))+SUM((AG$1&gt;='Gastos com Pessoal'!$E$113:$E$122)*(AG$1&lt;='Gastos com Pessoal'!$F$113:$F$122)*INDIRECT(CONCATENATE("'Encargos e Benefícios'!",$AY50)))+SUM((AG$1&gt;='Gastos com Pessoal'!$E$7:$E$106)*(AG$1&lt;='Gastos com Pessoal'!$F$7:$F$106)*(IF('Gastos com Pessoal'!$G$7:$G$106&lt;=AG$1,1,0))*INDIRECT(CONCATENATE("'Gastos com Pessoal'!",$AZ50)))+SUM((AG$1&gt;='Gastos com Pessoal'!$E$113:$E$122)*(AG$1&lt;='Gastos com Pessoal'!$F$113:$F$122)*(IF('Gastos com Pessoal'!$G$113:$G$122&lt;=AG$1,1,0))*INDIRECT(CONCATENATE("'Gastos com Pessoal'!",$BA50)))+SUM((AG$1&gt;='Gastos com Pessoal'!$E$7:$E$106)*(AG$1&lt;='Gastos com Pessoal'!$F$7:$F$106)*(IF('Gastos com Pessoal'!$L$7:$L$106&lt;=AG$1,1,0))*INDIRECT(CONCATENATE("'Gastos com Pessoal'!",$BB50)))+SUM((AG$1&gt;='Gastos com Pessoal'!$E$113:$E$122)*(AG$1&lt;='Gastos com Pessoal'!$F$113:$F$122)*(IF('Gastos com Pessoal'!$L$113:$L$122&lt;=AG$1,1,0))*INDIRECT(CONCATENATE("'Gastos com Pessoal'!",$BC50)))+SUM((AG$1&gt;='Gastos com Pessoal'!$E$7:$E$106)*(AG$1&lt;='Gastos com Pessoal'!$F$7:$F$106)*(IF('Gastos com Pessoal'!$Q$7:$Q$106&lt;=AG$1,1,0))*INDIRECT(CONCATENATE("'Gastos com Pessoal'!",$BD50)))+SUM((AG$1&gt;='Gastos com Pessoal'!$E$113:$E$122)*(AG$1&lt;='Gastos com Pessoal'!$F$113:$F$122)*(IF('Gastos com Pessoal'!$Q$113:$Q$122&lt;=AG$1,1,0))*INDIRECT(CONCATENATE("'Gastos com Pessoal'!",$BE50)))</f>
        <v>0</v>
      </c>
      <c r="AH50" s="88">
        <f t="array" aca="1" ref="AH50" ca="1">SUM((AH$1&gt;='Gastos com Pessoal'!$E$7:$E$106)*(AH$1&lt;='Gastos com Pessoal'!$F$7:$F$106)*INDIRECT(CONCATENATE("'Encargos e Benefícios'!",$AX50)))+SUM((AH$1&gt;='Gastos com Pessoal'!$E$113:$E$122)*(AH$1&lt;='Gastos com Pessoal'!$F$113:$F$122)*INDIRECT(CONCATENATE("'Encargos e Benefícios'!",$AY50)))+SUM((AH$1&gt;='Gastos com Pessoal'!$E$7:$E$106)*(AH$1&lt;='Gastos com Pessoal'!$F$7:$F$106)*(IF('Gastos com Pessoal'!$G$7:$G$106&lt;=AH$1,1,0))*INDIRECT(CONCATENATE("'Gastos com Pessoal'!",$AZ50)))+SUM((AH$1&gt;='Gastos com Pessoal'!$E$113:$E$122)*(AH$1&lt;='Gastos com Pessoal'!$F$113:$F$122)*(IF('Gastos com Pessoal'!$G$113:$G$122&lt;=AH$1,1,0))*INDIRECT(CONCATENATE("'Gastos com Pessoal'!",$BA50)))+SUM((AH$1&gt;='Gastos com Pessoal'!$E$7:$E$106)*(AH$1&lt;='Gastos com Pessoal'!$F$7:$F$106)*(IF('Gastos com Pessoal'!$L$7:$L$106&lt;=AH$1,1,0))*INDIRECT(CONCATENATE("'Gastos com Pessoal'!",$BB50)))+SUM((AH$1&gt;='Gastos com Pessoal'!$E$113:$E$122)*(AH$1&lt;='Gastos com Pessoal'!$F$113:$F$122)*(IF('Gastos com Pessoal'!$L$113:$L$122&lt;=AH$1,1,0))*INDIRECT(CONCATENATE("'Gastos com Pessoal'!",$BC50)))+SUM((AH$1&gt;='Gastos com Pessoal'!$E$7:$E$106)*(AH$1&lt;='Gastos com Pessoal'!$F$7:$F$106)*(IF('Gastos com Pessoal'!$Q$7:$Q$106&lt;=AH$1,1,0))*INDIRECT(CONCATENATE("'Gastos com Pessoal'!",$BD50)))+SUM((AH$1&gt;='Gastos com Pessoal'!$E$113:$E$122)*(AH$1&lt;='Gastos com Pessoal'!$F$113:$F$122)*(IF('Gastos com Pessoal'!$Q$113:$Q$122&lt;=AH$1,1,0))*INDIRECT(CONCATENATE("'Gastos com Pessoal'!",$BE50)))</f>
        <v>0</v>
      </c>
      <c r="AI50" s="88">
        <f t="array" aca="1" ref="AI50" ca="1">SUM((AI$1&gt;='Gastos com Pessoal'!$E$7:$E$106)*(AI$1&lt;='Gastos com Pessoal'!$F$7:$F$106)*INDIRECT(CONCATENATE("'Encargos e Benefícios'!",$AX50)))+SUM((AI$1&gt;='Gastos com Pessoal'!$E$113:$E$122)*(AI$1&lt;='Gastos com Pessoal'!$F$113:$F$122)*INDIRECT(CONCATENATE("'Encargos e Benefícios'!",$AY50)))+SUM((AI$1&gt;='Gastos com Pessoal'!$E$7:$E$106)*(AI$1&lt;='Gastos com Pessoal'!$F$7:$F$106)*(IF('Gastos com Pessoal'!$G$7:$G$106&lt;=AI$1,1,0))*INDIRECT(CONCATENATE("'Gastos com Pessoal'!",$AZ50)))+SUM((AI$1&gt;='Gastos com Pessoal'!$E$113:$E$122)*(AI$1&lt;='Gastos com Pessoal'!$F$113:$F$122)*(IF('Gastos com Pessoal'!$G$113:$G$122&lt;=AI$1,1,0))*INDIRECT(CONCATENATE("'Gastos com Pessoal'!",$BA50)))+SUM((AI$1&gt;='Gastos com Pessoal'!$E$7:$E$106)*(AI$1&lt;='Gastos com Pessoal'!$F$7:$F$106)*(IF('Gastos com Pessoal'!$L$7:$L$106&lt;=AI$1,1,0))*INDIRECT(CONCATENATE("'Gastos com Pessoal'!",$BB50)))+SUM((AI$1&gt;='Gastos com Pessoal'!$E$113:$E$122)*(AI$1&lt;='Gastos com Pessoal'!$F$113:$F$122)*(IF('Gastos com Pessoal'!$L$113:$L$122&lt;=AI$1,1,0))*INDIRECT(CONCATENATE("'Gastos com Pessoal'!",$BC50)))+SUM((AI$1&gt;='Gastos com Pessoal'!$E$7:$E$106)*(AI$1&lt;='Gastos com Pessoal'!$F$7:$F$106)*(IF('Gastos com Pessoal'!$Q$7:$Q$106&lt;=AI$1,1,0))*INDIRECT(CONCATENATE("'Gastos com Pessoal'!",$BD50)))+SUM((AI$1&gt;='Gastos com Pessoal'!$E$113:$E$122)*(AI$1&lt;='Gastos com Pessoal'!$F$113:$F$122)*(IF('Gastos com Pessoal'!$Q$113:$Q$122&lt;=AI$1,1,0))*INDIRECT(CONCATENATE("'Gastos com Pessoal'!",$BE50)))</f>
        <v>0</v>
      </c>
      <c r="AJ50" s="88">
        <f t="array" aca="1" ref="AJ50" ca="1">SUM((AJ$1&gt;='Gastos com Pessoal'!$E$7:$E$106)*(AJ$1&lt;='Gastos com Pessoal'!$F$7:$F$106)*INDIRECT(CONCATENATE("'Encargos e Benefícios'!",$AX50)))+SUM((AJ$1&gt;='Gastos com Pessoal'!$E$113:$E$122)*(AJ$1&lt;='Gastos com Pessoal'!$F$113:$F$122)*INDIRECT(CONCATENATE("'Encargos e Benefícios'!",$AY50)))+SUM((AJ$1&gt;='Gastos com Pessoal'!$E$7:$E$106)*(AJ$1&lt;='Gastos com Pessoal'!$F$7:$F$106)*(IF('Gastos com Pessoal'!$G$7:$G$106&lt;=AJ$1,1,0))*INDIRECT(CONCATENATE("'Gastos com Pessoal'!",$AZ50)))+SUM((AJ$1&gt;='Gastos com Pessoal'!$E$113:$E$122)*(AJ$1&lt;='Gastos com Pessoal'!$F$113:$F$122)*(IF('Gastos com Pessoal'!$G$113:$G$122&lt;=AJ$1,1,0))*INDIRECT(CONCATENATE("'Gastos com Pessoal'!",$BA50)))+SUM((AJ$1&gt;='Gastos com Pessoal'!$E$7:$E$106)*(AJ$1&lt;='Gastos com Pessoal'!$F$7:$F$106)*(IF('Gastos com Pessoal'!$L$7:$L$106&lt;=AJ$1,1,0))*INDIRECT(CONCATENATE("'Gastos com Pessoal'!",$BB50)))+SUM((AJ$1&gt;='Gastos com Pessoal'!$E$113:$E$122)*(AJ$1&lt;='Gastos com Pessoal'!$F$113:$F$122)*(IF('Gastos com Pessoal'!$L$113:$L$122&lt;=AJ$1,1,0))*INDIRECT(CONCATENATE("'Gastos com Pessoal'!",$BC50)))+SUM((AJ$1&gt;='Gastos com Pessoal'!$E$7:$E$106)*(AJ$1&lt;='Gastos com Pessoal'!$F$7:$F$106)*(IF('Gastos com Pessoal'!$Q$7:$Q$106&lt;=AJ$1,1,0))*INDIRECT(CONCATENATE("'Gastos com Pessoal'!",$BD50)))+SUM((AJ$1&gt;='Gastos com Pessoal'!$E$113:$E$122)*(AJ$1&lt;='Gastos com Pessoal'!$F$113:$F$122)*(IF('Gastos com Pessoal'!$Q$113:$Q$122&lt;=AJ$1,1,0))*INDIRECT(CONCATENATE("'Gastos com Pessoal'!",$BE50)))</f>
        <v>0</v>
      </c>
      <c r="AK50" s="88">
        <f t="array" aca="1" ref="AK50" ca="1">SUM((AK$1&gt;='Gastos com Pessoal'!$E$7:$E$106)*(AK$1&lt;='Gastos com Pessoal'!$F$7:$F$106)*INDIRECT(CONCATENATE("'Encargos e Benefícios'!",$AX50)))+SUM((AK$1&gt;='Gastos com Pessoal'!$E$113:$E$122)*(AK$1&lt;='Gastos com Pessoal'!$F$113:$F$122)*INDIRECT(CONCATENATE("'Encargos e Benefícios'!",$AY50)))+SUM((AK$1&gt;='Gastos com Pessoal'!$E$7:$E$106)*(AK$1&lt;='Gastos com Pessoal'!$F$7:$F$106)*(IF('Gastos com Pessoal'!$G$7:$G$106&lt;=AK$1,1,0))*INDIRECT(CONCATENATE("'Gastos com Pessoal'!",$AZ50)))+SUM((AK$1&gt;='Gastos com Pessoal'!$E$113:$E$122)*(AK$1&lt;='Gastos com Pessoal'!$F$113:$F$122)*(IF('Gastos com Pessoal'!$G$113:$G$122&lt;=AK$1,1,0))*INDIRECT(CONCATENATE("'Gastos com Pessoal'!",$BA50)))+SUM((AK$1&gt;='Gastos com Pessoal'!$E$7:$E$106)*(AK$1&lt;='Gastos com Pessoal'!$F$7:$F$106)*(IF('Gastos com Pessoal'!$L$7:$L$106&lt;=AK$1,1,0))*INDIRECT(CONCATENATE("'Gastos com Pessoal'!",$BB50)))+SUM((AK$1&gt;='Gastos com Pessoal'!$E$113:$E$122)*(AK$1&lt;='Gastos com Pessoal'!$F$113:$F$122)*(IF('Gastos com Pessoal'!$L$113:$L$122&lt;=AK$1,1,0))*INDIRECT(CONCATENATE("'Gastos com Pessoal'!",$BC50)))+SUM((AK$1&gt;='Gastos com Pessoal'!$E$7:$E$106)*(AK$1&lt;='Gastos com Pessoal'!$F$7:$F$106)*(IF('Gastos com Pessoal'!$Q$7:$Q$106&lt;=AK$1,1,0))*INDIRECT(CONCATENATE("'Gastos com Pessoal'!",$BD50)))+SUM((AK$1&gt;='Gastos com Pessoal'!$E$113:$E$122)*(AK$1&lt;='Gastos com Pessoal'!$F$113:$F$122)*(IF('Gastos com Pessoal'!$Q$113:$Q$122&lt;=AK$1,1,0))*INDIRECT(CONCATENATE("'Gastos com Pessoal'!",$BE50)))</f>
        <v>0</v>
      </c>
      <c r="AL50" s="88">
        <f t="array" aca="1" ref="AL50" ca="1">SUM((AL$1&gt;='Gastos com Pessoal'!$E$7:$E$106)*(AL$1&lt;='Gastos com Pessoal'!$F$7:$F$106)*INDIRECT(CONCATENATE("'Encargos e Benefícios'!",$AX50)))+SUM((AL$1&gt;='Gastos com Pessoal'!$E$113:$E$122)*(AL$1&lt;='Gastos com Pessoal'!$F$113:$F$122)*INDIRECT(CONCATENATE("'Encargos e Benefícios'!",$AY50)))+SUM((AL$1&gt;='Gastos com Pessoal'!$E$7:$E$106)*(AL$1&lt;='Gastos com Pessoal'!$F$7:$F$106)*(IF('Gastos com Pessoal'!$G$7:$G$106&lt;=AL$1,1,0))*INDIRECT(CONCATENATE("'Gastos com Pessoal'!",$AZ50)))+SUM((AL$1&gt;='Gastos com Pessoal'!$E$113:$E$122)*(AL$1&lt;='Gastos com Pessoal'!$F$113:$F$122)*(IF('Gastos com Pessoal'!$G$113:$G$122&lt;=AL$1,1,0))*INDIRECT(CONCATENATE("'Gastos com Pessoal'!",$BA50)))+SUM((AL$1&gt;='Gastos com Pessoal'!$E$7:$E$106)*(AL$1&lt;='Gastos com Pessoal'!$F$7:$F$106)*(IF('Gastos com Pessoal'!$L$7:$L$106&lt;=AL$1,1,0))*INDIRECT(CONCATENATE("'Gastos com Pessoal'!",$BB50)))+SUM((AL$1&gt;='Gastos com Pessoal'!$E$113:$E$122)*(AL$1&lt;='Gastos com Pessoal'!$F$113:$F$122)*(IF('Gastos com Pessoal'!$L$113:$L$122&lt;=AL$1,1,0))*INDIRECT(CONCATENATE("'Gastos com Pessoal'!",$BC50)))+SUM((AL$1&gt;='Gastos com Pessoal'!$E$7:$E$106)*(AL$1&lt;='Gastos com Pessoal'!$F$7:$F$106)*(IF('Gastos com Pessoal'!$Q$7:$Q$106&lt;=AL$1,1,0))*INDIRECT(CONCATENATE("'Gastos com Pessoal'!",$BD50)))+SUM((AL$1&gt;='Gastos com Pessoal'!$E$113:$E$122)*(AL$1&lt;='Gastos com Pessoal'!$F$113:$F$122)*(IF('Gastos com Pessoal'!$Q$113:$Q$122&lt;=AL$1,1,0))*INDIRECT(CONCATENATE("'Gastos com Pessoal'!",$BE50)))</f>
        <v>0</v>
      </c>
      <c r="AM50" s="122">
        <f t="shared" ca="1" si="16"/>
        <v>45612</v>
      </c>
      <c r="AN50" s="91">
        <f t="shared" ca="1" si="17"/>
        <v>2.9784296957830608E-3</v>
      </c>
      <c r="AO50" s="108"/>
      <c r="AP50" s="108"/>
      <c r="AQ50" s="108"/>
      <c r="AR50" s="108"/>
      <c r="AS50" s="108"/>
      <c r="AT50" s="108"/>
      <c r="AU50" s="108"/>
      <c r="AV50" s="108"/>
      <c r="AW50" s="149" t="s">
        <v>191</v>
      </c>
      <c r="AX50" s="149" t="str">
        <f ca="1">IF(ISNA('Encargos e Benefícios'!AB7),"$ZZ$6:$ZZ$105",'Encargos e Benefícios'!AB7)</f>
        <v>$U$6:$U$105</v>
      </c>
      <c r="AY50" s="149" t="str">
        <f ca="1">IF(ISNA('Encargos e Benefícios'!AD7),"$ZZ$112:$ZZ$121",'Encargos e Benefícios'!AD7)</f>
        <v>$ZZ$112:$ZZ$121</v>
      </c>
      <c r="AZ50" s="149" t="str">
        <f ca="1">IF(ISNA('Gastos com Pessoal'!AT7),"$ZZ$6:$ZZ$105",'Gastos com Pessoal'!AT7)</f>
        <v>$K$7:$K$106</v>
      </c>
      <c r="BA50" s="149" t="str">
        <f ca="1">IF(ISNA('Gastos com Pessoal'!AV7),"$ZZ$112:$ZZ$121",'Gastos com Pessoal'!AV7)</f>
        <v>$ZZ$112:$ZZ$121</v>
      </c>
      <c r="BB50" s="149" t="str">
        <f ca="1">IF(ISNA('Gastos com Pessoal'!AX7),"$ZZ$6:$ZZ$105",'Gastos com Pessoal'!AX7)</f>
        <v>$ZZ$6:$ZZ$105</v>
      </c>
      <c r="BC50" s="149" t="str">
        <f ca="1">IF(ISNA('Gastos com Pessoal'!AZ7),"$ZZ$112:$ZZ$121",'Gastos com Pessoal'!AZ7)</f>
        <v>$ZZ$112:$ZZ$121</v>
      </c>
      <c r="BD50" s="149" t="str">
        <f ca="1">IF(ISNA('Gastos com Pessoal'!BB7),"$ZZ$6:$ZZ$105",'Gastos com Pessoal'!BB7)</f>
        <v>$ZZ$6:$ZZ$105</v>
      </c>
      <c r="BE50" s="149" t="str">
        <f ca="1">IF(ISNA('Gastos com Pessoal'!BD7),"$ZZ$112:$ZZ$121",'Gastos com Pessoal'!BD7)</f>
        <v>$ZZ$112:$ZZ$121</v>
      </c>
    </row>
    <row r="51" spans="1:57" ht="23.25" customHeight="1">
      <c r="A51" s="121" t="s">
        <v>202</v>
      </c>
      <c r="B51" s="150" t="s">
        <v>203</v>
      </c>
      <c r="C51" s="88">
        <f t="array" aca="1" ref="C51" ca="1">SUM((C$1&gt;='Gastos com Pessoal'!$E$7:$E$106)*(C$1&lt;='Gastos com Pessoal'!$F$7:$F$106)*INDIRECT(CONCATENATE("'Encargos e Benefícios'!",$AX51)))+SUM((C$1&gt;='Gastos com Pessoal'!$E$113:$E$122)*(C$1&lt;='Gastos com Pessoal'!$F$113:$F$122)*INDIRECT(CONCATENATE("'Encargos e Benefícios'!",$AY51)))+SUM((C$1&gt;='Gastos com Pessoal'!$E$7:$E$106)*(C$1&lt;='Gastos com Pessoal'!$F$7:$F$106)*(IF('Gastos com Pessoal'!$G$7:$G$106&lt;=C$1,1,0))*INDIRECT(CONCATENATE("'Gastos com Pessoal'!",$AZ51)))+SUM((C$1&gt;='Gastos com Pessoal'!$E$113:$E$122)*(C$1&lt;='Gastos com Pessoal'!$F$113:$F$122)*(IF('Gastos com Pessoal'!$G$113:$G$122&lt;=C$1,1,0))*INDIRECT(CONCATENATE("'Gastos com Pessoal'!",$BA51)))+SUM((C$1&gt;='Gastos com Pessoal'!$E$7:$E$106)*(C$1&lt;='Gastos com Pessoal'!$F$7:$F$106)*(IF('Gastos com Pessoal'!$L$7:$L$106&lt;=C$1,1,0))*INDIRECT(CONCATENATE("'Gastos com Pessoal'!",$BB51)))+SUM((C$1&gt;='Gastos com Pessoal'!$E$113:$E$122)*(C$1&lt;='Gastos com Pessoal'!$F$113:$F$122)*(IF('Gastos com Pessoal'!$L$113:$L$122&lt;=C$1,1,0))*INDIRECT(CONCATENATE("'Gastos com Pessoal'!",$BC51)))+SUM((C$1&gt;='Gastos com Pessoal'!$E$7:$E$106)*(C$1&lt;='Gastos com Pessoal'!$F$7:$F$106)*(IF('Gastos com Pessoal'!$Q$7:$Q$106&lt;=C$1,1,0))*INDIRECT(CONCATENATE("'Gastos com Pessoal'!",$BD51)))+SUM((C$1&gt;='Gastos com Pessoal'!$E$113:$E$122)*(C$1&lt;='Gastos com Pessoal'!$F$113:$F$122)*(IF('Gastos com Pessoal'!$Q$113:$Q$122&lt;=C$1,1,0))*INDIRECT(CONCATENATE("'Gastos com Pessoal'!",$BE51)))</f>
        <v>0</v>
      </c>
      <c r="D51" s="88">
        <f t="array" aca="1" ref="D51" ca="1">SUM((D$1&gt;='Gastos com Pessoal'!$E$7:$E$106)*(D$1&lt;='Gastos com Pessoal'!$F$7:$F$106)*INDIRECT(CONCATENATE("'Encargos e Benefícios'!",$AX51)))+SUM((D$1&gt;='Gastos com Pessoal'!$E$113:$E$122)*(D$1&lt;='Gastos com Pessoal'!$F$113:$F$122)*INDIRECT(CONCATENATE("'Encargos e Benefícios'!",$AY51)))+SUM((D$1&gt;='Gastos com Pessoal'!$E$7:$E$106)*(D$1&lt;='Gastos com Pessoal'!$F$7:$F$106)*(IF('Gastos com Pessoal'!$G$7:$G$106&lt;=D$1,1,0))*INDIRECT(CONCATENATE("'Gastos com Pessoal'!",$AZ51)))+SUM((D$1&gt;='Gastos com Pessoal'!$E$113:$E$122)*(D$1&lt;='Gastos com Pessoal'!$F$113:$F$122)*(IF('Gastos com Pessoal'!$G$113:$G$122&lt;=D$1,1,0))*INDIRECT(CONCATENATE("'Gastos com Pessoal'!",$BA51)))+SUM((D$1&gt;='Gastos com Pessoal'!$E$7:$E$106)*(D$1&lt;='Gastos com Pessoal'!$F$7:$F$106)*(IF('Gastos com Pessoal'!$L$7:$L$106&lt;=D$1,1,0))*INDIRECT(CONCATENATE("'Gastos com Pessoal'!",$BB51)))+SUM((D$1&gt;='Gastos com Pessoal'!$E$113:$E$122)*(D$1&lt;='Gastos com Pessoal'!$F$113:$F$122)*(IF('Gastos com Pessoal'!$L$113:$L$122&lt;=D$1,1,0))*INDIRECT(CONCATENATE("'Gastos com Pessoal'!",$BC51)))+SUM((D$1&gt;='Gastos com Pessoal'!$E$7:$E$106)*(D$1&lt;='Gastos com Pessoal'!$F$7:$F$106)*(IF('Gastos com Pessoal'!$Q$7:$Q$106&lt;=D$1,1,0))*INDIRECT(CONCATENATE("'Gastos com Pessoal'!",$BD51)))+SUM((D$1&gt;='Gastos com Pessoal'!$E$113:$E$122)*(D$1&lt;='Gastos com Pessoal'!$F$113:$F$122)*(IF('Gastos com Pessoal'!$Q$113:$Q$122&lt;=D$1,1,0))*INDIRECT(CONCATENATE("'Gastos com Pessoal'!",$BE51)))</f>
        <v>0</v>
      </c>
      <c r="E51" s="88">
        <f t="array" aca="1" ref="E51" ca="1">SUM((E$1&gt;='Gastos com Pessoal'!$E$7:$E$106)*(E$1&lt;='Gastos com Pessoal'!$F$7:$F$106)*INDIRECT(CONCATENATE("'Encargos e Benefícios'!",$AX51)))+SUM((E$1&gt;='Gastos com Pessoal'!$E$113:$E$122)*(E$1&lt;='Gastos com Pessoal'!$F$113:$F$122)*INDIRECT(CONCATENATE("'Encargos e Benefícios'!",$AY51)))+SUM((E$1&gt;='Gastos com Pessoal'!$E$7:$E$106)*(E$1&lt;='Gastos com Pessoal'!$F$7:$F$106)*(IF('Gastos com Pessoal'!$G$7:$G$106&lt;=E$1,1,0))*INDIRECT(CONCATENATE("'Gastos com Pessoal'!",$AZ51)))+SUM((E$1&gt;='Gastos com Pessoal'!$E$113:$E$122)*(E$1&lt;='Gastos com Pessoal'!$F$113:$F$122)*(IF('Gastos com Pessoal'!$G$113:$G$122&lt;=E$1,1,0))*INDIRECT(CONCATENATE("'Gastos com Pessoal'!",$BA51)))+SUM((E$1&gt;='Gastos com Pessoal'!$E$7:$E$106)*(E$1&lt;='Gastos com Pessoal'!$F$7:$F$106)*(IF('Gastos com Pessoal'!$L$7:$L$106&lt;=E$1,1,0))*INDIRECT(CONCATENATE("'Gastos com Pessoal'!",$BB51)))+SUM((E$1&gt;='Gastos com Pessoal'!$E$113:$E$122)*(E$1&lt;='Gastos com Pessoal'!$F$113:$F$122)*(IF('Gastos com Pessoal'!$L$113:$L$122&lt;=E$1,1,0))*INDIRECT(CONCATENATE("'Gastos com Pessoal'!",$BC51)))+SUM((E$1&gt;='Gastos com Pessoal'!$E$7:$E$106)*(E$1&lt;='Gastos com Pessoal'!$F$7:$F$106)*(IF('Gastos com Pessoal'!$Q$7:$Q$106&lt;=E$1,1,0))*INDIRECT(CONCATENATE("'Gastos com Pessoal'!",$BD51)))+SUM((E$1&gt;='Gastos com Pessoal'!$E$113:$E$122)*(E$1&lt;='Gastos com Pessoal'!$F$113:$F$122)*(IF('Gastos com Pessoal'!$Q$113:$Q$122&lt;=E$1,1,0))*INDIRECT(CONCATENATE("'Gastos com Pessoal'!",$BE51)))</f>
        <v>0</v>
      </c>
      <c r="F51" s="88">
        <f t="array" aca="1" ref="F51" ca="1">SUM((F$1&gt;='Gastos com Pessoal'!$E$7:$E$106)*(F$1&lt;='Gastos com Pessoal'!$F$7:$F$106)*INDIRECT(CONCATENATE("'Encargos e Benefícios'!",$AX51)))+SUM((F$1&gt;='Gastos com Pessoal'!$E$113:$E$122)*(F$1&lt;='Gastos com Pessoal'!$F$113:$F$122)*INDIRECT(CONCATENATE("'Encargos e Benefícios'!",$AY51)))+SUM((F$1&gt;='Gastos com Pessoal'!$E$7:$E$106)*(F$1&lt;='Gastos com Pessoal'!$F$7:$F$106)*(IF('Gastos com Pessoal'!$G$7:$G$106&lt;=F$1,1,0))*INDIRECT(CONCATENATE("'Gastos com Pessoal'!",$AZ51)))+SUM((F$1&gt;='Gastos com Pessoal'!$E$113:$E$122)*(F$1&lt;='Gastos com Pessoal'!$F$113:$F$122)*(IF('Gastos com Pessoal'!$G$113:$G$122&lt;=F$1,1,0))*INDIRECT(CONCATENATE("'Gastos com Pessoal'!",$BA51)))+SUM((F$1&gt;='Gastos com Pessoal'!$E$7:$E$106)*(F$1&lt;='Gastos com Pessoal'!$F$7:$F$106)*(IF('Gastos com Pessoal'!$L$7:$L$106&lt;=F$1,1,0))*INDIRECT(CONCATENATE("'Gastos com Pessoal'!",$BB51)))+SUM((F$1&gt;='Gastos com Pessoal'!$E$113:$E$122)*(F$1&lt;='Gastos com Pessoal'!$F$113:$F$122)*(IF('Gastos com Pessoal'!$L$113:$L$122&lt;=F$1,1,0))*INDIRECT(CONCATENATE("'Gastos com Pessoal'!",$BC51)))+SUM((F$1&gt;='Gastos com Pessoal'!$E$7:$E$106)*(F$1&lt;='Gastos com Pessoal'!$F$7:$F$106)*(IF('Gastos com Pessoal'!$Q$7:$Q$106&lt;=F$1,1,0))*INDIRECT(CONCATENATE("'Gastos com Pessoal'!",$BD51)))+SUM((F$1&gt;='Gastos com Pessoal'!$E$113:$E$122)*(F$1&lt;='Gastos com Pessoal'!$F$113:$F$122)*(IF('Gastos com Pessoal'!$Q$113:$Q$122&lt;=F$1,1,0))*INDIRECT(CONCATENATE("'Gastos com Pessoal'!",$BE51)))</f>
        <v>0</v>
      </c>
      <c r="G51" s="88">
        <f t="array" aca="1" ref="G51" ca="1">SUM((G$1&gt;='Gastos com Pessoal'!$E$7:$E$106)*(G$1&lt;='Gastos com Pessoal'!$F$7:$F$106)*INDIRECT(CONCATENATE("'Encargos e Benefícios'!",$AX51)))+SUM((G$1&gt;='Gastos com Pessoal'!$E$113:$E$122)*(G$1&lt;='Gastos com Pessoal'!$F$113:$F$122)*INDIRECT(CONCATENATE("'Encargos e Benefícios'!",$AY51)))+SUM((G$1&gt;='Gastos com Pessoal'!$E$7:$E$106)*(G$1&lt;='Gastos com Pessoal'!$F$7:$F$106)*(IF('Gastos com Pessoal'!$G$7:$G$106&lt;=G$1,1,0))*INDIRECT(CONCATENATE("'Gastos com Pessoal'!",$AZ51)))+SUM((G$1&gt;='Gastos com Pessoal'!$E$113:$E$122)*(G$1&lt;='Gastos com Pessoal'!$F$113:$F$122)*(IF('Gastos com Pessoal'!$G$113:$G$122&lt;=G$1,1,0))*INDIRECT(CONCATENATE("'Gastos com Pessoal'!",$BA51)))+SUM((G$1&gt;='Gastos com Pessoal'!$E$7:$E$106)*(G$1&lt;='Gastos com Pessoal'!$F$7:$F$106)*(IF('Gastos com Pessoal'!$L$7:$L$106&lt;=G$1,1,0))*INDIRECT(CONCATENATE("'Gastos com Pessoal'!",$BB51)))+SUM((G$1&gt;='Gastos com Pessoal'!$E$113:$E$122)*(G$1&lt;='Gastos com Pessoal'!$F$113:$F$122)*(IF('Gastos com Pessoal'!$L$113:$L$122&lt;=G$1,1,0))*INDIRECT(CONCATENATE("'Gastos com Pessoal'!",$BC51)))+SUM((G$1&gt;='Gastos com Pessoal'!$E$7:$E$106)*(G$1&lt;='Gastos com Pessoal'!$F$7:$F$106)*(IF('Gastos com Pessoal'!$Q$7:$Q$106&lt;=G$1,1,0))*INDIRECT(CONCATENATE("'Gastos com Pessoal'!",$BD51)))+SUM((G$1&gt;='Gastos com Pessoal'!$E$113:$E$122)*(G$1&lt;='Gastos com Pessoal'!$F$113:$F$122)*(IF('Gastos com Pessoal'!$Q$113:$Q$122&lt;=G$1,1,0))*INDIRECT(CONCATENATE("'Gastos com Pessoal'!",$BE51)))</f>
        <v>0</v>
      </c>
      <c r="H51" s="88">
        <f t="array" aca="1" ref="H51" ca="1">SUM((H$1&gt;='Gastos com Pessoal'!$E$7:$E$106)*(H$1&lt;='Gastos com Pessoal'!$F$7:$F$106)*INDIRECT(CONCATENATE("'Encargos e Benefícios'!",$AX51)))+SUM((H$1&gt;='Gastos com Pessoal'!$E$113:$E$122)*(H$1&lt;='Gastos com Pessoal'!$F$113:$F$122)*INDIRECT(CONCATENATE("'Encargos e Benefícios'!",$AY51)))+SUM((H$1&gt;='Gastos com Pessoal'!$E$7:$E$106)*(H$1&lt;='Gastos com Pessoal'!$F$7:$F$106)*(IF('Gastos com Pessoal'!$G$7:$G$106&lt;=H$1,1,0))*INDIRECT(CONCATENATE("'Gastos com Pessoal'!",$AZ51)))+SUM((H$1&gt;='Gastos com Pessoal'!$E$113:$E$122)*(H$1&lt;='Gastos com Pessoal'!$F$113:$F$122)*(IF('Gastos com Pessoal'!$G$113:$G$122&lt;=H$1,1,0))*INDIRECT(CONCATENATE("'Gastos com Pessoal'!",$BA51)))+SUM((H$1&gt;='Gastos com Pessoal'!$E$7:$E$106)*(H$1&lt;='Gastos com Pessoal'!$F$7:$F$106)*(IF('Gastos com Pessoal'!$L$7:$L$106&lt;=H$1,1,0))*INDIRECT(CONCATENATE("'Gastos com Pessoal'!",$BB51)))+SUM((H$1&gt;='Gastos com Pessoal'!$E$113:$E$122)*(H$1&lt;='Gastos com Pessoal'!$F$113:$F$122)*(IF('Gastos com Pessoal'!$L$113:$L$122&lt;=H$1,1,0))*INDIRECT(CONCATENATE("'Gastos com Pessoal'!",$BC51)))+SUM((H$1&gt;='Gastos com Pessoal'!$E$7:$E$106)*(H$1&lt;='Gastos com Pessoal'!$F$7:$F$106)*(IF('Gastos com Pessoal'!$Q$7:$Q$106&lt;=H$1,1,0))*INDIRECT(CONCATENATE("'Gastos com Pessoal'!",$BD51)))+SUM((H$1&gt;='Gastos com Pessoal'!$E$113:$E$122)*(H$1&lt;='Gastos com Pessoal'!$F$113:$F$122)*(IF('Gastos com Pessoal'!$Q$113:$Q$122&lt;=H$1,1,0))*INDIRECT(CONCATENATE("'Gastos com Pessoal'!",$BE51)))</f>
        <v>0</v>
      </c>
      <c r="I51" s="88">
        <f t="array" aca="1" ref="I51" ca="1">SUM((I$1&gt;='Gastos com Pessoal'!$E$7:$E$106)*(I$1&lt;='Gastos com Pessoal'!$F$7:$F$106)*INDIRECT(CONCATENATE("'Encargos e Benefícios'!",$AX51)))+SUM((I$1&gt;='Gastos com Pessoal'!$E$113:$E$122)*(I$1&lt;='Gastos com Pessoal'!$F$113:$F$122)*INDIRECT(CONCATENATE("'Encargos e Benefícios'!",$AY51)))+SUM((I$1&gt;='Gastos com Pessoal'!$E$7:$E$106)*(I$1&lt;='Gastos com Pessoal'!$F$7:$F$106)*(IF('Gastos com Pessoal'!$G$7:$G$106&lt;=I$1,1,0))*INDIRECT(CONCATENATE("'Gastos com Pessoal'!",$AZ51)))+SUM((I$1&gt;='Gastos com Pessoal'!$E$113:$E$122)*(I$1&lt;='Gastos com Pessoal'!$F$113:$F$122)*(IF('Gastos com Pessoal'!$G$113:$G$122&lt;=I$1,1,0))*INDIRECT(CONCATENATE("'Gastos com Pessoal'!",$BA51)))+SUM((I$1&gt;='Gastos com Pessoal'!$E$7:$E$106)*(I$1&lt;='Gastos com Pessoal'!$F$7:$F$106)*(IF('Gastos com Pessoal'!$L$7:$L$106&lt;=I$1,1,0))*INDIRECT(CONCATENATE("'Gastos com Pessoal'!",$BB51)))+SUM((I$1&gt;='Gastos com Pessoal'!$E$113:$E$122)*(I$1&lt;='Gastos com Pessoal'!$F$113:$F$122)*(IF('Gastos com Pessoal'!$L$113:$L$122&lt;=I$1,1,0))*INDIRECT(CONCATENATE("'Gastos com Pessoal'!",$BC51)))+SUM((I$1&gt;='Gastos com Pessoal'!$E$7:$E$106)*(I$1&lt;='Gastos com Pessoal'!$F$7:$F$106)*(IF('Gastos com Pessoal'!$Q$7:$Q$106&lt;=I$1,1,0))*INDIRECT(CONCATENATE("'Gastos com Pessoal'!",$BD51)))+SUM((I$1&gt;='Gastos com Pessoal'!$E$113:$E$122)*(I$1&lt;='Gastos com Pessoal'!$F$113:$F$122)*(IF('Gastos com Pessoal'!$Q$113:$Q$122&lt;=I$1,1,0))*INDIRECT(CONCATENATE("'Gastos com Pessoal'!",$BE51)))</f>
        <v>0</v>
      </c>
      <c r="J51" s="88">
        <f t="array" aca="1" ref="J51" ca="1">SUM((J$1&gt;='Gastos com Pessoal'!$E$7:$E$106)*(J$1&lt;='Gastos com Pessoal'!$F$7:$F$106)*INDIRECT(CONCATENATE("'Encargos e Benefícios'!",$AX51)))+SUM((J$1&gt;='Gastos com Pessoal'!$E$113:$E$122)*(J$1&lt;='Gastos com Pessoal'!$F$113:$F$122)*INDIRECT(CONCATENATE("'Encargos e Benefícios'!",$AY51)))+SUM((J$1&gt;='Gastos com Pessoal'!$E$7:$E$106)*(J$1&lt;='Gastos com Pessoal'!$F$7:$F$106)*(IF('Gastos com Pessoal'!$G$7:$G$106&lt;=J$1,1,0))*INDIRECT(CONCATENATE("'Gastos com Pessoal'!",$AZ51)))+SUM((J$1&gt;='Gastos com Pessoal'!$E$113:$E$122)*(J$1&lt;='Gastos com Pessoal'!$F$113:$F$122)*(IF('Gastos com Pessoal'!$G$113:$G$122&lt;=J$1,1,0))*INDIRECT(CONCATENATE("'Gastos com Pessoal'!",$BA51)))+SUM((J$1&gt;='Gastos com Pessoal'!$E$7:$E$106)*(J$1&lt;='Gastos com Pessoal'!$F$7:$F$106)*(IF('Gastos com Pessoal'!$L$7:$L$106&lt;=J$1,1,0))*INDIRECT(CONCATENATE("'Gastos com Pessoal'!",$BB51)))+SUM((J$1&gt;='Gastos com Pessoal'!$E$113:$E$122)*(J$1&lt;='Gastos com Pessoal'!$F$113:$F$122)*(IF('Gastos com Pessoal'!$L$113:$L$122&lt;=J$1,1,0))*INDIRECT(CONCATENATE("'Gastos com Pessoal'!",$BC51)))+SUM((J$1&gt;='Gastos com Pessoal'!$E$7:$E$106)*(J$1&lt;='Gastos com Pessoal'!$F$7:$F$106)*(IF('Gastos com Pessoal'!$Q$7:$Q$106&lt;=J$1,1,0))*INDIRECT(CONCATENATE("'Gastos com Pessoal'!",$BD51)))+SUM((J$1&gt;='Gastos com Pessoal'!$E$113:$E$122)*(J$1&lt;='Gastos com Pessoal'!$F$113:$F$122)*(IF('Gastos com Pessoal'!$Q$113:$Q$122&lt;=J$1,1,0))*INDIRECT(CONCATENATE("'Gastos com Pessoal'!",$BE51)))</f>
        <v>0</v>
      </c>
      <c r="K51" s="88">
        <f t="array" aca="1" ref="K51" ca="1">SUM((K$1&gt;='Gastos com Pessoal'!$E$7:$E$106)*(K$1&lt;='Gastos com Pessoal'!$F$7:$F$106)*INDIRECT(CONCATENATE("'Encargos e Benefícios'!",$AX51)))+SUM((K$1&gt;='Gastos com Pessoal'!$E$113:$E$122)*(K$1&lt;='Gastos com Pessoal'!$F$113:$F$122)*INDIRECT(CONCATENATE("'Encargos e Benefícios'!",$AY51)))+SUM((K$1&gt;='Gastos com Pessoal'!$E$7:$E$106)*(K$1&lt;='Gastos com Pessoal'!$F$7:$F$106)*(IF('Gastos com Pessoal'!$G$7:$G$106&lt;=K$1,1,0))*INDIRECT(CONCATENATE("'Gastos com Pessoal'!",$AZ51)))+SUM((K$1&gt;='Gastos com Pessoal'!$E$113:$E$122)*(K$1&lt;='Gastos com Pessoal'!$F$113:$F$122)*(IF('Gastos com Pessoal'!$G$113:$G$122&lt;=K$1,1,0))*INDIRECT(CONCATENATE("'Gastos com Pessoal'!",$BA51)))+SUM((K$1&gt;='Gastos com Pessoal'!$E$7:$E$106)*(K$1&lt;='Gastos com Pessoal'!$F$7:$F$106)*(IF('Gastos com Pessoal'!$L$7:$L$106&lt;=K$1,1,0))*INDIRECT(CONCATENATE("'Gastos com Pessoal'!",$BB51)))+SUM((K$1&gt;='Gastos com Pessoal'!$E$113:$E$122)*(K$1&lt;='Gastos com Pessoal'!$F$113:$F$122)*(IF('Gastos com Pessoal'!$L$113:$L$122&lt;=K$1,1,0))*INDIRECT(CONCATENATE("'Gastos com Pessoal'!",$BC51)))+SUM((K$1&gt;='Gastos com Pessoal'!$E$7:$E$106)*(K$1&lt;='Gastos com Pessoal'!$F$7:$F$106)*(IF('Gastos com Pessoal'!$Q$7:$Q$106&lt;=K$1,1,0))*INDIRECT(CONCATENATE("'Gastos com Pessoal'!",$BD51)))+SUM((K$1&gt;='Gastos com Pessoal'!$E$113:$E$122)*(K$1&lt;='Gastos com Pessoal'!$F$113:$F$122)*(IF('Gastos com Pessoal'!$Q$113:$Q$122&lt;=K$1,1,0))*INDIRECT(CONCATENATE("'Gastos com Pessoal'!",$BE51)))</f>
        <v>0</v>
      </c>
      <c r="L51" s="88">
        <f t="array" aca="1" ref="L51" ca="1">SUM((L$1&gt;='Gastos com Pessoal'!$E$7:$E$106)*(L$1&lt;='Gastos com Pessoal'!$F$7:$F$106)*INDIRECT(CONCATENATE("'Encargos e Benefícios'!",$AX51)))+SUM((L$1&gt;='Gastos com Pessoal'!$E$113:$E$122)*(L$1&lt;='Gastos com Pessoal'!$F$113:$F$122)*INDIRECT(CONCATENATE("'Encargos e Benefícios'!",$AY51)))+SUM((L$1&gt;='Gastos com Pessoal'!$E$7:$E$106)*(L$1&lt;='Gastos com Pessoal'!$F$7:$F$106)*(IF('Gastos com Pessoal'!$G$7:$G$106&lt;=L$1,1,0))*INDIRECT(CONCATENATE("'Gastos com Pessoal'!",$AZ51)))+SUM((L$1&gt;='Gastos com Pessoal'!$E$113:$E$122)*(L$1&lt;='Gastos com Pessoal'!$F$113:$F$122)*(IF('Gastos com Pessoal'!$G$113:$G$122&lt;=L$1,1,0))*INDIRECT(CONCATENATE("'Gastos com Pessoal'!",$BA51)))+SUM((L$1&gt;='Gastos com Pessoal'!$E$7:$E$106)*(L$1&lt;='Gastos com Pessoal'!$F$7:$F$106)*(IF('Gastos com Pessoal'!$L$7:$L$106&lt;=L$1,1,0))*INDIRECT(CONCATENATE("'Gastos com Pessoal'!",$BB51)))+SUM((L$1&gt;='Gastos com Pessoal'!$E$113:$E$122)*(L$1&lt;='Gastos com Pessoal'!$F$113:$F$122)*(IF('Gastos com Pessoal'!$L$113:$L$122&lt;=L$1,1,0))*INDIRECT(CONCATENATE("'Gastos com Pessoal'!",$BC51)))+SUM((L$1&gt;='Gastos com Pessoal'!$E$7:$E$106)*(L$1&lt;='Gastos com Pessoal'!$F$7:$F$106)*(IF('Gastos com Pessoal'!$Q$7:$Q$106&lt;=L$1,1,0))*INDIRECT(CONCATENATE("'Gastos com Pessoal'!",$BD51)))+SUM((L$1&gt;='Gastos com Pessoal'!$E$113:$E$122)*(L$1&lt;='Gastos com Pessoal'!$F$113:$F$122)*(IF('Gastos com Pessoal'!$Q$113:$Q$122&lt;=L$1,1,0))*INDIRECT(CONCATENATE("'Gastos com Pessoal'!",$BE51)))</f>
        <v>0</v>
      </c>
      <c r="M51" s="88">
        <f t="array" aca="1" ref="M51" ca="1">SUM((M$1&gt;='Gastos com Pessoal'!$E$7:$E$106)*(M$1&lt;='Gastos com Pessoal'!$F$7:$F$106)*INDIRECT(CONCATENATE("'Encargos e Benefícios'!",$AX51)))+SUM((M$1&gt;='Gastos com Pessoal'!$E$113:$E$122)*(M$1&lt;='Gastos com Pessoal'!$F$113:$F$122)*INDIRECT(CONCATENATE("'Encargos e Benefícios'!",$AY51)))+SUM((M$1&gt;='Gastos com Pessoal'!$E$7:$E$106)*(M$1&lt;='Gastos com Pessoal'!$F$7:$F$106)*(IF('Gastos com Pessoal'!$G$7:$G$106&lt;=M$1,1,0))*INDIRECT(CONCATENATE("'Gastos com Pessoal'!",$AZ51)))+SUM((M$1&gt;='Gastos com Pessoal'!$E$113:$E$122)*(M$1&lt;='Gastos com Pessoal'!$F$113:$F$122)*(IF('Gastos com Pessoal'!$G$113:$G$122&lt;=M$1,1,0))*INDIRECT(CONCATENATE("'Gastos com Pessoal'!",$BA51)))+SUM((M$1&gt;='Gastos com Pessoal'!$E$7:$E$106)*(M$1&lt;='Gastos com Pessoal'!$F$7:$F$106)*(IF('Gastos com Pessoal'!$L$7:$L$106&lt;=M$1,1,0))*INDIRECT(CONCATENATE("'Gastos com Pessoal'!",$BB51)))+SUM((M$1&gt;='Gastos com Pessoal'!$E$113:$E$122)*(M$1&lt;='Gastos com Pessoal'!$F$113:$F$122)*(IF('Gastos com Pessoal'!$L$113:$L$122&lt;=M$1,1,0))*INDIRECT(CONCATENATE("'Gastos com Pessoal'!",$BC51)))+SUM((M$1&gt;='Gastos com Pessoal'!$E$7:$E$106)*(M$1&lt;='Gastos com Pessoal'!$F$7:$F$106)*(IF('Gastos com Pessoal'!$Q$7:$Q$106&lt;=M$1,1,0))*INDIRECT(CONCATENATE("'Gastos com Pessoal'!",$BD51)))+SUM((M$1&gt;='Gastos com Pessoal'!$E$113:$E$122)*(M$1&lt;='Gastos com Pessoal'!$F$113:$F$122)*(IF('Gastos com Pessoal'!$Q$113:$Q$122&lt;=M$1,1,0))*INDIRECT(CONCATENATE("'Gastos com Pessoal'!",$BE51)))</f>
        <v>0</v>
      </c>
      <c r="N51" s="88">
        <f t="array" aca="1" ref="N51" ca="1">SUM((N$1&gt;='Gastos com Pessoal'!$E$7:$E$106)*(N$1&lt;='Gastos com Pessoal'!$F$7:$F$106)*INDIRECT(CONCATENATE("'Encargos e Benefícios'!",$AX51)))+SUM((N$1&gt;='Gastos com Pessoal'!$E$113:$E$122)*(N$1&lt;='Gastos com Pessoal'!$F$113:$F$122)*INDIRECT(CONCATENATE("'Encargos e Benefícios'!",$AY51)))+SUM((N$1&gt;='Gastos com Pessoal'!$E$7:$E$106)*(N$1&lt;='Gastos com Pessoal'!$F$7:$F$106)*(IF('Gastos com Pessoal'!$G$7:$G$106&lt;=N$1,1,0))*INDIRECT(CONCATENATE("'Gastos com Pessoal'!",$AZ51)))+SUM((N$1&gt;='Gastos com Pessoal'!$E$113:$E$122)*(N$1&lt;='Gastos com Pessoal'!$F$113:$F$122)*(IF('Gastos com Pessoal'!$G$113:$G$122&lt;=N$1,1,0))*INDIRECT(CONCATENATE("'Gastos com Pessoal'!",$BA51)))+SUM((N$1&gt;='Gastos com Pessoal'!$E$7:$E$106)*(N$1&lt;='Gastos com Pessoal'!$F$7:$F$106)*(IF('Gastos com Pessoal'!$L$7:$L$106&lt;=N$1,1,0))*INDIRECT(CONCATENATE("'Gastos com Pessoal'!",$BB51)))+SUM((N$1&gt;='Gastos com Pessoal'!$E$113:$E$122)*(N$1&lt;='Gastos com Pessoal'!$F$113:$F$122)*(IF('Gastos com Pessoal'!$L$113:$L$122&lt;=N$1,1,0))*INDIRECT(CONCATENATE("'Gastos com Pessoal'!",$BC51)))+SUM((N$1&gt;='Gastos com Pessoal'!$E$7:$E$106)*(N$1&lt;='Gastos com Pessoal'!$F$7:$F$106)*(IF('Gastos com Pessoal'!$Q$7:$Q$106&lt;=N$1,1,0))*INDIRECT(CONCATENATE("'Gastos com Pessoal'!",$BD51)))+SUM((N$1&gt;='Gastos com Pessoal'!$E$113:$E$122)*(N$1&lt;='Gastos com Pessoal'!$F$113:$F$122)*(IF('Gastos com Pessoal'!$Q$113:$Q$122&lt;=N$1,1,0))*INDIRECT(CONCATENATE("'Gastos com Pessoal'!",$BE51)))</f>
        <v>0</v>
      </c>
      <c r="O51" s="88">
        <f t="array" aca="1" ref="O51" ca="1">SUM((O$1&gt;='Gastos com Pessoal'!$E$7:$E$106)*(O$1&lt;='Gastos com Pessoal'!$F$7:$F$106)*INDIRECT(CONCATENATE("'Encargos e Benefícios'!",$AX51)))+SUM((O$1&gt;='Gastos com Pessoal'!$E$113:$E$122)*(O$1&lt;='Gastos com Pessoal'!$F$113:$F$122)*INDIRECT(CONCATENATE("'Encargos e Benefícios'!",$AY51)))+SUM((O$1&gt;='Gastos com Pessoal'!$E$7:$E$106)*(O$1&lt;='Gastos com Pessoal'!$F$7:$F$106)*(IF('Gastos com Pessoal'!$G$7:$G$106&lt;=O$1,1,0))*INDIRECT(CONCATENATE("'Gastos com Pessoal'!",$AZ51)))+SUM((O$1&gt;='Gastos com Pessoal'!$E$113:$E$122)*(O$1&lt;='Gastos com Pessoal'!$F$113:$F$122)*(IF('Gastos com Pessoal'!$G$113:$G$122&lt;=O$1,1,0))*INDIRECT(CONCATENATE("'Gastos com Pessoal'!",$BA51)))+SUM((O$1&gt;='Gastos com Pessoal'!$E$7:$E$106)*(O$1&lt;='Gastos com Pessoal'!$F$7:$F$106)*(IF('Gastos com Pessoal'!$L$7:$L$106&lt;=O$1,1,0))*INDIRECT(CONCATENATE("'Gastos com Pessoal'!",$BB51)))+SUM((O$1&gt;='Gastos com Pessoal'!$E$113:$E$122)*(O$1&lt;='Gastos com Pessoal'!$F$113:$F$122)*(IF('Gastos com Pessoal'!$L$113:$L$122&lt;=O$1,1,0))*INDIRECT(CONCATENATE("'Gastos com Pessoal'!",$BC51)))+SUM((O$1&gt;='Gastos com Pessoal'!$E$7:$E$106)*(O$1&lt;='Gastos com Pessoal'!$F$7:$F$106)*(IF('Gastos com Pessoal'!$Q$7:$Q$106&lt;=O$1,1,0))*INDIRECT(CONCATENATE("'Gastos com Pessoal'!",$BD51)))+SUM((O$1&gt;='Gastos com Pessoal'!$E$113:$E$122)*(O$1&lt;='Gastos com Pessoal'!$F$113:$F$122)*(IF('Gastos com Pessoal'!$Q$113:$Q$122&lt;=O$1,1,0))*INDIRECT(CONCATENATE("'Gastos com Pessoal'!",$BE51)))</f>
        <v>0</v>
      </c>
      <c r="P51" s="88">
        <f t="array" aca="1" ref="P51" ca="1">SUM((P$1&gt;='Gastos com Pessoal'!$E$7:$E$106)*(P$1&lt;='Gastos com Pessoal'!$F$7:$F$106)*INDIRECT(CONCATENATE("'Encargos e Benefícios'!",$AX51)))+SUM((P$1&gt;='Gastos com Pessoal'!$E$113:$E$122)*(P$1&lt;='Gastos com Pessoal'!$F$113:$F$122)*INDIRECT(CONCATENATE("'Encargos e Benefícios'!",$AY51)))+SUM((P$1&gt;='Gastos com Pessoal'!$E$7:$E$106)*(P$1&lt;='Gastos com Pessoal'!$F$7:$F$106)*(IF('Gastos com Pessoal'!$G$7:$G$106&lt;=P$1,1,0))*INDIRECT(CONCATENATE("'Gastos com Pessoal'!",$AZ51)))+SUM((P$1&gt;='Gastos com Pessoal'!$E$113:$E$122)*(P$1&lt;='Gastos com Pessoal'!$F$113:$F$122)*(IF('Gastos com Pessoal'!$G$113:$G$122&lt;=P$1,1,0))*INDIRECT(CONCATENATE("'Gastos com Pessoal'!",$BA51)))+SUM((P$1&gt;='Gastos com Pessoal'!$E$7:$E$106)*(P$1&lt;='Gastos com Pessoal'!$F$7:$F$106)*(IF('Gastos com Pessoal'!$L$7:$L$106&lt;=P$1,1,0))*INDIRECT(CONCATENATE("'Gastos com Pessoal'!",$BB51)))+SUM((P$1&gt;='Gastos com Pessoal'!$E$113:$E$122)*(P$1&lt;='Gastos com Pessoal'!$F$113:$F$122)*(IF('Gastos com Pessoal'!$L$113:$L$122&lt;=P$1,1,0))*INDIRECT(CONCATENATE("'Gastos com Pessoal'!",$BC51)))+SUM((P$1&gt;='Gastos com Pessoal'!$E$7:$E$106)*(P$1&lt;='Gastos com Pessoal'!$F$7:$F$106)*(IF('Gastos com Pessoal'!$Q$7:$Q$106&lt;=P$1,1,0))*INDIRECT(CONCATENATE("'Gastos com Pessoal'!",$BD51)))+SUM((P$1&gt;='Gastos com Pessoal'!$E$113:$E$122)*(P$1&lt;='Gastos com Pessoal'!$F$113:$F$122)*(IF('Gastos com Pessoal'!$Q$113:$Q$122&lt;=P$1,1,0))*INDIRECT(CONCATENATE("'Gastos com Pessoal'!",$BE51)))</f>
        <v>0</v>
      </c>
      <c r="Q51" s="88">
        <f t="array" aca="1" ref="Q51" ca="1">SUM((Q$1&gt;='Gastos com Pessoal'!$E$7:$E$106)*(Q$1&lt;='Gastos com Pessoal'!$F$7:$F$106)*INDIRECT(CONCATENATE("'Encargos e Benefícios'!",$AX51)))+SUM((Q$1&gt;='Gastos com Pessoal'!$E$113:$E$122)*(Q$1&lt;='Gastos com Pessoal'!$F$113:$F$122)*INDIRECT(CONCATENATE("'Encargos e Benefícios'!",$AY51)))+SUM((Q$1&gt;='Gastos com Pessoal'!$E$7:$E$106)*(Q$1&lt;='Gastos com Pessoal'!$F$7:$F$106)*(IF('Gastos com Pessoal'!$G$7:$G$106&lt;=Q$1,1,0))*INDIRECT(CONCATENATE("'Gastos com Pessoal'!",$AZ51)))+SUM((Q$1&gt;='Gastos com Pessoal'!$E$113:$E$122)*(Q$1&lt;='Gastos com Pessoal'!$F$113:$F$122)*(IF('Gastos com Pessoal'!$G$113:$G$122&lt;=Q$1,1,0))*INDIRECT(CONCATENATE("'Gastos com Pessoal'!",$BA51)))+SUM((Q$1&gt;='Gastos com Pessoal'!$E$7:$E$106)*(Q$1&lt;='Gastos com Pessoal'!$F$7:$F$106)*(IF('Gastos com Pessoal'!$L$7:$L$106&lt;=Q$1,1,0))*INDIRECT(CONCATENATE("'Gastos com Pessoal'!",$BB51)))+SUM((Q$1&gt;='Gastos com Pessoal'!$E$113:$E$122)*(Q$1&lt;='Gastos com Pessoal'!$F$113:$F$122)*(IF('Gastos com Pessoal'!$L$113:$L$122&lt;=Q$1,1,0))*INDIRECT(CONCATENATE("'Gastos com Pessoal'!",$BC51)))+SUM((Q$1&gt;='Gastos com Pessoal'!$E$7:$E$106)*(Q$1&lt;='Gastos com Pessoal'!$F$7:$F$106)*(IF('Gastos com Pessoal'!$Q$7:$Q$106&lt;=Q$1,1,0))*INDIRECT(CONCATENATE("'Gastos com Pessoal'!",$BD51)))+SUM((Q$1&gt;='Gastos com Pessoal'!$E$113:$E$122)*(Q$1&lt;='Gastos com Pessoal'!$F$113:$F$122)*(IF('Gastos com Pessoal'!$Q$113:$Q$122&lt;=Q$1,1,0))*INDIRECT(CONCATENATE("'Gastos com Pessoal'!",$BE51)))</f>
        <v>0</v>
      </c>
      <c r="R51" s="88">
        <f t="array" aca="1" ref="R51" ca="1">SUM((R$1&gt;='Gastos com Pessoal'!$E$7:$E$106)*(R$1&lt;='Gastos com Pessoal'!$F$7:$F$106)*INDIRECT(CONCATENATE("'Encargos e Benefícios'!",$AX51)))+SUM((R$1&gt;='Gastos com Pessoal'!$E$113:$E$122)*(R$1&lt;='Gastos com Pessoal'!$F$113:$F$122)*INDIRECT(CONCATENATE("'Encargos e Benefícios'!",$AY51)))+SUM((R$1&gt;='Gastos com Pessoal'!$E$7:$E$106)*(R$1&lt;='Gastos com Pessoal'!$F$7:$F$106)*(IF('Gastos com Pessoal'!$G$7:$G$106&lt;=R$1,1,0))*INDIRECT(CONCATENATE("'Gastos com Pessoal'!",$AZ51)))+SUM((R$1&gt;='Gastos com Pessoal'!$E$113:$E$122)*(R$1&lt;='Gastos com Pessoal'!$F$113:$F$122)*(IF('Gastos com Pessoal'!$G$113:$G$122&lt;=R$1,1,0))*INDIRECT(CONCATENATE("'Gastos com Pessoal'!",$BA51)))+SUM((R$1&gt;='Gastos com Pessoal'!$E$7:$E$106)*(R$1&lt;='Gastos com Pessoal'!$F$7:$F$106)*(IF('Gastos com Pessoal'!$L$7:$L$106&lt;=R$1,1,0))*INDIRECT(CONCATENATE("'Gastos com Pessoal'!",$BB51)))+SUM((R$1&gt;='Gastos com Pessoal'!$E$113:$E$122)*(R$1&lt;='Gastos com Pessoal'!$F$113:$F$122)*(IF('Gastos com Pessoal'!$L$113:$L$122&lt;=R$1,1,0))*INDIRECT(CONCATENATE("'Gastos com Pessoal'!",$BC51)))+SUM((R$1&gt;='Gastos com Pessoal'!$E$7:$E$106)*(R$1&lt;='Gastos com Pessoal'!$F$7:$F$106)*(IF('Gastos com Pessoal'!$Q$7:$Q$106&lt;=R$1,1,0))*INDIRECT(CONCATENATE("'Gastos com Pessoal'!",$BD51)))+SUM((R$1&gt;='Gastos com Pessoal'!$E$113:$E$122)*(R$1&lt;='Gastos com Pessoal'!$F$113:$F$122)*(IF('Gastos com Pessoal'!$Q$113:$Q$122&lt;=R$1,1,0))*INDIRECT(CONCATENATE("'Gastos com Pessoal'!",$BE51)))</f>
        <v>0</v>
      </c>
      <c r="S51" s="88">
        <f t="array" aca="1" ref="S51" ca="1">SUM((S$1&gt;='Gastos com Pessoal'!$E$7:$E$106)*(S$1&lt;='Gastos com Pessoal'!$F$7:$F$106)*INDIRECT(CONCATENATE("'Encargos e Benefícios'!",$AX51)))+SUM((S$1&gt;='Gastos com Pessoal'!$E$113:$E$122)*(S$1&lt;='Gastos com Pessoal'!$F$113:$F$122)*INDIRECT(CONCATENATE("'Encargos e Benefícios'!",$AY51)))+SUM((S$1&gt;='Gastos com Pessoal'!$E$7:$E$106)*(S$1&lt;='Gastos com Pessoal'!$F$7:$F$106)*(IF('Gastos com Pessoal'!$G$7:$G$106&lt;=S$1,1,0))*INDIRECT(CONCATENATE("'Gastos com Pessoal'!",$AZ51)))+SUM((S$1&gt;='Gastos com Pessoal'!$E$113:$E$122)*(S$1&lt;='Gastos com Pessoal'!$F$113:$F$122)*(IF('Gastos com Pessoal'!$G$113:$G$122&lt;=S$1,1,0))*INDIRECT(CONCATENATE("'Gastos com Pessoal'!",$BA51)))+SUM((S$1&gt;='Gastos com Pessoal'!$E$7:$E$106)*(S$1&lt;='Gastos com Pessoal'!$F$7:$F$106)*(IF('Gastos com Pessoal'!$L$7:$L$106&lt;=S$1,1,0))*INDIRECT(CONCATENATE("'Gastos com Pessoal'!",$BB51)))+SUM((S$1&gt;='Gastos com Pessoal'!$E$113:$E$122)*(S$1&lt;='Gastos com Pessoal'!$F$113:$F$122)*(IF('Gastos com Pessoal'!$L$113:$L$122&lt;=S$1,1,0))*INDIRECT(CONCATENATE("'Gastos com Pessoal'!",$BC51)))+SUM((S$1&gt;='Gastos com Pessoal'!$E$7:$E$106)*(S$1&lt;='Gastos com Pessoal'!$F$7:$F$106)*(IF('Gastos com Pessoal'!$Q$7:$Q$106&lt;=S$1,1,0))*INDIRECT(CONCATENATE("'Gastos com Pessoal'!",$BD51)))+SUM((S$1&gt;='Gastos com Pessoal'!$E$113:$E$122)*(S$1&lt;='Gastos com Pessoal'!$F$113:$F$122)*(IF('Gastos com Pessoal'!$Q$113:$Q$122&lt;=S$1,1,0))*INDIRECT(CONCATENATE("'Gastos com Pessoal'!",$BE51)))</f>
        <v>0</v>
      </c>
      <c r="T51" s="88">
        <f t="array" aca="1" ref="T51" ca="1">SUM((T$1&gt;='Gastos com Pessoal'!$E$7:$E$106)*(T$1&lt;='Gastos com Pessoal'!$F$7:$F$106)*INDIRECT(CONCATENATE("'Encargos e Benefícios'!",$AX51)))+SUM((T$1&gt;='Gastos com Pessoal'!$E$113:$E$122)*(T$1&lt;='Gastos com Pessoal'!$F$113:$F$122)*INDIRECT(CONCATENATE("'Encargos e Benefícios'!",$AY51)))+SUM((T$1&gt;='Gastos com Pessoal'!$E$7:$E$106)*(T$1&lt;='Gastos com Pessoal'!$F$7:$F$106)*(IF('Gastos com Pessoal'!$G$7:$G$106&lt;=T$1,1,0))*INDIRECT(CONCATENATE("'Gastos com Pessoal'!",$AZ51)))+SUM((T$1&gt;='Gastos com Pessoal'!$E$113:$E$122)*(T$1&lt;='Gastos com Pessoal'!$F$113:$F$122)*(IF('Gastos com Pessoal'!$G$113:$G$122&lt;=T$1,1,0))*INDIRECT(CONCATENATE("'Gastos com Pessoal'!",$BA51)))+SUM((T$1&gt;='Gastos com Pessoal'!$E$7:$E$106)*(T$1&lt;='Gastos com Pessoal'!$F$7:$F$106)*(IF('Gastos com Pessoal'!$L$7:$L$106&lt;=T$1,1,0))*INDIRECT(CONCATENATE("'Gastos com Pessoal'!",$BB51)))+SUM((T$1&gt;='Gastos com Pessoal'!$E$113:$E$122)*(T$1&lt;='Gastos com Pessoal'!$F$113:$F$122)*(IF('Gastos com Pessoal'!$L$113:$L$122&lt;=T$1,1,0))*INDIRECT(CONCATENATE("'Gastos com Pessoal'!",$BC51)))+SUM((T$1&gt;='Gastos com Pessoal'!$E$7:$E$106)*(T$1&lt;='Gastos com Pessoal'!$F$7:$F$106)*(IF('Gastos com Pessoal'!$Q$7:$Q$106&lt;=T$1,1,0))*INDIRECT(CONCATENATE("'Gastos com Pessoal'!",$BD51)))+SUM((T$1&gt;='Gastos com Pessoal'!$E$113:$E$122)*(T$1&lt;='Gastos com Pessoal'!$F$113:$F$122)*(IF('Gastos com Pessoal'!$Q$113:$Q$122&lt;=T$1,1,0))*INDIRECT(CONCATENATE("'Gastos com Pessoal'!",$BE51)))</f>
        <v>0</v>
      </c>
      <c r="U51" s="88">
        <f t="array" aca="1" ref="U51" ca="1">SUM((U$1&gt;='Gastos com Pessoal'!$E$7:$E$106)*(U$1&lt;='Gastos com Pessoal'!$F$7:$F$106)*INDIRECT(CONCATENATE("'Encargos e Benefícios'!",$AX51)))+SUM((U$1&gt;='Gastos com Pessoal'!$E$113:$E$122)*(U$1&lt;='Gastos com Pessoal'!$F$113:$F$122)*INDIRECT(CONCATENATE("'Encargos e Benefícios'!",$AY51)))+SUM((U$1&gt;='Gastos com Pessoal'!$E$7:$E$106)*(U$1&lt;='Gastos com Pessoal'!$F$7:$F$106)*(IF('Gastos com Pessoal'!$G$7:$G$106&lt;=U$1,1,0))*INDIRECT(CONCATENATE("'Gastos com Pessoal'!",$AZ51)))+SUM((U$1&gt;='Gastos com Pessoal'!$E$113:$E$122)*(U$1&lt;='Gastos com Pessoal'!$F$113:$F$122)*(IF('Gastos com Pessoal'!$G$113:$G$122&lt;=U$1,1,0))*INDIRECT(CONCATENATE("'Gastos com Pessoal'!",$BA51)))+SUM((U$1&gt;='Gastos com Pessoal'!$E$7:$E$106)*(U$1&lt;='Gastos com Pessoal'!$F$7:$F$106)*(IF('Gastos com Pessoal'!$L$7:$L$106&lt;=U$1,1,0))*INDIRECT(CONCATENATE("'Gastos com Pessoal'!",$BB51)))+SUM((U$1&gt;='Gastos com Pessoal'!$E$113:$E$122)*(U$1&lt;='Gastos com Pessoal'!$F$113:$F$122)*(IF('Gastos com Pessoal'!$L$113:$L$122&lt;=U$1,1,0))*INDIRECT(CONCATENATE("'Gastos com Pessoal'!",$BC51)))+SUM((U$1&gt;='Gastos com Pessoal'!$E$7:$E$106)*(U$1&lt;='Gastos com Pessoal'!$F$7:$F$106)*(IF('Gastos com Pessoal'!$Q$7:$Q$106&lt;=U$1,1,0))*INDIRECT(CONCATENATE("'Gastos com Pessoal'!",$BD51)))+SUM((U$1&gt;='Gastos com Pessoal'!$E$113:$E$122)*(U$1&lt;='Gastos com Pessoal'!$F$113:$F$122)*(IF('Gastos com Pessoal'!$Q$113:$Q$122&lt;=U$1,1,0))*INDIRECT(CONCATENATE("'Gastos com Pessoal'!",$BE51)))</f>
        <v>0</v>
      </c>
      <c r="V51" s="88">
        <f t="array" aca="1" ref="V51" ca="1">SUM((V$1&gt;='Gastos com Pessoal'!$E$7:$E$106)*(V$1&lt;='Gastos com Pessoal'!$F$7:$F$106)*INDIRECT(CONCATENATE("'Encargos e Benefícios'!",$AX51)))+SUM((V$1&gt;='Gastos com Pessoal'!$E$113:$E$122)*(V$1&lt;='Gastos com Pessoal'!$F$113:$F$122)*INDIRECT(CONCATENATE("'Encargos e Benefícios'!",$AY51)))+SUM((V$1&gt;='Gastos com Pessoal'!$E$7:$E$106)*(V$1&lt;='Gastos com Pessoal'!$F$7:$F$106)*(IF('Gastos com Pessoal'!$G$7:$G$106&lt;=V$1,1,0))*INDIRECT(CONCATENATE("'Gastos com Pessoal'!",$AZ51)))+SUM((V$1&gt;='Gastos com Pessoal'!$E$113:$E$122)*(V$1&lt;='Gastos com Pessoal'!$F$113:$F$122)*(IF('Gastos com Pessoal'!$G$113:$G$122&lt;=V$1,1,0))*INDIRECT(CONCATENATE("'Gastos com Pessoal'!",$BA51)))+SUM((V$1&gt;='Gastos com Pessoal'!$E$7:$E$106)*(V$1&lt;='Gastos com Pessoal'!$F$7:$F$106)*(IF('Gastos com Pessoal'!$L$7:$L$106&lt;=V$1,1,0))*INDIRECT(CONCATENATE("'Gastos com Pessoal'!",$BB51)))+SUM((V$1&gt;='Gastos com Pessoal'!$E$113:$E$122)*(V$1&lt;='Gastos com Pessoal'!$F$113:$F$122)*(IF('Gastos com Pessoal'!$L$113:$L$122&lt;=V$1,1,0))*INDIRECT(CONCATENATE("'Gastos com Pessoal'!",$BC51)))+SUM((V$1&gt;='Gastos com Pessoal'!$E$7:$E$106)*(V$1&lt;='Gastos com Pessoal'!$F$7:$F$106)*(IF('Gastos com Pessoal'!$Q$7:$Q$106&lt;=V$1,1,0))*INDIRECT(CONCATENATE("'Gastos com Pessoal'!",$BD51)))+SUM((V$1&gt;='Gastos com Pessoal'!$E$113:$E$122)*(V$1&lt;='Gastos com Pessoal'!$F$113:$F$122)*(IF('Gastos com Pessoal'!$Q$113:$Q$122&lt;=V$1,1,0))*INDIRECT(CONCATENATE("'Gastos com Pessoal'!",$BE51)))</f>
        <v>0</v>
      </c>
      <c r="W51" s="88">
        <f t="array" aca="1" ref="W51" ca="1">SUM((W$1&gt;='Gastos com Pessoal'!$E$7:$E$106)*(W$1&lt;='Gastos com Pessoal'!$F$7:$F$106)*INDIRECT(CONCATENATE("'Encargos e Benefícios'!",$AX51)))+SUM((W$1&gt;='Gastos com Pessoal'!$E$113:$E$122)*(W$1&lt;='Gastos com Pessoal'!$F$113:$F$122)*INDIRECT(CONCATENATE("'Encargos e Benefícios'!",$AY51)))+SUM((W$1&gt;='Gastos com Pessoal'!$E$7:$E$106)*(W$1&lt;='Gastos com Pessoal'!$F$7:$F$106)*(IF('Gastos com Pessoal'!$G$7:$G$106&lt;=W$1,1,0))*INDIRECT(CONCATENATE("'Gastos com Pessoal'!",$AZ51)))+SUM((W$1&gt;='Gastos com Pessoal'!$E$113:$E$122)*(W$1&lt;='Gastos com Pessoal'!$F$113:$F$122)*(IF('Gastos com Pessoal'!$G$113:$G$122&lt;=W$1,1,0))*INDIRECT(CONCATENATE("'Gastos com Pessoal'!",$BA51)))+SUM((W$1&gt;='Gastos com Pessoal'!$E$7:$E$106)*(W$1&lt;='Gastos com Pessoal'!$F$7:$F$106)*(IF('Gastos com Pessoal'!$L$7:$L$106&lt;=W$1,1,0))*INDIRECT(CONCATENATE("'Gastos com Pessoal'!",$BB51)))+SUM((W$1&gt;='Gastos com Pessoal'!$E$113:$E$122)*(W$1&lt;='Gastos com Pessoal'!$F$113:$F$122)*(IF('Gastos com Pessoal'!$L$113:$L$122&lt;=W$1,1,0))*INDIRECT(CONCATENATE("'Gastos com Pessoal'!",$BC51)))+SUM((W$1&gt;='Gastos com Pessoal'!$E$7:$E$106)*(W$1&lt;='Gastos com Pessoal'!$F$7:$F$106)*(IF('Gastos com Pessoal'!$Q$7:$Q$106&lt;=W$1,1,0))*INDIRECT(CONCATENATE("'Gastos com Pessoal'!",$BD51)))+SUM((W$1&gt;='Gastos com Pessoal'!$E$113:$E$122)*(W$1&lt;='Gastos com Pessoal'!$F$113:$F$122)*(IF('Gastos com Pessoal'!$Q$113:$Q$122&lt;=W$1,1,0))*INDIRECT(CONCATENATE("'Gastos com Pessoal'!",$BE51)))</f>
        <v>0</v>
      </c>
      <c r="X51" s="88">
        <f t="array" aca="1" ref="X51" ca="1">SUM((X$1&gt;='Gastos com Pessoal'!$E$7:$E$106)*(X$1&lt;='Gastos com Pessoal'!$F$7:$F$106)*INDIRECT(CONCATENATE("'Encargos e Benefícios'!",$AX51)))+SUM((X$1&gt;='Gastos com Pessoal'!$E$113:$E$122)*(X$1&lt;='Gastos com Pessoal'!$F$113:$F$122)*INDIRECT(CONCATENATE("'Encargos e Benefícios'!",$AY51)))+SUM((X$1&gt;='Gastos com Pessoal'!$E$7:$E$106)*(X$1&lt;='Gastos com Pessoal'!$F$7:$F$106)*(IF('Gastos com Pessoal'!$G$7:$G$106&lt;=X$1,1,0))*INDIRECT(CONCATENATE("'Gastos com Pessoal'!",$AZ51)))+SUM((X$1&gt;='Gastos com Pessoal'!$E$113:$E$122)*(X$1&lt;='Gastos com Pessoal'!$F$113:$F$122)*(IF('Gastos com Pessoal'!$G$113:$G$122&lt;=X$1,1,0))*INDIRECT(CONCATENATE("'Gastos com Pessoal'!",$BA51)))+SUM((X$1&gt;='Gastos com Pessoal'!$E$7:$E$106)*(X$1&lt;='Gastos com Pessoal'!$F$7:$F$106)*(IF('Gastos com Pessoal'!$L$7:$L$106&lt;=X$1,1,0))*INDIRECT(CONCATENATE("'Gastos com Pessoal'!",$BB51)))+SUM((X$1&gt;='Gastos com Pessoal'!$E$113:$E$122)*(X$1&lt;='Gastos com Pessoal'!$F$113:$F$122)*(IF('Gastos com Pessoal'!$L$113:$L$122&lt;=X$1,1,0))*INDIRECT(CONCATENATE("'Gastos com Pessoal'!",$BC51)))+SUM((X$1&gt;='Gastos com Pessoal'!$E$7:$E$106)*(X$1&lt;='Gastos com Pessoal'!$F$7:$F$106)*(IF('Gastos com Pessoal'!$Q$7:$Q$106&lt;=X$1,1,0))*INDIRECT(CONCATENATE("'Gastos com Pessoal'!",$BD51)))+SUM((X$1&gt;='Gastos com Pessoal'!$E$113:$E$122)*(X$1&lt;='Gastos com Pessoal'!$F$113:$F$122)*(IF('Gastos com Pessoal'!$Q$113:$Q$122&lt;=X$1,1,0))*INDIRECT(CONCATENATE("'Gastos com Pessoal'!",$BE51)))</f>
        <v>0</v>
      </c>
      <c r="Y51" s="88">
        <f t="array" aca="1" ref="Y51" ca="1">SUM((Y$1&gt;='Gastos com Pessoal'!$E$7:$E$106)*(Y$1&lt;='Gastos com Pessoal'!$F$7:$F$106)*INDIRECT(CONCATENATE("'Encargos e Benefícios'!",$AX51)))+SUM((Y$1&gt;='Gastos com Pessoal'!$E$113:$E$122)*(Y$1&lt;='Gastos com Pessoal'!$F$113:$F$122)*INDIRECT(CONCATENATE("'Encargos e Benefícios'!",$AY51)))+SUM((Y$1&gt;='Gastos com Pessoal'!$E$7:$E$106)*(Y$1&lt;='Gastos com Pessoal'!$F$7:$F$106)*(IF('Gastos com Pessoal'!$G$7:$G$106&lt;=Y$1,1,0))*INDIRECT(CONCATENATE("'Gastos com Pessoal'!",$AZ51)))+SUM((Y$1&gt;='Gastos com Pessoal'!$E$113:$E$122)*(Y$1&lt;='Gastos com Pessoal'!$F$113:$F$122)*(IF('Gastos com Pessoal'!$G$113:$G$122&lt;=Y$1,1,0))*INDIRECT(CONCATENATE("'Gastos com Pessoal'!",$BA51)))+SUM((Y$1&gt;='Gastos com Pessoal'!$E$7:$E$106)*(Y$1&lt;='Gastos com Pessoal'!$F$7:$F$106)*(IF('Gastos com Pessoal'!$L$7:$L$106&lt;=Y$1,1,0))*INDIRECT(CONCATENATE("'Gastos com Pessoal'!",$BB51)))+SUM((Y$1&gt;='Gastos com Pessoal'!$E$113:$E$122)*(Y$1&lt;='Gastos com Pessoal'!$F$113:$F$122)*(IF('Gastos com Pessoal'!$L$113:$L$122&lt;=Y$1,1,0))*INDIRECT(CONCATENATE("'Gastos com Pessoal'!",$BC51)))+SUM((Y$1&gt;='Gastos com Pessoal'!$E$7:$E$106)*(Y$1&lt;='Gastos com Pessoal'!$F$7:$F$106)*(IF('Gastos com Pessoal'!$Q$7:$Q$106&lt;=Y$1,1,0))*INDIRECT(CONCATENATE("'Gastos com Pessoal'!",$BD51)))+SUM((Y$1&gt;='Gastos com Pessoal'!$E$113:$E$122)*(Y$1&lt;='Gastos com Pessoal'!$F$113:$F$122)*(IF('Gastos com Pessoal'!$Q$113:$Q$122&lt;=Y$1,1,0))*INDIRECT(CONCATENATE("'Gastos com Pessoal'!",$BE51)))</f>
        <v>0</v>
      </c>
      <c r="Z51" s="88">
        <f t="array" aca="1" ref="Z51" ca="1">SUM((Z$1&gt;='Gastos com Pessoal'!$E$7:$E$106)*(Z$1&lt;='Gastos com Pessoal'!$F$7:$F$106)*INDIRECT(CONCATENATE("'Encargos e Benefícios'!",$AX51)))+SUM((Z$1&gt;='Gastos com Pessoal'!$E$113:$E$122)*(Z$1&lt;='Gastos com Pessoal'!$F$113:$F$122)*INDIRECT(CONCATENATE("'Encargos e Benefícios'!",$AY51)))+SUM((Z$1&gt;='Gastos com Pessoal'!$E$7:$E$106)*(Z$1&lt;='Gastos com Pessoal'!$F$7:$F$106)*(IF('Gastos com Pessoal'!$G$7:$G$106&lt;=Z$1,1,0))*INDIRECT(CONCATENATE("'Gastos com Pessoal'!",$AZ51)))+SUM((Z$1&gt;='Gastos com Pessoal'!$E$113:$E$122)*(Z$1&lt;='Gastos com Pessoal'!$F$113:$F$122)*(IF('Gastos com Pessoal'!$G$113:$G$122&lt;=Z$1,1,0))*INDIRECT(CONCATENATE("'Gastos com Pessoal'!",$BA51)))+SUM((Z$1&gt;='Gastos com Pessoal'!$E$7:$E$106)*(Z$1&lt;='Gastos com Pessoal'!$F$7:$F$106)*(IF('Gastos com Pessoal'!$L$7:$L$106&lt;=Z$1,1,0))*INDIRECT(CONCATENATE("'Gastos com Pessoal'!",$BB51)))+SUM((Z$1&gt;='Gastos com Pessoal'!$E$113:$E$122)*(Z$1&lt;='Gastos com Pessoal'!$F$113:$F$122)*(IF('Gastos com Pessoal'!$L$113:$L$122&lt;=Z$1,1,0))*INDIRECT(CONCATENATE("'Gastos com Pessoal'!",$BC51)))+SUM((Z$1&gt;='Gastos com Pessoal'!$E$7:$E$106)*(Z$1&lt;='Gastos com Pessoal'!$F$7:$F$106)*(IF('Gastos com Pessoal'!$Q$7:$Q$106&lt;=Z$1,1,0))*INDIRECT(CONCATENATE("'Gastos com Pessoal'!",$BD51)))+SUM((Z$1&gt;='Gastos com Pessoal'!$E$113:$E$122)*(Z$1&lt;='Gastos com Pessoal'!$F$113:$F$122)*(IF('Gastos com Pessoal'!$Q$113:$Q$122&lt;=Z$1,1,0))*INDIRECT(CONCATENATE("'Gastos com Pessoal'!",$BE51)))</f>
        <v>0</v>
      </c>
      <c r="AA51" s="88">
        <f t="array" aca="1" ref="AA51" ca="1">SUM((AA$1&gt;='Gastos com Pessoal'!$E$7:$E$106)*(AA$1&lt;='Gastos com Pessoal'!$F$7:$F$106)*INDIRECT(CONCATENATE("'Encargos e Benefícios'!",$AX51)))+SUM((AA$1&gt;='Gastos com Pessoal'!$E$113:$E$122)*(AA$1&lt;='Gastos com Pessoal'!$F$113:$F$122)*INDIRECT(CONCATENATE("'Encargos e Benefícios'!",$AY51)))+SUM((AA$1&gt;='Gastos com Pessoal'!$E$7:$E$106)*(AA$1&lt;='Gastos com Pessoal'!$F$7:$F$106)*(IF('Gastos com Pessoal'!$G$7:$G$106&lt;=AA$1,1,0))*INDIRECT(CONCATENATE("'Gastos com Pessoal'!",$AZ51)))+SUM((AA$1&gt;='Gastos com Pessoal'!$E$113:$E$122)*(AA$1&lt;='Gastos com Pessoal'!$F$113:$F$122)*(IF('Gastos com Pessoal'!$G$113:$G$122&lt;=AA$1,1,0))*INDIRECT(CONCATENATE("'Gastos com Pessoal'!",$BA51)))+SUM((AA$1&gt;='Gastos com Pessoal'!$E$7:$E$106)*(AA$1&lt;='Gastos com Pessoal'!$F$7:$F$106)*(IF('Gastos com Pessoal'!$L$7:$L$106&lt;=AA$1,1,0))*INDIRECT(CONCATENATE("'Gastos com Pessoal'!",$BB51)))+SUM((AA$1&gt;='Gastos com Pessoal'!$E$113:$E$122)*(AA$1&lt;='Gastos com Pessoal'!$F$113:$F$122)*(IF('Gastos com Pessoal'!$L$113:$L$122&lt;=AA$1,1,0))*INDIRECT(CONCATENATE("'Gastos com Pessoal'!",$BC51)))+SUM((AA$1&gt;='Gastos com Pessoal'!$E$7:$E$106)*(AA$1&lt;='Gastos com Pessoal'!$F$7:$F$106)*(IF('Gastos com Pessoal'!$Q$7:$Q$106&lt;=AA$1,1,0))*INDIRECT(CONCATENATE("'Gastos com Pessoal'!",$BD51)))+SUM((AA$1&gt;='Gastos com Pessoal'!$E$113:$E$122)*(AA$1&lt;='Gastos com Pessoal'!$F$113:$F$122)*(IF('Gastos com Pessoal'!$Q$113:$Q$122&lt;=AA$1,1,0))*INDIRECT(CONCATENATE("'Gastos com Pessoal'!",$BE51)))</f>
        <v>0</v>
      </c>
      <c r="AB51" s="88">
        <f t="array" aca="1" ref="AB51" ca="1">SUM((AB$1&gt;='Gastos com Pessoal'!$E$7:$E$106)*(AB$1&lt;='Gastos com Pessoal'!$F$7:$F$106)*INDIRECT(CONCATENATE("'Encargos e Benefícios'!",$AX51)))+SUM((AB$1&gt;='Gastos com Pessoal'!$E$113:$E$122)*(AB$1&lt;='Gastos com Pessoal'!$F$113:$F$122)*INDIRECT(CONCATENATE("'Encargos e Benefícios'!",$AY51)))+SUM((AB$1&gt;='Gastos com Pessoal'!$E$7:$E$106)*(AB$1&lt;='Gastos com Pessoal'!$F$7:$F$106)*(IF('Gastos com Pessoal'!$G$7:$G$106&lt;=AB$1,1,0))*INDIRECT(CONCATENATE("'Gastos com Pessoal'!",$AZ51)))+SUM((AB$1&gt;='Gastos com Pessoal'!$E$113:$E$122)*(AB$1&lt;='Gastos com Pessoal'!$F$113:$F$122)*(IF('Gastos com Pessoal'!$G$113:$G$122&lt;=AB$1,1,0))*INDIRECT(CONCATENATE("'Gastos com Pessoal'!",$BA51)))+SUM((AB$1&gt;='Gastos com Pessoal'!$E$7:$E$106)*(AB$1&lt;='Gastos com Pessoal'!$F$7:$F$106)*(IF('Gastos com Pessoal'!$L$7:$L$106&lt;=AB$1,1,0))*INDIRECT(CONCATENATE("'Gastos com Pessoal'!",$BB51)))+SUM((AB$1&gt;='Gastos com Pessoal'!$E$113:$E$122)*(AB$1&lt;='Gastos com Pessoal'!$F$113:$F$122)*(IF('Gastos com Pessoal'!$L$113:$L$122&lt;=AB$1,1,0))*INDIRECT(CONCATENATE("'Gastos com Pessoal'!",$BC51)))+SUM((AB$1&gt;='Gastos com Pessoal'!$E$7:$E$106)*(AB$1&lt;='Gastos com Pessoal'!$F$7:$F$106)*(IF('Gastos com Pessoal'!$Q$7:$Q$106&lt;=AB$1,1,0))*INDIRECT(CONCATENATE("'Gastos com Pessoal'!",$BD51)))+SUM((AB$1&gt;='Gastos com Pessoal'!$E$113:$E$122)*(AB$1&lt;='Gastos com Pessoal'!$F$113:$F$122)*(IF('Gastos com Pessoal'!$Q$113:$Q$122&lt;=AB$1,1,0))*INDIRECT(CONCATENATE("'Gastos com Pessoal'!",$BE51)))</f>
        <v>0</v>
      </c>
      <c r="AC51" s="88">
        <f t="array" aca="1" ref="AC51" ca="1">SUM((AC$1&gt;='Gastos com Pessoal'!$E$7:$E$106)*(AC$1&lt;='Gastos com Pessoal'!$F$7:$F$106)*INDIRECT(CONCATENATE("'Encargos e Benefícios'!",$AX51)))+SUM((AC$1&gt;='Gastos com Pessoal'!$E$113:$E$122)*(AC$1&lt;='Gastos com Pessoal'!$F$113:$F$122)*INDIRECT(CONCATENATE("'Encargos e Benefícios'!",$AY51)))+SUM((AC$1&gt;='Gastos com Pessoal'!$E$7:$E$106)*(AC$1&lt;='Gastos com Pessoal'!$F$7:$F$106)*(IF('Gastos com Pessoal'!$G$7:$G$106&lt;=AC$1,1,0))*INDIRECT(CONCATENATE("'Gastos com Pessoal'!",$AZ51)))+SUM((AC$1&gt;='Gastos com Pessoal'!$E$113:$E$122)*(AC$1&lt;='Gastos com Pessoal'!$F$113:$F$122)*(IF('Gastos com Pessoal'!$G$113:$G$122&lt;=AC$1,1,0))*INDIRECT(CONCATENATE("'Gastos com Pessoal'!",$BA51)))+SUM((AC$1&gt;='Gastos com Pessoal'!$E$7:$E$106)*(AC$1&lt;='Gastos com Pessoal'!$F$7:$F$106)*(IF('Gastos com Pessoal'!$L$7:$L$106&lt;=AC$1,1,0))*INDIRECT(CONCATENATE("'Gastos com Pessoal'!",$BB51)))+SUM((AC$1&gt;='Gastos com Pessoal'!$E$113:$E$122)*(AC$1&lt;='Gastos com Pessoal'!$F$113:$F$122)*(IF('Gastos com Pessoal'!$L$113:$L$122&lt;=AC$1,1,0))*INDIRECT(CONCATENATE("'Gastos com Pessoal'!",$BC51)))+SUM((AC$1&gt;='Gastos com Pessoal'!$E$7:$E$106)*(AC$1&lt;='Gastos com Pessoal'!$F$7:$F$106)*(IF('Gastos com Pessoal'!$Q$7:$Q$106&lt;=AC$1,1,0))*INDIRECT(CONCATENATE("'Gastos com Pessoal'!",$BD51)))+SUM((AC$1&gt;='Gastos com Pessoal'!$E$113:$E$122)*(AC$1&lt;='Gastos com Pessoal'!$F$113:$F$122)*(IF('Gastos com Pessoal'!$Q$113:$Q$122&lt;=AC$1,1,0))*INDIRECT(CONCATENATE("'Gastos com Pessoal'!",$BE51)))</f>
        <v>0</v>
      </c>
      <c r="AD51" s="88">
        <f t="array" aca="1" ref="AD51" ca="1">SUM((AD$1&gt;='Gastos com Pessoal'!$E$7:$E$106)*(AD$1&lt;='Gastos com Pessoal'!$F$7:$F$106)*INDIRECT(CONCATENATE("'Encargos e Benefícios'!",$AX51)))+SUM((AD$1&gt;='Gastos com Pessoal'!$E$113:$E$122)*(AD$1&lt;='Gastos com Pessoal'!$F$113:$F$122)*INDIRECT(CONCATENATE("'Encargos e Benefícios'!",$AY51)))+SUM((AD$1&gt;='Gastos com Pessoal'!$E$7:$E$106)*(AD$1&lt;='Gastos com Pessoal'!$F$7:$F$106)*(IF('Gastos com Pessoal'!$G$7:$G$106&lt;=AD$1,1,0))*INDIRECT(CONCATENATE("'Gastos com Pessoal'!",$AZ51)))+SUM((AD$1&gt;='Gastos com Pessoal'!$E$113:$E$122)*(AD$1&lt;='Gastos com Pessoal'!$F$113:$F$122)*(IF('Gastos com Pessoal'!$G$113:$G$122&lt;=AD$1,1,0))*INDIRECT(CONCATENATE("'Gastos com Pessoal'!",$BA51)))+SUM((AD$1&gt;='Gastos com Pessoal'!$E$7:$E$106)*(AD$1&lt;='Gastos com Pessoal'!$F$7:$F$106)*(IF('Gastos com Pessoal'!$L$7:$L$106&lt;=AD$1,1,0))*INDIRECT(CONCATENATE("'Gastos com Pessoal'!",$BB51)))+SUM((AD$1&gt;='Gastos com Pessoal'!$E$113:$E$122)*(AD$1&lt;='Gastos com Pessoal'!$F$113:$F$122)*(IF('Gastos com Pessoal'!$L$113:$L$122&lt;=AD$1,1,0))*INDIRECT(CONCATENATE("'Gastos com Pessoal'!",$BC51)))+SUM((AD$1&gt;='Gastos com Pessoal'!$E$7:$E$106)*(AD$1&lt;='Gastos com Pessoal'!$F$7:$F$106)*(IF('Gastos com Pessoal'!$Q$7:$Q$106&lt;=AD$1,1,0))*INDIRECT(CONCATENATE("'Gastos com Pessoal'!",$BD51)))+SUM((AD$1&gt;='Gastos com Pessoal'!$E$113:$E$122)*(AD$1&lt;='Gastos com Pessoal'!$F$113:$F$122)*(IF('Gastos com Pessoal'!$Q$113:$Q$122&lt;=AD$1,1,0))*INDIRECT(CONCATENATE("'Gastos com Pessoal'!",$BE51)))</f>
        <v>0</v>
      </c>
      <c r="AE51" s="88">
        <f t="array" aca="1" ref="AE51" ca="1">SUM((AE$1&gt;='Gastos com Pessoal'!$E$7:$E$106)*(AE$1&lt;='Gastos com Pessoal'!$F$7:$F$106)*INDIRECT(CONCATENATE("'Encargos e Benefícios'!",$AX51)))+SUM((AE$1&gt;='Gastos com Pessoal'!$E$113:$E$122)*(AE$1&lt;='Gastos com Pessoal'!$F$113:$F$122)*INDIRECT(CONCATENATE("'Encargos e Benefícios'!",$AY51)))+SUM((AE$1&gt;='Gastos com Pessoal'!$E$7:$E$106)*(AE$1&lt;='Gastos com Pessoal'!$F$7:$F$106)*(IF('Gastos com Pessoal'!$G$7:$G$106&lt;=AE$1,1,0))*INDIRECT(CONCATENATE("'Gastos com Pessoal'!",$AZ51)))+SUM((AE$1&gt;='Gastos com Pessoal'!$E$113:$E$122)*(AE$1&lt;='Gastos com Pessoal'!$F$113:$F$122)*(IF('Gastos com Pessoal'!$G$113:$G$122&lt;=AE$1,1,0))*INDIRECT(CONCATENATE("'Gastos com Pessoal'!",$BA51)))+SUM((AE$1&gt;='Gastos com Pessoal'!$E$7:$E$106)*(AE$1&lt;='Gastos com Pessoal'!$F$7:$F$106)*(IF('Gastos com Pessoal'!$L$7:$L$106&lt;=AE$1,1,0))*INDIRECT(CONCATENATE("'Gastos com Pessoal'!",$BB51)))+SUM((AE$1&gt;='Gastos com Pessoal'!$E$113:$E$122)*(AE$1&lt;='Gastos com Pessoal'!$F$113:$F$122)*(IF('Gastos com Pessoal'!$L$113:$L$122&lt;=AE$1,1,0))*INDIRECT(CONCATENATE("'Gastos com Pessoal'!",$BC51)))+SUM((AE$1&gt;='Gastos com Pessoal'!$E$7:$E$106)*(AE$1&lt;='Gastos com Pessoal'!$F$7:$F$106)*(IF('Gastos com Pessoal'!$Q$7:$Q$106&lt;=AE$1,1,0))*INDIRECT(CONCATENATE("'Gastos com Pessoal'!",$BD51)))+SUM((AE$1&gt;='Gastos com Pessoal'!$E$113:$E$122)*(AE$1&lt;='Gastos com Pessoal'!$F$113:$F$122)*(IF('Gastos com Pessoal'!$Q$113:$Q$122&lt;=AE$1,1,0))*INDIRECT(CONCATENATE("'Gastos com Pessoal'!",$BE51)))</f>
        <v>0</v>
      </c>
      <c r="AF51" s="88">
        <f t="array" aca="1" ref="AF51" ca="1">SUM((AF$1&gt;='Gastos com Pessoal'!$E$7:$E$106)*(AF$1&lt;='Gastos com Pessoal'!$F$7:$F$106)*INDIRECT(CONCATENATE("'Encargos e Benefícios'!",$AX51)))+SUM((AF$1&gt;='Gastos com Pessoal'!$E$113:$E$122)*(AF$1&lt;='Gastos com Pessoal'!$F$113:$F$122)*INDIRECT(CONCATENATE("'Encargos e Benefícios'!",$AY51)))+SUM((AF$1&gt;='Gastos com Pessoal'!$E$7:$E$106)*(AF$1&lt;='Gastos com Pessoal'!$F$7:$F$106)*(IF('Gastos com Pessoal'!$G$7:$G$106&lt;=AF$1,1,0))*INDIRECT(CONCATENATE("'Gastos com Pessoal'!",$AZ51)))+SUM((AF$1&gt;='Gastos com Pessoal'!$E$113:$E$122)*(AF$1&lt;='Gastos com Pessoal'!$F$113:$F$122)*(IF('Gastos com Pessoal'!$G$113:$G$122&lt;=AF$1,1,0))*INDIRECT(CONCATENATE("'Gastos com Pessoal'!",$BA51)))+SUM((AF$1&gt;='Gastos com Pessoal'!$E$7:$E$106)*(AF$1&lt;='Gastos com Pessoal'!$F$7:$F$106)*(IF('Gastos com Pessoal'!$L$7:$L$106&lt;=AF$1,1,0))*INDIRECT(CONCATENATE("'Gastos com Pessoal'!",$BB51)))+SUM((AF$1&gt;='Gastos com Pessoal'!$E$113:$E$122)*(AF$1&lt;='Gastos com Pessoal'!$F$113:$F$122)*(IF('Gastos com Pessoal'!$L$113:$L$122&lt;=AF$1,1,0))*INDIRECT(CONCATENATE("'Gastos com Pessoal'!",$BC51)))+SUM((AF$1&gt;='Gastos com Pessoal'!$E$7:$E$106)*(AF$1&lt;='Gastos com Pessoal'!$F$7:$F$106)*(IF('Gastos com Pessoal'!$Q$7:$Q$106&lt;=AF$1,1,0))*INDIRECT(CONCATENATE("'Gastos com Pessoal'!",$BD51)))+SUM((AF$1&gt;='Gastos com Pessoal'!$E$113:$E$122)*(AF$1&lt;='Gastos com Pessoal'!$F$113:$F$122)*(IF('Gastos com Pessoal'!$Q$113:$Q$122&lt;=AF$1,1,0))*INDIRECT(CONCATENATE("'Gastos com Pessoal'!",$BE51)))</f>
        <v>0</v>
      </c>
      <c r="AG51" s="88">
        <f t="array" aca="1" ref="AG51" ca="1">SUM((AG$1&gt;='Gastos com Pessoal'!$E$7:$E$106)*(AG$1&lt;='Gastos com Pessoal'!$F$7:$F$106)*INDIRECT(CONCATENATE("'Encargos e Benefícios'!",$AX51)))+SUM((AG$1&gt;='Gastos com Pessoal'!$E$113:$E$122)*(AG$1&lt;='Gastos com Pessoal'!$F$113:$F$122)*INDIRECT(CONCATENATE("'Encargos e Benefícios'!",$AY51)))+SUM((AG$1&gt;='Gastos com Pessoal'!$E$7:$E$106)*(AG$1&lt;='Gastos com Pessoal'!$F$7:$F$106)*(IF('Gastos com Pessoal'!$G$7:$G$106&lt;=AG$1,1,0))*INDIRECT(CONCATENATE("'Gastos com Pessoal'!",$AZ51)))+SUM((AG$1&gt;='Gastos com Pessoal'!$E$113:$E$122)*(AG$1&lt;='Gastos com Pessoal'!$F$113:$F$122)*(IF('Gastos com Pessoal'!$G$113:$G$122&lt;=AG$1,1,0))*INDIRECT(CONCATENATE("'Gastos com Pessoal'!",$BA51)))+SUM((AG$1&gt;='Gastos com Pessoal'!$E$7:$E$106)*(AG$1&lt;='Gastos com Pessoal'!$F$7:$F$106)*(IF('Gastos com Pessoal'!$L$7:$L$106&lt;=AG$1,1,0))*INDIRECT(CONCATENATE("'Gastos com Pessoal'!",$BB51)))+SUM((AG$1&gt;='Gastos com Pessoal'!$E$113:$E$122)*(AG$1&lt;='Gastos com Pessoal'!$F$113:$F$122)*(IF('Gastos com Pessoal'!$L$113:$L$122&lt;=AG$1,1,0))*INDIRECT(CONCATENATE("'Gastos com Pessoal'!",$BC51)))+SUM((AG$1&gt;='Gastos com Pessoal'!$E$7:$E$106)*(AG$1&lt;='Gastos com Pessoal'!$F$7:$F$106)*(IF('Gastos com Pessoal'!$Q$7:$Q$106&lt;=AG$1,1,0))*INDIRECT(CONCATENATE("'Gastos com Pessoal'!",$BD51)))+SUM((AG$1&gt;='Gastos com Pessoal'!$E$113:$E$122)*(AG$1&lt;='Gastos com Pessoal'!$F$113:$F$122)*(IF('Gastos com Pessoal'!$Q$113:$Q$122&lt;=AG$1,1,0))*INDIRECT(CONCATENATE("'Gastos com Pessoal'!",$BE51)))</f>
        <v>0</v>
      </c>
      <c r="AH51" s="88">
        <f t="array" aca="1" ref="AH51" ca="1">SUM((AH$1&gt;='Gastos com Pessoal'!$E$7:$E$106)*(AH$1&lt;='Gastos com Pessoal'!$F$7:$F$106)*INDIRECT(CONCATENATE("'Encargos e Benefícios'!",$AX51)))+SUM((AH$1&gt;='Gastos com Pessoal'!$E$113:$E$122)*(AH$1&lt;='Gastos com Pessoal'!$F$113:$F$122)*INDIRECT(CONCATENATE("'Encargos e Benefícios'!",$AY51)))+SUM((AH$1&gt;='Gastos com Pessoal'!$E$7:$E$106)*(AH$1&lt;='Gastos com Pessoal'!$F$7:$F$106)*(IF('Gastos com Pessoal'!$G$7:$G$106&lt;=AH$1,1,0))*INDIRECT(CONCATENATE("'Gastos com Pessoal'!",$AZ51)))+SUM((AH$1&gt;='Gastos com Pessoal'!$E$113:$E$122)*(AH$1&lt;='Gastos com Pessoal'!$F$113:$F$122)*(IF('Gastos com Pessoal'!$G$113:$G$122&lt;=AH$1,1,0))*INDIRECT(CONCATENATE("'Gastos com Pessoal'!",$BA51)))+SUM((AH$1&gt;='Gastos com Pessoal'!$E$7:$E$106)*(AH$1&lt;='Gastos com Pessoal'!$F$7:$F$106)*(IF('Gastos com Pessoal'!$L$7:$L$106&lt;=AH$1,1,0))*INDIRECT(CONCATENATE("'Gastos com Pessoal'!",$BB51)))+SUM((AH$1&gt;='Gastos com Pessoal'!$E$113:$E$122)*(AH$1&lt;='Gastos com Pessoal'!$F$113:$F$122)*(IF('Gastos com Pessoal'!$L$113:$L$122&lt;=AH$1,1,0))*INDIRECT(CONCATENATE("'Gastos com Pessoal'!",$BC51)))+SUM((AH$1&gt;='Gastos com Pessoal'!$E$7:$E$106)*(AH$1&lt;='Gastos com Pessoal'!$F$7:$F$106)*(IF('Gastos com Pessoal'!$Q$7:$Q$106&lt;=AH$1,1,0))*INDIRECT(CONCATENATE("'Gastos com Pessoal'!",$BD51)))+SUM((AH$1&gt;='Gastos com Pessoal'!$E$113:$E$122)*(AH$1&lt;='Gastos com Pessoal'!$F$113:$F$122)*(IF('Gastos com Pessoal'!$Q$113:$Q$122&lt;=AH$1,1,0))*INDIRECT(CONCATENATE("'Gastos com Pessoal'!",$BE51)))</f>
        <v>0</v>
      </c>
      <c r="AI51" s="88">
        <f t="array" aca="1" ref="AI51" ca="1">SUM((AI$1&gt;='Gastos com Pessoal'!$E$7:$E$106)*(AI$1&lt;='Gastos com Pessoal'!$F$7:$F$106)*INDIRECT(CONCATENATE("'Encargos e Benefícios'!",$AX51)))+SUM((AI$1&gt;='Gastos com Pessoal'!$E$113:$E$122)*(AI$1&lt;='Gastos com Pessoal'!$F$113:$F$122)*INDIRECT(CONCATENATE("'Encargos e Benefícios'!",$AY51)))+SUM((AI$1&gt;='Gastos com Pessoal'!$E$7:$E$106)*(AI$1&lt;='Gastos com Pessoal'!$F$7:$F$106)*(IF('Gastos com Pessoal'!$G$7:$G$106&lt;=AI$1,1,0))*INDIRECT(CONCATENATE("'Gastos com Pessoal'!",$AZ51)))+SUM((AI$1&gt;='Gastos com Pessoal'!$E$113:$E$122)*(AI$1&lt;='Gastos com Pessoal'!$F$113:$F$122)*(IF('Gastos com Pessoal'!$G$113:$G$122&lt;=AI$1,1,0))*INDIRECT(CONCATENATE("'Gastos com Pessoal'!",$BA51)))+SUM((AI$1&gt;='Gastos com Pessoal'!$E$7:$E$106)*(AI$1&lt;='Gastos com Pessoal'!$F$7:$F$106)*(IF('Gastos com Pessoal'!$L$7:$L$106&lt;=AI$1,1,0))*INDIRECT(CONCATENATE("'Gastos com Pessoal'!",$BB51)))+SUM((AI$1&gt;='Gastos com Pessoal'!$E$113:$E$122)*(AI$1&lt;='Gastos com Pessoal'!$F$113:$F$122)*(IF('Gastos com Pessoal'!$L$113:$L$122&lt;=AI$1,1,0))*INDIRECT(CONCATENATE("'Gastos com Pessoal'!",$BC51)))+SUM((AI$1&gt;='Gastos com Pessoal'!$E$7:$E$106)*(AI$1&lt;='Gastos com Pessoal'!$F$7:$F$106)*(IF('Gastos com Pessoal'!$Q$7:$Q$106&lt;=AI$1,1,0))*INDIRECT(CONCATENATE("'Gastos com Pessoal'!",$BD51)))+SUM((AI$1&gt;='Gastos com Pessoal'!$E$113:$E$122)*(AI$1&lt;='Gastos com Pessoal'!$F$113:$F$122)*(IF('Gastos com Pessoal'!$Q$113:$Q$122&lt;=AI$1,1,0))*INDIRECT(CONCATENATE("'Gastos com Pessoal'!",$BE51)))</f>
        <v>0</v>
      </c>
      <c r="AJ51" s="88">
        <f t="array" aca="1" ref="AJ51" ca="1">SUM((AJ$1&gt;='Gastos com Pessoal'!$E$7:$E$106)*(AJ$1&lt;='Gastos com Pessoal'!$F$7:$F$106)*INDIRECT(CONCATENATE("'Encargos e Benefícios'!",$AX51)))+SUM((AJ$1&gt;='Gastos com Pessoal'!$E$113:$E$122)*(AJ$1&lt;='Gastos com Pessoal'!$F$113:$F$122)*INDIRECT(CONCATENATE("'Encargos e Benefícios'!",$AY51)))+SUM((AJ$1&gt;='Gastos com Pessoal'!$E$7:$E$106)*(AJ$1&lt;='Gastos com Pessoal'!$F$7:$F$106)*(IF('Gastos com Pessoal'!$G$7:$G$106&lt;=AJ$1,1,0))*INDIRECT(CONCATENATE("'Gastos com Pessoal'!",$AZ51)))+SUM((AJ$1&gt;='Gastos com Pessoal'!$E$113:$E$122)*(AJ$1&lt;='Gastos com Pessoal'!$F$113:$F$122)*(IF('Gastos com Pessoal'!$G$113:$G$122&lt;=AJ$1,1,0))*INDIRECT(CONCATENATE("'Gastos com Pessoal'!",$BA51)))+SUM((AJ$1&gt;='Gastos com Pessoal'!$E$7:$E$106)*(AJ$1&lt;='Gastos com Pessoal'!$F$7:$F$106)*(IF('Gastos com Pessoal'!$L$7:$L$106&lt;=AJ$1,1,0))*INDIRECT(CONCATENATE("'Gastos com Pessoal'!",$BB51)))+SUM((AJ$1&gt;='Gastos com Pessoal'!$E$113:$E$122)*(AJ$1&lt;='Gastos com Pessoal'!$F$113:$F$122)*(IF('Gastos com Pessoal'!$L$113:$L$122&lt;=AJ$1,1,0))*INDIRECT(CONCATENATE("'Gastos com Pessoal'!",$BC51)))+SUM((AJ$1&gt;='Gastos com Pessoal'!$E$7:$E$106)*(AJ$1&lt;='Gastos com Pessoal'!$F$7:$F$106)*(IF('Gastos com Pessoal'!$Q$7:$Q$106&lt;=AJ$1,1,0))*INDIRECT(CONCATENATE("'Gastos com Pessoal'!",$BD51)))+SUM((AJ$1&gt;='Gastos com Pessoal'!$E$113:$E$122)*(AJ$1&lt;='Gastos com Pessoal'!$F$113:$F$122)*(IF('Gastos com Pessoal'!$Q$113:$Q$122&lt;=AJ$1,1,0))*INDIRECT(CONCATENATE("'Gastos com Pessoal'!",$BE51)))</f>
        <v>0</v>
      </c>
      <c r="AK51" s="88">
        <f t="array" aca="1" ref="AK51" ca="1">SUM((AK$1&gt;='Gastos com Pessoal'!$E$7:$E$106)*(AK$1&lt;='Gastos com Pessoal'!$F$7:$F$106)*INDIRECT(CONCATENATE("'Encargos e Benefícios'!",$AX51)))+SUM((AK$1&gt;='Gastos com Pessoal'!$E$113:$E$122)*(AK$1&lt;='Gastos com Pessoal'!$F$113:$F$122)*INDIRECT(CONCATENATE("'Encargos e Benefícios'!",$AY51)))+SUM((AK$1&gt;='Gastos com Pessoal'!$E$7:$E$106)*(AK$1&lt;='Gastos com Pessoal'!$F$7:$F$106)*(IF('Gastos com Pessoal'!$G$7:$G$106&lt;=AK$1,1,0))*INDIRECT(CONCATENATE("'Gastos com Pessoal'!",$AZ51)))+SUM((AK$1&gt;='Gastos com Pessoal'!$E$113:$E$122)*(AK$1&lt;='Gastos com Pessoal'!$F$113:$F$122)*(IF('Gastos com Pessoal'!$G$113:$G$122&lt;=AK$1,1,0))*INDIRECT(CONCATENATE("'Gastos com Pessoal'!",$BA51)))+SUM((AK$1&gt;='Gastos com Pessoal'!$E$7:$E$106)*(AK$1&lt;='Gastos com Pessoal'!$F$7:$F$106)*(IF('Gastos com Pessoal'!$L$7:$L$106&lt;=AK$1,1,0))*INDIRECT(CONCATENATE("'Gastos com Pessoal'!",$BB51)))+SUM((AK$1&gt;='Gastos com Pessoal'!$E$113:$E$122)*(AK$1&lt;='Gastos com Pessoal'!$F$113:$F$122)*(IF('Gastos com Pessoal'!$L$113:$L$122&lt;=AK$1,1,0))*INDIRECT(CONCATENATE("'Gastos com Pessoal'!",$BC51)))+SUM((AK$1&gt;='Gastos com Pessoal'!$E$7:$E$106)*(AK$1&lt;='Gastos com Pessoal'!$F$7:$F$106)*(IF('Gastos com Pessoal'!$Q$7:$Q$106&lt;=AK$1,1,0))*INDIRECT(CONCATENATE("'Gastos com Pessoal'!",$BD51)))+SUM((AK$1&gt;='Gastos com Pessoal'!$E$113:$E$122)*(AK$1&lt;='Gastos com Pessoal'!$F$113:$F$122)*(IF('Gastos com Pessoal'!$Q$113:$Q$122&lt;=AK$1,1,0))*INDIRECT(CONCATENATE("'Gastos com Pessoal'!",$BE51)))</f>
        <v>0</v>
      </c>
      <c r="AL51" s="88">
        <f t="array" aca="1" ref="AL51" ca="1">SUM((AL$1&gt;='Gastos com Pessoal'!$E$7:$E$106)*(AL$1&lt;='Gastos com Pessoal'!$F$7:$F$106)*INDIRECT(CONCATENATE("'Encargos e Benefícios'!",$AX51)))+SUM((AL$1&gt;='Gastos com Pessoal'!$E$113:$E$122)*(AL$1&lt;='Gastos com Pessoal'!$F$113:$F$122)*INDIRECT(CONCATENATE("'Encargos e Benefícios'!",$AY51)))+SUM((AL$1&gt;='Gastos com Pessoal'!$E$7:$E$106)*(AL$1&lt;='Gastos com Pessoal'!$F$7:$F$106)*(IF('Gastos com Pessoal'!$G$7:$G$106&lt;=AL$1,1,0))*INDIRECT(CONCATENATE("'Gastos com Pessoal'!",$AZ51)))+SUM((AL$1&gt;='Gastos com Pessoal'!$E$113:$E$122)*(AL$1&lt;='Gastos com Pessoal'!$F$113:$F$122)*(IF('Gastos com Pessoal'!$G$113:$G$122&lt;=AL$1,1,0))*INDIRECT(CONCATENATE("'Gastos com Pessoal'!",$BA51)))+SUM((AL$1&gt;='Gastos com Pessoal'!$E$7:$E$106)*(AL$1&lt;='Gastos com Pessoal'!$F$7:$F$106)*(IF('Gastos com Pessoal'!$L$7:$L$106&lt;=AL$1,1,0))*INDIRECT(CONCATENATE("'Gastos com Pessoal'!",$BB51)))+SUM((AL$1&gt;='Gastos com Pessoal'!$E$113:$E$122)*(AL$1&lt;='Gastos com Pessoal'!$F$113:$F$122)*(IF('Gastos com Pessoal'!$L$113:$L$122&lt;=AL$1,1,0))*INDIRECT(CONCATENATE("'Gastos com Pessoal'!",$BC51)))+SUM((AL$1&gt;='Gastos com Pessoal'!$E$7:$E$106)*(AL$1&lt;='Gastos com Pessoal'!$F$7:$F$106)*(IF('Gastos com Pessoal'!$Q$7:$Q$106&lt;=AL$1,1,0))*INDIRECT(CONCATENATE("'Gastos com Pessoal'!",$BD51)))+SUM((AL$1&gt;='Gastos com Pessoal'!$E$113:$E$122)*(AL$1&lt;='Gastos com Pessoal'!$F$113:$F$122)*(IF('Gastos com Pessoal'!$Q$113:$Q$122&lt;=AL$1,1,0))*INDIRECT(CONCATENATE("'Gastos com Pessoal'!",$BE51)))</f>
        <v>0</v>
      </c>
      <c r="AM51" s="151">
        <f t="shared" ca="1" si="16"/>
        <v>0</v>
      </c>
      <c r="AN51" s="91">
        <f t="shared" ca="1" si="17"/>
        <v>0</v>
      </c>
      <c r="AO51" s="108"/>
      <c r="AP51" s="108"/>
      <c r="AQ51" s="108"/>
      <c r="AR51" s="108"/>
      <c r="AS51" s="108"/>
      <c r="AT51" s="108"/>
      <c r="AU51" s="108"/>
      <c r="AV51" s="108"/>
      <c r="AW51" s="149" t="s">
        <v>191</v>
      </c>
      <c r="AX51" s="149" t="str">
        <f ca="1">IF(ISNA('Encargos e Benefícios'!AB8),"$ZZ$6:$ZZ$105",'Encargos e Benefícios'!AB8)</f>
        <v>$ZZ$6:$ZZ$105</v>
      </c>
      <c r="AY51" s="149" t="str">
        <f ca="1">IF(ISNA('Encargos e Benefícios'!AD8),"$ZZ$112:$ZZ$121",'Encargos e Benefícios'!AD8)</f>
        <v>$ZZ$112:$ZZ$121</v>
      </c>
      <c r="AZ51" s="149" t="str">
        <f ca="1">IF(ISNA('Gastos com Pessoal'!AT8),"$ZZ$6:$ZZ$105",'Gastos com Pessoal'!AT8)</f>
        <v>$ZZ$6:$ZZ$105</v>
      </c>
      <c r="BA51" s="149" t="str">
        <f ca="1">IF(ISNA('Gastos com Pessoal'!AV8),"$ZZ$112:$ZZ$121",'Gastos com Pessoal'!AV8)</f>
        <v>$ZZ$112:$ZZ$121</v>
      </c>
      <c r="BB51" s="149" t="str">
        <f ca="1">IF(ISNA('Gastos com Pessoal'!AX8),"$ZZ$6:$ZZ$105",'Gastos com Pessoal'!AX8)</f>
        <v>$ZZ$6:$ZZ$105</v>
      </c>
      <c r="BC51" s="149" t="str">
        <f ca="1">IF(ISNA('Gastos com Pessoal'!AZ8),"$ZZ$112:$ZZ$121",'Gastos com Pessoal'!AZ8)</f>
        <v>$ZZ$112:$ZZ$121</v>
      </c>
      <c r="BD51" s="149" t="str">
        <f ca="1">IF(ISNA('Gastos com Pessoal'!BB8),"$ZZ$6:$ZZ$105",'Gastos com Pessoal'!BB8)</f>
        <v>$ZZ$6:$ZZ$105</v>
      </c>
      <c r="BE51" s="149" t="str">
        <f ca="1">IF(ISNA('Gastos com Pessoal'!BD8),"$ZZ$112:$ZZ$121",'Gastos com Pessoal'!BD8)</f>
        <v>$ZZ$112:$ZZ$121</v>
      </c>
    </row>
    <row r="52" spans="1:57" ht="23.25" customHeight="1">
      <c r="A52" s="138"/>
      <c r="B52" s="139" t="s">
        <v>204</v>
      </c>
      <c r="C52" s="140">
        <f t="shared" ref="C52:AM52" ca="1" si="18">SUBTOTAL(109,C44:C51)</f>
        <v>282559.92051000003</v>
      </c>
      <c r="D52" s="140">
        <f t="shared" ca="1" si="18"/>
        <v>282559.92051000003</v>
      </c>
      <c r="E52" s="140">
        <f t="shared" ca="1" si="18"/>
        <v>300333.55622999999</v>
      </c>
      <c r="F52" s="140">
        <f t="shared" ca="1" si="18"/>
        <v>300333.55622999999</v>
      </c>
      <c r="G52" s="140">
        <f t="shared" ca="1" si="18"/>
        <v>310343.44737000007</v>
      </c>
      <c r="H52" s="140">
        <f t="shared" ca="1" si="18"/>
        <v>335368.17522000003</v>
      </c>
      <c r="I52" s="140">
        <f t="shared" ca="1" si="18"/>
        <v>0</v>
      </c>
      <c r="J52" s="140">
        <f t="shared" ca="1" si="18"/>
        <v>0</v>
      </c>
      <c r="K52" s="140">
        <f t="shared" ca="1" si="18"/>
        <v>0</v>
      </c>
      <c r="L52" s="140">
        <f t="shared" ca="1" si="18"/>
        <v>0</v>
      </c>
      <c r="M52" s="140">
        <f t="shared" ca="1" si="18"/>
        <v>0</v>
      </c>
      <c r="N52" s="140">
        <f t="shared" ca="1" si="18"/>
        <v>0</v>
      </c>
      <c r="O52" s="140">
        <f t="shared" ca="1" si="18"/>
        <v>0</v>
      </c>
      <c r="P52" s="140">
        <f t="shared" ca="1" si="18"/>
        <v>0</v>
      </c>
      <c r="Q52" s="140">
        <f t="shared" ca="1" si="18"/>
        <v>0</v>
      </c>
      <c r="R52" s="140">
        <f t="shared" ca="1" si="18"/>
        <v>0</v>
      </c>
      <c r="S52" s="140">
        <f t="shared" ca="1" si="18"/>
        <v>0</v>
      </c>
      <c r="T52" s="140">
        <f t="shared" ca="1" si="18"/>
        <v>0</v>
      </c>
      <c r="U52" s="140">
        <f t="shared" ca="1" si="18"/>
        <v>0</v>
      </c>
      <c r="V52" s="140">
        <f t="shared" ca="1" si="18"/>
        <v>0</v>
      </c>
      <c r="W52" s="140">
        <f t="shared" ca="1" si="18"/>
        <v>0</v>
      </c>
      <c r="X52" s="140">
        <f t="shared" ca="1" si="18"/>
        <v>0</v>
      </c>
      <c r="Y52" s="140">
        <f t="shared" ca="1" si="18"/>
        <v>0</v>
      </c>
      <c r="Z52" s="140">
        <f t="shared" ca="1" si="18"/>
        <v>0</v>
      </c>
      <c r="AA52" s="140">
        <f t="shared" ca="1" si="18"/>
        <v>0</v>
      </c>
      <c r="AB52" s="140">
        <f t="shared" ca="1" si="18"/>
        <v>0</v>
      </c>
      <c r="AC52" s="140">
        <f t="shared" ca="1" si="18"/>
        <v>0</v>
      </c>
      <c r="AD52" s="140">
        <f t="shared" ca="1" si="18"/>
        <v>0</v>
      </c>
      <c r="AE52" s="140">
        <f t="shared" ca="1" si="18"/>
        <v>0</v>
      </c>
      <c r="AF52" s="140">
        <f t="shared" ca="1" si="18"/>
        <v>0</v>
      </c>
      <c r="AG52" s="140">
        <f t="shared" ca="1" si="18"/>
        <v>0</v>
      </c>
      <c r="AH52" s="140">
        <f t="shared" ca="1" si="18"/>
        <v>0</v>
      </c>
      <c r="AI52" s="140">
        <f t="shared" ca="1" si="18"/>
        <v>0</v>
      </c>
      <c r="AJ52" s="140">
        <f t="shared" ca="1" si="18"/>
        <v>0</v>
      </c>
      <c r="AK52" s="140">
        <f t="shared" ca="1" si="18"/>
        <v>0</v>
      </c>
      <c r="AL52" s="140">
        <f t="shared" ca="1" si="18"/>
        <v>0</v>
      </c>
      <c r="AM52" s="140">
        <f t="shared" ca="1" si="18"/>
        <v>1811498.5760700002</v>
      </c>
      <c r="AN52" s="141">
        <f t="shared" ca="1" si="17"/>
        <v>0.11828951049801847</v>
      </c>
      <c r="AO52" s="108"/>
      <c r="AP52" s="108"/>
      <c r="AQ52" s="108"/>
      <c r="AR52" s="108"/>
      <c r="AS52" s="108"/>
      <c r="AT52" s="108"/>
      <c r="AU52" s="108"/>
      <c r="AV52" s="108"/>
      <c r="AW52" s="108"/>
      <c r="AX52" s="108"/>
      <c r="AY52" s="108"/>
      <c r="AZ52" s="108"/>
      <c r="BA52" s="108"/>
      <c r="BB52" s="108"/>
      <c r="BC52" s="108"/>
      <c r="BD52" s="108"/>
      <c r="BE52" s="108"/>
    </row>
    <row r="53" spans="1:57" ht="23.25" customHeight="1">
      <c r="A53" s="126"/>
      <c r="B53" s="44" t="s">
        <v>205</v>
      </c>
      <c r="C53" s="152">
        <f t="shared" ref="C53:AM53" ca="1" si="19">SUBTOTAL(109,C19:C52)</f>
        <v>1642236.281506483</v>
      </c>
      <c r="D53" s="152">
        <f t="shared" ca="1" si="19"/>
        <v>1642236.281506483</v>
      </c>
      <c r="E53" s="152">
        <f t="shared" ca="1" si="19"/>
        <v>1835989.6169890661</v>
      </c>
      <c r="F53" s="152">
        <f t="shared" ca="1" si="19"/>
        <v>1835989.6169890661</v>
      </c>
      <c r="G53" s="152">
        <f t="shared" ca="1" si="19"/>
        <v>1891784.8849404831</v>
      </c>
      <c r="H53" s="152">
        <f t="shared" ca="1" si="19"/>
        <v>2032370.7073190252</v>
      </c>
      <c r="I53" s="152">
        <f t="shared" ca="1" si="19"/>
        <v>0</v>
      </c>
      <c r="J53" s="152">
        <f t="shared" ca="1" si="19"/>
        <v>0</v>
      </c>
      <c r="K53" s="152">
        <f t="shared" ca="1" si="19"/>
        <v>0</v>
      </c>
      <c r="L53" s="152">
        <f t="shared" ca="1" si="19"/>
        <v>0</v>
      </c>
      <c r="M53" s="152">
        <f t="shared" ca="1" si="19"/>
        <v>0</v>
      </c>
      <c r="N53" s="152">
        <f t="shared" ca="1" si="19"/>
        <v>0</v>
      </c>
      <c r="O53" s="152">
        <f t="shared" ca="1" si="19"/>
        <v>0</v>
      </c>
      <c r="P53" s="152">
        <f t="shared" ca="1" si="19"/>
        <v>0</v>
      </c>
      <c r="Q53" s="152">
        <f t="shared" ca="1" si="19"/>
        <v>0</v>
      </c>
      <c r="R53" s="152">
        <f t="shared" ca="1" si="19"/>
        <v>0</v>
      </c>
      <c r="S53" s="152">
        <f t="shared" ca="1" si="19"/>
        <v>0</v>
      </c>
      <c r="T53" s="152">
        <f t="shared" ca="1" si="19"/>
        <v>0</v>
      </c>
      <c r="U53" s="152">
        <f t="shared" ca="1" si="19"/>
        <v>0</v>
      </c>
      <c r="V53" s="152">
        <f t="shared" ca="1" si="19"/>
        <v>0</v>
      </c>
      <c r="W53" s="152">
        <f t="shared" ca="1" si="19"/>
        <v>0</v>
      </c>
      <c r="X53" s="152">
        <f t="shared" ca="1" si="19"/>
        <v>0</v>
      </c>
      <c r="Y53" s="152">
        <f t="shared" ca="1" si="19"/>
        <v>0</v>
      </c>
      <c r="Z53" s="152">
        <f t="shared" ca="1" si="19"/>
        <v>0</v>
      </c>
      <c r="AA53" s="152">
        <f t="shared" ca="1" si="19"/>
        <v>0</v>
      </c>
      <c r="AB53" s="152">
        <f t="shared" ca="1" si="19"/>
        <v>0</v>
      </c>
      <c r="AC53" s="152">
        <f t="shared" ca="1" si="19"/>
        <v>0</v>
      </c>
      <c r="AD53" s="152">
        <f t="shared" ca="1" si="19"/>
        <v>0</v>
      </c>
      <c r="AE53" s="152">
        <f t="shared" ca="1" si="19"/>
        <v>0</v>
      </c>
      <c r="AF53" s="152">
        <f t="shared" ca="1" si="19"/>
        <v>0</v>
      </c>
      <c r="AG53" s="152">
        <f t="shared" ca="1" si="19"/>
        <v>0</v>
      </c>
      <c r="AH53" s="152">
        <f t="shared" ca="1" si="19"/>
        <v>0</v>
      </c>
      <c r="AI53" s="152">
        <f t="shared" ca="1" si="19"/>
        <v>0</v>
      </c>
      <c r="AJ53" s="152">
        <f t="shared" ca="1" si="19"/>
        <v>0</v>
      </c>
      <c r="AK53" s="152">
        <f t="shared" ca="1" si="19"/>
        <v>0</v>
      </c>
      <c r="AL53" s="152">
        <f t="shared" ca="1" si="19"/>
        <v>0</v>
      </c>
      <c r="AM53" s="152">
        <f t="shared" ca="1" si="19"/>
        <v>10880607.389250603</v>
      </c>
      <c r="AN53" s="128">
        <f t="shared" ca="1" si="17"/>
        <v>0.71049557476761815</v>
      </c>
      <c r="AO53" s="108"/>
      <c r="AP53" s="108"/>
      <c r="AQ53" s="108"/>
      <c r="AR53" s="108"/>
      <c r="AS53" s="108"/>
      <c r="AT53" s="108"/>
      <c r="AU53" s="108"/>
      <c r="AV53" s="108"/>
      <c r="AW53" s="108"/>
      <c r="AX53" s="108"/>
      <c r="AY53" s="108"/>
      <c r="AZ53" s="108"/>
      <c r="BA53" s="108"/>
      <c r="BB53" s="108"/>
      <c r="BC53" s="108"/>
      <c r="BD53" s="108"/>
      <c r="BE53" s="108"/>
    </row>
    <row r="54" spans="1:57" ht="23.25" customHeight="1">
      <c r="A54" s="153" t="s">
        <v>34</v>
      </c>
      <c r="B54" s="47" t="s">
        <v>35</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17"/>
      <c r="AO54" s="108"/>
      <c r="AP54" s="108"/>
      <c r="AQ54" s="108"/>
      <c r="AR54" s="108"/>
      <c r="AS54" s="108"/>
      <c r="AT54" s="108"/>
      <c r="AU54" s="108"/>
      <c r="AV54" s="108"/>
      <c r="AW54" s="108"/>
      <c r="AX54" s="108"/>
      <c r="AY54" s="108"/>
      <c r="AZ54" s="108"/>
      <c r="BA54" s="108"/>
      <c r="BB54" s="108"/>
      <c r="BC54" s="108"/>
      <c r="BD54" s="108"/>
      <c r="BE54" s="108"/>
    </row>
    <row r="55" spans="1:57" ht="23.25" customHeight="1">
      <c r="A55" s="76" t="s">
        <v>206</v>
      </c>
      <c r="B55" s="30" t="s">
        <v>207</v>
      </c>
      <c r="C55" s="88">
        <f>SUMPRODUCT(-('Gastos Gerais'!$B$4:$B$1003=Analítico!$B55),-(Analítico!C$1&gt;='Gastos Gerais'!$D$4:$D$1003),-(Analítico!C$1&lt;='Gastos Gerais'!$E$4:$E$1003),-('Gastos Gerais'!$C$4:$C$1003))</f>
        <v>6000</v>
      </c>
      <c r="D55" s="88">
        <f>SUMPRODUCT(-('Gastos Gerais'!$B$4:$B$1003=Analítico!$B55),-(Analítico!D$1&gt;='Gastos Gerais'!$D$4:$D$1003),-(Analítico!D$1&lt;='Gastos Gerais'!$E$4:$E$1003),-('Gastos Gerais'!$C$4:$C$1003))</f>
        <v>6000</v>
      </c>
      <c r="E55" s="88">
        <f>SUMPRODUCT(-('Gastos Gerais'!$B$4:$B$1003=Analítico!$B55),-(Analítico!E$1&gt;='Gastos Gerais'!$D$4:$D$1003),-(Analítico!E$1&lt;='Gastos Gerais'!$E$4:$E$1003),-('Gastos Gerais'!$C$4:$C$1003))</f>
        <v>6000</v>
      </c>
      <c r="F55" s="88">
        <f>SUMPRODUCT(-('Gastos Gerais'!$B$4:$B$1003=Analítico!$B55),-(Analítico!F$1&gt;='Gastos Gerais'!$D$4:$D$1003),-(Analítico!F$1&lt;='Gastos Gerais'!$E$4:$E$1003),-('Gastos Gerais'!$C$4:$C$1003))</f>
        <v>6000</v>
      </c>
      <c r="G55" s="88">
        <f>SUMPRODUCT(-('Gastos Gerais'!$B$4:$B$1003=Analítico!$B55),-(Analítico!G$1&gt;='Gastos Gerais'!$D$4:$D$1003),-(Analítico!G$1&lt;='Gastos Gerais'!$E$4:$E$1003),-('Gastos Gerais'!$C$4:$C$1003))</f>
        <v>6000</v>
      </c>
      <c r="H55" s="88">
        <f>SUMPRODUCT(-('Gastos Gerais'!$B$4:$B$1003=Analítico!$B55),-(Analítico!H$1&gt;='Gastos Gerais'!$D$4:$D$1003),-(Analítico!H$1&lt;='Gastos Gerais'!$E$4:$E$1003),-('Gastos Gerais'!$C$4:$C$1003))</f>
        <v>6000</v>
      </c>
      <c r="I55" s="88">
        <f>SUMPRODUCT(-('Gastos Gerais'!$B$4:$B$1003=Analítico!$B55),-(Analítico!I$1&gt;='Gastos Gerais'!$D$4:$D$1003),-(Analítico!I$1&lt;='Gastos Gerais'!$E$4:$E$1003),-('Gastos Gerais'!$C$4:$C$1003))</f>
        <v>0</v>
      </c>
      <c r="J55" s="88">
        <f>SUMPRODUCT(-('Gastos Gerais'!$B$4:$B$1003=Analítico!$B55),-(Analítico!J$1&gt;='Gastos Gerais'!$D$4:$D$1003),-(Analítico!J$1&lt;='Gastos Gerais'!$E$4:$E$1003),-('Gastos Gerais'!$C$4:$C$1003))</f>
        <v>0</v>
      </c>
      <c r="K55" s="88">
        <f>SUMPRODUCT(-('Gastos Gerais'!$B$4:$B$1003=Analítico!$B55),-(Analítico!K$1&gt;='Gastos Gerais'!$D$4:$D$1003),-(Analítico!K$1&lt;='Gastos Gerais'!$E$4:$E$1003),-('Gastos Gerais'!$C$4:$C$1003))</f>
        <v>0</v>
      </c>
      <c r="L55" s="88">
        <f>SUMPRODUCT(-('Gastos Gerais'!$B$4:$B$1003=Analítico!$B55),-(Analítico!L$1&gt;='Gastos Gerais'!$D$4:$D$1003),-(Analítico!L$1&lt;='Gastos Gerais'!$E$4:$E$1003),-('Gastos Gerais'!$C$4:$C$1003))</f>
        <v>0</v>
      </c>
      <c r="M55" s="88">
        <f>SUMPRODUCT(-('Gastos Gerais'!$B$4:$B$1003=Analítico!$B55),-(Analítico!M$1&gt;='Gastos Gerais'!$D$4:$D$1003),-(Analítico!M$1&lt;='Gastos Gerais'!$E$4:$E$1003),-('Gastos Gerais'!$C$4:$C$1003))</f>
        <v>0</v>
      </c>
      <c r="N55" s="88">
        <f>SUMPRODUCT(-('Gastos Gerais'!$B$4:$B$1003=Analítico!$B55),-(Analítico!N$1&gt;='Gastos Gerais'!$D$4:$D$1003),-(Analítico!N$1&lt;='Gastos Gerais'!$E$4:$E$1003),-('Gastos Gerais'!$C$4:$C$1003))</f>
        <v>0</v>
      </c>
      <c r="O55" s="88">
        <f>SUMPRODUCT(-('Gastos Gerais'!$B$4:$B$1003=Analítico!$B55),-(Analítico!O$1&gt;='Gastos Gerais'!$D$4:$D$1003),-(Analítico!O$1&lt;='Gastos Gerais'!$E$4:$E$1003),-('Gastos Gerais'!$C$4:$C$1003))</f>
        <v>0</v>
      </c>
      <c r="P55" s="88">
        <f>SUMPRODUCT(-('Gastos Gerais'!$B$4:$B$1003=Analítico!$B55),-(Analítico!P$1&gt;='Gastos Gerais'!$D$4:$D$1003),-(Analítico!P$1&lt;='Gastos Gerais'!$E$4:$E$1003),-('Gastos Gerais'!$C$4:$C$1003))</f>
        <v>0</v>
      </c>
      <c r="Q55" s="88">
        <f>SUMPRODUCT(-('Gastos Gerais'!$B$4:$B$1003=Analítico!$B55),-(Analítico!Q$1&gt;='Gastos Gerais'!$D$4:$D$1003),-(Analítico!Q$1&lt;='Gastos Gerais'!$E$4:$E$1003),-('Gastos Gerais'!$C$4:$C$1003))</f>
        <v>0</v>
      </c>
      <c r="R55" s="88">
        <f>SUMPRODUCT(-('Gastos Gerais'!$B$4:$B$1003=Analítico!$B55),-(Analítico!R$1&gt;='Gastos Gerais'!$D$4:$D$1003),-(Analítico!R$1&lt;='Gastos Gerais'!$E$4:$E$1003),-('Gastos Gerais'!$C$4:$C$1003))</f>
        <v>0</v>
      </c>
      <c r="S55" s="88">
        <f>SUMPRODUCT(-('Gastos Gerais'!$B$4:$B$1003=Analítico!$B55),-(Analítico!S$1&gt;='Gastos Gerais'!$D$4:$D$1003),-(Analítico!S$1&lt;='Gastos Gerais'!$E$4:$E$1003),-('Gastos Gerais'!$C$4:$C$1003))</f>
        <v>0</v>
      </c>
      <c r="T55" s="88">
        <f>SUMPRODUCT(-('Gastos Gerais'!$B$4:$B$1003=Analítico!$B55),-(Analítico!T$1&gt;='Gastos Gerais'!$D$4:$D$1003),-(Analítico!T$1&lt;='Gastos Gerais'!$E$4:$E$1003),-('Gastos Gerais'!$C$4:$C$1003))</f>
        <v>0</v>
      </c>
      <c r="U55" s="88">
        <f>SUMPRODUCT(-('Gastos Gerais'!$B$4:$B$1003=Analítico!$B55),-(Analítico!U$1&gt;='Gastos Gerais'!$D$4:$D$1003),-(Analítico!U$1&lt;='Gastos Gerais'!$E$4:$E$1003),-('Gastos Gerais'!$C$4:$C$1003))</f>
        <v>0</v>
      </c>
      <c r="V55" s="88">
        <f>SUMPRODUCT(-('Gastos Gerais'!$B$4:$B$1003=Analítico!$B55),-(Analítico!V$1&gt;='Gastos Gerais'!$D$4:$D$1003),-(Analítico!V$1&lt;='Gastos Gerais'!$E$4:$E$1003),-('Gastos Gerais'!$C$4:$C$1003))</f>
        <v>0</v>
      </c>
      <c r="W55" s="88">
        <f>SUMPRODUCT(-('Gastos Gerais'!$B$4:$B$1003=Analítico!$B55),-(Analítico!W$1&gt;='Gastos Gerais'!$D$4:$D$1003),-(Analítico!W$1&lt;='Gastos Gerais'!$E$4:$E$1003),-('Gastos Gerais'!$C$4:$C$1003))</f>
        <v>0</v>
      </c>
      <c r="X55" s="88">
        <f>SUMPRODUCT(-('Gastos Gerais'!$B$4:$B$1003=Analítico!$B55),-(Analítico!X$1&gt;='Gastos Gerais'!$D$4:$D$1003),-(Analítico!X$1&lt;='Gastos Gerais'!$E$4:$E$1003),-('Gastos Gerais'!$C$4:$C$1003))</f>
        <v>0</v>
      </c>
      <c r="Y55" s="88">
        <f>SUMPRODUCT(-('Gastos Gerais'!$B$4:$B$1003=Analítico!$B55),-(Analítico!Y$1&gt;='Gastos Gerais'!$D$4:$D$1003),-(Analítico!Y$1&lt;='Gastos Gerais'!$E$4:$E$1003),-('Gastos Gerais'!$C$4:$C$1003))</f>
        <v>0</v>
      </c>
      <c r="Z55" s="88">
        <f>SUMPRODUCT(-('Gastos Gerais'!$B$4:$B$1003=Analítico!$B55),-(Analítico!Z$1&gt;='Gastos Gerais'!$D$4:$D$1003),-(Analítico!Z$1&lt;='Gastos Gerais'!$E$4:$E$1003),-('Gastos Gerais'!$C$4:$C$1003))</f>
        <v>0</v>
      </c>
      <c r="AA55" s="88">
        <f>SUMPRODUCT(-('Gastos Gerais'!$B$4:$B$1003=Analítico!$B55),-(Analítico!AA$1&gt;='Gastos Gerais'!$D$4:$D$1003),-(Analítico!AA$1&lt;='Gastos Gerais'!$E$4:$E$1003),-('Gastos Gerais'!$C$4:$C$1003))</f>
        <v>0</v>
      </c>
      <c r="AB55" s="88">
        <f>SUMPRODUCT(-('Gastos Gerais'!$B$4:$B$1003=Analítico!$B55),-(Analítico!AB$1&gt;='Gastos Gerais'!$D$4:$D$1003),-(Analítico!AB$1&lt;='Gastos Gerais'!$E$4:$E$1003),-('Gastos Gerais'!$C$4:$C$1003))</f>
        <v>0</v>
      </c>
      <c r="AC55" s="88">
        <f>SUMPRODUCT(-('Gastos Gerais'!$B$4:$B$1003=Analítico!$B55),-(Analítico!AC$1&gt;='Gastos Gerais'!$D$4:$D$1003),-(Analítico!AC$1&lt;='Gastos Gerais'!$E$4:$E$1003),-('Gastos Gerais'!$C$4:$C$1003))</f>
        <v>0</v>
      </c>
      <c r="AD55" s="88">
        <f>SUMPRODUCT(-('Gastos Gerais'!$B$4:$B$1003=Analítico!$B55),-(Analítico!AD$1&gt;='Gastos Gerais'!$D$4:$D$1003),-(Analítico!AD$1&lt;='Gastos Gerais'!$E$4:$E$1003),-('Gastos Gerais'!$C$4:$C$1003))</f>
        <v>0</v>
      </c>
      <c r="AE55" s="88">
        <f>SUMPRODUCT(-('Gastos Gerais'!$B$4:$B$1003=Analítico!$B55),-(Analítico!AE$1&gt;='Gastos Gerais'!$D$4:$D$1003),-(Analítico!AE$1&lt;='Gastos Gerais'!$E$4:$E$1003),-('Gastos Gerais'!$C$4:$C$1003))</f>
        <v>0</v>
      </c>
      <c r="AF55" s="88">
        <f>SUMPRODUCT(-('Gastos Gerais'!$B$4:$B$1003=Analítico!$B55),-(Analítico!AF$1&gt;='Gastos Gerais'!$D$4:$D$1003),-(Analítico!AF$1&lt;='Gastos Gerais'!$E$4:$E$1003),-('Gastos Gerais'!$C$4:$C$1003))</f>
        <v>0</v>
      </c>
      <c r="AG55" s="88">
        <f>SUMPRODUCT(-('Gastos Gerais'!$B$4:$B$1003=Analítico!$B55),-(Analítico!AG$1&gt;='Gastos Gerais'!$D$4:$D$1003),-(Analítico!AG$1&lt;='Gastos Gerais'!$E$4:$E$1003),-('Gastos Gerais'!$C$4:$C$1003))</f>
        <v>0</v>
      </c>
      <c r="AH55" s="88">
        <f>SUMPRODUCT(-('Gastos Gerais'!$B$4:$B$1003=Analítico!$B55),-(Analítico!AH$1&gt;='Gastos Gerais'!$D$4:$D$1003),-(Analítico!AH$1&lt;='Gastos Gerais'!$E$4:$E$1003),-('Gastos Gerais'!$C$4:$C$1003))</f>
        <v>0</v>
      </c>
      <c r="AI55" s="88">
        <f>SUMPRODUCT(-('Gastos Gerais'!$B$4:$B$1003=Analítico!$B55),-(Analítico!AI$1&gt;='Gastos Gerais'!$D$4:$D$1003),-(Analítico!AI$1&lt;='Gastos Gerais'!$E$4:$E$1003),-('Gastos Gerais'!$C$4:$C$1003))</f>
        <v>0</v>
      </c>
      <c r="AJ55" s="88">
        <f>SUMPRODUCT(-('Gastos Gerais'!$B$4:$B$1003=Analítico!$B55),-(Analítico!AJ$1&gt;='Gastos Gerais'!$D$4:$D$1003),-(Analítico!AJ$1&lt;='Gastos Gerais'!$E$4:$E$1003),-('Gastos Gerais'!$C$4:$C$1003))</f>
        <v>0</v>
      </c>
      <c r="AK55" s="88">
        <f>SUMPRODUCT(-('Gastos Gerais'!$B$4:$B$1003=Analítico!$B55),-(Analítico!AK$1&gt;='Gastos Gerais'!$D$4:$D$1003),-(Analítico!AK$1&lt;='Gastos Gerais'!$E$4:$E$1003),-('Gastos Gerais'!$C$4:$C$1003))</f>
        <v>0</v>
      </c>
      <c r="AL55" s="88">
        <f>SUMPRODUCT(-('Gastos Gerais'!$B$4:$B$1003=Analítico!$B55),-(Analítico!AL$1&gt;='Gastos Gerais'!$D$4:$D$1003),-(Analítico!AL$1&lt;='Gastos Gerais'!$E$4:$E$1003),-('Gastos Gerais'!$C$4:$C$1003))</f>
        <v>0</v>
      </c>
      <c r="AM55" s="122">
        <f t="shared" ref="AM55:AM120" si="20">SUM(C55:AL55)</f>
        <v>36000</v>
      </c>
      <c r="AN55" s="91">
        <f t="shared" ref="AN55:AN121" ca="1" si="21">IF($AM$139=0,0,AM55/$AM$139)</f>
        <v>2.350773240554902E-3</v>
      </c>
      <c r="AO55" s="108"/>
      <c r="AP55" s="108"/>
      <c r="AQ55" s="108"/>
      <c r="AR55" s="108"/>
      <c r="AS55" s="108"/>
      <c r="AT55" s="108"/>
      <c r="AU55" s="108"/>
      <c r="AV55" s="108"/>
      <c r="AW55" s="108"/>
      <c r="AX55" s="108"/>
      <c r="AY55" s="108"/>
      <c r="AZ55" s="108"/>
      <c r="BA55" s="108"/>
      <c r="BB55" s="108"/>
      <c r="BC55" s="108"/>
      <c r="BD55" s="108"/>
      <c r="BE55" s="108"/>
    </row>
    <row r="56" spans="1:57" ht="23.25" customHeight="1">
      <c r="A56" s="76" t="s">
        <v>208</v>
      </c>
      <c r="B56" s="30" t="s">
        <v>209</v>
      </c>
      <c r="C56" s="88">
        <f>SUMPRODUCT(-('Gastos Gerais'!$B$4:$B$1003=Analítico!$B56),-(Analítico!C$1&gt;='Gastos Gerais'!$D$4:$D$1003),-(Analítico!C$1&lt;='Gastos Gerais'!$E$4:$E$1003),-('Gastos Gerais'!$C$4:$C$1003))</f>
        <v>3710</v>
      </c>
      <c r="D56" s="88">
        <f>SUMPRODUCT(-('Gastos Gerais'!$B$4:$B$1003=Analítico!$B56),-(Analítico!D$1&gt;='Gastos Gerais'!$D$4:$D$1003),-(Analítico!D$1&lt;='Gastos Gerais'!$E$4:$E$1003),-('Gastos Gerais'!$C$4:$C$1003))</f>
        <v>3710</v>
      </c>
      <c r="E56" s="88">
        <f>SUMPRODUCT(-('Gastos Gerais'!$B$4:$B$1003=Analítico!$B56),-(Analítico!E$1&gt;='Gastos Gerais'!$D$4:$D$1003),-(Analítico!E$1&lt;='Gastos Gerais'!$E$4:$E$1003),-('Gastos Gerais'!$C$4:$C$1003))</f>
        <v>3710</v>
      </c>
      <c r="F56" s="88">
        <f>SUMPRODUCT(-('Gastos Gerais'!$B$4:$B$1003=Analítico!$B56),-(Analítico!F$1&gt;='Gastos Gerais'!$D$4:$D$1003),-(Analítico!F$1&lt;='Gastos Gerais'!$E$4:$E$1003),-('Gastos Gerais'!$C$4:$C$1003))</f>
        <v>3710</v>
      </c>
      <c r="G56" s="88">
        <f>SUMPRODUCT(-('Gastos Gerais'!$B$4:$B$1003=Analítico!$B56),-(Analítico!G$1&gt;='Gastos Gerais'!$D$4:$D$1003),-(Analítico!G$1&lt;='Gastos Gerais'!$E$4:$E$1003),-('Gastos Gerais'!$C$4:$C$1003))</f>
        <v>3710</v>
      </c>
      <c r="H56" s="88">
        <f>SUMPRODUCT(-('Gastos Gerais'!$B$4:$B$1003=Analítico!$B56),-(Analítico!H$1&gt;='Gastos Gerais'!$D$4:$D$1003),-(Analítico!H$1&lt;='Gastos Gerais'!$E$4:$E$1003),-('Gastos Gerais'!$C$4:$C$1003))</f>
        <v>3710</v>
      </c>
      <c r="I56" s="88">
        <f>SUMPRODUCT(-('Gastos Gerais'!$B$4:$B$1003=Analítico!$B56),-(Analítico!I$1&gt;='Gastos Gerais'!$D$4:$D$1003),-(Analítico!I$1&lt;='Gastos Gerais'!$E$4:$E$1003),-('Gastos Gerais'!$C$4:$C$1003))</f>
        <v>0</v>
      </c>
      <c r="J56" s="88">
        <f>SUMPRODUCT(-('Gastos Gerais'!$B$4:$B$1003=Analítico!$B56),-(Analítico!J$1&gt;='Gastos Gerais'!$D$4:$D$1003),-(Analítico!J$1&lt;='Gastos Gerais'!$E$4:$E$1003),-('Gastos Gerais'!$C$4:$C$1003))</f>
        <v>0</v>
      </c>
      <c r="K56" s="88">
        <f>SUMPRODUCT(-('Gastos Gerais'!$B$4:$B$1003=Analítico!$B56),-(Analítico!K$1&gt;='Gastos Gerais'!$D$4:$D$1003),-(Analítico!K$1&lt;='Gastos Gerais'!$E$4:$E$1003),-('Gastos Gerais'!$C$4:$C$1003))</f>
        <v>0</v>
      </c>
      <c r="L56" s="88">
        <f>SUMPRODUCT(-('Gastos Gerais'!$B$4:$B$1003=Analítico!$B56),-(Analítico!L$1&gt;='Gastos Gerais'!$D$4:$D$1003),-(Analítico!L$1&lt;='Gastos Gerais'!$E$4:$E$1003),-('Gastos Gerais'!$C$4:$C$1003))</f>
        <v>0</v>
      </c>
      <c r="M56" s="88">
        <f>SUMPRODUCT(-('Gastos Gerais'!$B$4:$B$1003=Analítico!$B56),-(Analítico!M$1&gt;='Gastos Gerais'!$D$4:$D$1003),-(Analítico!M$1&lt;='Gastos Gerais'!$E$4:$E$1003),-('Gastos Gerais'!$C$4:$C$1003))</f>
        <v>0</v>
      </c>
      <c r="N56" s="88">
        <f>SUMPRODUCT(-('Gastos Gerais'!$B$4:$B$1003=Analítico!$B56),-(Analítico!N$1&gt;='Gastos Gerais'!$D$4:$D$1003),-(Analítico!N$1&lt;='Gastos Gerais'!$E$4:$E$1003),-('Gastos Gerais'!$C$4:$C$1003))</f>
        <v>0</v>
      </c>
      <c r="O56" s="88">
        <f>SUMPRODUCT(-('Gastos Gerais'!$B$4:$B$1003=Analítico!$B56),-(Analítico!O$1&gt;='Gastos Gerais'!$D$4:$D$1003),-(Analítico!O$1&lt;='Gastos Gerais'!$E$4:$E$1003),-('Gastos Gerais'!$C$4:$C$1003))</f>
        <v>0</v>
      </c>
      <c r="P56" s="88">
        <f>SUMPRODUCT(-('Gastos Gerais'!$B$4:$B$1003=Analítico!$B56),-(Analítico!P$1&gt;='Gastos Gerais'!$D$4:$D$1003),-(Analítico!P$1&lt;='Gastos Gerais'!$E$4:$E$1003),-('Gastos Gerais'!$C$4:$C$1003))</f>
        <v>0</v>
      </c>
      <c r="Q56" s="88">
        <f>SUMPRODUCT(-('Gastos Gerais'!$B$4:$B$1003=Analítico!$B56),-(Analítico!Q$1&gt;='Gastos Gerais'!$D$4:$D$1003),-(Analítico!Q$1&lt;='Gastos Gerais'!$E$4:$E$1003),-('Gastos Gerais'!$C$4:$C$1003))</f>
        <v>0</v>
      </c>
      <c r="R56" s="88">
        <f>SUMPRODUCT(-('Gastos Gerais'!$B$4:$B$1003=Analítico!$B56),-(Analítico!R$1&gt;='Gastos Gerais'!$D$4:$D$1003),-(Analítico!R$1&lt;='Gastos Gerais'!$E$4:$E$1003),-('Gastos Gerais'!$C$4:$C$1003))</f>
        <v>0</v>
      </c>
      <c r="S56" s="88">
        <f>SUMPRODUCT(-('Gastos Gerais'!$B$4:$B$1003=Analítico!$B56),-(Analítico!S$1&gt;='Gastos Gerais'!$D$4:$D$1003),-(Analítico!S$1&lt;='Gastos Gerais'!$E$4:$E$1003),-('Gastos Gerais'!$C$4:$C$1003))</f>
        <v>0</v>
      </c>
      <c r="T56" s="88">
        <f>SUMPRODUCT(-('Gastos Gerais'!$B$4:$B$1003=Analítico!$B56),-(Analítico!T$1&gt;='Gastos Gerais'!$D$4:$D$1003),-(Analítico!T$1&lt;='Gastos Gerais'!$E$4:$E$1003),-('Gastos Gerais'!$C$4:$C$1003))</f>
        <v>0</v>
      </c>
      <c r="U56" s="88">
        <f>SUMPRODUCT(-('Gastos Gerais'!$B$4:$B$1003=Analítico!$B56),-(Analítico!U$1&gt;='Gastos Gerais'!$D$4:$D$1003),-(Analítico!U$1&lt;='Gastos Gerais'!$E$4:$E$1003),-('Gastos Gerais'!$C$4:$C$1003))</f>
        <v>0</v>
      </c>
      <c r="V56" s="88">
        <f>SUMPRODUCT(-('Gastos Gerais'!$B$4:$B$1003=Analítico!$B56),-(Analítico!V$1&gt;='Gastos Gerais'!$D$4:$D$1003),-(Analítico!V$1&lt;='Gastos Gerais'!$E$4:$E$1003),-('Gastos Gerais'!$C$4:$C$1003))</f>
        <v>0</v>
      </c>
      <c r="W56" s="88">
        <f>SUMPRODUCT(-('Gastos Gerais'!$B$4:$B$1003=Analítico!$B56),-(Analítico!W$1&gt;='Gastos Gerais'!$D$4:$D$1003),-(Analítico!W$1&lt;='Gastos Gerais'!$E$4:$E$1003),-('Gastos Gerais'!$C$4:$C$1003))</f>
        <v>0</v>
      </c>
      <c r="X56" s="88">
        <f>SUMPRODUCT(-('Gastos Gerais'!$B$4:$B$1003=Analítico!$B56),-(Analítico!X$1&gt;='Gastos Gerais'!$D$4:$D$1003),-(Analítico!X$1&lt;='Gastos Gerais'!$E$4:$E$1003),-('Gastos Gerais'!$C$4:$C$1003))</f>
        <v>0</v>
      </c>
      <c r="Y56" s="88">
        <f>SUMPRODUCT(-('Gastos Gerais'!$B$4:$B$1003=Analítico!$B56),-(Analítico!Y$1&gt;='Gastos Gerais'!$D$4:$D$1003),-(Analítico!Y$1&lt;='Gastos Gerais'!$E$4:$E$1003),-('Gastos Gerais'!$C$4:$C$1003))</f>
        <v>0</v>
      </c>
      <c r="Z56" s="88">
        <f>SUMPRODUCT(-('Gastos Gerais'!$B$4:$B$1003=Analítico!$B56),-(Analítico!Z$1&gt;='Gastos Gerais'!$D$4:$D$1003),-(Analítico!Z$1&lt;='Gastos Gerais'!$E$4:$E$1003),-('Gastos Gerais'!$C$4:$C$1003))</f>
        <v>0</v>
      </c>
      <c r="AA56" s="88">
        <f>SUMPRODUCT(-('Gastos Gerais'!$B$4:$B$1003=Analítico!$B56),-(Analítico!AA$1&gt;='Gastos Gerais'!$D$4:$D$1003),-(Analítico!AA$1&lt;='Gastos Gerais'!$E$4:$E$1003),-('Gastos Gerais'!$C$4:$C$1003))</f>
        <v>0</v>
      </c>
      <c r="AB56" s="88">
        <f>SUMPRODUCT(-('Gastos Gerais'!$B$4:$B$1003=Analítico!$B56),-(Analítico!AB$1&gt;='Gastos Gerais'!$D$4:$D$1003),-(Analítico!AB$1&lt;='Gastos Gerais'!$E$4:$E$1003),-('Gastos Gerais'!$C$4:$C$1003))</f>
        <v>0</v>
      </c>
      <c r="AC56" s="88">
        <f>SUMPRODUCT(-('Gastos Gerais'!$B$4:$B$1003=Analítico!$B56),-(Analítico!AC$1&gt;='Gastos Gerais'!$D$4:$D$1003),-(Analítico!AC$1&lt;='Gastos Gerais'!$E$4:$E$1003),-('Gastos Gerais'!$C$4:$C$1003))</f>
        <v>0</v>
      </c>
      <c r="AD56" s="88">
        <f>SUMPRODUCT(-('Gastos Gerais'!$B$4:$B$1003=Analítico!$B56),-(Analítico!AD$1&gt;='Gastos Gerais'!$D$4:$D$1003),-(Analítico!AD$1&lt;='Gastos Gerais'!$E$4:$E$1003),-('Gastos Gerais'!$C$4:$C$1003))</f>
        <v>0</v>
      </c>
      <c r="AE56" s="88">
        <f>SUMPRODUCT(-('Gastos Gerais'!$B$4:$B$1003=Analítico!$B56),-(Analítico!AE$1&gt;='Gastos Gerais'!$D$4:$D$1003),-(Analítico!AE$1&lt;='Gastos Gerais'!$E$4:$E$1003),-('Gastos Gerais'!$C$4:$C$1003))</f>
        <v>0</v>
      </c>
      <c r="AF56" s="88">
        <f>SUMPRODUCT(-('Gastos Gerais'!$B$4:$B$1003=Analítico!$B56),-(Analítico!AF$1&gt;='Gastos Gerais'!$D$4:$D$1003),-(Analítico!AF$1&lt;='Gastos Gerais'!$E$4:$E$1003),-('Gastos Gerais'!$C$4:$C$1003))</f>
        <v>0</v>
      </c>
      <c r="AG56" s="88">
        <f>SUMPRODUCT(-('Gastos Gerais'!$B$4:$B$1003=Analítico!$B56),-(Analítico!AG$1&gt;='Gastos Gerais'!$D$4:$D$1003),-(Analítico!AG$1&lt;='Gastos Gerais'!$E$4:$E$1003),-('Gastos Gerais'!$C$4:$C$1003))</f>
        <v>0</v>
      </c>
      <c r="AH56" s="88">
        <f>SUMPRODUCT(-('Gastos Gerais'!$B$4:$B$1003=Analítico!$B56),-(Analítico!AH$1&gt;='Gastos Gerais'!$D$4:$D$1003),-(Analítico!AH$1&lt;='Gastos Gerais'!$E$4:$E$1003),-('Gastos Gerais'!$C$4:$C$1003))</f>
        <v>0</v>
      </c>
      <c r="AI56" s="88">
        <f>SUMPRODUCT(-('Gastos Gerais'!$B$4:$B$1003=Analítico!$B56),-(Analítico!AI$1&gt;='Gastos Gerais'!$D$4:$D$1003),-(Analítico!AI$1&lt;='Gastos Gerais'!$E$4:$E$1003),-('Gastos Gerais'!$C$4:$C$1003))</f>
        <v>0</v>
      </c>
      <c r="AJ56" s="88">
        <f>SUMPRODUCT(-('Gastos Gerais'!$B$4:$B$1003=Analítico!$B56),-(Analítico!AJ$1&gt;='Gastos Gerais'!$D$4:$D$1003),-(Analítico!AJ$1&lt;='Gastos Gerais'!$E$4:$E$1003),-('Gastos Gerais'!$C$4:$C$1003))</f>
        <v>0</v>
      </c>
      <c r="AK56" s="88">
        <f>SUMPRODUCT(-('Gastos Gerais'!$B$4:$B$1003=Analítico!$B56),-(Analítico!AK$1&gt;='Gastos Gerais'!$D$4:$D$1003),-(Analítico!AK$1&lt;='Gastos Gerais'!$E$4:$E$1003),-('Gastos Gerais'!$C$4:$C$1003))</f>
        <v>0</v>
      </c>
      <c r="AL56" s="88">
        <f>SUMPRODUCT(-('Gastos Gerais'!$B$4:$B$1003=Analítico!$B56),-(Analítico!AL$1&gt;='Gastos Gerais'!$D$4:$D$1003),-(Analítico!AL$1&lt;='Gastos Gerais'!$E$4:$E$1003),-('Gastos Gerais'!$C$4:$C$1003))</f>
        <v>0</v>
      </c>
      <c r="AM56" s="122">
        <f t="shared" si="20"/>
        <v>22260</v>
      </c>
      <c r="AN56" s="91">
        <f t="shared" ca="1" si="21"/>
        <v>1.4535614537431144E-3</v>
      </c>
      <c r="AO56" s="108"/>
      <c r="AP56" s="108"/>
      <c r="AQ56" s="108"/>
      <c r="AR56" s="108"/>
      <c r="AS56" s="108"/>
      <c r="AT56" s="108"/>
      <c r="AU56" s="108"/>
      <c r="AV56" s="108"/>
      <c r="AW56" s="108"/>
      <c r="AX56" s="108"/>
      <c r="AY56" s="108"/>
      <c r="AZ56" s="108"/>
      <c r="BA56" s="108"/>
      <c r="BB56" s="108"/>
      <c r="BC56" s="108"/>
      <c r="BD56" s="108"/>
      <c r="BE56" s="108"/>
    </row>
    <row r="57" spans="1:57" ht="23.25" customHeight="1">
      <c r="A57" s="76" t="s">
        <v>210</v>
      </c>
      <c r="B57" s="30" t="s">
        <v>211</v>
      </c>
      <c r="C57" s="88">
        <f>SUMPRODUCT(-('Gastos Gerais'!$B$4:$B$1003=Analítico!$B57),-(Analítico!C$1&gt;='Gastos Gerais'!$D$4:$D$1003),-(Analítico!C$1&lt;='Gastos Gerais'!$E$4:$E$1003),-('Gastos Gerais'!$C$4:$C$1003))</f>
        <v>1400</v>
      </c>
      <c r="D57" s="88">
        <f>SUMPRODUCT(-('Gastos Gerais'!$B$4:$B$1003=Analítico!$B57),-(Analítico!D$1&gt;='Gastos Gerais'!$D$4:$D$1003),-(Analítico!D$1&lt;='Gastos Gerais'!$E$4:$E$1003),-('Gastos Gerais'!$C$4:$C$1003))</f>
        <v>1400</v>
      </c>
      <c r="E57" s="88">
        <f>SUMPRODUCT(-('Gastos Gerais'!$B$4:$B$1003=Analítico!$B57),-(Analítico!E$1&gt;='Gastos Gerais'!$D$4:$D$1003),-(Analítico!E$1&lt;='Gastos Gerais'!$E$4:$E$1003),-('Gastos Gerais'!$C$4:$C$1003))</f>
        <v>1400</v>
      </c>
      <c r="F57" s="88">
        <f>SUMPRODUCT(-('Gastos Gerais'!$B$4:$B$1003=Analítico!$B57),-(Analítico!F$1&gt;='Gastos Gerais'!$D$4:$D$1003),-(Analítico!F$1&lt;='Gastos Gerais'!$E$4:$E$1003),-('Gastos Gerais'!$C$4:$C$1003))</f>
        <v>1400</v>
      </c>
      <c r="G57" s="88">
        <f>SUMPRODUCT(-('Gastos Gerais'!$B$4:$B$1003=Analítico!$B57),-(Analítico!G$1&gt;='Gastos Gerais'!$D$4:$D$1003),-(Analítico!G$1&lt;='Gastos Gerais'!$E$4:$E$1003),-('Gastos Gerais'!$C$4:$C$1003))</f>
        <v>1400</v>
      </c>
      <c r="H57" s="88">
        <f>SUMPRODUCT(-('Gastos Gerais'!$B$4:$B$1003=Analítico!$B57),-(Analítico!H$1&gt;='Gastos Gerais'!$D$4:$D$1003),-(Analítico!H$1&lt;='Gastos Gerais'!$E$4:$E$1003),-('Gastos Gerais'!$C$4:$C$1003))</f>
        <v>1400</v>
      </c>
      <c r="I57" s="88">
        <f>SUMPRODUCT(-('Gastos Gerais'!$B$4:$B$1003=Analítico!$B57),-(Analítico!I$1&gt;='Gastos Gerais'!$D$4:$D$1003),-(Analítico!I$1&lt;='Gastos Gerais'!$E$4:$E$1003),-('Gastos Gerais'!$C$4:$C$1003))</f>
        <v>0</v>
      </c>
      <c r="J57" s="88">
        <f>SUMPRODUCT(-('Gastos Gerais'!$B$4:$B$1003=Analítico!$B57),-(Analítico!J$1&gt;='Gastos Gerais'!$D$4:$D$1003),-(Analítico!J$1&lt;='Gastos Gerais'!$E$4:$E$1003),-('Gastos Gerais'!$C$4:$C$1003))</f>
        <v>0</v>
      </c>
      <c r="K57" s="88">
        <f>SUMPRODUCT(-('Gastos Gerais'!$B$4:$B$1003=Analítico!$B57),-(Analítico!K$1&gt;='Gastos Gerais'!$D$4:$D$1003),-(Analítico!K$1&lt;='Gastos Gerais'!$E$4:$E$1003),-('Gastos Gerais'!$C$4:$C$1003))</f>
        <v>0</v>
      </c>
      <c r="L57" s="88">
        <f>SUMPRODUCT(-('Gastos Gerais'!$B$4:$B$1003=Analítico!$B57),-(Analítico!L$1&gt;='Gastos Gerais'!$D$4:$D$1003),-(Analítico!L$1&lt;='Gastos Gerais'!$E$4:$E$1003),-('Gastos Gerais'!$C$4:$C$1003))</f>
        <v>0</v>
      </c>
      <c r="M57" s="88">
        <f>SUMPRODUCT(-('Gastos Gerais'!$B$4:$B$1003=Analítico!$B57),-(Analítico!M$1&gt;='Gastos Gerais'!$D$4:$D$1003),-(Analítico!M$1&lt;='Gastos Gerais'!$E$4:$E$1003),-('Gastos Gerais'!$C$4:$C$1003))</f>
        <v>0</v>
      </c>
      <c r="N57" s="88">
        <f>SUMPRODUCT(-('Gastos Gerais'!$B$4:$B$1003=Analítico!$B57),-(Analítico!N$1&gt;='Gastos Gerais'!$D$4:$D$1003),-(Analítico!N$1&lt;='Gastos Gerais'!$E$4:$E$1003),-('Gastos Gerais'!$C$4:$C$1003))</f>
        <v>0</v>
      </c>
      <c r="O57" s="88">
        <f>SUMPRODUCT(-('Gastos Gerais'!$B$4:$B$1003=Analítico!$B57),-(Analítico!O$1&gt;='Gastos Gerais'!$D$4:$D$1003),-(Analítico!O$1&lt;='Gastos Gerais'!$E$4:$E$1003),-('Gastos Gerais'!$C$4:$C$1003))</f>
        <v>0</v>
      </c>
      <c r="P57" s="88">
        <f>SUMPRODUCT(-('Gastos Gerais'!$B$4:$B$1003=Analítico!$B57),-(Analítico!P$1&gt;='Gastos Gerais'!$D$4:$D$1003),-(Analítico!P$1&lt;='Gastos Gerais'!$E$4:$E$1003),-('Gastos Gerais'!$C$4:$C$1003))</f>
        <v>0</v>
      </c>
      <c r="Q57" s="88">
        <f>SUMPRODUCT(-('Gastos Gerais'!$B$4:$B$1003=Analítico!$B57),-(Analítico!Q$1&gt;='Gastos Gerais'!$D$4:$D$1003),-(Analítico!Q$1&lt;='Gastos Gerais'!$E$4:$E$1003),-('Gastos Gerais'!$C$4:$C$1003))</f>
        <v>0</v>
      </c>
      <c r="R57" s="88">
        <f>SUMPRODUCT(-('Gastos Gerais'!$B$4:$B$1003=Analítico!$B57),-(Analítico!R$1&gt;='Gastos Gerais'!$D$4:$D$1003),-(Analítico!R$1&lt;='Gastos Gerais'!$E$4:$E$1003),-('Gastos Gerais'!$C$4:$C$1003))</f>
        <v>0</v>
      </c>
      <c r="S57" s="88">
        <f>SUMPRODUCT(-('Gastos Gerais'!$B$4:$B$1003=Analítico!$B57),-(Analítico!S$1&gt;='Gastos Gerais'!$D$4:$D$1003),-(Analítico!S$1&lt;='Gastos Gerais'!$E$4:$E$1003),-('Gastos Gerais'!$C$4:$C$1003))</f>
        <v>0</v>
      </c>
      <c r="T57" s="88">
        <f>SUMPRODUCT(-('Gastos Gerais'!$B$4:$B$1003=Analítico!$B57),-(Analítico!T$1&gt;='Gastos Gerais'!$D$4:$D$1003),-(Analítico!T$1&lt;='Gastos Gerais'!$E$4:$E$1003),-('Gastos Gerais'!$C$4:$C$1003))</f>
        <v>0</v>
      </c>
      <c r="U57" s="88">
        <f>SUMPRODUCT(-('Gastos Gerais'!$B$4:$B$1003=Analítico!$B57),-(Analítico!U$1&gt;='Gastos Gerais'!$D$4:$D$1003),-(Analítico!U$1&lt;='Gastos Gerais'!$E$4:$E$1003),-('Gastos Gerais'!$C$4:$C$1003))</f>
        <v>0</v>
      </c>
      <c r="V57" s="88">
        <f>SUMPRODUCT(-('Gastos Gerais'!$B$4:$B$1003=Analítico!$B57),-(Analítico!V$1&gt;='Gastos Gerais'!$D$4:$D$1003),-(Analítico!V$1&lt;='Gastos Gerais'!$E$4:$E$1003),-('Gastos Gerais'!$C$4:$C$1003))</f>
        <v>0</v>
      </c>
      <c r="W57" s="88">
        <f>SUMPRODUCT(-('Gastos Gerais'!$B$4:$B$1003=Analítico!$B57),-(Analítico!W$1&gt;='Gastos Gerais'!$D$4:$D$1003),-(Analítico!W$1&lt;='Gastos Gerais'!$E$4:$E$1003),-('Gastos Gerais'!$C$4:$C$1003))</f>
        <v>0</v>
      </c>
      <c r="X57" s="88">
        <f>SUMPRODUCT(-('Gastos Gerais'!$B$4:$B$1003=Analítico!$B57),-(Analítico!X$1&gt;='Gastos Gerais'!$D$4:$D$1003),-(Analítico!X$1&lt;='Gastos Gerais'!$E$4:$E$1003),-('Gastos Gerais'!$C$4:$C$1003))</f>
        <v>0</v>
      </c>
      <c r="Y57" s="88">
        <f>SUMPRODUCT(-('Gastos Gerais'!$B$4:$B$1003=Analítico!$B57),-(Analítico!Y$1&gt;='Gastos Gerais'!$D$4:$D$1003),-(Analítico!Y$1&lt;='Gastos Gerais'!$E$4:$E$1003),-('Gastos Gerais'!$C$4:$C$1003))</f>
        <v>0</v>
      </c>
      <c r="Z57" s="88">
        <f>SUMPRODUCT(-('Gastos Gerais'!$B$4:$B$1003=Analítico!$B57),-(Analítico!Z$1&gt;='Gastos Gerais'!$D$4:$D$1003),-(Analítico!Z$1&lt;='Gastos Gerais'!$E$4:$E$1003),-('Gastos Gerais'!$C$4:$C$1003))</f>
        <v>0</v>
      </c>
      <c r="AA57" s="88">
        <f>SUMPRODUCT(-('Gastos Gerais'!$B$4:$B$1003=Analítico!$B57),-(Analítico!AA$1&gt;='Gastos Gerais'!$D$4:$D$1003),-(Analítico!AA$1&lt;='Gastos Gerais'!$E$4:$E$1003),-('Gastos Gerais'!$C$4:$C$1003))</f>
        <v>0</v>
      </c>
      <c r="AB57" s="88">
        <f>SUMPRODUCT(-('Gastos Gerais'!$B$4:$B$1003=Analítico!$B57),-(Analítico!AB$1&gt;='Gastos Gerais'!$D$4:$D$1003),-(Analítico!AB$1&lt;='Gastos Gerais'!$E$4:$E$1003),-('Gastos Gerais'!$C$4:$C$1003))</f>
        <v>0</v>
      </c>
      <c r="AC57" s="88">
        <f>SUMPRODUCT(-('Gastos Gerais'!$B$4:$B$1003=Analítico!$B57),-(Analítico!AC$1&gt;='Gastos Gerais'!$D$4:$D$1003),-(Analítico!AC$1&lt;='Gastos Gerais'!$E$4:$E$1003),-('Gastos Gerais'!$C$4:$C$1003))</f>
        <v>0</v>
      </c>
      <c r="AD57" s="88">
        <f>SUMPRODUCT(-('Gastos Gerais'!$B$4:$B$1003=Analítico!$B57),-(Analítico!AD$1&gt;='Gastos Gerais'!$D$4:$D$1003),-(Analítico!AD$1&lt;='Gastos Gerais'!$E$4:$E$1003),-('Gastos Gerais'!$C$4:$C$1003))</f>
        <v>0</v>
      </c>
      <c r="AE57" s="88">
        <f>SUMPRODUCT(-('Gastos Gerais'!$B$4:$B$1003=Analítico!$B57),-(Analítico!AE$1&gt;='Gastos Gerais'!$D$4:$D$1003),-(Analítico!AE$1&lt;='Gastos Gerais'!$E$4:$E$1003),-('Gastos Gerais'!$C$4:$C$1003))</f>
        <v>0</v>
      </c>
      <c r="AF57" s="88">
        <f>SUMPRODUCT(-('Gastos Gerais'!$B$4:$B$1003=Analítico!$B57),-(Analítico!AF$1&gt;='Gastos Gerais'!$D$4:$D$1003),-(Analítico!AF$1&lt;='Gastos Gerais'!$E$4:$E$1003),-('Gastos Gerais'!$C$4:$C$1003))</f>
        <v>0</v>
      </c>
      <c r="AG57" s="88">
        <f>SUMPRODUCT(-('Gastos Gerais'!$B$4:$B$1003=Analítico!$B57),-(Analítico!AG$1&gt;='Gastos Gerais'!$D$4:$D$1003),-(Analítico!AG$1&lt;='Gastos Gerais'!$E$4:$E$1003),-('Gastos Gerais'!$C$4:$C$1003))</f>
        <v>0</v>
      </c>
      <c r="AH57" s="88">
        <f>SUMPRODUCT(-('Gastos Gerais'!$B$4:$B$1003=Analítico!$B57),-(Analítico!AH$1&gt;='Gastos Gerais'!$D$4:$D$1003),-(Analítico!AH$1&lt;='Gastos Gerais'!$E$4:$E$1003),-('Gastos Gerais'!$C$4:$C$1003))</f>
        <v>0</v>
      </c>
      <c r="AI57" s="88">
        <f>SUMPRODUCT(-('Gastos Gerais'!$B$4:$B$1003=Analítico!$B57),-(Analítico!AI$1&gt;='Gastos Gerais'!$D$4:$D$1003),-(Analítico!AI$1&lt;='Gastos Gerais'!$E$4:$E$1003),-('Gastos Gerais'!$C$4:$C$1003))</f>
        <v>0</v>
      </c>
      <c r="AJ57" s="88">
        <f>SUMPRODUCT(-('Gastos Gerais'!$B$4:$B$1003=Analítico!$B57),-(Analítico!AJ$1&gt;='Gastos Gerais'!$D$4:$D$1003),-(Analítico!AJ$1&lt;='Gastos Gerais'!$E$4:$E$1003),-('Gastos Gerais'!$C$4:$C$1003))</f>
        <v>0</v>
      </c>
      <c r="AK57" s="88">
        <f>SUMPRODUCT(-('Gastos Gerais'!$B$4:$B$1003=Analítico!$B57),-(Analítico!AK$1&gt;='Gastos Gerais'!$D$4:$D$1003),-(Analítico!AK$1&lt;='Gastos Gerais'!$E$4:$E$1003),-('Gastos Gerais'!$C$4:$C$1003))</f>
        <v>0</v>
      </c>
      <c r="AL57" s="88">
        <f>SUMPRODUCT(-('Gastos Gerais'!$B$4:$B$1003=Analítico!$B57),-(Analítico!AL$1&gt;='Gastos Gerais'!$D$4:$D$1003),-(Analítico!AL$1&lt;='Gastos Gerais'!$E$4:$E$1003),-('Gastos Gerais'!$C$4:$C$1003))</f>
        <v>0</v>
      </c>
      <c r="AM57" s="122">
        <f t="shared" si="20"/>
        <v>8400</v>
      </c>
      <c r="AN57" s="91">
        <f t="shared" ca="1" si="21"/>
        <v>5.485137561294771E-4</v>
      </c>
      <c r="AO57" s="108"/>
      <c r="AP57" s="108"/>
      <c r="AQ57" s="108"/>
      <c r="AR57" s="108"/>
      <c r="AS57" s="108"/>
      <c r="AT57" s="108"/>
      <c r="AU57" s="108"/>
      <c r="AV57" s="108"/>
      <c r="AW57" s="108"/>
      <c r="AX57" s="108"/>
      <c r="AY57" s="108"/>
      <c r="AZ57" s="108"/>
      <c r="BA57" s="108"/>
      <c r="BB57" s="108"/>
      <c r="BC57" s="108"/>
      <c r="BD57" s="108"/>
      <c r="BE57" s="108"/>
    </row>
    <row r="58" spans="1:57" ht="23.25" customHeight="1">
      <c r="A58" s="76" t="s">
        <v>212</v>
      </c>
      <c r="B58" s="30" t="s">
        <v>213</v>
      </c>
      <c r="C58" s="88">
        <f>SUMPRODUCT(-('Gastos Gerais'!$B$4:$B$1003=Analítico!$B58),-(Analítico!C$1&gt;='Gastos Gerais'!$D$4:$D$1003),-(Analítico!C$1&lt;='Gastos Gerais'!$E$4:$E$1003),-('Gastos Gerais'!$C$4:$C$1003))</f>
        <v>0</v>
      </c>
      <c r="D58" s="88">
        <f>SUMPRODUCT(-('Gastos Gerais'!$B$4:$B$1003=Analítico!$B58),-(Analítico!D$1&gt;='Gastos Gerais'!$D$4:$D$1003),-(Analítico!D$1&lt;='Gastos Gerais'!$E$4:$E$1003),-('Gastos Gerais'!$C$4:$C$1003))</f>
        <v>1500</v>
      </c>
      <c r="E58" s="88">
        <f>SUMPRODUCT(-('Gastos Gerais'!$B$4:$B$1003=Analítico!$B58),-(Analítico!E$1&gt;='Gastos Gerais'!$D$4:$D$1003),-(Analítico!E$1&lt;='Gastos Gerais'!$E$4:$E$1003),-('Gastos Gerais'!$C$4:$C$1003))</f>
        <v>0</v>
      </c>
      <c r="F58" s="88">
        <f>SUMPRODUCT(-('Gastos Gerais'!$B$4:$B$1003=Analítico!$B58),-(Analítico!F$1&gt;='Gastos Gerais'!$D$4:$D$1003),-(Analítico!F$1&lt;='Gastos Gerais'!$E$4:$E$1003),-('Gastos Gerais'!$C$4:$C$1003))</f>
        <v>0</v>
      </c>
      <c r="G58" s="88">
        <f>SUMPRODUCT(-('Gastos Gerais'!$B$4:$B$1003=Analítico!$B58),-(Analítico!G$1&gt;='Gastos Gerais'!$D$4:$D$1003),-(Analítico!G$1&lt;='Gastos Gerais'!$E$4:$E$1003),-('Gastos Gerais'!$C$4:$C$1003))</f>
        <v>0</v>
      </c>
      <c r="H58" s="88">
        <f>SUMPRODUCT(-('Gastos Gerais'!$B$4:$B$1003=Analítico!$B58),-(Analítico!H$1&gt;='Gastos Gerais'!$D$4:$D$1003),-(Analítico!H$1&lt;='Gastos Gerais'!$E$4:$E$1003),-('Gastos Gerais'!$C$4:$C$1003))</f>
        <v>0</v>
      </c>
      <c r="I58" s="88">
        <f>SUMPRODUCT(-('Gastos Gerais'!$B$4:$B$1003=Analítico!$B58),-(Analítico!I$1&gt;='Gastos Gerais'!$D$4:$D$1003),-(Analítico!I$1&lt;='Gastos Gerais'!$E$4:$E$1003),-('Gastos Gerais'!$C$4:$C$1003))</f>
        <v>0</v>
      </c>
      <c r="J58" s="88">
        <f>SUMPRODUCT(-('Gastos Gerais'!$B$4:$B$1003=Analítico!$B58),-(Analítico!J$1&gt;='Gastos Gerais'!$D$4:$D$1003),-(Analítico!J$1&lt;='Gastos Gerais'!$E$4:$E$1003),-('Gastos Gerais'!$C$4:$C$1003))</f>
        <v>0</v>
      </c>
      <c r="K58" s="88">
        <f>SUMPRODUCT(-('Gastos Gerais'!$B$4:$B$1003=Analítico!$B58),-(Analítico!K$1&gt;='Gastos Gerais'!$D$4:$D$1003),-(Analítico!K$1&lt;='Gastos Gerais'!$E$4:$E$1003),-('Gastos Gerais'!$C$4:$C$1003))</f>
        <v>0</v>
      </c>
      <c r="L58" s="88">
        <f>SUMPRODUCT(-('Gastos Gerais'!$B$4:$B$1003=Analítico!$B58),-(Analítico!L$1&gt;='Gastos Gerais'!$D$4:$D$1003),-(Analítico!L$1&lt;='Gastos Gerais'!$E$4:$E$1003),-('Gastos Gerais'!$C$4:$C$1003))</f>
        <v>0</v>
      </c>
      <c r="M58" s="88">
        <f>SUMPRODUCT(-('Gastos Gerais'!$B$4:$B$1003=Analítico!$B58),-(Analítico!M$1&gt;='Gastos Gerais'!$D$4:$D$1003),-(Analítico!M$1&lt;='Gastos Gerais'!$E$4:$E$1003),-('Gastos Gerais'!$C$4:$C$1003))</f>
        <v>0</v>
      </c>
      <c r="N58" s="88">
        <f>SUMPRODUCT(-('Gastos Gerais'!$B$4:$B$1003=Analítico!$B58),-(Analítico!N$1&gt;='Gastos Gerais'!$D$4:$D$1003),-(Analítico!N$1&lt;='Gastos Gerais'!$E$4:$E$1003),-('Gastos Gerais'!$C$4:$C$1003))</f>
        <v>0</v>
      </c>
      <c r="O58" s="88">
        <f>SUMPRODUCT(-('Gastos Gerais'!$B$4:$B$1003=Analítico!$B58),-(Analítico!O$1&gt;='Gastos Gerais'!$D$4:$D$1003),-(Analítico!O$1&lt;='Gastos Gerais'!$E$4:$E$1003),-('Gastos Gerais'!$C$4:$C$1003))</f>
        <v>0</v>
      </c>
      <c r="P58" s="88">
        <f>SUMPRODUCT(-('Gastos Gerais'!$B$4:$B$1003=Analítico!$B58),-(Analítico!P$1&gt;='Gastos Gerais'!$D$4:$D$1003),-(Analítico!P$1&lt;='Gastos Gerais'!$E$4:$E$1003),-('Gastos Gerais'!$C$4:$C$1003))</f>
        <v>0</v>
      </c>
      <c r="Q58" s="88">
        <f>SUMPRODUCT(-('Gastos Gerais'!$B$4:$B$1003=Analítico!$B58),-(Analítico!Q$1&gt;='Gastos Gerais'!$D$4:$D$1003),-(Analítico!Q$1&lt;='Gastos Gerais'!$E$4:$E$1003),-('Gastos Gerais'!$C$4:$C$1003))</f>
        <v>0</v>
      </c>
      <c r="R58" s="88">
        <f>SUMPRODUCT(-('Gastos Gerais'!$B$4:$B$1003=Analítico!$B58),-(Analítico!R$1&gt;='Gastos Gerais'!$D$4:$D$1003),-(Analítico!R$1&lt;='Gastos Gerais'!$E$4:$E$1003),-('Gastos Gerais'!$C$4:$C$1003))</f>
        <v>0</v>
      </c>
      <c r="S58" s="88">
        <f>SUMPRODUCT(-('Gastos Gerais'!$B$4:$B$1003=Analítico!$B58),-(Analítico!S$1&gt;='Gastos Gerais'!$D$4:$D$1003),-(Analítico!S$1&lt;='Gastos Gerais'!$E$4:$E$1003),-('Gastos Gerais'!$C$4:$C$1003))</f>
        <v>0</v>
      </c>
      <c r="T58" s="88">
        <f>SUMPRODUCT(-('Gastos Gerais'!$B$4:$B$1003=Analítico!$B58),-(Analítico!T$1&gt;='Gastos Gerais'!$D$4:$D$1003),-(Analítico!T$1&lt;='Gastos Gerais'!$E$4:$E$1003),-('Gastos Gerais'!$C$4:$C$1003))</f>
        <v>0</v>
      </c>
      <c r="U58" s="88">
        <f>SUMPRODUCT(-('Gastos Gerais'!$B$4:$B$1003=Analítico!$B58),-(Analítico!U$1&gt;='Gastos Gerais'!$D$4:$D$1003),-(Analítico!U$1&lt;='Gastos Gerais'!$E$4:$E$1003),-('Gastos Gerais'!$C$4:$C$1003))</f>
        <v>0</v>
      </c>
      <c r="V58" s="88">
        <f>SUMPRODUCT(-('Gastos Gerais'!$B$4:$B$1003=Analítico!$B58),-(Analítico!V$1&gt;='Gastos Gerais'!$D$4:$D$1003),-(Analítico!V$1&lt;='Gastos Gerais'!$E$4:$E$1003),-('Gastos Gerais'!$C$4:$C$1003))</f>
        <v>0</v>
      </c>
      <c r="W58" s="88">
        <f>SUMPRODUCT(-('Gastos Gerais'!$B$4:$B$1003=Analítico!$B58),-(Analítico!W$1&gt;='Gastos Gerais'!$D$4:$D$1003),-(Analítico!W$1&lt;='Gastos Gerais'!$E$4:$E$1003),-('Gastos Gerais'!$C$4:$C$1003))</f>
        <v>0</v>
      </c>
      <c r="X58" s="88">
        <f>SUMPRODUCT(-('Gastos Gerais'!$B$4:$B$1003=Analítico!$B58),-(Analítico!X$1&gt;='Gastos Gerais'!$D$4:$D$1003),-(Analítico!X$1&lt;='Gastos Gerais'!$E$4:$E$1003),-('Gastos Gerais'!$C$4:$C$1003))</f>
        <v>0</v>
      </c>
      <c r="Y58" s="88">
        <f>SUMPRODUCT(-('Gastos Gerais'!$B$4:$B$1003=Analítico!$B58),-(Analítico!Y$1&gt;='Gastos Gerais'!$D$4:$D$1003),-(Analítico!Y$1&lt;='Gastos Gerais'!$E$4:$E$1003),-('Gastos Gerais'!$C$4:$C$1003))</f>
        <v>0</v>
      </c>
      <c r="Z58" s="88">
        <f>SUMPRODUCT(-('Gastos Gerais'!$B$4:$B$1003=Analítico!$B58),-(Analítico!Z$1&gt;='Gastos Gerais'!$D$4:$D$1003),-(Analítico!Z$1&lt;='Gastos Gerais'!$E$4:$E$1003),-('Gastos Gerais'!$C$4:$C$1003))</f>
        <v>0</v>
      </c>
      <c r="AA58" s="88">
        <f>SUMPRODUCT(-('Gastos Gerais'!$B$4:$B$1003=Analítico!$B58),-(Analítico!AA$1&gt;='Gastos Gerais'!$D$4:$D$1003),-(Analítico!AA$1&lt;='Gastos Gerais'!$E$4:$E$1003),-('Gastos Gerais'!$C$4:$C$1003))</f>
        <v>0</v>
      </c>
      <c r="AB58" s="88">
        <f>SUMPRODUCT(-('Gastos Gerais'!$B$4:$B$1003=Analítico!$B58),-(Analítico!AB$1&gt;='Gastos Gerais'!$D$4:$D$1003),-(Analítico!AB$1&lt;='Gastos Gerais'!$E$4:$E$1003),-('Gastos Gerais'!$C$4:$C$1003))</f>
        <v>0</v>
      </c>
      <c r="AC58" s="88">
        <f>SUMPRODUCT(-('Gastos Gerais'!$B$4:$B$1003=Analítico!$B58),-(Analítico!AC$1&gt;='Gastos Gerais'!$D$4:$D$1003),-(Analítico!AC$1&lt;='Gastos Gerais'!$E$4:$E$1003),-('Gastos Gerais'!$C$4:$C$1003))</f>
        <v>0</v>
      </c>
      <c r="AD58" s="88">
        <f>SUMPRODUCT(-('Gastos Gerais'!$B$4:$B$1003=Analítico!$B58),-(Analítico!AD$1&gt;='Gastos Gerais'!$D$4:$D$1003),-(Analítico!AD$1&lt;='Gastos Gerais'!$E$4:$E$1003),-('Gastos Gerais'!$C$4:$C$1003))</f>
        <v>0</v>
      </c>
      <c r="AE58" s="88">
        <f>SUMPRODUCT(-('Gastos Gerais'!$B$4:$B$1003=Analítico!$B58),-(Analítico!AE$1&gt;='Gastos Gerais'!$D$4:$D$1003),-(Analítico!AE$1&lt;='Gastos Gerais'!$E$4:$E$1003),-('Gastos Gerais'!$C$4:$C$1003))</f>
        <v>0</v>
      </c>
      <c r="AF58" s="88">
        <f>SUMPRODUCT(-('Gastos Gerais'!$B$4:$B$1003=Analítico!$B58),-(Analítico!AF$1&gt;='Gastos Gerais'!$D$4:$D$1003),-(Analítico!AF$1&lt;='Gastos Gerais'!$E$4:$E$1003),-('Gastos Gerais'!$C$4:$C$1003))</f>
        <v>0</v>
      </c>
      <c r="AG58" s="88">
        <f>SUMPRODUCT(-('Gastos Gerais'!$B$4:$B$1003=Analítico!$B58),-(Analítico!AG$1&gt;='Gastos Gerais'!$D$4:$D$1003),-(Analítico!AG$1&lt;='Gastos Gerais'!$E$4:$E$1003),-('Gastos Gerais'!$C$4:$C$1003))</f>
        <v>0</v>
      </c>
      <c r="AH58" s="88">
        <f>SUMPRODUCT(-('Gastos Gerais'!$B$4:$B$1003=Analítico!$B58),-(Analítico!AH$1&gt;='Gastos Gerais'!$D$4:$D$1003),-(Analítico!AH$1&lt;='Gastos Gerais'!$E$4:$E$1003),-('Gastos Gerais'!$C$4:$C$1003))</f>
        <v>0</v>
      </c>
      <c r="AI58" s="88">
        <f>SUMPRODUCT(-('Gastos Gerais'!$B$4:$B$1003=Analítico!$B58),-(Analítico!AI$1&gt;='Gastos Gerais'!$D$4:$D$1003),-(Analítico!AI$1&lt;='Gastos Gerais'!$E$4:$E$1003),-('Gastos Gerais'!$C$4:$C$1003))</f>
        <v>0</v>
      </c>
      <c r="AJ58" s="88">
        <f>SUMPRODUCT(-('Gastos Gerais'!$B$4:$B$1003=Analítico!$B58),-(Analítico!AJ$1&gt;='Gastos Gerais'!$D$4:$D$1003),-(Analítico!AJ$1&lt;='Gastos Gerais'!$E$4:$E$1003),-('Gastos Gerais'!$C$4:$C$1003))</f>
        <v>0</v>
      </c>
      <c r="AK58" s="88">
        <f>SUMPRODUCT(-('Gastos Gerais'!$B$4:$B$1003=Analítico!$B58),-(Analítico!AK$1&gt;='Gastos Gerais'!$D$4:$D$1003),-(Analítico!AK$1&lt;='Gastos Gerais'!$E$4:$E$1003),-('Gastos Gerais'!$C$4:$C$1003))</f>
        <v>0</v>
      </c>
      <c r="AL58" s="88">
        <f>SUMPRODUCT(-('Gastos Gerais'!$B$4:$B$1003=Analítico!$B58),-(Analítico!AL$1&gt;='Gastos Gerais'!$D$4:$D$1003),-(Analítico!AL$1&lt;='Gastos Gerais'!$E$4:$E$1003),-('Gastos Gerais'!$C$4:$C$1003))</f>
        <v>0</v>
      </c>
      <c r="AM58" s="122">
        <f t="shared" si="20"/>
        <v>1500</v>
      </c>
      <c r="AN58" s="91">
        <f t="shared" ca="1" si="21"/>
        <v>9.7948885023120915E-5</v>
      </c>
      <c r="AO58" s="108"/>
      <c r="AP58" s="108"/>
      <c r="AQ58" s="108"/>
      <c r="AR58" s="108"/>
      <c r="AS58" s="108"/>
      <c r="AT58" s="108"/>
      <c r="AU58" s="108"/>
      <c r="AV58" s="108"/>
      <c r="AW58" s="108"/>
      <c r="AX58" s="108"/>
      <c r="AY58" s="108"/>
      <c r="AZ58" s="108"/>
      <c r="BA58" s="108"/>
      <c r="BB58" s="108"/>
      <c r="BC58" s="108"/>
      <c r="BD58" s="108"/>
      <c r="BE58" s="108"/>
    </row>
    <row r="59" spans="1:57" ht="23.25" customHeight="1">
      <c r="A59" s="76" t="s">
        <v>214</v>
      </c>
      <c r="B59" s="30" t="s">
        <v>215</v>
      </c>
      <c r="C59" s="88">
        <f>SUMPRODUCT(-('Gastos Gerais'!$B$4:$B$1003=Analítico!$B59),-(Analítico!C$1&gt;='Gastos Gerais'!$D$4:$D$1003),-(Analítico!C$1&lt;='Gastos Gerais'!$E$4:$E$1003),-('Gastos Gerais'!$C$4:$C$1003))</f>
        <v>1800</v>
      </c>
      <c r="D59" s="88">
        <f>SUMPRODUCT(-('Gastos Gerais'!$B$4:$B$1003=Analítico!$B59),-(Analítico!D$1&gt;='Gastos Gerais'!$D$4:$D$1003),-(Analítico!D$1&lt;='Gastos Gerais'!$E$4:$E$1003),-('Gastos Gerais'!$C$4:$C$1003))</f>
        <v>1800</v>
      </c>
      <c r="E59" s="88">
        <f>SUMPRODUCT(-('Gastos Gerais'!$B$4:$B$1003=Analítico!$B59),-(Analítico!E$1&gt;='Gastos Gerais'!$D$4:$D$1003),-(Analítico!E$1&lt;='Gastos Gerais'!$E$4:$E$1003),-('Gastos Gerais'!$C$4:$C$1003))</f>
        <v>1800</v>
      </c>
      <c r="F59" s="88">
        <f>SUMPRODUCT(-('Gastos Gerais'!$B$4:$B$1003=Analítico!$B59),-(Analítico!F$1&gt;='Gastos Gerais'!$D$4:$D$1003),-(Analítico!F$1&lt;='Gastos Gerais'!$E$4:$E$1003),-('Gastos Gerais'!$C$4:$C$1003))</f>
        <v>1800</v>
      </c>
      <c r="G59" s="88">
        <f>SUMPRODUCT(-('Gastos Gerais'!$B$4:$B$1003=Analítico!$B59),-(Analítico!G$1&gt;='Gastos Gerais'!$D$4:$D$1003),-(Analítico!G$1&lt;='Gastos Gerais'!$E$4:$E$1003),-('Gastos Gerais'!$C$4:$C$1003))</f>
        <v>1800</v>
      </c>
      <c r="H59" s="88">
        <f>SUMPRODUCT(-('Gastos Gerais'!$B$4:$B$1003=Analítico!$B59),-(Analítico!H$1&gt;='Gastos Gerais'!$D$4:$D$1003),-(Analítico!H$1&lt;='Gastos Gerais'!$E$4:$E$1003),-('Gastos Gerais'!$C$4:$C$1003))</f>
        <v>1800</v>
      </c>
      <c r="I59" s="88">
        <f>SUMPRODUCT(-('Gastos Gerais'!$B$4:$B$1003=Analítico!$B59),-(Analítico!I$1&gt;='Gastos Gerais'!$D$4:$D$1003),-(Analítico!I$1&lt;='Gastos Gerais'!$E$4:$E$1003),-('Gastos Gerais'!$C$4:$C$1003))</f>
        <v>0</v>
      </c>
      <c r="J59" s="88">
        <f>SUMPRODUCT(-('Gastos Gerais'!$B$4:$B$1003=Analítico!$B59),-(Analítico!J$1&gt;='Gastos Gerais'!$D$4:$D$1003),-(Analítico!J$1&lt;='Gastos Gerais'!$E$4:$E$1003),-('Gastos Gerais'!$C$4:$C$1003))</f>
        <v>0</v>
      </c>
      <c r="K59" s="88">
        <f>SUMPRODUCT(-('Gastos Gerais'!$B$4:$B$1003=Analítico!$B59),-(Analítico!K$1&gt;='Gastos Gerais'!$D$4:$D$1003),-(Analítico!K$1&lt;='Gastos Gerais'!$E$4:$E$1003),-('Gastos Gerais'!$C$4:$C$1003))</f>
        <v>0</v>
      </c>
      <c r="L59" s="88">
        <f>SUMPRODUCT(-('Gastos Gerais'!$B$4:$B$1003=Analítico!$B59),-(Analítico!L$1&gt;='Gastos Gerais'!$D$4:$D$1003),-(Analítico!L$1&lt;='Gastos Gerais'!$E$4:$E$1003),-('Gastos Gerais'!$C$4:$C$1003))</f>
        <v>0</v>
      </c>
      <c r="M59" s="88">
        <f>SUMPRODUCT(-('Gastos Gerais'!$B$4:$B$1003=Analítico!$B59),-(Analítico!M$1&gt;='Gastos Gerais'!$D$4:$D$1003),-(Analítico!M$1&lt;='Gastos Gerais'!$E$4:$E$1003),-('Gastos Gerais'!$C$4:$C$1003))</f>
        <v>0</v>
      </c>
      <c r="N59" s="88">
        <f>SUMPRODUCT(-('Gastos Gerais'!$B$4:$B$1003=Analítico!$B59),-(Analítico!N$1&gt;='Gastos Gerais'!$D$4:$D$1003),-(Analítico!N$1&lt;='Gastos Gerais'!$E$4:$E$1003),-('Gastos Gerais'!$C$4:$C$1003))</f>
        <v>0</v>
      </c>
      <c r="O59" s="88">
        <f>SUMPRODUCT(-('Gastos Gerais'!$B$4:$B$1003=Analítico!$B59),-(Analítico!O$1&gt;='Gastos Gerais'!$D$4:$D$1003),-(Analítico!O$1&lt;='Gastos Gerais'!$E$4:$E$1003),-('Gastos Gerais'!$C$4:$C$1003))</f>
        <v>0</v>
      </c>
      <c r="P59" s="88">
        <f>SUMPRODUCT(-('Gastos Gerais'!$B$4:$B$1003=Analítico!$B59),-(Analítico!P$1&gt;='Gastos Gerais'!$D$4:$D$1003),-(Analítico!P$1&lt;='Gastos Gerais'!$E$4:$E$1003),-('Gastos Gerais'!$C$4:$C$1003))</f>
        <v>0</v>
      </c>
      <c r="Q59" s="88">
        <f>SUMPRODUCT(-('Gastos Gerais'!$B$4:$B$1003=Analítico!$B59),-(Analítico!Q$1&gt;='Gastos Gerais'!$D$4:$D$1003),-(Analítico!Q$1&lt;='Gastos Gerais'!$E$4:$E$1003),-('Gastos Gerais'!$C$4:$C$1003))</f>
        <v>0</v>
      </c>
      <c r="R59" s="88">
        <f>SUMPRODUCT(-('Gastos Gerais'!$B$4:$B$1003=Analítico!$B59),-(Analítico!R$1&gt;='Gastos Gerais'!$D$4:$D$1003),-(Analítico!R$1&lt;='Gastos Gerais'!$E$4:$E$1003),-('Gastos Gerais'!$C$4:$C$1003))</f>
        <v>0</v>
      </c>
      <c r="S59" s="88">
        <f>SUMPRODUCT(-('Gastos Gerais'!$B$4:$B$1003=Analítico!$B59),-(Analítico!S$1&gt;='Gastos Gerais'!$D$4:$D$1003),-(Analítico!S$1&lt;='Gastos Gerais'!$E$4:$E$1003),-('Gastos Gerais'!$C$4:$C$1003))</f>
        <v>0</v>
      </c>
      <c r="T59" s="88">
        <f>SUMPRODUCT(-('Gastos Gerais'!$B$4:$B$1003=Analítico!$B59),-(Analítico!T$1&gt;='Gastos Gerais'!$D$4:$D$1003),-(Analítico!T$1&lt;='Gastos Gerais'!$E$4:$E$1003),-('Gastos Gerais'!$C$4:$C$1003))</f>
        <v>0</v>
      </c>
      <c r="U59" s="88">
        <f>SUMPRODUCT(-('Gastos Gerais'!$B$4:$B$1003=Analítico!$B59),-(Analítico!U$1&gt;='Gastos Gerais'!$D$4:$D$1003),-(Analítico!U$1&lt;='Gastos Gerais'!$E$4:$E$1003),-('Gastos Gerais'!$C$4:$C$1003))</f>
        <v>0</v>
      </c>
      <c r="V59" s="88">
        <f>SUMPRODUCT(-('Gastos Gerais'!$B$4:$B$1003=Analítico!$B59),-(Analítico!V$1&gt;='Gastos Gerais'!$D$4:$D$1003),-(Analítico!V$1&lt;='Gastos Gerais'!$E$4:$E$1003),-('Gastos Gerais'!$C$4:$C$1003))</f>
        <v>0</v>
      </c>
      <c r="W59" s="88">
        <f>SUMPRODUCT(-('Gastos Gerais'!$B$4:$B$1003=Analítico!$B59),-(Analítico!W$1&gt;='Gastos Gerais'!$D$4:$D$1003),-(Analítico!W$1&lt;='Gastos Gerais'!$E$4:$E$1003),-('Gastos Gerais'!$C$4:$C$1003))</f>
        <v>0</v>
      </c>
      <c r="X59" s="88">
        <f>SUMPRODUCT(-('Gastos Gerais'!$B$4:$B$1003=Analítico!$B59),-(Analítico!X$1&gt;='Gastos Gerais'!$D$4:$D$1003),-(Analítico!X$1&lt;='Gastos Gerais'!$E$4:$E$1003),-('Gastos Gerais'!$C$4:$C$1003))</f>
        <v>0</v>
      </c>
      <c r="Y59" s="88">
        <f>SUMPRODUCT(-('Gastos Gerais'!$B$4:$B$1003=Analítico!$B59),-(Analítico!Y$1&gt;='Gastos Gerais'!$D$4:$D$1003),-(Analítico!Y$1&lt;='Gastos Gerais'!$E$4:$E$1003),-('Gastos Gerais'!$C$4:$C$1003))</f>
        <v>0</v>
      </c>
      <c r="Z59" s="88">
        <f>SUMPRODUCT(-('Gastos Gerais'!$B$4:$B$1003=Analítico!$B59),-(Analítico!Z$1&gt;='Gastos Gerais'!$D$4:$D$1003),-(Analítico!Z$1&lt;='Gastos Gerais'!$E$4:$E$1003),-('Gastos Gerais'!$C$4:$C$1003))</f>
        <v>0</v>
      </c>
      <c r="AA59" s="88">
        <f>SUMPRODUCT(-('Gastos Gerais'!$B$4:$B$1003=Analítico!$B59),-(Analítico!AA$1&gt;='Gastos Gerais'!$D$4:$D$1003),-(Analítico!AA$1&lt;='Gastos Gerais'!$E$4:$E$1003),-('Gastos Gerais'!$C$4:$C$1003))</f>
        <v>0</v>
      </c>
      <c r="AB59" s="88">
        <f>SUMPRODUCT(-('Gastos Gerais'!$B$4:$B$1003=Analítico!$B59),-(Analítico!AB$1&gt;='Gastos Gerais'!$D$4:$D$1003),-(Analítico!AB$1&lt;='Gastos Gerais'!$E$4:$E$1003),-('Gastos Gerais'!$C$4:$C$1003))</f>
        <v>0</v>
      </c>
      <c r="AC59" s="88">
        <f>SUMPRODUCT(-('Gastos Gerais'!$B$4:$B$1003=Analítico!$B59),-(Analítico!AC$1&gt;='Gastos Gerais'!$D$4:$D$1003),-(Analítico!AC$1&lt;='Gastos Gerais'!$E$4:$E$1003),-('Gastos Gerais'!$C$4:$C$1003))</f>
        <v>0</v>
      </c>
      <c r="AD59" s="88">
        <f>SUMPRODUCT(-('Gastos Gerais'!$B$4:$B$1003=Analítico!$B59),-(Analítico!AD$1&gt;='Gastos Gerais'!$D$4:$D$1003),-(Analítico!AD$1&lt;='Gastos Gerais'!$E$4:$E$1003),-('Gastos Gerais'!$C$4:$C$1003))</f>
        <v>0</v>
      </c>
      <c r="AE59" s="88">
        <f>SUMPRODUCT(-('Gastos Gerais'!$B$4:$B$1003=Analítico!$B59),-(Analítico!AE$1&gt;='Gastos Gerais'!$D$4:$D$1003),-(Analítico!AE$1&lt;='Gastos Gerais'!$E$4:$E$1003),-('Gastos Gerais'!$C$4:$C$1003))</f>
        <v>0</v>
      </c>
      <c r="AF59" s="88">
        <f>SUMPRODUCT(-('Gastos Gerais'!$B$4:$B$1003=Analítico!$B59),-(Analítico!AF$1&gt;='Gastos Gerais'!$D$4:$D$1003),-(Analítico!AF$1&lt;='Gastos Gerais'!$E$4:$E$1003),-('Gastos Gerais'!$C$4:$C$1003))</f>
        <v>0</v>
      </c>
      <c r="AG59" s="88">
        <f>SUMPRODUCT(-('Gastos Gerais'!$B$4:$B$1003=Analítico!$B59),-(Analítico!AG$1&gt;='Gastos Gerais'!$D$4:$D$1003),-(Analítico!AG$1&lt;='Gastos Gerais'!$E$4:$E$1003),-('Gastos Gerais'!$C$4:$C$1003))</f>
        <v>0</v>
      </c>
      <c r="AH59" s="88">
        <f>SUMPRODUCT(-('Gastos Gerais'!$B$4:$B$1003=Analítico!$B59),-(Analítico!AH$1&gt;='Gastos Gerais'!$D$4:$D$1003),-(Analítico!AH$1&lt;='Gastos Gerais'!$E$4:$E$1003),-('Gastos Gerais'!$C$4:$C$1003))</f>
        <v>0</v>
      </c>
      <c r="AI59" s="88">
        <f>SUMPRODUCT(-('Gastos Gerais'!$B$4:$B$1003=Analítico!$B59),-(Analítico!AI$1&gt;='Gastos Gerais'!$D$4:$D$1003),-(Analítico!AI$1&lt;='Gastos Gerais'!$E$4:$E$1003),-('Gastos Gerais'!$C$4:$C$1003))</f>
        <v>0</v>
      </c>
      <c r="AJ59" s="88">
        <f>SUMPRODUCT(-('Gastos Gerais'!$B$4:$B$1003=Analítico!$B59),-(Analítico!AJ$1&gt;='Gastos Gerais'!$D$4:$D$1003),-(Analítico!AJ$1&lt;='Gastos Gerais'!$E$4:$E$1003),-('Gastos Gerais'!$C$4:$C$1003))</f>
        <v>0</v>
      </c>
      <c r="AK59" s="88">
        <f>SUMPRODUCT(-('Gastos Gerais'!$B$4:$B$1003=Analítico!$B59),-(Analítico!AK$1&gt;='Gastos Gerais'!$D$4:$D$1003),-(Analítico!AK$1&lt;='Gastos Gerais'!$E$4:$E$1003),-('Gastos Gerais'!$C$4:$C$1003))</f>
        <v>0</v>
      </c>
      <c r="AL59" s="88">
        <f>SUMPRODUCT(-('Gastos Gerais'!$B$4:$B$1003=Analítico!$B59),-(Analítico!AL$1&gt;='Gastos Gerais'!$D$4:$D$1003),-(Analítico!AL$1&lt;='Gastos Gerais'!$E$4:$E$1003),-('Gastos Gerais'!$C$4:$C$1003))</f>
        <v>0</v>
      </c>
      <c r="AM59" s="122">
        <f t="shared" si="20"/>
        <v>10800</v>
      </c>
      <c r="AN59" s="91">
        <f t="shared" ca="1" si="21"/>
        <v>7.0523197216647065E-4</v>
      </c>
      <c r="AO59" s="108"/>
      <c r="AP59" s="108"/>
      <c r="AQ59" s="108"/>
      <c r="AR59" s="108"/>
      <c r="AS59" s="108"/>
      <c r="AT59" s="108"/>
      <c r="AU59" s="108"/>
      <c r="AV59" s="108"/>
      <c r="AW59" s="108"/>
      <c r="AX59" s="108"/>
      <c r="AY59" s="108"/>
      <c r="AZ59" s="108"/>
      <c r="BA59" s="108"/>
      <c r="BB59" s="108"/>
      <c r="BC59" s="108"/>
      <c r="BD59" s="108"/>
      <c r="BE59" s="108"/>
    </row>
    <row r="60" spans="1:57" ht="23.25" customHeight="1">
      <c r="A60" s="76" t="s">
        <v>216</v>
      </c>
      <c r="B60" s="30" t="s">
        <v>217</v>
      </c>
      <c r="C60" s="88">
        <f>SUMPRODUCT(-('Gastos Gerais'!$B$4:$B$1003=Analítico!$B60),-(Analítico!C$1&gt;='Gastos Gerais'!$D$4:$D$1003),-(Analítico!C$1&lt;='Gastos Gerais'!$E$4:$E$1003),-('Gastos Gerais'!$C$4:$C$1003))</f>
        <v>0</v>
      </c>
      <c r="D60" s="88">
        <f>SUMPRODUCT(-('Gastos Gerais'!$B$4:$B$1003=Analítico!$B60),-(Analítico!D$1&gt;='Gastos Gerais'!$D$4:$D$1003),-(Analítico!D$1&lt;='Gastos Gerais'!$E$4:$E$1003),-('Gastos Gerais'!$C$4:$C$1003))</f>
        <v>0</v>
      </c>
      <c r="E60" s="88">
        <f>SUMPRODUCT(-('Gastos Gerais'!$B$4:$B$1003=Analítico!$B60),-(Analítico!E$1&gt;='Gastos Gerais'!$D$4:$D$1003),-(Analítico!E$1&lt;='Gastos Gerais'!$E$4:$E$1003),-('Gastos Gerais'!$C$4:$C$1003))</f>
        <v>0</v>
      </c>
      <c r="F60" s="88">
        <f>SUMPRODUCT(-('Gastos Gerais'!$B$4:$B$1003=Analítico!$B60),-(Analítico!F$1&gt;='Gastos Gerais'!$D$4:$D$1003),-(Analítico!F$1&lt;='Gastos Gerais'!$E$4:$E$1003),-('Gastos Gerais'!$C$4:$C$1003))</f>
        <v>0</v>
      </c>
      <c r="G60" s="88">
        <f>SUMPRODUCT(-('Gastos Gerais'!$B$4:$B$1003=Analítico!$B60),-(Analítico!G$1&gt;='Gastos Gerais'!$D$4:$D$1003),-(Analítico!G$1&lt;='Gastos Gerais'!$E$4:$E$1003),-('Gastos Gerais'!$C$4:$C$1003))</f>
        <v>0</v>
      </c>
      <c r="H60" s="88">
        <f>SUMPRODUCT(-('Gastos Gerais'!$B$4:$B$1003=Analítico!$B60),-(Analítico!H$1&gt;='Gastos Gerais'!$D$4:$D$1003),-(Analítico!H$1&lt;='Gastos Gerais'!$E$4:$E$1003),-('Gastos Gerais'!$C$4:$C$1003))</f>
        <v>0</v>
      </c>
      <c r="I60" s="88">
        <f>SUMPRODUCT(-('Gastos Gerais'!$B$4:$B$1003=Analítico!$B60),-(Analítico!I$1&gt;='Gastos Gerais'!$D$4:$D$1003),-(Analítico!I$1&lt;='Gastos Gerais'!$E$4:$E$1003),-('Gastos Gerais'!$C$4:$C$1003))</f>
        <v>0</v>
      </c>
      <c r="J60" s="88">
        <f>SUMPRODUCT(-('Gastos Gerais'!$B$4:$B$1003=Analítico!$B60),-(Analítico!J$1&gt;='Gastos Gerais'!$D$4:$D$1003),-(Analítico!J$1&lt;='Gastos Gerais'!$E$4:$E$1003),-('Gastos Gerais'!$C$4:$C$1003))</f>
        <v>0</v>
      </c>
      <c r="K60" s="88">
        <f>SUMPRODUCT(-('Gastos Gerais'!$B$4:$B$1003=Analítico!$B60),-(Analítico!K$1&gt;='Gastos Gerais'!$D$4:$D$1003),-(Analítico!K$1&lt;='Gastos Gerais'!$E$4:$E$1003),-('Gastos Gerais'!$C$4:$C$1003))</f>
        <v>0</v>
      </c>
      <c r="L60" s="88">
        <f>SUMPRODUCT(-('Gastos Gerais'!$B$4:$B$1003=Analítico!$B60),-(Analítico!L$1&gt;='Gastos Gerais'!$D$4:$D$1003),-(Analítico!L$1&lt;='Gastos Gerais'!$E$4:$E$1003),-('Gastos Gerais'!$C$4:$C$1003))</f>
        <v>0</v>
      </c>
      <c r="M60" s="88">
        <f>SUMPRODUCT(-('Gastos Gerais'!$B$4:$B$1003=Analítico!$B60),-(Analítico!M$1&gt;='Gastos Gerais'!$D$4:$D$1003),-(Analítico!M$1&lt;='Gastos Gerais'!$E$4:$E$1003),-('Gastos Gerais'!$C$4:$C$1003))</f>
        <v>0</v>
      </c>
      <c r="N60" s="88">
        <f>SUMPRODUCT(-('Gastos Gerais'!$B$4:$B$1003=Analítico!$B60),-(Analítico!N$1&gt;='Gastos Gerais'!$D$4:$D$1003),-(Analítico!N$1&lt;='Gastos Gerais'!$E$4:$E$1003),-('Gastos Gerais'!$C$4:$C$1003))</f>
        <v>0</v>
      </c>
      <c r="O60" s="88">
        <f>SUMPRODUCT(-('Gastos Gerais'!$B$4:$B$1003=Analítico!$B60),-(Analítico!O$1&gt;='Gastos Gerais'!$D$4:$D$1003),-(Analítico!O$1&lt;='Gastos Gerais'!$E$4:$E$1003),-('Gastos Gerais'!$C$4:$C$1003))</f>
        <v>0</v>
      </c>
      <c r="P60" s="88">
        <f>SUMPRODUCT(-('Gastos Gerais'!$B$4:$B$1003=Analítico!$B60),-(Analítico!P$1&gt;='Gastos Gerais'!$D$4:$D$1003),-(Analítico!P$1&lt;='Gastos Gerais'!$E$4:$E$1003),-('Gastos Gerais'!$C$4:$C$1003))</f>
        <v>0</v>
      </c>
      <c r="Q60" s="88">
        <f>SUMPRODUCT(-('Gastos Gerais'!$B$4:$B$1003=Analítico!$B60),-(Analítico!Q$1&gt;='Gastos Gerais'!$D$4:$D$1003),-(Analítico!Q$1&lt;='Gastos Gerais'!$E$4:$E$1003),-('Gastos Gerais'!$C$4:$C$1003))</f>
        <v>0</v>
      </c>
      <c r="R60" s="88">
        <f>SUMPRODUCT(-('Gastos Gerais'!$B$4:$B$1003=Analítico!$B60),-(Analítico!R$1&gt;='Gastos Gerais'!$D$4:$D$1003),-(Analítico!R$1&lt;='Gastos Gerais'!$E$4:$E$1003),-('Gastos Gerais'!$C$4:$C$1003))</f>
        <v>0</v>
      </c>
      <c r="S60" s="88">
        <f>SUMPRODUCT(-('Gastos Gerais'!$B$4:$B$1003=Analítico!$B60),-(Analítico!S$1&gt;='Gastos Gerais'!$D$4:$D$1003),-(Analítico!S$1&lt;='Gastos Gerais'!$E$4:$E$1003),-('Gastos Gerais'!$C$4:$C$1003))</f>
        <v>0</v>
      </c>
      <c r="T60" s="88">
        <f>SUMPRODUCT(-('Gastos Gerais'!$B$4:$B$1003=Analítico!$B60),-(Analítico!T$1&gt;='Gastos Gerais'!$D$4:$D$1003),-(Analítico!T$1&lt;='Gastos Gerais'!$E$4:$E$1003),-('Gastos Gerais'!$C$4:$C$1003))</f>
        <v>0</v>
      </c>
      <c r="U60" s="88">
        <f>SUMPRODUCT(-('Gastos Gerais'!$B$4:$B$1003=Analítico!$B60),-(Analítico!U$1&gt;='Gastos Gerais'!$D$4:$D$1003),-(Analítico!U$1&lt;='Gastos Gerais'!$E$4:$E$1003),-('Gastos Gerais'!$C$4:$C$1003))</f>
        <v>0</v>
      </c>
      <c r="V60" s="88">
        <f>SUMPRODUCT(-('Gastos Gerais'!$B$4:$B$1003=Analítico!$B60),-(Analítico!V$1&gt;='Gastos Gerais'!$D$4:$D$1003),-(Analítico!V$1&lt;='Gastos Gerais'!$E$4:$E$1003),-('Gastos Gerais'!$C$4:$C$1003))</f>
        <v>0</v>
      </c>
      <c r="W60" s="88">
        <f>SUMPRODUCT(-('Gastos Gerais'!$B$4:$B$1003=Analítico!$B60),-(Analítico!W$1&gt;='Gastos Gerais'!$D$4:$D$1003),-(Analítico!W$1&lt;='Gastos Gerais'!$E$4:$E$1003),-('Gastos Gerais'!$C$4:$C$1003))</f>
        <v>0</v>
      </c>
      <c r="X60" s="88">
        <f>SUMPRODUCT(-('Gastos Gerais'!$B$4:$B$1003=Analítico!$B60),-(Analítico!X$1&gt;='Gastos Gerais'!$D$4:$D$1003),-(Analítico!X$1&lt;='Gastos Gerais'!$E$4:$E$1003),-('Gastos Gerais'!$C$4:$C$1003))</f>
        <v>0</v>
      </c>
      <c r="Y60" s="88">
        <f>SUMPRODUCT(-('Gastos Gerais'!$B$4:$B$1003=Analítico!$B60),-(Analítico!Y$1&gt;='Gastos Gerais'!$D$4:$D$1003),-(Analítico!Y$1&lt;='Gastos Gerais'!$E$4:$E$1003),-('Gastos Gerais'!$C$4:$C$1003))</f>
        <v>0</v>
      </c>
      <c r="Z60" s="88">
        <f>SUMPRODUCT(-('Gastos Gerais'!$B$4:$B$1003=Analítico!$B60),-(Analítico!Z$1&gt;='Gastos Gerais'!$D$4:$D$1003),-(Analítico!Z$1&lt;='Gastos Gerais'!$E$4:$E$1003),-('Gastos Gerais'!$C$4:$C$1003))</f>
        <v>0</v>
      </c>
      <c r="AA60" s="88">
        <f>SUMPRODUCT(-('Gastos Gerais'!$B$4:$B$1003=Analítico!$B60),-(Analítico!AA$1&gt;='Gastos Gerais'!$D$4:$D$1003),-(Analítico!AA$1&lt;='Gastos Gerais'!$E$4:$E$1003),-('Gastos Gerais'!$C$4:$C$1003))</f>
        <v>0</v>
      </c>
      <c r="AB60" s="88">
        <f>SUMPRODUCT(-('Gastos Gerais'!$B$4:$B$1003=Analítico!$B60),-(Analítico!AB$1&gt;='Gastos Gerais'!$D$4:$D$1003),-(Analítico!AB$1&lt;='Gastos Gerais'!$E$4:$E$1003),-('Gastos Gerais'!$C$4:$C$1003))</f>
        <v>0</v>
      </c>
      <c r="AC60" s="88">
        <f>SUMPRODUCT(-('Gastos Gerais'!$B$4:$B$1003=Analítico!$B60),-(Analítico!AC$1&gt;='Gastos Gerais'!$D$4:$D$1003),-(Analítico!AC$1&lt;='Gastos Gerais'!$E$4:$E$1003),-('Gastos Gerais'!$C$4:$C$1003))</f>
        <v>0</v>
      </c>
      <c r="AD60" s="88">
        <f>SUMPRODUCT(-('Gastos Gerais'!$B$4:$B$1003=Analítico!$B60),-(Analítico!AD$1&gt;='Gastos Gerais'!$D$4:$D$1003),-(Analítico!AD$1&lt;='Gastos Gerais'!$E$4:$E$1003),-('Gastos Gerais'!$C$4:$C$1003))</f>
        <v>0</v>
      </c>
      <c r="AE60" s="88">
        <f>SUMPRODUCT(-('Gastos Gerais'!$B$4:$B$1003=Analítico!$B60),-(Analítico!AE$1&gt;='Gastos Gerais'!$D$4:$D$1003),-(Analítico!AE$1&lt;='Gastos Gerais'!$E$4:$E$1003),-('Gastos Gerais'!$C$4:$C$1003))</f>
        <v>0</v>
      </c>
      <c r="AF60" s="88">
        <f>SUMPRODUCT(-('Gastos Gerais'!$B$4:$B$1003=Analítico!$B60),-(Analítico!AF$1&gt;='Gastos Gerais'!$D$4:$D$1003),-(Analítico!AF$1&lt;='Gastos Gerais'!$E$4:$E$1003),-('Gastos Gerais'!$C$4:$C$1003))</f>
        <v>0</v>
      </c>
      <c r="AG60" s="88">
        <f>SUMPRODUCT(-('Gastos Gerais'!$B$4:$B$1003=Analítico!$B60),-(Analítico!AG$1&gt;='Gastos Gerais'!$D$4:$D$1003),-(Analítico!AG$1&lt;='Gastos Gerais'!$E$4:$E$1003),-('Gastos Gerais'!$C$4:$C$1003))</f>
        <v>0</v>
      </c>
      <c r="AH60" s="88">
        <f>SUMPRODUCT(-('Gastos Gerais'!$B$4:$B$1003=Analítico!$B60),-(Analítico!AH$1&gt;='Gastos Gerais'!$D$4:$D$1003),-(Analítico!AH$1&lt;='Gastos Gerais'!$E$4:$E$1003),-('Gastos Gerais'!$C$4:$C$1003))</f>
        <v>0</v>
      </c>
      <c r="AI60" s="88">
        <f>SUMPRODUCT(-('Gastos Gerais'!$B$4:$B$1003=Analítico!$B60),-(Analítico!AI$1&gt;='Gastos Gerais'!$D$4:$D$1003),-(Analítico!AI$1&lt;='Gastos Gerais'!$E$4:$E$1003),-('Gastos Gerais'!$C$4:$C$1003))</f>
        <v>0</v>
      </c>
      <c r="AJ60" s="88">
        <f>SUMPRODUCT(-('Gastos Gerais'!$B$4:$B$1003=Analítico!$B60),-(Analítico!AJ$1&gt;='Gastos Gerais'!$D$4:$D$1003),-(Analítico!AJ$1&lt;='Gastos Gerais'!$E$4:$E$1003),-('Gastos Gerais'!$C$4:$C$1003))</f>
        <v>0</v>
      </c>
      <c r="AK60" s="88">
        <f>SUMPRODUCT(-('Gastos Gerais'!$B$4:$B$1003=Analítico!$B60),-(Analítico!AK$1&gt;='Gastos Gerais'!$D$4:$D$1003),-(Analítico!AK$1&lt;='Gastos Gerais'!$E$4:$E$1003),-('Gastos Gerais'!$C$4:$C$1003))</f>
        <v>0</v>
      </c>
      <c r="AL60" s="88">
        <f>SUMPRODUCT(-('Gastos Gerais'!$B$4:$B$1003=Analítico!$B60),-(Analítico!AL$1&gt;='Gastos Gerais'!$D$4:$D$1003),-(Analítico!AL$1&lt;='Gastos Gerais'!$E$4:$E$1003),-('Gastos Gerais'!$C$4:$C$1003))</f>
        <v>0</v>
      </c>
      <c r="AM60" s="122">
        <f t="shared" si="20"/>
        <v>0</v>
      </c>
      <c r="AN60" s="91">
        <f t="shared" ca="1" si="21"/>
        <v>0</v>
      </c>
      <c r="AO60" s="108"/>
      <c r="AP60" s="108"/>
      <c r="AQ60" s="108"/>
      <c r="AR60" s="108"/>
      <c r="AS60" s="108"/>
      <c r="AT60" s="108"/>
      <c r="AU60" s="108"/>
      <c r="AV60" s="108"/>
      <c r="AW60" s="108"/>
      <c r="AX60" s="108"/>
      <c r="AY60" s="108"/>
      <c r="AZ60" s="108"/>
      <c r="BA60" s="108"/>
      <c r="BB60" s="108"/>
      <c r="BC60" s="108"/>
      <c r="BD60" s="108"/>
      <c r="BE60" s="108"/>
    </row>
    <row r="61" spans="1:57" ht="23.25" customHeight="1">
      <c r="A61" s="76" t="s">
        <v>218</v>
      </c>
      <c r="B61" s="30" t="s">
        <v>219</v>
      </c>
      <c r="C61" s="88">
        <f>SUMPRODUCT(-('Gastos Gerais'!$B$4:$B$1003=Analítico!$B61),-(Analítico!C$1&gt;='Gastos Gerais'!$D$4:$D$1003),-(Analítico!C$1&lt;='Gastos Gerais'!$E$4:$E$1003),-('Gastos Gerais'!$C$4:$C$1003))</f>
        <v>500</v>
      </c>
      <c r="D61" s="88">
        <f>SUMPRODUCT(-('Gastos Gerais'!$B$4:$B$1003=Analítico!$B61),-(Analítico!D$1&gt;='Gastos Gerais'!$D$4:$D$1003),-(Analítico!D$1&lt;='Gastos Gerais'!$E$4:$E$1003),-('Gastos Gerais'!$C$4:$C$1003))</f>
        <v>500</v>
      </c>
      <c r="E61" s="88">
        <f>SUMPRODUCT(-('Gastos Gerais'!$B$4:$B$1003=Analítico!$B61),-(Analítico!E$1&gt;='Gastos Gerais'!$D$4:$D$1003),-(Analítico!E$1&lt;='Gastos Gerais'!$E$4:$E$1003),-('Gastos Gerais'!$C$4:$C$1003))</f>
        <v>500</v>
      </c>
      <c r="F61" s="88">
        <f>SUMPRODUCT(-('Gastos Gerais'!$B$4:$B$1003=Analítico!$B61),-(Analítico!F$1&gt;='Gastos Gerais'!$D$4:$D$1003),-(Analítico!F$1&lt;='Gastos Gerais'!$E$4:$E$1003),-('Gastos Gerais'!$C$4:$C$1003))</f>
        <v>500</v>
      </c>
      <c r="G61" s="88">
        <f>SUMPRODUCT(-('Gastos Gerais'!$B$4:$B$1003=Analítico!$B61),-(Analítico!G$1&gt;='Gastos Gerais'!$D$4:$D$1003),-(Analítico!G$1&lt;='Gastos Gerais'!$E$4:$E$1003),-('Gastos Gerais'!$C$4:$C$1003))</f>
        <v>500</v>
      </c>
      <c r="H61" s="88">
        <f>SUMPRODUCT(-('Gastos Gerais'!$B$4:$B$1003=Analítico!$B61),-(Analítico!H$1&gt;='Gastos Gerais'!$D$4:$D$1003),-(Analítico!H$1&lt;='Gastos Gerais'!$E$4:$E$1003),-('Gastos Gerais'!$C$4:$C$1003))</f>
        <v>500</v>
      </c>
      <c r="I61" s="88">
        <f>SUMPRODUCT(-('Gastos Gerais'!$B$4:$B$1003=Analítico!$B61),-(Analítico!I$1&gt;='Gastos Gerais'!$D$4:$D$1003),-(Analítico!I$1&lt;='Gastos Gerais'!$E$4:$E$1003),-('Gastos Gerais'!$C$4:$C$1003))</f>
        <v>0</v>
      </c>
      <c r="J61" s="88">
        <f>SUMPRODUCT(-('Gastos Gerais'!$B$4:$B$1003=Analítico!$B61),-(Analítico!J$1&gt;='Gastos Gerais'!$D$4:$D$1003),-(Analítico!J$1&lt;='Gastos Gerais'!$E$4:$E$1003),-('Gastos Gerais'!$C$4:$C$1003))</f>
        <v>0</v>
      </c>
      <c r="K61" s="88">
        <f>SUMPRODUCT(-('Gastos Gerais'!$B$4:$B$1003=Analítico!$B61),-(Analítico!K$1&gt;='Gastos Gerais'!$D$4:$D$1003),-(Analítico!K$1&lt;='Gastos Gerais'!$E$4:$E$1003),-('Gastos Gerais'!$C$4:$C$1003))</f>
        <v>0</v>
      </c>
      <c r="L61" s="88">
        <f>SUMPRODUCT(-('Gastos Gerais'!$B$4:$B$1003=Analítico!$B61),-(Analítico!L$1&gt;='Gastos Gerais'!$D$4:$D$1003),-(Analítico!L$1&lt;='Gastos Gerais'!$E$4:$E$1003),-('Gastos Gerais'!$C$4:$C$1003))</f>
        <v>0</v>
      </c>
      <c r="M61" s="88">
        <f>SUMPRODUCT(-('Gastos Gerais'!$B$4:$B$1003=Analítico!$B61),-(Analítico!M$1&gt;='Gastos Gerais'!$D$4:$D$1003),-(Analítico!M$1&lt;='Gastos Gerais'!$E$4:$E$1003),-('Gastos Gerais'!$C$4:$C$1003))</f>
        <v>0</v>
      </c>
      <c r="N61" s="88">
        <f>SUMPRODUCT(-('Gastos Gerais'!$B$4:$B$1003=Analítico!$B61),-(Analítico!N$1&gt;='Gastos Gerais'!$D$4:$D$1003),-(Analítico!N$1&lt;='Gastos Gerais'!$E$4:$E$1003),-('Gastos Gerais'!$C$4:$C$1003))</f>
        <v>0</v>
      </c>
      <c r="O61" s="88">
        <f>SUMPRODUCT(-('Gastos Gerais'!$B$4:$B$1003=Analítico!$B61),-(Analítico!O$1&gt;='Gastos Gerais'!$D$4:$D$1003),-(Analítico!O$1&lt;='Gastos Gerais'!$E$4:$E$1003),-('Gastos Gerais'!$C$4:$C$1003))</f>
        <v>0</v>
      </c>
      <c r="P61" s="88">
        <f>SUMPRODUCT(-('Gastos Gerais'!$B$4:$B$1003=Analítico!$B61),-(Analítico!P$1&gt;='Gastos Gerais'!$D$4:$D$1003),-(Analítico!P$1&lt;='Gastos Gerais'!$E$4:$E$1003),-('Gastos Gerais'!$C$4:$C$1003))</f>
        <v>0</v>
      </c>
      <c r="Q61" s="88">
        <f>SUMPRODUCT(-('Gastos Gerais'!$B$4:$B$1003=Analítico!$B61),-(Analítico!Q$1&gt;='Gastos Gerais'!$D$4:$D$1003),-(Analítico!Q$1&lt;='Gastos Gerais'!$E$4:$E$1003),-('Gastos Gerais'!$C$4:$C$1003))</f>
        <v>0</v>
      </c>
      <c r="R61" s="88">
        <f>SUMPRODUCT(-('Gastos Gerais'!$B$4:$B$1003=Analítico!$B61),-(Analítico!R$1&gt;='Gastos Gerais'!$D$4:$D$1003),-(Analítico!R$1&lt;='Gastos Gerais'!$E$4:$E$1003),-('Gastos Gerais'!$C$4:$C$1003))</f>
        <v>0</v>
      </c>
      <c r="S61" s="88">
        <f>SUMPRODUCT(-('Gastos Gerais'!$B$4:$B$1003=Analítico!$B61),-(Analítico!S$1&gt;='Gastos Gerais'!$D$4:$D$1003),-(Analítico!S$1&lt;='Gastos Gerais'!$E$4:$E$1003),-('Gastos Gerais'!$C$4:$C$1003))</f>
        <v>0</v>
      </c>
      <c r="T61" s="88">
        <f>SUMPRODUCT(-('Gastos Gerais'!$B$4:$B$1003=Analítico!$B61),-(Analítico!T$1&gt;='Gastos Gerais'!$D$4:$D$1003),-(Analítico!T$1&lt;='Gastos Gerais'!$E$4:$E$1003),-('Gastos Gerais'!$C$4:$C$1003))</f>
        <v>0</v>
      </c>
      <c r="U61" s="88">
        <f>SUMPRODUCT(-('Gastos Gerais'!$B$4:$B$1003=Analítico!$B61),-(Analítico!U$1&gt;='Gastos Gerais'!$D$4:$D$1003),-(Analítico!U$1&lt;='Gastos Gerais'!$E$4:$E$1003),-('Gastos Gerais'!$C$4:$C$1003))</f>
        <v>0</v>
      </c>
      <c r="V61" s="88">
        <f>SUMPRODUCT(-('Gastos Gerais'!$B$4:$B$1003=Analítico!$B61),-(Analítico!V$1&gt;='Gastos Gerais'!$D$4:$D$1003),-(Analítico!V$1&lt;='Gastos Gerais'!$E$4:$E$1003),-('Gastos Gerais'!$C$4:$C$1003))</f>
        <v>0</v>
      </c>
      <c r="W61" s="88">
        <f>SUMPRODUCT(-('Gastos Gerais'!$B$4:$B$1003=Analítico!$B61),-(Analítico!W$1&gt;='Gastos Gerais'!$D$4:$D$1003),-(Analítico!W$1&lt;='Gastos Gerais'!$E$4:$E$1003),-('Gastos Gerais'!$C$4:$C$1003))</f>
        <v>0</v>
      </c>
      <c r="X61" s="88">
        <f>SUMPRODUCT(-('Gastos Gerais'!$B$4:$B$1003=Analítico!$B61),-(Analítico!X$1&gt;='Gastos Gerais'!$D$4:$D$1003),-(Analítico!X$1&lt;='Gastos Gerais'!$E$4:$E$1003),-('Gastos Gerais'!$C$4:$C$1003))</f>
        <v>0</v>
      </c>
      <c r="Y61" s="88">
        <f>SUMPRODUCT(-('Gastos Gerais'!$B$4:$B$1003=Analítico!$B61),-(Analítico!Y$1&gt;='Gastos Gerais'!$D$4:$D$1003),-(Analítico!Y$1&lt;='Gastos Gerais'!$E$4:$E$1003),-('Gastos Gerais'!$C$4:$C$1003))</f>
        <v>0</v>
      </c>
      <c r="Z61" s="88">
        <f>SUMPRODUCT(-('Gastos Gerais'!$B$4:$B$1003=Analítico!$B61),-(Analítico!Z$1&gt;='Gastos Gerais'!$D$4:$D$1003),-(Analítico!Z$1&lt;='Gastos Gerais'!$E$4:$E$1003),-('Gastos Gerais'!$C$4:$C$1003))</f>
        <v>0</v>
      </c>
      <c r="AA61" s="88">
        <f>SUMPRODUCT(-('Gastos Gerais'!$B$4:$B$1003=Analítico!$B61),-(Analítico!AA$1&gt;='Gastos Gerais'!$D$4:$D$1003),-(Analítico!AA$1&lt;='Gastos Gerais'!$E$4:$E$1003),-('Gastos Gerais'!$C$4:$C$1003))</f>
        <v>0</v>
      </c>
      <c r="AB61" s="88">
        <f>SUMPRODUCT(-('Gastos Gerais'!$B$4:$B$1003=Analítico!$B61),-(Analítico!AB$1&gt;='Gastos Gerais'!$D$4:$D$1003),-(Analítico!AB$1&lt;='Gastos Gerais'!$E$4:$E$1003),-('Gastos Gerais'!$C$4:$C$1003))</f>
        <v>0</v>
      </c>
      <c r="AC61" s="88">
        <f>SUMPRODUCT(-('Gastos Gerais'!$B$4:$B$1003=Analítico!$B61),-(Analítico!AC$1&gt;='Gastos Gerais'!$D$4:$D$1003),-(Analítico!AC$1&lt;='Gastos Gerais'!$E$4:$E$1003),-('Gastos Gerais'!$C$4:$C$1003))</f>
        <v>0</v>
      </c>
      <c r="AD61" s="88">
        <f>SUMPRODUCT(-('Gastos Gerais'!$B$4:$B$1003=Analítico!$B61),-(Analítico!AD$1&gt;='Gastos Gerais'!$D$4:$D$1003),-(Analítico!AD$1&lt;='Gastos Gerais'!$E$4:$E$1003),-('Gastos Gerais'!$C$4:$C$1003))</f>
        <v>0</v>
      </c>
      <c r="AE61" s="88">
        <f>SUMPRODUCT(-('Gastos Gerais'!$B$4:$B$1003=Analítico!$B61),-(Analítico!AE$1&gt;='Gastos Gerais'!$D$4:$D$1003),-(Analítico!AE$1&lt;='Gastos Gerais'!$E$4:$E$1003),-('Gastos Gerais'!$C$4:$C$1003))</f>
        <v>0</v>
      </c>
      <c r="AF61" s="88">
        <f>SUMPRODUCT(-('Gastos Gerais'!$B$4:$B$1003=Analítico!$B61),-(Analítico!AF$1&gt;='Gastos Gerais'!$D$4:$D$1003),-(Analítico!AF$1&lt;='Gastos Gerais'!$E$4:$E$1003),-('Gastos Gerais'!$C$4:$C$1003))</f>
        <v>0</v>
      </c>
      <c r="AG61" s="88">
        <f>SUMPRODUCT(-('Gastos Gerais'!$B$4:$B$1003=Analítico!$B61),-(Analítico!AG$1&gt;='Gastos Gerais'!$D$4:$D$1003),-(Analítico!AG$1&lt;='Gastos Gerais'!$E$4:$E$1003),-('Gastos Gerais'!$C$4:$C$1003))</f>
        <v>0</v>
      </c>
      <c r="AH61" s="88">
        <f>SUMPRODUCT(-('Gastos Gerais'!$B$4:$B$1003=Analítico!$B61),-(Analítico!AH$1&gt;='Gastos Gerais'!$D$4:$D$1003),-(Analítico!AH$1&lt;='Gastos Gerais'!$E$4:$E$1003),-('Gastos Gerais'!$C$4:$C$1003))</f>
        <v>0</v>
      </c>
      <c r="AI61" s="88">
        <f>SUMPRODUCT(-('Gastos Gerais'!$B$4:$B$1003=Analítico!$B61),-(Analítico!AI$1&gt;='Gastos Gerais'!$D$4:$D$1003),-(Analítico!AI$1&lt;='Gastos Gerais'!$E$4:$E$1003),-('Gastos Gerais'!$C$4:$C$1003))</f>
        <v>0</v>
      </c>
      <c r="AJ61" s="88">
        <f>SUMPRODUCT(-('Gastos Gerais'!$B$4:$B$1003=Analítico!$B61),-(Analítico!AJ$1&gt;='Gastos Gerais'!$D$4:$D$1003),-(Analítico!AJ$1&lt;='Gastos Gerais'!$E$4:$E$1003),-('Gastos Gerais'!$C$4:$C$1003))</f>
        <v>0</v>
      </c>
      <c r="AK61" s="88">
        <f>SUMPRODUCT(-('Gastos Gerais'!$B$4:$B$1003=Analítico!$B61),-(Analítico!AK$1&gt;='Gastos Gerais'!$D$4:$D$1003),-(Analítico!AK$1&lt;='Gastos Gerais'!$E$4:$E$1003),-('Gastos Gerais'!$C$4:$C$1003))</f>
        <v>0</v>
      </c>
      <c r="AL61" s="88">
        <f>SUMPRODUCT(-('Gastos Gerais'!$B$4:$B$1003=Analítico!$B61),-(Analítico!AL$1&gt;='Gastos Gerais'!$D$4:$D$1003),-(Analítico!AL$1&lt;='Gastos Gerais'!$E$4:$E$1003),-('Gastos Gerais'!$C$4:$C$1003))</f>
        <v>0</v>
      </c>
      <c r="AM61" s="122">
        <f t="shared" si="20"/>
        <v>3000</v>
      </c>
      <c r="AN61" s="91">
        <f t="shared" ca="1" si="21"/>
        <v>1.9589777004624183E-4</v>
      </c>
      <c r="AO61" s="108"/>
      <c r="AP61" s="108"/>
      <c r="AQ61" s="108"/>
      <c r="AR61" s="108"/>
      <c r="AS61" s="108"/>
      <c r="AT61" s="108"/>
      <c r="AU61" s="108"/>
      <c r="AV61" s="108"/>
      <c r="AW61" s="108"/>
      <c r="AX61" s="108"/>
      <c r="AY61" s="108"/>
      <c r="AZ61" s="108"/>
      <c r="BA61" s="108"/>
      <c r="BB61" s="108"/>
      <c r="BC61" s="108"/>
      <c r="BD61" s="108"/>
      <c r="BE61" s="108"/>
    </row>
    <row r="62" spans="1:57" ht="23.25" customHeight="1">
      <c r="A62" s="76" t="s">
        <v>220</v>
      </c>
      <c r="B62" s="30" t="s">
        <v>221</v>
      </c>
      <c r="C62" s="88">
        <f>SUMPRODUCT(-('Gastos Gerais'!$B$4:$B$1003=Analítico!$B62),-(Analítico!C$1&gt;='Gastos Gerais'!$D$4:$D$1003),-(Analítico!C$1&lt;='Gastos Gerais'!$E$4:$E$1003),-('Gastos Gerais'!$C$4:$C$1003))</f>
        <v>4600</v>
      </c>
      <c r="D62" s="88">
        <f>SUMPRODUCT(-('Gastos Gerais'!$B$4:$B$1003=Analítico!$B62),-(Analítico!D$1&gt;='Gastos Gerais'!$D$4:$D$1003),-(Analítico!D$1&lt;='Gastos Gerais'!$E$4:$E$1003),-('Gastos Gerais'!$C$4:$C$1003))</f>
        <v>4600</v>
      </c>
      <c r="E62" s="88">
        <f>SUMPRODUCT(-('Gastos Gerais'!$B$4:$B$1003=Analítico!$B62),-(Analítico!E$1&gt;='Gastos Gerais'!$D$4:$D$1003),-(Analítico!E$1&lt;='Gastos Gerais'!$E$4:$E$1003),-('Gastos Gerais'!$C$4:$C$1003))</f>
        <v>4600</v>
      </c>
      <c r="F62" s="88">
        <f>SUMPRODUCT(-('Gastos Gerais'!$B$4:$B$1003=Analítico!$B62),-(Analítico!F$1&gt;='Gastos Gerais'!$D$4:$D$1003),-(Analítico!F$1&lt;='Gastos Gerais'!$E$4:$E$1003),-('Gastos Gerais'!$C$4:$C$1003))</f>
        <v>4600</v>
      </c>
      <c r="G62" s="88">
        <f>SUMPRODUCT(-('Gastos Gerais'!$B$4:$B$1003=Analítico!$B62),-(Analítico!G$1&gt;='Gastos Gerais'!$D$4:$D$1003),-(Analítico!G$1&lt;='Gastos Gerais'!$E$4:$E$1003),-('Gastos Gerais'!$C$4:$C$1003))</f>
        <v>4600</v>
      </c>
      <c r="H62" s="88">
        <f>SUMPRODUCT(-('Gastos Gerais'!$B$4:$B$1003=Analítico!$B62),-(Analítico!H$1&gt;='Gastos Gerais'!$D$4:$D$1003),-(Analítico!H$1&lt;='Gastos Gerais'!$E$4:$E$1003),-('Gastos Gerais'!$C$4:$C$1003))</f>
        <v>4600</v>
      </c>
      <c r="I62" s="88">
        <f>SUMPRODUCT(-('Gastos Gerais'!$B$4:$B$1003=Analítico!$B62),-(Analítico!I$1&gt;='Gastos Gerais'!$D$4:$D$1003),-(Analítico!I$1&lt;='Gastos Gerais'!$E$4:$E$1003),-('Gastos Gerais'!$C$4:$C$1003))</f>
        <v>0</v>
      </c>
      <c r="J62" s="88">
        <f>SUMPRODUCT(-('Gastos Gerais'!$B$4:$B$1003=Analítico!$B62),-(Analítico!J$1&gt;='Gastos Gerais'!$D$4:$D$1003),-(Analítico!J$1&lt;='Gastos Gerais'!$E$4:$E$1003),-('Gastos Gerais'!$C$4:$C$1003))</f>
        <v>0</v>
      </c>
      <c r="K62" s="88">
        <f>SUMPRODUCT(-('Gastos Gerais'!$B$4:$B$1003=Analítico!$B62),-(Analítico!K$1&gt;='Gastos Gerais'!$D$4:$D$1003),-(Analítico!K$1&lt;='Gastos Gerais'!$E$4:$E$1003),-('Gastos Gerais'!$C$4:$C$1003))</f>
        <v>0</v>
      </c>
      <c r="L62" s="88">
        <f>SUMPRODUCT(-('Gastos Gerais'!$B$4:$B$1003=Analítico!$B62),-(Analítico!L$1&gt;='Gastos Gerais'!$D$4:$D$1003),-(Analítico!L$1&lt;='Gastos Gerais'!$E$4:$E$1003),-('Gastos Gerais'!$C$4:$C$1003))</f>
        <v>0</v>
      </c>
      <c r="M62" s="88">
        <f>SUMPRODUCT(-('Gastos Gerais'!$B$4:$B$1003=Analítico!$B62),-(Analítico!M$1&gt;='Gastos Gerais'!$D$4:$D$1003),-(Analítico!M$1&lt;='Gastos Gerais'!$E$4:$E$1003),-('Gastos Gerais'!$C$4:$C$1003))</f>
        <v>0</v>
      </c>
      <c r="N62" s="88">
        <f>SUMPRODUCT(-('Gastos Gerais'!$B$4:$B$1003=Analítico!$B62),-(Analítico!N$1&gt;='Gastos Gerais'!$D$4:$D$1003),-(Analítico!N$1&lt;='Gastos Gerais'!$E$4:$E$1003),-('Gastos Gerais'!$C$4:$C$1003))</f>
        <v>0</v>
      </c>
      <c r="O62" s="88">
        <f>SUMPRODUCT(-('Gastos Gerais'!$B$4:$B$1003=Analítico!$B62),-(Analítico!O$1&gt;='Gastos Gerais'!$D$4:$D$1003),-(Analítico!O$1&lt;='Gastos Gerais'!$E$4:$E$1003),-('Gastos Gerais'!$C$4:$C$1003))</f>
        <v>0</v>
      </c>
      <c r="P62" s="88">
        <f>SUMPRODUCT(-('Gastos Gerais'!$B$4:$B$1003=Analítico!$B62),-(Analítico!P$1&gt;='Gastos Gerais'!$D$4:$D$1003),-(Analítico!P$1&lt;='Gastos Gerais'!$E$4:$E$1003),-('Gastos Gerais'!$C$4:$C$1003))</f>
        <v>0</v>
      </c>
      <c r="Q62" s="88">
        <f>SUMPRODUCT(-('Gastos Gerais'!$B$4:$B$1003=Analítico!$B62),-(Analítico!Q$1&gt;='Gastos Gerais'!$D$4:$D$1003),-(Analítico!Q$1&lt;='Gastos Gerais'!$E$4:$E$1003),-('Gastos Gerais'!$C$4:$C$1003))</f>
        <v>0</v>
      </c>
      <c r="R62" s="88">
        <f>SUMPRODUCT(-('Gastos Gerais'!$B$4:$B$1003=Analítico!$B62),-(Analítico!R$1&gt;='Gastos Gerais'!$D$4:$D$1003),-(Analítico!R$1&lt;='Gastos Gerais'!$E$4:$E$1003),-('Gastos Gerais'!$C$4:$C$1003))</f>
        <v>0</v>
      </c>
      <c r="S62" s="88">
        <f>SUMPRODUCT(-('Gastos Gerais'!$B$4:$B$1003=Analítico!$B62),-(Analítico!S$1&gt;='Gastos Gerais'!$D$4:$D$1003),-(Analítico!S$1&lt;='Gastos Gerais'!$E$4:$E$1003),-('Gastos Gerais'!$C$4:$C$1003))</f>
        <v>0</v>
      </c>
      <c r="T62" s="88">
        <f>SUMPRODUCT(-('Gastos Gerais'!$B$4:$B$1003=Analítico!$B62),-(Analítico!T$1&gt;='Gastos Gerais'!$D$4:$D$1003),-(Analítico!T$1&lt;='Gastos Gerais'!$E$4:$E$1003),-('Gastos Gerais'!$C$4:$C$1003))</f>
        <v>0</v>
      </c>
      <c r="U62" s="88">
        <f>SUMPRODUCT(-('Gastos Gerais'!$B$4:$B$1003=Analítico!$B62),-(Analítico!U$1&gt;='Gastos Gerais'!$D$4:$D$1003),-(Analítico!U$1&lt;='Gastos Gerais'!$E$4:$E$1003),-('Gastos Gerais'!$C$4:$C$1003))</f>
        <v>0</v>
      </c>
      <c r="V62" s="88">
        <f>SUMPRODUCT(-('Gastos Gerais'!$B$4:$B$1003=Analítico!$B62),-(Analítico!V$1&gt;='Gastos Gerais'!$D$4:$D$1003),-(Analítico!V$1&lt;='Gastos Gerais'!$E$4:$E$1003),-('Gastos Gerais'!$C$4:$C$1003))</f>
        <v>0</v>
      </c>
      <c r="W62" s="88">
        <f>SUMPRODUCT(-('Gastos Gerais'!$B$4:$B$1003=Analítico!$B62),-(Analítico!W$1&gt;='Gastos Gerais'!$D$4:$D$1003),-(Analítico!W$1&lt;='Gastos Gerais'!$E$4:$E$1003),-('Gastos Gerais'!$C$4:$C$1003))</f>
        <v>0</v>
      </c>
      <c r="X62" s="88">
        <f>SUMPRODUCT(-('Gastos Gerais'!$B$4:$B$1003=Analítico!$B62),-(Analítico!X$1&gt;='Gastos Gerais'!$D$4:$D$1003),-(Analítico!X$1&lt;='Gastos Gerais'!$E$4:$E$1003),-('Gastos Gerais'!$C$4:$C$1003))</f>
        <v>0</v>
      </c>
      <c r="Y62" s="88">
        <f>SUMPRODUCT(-('Gastos Gerais'!$B$4:$B$1003=Analítico!$B62),-(Analítico!Y$1&gt;='Gastos Gerais'!$D$4:$D$1003),-(Analítico!Y$1&lt;='Gastos Gerais'!$E$4:$E$1003),-('Gastos Gerais'!$C$4:$C$1003))</f>
        <v>0</v>
      </c>
      <c r="Z62" s="88">
        <f>SUMPRODUCT(-('Gastos Gerais'!$B$4:$B$1003=Analítico!$B62),-(Analítico!Z$1&gt;='Gastos Gerais'!$D$4:$D$1003),-(Analítico!Z$1&lt;='Gastos Gerais'!$E$4:$E$1003),-('Gastos Gerais'!$C$4:$C$1003))</f>
        <v>0</v>
      </c>
      <c r="AA62" s="88">
        <f>SUMPRODUCT(-('Gastos Gerais'!$B$4:$B$1003=Analítico!$B62),-(Analítico!AA$1&gt;='Gastos Gerais'!$D$4:$D$1003),-(Analítico!AA$1&lt;='Gastos Gerais'!$E$4:$E$1003),-('Gastos Gerais'!$C$4:$C$1003))</f>
        <v>0</v>
      </c>
      <c r="AB62" s="88">
        <f>SUMPRODUCT(-('Gastos Gerais'!$B$4:$B$1003=Analítico!$B62),-(Analítico!AB$1&gt;='Gastos Gerais'!$D$4:$D$1003),-(Analítico!AB$1&lt;='Gastos Gerais'!$E$4:$E$1003),-('Gastos Gerais'!$C$4:$C$1003))</f>
        <v>0</v>
      </c>
      <c r="AC62" s="88">
        <f>SUMPRODUCT(-('Gastos Gerais'!$B$4:$B$1003=Analítico!$B62),-(Analítico!AC$1&gt;='Gastos Gerais'!$D$4:$D$1003),-(Analítico!AC$1&lt;='Gastos Gerais'!$E$4:$E$1003),-('Gastos Gerais'!$C$4:$C$1003))</f>
        <v>0</v>
      </c>
      <c r="AD62" s="88">
        <f>SUMPRODUCT(-('Gastos Gerais'!$B$4:$B$1003=Analítico!$B62),-(Analítico!AD$1&gt;='Gastos Gerais'!$D$4:$D$1003),-(Analítico!AD$1&lt;='Gastos Gerais'!$E$4:$E$1003),-('Gastos Gerais'!$C$4:$C$1003))</f>
        <v>0</v>
      </c>
      <c r="AE62" s="88">
        <f>SUMPRODUCT(-('Gastos Gerais'!$B$4:$B$1003=Analítico!$B62),-(Analítico!AE$1&gt;='Gastos Gerais'!$D$4:$D$1003),-(Analítico!AE$1&lt;='Gastos Gerais'!$E$4:$E$1003),-('Gastos Gerais'!$C$4:$C$1003))</f>
        <v>0</v>
      </c>
      <c r="AF62" s="88">
        <f>SUMPRODUCT(-('Gastos Gerais'!$B$4:$B$1003=Analítico!$B62),-(Analítico!AF$1&gt;='Gastos Gerais'!$D$4:$D$1003),-(Analítico!AF$1&lt;='Gastos Gerais'!$E$4:$E$1003),-('Gastos Gerais'!$C$4:$C$1003))</f>
        <v>0</v>
      </c>
      <c r="AG62" s="88">
        <f>SUMPRODUCT(-('Gastos Gerais'!$B$4:$B$1003=Analítico!$B62),-(Analítico!AG$1&gt;='Gastos Gerais'!$D$4:$D$1003),-(Analítico!AG$1&lt;='Gastos Gerais'!$E$4:$E$1003),-('Gastos Gerais'!$C$4:$C$1003))</f>
        <v>0</v>
      </c>
      <c r="AH62" s="88">
        <f>SUMPRODUCT(-('Gastos Gerais'!$B$4:$B$1003=Analítico!$B62),-(Analítico!AH$1&gt;='Gastos Gerais'!$D$4:$D$1003),-(Analítico!AH$1&lt;='Gastos Gerais'!$E$4:$E$1003),-('Gastos Gerais'!$C$4:$C$1003))</f>
        <v>0</v>
      </c>
      <c r="AI62" s="88">
        <f>SUMPRODUCT(-('Gastos Gerais'!$B$4:$B$1003=Analítico!$B62),-(Analítico!AI$1&gt;='Gastos Gerais'!$D$4:$D$1003),-(Analítico!AI$1&lt;='Gastos Gerais'!$E$4:$E$1003),-('Gastos Gerais'!$C$4:$C$1003))</f>
        <v>0</v>
      </c>
      <c r="AJ62" s="88">
        <f>SUMPRODUCT(-('Gastos Gerais'!$B$4:$B$1003=Analítico!$B62),-(Analítico!AJ$1&gt;='Gastos Gerais'!$D$4:$D$1003),-(Analítico!AJ$1&lt;='Gastos Gerais'!$E$4:$E$1003),-('Gastos Gerais'!$C$4:$C$1003))</f>
        <v>0</v>
      </c>
      <c r="AK62" s="88">
        <f>SUMPRODUCT(-('Gastos Gerais'!$B$4:$B$1003=Analítico!$B62),-(Analítico!AK$1&gt;='Gastos Gerais'!$D$4:$D$1003),-(Analítico!AK$1&lt;='Gastos Gerais'!$E$4:$E$1003),-('Gastos Gerais'!$C$4:$C$1003))</f>
        <v>0</v>
      </c>
      <c r="AL62" s="88">
        <f>SUMPRODUCT(-('Gastos Gerais'!$B$4:$B$1003=Analítico!$B62),-(Analítico!AL$1&gt;='Gastos Gerais'!$D$4:$D$1003),-(Analítico!AL$1&lt;='Gastos Gerais'!$E$4:$E$1003),-('Gastos Gerais'!$C$4:$C$1003))</f>
        <v>0</v>
      </c>
      <c r="AM62" s="122">
        <f t="shared" si="20"/>
        <v>27600</v>
      </c>
      <c r="AN62" s="91">
        <f t="shared" ca="1" si="21"/>
        <v>1.802259484425425E-3</v>
      </c>
      <c r="AO62" s="108"/>
      <c r="AP62" s="108"/>
      <c r="AQ62" s="108"/>
      <c r="AR62" s="108"/>
      <c r="AS62" s="108"/>
      <c r="AT62" s="108"/>
      <c r="AU62" s="108"/>
      <c r="AV62" s="108"/>
      <c r="AW62" s="108"/>
      <c r="AX62" s="108"/>
      <c r="AY62" s="108"/>
      <c r="AZ62" s="108"/>
      <c r="BA62" s="108"/>
      <c r="BB62" s="108"/>
      <c r="BC62" s="108"/>
      <c r="BD62" s="108"/>
      <c r="BE62" s="108"/>
    </row>
    <row r="63" spans="1:57" ht="23.25" customHeight="1">
      <c r="A63" s="76" t="s">
        <v>222</v>
      </c>
      <c r="B63" s="30" t="s">
        <v>223</v>
      </c>
      <c r="C63" s="88">
        <f>SUMPRODUCT(-('Gastos Gerais'!$B$4:$B$1003=Analítico!$B63),-(Analítico!C$1&gt;='Gastos Gerais'!$D$4:$D$1003),-(Analítico!C$1&lt;='Gastos Gerais'!$E$4:$E$1003),-('Gastos Gerais'!$C$4:$C$1003))</f>
        <v>960</v>
      </c>
      <c r="D63" s="88">
        <f>SUMPRODUCT(-('Gastos Gerais'!$B$4:$B$1003=Analítico!$B63),-(Analítico!D$1&gt;='Gastos Gerais'!$D$4:$D$1003),-(Analítico!D$1&lt;='Gastos Gerais'!$E$4:$E$1003),-('Gastos Gerais'!$C$4:$C$1003))</f>
        <v>960</v>
      </c>
      <c r="E63" s="88">
        <f>SUMPRODUCT(-('Gastos Gerais'!$B$4:$B$1003=Analítico!$B63),-(Analítico!E$1&gt;='Gastos Gerais'!$D$4:$D$1003),-(Analítico!E$1&lt;='Gastos Gerais'!$E$4:$E$1003),-('Gastos Gerais'!$C$4:$C$1003))</f>
        <v>960</v>
      </c>
      <c r="F63" s="88">
        <f>SUMPRODUCT(-('Gastos Gerais'!$B$4:$B$1003=Analítico!$B63),-(Analítico!F$1&gt;='Gastos Gerais'!$D$4:$D$1003),-(Analítico!F$1&lt;='Gastos Gerais'!$E$4:$E$1003),-('Gastos Gerais'!$C$4:$C$1003))</f>
        <v>960</v>
      </c>
      <c r="G63" s="88">
        <f>SUMPRODUCT(-('Gastos Gerais'!$B$4:$B$1003=Analítico!$B63),-(Analítico!G$1&gt;='Gastos Gerais'!$D$4:$D$1003),-(Analítico!G$1&lt;='Gastos Gerais'!$E$4:$E$1003),-('Gastos Gerais'!$C$4:$C$1003))</f>
        <v>960</v>
      </c>
      <c r="H63" s="88">
        <f>SUMPRODUCT(-('Gastos Gerais'!$B$4:$B$1003=Analítico!$B63),-(Analítico!H$1&gt;='Gastos Gerais'!$D$4:$D$1003),-(Analítico!H$1&lt;='Gastos Gerais'!$E$4:$E$1003),-('Gastos Gerais'!$C$4:$C$1003))</f>
        <v>960</v>
      </c>
      <c r="I63" s="88">
        <f>SUMPRODUCT(-('Gastos Gerais'!$B$4:$B$1003=Analítico!$B63),-(Analítico!I$1&gt;='Gastos Gerais'!$D$4:$D$1003),-(Analítico!I$1&lt;='Gastos Gerais'!$E$4:$E$1003),-('Gastos Gerais'!$C$4:$C$1003))</f>
        <v>0</v>
      </c>
      <c r="J63" s="88">
        <f>SUMPRODUCT(-('Gastos Gerais'!$B$4:$B$1003=Analítico!$B63),-(Analítico!J$1&gt;='Gastos Gerais'!$D$4:$D$1003),-(Analítico!J$1&lt;='Gastos Gerais'!$E$4:$E$1003),-('Gastos Gerais'!$C$4:$C$1003))</f>
        <v>0</v>
      </c>
      <c r="K63" s="88">
        <f>SUMPRODUCT(-('Gastos Gerais'!$B$4:$B$1003=Analítico!$B63),-(Analítico!K$1&gt;='Gastos Gerais'!$D$4:$D$1003),-(Analítico!K$1&lt;='Gastos Gerais'!$E$4:$E$1003),-('Gastos Gerais'!$C$4:$C$1003))</f>
        <v>0</v>
      </c>
      <c r="L63" s="88">
        <f>SUMPRODUCT(-('Gastos Gerais'!$B$4:$B$1003=Analítico!$B63),-(Analítico!L$1&gt;='Gastos Gerais'!$D$4:$D$1003),-(Analítico!L$1&lt;='Gastos Gerais'!$E$4:$E$1003),-('Gastos Gerais'!$C$4:$C$1003))</f>
        <v>0</v>
      </c>
      <c r="M63" s="88">
        <f>SUMPRODUCT(-('Gastos Gerais'!$B$4:$B$1003=Analítico!$B63),-(Analítico!M$1&gt;='Gastos Gerais'!$D$4:$D$1003),-(Analítico!M$1&lt;='Gastos Gerais'!$E$4:$E$1003),-('Gastos Gerais'!$C$4:$C$1003))</f>
        <v>0</v>
      </c>
      <c r="N63" s="88">
        <f>SUMPRODUCT(-('Gastos Gerais'!$B$4:$B$1003=Analítico!$B63),-(Analítico!N$1&gt;='Gastos Gerais'!$D$4:$D$1003),-(Analítico!N$1&lt;='Gastos Gerais'!$E$4:$E$1003),-('Gastos Gerais'!$C$4:$C$1003))</f>
        <v>0</v>
      </c>
      <c r="O63" s="88">
        <f>SUMPRODUCT(-('Gastos Gerais'!$B$4:$B$1003=Analítico!$B63),-(Analítico!O$1&gt;='Gastos Gerais'!$D$4:$D$1003),-(Analítico!O$1&lt;='Gastos Gerais'!$E$4:$E$1003),-('Gastos Gerais'!$C$4:$C$1003))</f>
        <v>0</v>
      </c>
      <c r="P63" s="88">
        <f>SUMPRODUCT(-('Gastos Gerais'!$B$4:$B$1003=Analítico!$B63),-(Analítico!P$1&gt;='Gastos Gerais'!$D$4:$D$1003),-(Analítico!P$1&lt;='Gastos Gerais'!$E$4:$E$1003),-('Gastos Gerais'!$C$4:$C$1003))</f>
        <v>0</v>
      </c>
      <c r="Q63" s="88">
        <f>SUMPRODUCT(-('Gastos Gerais'!$B$4:$B$1003=Analítico!$B63),-(Analítico!Q$1&gt;='Gastos Gerais'!$D$4:$D$1003),-(Analítico!Q$1&lt;='Gastos Gerais'!$E$4:$E$1003),-('Gastos Gerais'!$C$4:$C$1003))</f>
        <v>0</v>
      </c>
      <c r="R63" s="88">
        <f>SUMPRODUCT(-('Gastos Gerais'!$B$4:$B$1003=Analítico!$B63),-(Analítico!R$1&gt;='Gastos Gerais'!$D$4:$D$1003),-(Analítico!R$1&lt;='Gastos Gerais'!$E$4:$E$1003),-('Gastos Gerais'!$C$4:$C$1003))</f>
        <v>0</v>
      </c>
      <c r="S63" s="88">
        <f>SUMPRODUCT(-('Gastos Gerais'!$B$4:$B$1003=Analítico!$B63),-(Analítico!S$1&gt;='Gastos Gerais'!$D$4:$D$1003),-(Analítico!S$1&lt;='Gastos Gerais'!$E$4:$E$1003),-('Gastos Gerais'!$C$4:$C$1003))</f>
        <v>0</v>
      </c>
      <c r="T63" s="88">
        <f>SUMPRODUCT(-('Gastos Gerais'!$B$4:$B$1003=Analítico!$B63),-(Analítico!T$1&gt;='Gastos Gerais'!$D$4:$D$1003),-(Analítico!T$1&lt;='Gastos Gerais'!$E$4:$E$1003),-('Gastos Gerais'!$C$4:$C$1003))</f>
        <v>0</v>
      </c>
      <c r="U63" s="88">
        <f>SUMPRODUCT(-('Gastos Gerais'!$B$4:$B$1003=Analítico!$B63),-(Analítico!U$1&gt;='Gastos Gerais'!$D$4:$D$1003),-(Analítico!U$1&lt;='Gastos Gerais'!$E$4:$E$1003),-('Gastos Gerais'!$C$4:$C$1003))</f>
        <v>0</v>
      </c>
      <c r="V63" s="88">
        <f>SUMPRODUCT(-('Gastos Gerais'!$B$4:$B$1003=Analítico!$B63),-(Analítico!V$1&gt;='Gastos Gerais'!$D$4:$D$1003),-(Analítico!V$1&lt;='Gastos Gerais'!$E$4:$E$1003),-('Gastos Gerais'!$C$4:$C$1003))</f>
        <v>0</v>
      </c>
      <c r="W63" s="88">
        <f>SUMPRODUCT(-('Gastos Gerais'!$B$4:$B$1003=Analítico!$B63),-(Analítico!W$1&gt;='Gastos Gerais'!$D$4:$D$1003),-(Analítico!W$1&lt;='Gastos Gerais'!$E$4:$E$1003),-('Gastos Gerais'!$C$4:$C$1003))</f>
        <v>0</v>
      </c>
      <c r="X63" s="88">
        <f>SUMPRODUCT(-('Gastos Gerais'!$B$4:$B$1003=Analítico!$B63),-(Analítico!X$1&gt;='Gastos Gerais'!$D$4:$D$1003),-(Analítico!X$1&lt;='Gastos Gerais'!$E$4:$E$1003),-('Gastos Gerais'!$C$4:$C$1003))</f>
        <v>0</v>
      </c>
      <c r="Y63" s="88">
        <f>SUMPRODUCT(-('Gastos Gerais'!$B$4:$B$1003=Analítico!$B63),-(Analítico!Y$1&gt;='Gastos Gerais'!$D$4:$D$1003),-(Analítico!Y$1&lt;='Gastos Gerais'!$E$4:$E$1003),-('Gastos Gerais'!$C$4:$C$1003))</f>
        <v>0</v>
      </c>
      <c r="Z63" s="88">
        <f>SUMPRODUCT(-('Gastos Gerais'!$B$4:$B$1003=Analítico!$B63),-(Analítico!Z$1&gt;='Gastos Gerais'!$D$4:$D$1003),-(Analítico!Z$1&lt;='Gastos Gerais'!$E$4:$E$1003),-('Gastos Gerais'!$C$4:$C$1003))</f>
        <v>0</v>
      </c>
      <c r="AA63" s="88">
        <f>SUMPRODUCT(-('Gastos Gerais'!$B$4:$B$1003=Analítico!$B63),-(Analítico!AA$1&gt;='Gastos Gerais'!$D$4:$D$1003),-(Analítico!AA$1&lt;='Gastos Gerais'!$E$4:$E$1003),-('Gastos Gerais'!$C$4:$C$1003))</f>
        <v>0</v>
      </c>
      <c r="AB63" s="88">
        <f>SUMPRODUCT(-('Gastos Gerais'!$B$4:$B$1003=Analítico!$B63),-(Analítico!AB$1&gt;='Gastos Gerais'!$D$4:$D$1003),-(Analítico!AB$1&lt;='Gastos Gerais'!$E$4:$E$1003),-('Gastos Gerais'!$C$4:$C$1003))</f>
        <v>0</v>
      </c>
      <c r="AC63" s="88">
        <f>SUMPRODUCT(-('Gastos Gerais'!$B$4:$B$1003=Analítico!$B63),-(Analítico!AC$1&gt;='Gastos Gerais'!$D$4:$D$1003),-(Analítico!AC$1&lt;='Gastos Gerais'!$E$4:$E$1003),-('Gastos Gerais'!$C$4:$C$1003))</f>
        <v>0</v>
      </c>
      <c r="AD63" s="88">
        <f>SUMPRODUCT(-('Gastos Gerais'!$B$4:$B$1003=Analítico!$B63),-(Analítico!AD$1&gt;='Gastos Gerais'!$D$4:$D$1003),-(Analítico!AD$1&lt;='Gastos Gerais'!$E$4:$E$1003),-('Gastos Gerais'!$C$4:$C$1003))</f>
        <v>0</v>
      </c>
      <c r="AE63" s="88">
        <f>SUMPRODUCT(-('Gastos Gerais'!$B$4:$B$1003=Analítico!$B63),-(Analítico!AE$1&gt;='Gastos Gerais'!$D$4:$D$1003),-(Analítico!AE$1&lt;='Gastos Gerais'!$E$4:$E$1003),-('Gastos Gerais'!$C$4:$C$1003))</f>
        <v>0</v>
      </c>
      <c r="AF63" s="88">
        <f>SUMPRODUCT(-('Gastos Gerais'!$B$4:$B$1003=Analítico!$B63),-(Analítico!AF$1&gt;='Gastos Gerais'!$D$4:$D$1003),-(Analítico!AF$1&lt;='Gastos Gerais'!$E$4:$E$1003),-('Gastos Gerais'!$C$4:$C$1003))</f>
        <v>0</v>
      </c>
      <c r="AG63" s="88">
        <f>SUMPRODUCT(-('Gastos Gerais'!$B$4:$B$1003=Analítico!$B63),-(Analítico!AG$1&gt;='Gastos Gerais'!$D$4:$D$1003),-(Analítico!AG$1&lt;='Gastos Gerais'!$E$4:$E$1003),-('Gastos Gerais'!$C$4:$C$1003))</f>
        <v>0</v>
      </c>
      <c r="AH63" s="88">
        <f>SUMPRODUCT(-('Gastos Gerais'!$B$4:$B$1003=Analítico!$B63),-(Analítico!AH$1&gt;='Gastos Gerais'!$D$4:$D$1003),-(Analítico!AH$1&lt;='Gastos Gerais'!$E$4:$E$1003),-('Gastos Gerais'!$C$4:$C$1003))</f>
        <v>0</v>
      </c>
      <c r="AI63" s="88">
        <f>SUMPRODUCT(-('Gastos Gerais'!$B$4:$B$1003=Analítico!$B63),-(Analítico!AI$1&gt;='Gastos Gerais'!$D$4:$D$1003),-(Analítico!AI$1&lt;='Gastos Gerais'!$E$4:$E$1003),-('Gastos Gerais'!$C$4:$C$1003))</f>
        <v>0</v>
      </c>
      <c r="AJ63" s="88">
        <f>SUMPRODUCT(-('Gastos Gerais'!$B$4:$B$1003=Analítico!$B63),-(Analítico!AJ$1&gt;='Gastos Gerais'!$D$4:$D$1003),-(Analítico!AJ$1&lt;='Gastos Gerais'!$E$4:$E$1003),-('Gastos Gerais'!$C$4:$C$1003))</f>
        <v>0</v>
      </c>
      <c r="AK63" s="88">
        <f>SUMPRODUCT(-('Gastos Gerais'!$B$4:$B$1003=Analítico!$B63),-(Analítico!AK$1&gt;='Gastos Gerais'!$D$4:$D$1003),-(Analítico!AK$1&lt;='Gastos Gerais'!$E$4:$E$1003),-('Gastos Gerais'!$C$4:$C$1003))</f>
        <v>0</v>
      </c>
      <c r="AL63" s="88">
        <f>SUMPRODUCT(-('Gastos Gerais'!$B$4:$B$1003=Analítico!$B63),-(Analítico!AL$1&gt;='Gastos Gerais'!$D$4:$D$1003),-(Analítico!AL$1&lt;='Gastos Gerais'!$E$4:$E$1003),-('Gastos Gerais'!$C$4:$C$1003))</f>
        <v>0</v>
      </c>
      <c r="AM63" s="122">
        <f t="shared" si="20"/>
        <v>5760</v>
      </c>
      <c r="AN63" s="91">
        <f t="shared" ca="1" si="21"/>
        <v>3.7612371848878433E-4</v>
      </c>
      <c r="AO63" s="108"/>
      <c r="AP63" s="108"/>
      <c r="AQ63" s="108"/>
      <c r="AR63" s="108"/>
      <c r="AS63" s="108"/>
      <c r="AT63" s="108"/>
      <c r="AU63" s="108"/>
      <c r="AV63" s="108"/>
      <c r="AW63" s="108"/>
      <c r="AX63" s="108"/>
      <c r="AY63" s="108"/>
      <c r="AZ63" s="108"/>
      <c r="BA63" s="108"/>
      <c r="BB63" s="108"/>
      <c r="BC63" s="108"/>
      <c r="BD63" s="108"/>
      <c r="BE63" s="108"/>
    </row>
    <row r="64" spans="1:57" ht="23.25" customHeight="1">
      <c r="A64" s="76" t="s">
        <v>224</v>
      </c>
      <c r="B64" s="30" t="s">
        <v>225</v>
      </c>
      <c r="C64" s="88">
        <f>SUMPRODUCT(-('Gastos Gerais'!$B$4:$B$1003=Analítico!$B64),-(Analítico!C$1&gt;='Gastos Gerais'!$D$4:$D$1003),-(Analítico!C$1&lt;='Gastos Gerais'!$E$4:$E$1003),-('Gastos Gerais'!$C$4:$C$1003))</f>
        <v>260</v>
      </c>
      <c r="D64" s="88">
        <f>SUMPRODUCT(-('Gastos Gerais'!$B$4:$B$1003=Analítico!$B64),-(Analítico!D$1&gt;='Gastos Gerais'!$D$4:$D$1003),-(Analítico!D$1&lt;='Gastos Gerais'!$E$4:$E$1003),-('Gastos Gerais'!$C$4:$C$1003))</f>
        <v>260</v>
      </c>
      <c r="E64" s="88">
        <f>SUMPRODUCT(-('Gastos Gerais'!$B$4:$B$1003=Analítico!$B64),-(Analítico!E$1&gt;='Gastos Gerais'!$D$4:$D$1003),-(Analítico!E$1&lt;='Gastos Gerais'!$E$4:$E$1003),-('Gastos Gerais'!$C$4:$C$1003))</f>
        <v>260</v>
      </c>
      <c r="F64" s="88">
        <f>SUMPRODUCT(-('Gastos Gerais'!$B$4:$B$1003=Analítico!$B64),-(Analítico!F$1&gt;='Gastos Gerais'!$D$4:$D$1003),-(Analítico!F$1&lt;='Gastos Gerais'!$E$4:$E$1003),-('Gastos Gerais'!$C$4:$C$1003))</f>
        <v>260</v>
      </c>
      <c r="G64" s="88">
        <f>SUMPRODUCT(-('Gastos Gerais'!$B$4:$B$1003=Analítico!$B64),-(Analítico!G$1&gt;='Gastos Gerais'!$D$4:$D$1003),-(Analítico!G$1&lt;='Gastos Gerais'!$E$4:$E$1003),-('Gastos Gerais'!$C$4:$C$1003))</f>
        <v>260</v>
      </c>
      <c r="H64" s="88">
        <f>SUMPRODUCT(-('Gastos Gerais'!$B$4:$B$1003=Analítico!$B64),-(Analítico!H$1&gt;='Gastos Gerais'!$D$4:$D$1003),-(Analítico!H$1&lt;='Gastos Gerais'!$E$4:$E$1003),-('Gastos Gerais'!$C$4:$C$1003))</f>
        <v>260</v>
      </c>
      <c r="I64" s="88">
        <f>SUMPRODUCT(-('Gastos Gerais'!$B$4:$B$1003=Analítico!$B64),-(Analítico!I$1&gt;='Gastos Gerais'!$D$4:$D$1003),-(Analítico!I$1&lt;='Gastos Gerais'!$E$4:$E$1003),-('Gastos Gerais'!$C$4:$C$1003))</f>
        <v>0</v>
      </c>
      <c r="J64" s="88">
        <f>SUMPRODUCT(-('Gastos Gerais'!$B$4:$B$1003=Analítico!$B64),-(Analítico!J$1&gt;='Gastos Gerais'!$D$4:$D$1003),-(Analítico!J$1&lt;='Gastos Gerais'!$E$4:$E$1003),-('Gastos Gerais'!$C$4:$C$1003))</f>
        <v>0</v>
      </c>
      <c r="K64" s="88">
        <f>SUMPRODUCT(-('Gastos Gerais'!$B$4:$B$1003=Analítico!$B64),-(Analítico!K$1&gt;='Gastos Gerais'!$D$4:$D$1003),-(Analítico!K$1&lt;='Gastos Gerais'!$E$4:$E$1003),-('Gastos Gerais'!$C$4:$C$1003))</f>
        <v>0</v>
      </c>
      <c r="L64" s="88">
        <f>SUMPRODUCT(-('Gastos Gerais'!$B$4:$B$1003=Analítico!$B64),-(Analítico!L$1&gt;='Gastos Gerais'!$D$4:$D$1003),-(Analítico!L$1&lt;='Gastos Gerais'!$E$4:$E$1003),-('Gastos Gerais'!$C$4:$C$1003))</f>
        <v>0</v>
      </c>
      <c r="M64" s="88">
        <f>SUMPRODUCT(-('Gastos Gerais'!$B$4:$B$1003=Analítico!$B64),-(Analítico!M$1&gt;='Gastos Gerais'!$D$4:$D$1003),-(Analítico!M$1&lt;='Gastos Gerais'!$E$4:$E$1003),-('Gastos Gerais'!$C$4:$C$1003))</f>
        <v>0</v>
      </c>
      <c r="N64" s="88">
        <f>SUMPRODUCT(-('Gastos Gerais'!$B$4:$B$1003=Analítico!$B64),-(Analítico!N$1&gt;='Gastos Gerais'!$D$4:$D$1003),-(Analítico!N$1&lt;='Gastos Gerais'!$E$4:$E$1003),-('Gastos Gerais'!$C$4:$C$1003))</f>
        <v>0</v>
      </c>
      <c r="O64" s="88">
        <f>SUMPRODUCT(-('Gastos Gerais'!$B$4:$B$1003=Analítico!$B64),-(Analítico!O$1&gt;='Gastos Gerais'!$D$4:$D$1003),-(Analítico!O$1&lt;='Gastos Gerais'!$E$4:$E$1003),-('Gastos Gerais'!$C$4:$C$1003))</f>
        <v>0</v>
      </c>
      <c r="P64" s="88">
        <f>SUMPRODUCT(-('Gastos Gerais'!$B$4:$B$1003=Analítico!$B64),-(Analítico!P$1&gt;='Gastos Gerais'!$D$4:$D$1003),-(Analítico!P$1&lt;='Gastos Gerais'!$E$4:$E$1003),-('Gastos Gerais'!$C$4:$C$1003))</f>
        <v>0</v>
      </c>
      <c r="Q64" s="88">
        <f>SUMPRODUCT(-('Gastos Gerais'!$B$4:$B$1003=Analítico!$B64),-(Analítico!Q$1&gt;='Gastos Gerais'!$D$4:$D$1003),-(Analítico!Q$1&lt;='Gastos Gerais'!$E$4:$E$1003),-('Gastos Gerais'!$C$4:$C$1003))</f>
        <v>0</v>
      </c>
      <c r="R64" s="88">
        <f>SUMPRODUCT(-('Gastos Gerais'!$B$4:$B$1003=Analítico!$B64),-(Analítico!R$1&gt;='Gastos Gerais'!$D$4:$D$1003),-(Analítico!R$1&lt;='Gastos Gerais'!$E$4:$E$1003),-('Gastos Gerais'!$C$4:$C$1003))</f>
        <v>0</v>
      </c>
      <c r="S64" s="88">
        <f>SUMPRODUCT(-('Gastos Gerais'!$B$4:$B$1003=Analítico!$B64),-(Analítico!S$1&gt;='Gastos Gerais'!$D$4:$D$1003),-(Analítico!S$1&lt;='Gastos Gerais'!$E$4:$E$1003),-('Gastos Gerais'!$C$4:$C$1003))</f>
        <v>0</v>
      </c>
      <c r="T64" s="88">
        <f>SUMPRODUCT(-('Gastos Gerais'!$B$4:$B$1003=Analítico!$B64),-(Analítico!T$1&gt;='Gastos Gerais'!$D$4:$D$1003),-(Analítico!T$1&lt;='Gastos Gerais'!$E$4:$E$1003),-('Gastos Gerais'!$C$4:$C$1003))</f>
        <v>0</v>
      </c>
      <c r="U64" s="88">
        <f>SUMPRODUCT(-('Gastos Gerais'!$B$4:$B$1003=Analítico!$B64),-(Analítico!U$1&gt;='Gastos Gerais'!$D$4:$D$1003),-(Analítico!U$1&lt;='Gastos Gerais'!$E$4:$E$1003),-('Gastos Gerais'!$C$4:$C$1003))</f>
        <v>0</v>
      </c>
      <c r="V64" s="88">
        <f>SUMPRODUCT(-('Gastos Gerais'!$B$4:$B$1003=Analítico!$B64),-(Analítico!V$1&gt;='Gastos Gerais'!$D$4:$D$1003),-(Analítico!V$1&lt;='Gastos Gerais'!$E$4:$E$1003),-('Gastos Gerais'!$C$4:$C$1003))</f>
        <v>0</v>
      </c>
      <c r="W64" s="88">
        <f>SUMPRODUCT(-('Gastos Gerais'!$B$4:$B$1003=Analítico!$B64),-(Analítico!W$1&gt;='Gastos Gerais'!$D$4:$D$1003),-(Analítico!W$1&lt;='Gastos Gerais'!$E$4:$E$1003),-('Gastos Gerais'!$C$4:$C$1003))</f>
        <v>0</v>
      </c>
      <c r="X64" s="88">
        <f>SUMPRODUCT(-('Gastos Gerais'!$B$4:$B$1003=Analítico!$B64),-(Analítico!X$1&gt;='Gastos Gerais'!$D$4:$D$1003),-(Analítico!X$1&lt;='Gastos Gerais'!$E$4:$E$1003),-('Gastos Gerais'!$C$4:$C$1003))</f>
        <v>0</v>
      </c>
      <c r="Y64" s="88">
        <f>SUMPRODUCT(-('Gastos Gerais'!$B$4:$B$1003=Analítico!$B64),-(Analítico!Y$1&gt;='Gastos Gerais'!$D$4:$D$1003),-(Analítico!Y$1&lt;='Gastos Gerais'!$E$4:$E$1003),-('Gastos Gerais'!$C$4:$C$1003))</f>
        <v>0</v>
      </c>
      <c r="Z64" s="88">
        <f>SUMPRODUCT(-('Gastos Gerais'!$B$4:$B$1003=Analítico!$B64),-(Analítico!Z$1&gt;='Gastos Gerais'!$D$4:$D$1003),-(Analítico!Z$1&lt;='Gastos Gerais'!$E$4:$E$1003),-('Gastos Gerais'!$C$4:$C$1003))</f>
        <v>0</v>
      </c>
      <c r="AA64" s="88">
        <f>SUMPRODUCT(-('Gastos Gerais'!$B$4:$B$1003=Analítico!$B64),-(Analítico!AA$1&gt;='Gastos Gerais'!$D$4:$D$1003),-(Analítico!AA$1&lt;='Gastos Gerais'!$E$4:$E$1003),-('Gastos Gerais'!$C$4:$C$1003))</f>
        <v>0</v>
      </c>
      <c r="AB64" s="88">
        <f>SUMPRODUCT(-('Gastos Gerais'!$B$4:$B$1003=Analítico!$B64),-(Analítico!AB$1&gt;='Gastos Gerais'!$D$4:$D$1003),-(Analítico!AB$1&lt;='Gastos Gerais'!$E$4:$E$1003),-('Gastos Gerais'!$C$4:$C$1003))</f>
        <v>0</v>
      </c>
      <c r="AC64" s="88">
        <f>SUMPRODUCT(-('Gastos Gerais'!$B$4:$B$1003=Analítico!$B64),-(Analítico!AC$1&gt;='Gastos Gerais'!$D$4:$D$1003),-(Analítico!AC$1&lt;='Gastos Gerais'!$E$4:$E$1003),-('Gastos Gerais'!$C$4:$C$1003))</f>
        <v>0</v>
      </c>
      <c r="AD64" s="88">
        <f>SUMPRODUCT(-('Gastos Gerais'!$B$4:$B$1003=Analítico!$B64),-(Analítico!AD$1&gt;='Gastos Gerais'!$D$4:$D$1003),-(Analítico!AD$1&lt;='Gastos Gerais'!$E$4:$E$1003),-('Gastos Gerais'!$C$4:$C$1003))</f>
        <v>0</v>
      </c>
      <c r="AE64" s="88">
        <f>SUMPRODUCT(-('Gastos Gerais'!$B$4:$B$1003=Analítico!$B64),-(Analítico!AE$1&gt;='Gastos Gerais'!$D$4:$D$1003),-(Analítico!AE$1&lt;='Gastos Gerais'!$E$4:$E$1003),-('Gastos Gerais'!$C$4:$C$1003))</f>
        <v>0</v>
      </c>
      <c r="AF64" s="88">
        <f>SUMPRODUCT(-('Gastos Gerais'!$B$4:$B$1003=Analítico!$B64),-(Analítico!AF$1&gt;='Gastos Gerais'!$D$4:$D$1003),-(Analítico!AF$1&lt;='Gastos Gerais'!$E$4:$E$1003),-('Gastos Gerais'!$C$4:$C$1003))</f>
        <v>0</v>
      </c>
      <c r="AG64" s="88">
        <f>SUMPRODUCT(-('Gastos Gerais'!$B$4:$B$1003=Analítico!$B64),-(Analítico!AG$1&gt;='Gastos Gerais'!$D$4:$D$1003),-(Analítico!AG$1&lt;='Gastos Gerais'!$E$4:$E$1003),-('Gastos Gerais'!$C$4:$C$1003))</f>
        <v>0</v>
      </c>
      <c r="AH64" s="88">
        <f>SUMPRODUCT(-('Gastos Gerais'!$B$4:$B$1003=Analítico!$B64),-(Analítico!AH$1&gt;='Gastos Gerais'!$D$4:$D$1003),-(Analítico!AH$1&lt;='Gastos Gerais'!$E$4:$E$1003),-('Gastos Gerais'!$C$4:$C$1003))</f>
        <v>0</v>
      </c>
      <c r="AI64" s="88">
        <f>SUMPRODUCT(-('Gastos Gerais'!$B$4:$B$1003=Analítico!$B64),-(Analítico!AI$1&gt;='Gastos Gerais'!$D$4:$D$1003),-(Analítico!AI$1&lt;='Gastos Gerais'!$E$4:$E$1003),-('Gastos Gerais'!$C$4:$C$1003))</f>
        <v>0</v>
      </c>
      <c r="AJ64" s="88">
        <f>SUMPRODUCT(-('Gastos Gerais'!$B$4:$B$1003=Analítico!$B64),-(Analítico!AJ$1&gt;='Gastos Gerais'!$D$4:$D$1003),-(Analítico!AJ$1&lt;='Gastos Gerais'!$E$4:$E$1003),-('Gastos Gerais'!$C$4:$C$1003))</f>
        <v>0</v>
      </c>
      <c r="AK64" s="88">
        <f>SUMPRODUCT(-('Gastos Gerais'!$B$4:$B$1003=Analítico!$B64),-(Analítico!AK$1&gt;='Gastos Gerais'!$D$4:$D$1003),-(Analítico!AK$1&lt;='Gastos Gerais'!$E$4:$E$1003),-('Gastos Gerais'!$C$4:$C$1003))</f>
        <v>0</v>
      </c>
      <c r="AL64" s="88">
        <f>SUMPRODUCT(-('Gastos Gerais'!$B$4:$B$1003=Analítico!$B64),-(Analítico!AL$1&gt;='Gastos Gerais'!$D$4:$D$1003),-(Analítico!AL$1&lt;='Gastos Gerais'!$E$4:$E$1003),-('Gastos Gerais'!$C$4:$C$1003))</f>
        <v>0</v>
      </c>
      <c r="AM64" s="122">
        <f t="shared" si="20"/>
        <v>1560</v>
      </c>
      <c r="AN64" s="91">
        <f t="shared" ca="1" si="21"/>
        <v>1.0186684042404576E-4</v>
      </c>
      <c r="AO64" s="108"/>
      <c r="AP64" s="108"/>
      <c r="AQ64" s="108"/>
      <c r="AR64" s="108"/>
      <c r="AS64" s="108"/>
      <c r="AT64" s="108"/>
      <c r="AU64" s="108"/>
      <c r="AV64" s="108"/>
      <c r="AW64" s="108"/>
      <c r="AX64" s="108"/>
      <c r="AY64" s="108"/>
      <c r="AZ64" s="108"/>
      <c r="BA64" s="108"/>
      <c r="BB64" s="108"/>
      <c r="BC64" s="108"/>
      <c r="BD64" s="108"/>
      <c r="BE64" s="108"/>
    </row>
    <row r="65" spans="1:57" ht="23.25" customHeight="1">
      <c r="A65" s="76" t="s">
        <v>226</v>
      </c>
      <c r="B65" s="30" t="s">
        <v>227</v>
      </c>
      <c r="C65" s="88">
        <f>SUMPRODUCT(-('Gastos Gerais'!$B$4:$B$1003=Analítico!$B65),-(Analítico!C$1&gt;='Gastos Gerais'!$D$4:$D$1003),-(Analítico!C$1&lt;='Gastos Gerais'!$E$4:$E$1003),-('Gastos Gerais'!$C$4:$C$1003))</f>
        <v>18673.5</v>
      </c>
      <c r="D65" s="88">
        <f>SUMPRODUCT(-('Gastos Gerais'!$B$4:$B$1003=Analítico!$B65),-(Analítico!D$1&gt;='Gastos Gerais'!$D$4:$D$1003),-(Analítico!D$1&lt;='Gastos Gerais'!$E$4:$E$1003),-('Gastos Gerais'!$C$4:$C$1003))</f>
        <v>18673.5</v>
      </c>
      <c r="E65" s="88">
        <f>SUMPRODUCT(-('Gastos Gerais'!$B$4:$B$1003=Analítico!$B65),-(Analítico!E$1&gt;='Gastos Gerais'!$D$4:$D$1003),-(Analítico!E$1&lt;='Gastos Gerais'!$E$4:$E$1003),-('Gastos Gerais'!$C$4:$C$1003))</f>
        <v>18673.5</v>
      </c>
      <c r="F65" s="88">
        <f>SUMPRODUCT(-('Gastos Gerais'!$B$4:$B$1003=Analítico!$B65),-(Analítico!F$1&gt;='Gastos Gerais'!$D$4:$D$1003),-(Analítico!F$1&lt;='Gastos Gerais'!$E$4:$E$1003),-('Gastos Gerais'!$C$4:$C$1003))</f>
        <v>18673.5</v>
      </c>
      <c r="G65" s="88">
        <f>SUMPRODUCT(-('Gastos Gerais'!$B$4:$B$1003=Analítico!$B65),-(Analítico!G$1&gt;='Gastos Gerais'!$D$4:$D$1003),-(Analítico!G$1&lt;='Gastos Gerais'!$E$4:$E$1003),-('Gastos Gerais'!$C$4:$C$1003))</f>
        <v>18673.5</v>
      </c>
      <c r="H65" s="88">
        <f>SUMPRODUCT(-('Gastos Gerais'!$B$4:$B$1003=Analítico!$B65),-(Analítico!H$1&gt;='Gastos Gerais'!$D$4:$D$1003),-(Analítico!H$1&lt;='Gastos Gerais'!$E$4:$E$1003),-('Gastos Gerais'!$C$4:$C$1003))</f>
        <v>37347</v>
      </c>
      <c r="I65" s="88">
        <f>SUMPRODUCT(-('Gastos Gerais'!$B$4:$B$1003=Analítico!$B65),-(Analítico!I$1&gt;='Gastos Gerais'!$D$4:$D$1003),-(Analítico!I$1&lt;='Gastos Gerais'!$E$4:$E$1003),-('Gastos Gerais'!$C$4:$C$1003))</f>
        <v>0</v>
      </c>
      <c r="J65" s="88">
        <f>SUMPRODUCT(-('Gastos Gerais'!$B$4:$B$1003=Analítico!$B65),-(Analítico!J$1&gt;='Gastos Gerais'!$D$4:$D$1003),-(Analítico!J$1&lt;='Gastos Gerais'!$E$4:$E$1003),-('Gastos Gerais'!$C$4:$C$1003))</f>
        <v>0</v>
      </c>
      <c r="K65" s="88">
        <f>SUMPRODUCT(-('Gastos Gerais'!$B$4:$B$1003=Analítico!$B65),-(Analítico!K$1&gt;='Gastos Gerais'!$D$4:$D$1003),-(Analítico!K$1&lt;='Gastos Gerais'!$E$4:$E$1003),-('Gastos Gerais'!$C$4:$C$1003))</f>
        <v>0</v>
      </c>
      <c r="L65" s="88">
        <f>SUMPRODUCT(-('Gastos Gerais'!$B$4:$B$1003=Analítico!$B65),-(Analítico!L$1&gt;='Gastos Gerais'!$D$4:$D$1003),-(Analítico!L$1&lt;='Gastos Gerais'!$E$4:$E$1003),-('Gastos Gerais'!$C$4:$C$1003))</f>
        <v>0</v>
      </c>
      <c r="M65" s="88">
        <f>SUMPRODUCT(-('Gastos Gerais'!$B$4:$B$1003=Analítico!$B65),-(Analítico!M$1&gt;='Gastos Gerais'!$D$4:$D$1003),-(Analítico!M$1&lt;='Gastos Gerais'!$E$4:$E$1003),-('Gastos Gerais'!$C$4:$C$1003))</f>
        <v>0</v>
      </c>
      <c r="N65" s="88">
        <f>SUMPRODUCT(-('Gastos Gerais'!$B$4:$B$1003=Analítico!$B65),-(Analítico!N$1&gt;='Gastos Gerais'!$D$4:$D$1003),-(Analítico!N$1&lt;='Gastos Gerais'!$E$4:$E$1003),-('Gastos Gerais'!$C$4:$C$1003))</f>
        <v>0</v>
      </c>
      <c r="O65" s="88">
        <f>SUMPRODUCT(-('Gastos Gerais'!$B$4:$B$1003=Analítico!$B65),-(Analítico!O$1&gt;='Gastos Gerais'!$D$4:$D$1003),-(Analítico!O$1&lt;='Gastos Gerais'!$E$4:$E$1003),-('Gastos Gerais'!$C$4:$C$1003))</f>
        <v>0</v>
      </c>
      <c r="P65" s="88">
        <f>SUMPRODUCT(-('Gastos Gerais'!$B$4:$B$1003=Analítico!$B65),-(Analítico!P$1&gt;='Gastos Gerais'!$D$4:$D$1003),-(Analítico!P$1&lt;='Gastos Gerais'!$E$4:$E$1003),-('Gastos Gerais'!$C$4:$C$1003))</f>
        <v>0</v>
      </c>
      <c r="Q65" s="88">
        <f>SUMPRODUCT(-('Gastos Gerais'!$B$4:$B$1003=Analítico!$B65),-(Analítico!Q$1&gt;='Gastos Gerais'!$D$4:$D$1003),-(Analítico!Q$1&lt;='Gastos Gerais'!$E$4:$E$1003),-('Gastos Gerais'!$C$4:$C$1003))</f>
        <v>0</v>
      </c>
      <c r="R65" s="88">
        <f>SUMPRODUCT(-('Gastos Gerais'!$B$4:$B$1003=Analítico!$B65),-(Analítico!R$1&gt;='Gastos Gerais'!$D$4:$D$1003),-(Analítico!R$1&lt;='Gastos Gerais'!$E$4:$E$1003),-('Gastos Gerais'!$C$4:$C$1003))</f>
        <v>0</v>
      </c>
      <c r="S65" s="88">
        <f>SUMPRODUCT(-('Gastos Gerais'!$B$4:$B$1003=Analítico!$B65),-(Analítico!S$1&gt;='Gastos Gerais'!$D$4:$D$1003),-(Analítico!S$1&lt;='Gastos Gerais'!$E$4:$E$1003),-('Gastos Gerais'!$C$4:$C$1003))</f>
        <v>0</v>
      </c>
      <c r="T65" s="88">
        <f>SUMPRODUCT(-('Gastos Gerais'!$B$4:$B$1003=Analítico!$B65),-(Analítico!T$1&gt;='Gastos Gerais'!$D$4:$D$1003),-(Analítico!T$1&lt;='Gastos Gerais'!$E$4:$E$1003),-('Gastos Gerais'!$C$4:$C$1003))</f>
        <v>0</v>
      </c>
      <c r="U65" s="88">
        <f>SUMPRODUCT(-('Gastos Gerais'!$B$4:$B$1003=Analítico!$B65),-(Analítico!U$1&gt;='Gastos Gerais'!$D$4:$D$1003),-(Analítico!U$1&lt;='Gastos Gerais'!$E$4:$E$1003),-('Gastos Gerais'!$C$4:$C$1003))</f>
        <v>0</v>
      </c>
      <c r="V65" s="88">
        <f>SUMPRODUCT(-('Gastos Gerais'!$B$4:$B$1003=Analítico!$B65),-(Analítico!V$1&gt;='Gastos Gerais'!$D$4:$D$1003),-(Analítico!V$1&lt;='Gastos Gerais'!$E$4:$E$1003),-('Gastos Gerais'!$C$4:$C$1003))</f>
        <v>0</v>
      </c>
      <c r="W65" s="88">
        <f>SUMPRODUCT(-('Gastos Gerais'!$B$4:$B$1003=Analítico!$B65),-(Analítico!W$1&gt;='Gastos Gerais'!$D$4:$D$1003),-(Analítico!W$1&lt;='Gastos Gerais'!$E$4:$E$1003),-('Gastos Gerais'!$C$4:$C$1003))</f>
        <v>0</v>
      </c>
      <c r="X65" s="88">
        <f>SUMPRODUCT(-('Gastos Gerais'!$B$4:$B$1003=Analítico!$B65),-(Analítico!X$1&gt;='Gastos Gerais'!$D$4:$D$1003),-(Analítico!X$1&lt;='Gastos Gerais'!$E$4:$E$1003),-('Gastos Gerais'!$C$4:$C$1003))</f>
        <v>0</v>
      </c>
      <c r="Y65" s="88">
        <f>SUMPRODUCT(-('Gastos Gerais'!$B$4:$B$1003=Analítico!$B65),-(Analítico!Y$1&gt;='Gastos Gerais'!$D$4:$D$1003),-(Analítico!Y$1&lt;='Gastos Gerais'!$E$4:$E$1003),-('Gastos Gerais'!$C$4:$C$1003))</f>
        <v>0</v>
      </c>
      <c r="Z65" s="88">
        <f>SUMPRODUCT(-('Gastos Gerais'!$B$4:$B$1003=Analítico!$B65),-(Analítico!Z$1&gt;='Gastos Gerais'!$D$4:$D$1003),-(Analítico!Z$1&lt;='Gastos Gerais'!$E$4:$E$1003),-('Gastos Gerais'!$C$4:$C$1003))</f>
        <v>0</v>
      </c>
      <c r="AA65" s="88">
        <f>SUMPRODUCT(-('Gastos Gerais'!$B$4:$B$1003=Analítico!$B65),-(Analítico!AA$1&gt;='Gastos Gerais'!$D$4:$D$1003),-(Analítico!AA$1&lt;='Gastos Gerais'!$E$4:$E$1003),-('Gastos Gerais'!$C$4:$C$1003))</f>
        <v>0</v>
      </c>
      <c r="AB65" s="88">
        <f>SUMPRODUCT(-('Gastos Gerais'!$B$4:$B$1003=Analítico!$B65),-(Analítico!AB$1&gt;='Gastos Gerais'!$D$4:$D$1003),-(Analítico!AB$1&lt;='Gastos Gerais'!$E$4:$E$1003),-('Gastos Gerais'!$C$4:$C$1003))</f>
        <v>0</v>
      </c>
      <c r="AC65" s="88">
        <f>SUMPRODUCT(-('Gastos Gerais'!$B$4:$B$1003=Analítico!$B65),-(Analítico!AC$1&gt;='Gastos Gerais'!$D$4:$D$1003),-(Analítico!AC$1&lt;='Gastos Gerais'!$E$4:$E$1003),-('Gastos Gerais'!$C$4:$C$1003))</f>
        <v>0</v>
      </c>
      <c r="AD65" s="88">
        <f>SUMPRODUCT(-('Gastos Gerais'!$B$4:$B$1003=Analítico!$B65),-(Analítico!AD$1&gt;='Gastos Gerais'!$D$4:$D$1003),-(Analítico!AD$1&lt;='Gastos Gerais'!$E$4:$E$1003),-('Gastos Gerais'!$C$4:$C$1003))</f>
        <v>0</v>
      </c>
      <c r="AE65" s="88">
        <f>SUMPRODUCT(-('Gastos Gerais'!$B$4:$B$1003=Analítico!$B65),-(Analítico!AE$1&gt;='Gastos Gerais'!$D$4:$D$1003),-(Analítico!AE$1&lt;='Gastos Gerais'!$E$4:$E$1003),-('Gastos Gerais'!$C$4:$C$1003))</f>
        <v>0</v>
      </c>
      <c r="AF65" s="88">
        <f>SUMPRODUCT(-('Gastos Gerais'!$B$4:$B$1003=Analítico!$B65),-(Analítico!AF$1&gt;='Gastos Gerais'!$D$4:$D$1003),-(Analítico!AF$1&lt;='Gastos Gerais'!$E$4:$E$1003),-('Gastos Gerais'!$C$4:$C$1003))</f>
        <v>0</v>
      </c>
      <c r="AG65" s="88">
        <f>SUMPRODUCT(-('Gastos Gerais'!$B$4:$B$1003=Analítico!$B65),-(Analítico!AG$1&gt;='Gastos Gerais'!$D$4:$D$1003),-(Analítico!AG$1&lt;='Gastos Gerais'!$E$4:$E$1003),-('Gastos Gerais'!$C$4:$C$1003))</f>
        <v>0</v>
      </c>
      <c r="AH65" s="88">
        <f>SUMPRODUCT(-('Gastos Gerais'!$B$4:$B$1003=Analítico!$B65),-(Analítico!AH$1&gt;='Gastos Gerais'!$D$4:$D$1003),-(Analítico!AH$1&lt;='Gastos Gerais'!$E$4:$E$1003),-('Gastos Gerais'!$C$4:$C$1003))</f>
        <v>0</v>
      </c>
      <c r="AI65" s="88">
        <f>SUMPRODUCT(-('Gastos Gerais'!$B$4:$B$1003=Analítico!$B65),-(Analítico!AI$1&gt;='Gastos Gerais'!$D$4:$D$1003),-(Analítico!AI$1&lt;='Gastos Gerais'!$E$4:$E$1003),-('Gastos Gerais'!$C$4:$C$1003))</f>
        <v>0</v>
      </c>
      <c r="AJ65" s="88">
        <f>SUMPRODUCT(-('Gastos Gerais'!$B$4:$B$1003=Analítico!$B65),-(Analítico!AJ$1&gt;='Gastos Gerais'!$D$4:$D$1003),-(Analítico!AJ$1&lt;='Gastos Gerais'!$E$4:$E$1003),-('Gastos Gerais'!$C$4:$C$1003))</f>
        <v>0</v>
      </c>
      <c r="AK65" s="88">
        <f>SUMPRODUCT(-('Gastos Gerais'!$B$4:$B$1003=Analítico!$B65),-(Analítico!AK$1&gt;='Gastos Gerais'!$D$4:$D$1003),-(Analítico!AK$1&lt;='Gastos Gerais'!$E$4:$E$1003),-('Gastos Gerais'!$C$4:$C$1003))</f>
        <v>0</v>
      </c>
      <c r="AL65" s="88">
        <f>SUMPRODUCT(-('Gastos Gerais'!$B$4:$B$1003=Analítico!$B65),-(Analítico!AL$1&gt;='Gastos Gerais'!$D$4:$D$1003),-(Analítico!AL$1&lt;='Gastos Gerais'!$E$4:$E$1003),-('Gastos Gerais'!$C$4:$C$1003))</f>
        <v>0</v>
      </c>
      <c r="AM65" s="122">
        <f t="shared" si="20"/>
        <v>130714.5</v>
      </c>
      <c r="AN65" s="91">
        <f t="shared" ca="1" si="21"/>
        <v>8.5355596875698256E-3</v>
      </c>
      <c r="AO65" s="108"/>
      <c r="AP65" s="108"/>
      <c r="AQ65" s="108"/>
      <c r="AR65" s="108"/>
      <c r="AS65" s="108"/>
      <c r="AT65" s="108"/>
      <c r="AU65" s="108"/>
      <c r="AV65" s="108"/>
      <c r="AW65" s="108"/>
      <c r="AX65" s="108"/>
      <c r="AY65" s="108"/>
      <c r="AZ65" s="108"/>
      <c r="BA65" s="108"/>
      <c r="BB65" s="108"/>
      <c r="BC65" s="108"/>
      <c r="BD65" s="108"/>
      <c r="BE65" s="108"/>
    </row>
    <row r="66" spans="1:57" ht="23.25" customHeight="1">
      <c r="A66" s="76" t="s">
        <v>228</v>
      </c>
      <c r="B66" s="30" t="s">
        <v>229</v>
      </c>
      <c r="C66" s="88">
        <f>SUMPRODUCT(-('Gastos Gerais'!$B$4:$B$1003=Analítico!$B66),-(Analítico!C$1&gt;='Gastos Gerais'!$D$4:$D$1003),-(Analítico!C$1&lt;='Gastos Gerais'!$E$4:$E$1003),-('Gastos Gerais'!$C$4:$C$1003))</f>
        <v>0</v>
      </c>
      <c r="D66" s="88">
        <f>SUMPRODUCT(-('Gastos Gerais'!$B$4:$B$1003=Analítico!$B66),-(Analítico!D$1&gt;='Gastos Gerais'!$D$4:$D$1003),-(Analítico!D$1&lt;='Gastos Gerais'!$E$4:$E$1003),-('Gastos Gerais'!$C$4:$C$1003))</f>
        <v>0</v>
      </c>
      <c r="E66" s="88">
        <f>SUMPRODUCT(-('Gastos Gerais'!$B$4:$B$1003=Analítico!$B66),-(Analítico!E$1&gt;='Gastos Gerais'!$D$4:$D$1003),-(Analítico!E$1&lt;='Gastos Gerais'!$E$4:$E$1003),-('Gastos Gerais'!$C$4:$C$1003))</f>
        <v>0</v>
      </c>
      <c r="F66" s="88">
        <f>SUMPRODUCT(-('Gastos Gerais'!$B$4:$B$1003=Analítico!$B66),-(Analítico!F$1&gt;='Gastos Gerais'!$D$4:$D$1003),-(Analítico!F$1&lt;='Gastos Gerais'!$E$4:$E$1003),-('Gastos Gerais'!$C$4:$C$1003))</f>
        <v>0</v>
      </c>
      <c r="G66" s="88">
        <f>SUMPRODUCT(-('Gastos Gerais'!$B$4:$B$1003=Analítico!$B66),-(Analítico!G$1&gt;='Gastos Gerais'!$D$4:$D$1003),-(Analítico!G$1&lt;='Gastos Gerais'!$E$4:$E$1003),-('Gastos Gerais'!$C$4:$C$1003))</f>
        <v>0</v>
      </c>
      <c r="H66" s="88">
        <f>SUMPRODUCT(-('Gastos Gerais'!$B$4:$B$1003=Analítico!$B66),-(Analítico!H$1&gt;='Gastos Gerais'!$D$4:$D$1003),-(Analítico!H$1&lt;='Gastos Gerais'!$E$4:$E$1003),-('Gastos Gerais'!$C$4:$C$1003))</f>
        <v>0</v>
      </c>
      <c r="I66" s="88">
        <f>SUMPRODUCT(-('Gastos Gerais'!$B$4:$B$1003=Analítico!$B66),-(Analítico!I$1&gt;='Gastos Gerais'!$D$4:$D$1003),-(Analítico!I$1&lt;='Gastos Gerais'!$E$4:$E$1003),-('Gastos Gerais'!$C$4:$C$1003))</f>
        <v>0</v>
      </c>
      <c r="J66" s="88">
        <f>SUMPRODUCT(-('Gastos Gerais'!$B$4:$B$1003=Analítico!$B66),-(Analítico!J$1&gt;='Gastos Gerais'!$D$4:$D$1003),-(Analítico!J$1&lt;='Gastos Gerais'!$E$4:$E$1003),-('Gastos Gerais'!$C$4:$C$1003))</f>
        <v>0</v>
      </c>
      <c r="K66" s="88">
        <f>SUMPRODUCT(-('Gastos Gerais'!$B$4:$B$1003=Analítico!$B66),-(Analítico!K$1&gt;='Gastos Gerais'!$D$4:$D$1003),-(Analítico!K$1&lt;='Gastos Gerais'!$E$4:$E$1003),-('Gastos Gerais'!$C$4:$C$1003))</f>
        <v>0</v>
      </c>
      <c r="L66" s="88">
        <f>SUMPRODUCT(-('Gastos Gerais'!$B$4:$B$1003=Analítico!$B66),-(Analítico!L$1&gt;='Gastos Gerais'!$D$4:$D$1003),-(Analítico!L$1&lt;='Gastos Gerais'!$E$4:$E$1003),-('Gastos Gerais'!$C$4:$C$1003))</f>
        <v>0</v>
      </c>
      <c r="M66" s="88">
        <f>SUMPRODUCT(-('Gastos Gerais'!$B$4:$B$1003=Analítico!$B66),-(Analítico!M$1&gt;='Gastos Gerais'!$D$4:$D$1003),-(Analítico!M$1&lt;='Gastos Gerais'!$E$4:$E$1003),-('Gastos Gerais'!$C$4:$C$1003))</f>
        <v>0</v>
      </c>
      <c r="N66" s="88">
        <f>SUMPRODUCT(-('Gastos Gerais'!$B$4:$B$1003=Analítico!$B66),-(Analítico!N$1&gt;='Gastos Gerais'!$D$4:$D$1003),-(Analítico!N$1&lt;='Gastos Gerais'!$E$4:$E$1003),-('Gastos Gerais'!$C$4:$C$1003))</f>
        <v>0</v>
      </c>
      <c r="O66" s="88">
        <f>SUMPRODUCT(-('Gastos Gerais'!$B$4:$B$1003=Analítico!$B66),-(Analítico!O$1&gt;='Gastos Gerais'!$D$4:$D$1003),-(Analítico!O$1&lt;='Gastos Gerais'!$E$4:$E$1003),-('Gastos Gerais'!$C$4:$C$1003))</f>
        <v>0</v>
      </c>
      <c r="P66" s="88">
        <f>SUMPRODUCT(-('Gastos Gerais'!$B$4:$B$1003=Analítico!$B66),-(Analítico!P$1&gt;='Gastos Gerais'!$D$4:$D$1003),-(Analítico!P$1&lt;='Gastos Gerais'!$E$4:$E$1003),-('Gastos Gerais'!$C$4:$C$1003))</f>
        <v>0</v>
      </c>
      <c r="Q66" s="88">
        <f>SUMPRODUCT(-('Gastos Gerais'!$B$4:$B$1003=Analítico!$B66),-(Analítico!Q$1&gt;='Gastos Gerais'!$D$4:$D$1003),-(Analítico!Q$1&lt;='Gastos Gerais'!$E$4:$E$1003),-('Gastos Gerais'!$C$4:$C$1003))</f>
        <v>0</v>
      </c>
      <c r="R66" s="88">
        <f>SUMPRODUCT(-('Gastos Gerais'!$B$4:$B$1003=Analítico!$B66),-(Analítico!R$1&gt;='Gastos Gerais'!$D$4:$D$1003),-(Analítico!R$1&lt;='Gastos Gerais'!$E$4:$E$1003),-('Gastos Gerais'!$C$4:$C$1003))</f>
        <v>0</v>
      </c>
      <c r="S66" s="88">
        <f>SUMPRODUCT(-('Gastos Gerais'!$B$4:$B$1003=Analítico!$B66),-(Analítico!S$1&gt;='Gastos Gerais'!$D$4:$D$1003),-(Analítico!S$1&lt;='Gastos Gerais'!$E$4:$E$1003),-('Gastos Gerais'!$C$4:$C$1003))</f>
        <v>0</v>
      </c>
      <c r="T66" s="88">
        <f>SUMPRODUCT(-('Gastos Gerais'!$B$4:$B$1003=Analítico!$B66),-(Analítico!T$1&gt;='Gastos Gerais'!$D$4:$D$1003),-(Analítico!T$1&lt;='Gastos Gerais'!$E$4:$E$1003),-('Gastos Gerais'!$C$4:$C$1003))</f>
        <v>0</v>
      </c>
      <c r="U66" s="88">
        <f>SUMPRODUCT(-('Gastos Gerais'!$B$4:$B$1003=Analítico!$B66),-(Analítico!U$1&gt;='Gastos Gerais'!$D$4:$D$1003),-(Analítico!U$1&lt;='Gastos Gerais'!$E$4:$E$1003),-('Gastos Gerais'!$C$4:$C$1003))</f>
        <v>0</v>
      </c>
      <c r="V66" s="88">
        <f>SUMPRODUCT(-('Gastos Gerais'!$B$4:$B$1003=Analítico!$B66),-(Analítico!V$1&gt;='Gastos Gerais'!$D$4:$D$1003),-(Analítico!V$1&lt;='Gastos Gerais'!$E$4:$E$1003),-('Gastos Gerais'!$C$4:$C$1003))</f>
        <v>0</v>
      </c>
      <c r="W66" s="88">
        <f>SUMPRODUCT(-('Gastos Gerais'!$B$4:$B$1003=Analítico!$B66),-(Analítico!W$1&gt;='Gastos Gerais'!$D$4:$D$1003),-(Analítico!W$1&lt;='Gastos Gerais'!$E$4:$E$1003),-('Gastos Gerais'!$C$4:$C$1003))</f>
        <v>0</v>
      </c>
      <c r="X66" s="88">
        <f>SUMPRODUCT(-('Gastos Gerais'!$B$4:$B$1003=Analítico!$B66),-(Analítico!X$1&gt;='Gastos Gerais'!$D$4:$D$1003),-(Analítico!X$1&lt;='Gastos Gerais'!$E$4:$E$1003),-('Gastos Gerais'!$C$4:$C$1003))</f>
        <v>0</v>
      </c>
      <c r="Y66" s="88">
        <f>SUMPRODUCT(-('Gastos Gerais'!$B$4:$B$1003=Analítico!$B66),-(Analítico!Y$1&gt;='Gastos Gerais'!$D$4:$D$1003),-(Analítico!Y$1&lt;='Gastos Gerais'!$E$4:$E$1003),-('Gastos Gerais'!$C$4:$C$1003))</f>
        <v>0</v>
      </c>
      <c r="Z66" s="88">
        <f>SUMPRODUCT(-('Gastos Gerais'!$B$4:$B$1003=Analítico!$B66),-(Analítico!Z$1&gt;='Gastos Gerais'!$D$4:$D$1003),-(Analítico!Z$1&lt;='Gastos Gerais'!$E$4:$E$1003),-('Gastos Gerais'!$C$4:$C$1003))</f>
        <v>0</v>
      </c>
      <c r="AA66" s="88">
        <f>SUMPRODUCT(-('Gastos Gerais'!$B$4:$B$1003=Analítico!$B66),-(Analítico!AA$1&gt;='Gastos Gerais'!$D$4:$D$1003),-(Analítico!AA$1&lt;='Gastos Gerais'!$E$4:$E$1003),-('Gastos Gerais'!$C$4:$C$1003))</f>
        <v>0</v>
      </c>
      <c r="AB66" s="88">
        <f>SUMPRODUCT(-('Gastos Gerais'!$B$4:$B$1003=Analítico!$B66),-(Analítico!AB$1&gt;='Gastos Gerais'!$D$4:$D$1003),-(Analítico!AB$1&lt;='Gastos Gerais'!$E$4:$E$1003),-('Gastos Gerais'!$C$4:$C$1003))</f>
        <v>0</v>
      </c>
      <c r="AC66" s="88">
        <f>SUMPRODUCT(-('Gastos Gerais'!$B$4:$B$1003=Analítico!$B66),-(Analítico!AC$1&gt;='Gastos Gerais'!$D$4:$D$1003),-(Analítico!AC$1&lt;='Gastos Gerais'!$E$4:$E$1003),-('Gastos Gerais'!$C$4:$C$1003))</f>
        <v>0</v>
      </c>
      <c r="AD66" s="88">
        <f>SUMPRODUCT(-('Gastos Gerais'!$B$4:$B$1003=Analítico!$B66),-(Analítico!AD$1&gt;='Gastos Gerais'!$D$4:$D$1003),-(Analítico!AD$1&lt;='Gastos Gerais'!$E$4:$E$1003),-('Gastos Gerais'!$C$4:$C$1003))</f>
        <v>0</v>
      </c>
      <c r="AE66" s="88">
        <f>SUMPRODUCT(-('Gastos Gerais'!$B$4:$B$1003=Analítico!$B66),-(Analítico!AE$1&gt;='Gastos Gerais'!$D$4:$D$1003),-(Analítico!AE$1&lt;='Gastos Gerais'!$E$4:$E$1003),-('Gastos Gerais'!$C$4:$C$1003))</f>
        <v>0</v>
      </c>
      <c r="AF66" s="88">
        <f>SUMPRODUCT(-('Gastos Gerais'!$B$4:$B$1003=Analítico!$B66),-(Analítico!AF$1&gt;='Gastos Gerais'!$D$4:$D$1003),-(Analítico!AF$1&lt;='Gastos Gerais'!$E$4:$E$1003),-('Gastos Gerais'!$C$4:$C$1003))</f>
        <v>0</v>
      </c>
      <c r="AG66" s="88">
        <f>SUMPRODUCT(-('Gastos Gerais'!$B$4:$B$1003=Analítico!$B66),-(Analítico!AG$1&gt;='Gastos Gerais'!$D$4:$D$1003),-(Analítico!AG$1&lt;='Gastos Gerais'!$E$4:$E$1003),-('Gastos Gerais'!$C$4:$C$1003))</f>
        <v>0</v>
      </c>
      <c r="AH66" s="88">
        <f>SUMPRODUCT(-('Gastos Gerais'!$B$4:$B$1003=Analítico!$B66),-(Analítico!AH$1&gt;='Gastos Gerais'!$D$4:$D$1003),-(Analítico!AH$1&lt;='Gastos Gerais'!$E$4:$E$1003),-('Gastos Gerais'!$C$4:$C$1003))</f>
        <v>0</v>
      </c>
      <c r="AI66" s="88">
        <f>SUMPRODUCT(-('Gastos Gerais'!$B$4:$B$1003=Analítico!$B66),-(Analítico!AI$1&gt;='Gastos Gerais'!$D$4:$D$1003),-(Analítico!AI$1&lt;='Gastos Gerais'!$E$4:$E$1003),-('Gastos Gerais'!$C$4:$C$1003))</f>
        <v>0</v>
      </c>
      <c r="AJ66" s="88">
        <f>SUMPRODUCT(-('Gastos Gerais'!$B$4:$B$1003=Analítico!$B66),-(Analítico!AJ$1&gt;='Gastos Gerais'!$D$4:$D$1003),-(Analítico!AJ$1&lt;='Gastos Gerais'!$E$4:$E$1003),-('Gastos Gerais'!$C$4:$C$1003))</f>
        <v>0</v>
      </c>
      <c r="AK66" s="88">
        <f>SUMPRODUCT(-('Gastos Gerais'!$B$4:$B$1003=Analítico!$B66),-(Analítico!AK$1&gt;='Gastos Gerais'!$D$4:$D$1003),-(Analítico!AK$1&lt;='Gastos Gerais'!$E$4:$E$1003),-('Gastos Gerais'!$C$4:$C$1003))</f>
        <v>0</v>
      </c>
      <c r="AL66" s="88">
        <f>SUMPRODUCT(-('Gastos Gerais'!$B$4:$B$1003=Analítico!$B66),-(Analítico!AL$1&gt;='Gastos Gerais'!$D$4:$D$1003),-(Analítico!AL$1&lt;='Gastos Gerais'!$E$4:$E$1003),-('Gastos Gerais'!$C$4:$C$1003))</f>
        <v>0</v>
      </c>
      <c r="AM66" s="122">
        <f t="shared" si="20"/>
        <v>0</v>
      </c>
      <c r="AN66" s="91">
        <f t="shared" ca="1" si="21"/>
        <v>0</v>
      </c>
      <c r="AO66" s="108"/>
      <c r="AP66" s="108"/>
      <c r="AQ66" s="108"/>
      <c r="AR66" s="108"/>
      <c r="AS66" s="108"/>
      <c r="AT66" s="108"/>
      <c r="AU66" s="108"/>
      <c r="AV66" s="108"/>
      <c r="AW66" s="108"/>
      <c r="AX66" s="108"/>
      <c r="AY66" s="108"/>
      <c r="AZ66" s="108"/>
      <c r="BA66" s="108"/>
      <c r="BB66" s="108"/>
      <c r="BC66" s="108"/>
      <c r="BD66" s="108"/>
      <c r="BE66" s="108"/>
    </row>
    <row r="67" spans="1:57" ht="23.25" customHeight="1">
      <c r="A67" s="76" t="s">
        <v>230</v>
      </c>
      <c r="B67" s="30" t="s">
        <v>231</v>
      </c>
      <c r="C67" s="88">
        <f>SUMPRODUCT(-('Gastos Gerais'!$B$4:$B$1003=Analítico!$B67),-(Analítico!C$1&gt;='Gastos Gerais'!$D$4:$D$1003),-(Analítico!C$1&lt;='Gastos Gerais'!$E$4:$E$1003),-('Gastos Gerais'!$C$4:$C$1003))</f>
        <v>0</v>
      </c>
      <c r="D67" s="88">
        <f>SUMPRODUCT(-('Gastos Gerais'!$B$4:$B$1003=Analítico!$B67),-(Analítico!D$1&gt;='Gastos Gerais'!$D$4:$D$1003),-(Analítico!D$1&lt;='Gastos Gerais'!$E$4:$E$1003),-('Gastos Gerais'!$C$4:$C$1003))</f>
        <v>0</v>
      </c>
      <c r="E67" s="88">
        <f>SUMPRODUCT(-('Gastos Gerais'!$B$4:$B$1003=Analítico!$B67),-(Analítico!E$1&gt;='Gastos Gerais'!$D$4:$D$1003),-(Analítico!E$1&lt;='Gastos Gerais'!$E$4:$E$1003),-('Gastos Gerais'!$C$4:$C$1003))</f>
        <v>0</v>
      </c>
      <c r="F67" s="88">
        <f>SUMPRODUCT(-('Gastos Gerais'!$B$4:$B$1003=Analítico!$B67),-(Analítico!F$1&gt;='Gastos Gerais'!$D$4:$D$1003),-(Analítico!F$1&lt;='Gastos Gerais'!$E$4:$E$1003),-('Gastos Gerais'!$C$4:$C$1003))</f>
        <v>0</v>
      </c>
      <c r="G67" s="88">
        <f>SUMPRODUCT(-('Gastos Gerais'!$B$4:$B$1003=Analítico!$B67),-(Analítico!G$1&gt;='Gastos Gerais'!$D$4:$D$1003),-(Analítico!G$1&lt;='Gastos Gerais'!$E$4:$E$1003),-('Gastos Gerais'!$C$4:$C$1003))</f>
        <v>0</v>
      </c>
      <c r="H67" s="88">
        <f>SUMPRODUCT(-('Gastos Gerais'!$B$4:$B$1003=Analítico!$B67),-(Analítico!H$1&gt;='Gastos Gerais'!$D$4:$D$1003),-(Analítico!H$1&lt;='Gastos Gerais'!$E$4:$E$1003),-('Gastos Gerais'!$C$4:$C$1003))</f>
        <v>0</v>
      </c>
      <c r="I67" s="88">
        <f>SUMPRODUCT(-('Gastos Gerais'!$B$4:$B$1003=Analítico!$B67),-(Analítico!I$1&gt;='Gastos Gerais'!$D$4:$D$1003),-(Analítico!I$1&lt;='Gastos Gerais'!$E$4:$E$1003),-('Gastos Gerais'!$C$4:$C$1003))</f>
        <v>0</v>
      </c>
      <c r="J67" s="88">
        <f>SUMPRODUCT(-('Gastos Gerais'!$B$4:$B$1003=Analítico!$B67),-(Analítico!J$1&gt;='Gastos Gerais'!$D$4:$D$1003),-(Analítico!J$1&lt;='Gastos Gerais'!$E$4:$E$1003),-('Gastos Gerais'!$C$4:$C$1003))</f>
        <v>0</v>
      </c>
      <c r="K67" s="88">
        <f>SUMPRODUCT(-('Gastos Gerais'!$B$4:$B$1003=Analítico!$B67),-(Analítico!K$1&gt;='Gastos Gerais'!$D$4:$D$1003),-(Analítico!K$1&lt;='Gastos Gerais'!$E$4:$E$1003),-('Gastos Gerais'!$C$4:$C$1003))</f>
        <v>0</v>
      </c>
      <c r="L67" s="88">
        <f>SUMPRODUCT(-('Gastos Gerais'!$B$4:$B$1003=Analítico!$B67),-(Analítico!L$1&gt;='Gastos Gerais'!$D$4:$D$1003),-(Analítico!L$1&lt;='Gastos Gerais'!$E$4:$E$1003),-('Gastos Gerais'!$C$4:$C$1003))</f>
        <v>0</v>
      </c>
      <c r="M67" s="88">
        <f>SUMPRODUCT(-('Gastos Gerais'!$B$4:$B$1003=Analítico!$B67),-(Analítico!M$1&gt;='Gastos Gerais'!$D$4:$D$1003),-(Analítico!M$1&lt;='Gastos Gerais'!$E$4:$E$1003),-('Gastos Gerais'!$C$4:$C$1003))</f>
        <v>0</v>
      </c>
      <c r="N67" s="88">
        <f>SUMPRODUCT(-('Gastos Gerais'!$B$4:$B$1003=Analítico!$B67),-(Analítico!N$1&gt;='Gastos Gerais'!$D$4:$D$1003),-(Analítico!N$1&lt;='Gastos Gerais'!$E$4:$E$1003),-('Gastos Gerais'!$C$4:$C$1003))</f>
        <v>0</v>
      </c>
      <c r="O67" s="88">
        <f>SUMPRODUCT(-('Gastos Gerais'!$B$4:$B$1003=Analítico!$B67),-(Analítico!O$1&gt;='Gastos Gerais'!$D$4:$D$1003),-(Analítico!O$1&lt;='Gastos Gerais'!$E$4:$E$1003),-('Gastos Gerais'!$C$4:$C$1003))</f>
        <v>0</v>
      </c>
      <c r="P67" s="88">
        <f>SUMPRODUCT(-('Gastos Gerais'!$B$4:$B$1003=Analítico!$B67),-(Analítico!P$1&gt;='Gastos Gerais'!$D$4:$D$1003),-(Analítico!P$1&lt;='Gastos Gerais'!$E$4:$E$1003),-('Gastos Gerais'!$C$4:$C$1003))</f>
        <v>0</v>
      </c>
      <c r="Q67" s="88">
        <f>SUMPRODUCT(-('Gastos Gerais'!$B$4:$B$1003=Analítico!$B67),-(Analítico!Q$1&gt;='Gastos Gerais'!$D$4:$D$1003),-(Analítico!Q$1&lt;='Gastos Gerais'!$E$4:$E$1003),-('Gastos Gerais'!$C$4:$C$1003))</f>
        <v>0</v>
      </c>
      <c r="R67" s="88">
        <f>SUMPRODUCT(-('Gastos Gerais'!$B$4:$B$1003=Analítico!$B67),-(Analítico!R$1&gt;='Gastos Gerais'!$D$4:$D$1003),-(Analítico!R$1&lt;='Gastos Gerais'!$E$4:$E$1003),-('Gastos Gerais'!$C$4:$C$1003))</f>
        <v>0</v>
      </c>
      <c r="S67" s="88">
        <f>SUMPRODUCT(-('Gastos Gerais'!$B$4:$B$1003=Analítico!$B67),-(Analítico!S$1&gt;='Gastos Gerais'!$D$4:$D$1003),-(Analítico!S$1&lt;='Gastos Gerais'!$E$4:$E$1003),-('Gastos Gerais'!$C$4:$C$1003))</f>
        <v>0</v>
      </c>
      <c r="T67" s="88">
        <f>SUMPRODUCT(-('Gastos Gerais'!$B$4:$B$1003=Analítico!$B67),-(Analítico!T$1&gt;='Gastos Gerais'!$D$4:$D$1003),-(Analítico!T$1&lt;='Gastos Gerais'!$E$4:$E$1003),-('Gastos Gerais'!$C$4:$C$1003))</f>
        <v>0</v>
      </c>
      <c r="U67" s="88">
        <f>SUMPRODUCT(-('Gastos Gerais'!$B$4:$B$1003=Analítico!$B67),-(Analítico!U$1&gt;='Gastos Gerais'!$D$4:$D$1003),-(Analítico!U$1&lt;='Gastos Gerais'!$E$4:$E$1003),-('Gastos Gerais'!$C$4:$C$1003))</f>
        <v>0</v>
      </c>
      <c r="V67" s="88">
        <f>SUMPRODUCT(-('Gastos Gerais'!$B$4:$B$1003=Analítico!$B67),-(Analítico!V$1&gt;='Gastos Gerais'!$D$4:$D$1003),-(Analítico!V$1&lt;='Gastos Gerais'!$E$4:$E$1003),-('Gastos Gerais'!$C$4:$C$1003))</f>
        <v>0</v>
      </c>
      <c r="W67" s="88">
        <f>SUMPRODUCT(-('Gastos Gerais'!$B$4:$B$1003=Analítico!$B67),-(Analítico!W$1&gt;='Gastos Gerais'!$D$4:$D$1003),-(Analítico!W$1&lt;='Gastos Gerais'!$E$4:$E$1003),-('Gastos Gerais'!$C$4:$C$1003))</f>
        <v>0</v>
      </c>
      <c r="X67" s="88">
        <f>SUMPRODUCT(-('Gastos Gerais'!$B$4:$B$1003=Analítico!$B67),-(Analítico!X$1&gt;='Gastos Gerais'!$D$4:$D$1003),-(Analítico!X$1&lt;='Gastos Gerais'!$E$4:$E$1003),-('Gastos Gerais'!$C$4:$C$1003))</f>
        <v>0</v>
      </c>
      <c r="Y67" s="88">
        <f>SUMPRODUCT(-('Gastos Gerais'!$B$4:$B$1003=Analítico!$B67),-(Analítico!Y$1&gt;='Gastos Gerais'!$D$4:$D$1003),-(Analítico!Y$1&lt;='Gastos Gerais'!$E$4:$E$1003),-('Gastos Gerais'!$C$4:$C$1003))</f>
        <v>0</v>
      </c>
      <c r="Z67" s="88">
        <f>SUMPRODUCT(-('Gastos Gerais'!$B$4:$B$1003=Analítico!$B67),-(Analítico!Z$1&gt;='Gastos Gerais'!$D$4:$D$1003),-(Analítico!Z$1&lt;='Gastos Gerais'!$E$4:$E$1003),-('Gastos Gerais'!$C$4:$C$1003))</f>
        <v>0</v>
      </c>
      <c r="AA67" s="88">
        <f>SUMPRODUCT(-('Gastos Gerais'!$B$4:$B$1003=Analítico!$B67),-(Analítico!AA$1&gt;='Gastos Gerais'!$D$4:$D$1003),-(Analítico!AA$1&lt;='Gastos Gerais'!$E$4:$E$1003),-('Gastos Gerais'!$C$4:$C$1003))</f>
        <v>0</v>
      </c>
      <c r="AB67" s="88">
        <f>SUMPRODUCT(-('Gastos Gerais'!$B$4:$B$1003=Analítico!$B67),-(Analítico!AB$1&gt;='Gastos Gerais'!$D$4:$D$1003),-(Analítico!AB$1&lt;='Gastos Gerais'!$E$4:$E$1003),-('Gastos Gerais'!$C$4:$C$1003))</f>
        <v>0</v>
      </c>
      <c r="AC67" s="88">
        <f>SUMPRODUCT(-('Gastos Gerais'!$B$4:$B$1003=Analítico!$B67),-(Analítico!AC$1&gt;='Gastos Gerais'!$D$4:$D$1003),-(Analítico!AC$1&lt;='Gastos Gerais'!$E$4:$E$1003),-('Gastos Gerais'!$C$4:$C$1003))</f>
        <v>0</v>
      </c>
      <c r="AD67" s="88">
        <f>SUMPRODUCT(-('Gastos Gerais'!$B$4:$B$1003=Analítico!$B67),-(Analítico!AD$1&gt;='Gastos Gerais'!$D$4:$D$1003),-(Analítico!AD$1&lt;='Gastos Gerais'!$E$4:$E$1003),-('Gastos Gerais'!$C$4:$C$1003))</f>
        <v>0</v>
      </c>
      <c r="AE67" s="88">
        <f>SUMPRODUCT(-('Gastos Gerais'!$B$4:$B$1003=Analítico!$B67),-(Analítico!AE$1&gt;='Gastos Gerais'!$D$4:$D$1003),-(Analítico!AE$1&lt;='Gastos Gerais'!$E$4:$E$1003),-('Gastos Gerais'!$C$4:$C$1003))</f>
        <v>0</v>
      </c>
      <c r="AF67" s="88">
        <f>SUMPRODUCT(-('Gastos Gerais'!$B$4:$B$1003=Analítico!$B67),-(Analítico!AF$1&gt;='Gastos Gerais'!$D$4:$D$1003),-(Analítico!AF$1&lt;='Gastos Gerais'!$E$4:$E$1003),-('Gastos Gerais'!$C$4:$C$1003))</f>
        <v>0</v>
      </c>
      <c r="AG67" s="88">
        <f>SUMPRODUCT(-('Gastos Gerais'!$B$4:$B$1003=Analítico!$B67),-(Analítico!AG$1&gt;='Gastos Gerais'!$D$4:$D$1003),-(Analítico!AG$1&lt;='Gastos Gerais'!$E$4:$E$1003),-('Gastos Gerais'!$C$4:$C$1003))</f>
        <v>0</v>
      </c>
      <c r="AH67" s="88">
        <f>SUMPRODUCT(-('Gastos Gerais'!$B$4:$B$1003=Analítico!$B67),-(Analítico!AH$1&gt;='Gastos Gerais'!$D$4:$D$1003),-(Analítico!AH$1&lt;='Gastos Gerais'!$E$4:$E$1003),-('Gastos Gerais'!$C$4:$C$1003))</f>
        <v>0</v>
      </c>
      <c r="AI67" s="88">
        <f>SUMPRODUCT(-('Gastos Gerais'!$B$4:$B$1003=Analítico!$B67),-(Analítico!AI$1&gt;='Gastos Gerais'!$D$4:$D$1003),-(Analítico!AI$1&lt;='Gastos Gerais'!$E$4:$E$1003),-('Gastos Gerais'!$C$4:$C$1003))</f>
        <v>0</v>
      </c>
      <c r="AJ67" s="88">
        <f>SUMPRODUCT(-('Gastos Gerais'!$B$4:$B$1003=Analítico!$B67),-(Analítico!AJ$1&gt;='Gastos Gerais'!$D$4:$D$1003),-(Analítico!AJ$1&lt;='Gastos Gerais'!$E$4:$E$1003),-('Gastos Gerais'!$C$4:$C$1003))</f>
        <v>0</v>
      </c>
      <c r="AK67" s="88">
        <f>SUMPRODUCT(-('Gastos Gerais'!$B$4:$B$1003=Analítico!$B67),-(Analítico!AK$1&gt;='Gastos Gerais'!$D$4:$D$1003),-(Analítico!AK$1&lt;='Gastos Gerais'!$E$4:$E$1003),-('Gastos Gerais'!$C$4:$C$1003))</f>
        <v>0</v>
      </c>
      <c r="AL67" s="88">
        <f>SUMPRODUCT(-('Gastos Gerais'!$B$4:$B$1003=Analítico!$B67),-(Analítico!AL$1&gt;='Gastos Gerais'!$D$4:$D$1003),-(Analítico!AL$1&lt;='Gastos Gerais'!$E$4:$E$1003),-('Gastos Gerais'!$C$4:$C$1003))</f>
        <v>0</v>
      </c>
      <c r="AM67" s="122">
        <f t="shared" si="20"/>
        <v>0</v>
      </c>
      <c r="AN67" s="91">
        <f t="shared" ca="1" si="21"/>
        <v>0</v>
      </c>
      <c r="AO67" s="108"/>
      <c r="AP67" s="108"/>
      <c r="AQ67" s="108"/>
      <c r="AR67" s="108"/>
      <c r="AS67" s="108"/>
      <c r="AT67" s="108"/>
      <c r="AU67" s="108"/>
      <c r="AV67" s="108"/>
      <c r="AW67" s="108"/>
      <c r="AX67" s="108"/>
      <c r="AY67" s="108"/>
      <c r="AZ67" s="108"/>
      <c r="BA67" s="108"/>
      <c r="BB67" s="108"/>
      <c r="BC67" s="108"/>
      <c r="BD67" s="108"/>
      <c r="BE67" s="108"/>
    </row>
    <row r="68" spans="1:57" ht="23.25" customHeight="1">
      <c r="A68" s="76" t="s">
        <v>232</v>
      </c>
      <c r="B68" s="30" t="s">
        <v>233</v>
      </c>
      <c r="C68" s="88">
        <f>SUMPRODUCT(-('Gastos Gerais'!$B$4:$B$1003=Analítico!$B68),-(Analítico!C$1&gt;='Gastos Gerais'!$D$4:$D$1003),-(Analítico!C$1&lt;='Gastos Gerais'!$E$4:$E$1003),-('Gastos Gerais'!$C$4:$C$1003))</f>
        <v>0</v>
      </c>
      <c r="D68" s="88">
        <f>SUMPRODUCT(-('Gastos Gerais'!$B$4:$B$1003=Analítico!$B68),-(Analítico!D$1&gt;='Gastos Gerais'!$D$4:$D$1003),-(Analítico!D$1&lt;='Gastos Gerais'!$E$4:$E$1003),-('Gastos Gerais'!$C$4:$C$1003))</f>
        <v>0</v>
      </c>
      <c r="E68" s="88">
        <f>SUMPRODUCT(-('Gastos Gerais'!$B$4:$B$1003=Analítico!$B68),-(Analítico!E$1&gt;='Gastos Gerais'!$D$4:$D$1003),-(Analítico!E$1&lt;='Gastos Gerais'!$E$4:$E$1003),-('Gastos Gerais'!$C$4:$C$1003))</f>
        <v>0</v>
      </c>
      <c r="F68" s="88">
        <f>SUMPRODUCT(-('Gastos Gerais'!$B$4:$B$1003=Analítico!$B68),-(Analítico!F$1&gt;='Gastos Gerais'!$D$4:$D$1003),-(Analítico!F$1&lt;='Gastos Gerais'!$E$4:$E$1003),-('Gastos Gerais'!$C$4:$C$1003))</f>
        <v>0</v>
      </c>
      <c r="G68" s="88">
        <f>SUMPRODUCT(-('Gastos Gerais'!$B$4:$B$1003=Analítico!$B68),-(Analítico!G$1&gt;='Gastos Gerais'!$D$4:$D$1003),-(Analítico!G$1&lt;='Gastos Gerais'!$E$4:$E$1003),-('Gastos Gerais'!$C$4:$C$1003))</f>
        <v>0</v>
      </c>
      <c r="H68" s="88">
        <f>SUMPRODUCT(-('Gastos Gerais'!$B$4:$B$1003=Analítico!$B68),-(Analítico!H$1&gt;='Gastos Gerais'!$D$4:$D$1003),-(Analítico!H$1&lt;='Gastos Gerais'!$E$4:$E$1003),-('Gastos Gerais'!$C$4:$C$1003))</f>
        <v>0</v>
      </c>
      <c r="I68" s="88">
        <f>SUMPRODUCT(-('Gastos Gerais'!$B$4:$B$1003=Analítico!$B68),-(Analítico!I$1&gt;='Gastos Gerais'!$D$4:$D$1003),-(Analítico!I$1&lt;='Gastos Gerais'!$E$4:$E$1003),-('Gastos Gerais'!$C$4:$C$1003))</f>
        <v>0</v>
      </c>
      <c r="J68" s="88">
        <f>SUMPRODUCT(-('Gastos Gerais'!$B$4:$B$1003=Analítico!$B68),-(Analítico!J$1&gt;='Gastos Gerais'!$D$4:$D$1003),-(Analítico!J$1&lt;='Gastos Gerais'!$E$4:$E$1003),-('Gastos Gerais'!$C$4:$C$1003))</f>
        <v>0</v>
      </c>
      <c r="K68" s="88">
        <f>SUMPRODUCT(-('Gastos Gerais'!$B$4:$B$1003=Analítico!$B68),-(Analítico!K$1&gt;='Gastos Gerais'!$D$4:$D$1003),-(Analítico!K$1&lt;='Gastos Gerais'!$E$4:$E$1003),-('Gastos Gerais'!$C$4:$C$1003))</f>
        <v>0</v>
      </c>
      <c r="L68" s="88">
        <f>SUMPRODUCT(-('Gastos Gerais'!$B$4:$B$1003=Analítico!$B68),-(Analítico!L$1&gt;='Gastos Gerais'!$D$4:$D$1003),-(Analítico!L$1&lt;='Gastos Gerais'!$E$4:$E$1003),-('Gastos Gerais'!$C$4:$C$1003))</f>
        <v>0</v>
      </c>
      <c r="M68" s="88">
        <f>SUMPRODUCT(-('Gastos Gerais'!$B$4:$B$1003=Analítico!$B68),-(Analítico!M$1&gt;='Gastos Gerais'!$D$4:$D$1003),-(Analítico!M$1&lt;='Gastos Gerais'!$E$4:$E$1003),-('Gastos Gerais'!$C$4:$C$1003))</f>
        <v>0</v>
      </c>
      <c r="N68" s="88">
        <f>SUMPRODUCT(-('Gastos Gerais'!$B$4:$B$1003=Analítico!$B68),-(Analítico!N$1&gt;='Gastos Gerais'!$D$4:$D$1003),-(Analítico!N$1&lt;='Gastos Gerais'!$E$4:$E$1003),-('Gastos Gerais'!$C$4:$C$1003))</f>
        <v>0</v>
      </c>
      <c r="O68" s="88">
        <f>SUMPRODUCT(-('Gastos Gerais'!$B$4:$B$1003=Analítico!$B68),-(Analítico!O$1&gt;='Gastos Gerais'!$D$4:$D$1003),-(Analítico!O$1&lt;='Gastos Gerais'!$E$4:$E$1003),-('Gastos Gerais'!$C$4:$C$1003))</f>
        <v>0</v>
      </c>
      <c r="P68" s="88">
        <f>SUMPRODUCT(-('Gastos Gerais'!$B$4:$B$1003=Analítico!$B68),-(Analítico!P$1&gt;='Gastos Gerais'!$D$4:$D$1003),-(Analítico!P$1&lt;='Gastos Gerais'!$E$4:$E$1003),-('Gastos Gerais'!$C$4:$C$1003))</f>
        <v>0</v>
      </c>
      <c r="Q68" s="88">
        <f>SUMPRODUCT(-('Gastos Gerais'!$B$4:$B$1003=Analítico!$B68),-(Analítico!Q$1&gt;='Gastos Gerais'!$D$4:$D$1003),-(Analítico!Q$1&lt;='Gastos Gerais'!$E$4:$E$1003),-('Gastos Gerais'!$C$4:$C$1003))</f>
        <v>0</v>
      </c>
      <c r="R68" s="88">
        <f>SUMPRODUCT(-('Gastos Gerais'!$B$4:$B$1003=Analítico!$B68),-(Analítico!R$1&gt;='Gastos Gerais'!$D$4:$D$1003),-(Analítico!R$1&lt;='Gastos Gerais'!$E$4:$E$1003),-('Gastos Gerais'!$C$4:$C$1003))</f>
        <v>0</v>
      </c>
      <c r="S68" s="88">
        <f>SUMPRODUCT(-('Gastos Gerais'!$B$4:$B$1003=Analítico!$B68),-(Analítico!S$1&gt;='Gastos Gerais'!$D$4:$D$1003),-(Analítico!S$1&lt;='Gastos Gerais'!$E$4:$E$1003),-('Gastos Gerais'!$C$4:$C$1003))</f>
        <v>0</v>
      </c>
      <c r="T68" s="88">
        <f>SUMPRODUCT(-('Gastos Gerais'!$B$4:$B$1003=Analítico!$B68),-(Analítico!T$1&gt;='Gastos Gerais'!$D$4:$D$1003),-(Analítico!T$1&lt;='Gastos Gerais'!$E$4:$E$1003),-('Gastos Gerais'!$C$4:$C$1003))</f>
        <v>0</v>
      </c>
      <c r="U68" s="88">
        <f>SUMPRODUCT(-('Gastos Gerais'!$B$4:$B$1003=Analítico!$B68),-(Analítico!U$1&gt;='Gastos Gerais'!$D$4:$D$1003),-(Analítico!U$1&lt;='Gastos Gerais'!$E$4:$E$1003),-('Gastos Gerais'!$C$4:$C$1003))</f>
        <v>0</v>
      </c>
      <c r="V68" s="88">
        <f>SUMPRODUCT(-('Gastos Gerais'!$B$4:$B$1003=Analítico!$B68),-(Analítico!V$1&gt;='Gastos Gerais'!$D$4:$D$1003),-(Analítico!V$1&lt;='Gastos Gerais'!$E$4:$E$1003),-('Gastos Gerais'!$C$4:$C$1003))</f>
        <v>0</v>
      </c>
      <c r="W68" s="88">
        <f>SUMPRODUCT(-('Gastos Gerais'!$B$4:$B$1003=Analítico!$B68),-(Analítico!W$1&gt;='Gastos Gerais'!$D$4:$D$1003),-(Analítico!W$1&lt;='Gastos Gerais'!$E$4:$E$1003),-('Gastos Gerais'!$C$4:$C$1003))</f>
        <v>0</v>
      </c>
      <c r="X68" s="88">
        <f>SUMPRODUCT(-('Gastos Gerais'!$B$4:$B$1003=Analítico!$B68),-(Analítico!X$1&gt;='Gastos Gerais'!$D$4:$D$1003),-(Analítico!X$1&lt;='Gastos Gerais'!$E$4:$E$1003),-('Gastos Gerais'!$C$4:$C$1003))</f>
        <v>0</v>
      </c>
      <c r="Y68" s="88">
        <f>SUMPRODUCT(-('Gastos Gerais'!$B$4:$B$1003=Analítico!$B68),-(Analítico!Y$1&gt;='Gastos Gerais'!$D$4:$D$1003),-(Analítico!Y$1&lt;='Gastos Gerais'!$E$4:$E$1003),-('Gastos Gerais'!$C$4:$C$1003))</f>
        <v>0</v>
      </c>
      <c r="Z68" s="88">
        <f>SUMPRODUCT(-('Gastos Gerais'!$B$4:$B$1003=Analítico!$B68),-(Analítico!Z$1&gt;='Gastos Gerais'!$D$4:$D$1003),-(Analítico!Z$1&lt;='Gastos Gerais'!$E$4:$E$1003),-('Gastos Gerais'!$C$4:$C$1003))</f>
        <v>0</v>
      </c>
      <c r="AA68" s="88">
        <f>SUMPRODUCT(-('Gastos Gerais'!$B$4:$B$1003=Analítico!$B68),-(Analítico!AA$1&gt;='Gastos Gerais'!$D$4:$D$1003),-(Analítico!AA$1&lt;='Gastos Gerais'!$E$4:$E$1003),-('Gastos Gerais'!$C$4:$C$1003))</f>
        <v>0</v>
      </c>
      <c r="AB68" s="88">
        <f>SUMPRODUCT(-('Gastos Gerais'!$B$4:$B$1003=Analítico!$B68),-(Analítico!AB$1&gt;='Gastos Gerais'!$D$4:$D$1003),-(Analítico!AB$1&lt;='Gastos Gerais'!$E$4:$E$1003),-('Gastos Gerais'!$C$4:$C$1003))</f>
        <v>0</v>
      </c>
      <c r="AC68" s="88">
        <f>SUMPRODUCT(-('Gastos Gerais'!$B$4:$B$1003=Analítico!$B68),-(Analítico!AC$1&gt;='Gastos Gerais'!$D$4:$D$1003),-(Analítico!AC$1&lt;='Gastos Gerais'!$E$4:$E$1003),-('Gastos Gerais'!$C$4:$C$1003))</f>
        <v>0</v>
      </c>
      <c r="AD68" s="88">
        <f>SUMPRODUCT(-('Gastos Gerais'!$B$4:$B$1003=Analítico!$B68),-(Analítico!AD$1&gt;='Gastos Gerais'!$D$4:$D$1003),-(Analítico!AD$1&lt;='Gastos Gerais'!$E$4:$E$1003),-('Gastos Gerais'!$C$4:$C$1003))</f>
        <v>0</v>
      </c>
      <c r="AE68" s="88">
        <f>SUMPRODUCT(-('Gastos Gerais'!$B$4:$B$1003=Analítico!$B68),-(Analítico!AE$1&gt;='Gastos Gerais'!$D$4:$D$1003),-(Analítico!AE$1&lt;='Gastos Gerais'!$E$4:$E$1003),-('Gastos Gerais'!$C$4:$C$1003))</f>
        <v>0</v>
      </c>
      <c r="AF68" s="88">
        <f>SUMPRODUCT(-('Gastos Gerais'!$B$4:$B$1003=Analítico!$B68),-(Analítico!AF$1&gt;='Gastos Gerais'!$D$4:$D$1003),-(Analítico!AF$1&lt;='Gastos Gerais'!$E$4:$E$1003),-('Gastos Gerais'!$C$4:$C$1003))</f>
        <v>0</v>
      </c>
      <c r="AG68" s="88">
        <f>SUMPRODUCT(-('Gastos Gerais'!$B$4:$B$1003=Analítico!$B68),-(Analítico!AG$1&gt;='Gastos Gerais'!$D$4:$D$1003),-(Analítico!AG$1&lt;='Gastos Gerais'!$E$4:$E$1003),-('Gastos Gerais'!$C$4:$C$1003))</f>
        <v>0</v>
      </c>
      <c r="AH68" s="88">
        <f>SUMPRODUCT(-('Gastos Gerais'!$B$4:$B$1003=Analítico!$B68),-(Analítico!AH$1&gt;='Gastos Gerais'!$D$4:$D$1003),-(Analítico!AH$1&lt;='Gastos Gerais'!$E$4:$E$1003),-('Gastos Gerais'!$C$4:$C$1003))</f>
        <v>0</v>
      </c>
      <c r="AI68" s="88">
        <f>SUMPRODUCT(-('Gastos Gerais'!$B$4:$B$1003=Analítico!$B68),-(Analítico!AI$1&gt;='Gastos Gerais'!$D$4:$D$1003),-(Analítico!AI$1&lt;='Gastos Gerais'!$E$4:$E$1003),-('Gastos Gerais'!$C$4:$C$1003))</f>
        <v>0</v>
      </c>
      <c r="AJ68" s="88">
        <f>SUMPRODUCT(-('Gastos Gerais'!$B$4:$B$1003=Analítico!$B68),-(Analítico!AJ$1&gt;='Gastos Gerais'!$D$4:$D$1003),-(Analítico!AJ$1&lt;='Gastos Gerais'!$E$4:$E$1003),-('Gastos Gerais'!$C$4:$C$1003))</f>
        <v>0</v>
      </c>
      <c r="AK68" s="88">
        <f>SUMPRODUCT(-('Gastos Gerais'!$B$4:$B$1003=Analítico!$B68),-(Analítico!AK$1&gt;='Gastos Gerais'!$D$4:$D$1003),-(Analítico!AK$1&lt;='Gastos Gerais'!$E$4:$E$1003),-('Gastos Gerais'!$C$4:$C$1003))</f>
        <v>0</v>
      </c>
      <c r="AL68" s="88">
        <f>SUMPRODUCT(-('Gastos Gerais'!$B$4:$B$1003=Analítico!$B68),-(Analítico!AL$1&gt;='Gastos Gerais'!$D$4:$D$1003),-(Analítico!AL$1&lt;='Gastos Gerais'!$E$4:$E$1003),-('Gastos Gerais'!$C$4:$C$1003))</f>
        <v>0</v>
      </c>
      <c r="AM68" s="122">
        <f t="shared" si="20"/>
        <v>0</v>
      </c>
      <c r="AN68" s="91">
        <f t="shared" ca="1" si="21"/>
        <v>0</v>
      </c>
      <c r="AO68" s="108"/>
      <c r="AP68" s="108"/>
      <c r="AQ68" s="108"/>
      <c r="AR68" s="108"/>
      <c r="AS68" s="108"/>
      <c r="AT68" s="108"/>
      <c r="AU68" s="108"/>
      <c r="AV68" s="108"/>
      <c r="AW68" s="108"/>
      <c r="AX68" s="108"/>
      <c r="AY68" s="108"/>
      <c r="AZ68" s="108"/>
      <c r="BA68" s="108"/>
      <c r="BB68" s="108"/>
      <c r="BC68" s="108"/>
      <c r="BD68" s="108"/>
      <c r="BE68" s="108"/>
    </row>
    <row r="69" spans="1:57" ht="23.25" customHeight="1">
      <c r="A69" s="76" t="s">
        <v>234</v>
      </c>
      <c r="B69" s="30" t="s">
        <v>235</v>
      </c>
      <c r="C69" s="88">
        <f>SUMPRODUCT(-('Gastos Gerais'!$B$4:$B$1003=Analítico!$B69),-(Analítico!C$1&gt;='Gastos Gerais'!$D$4:$D$1003),-(Analítico!C$1&lt;='Gastos Gerais'!$E$4:$E$1003),-('Gastos Gerais'!$C$4:$C$1003))</f>
        <v>40000</v>
      </c>
      <c r="D69" s="88">
        <f>SUMPRODUCT(-('Gastos Gerais'!$B$4:$B$1003=Analítico!$B69),-(Analítico!D$1&gt;='Gastos Gerais'!$D$4:$D$1003),-(Analítico!D$1&lt;='Gastos Gerais'!$E$4:$E$1003),-('Gastos Gerais'!$C$4:$C$1003))</f>
        <v>0</v>
      </c>
      <c r="E69" s="88">
        <f>SUMPRODUCT(-('Gastos Gerais'!$B$4:$B$1003=Analítico!$B69),-(Analítico!E$1&gt;='Gastos Gerais'!$D$4:$D$1003),-(Analítico!E$1&lt;='Gastos Gerais'!$E$4:$E$1003),-('Gastos Gerais'!$C$4:$C$1003))</f>
        <v>0</v>
      </c>
      <c r="F69" s="88">
        <f>SUMPRODUCT(-('Gastos Gerais'!$B$4:$B$1003=Analítico!$B69),-(Analítico!F$1&gt;='Gastos Gerais'!$D$4:$D$1003),-(Analítico!F$1&lt;='Gastos Gerais'!$E$4:$E$1003),-('Gastos Gerais'!$C$4:$C$1003))</f>
        <v>0</v>
      </c>
      <c r="G69" s="88">
        <f>SUMPRODUCT(-('Gastos Gerais'!$B$4:$B$1003=Analítico!$B69),-(Analítico!G$1&gt;='Gastos Gerais'!$D$4:$D$1003),-(Analítico!G$1&lt;='Gastos Gerais'!$E$4:$E$1003),-('Gastos Gerais'!$C$4:$C$1003))</f>
        <v>0</v>
      </c>
      <c r="H69" s="88">
        <f>SUMPRODUCT(-('Gastos Gerais'!$B$4:$B$1003=Analítico!$B69),-(Analítico!H$1&gt;='Gastos Gerais'!$D$4:$D$1003),-(Analítico!H$1&lt;='Gastos Gerais'!$E$4:$E$1003),-('Gastos Gerais'!$C$4:$C$1003))</f>
        <v>0</v>
      </c>
      <c r="I69" s="88">
        <f>SUMPRODUCT(-('Gastos Gerais'!$B$4:$B$1003=Analítico!$B69),-(Analítico!I$1&gt;='Gastos Gerais'!$D$4:$D$1003),-(Analítico!I$1&lt;='Gastos Gerais'!$E$4:$E$1003),-('Gastos Gerais'!$C$4:$C$1003))</f>
        <v>0</v>
      </c>
      <c r="J69" s="88">
        <f>SUMPRODUCT(-('Gastos Gerais'!$B$4:$B$1003=Analítico!$B69),-(Analítico!J$1&gt;='Gastos Gerais'!$D$4:$D$1003),-(Analítico!J$1&lt;='Gastos Gerais'!$E$4:$E$1003),-('Gastos Gerais'!$C$4:$C$1003))</f>
        <v>0</v>
      </c>
      <c r="K69" s="88">
        <f>SUMPRODUCT(-('Gastos Gerais'!$B$4:$B$1003=Analítico!$B69),-(Analítico!K$1&gt;='Gastos Gerais'!$D$4:$D$1003),-(Analítico!K$1&lt;='Gastos Gerais'!$E$4:$E$1003),-('Gastos Gerais'!$C$4:$C$1003))</f>
        <v>0</v>
      </c>
      <c r="L69" s="88">
        <f>SUMPRODUCT(-('Gastos Gerais'!$B$4:$B$1003=Analítico!$B69),-(Analítico!L$1&gt;='Gastos Gerais'!$D$4:$D$1003),-(Analítico!L$1&lt;='Gastos Gerais'!$E$4:$E$1003),-('Gastos Gerais'!$C$4:$C$1003))</f>
        <v>0</v>
      </c>
      <c r="M69" s="88">
        <f>SUMPRODUCT(-('Gastos Gerais'!$B$4:$B$1003=Analítico!$B69),-(Analítico!M$1&gt;='Gastos Gerais'!$D$4:$D$1003),-(Analítico!M$1&lt;='Gastos Gerais'!$E$4:$E$1003),-('Gastos Gerais'!$C$4:$C$1003))</f>
        <v>0</v>
      </c>
      <c r="N69" s="88">
        <f>SUMPRODUCT(-('Gastos Gerais'!$B$4:$B$1003=Analítico!$B69),-(Analítico!N$1&gt;='Gastos Gerais'!$D$4:$D$1003),-(Analítico!N$1&lt;='Gastos Gerais'!$E$4:$E$1003),-('Gastos Gerais'!$C$4:$C$1003))</f>
        <v>0</v>
      </c>
      <c r="O69" s="88">
        <f>SUMPRODUCT(-('Gastos Gerais'!$B$4:$B$1003=Analítico!$B69),-(Analítico!O$1&gt;='Gastos Gerais'!$D$4:$D$1003),-(Analítico!O$1&lt;='Gastos Gerais'!$E$4:$E$1003),-('Gastos Gerais'!$C$4:$C$1003))</f>
        <v>0</v>
      </c>
      <c r="P69" s="88">
        <f>SUMPRODUCT(-('Gastos Gerais'!$B$4:$B$1003=Analítico!$B69),-(Analítico!P$1&gt;='Gastos Gerais'!$D$4:$D$1003),-(Analítico!P$1&lt;='Gastos Gerais'!$E$4:$E$1003),-('Gastos Gerais'!$C$4:$C$1003))</f>
        <v>0</v>
      </c>
      <c r="Q69" s="88">
        <f>SUMPRODUCT(-('Gastos Gerais'!$B$4:$B$1003=Analítico!$B69),-(Analítico!Q$1&gt;='Gastos Gerais'!$D$4:$D$1003),-(Analítico!Q$1&lt;='Gastos Gerais'!$E$4:$E$1003),-('Gastos Gerais'!$C$4:$C$1003))</f>
        <v>0</v>
      </c>
      <c r="R69" s="88">
        <f>SUMPRODUCT(-('Gastos Gerais'!$B$4:$B$1003=Analítico!$B69),-(Analítico!R$1&gt;='Gastos Gerais'!$D$4:$D$1003),-(Analítico!R$1&lt;='Gastos Gerais'!$E$4:$E$1003),-('Gastos Gerais'!$C$4:$C$1003))</f>
        <v>0</v>
      </c>
      <c r="S69" s="88">
        <f>SUMPRODUCT(-('Gastos Gerais'!$B$4:$B$1003=Analítico!$B69),-(Analítico!S$1&gt;='Gastos Gerais'!$D$4:$D$1003),-(Analítico!S$1&lt;='Gastos Gerais'!$E$4:$E$1003),-('Gastos Gerais'!$C$4:$C$1003))</f>
        <v>0</v>
      </c>
      <c r="T69" s="88">
        <f>SUMPRODUCT(-('Gastos Gerais'!$B$4:$B$1003=Analítico!$B69),-(Analítico!T$1&gt;='Gastos Gerais'!$D$4:$D$1003),-(Analítico!T$1&lt;='Gastos Gerais'!$E$4:$E$1003),-('Gastos Gerais'!$C$4:$C$1003))</f>
        <v>0</v>
      </c>
      <c r="U69" s="88">
        <f>SUMPRODUCT(-('Gastos Gerais'!$B$4:$B$1003=Analítico!$B69),-(Analítico!U$1&gt;='Gastos Gerais'!$D$4:$D$1003),-(Analítico!U$1&lt;='Gastos Gerais'!$E$4:$E$1003),-('Gastos Gerais'!$C$4:$C$1003))</f>
        <v>0</v>
      </c>
      <c r="V69" s="88">
        <f>SUMPRODUCT(-('Gastos Gerais'!$B$4:$B$1003=Analítico!$B69),-(Analítico!V$1&gt;='Gastos Gerais'!$D$4:$D$1003),-(Analítico!V$1&lt;='Gastos Gerais'!$E$4:$E$1003),-('Gastos Gerais'!$C$4:$C$1003))</f>
        <v>0</v>
      </c>
      <c r="W69" s="88">
        <f>SUMPRODUCT(-('Gastos Gerais'!$B$4:$B$1003=Analítico!$B69),-(Analítico!W$1&gt;='Gastos Gerais'!$D$4:$D$1003),-(Analítico!W$1&lt;='Gastos Gerais'!$E$4:$E$1003),-('Gastos Gerais'!$C$4:$C$1003))</f>
        <v>0</v>
      </c>
      <c r="X69" s="88">
        <f>SUMPRODUCT(-('Gastos Gerais'!$B$4:$B$1003=Analítico!$B69),-(Analítico!X$1&gt;='Gastos Gerais'!$D$4:$D$1003),-(Analítico!X$1&lt;='Gastos Gerais'!$E$4:$E$1003),-('Gastos Gerais'!$C$4:$C$1003))</f>
        <v>0</v>
      </c>
      <c r="Y69" s="88">
        <f>SUMPRODUCT(-('Gastos Gerais'!$B$4:$B$1003=Analítico!$B69),-(Analítico!Y$1&gt;='Gastos Gerais'!$D$4:$D$1003),-(Analítico!Y$1&lt;='Gastos Gerais'!$E$4:$E$1003),-('Gastos Gerais'!$C$4:$C$1003))</f>
        <v>0</v>
      </c>
      <c r="Z69" s="88">
        <f>SUMPRODUCT(-('Gastos Gerais'!$B$4:$B$1003=Analítico!$B69),-(Analítico!Z$1&gt;='Gastos Gerais'!$D$4:$D$1003),-(Analítico!Z$1&lt;='Gastos Gerais'!$E$4:$E$1003),-('Gastos Gerais'!$C$4:$C$1003))</f>
        <v>0</v>
      </c>
      <c r="AA69" s="88">
        <f>SUMPRODUCT(-('Gastos Gerais'!$B$4:$B$1003=Analítico!$B69),-(Analítico!AA$1&gt;='Gastos Gerais'!$D$4:$D$1003),-(Analítico!AA$1&lt;='Gastos Gerais'!$E$4:$E$1003),-('Gastos Gerais'!$C$4:$C$1003))</f>
        <v>0</v>
      </c>
      <c r="AB69" s="88">
        <f>SUMPRODUCT(-('Gastos Gerais'!$B$4:$B$1003=Analítico!$B69),-(Analítico!AB$1&gt;='Gastos Gerais'!$D$4:$D$1003),-(Analítico!AB$1&lt;='Gastos Gerais'!$E$4:$E$1003),-('Gastos Gerais'!$C$4:$C$1003))</f>
        <v>0</v>
      </c>
      <c r="AC69" s="88">
        <f>SUMPRODUCT(-('Gastos Gerais'!$B$4:$B$1003=Analítico!$B69),-(Analítico!AC$1&gt;='Gastos Gerais'!$D$4:$D$1003),-(Analítico!AC$1&lt;='Gastos Gerais'!$E$4:$E$1003),-('Gastos Gerais'!$C$4:$C$1003))</f>
        <v>0</v>
      </c>
      <c r="AD69" s="88">
        <f>SUMPRODUCT(-('Gastos Gerais'!$B$4:$B$1003=Analítico!$B69),-(Analítico!AD$1&gt;='Gastos Gerais'!$D$4:$D$1003),-(Analítico!AD$1&lt;='Gastos Gerais'!$E$4:$E$1003),-('Gastos Gerais'!$C$4:$C$1003))</f>
        <v>0</v>
      </c>
      <c r="AE69" s="88">
        <f>SUMPRODUCT(-('Gastos Gerais'!$B$4:$B$1003=Analítico!$B69),-(Analítico!AE$1&gt;='Gastos Gerais'!$D$4:$D$1003),-(Analítico!AE$1&lt;='Gastos Gerais'!$E$4:$E$1003),-('Gastos Gerais'!$C$4:$C$1003))</f>
        <v>0</v>
      </c>
      <c r="AF69" s="88">
        <f>SUMPRODUCT(-('Gastos Gerais'!$B$4:$B$1003=Analítico!$B69),-(Analítico!AF$1&gt;='Gastos Gerais'!$D$4:$D$1003),-(Analítico!AF$1&lt;='Gastos Gerais'!$E$4:$E$1003),-('Gastos Gerais'!$C$4:$C$1003))</f>
        <v>0</v>
      </c>
      <c r="AG69" s="88">
        <f>SUMPRODUCT(-('Gastos Gerais'!$B$4:$B$1003=Analítico!$B69),-(Analítico!AG$1&gt;='Gastos Gerais'!$D$4:$D$1003),-(Analítico!AG$1&lt;='Gastos Gerais'!$E$4:$E$1003),-('Gastos Gerais'!$C$4:$C$1003))</f>
        <v>0</v>
      </c>
      <c r="AH69" s="88">
        <f>SUMPRODUCT(-('Gastos Gerais'!$B$4:$B$1003=Analítico!$B69),-(Analítico!AH$1&gt;='Gastos Gerais'!$D$4:$D$1003),-(Analítico!AH$1&lt;='Gastos Gerais'!$E$4:$E$1003),-('Gastos Gerais'!$C$4:$C$1003))</f>
        <v>0</v>
      </c>
      <c r="AI69" s="88">
        <f>SUMPRODUCT(-('Gastos Gerais'!$B$4:$B$1003=Analítico!$B69),-(Analítico!AI$1&gt;='Gastos Gerais'!$D$4:$D$1003),-(Analítico!AI$1&lt;='Gastos Gerais'!$E$4:$E$1003),-('Gastos Gerais'!$C$4:$C$1003))</f>
        <v>0</v>
      </c>
      <c r="AJ69" s="88">
        <f>SUMPRODUCT(-('Gastos Gerais'!$B$4:$B$1003=Analítico!$B69),-(Analítico!AJ$1&gt;='Gastos Gerais'!$D$4:$D$1003),-(Analítico!AJ$1&lt;='Gastos Gerais'!$E$4:$E$1003),-('Gastos Gerais'!$C$4:$C$1003))</f>
        <v>0</v>
      </c>
      <c r="AK69" s="88">
        <f>SUMPRODUCT(-('Gastos Gerais'!$B$4:$B$1003=Analítico!$B69),-(Analítico!AK$1&gt;='Gastos Gerais'!$D$4:$D$1003),-(Analítico!AK$1&lt;='Gastos Gerais'!$E$4:$E$1003),-('Gastos Gerais'!$C$4:$C$1003))</f>
        <v>0</v>
      </c>
      <c r="AL69" s="88">
        <f>SUMPRODUCT(-('Gastos Gerais'!$B$4:$B$1003=Analítico!$B69),-(Analítico!AL$1&gt;='Gastos Gerais'!$D$4:$D$1003),-(Analítico!AL$1&lt;='Gastos Gerais'!$E$4:$E$1003),-('Gastos Gerais'!$C$4:$C$1003))</f>
        <v>0</v>
      </c>
      <c r="AM69" s="122">
        <f t="shared" si="20"/>
        <v>40000</v>
      </c>
      <c r="AN69" s="91">
        <f t="shared" ca="1" si="21"/>
        <v>2.6119702672832245E-3</v>
      </c>
      <c r="AO69" s="108"/>
      <c r="AP69" s="108"/>
      <c r="AQ69" s="108"/>
      <c r="AR69" s="108"/>
      <c r="AS69" s="108"/>
      <c r="AT69" s="108"/>
      <c r="AU69" s="108"/>
      <c r="AV69" s="108"/>
      <c r="AW69" s="108"/>
      <c r="AX69" s="108"/>
      <c r="AY69" s="108"/>
      <c r="AZ69" s="108"/>
      <c r="BA69" s="108"/>
      <c r="BB69" s="108"/>
      <c r="BC69" s="108"/>
      <c r="BD69" s="108"/>
      <c r="BE69" s="108"/>
    </row>
    <row r="70" spans="1:57" ht="23.25" customHeight="1">
      <c r="A70" s="76" t="s">
        <v>236</v>
      </c>
      <c r="B70" s="137" t="s">
        <v>237</v>
      </c>
      <c r="C70" s="88">
        <f>SUMPRODUCT(-('Gastos Gerais'!$B$4:$B$1003=Analítico!$B70),-(Analítico!C$1&gt;='Gastos Gerais'!$D$4:$D$1003),-(Analítico!C$1&lt;='Gastos Gerais'!$E$4:$E$1003),-('Gastos Gerais'!$C$4:$C$1003))</f>
        <v>0</v>
      </c>
      <c r="D70" s="88">
        <f>SUMPRODUCT(-('Gastos Gerais'!$B$4:$B$1003=Analítico!$B70),-(Analítico!D$1&gt;='Gastos Gerais'!$D$4:$D$1003),-(Analítico!D$1&lt;='Gastos Gerais'!$E$4:$E$1003),-('Gastos Gerais'!$C$4:$C$1003))</f>
        <v>0</v>
      </c>
      <c r="E70" s="88">
        <f>SUMPRODUCT(-('Gastos Gerais'!$B$4:$B$1003=Analítico!$B70),-(Analítico!E$1&gt;='Gastos Gerais'!$D$4:$D$1003),-(Analítico!E$1&lt;='Gastos Gerais'!$E$4:$E$1003),-('Gastos Gerais'!$C$4:$C$1003))</f>
        <v>0</v>
      </c>
      <c r="F70" s="88">
        <f>SUMPRODUCT(-('Gastos Gerais'!$B$4:$B$1003=Analítico!$B70),-(Analítico!F$1&gt;='Gastos Gerais'!$D$4:$D$1003),-(Analítico!F$1&lt;='Gastos Gerais'!$E$4:$E$1003),-('Gastos Gerais'!$C$4:$C$1003))</f>
        <v>0</v>
      </c>
      <c r="G70" s="88">
        <f>SUMPRODUCT(-('Gastos Gerais'!$B$4:$B$1003=Analítico!$B70),-(Analítico!G$1&gt;='Gastos Gerais'!$D$4:$D$1003),-(Analítico!G$1&lt;='Gastos Gerais'!$E$4:$E$1003),-('Gastos Gerais'!$C$4:$C$1003))</f>
        <v>0</v>
      </c>
      <c r="H70" s="88">
        <f>SUMPRODUCT(-('Gastos Gerais'!$B$4:$B$1003=Analítico!$B70),-(Analítico!H$1&gt;='Gastos Gerais'!$D$4:$D$1003),-(Analítico!H$1&lt;='Gastos Gerais'!$E$4:$E$1003),-('Gastos Gerais'!$C$4:$C$1003))</f>
        <v>0</v>
      </c>
      <c r="I70" s="88">
        <f>SUMPRODUCT(-('Gastos Gerais'!$B$4:$B$1003=Analítico!$B70),-(Analítico!I$1&gt;='Gastos Gerais'!$D$4:$D$1003),-(Analítico!I$1&lt;='Gastos Gerais'!$E$4:$E$1003),-('Gastos Gerais'!$C$4:$C$1003))</f>
        <v>0</v>
      </c>
      <c r="J70" s="88">
        <f>SUMPRODUCT(-('Gastos Gerais'!$B$4:$B$1003=Analítico!$B70),-(Analítico!J$1&gt;='Gastos Gerais'!$D$4:$D$1003),-(Analítico!J$1&lt;='Gastos Gerais'!$E$4:$E$1003),-('Gastos Gerais'!$C$4:$C$1003))</f>
        <v>0</v>
      </c>
      <c r="K70" s="88">
        <f>SUMPRODUCT(-('Gastos Gerais'!$B$4:$B$1003=Analítico!$B70),-(Analítico!K$1&gt;='Gastos Gerais'!$D$4:$D$1003),-(Analítico!K$1&lt;='Gastos Gerais'!$E$4:$E$1003),-('Gastos Gerais'!$C$4:$C$1003))</f>
        <v>0</v>
      </c>
      <c r="L70" s="88">
        <f>SUMPRODUCT(-('Gastos Gerais'!$B$4:$B$1003=Analítico!$B70),-(Analítico!L$1&gt;='Gastos Gerais'!$D$4:$D$1003),-(Analítico!L$1&lt;='Gastos Gerais'!$E$4:$E$1003),-('Gastos Gerais'!$C$4:$C$1003))</f>
        <v>0</v>
      </c>
      <c r="M70" s="88">
        <f>SUMPRODUCT(-('Gastos Gerais'!$B$4:$B$1003=Analítico!$B70),-(Analítico!M$1&gt;='Gastos Gerais'!$D$4:$D$1003),-(Analítico!M$1&lt;='Gastos Gerais'!$E$4:$E$1003),-('Gastos Gerais'!$C$4:$C$1003))</f>
        <v>0</v>
      </c>
      <c r="N70" s="88">
        <f>SUMPRODUCT(-('Gastos Gerais'!$B$4:$B$1003=Analítico!$B70),-(Analítico!N$1&gt;='Gastos Gerais'!$D$4:$D$1003),-(Analítico!N$1&lt;='Gastos Gerais'!$E$4:$E$1003),-('Gastos Gerais'!$C$4:$C$1003))</f>
        <v>0</v>
      </c>
      <c r="O70" s="88">
        <f>SUMPRODUCT(-('Gastos Gerais'!$B$4:$B$1003=Analítico!$B70),-(Analítico!O$1&gt;='Gastos Gerais'!$D$4:$D$1003),-(Analítico!O$1&lt;='Gastos Gerais'!$E$4:$E$1003),-('Gastos Gerais'!$C$4:$C$1003))</f>
        <v>0</v>
      </c>
      <c r="P70" s="88">
        <f>SUMPRODUCT(-('Gastos Gerais'!$B$4:$B$1003=Analítico!$B70),-(Analítico!P$1&gt;='Gastos Gerais'!$D$4:$D$1003),-(Analítico!P$1&lt;='Gastos Gerais'!$E$4:$E$1003),-('Gastos Gerais'!$C$4:$C$1003))</f>
        <v>0</v>
      </c>
      <c r="Q70" s="88">
        <f>SUMPRODUCT(-('Gastos Gerais'!$B$4:$B$1003=Analítico!$B70),-(Analítico!Q$1&gt;='Gastos Gerais'!$D$4:$D$1003),-(Analítico!Q$1&lt;='Gastos Gerais'!$E$4:$E$1003),-('Gastos Gerais'!$C$4:$C$1003))</f>
        <v>0</v>
      </c>
      <c r="R70" s="88">
        <f>SUMPRODUCT(-('Gastos Gerais'!$B$4:$B$1003=Analítico!$B70),-(Analítico!R$1&gt;='Gastos Gerais'!$D$4:$D$1003),-(Analítico!R$1&lt;='Gastos Gerais'!$E$4:$E$1003),-('Gastos Gerais'!$C$4:$C$1003))</f>
        <v>0</v>
      </c>
      <c r="S70" s="88">
        <f>SUMPRODUCT(-('Gastos Gerais'!$B$4:$B$1003=Analítico!$B70),-(Analítico!S$1&gt;='Gastos Gerais'!$D$4:$D$1003),-(Analítico!S$1&lt;='Gastos Gerais'!$E$4:$E$1003),-('Gastos Gerais'!$C$4:$C$1003))</f>
        <v>0</v>
      </c>
      <c r="T70" s="88">
        <f>SUMPRODUCT(-('Gastos Gerais'!$B$4:$B$1003=Analítico!$B70),-(Analítico!T$1&gt;='Gastos Gerais'!$D$4:$D$1003),-(Analítico!T$1&lt;='Gastos Gerais'!$E$4:$E$1003),-('Gastos Gerais'!$C$4:$C$1003))</f>
        <v>0</v>
      </c>
      <c r="U70" s="88">
        <f>SUMPRODUCT(-('Gastos Gerais'!$B$4:$B$1003=Analítico!$B70),-(Analítico!U$1&gt;='Gastos Gerais'!$D$4:$D$1003),-(Analítico!U$1&lt;='Gastos Gerais'!$E$4:$E$1003),-('Gastos Gerais'!$C$4:$C$1003))</f>
        <v>0</v>
      </c>
      <c r="V70" s="88">
        <f>SUMPRODUCT(-('Gastos Gerais'!$B$4:$B$1003=Analítico!$B70),-(Analítico!V$1&gt;='Gastos Gerais'!$D$4:$D$1003),-(Analítico!V$1&lt;='Gastos Gerais'!$E$4:$E$1003),-('Gastos Gerais'!$C$4:$C$1003))</f>
        <v>0</v>
      </c>
      <c r="W70" s="88">
        <f>SUMPRODUCT(-('Gastos Gerais'!$B$4:$B$1003=Analítico!$B70),-(Analítico!W$1&gt;='Gastos Gerais'!$D$4:$D$1003),-(Analítico!W$1&lt;='Gastos Gerais'!$E$4:$E$1003),-('Gastos Gerais'!$C$4:$C$1003))</f>
        <v>0</v>
      </c>
      <c r="X70" s="88">
        <f>SUMPRODUCT(-('Gastos Gerais'!$B$4:$B$1003=Analítico!$B70),-(Analítico!X$1&gt;='Gastos Gerais'!$D$4:$D$1003),-(Analítico!X$1&lt;='Gastos Gerais'!$E$4:$E$1003),-('Gastos Gerais'!$C$4:$C$1003))</f>
        <v>0</v>
      </c>
      <c r="Y70" s="88">
        <f>SUMPRODUCT(-('Gastos Gerais'!$B$4:$B$1003=Analítico!$B70),-(Analítico!Y$1&gt;='Gastos Gerais'!$D$4:$D$1003),-(Analítico!Y$1&lt;='Gastos Gerais'!$E$4:$E$1003),-('Gastos Gerais'!$C$4:$C$1003))</f>
        <v>0</v>
      </c>
      <c r="Z70" s="88">
        <f>SUMPRODUCT(-('Gastos Gerais'!$B$4:$B$1003=Analítico!$B70),-(Analítico!Z$1&gt;='Gastos Gerais'!$D$4:$D$1003),-(Analítico!Z$1&lt;='Gastos Gerais'!$E$4:$E$1003),-('Gastos Gerais'!$C$4:$C$1003))</f>
        <v>0</v>
      </c>
      <c r="AA70" s="88">
        <f>SUMPRODUCT(-('Gastos Gerais'!$B$4:$B$1003=Analítico!$B70),-(Analítico!AA$1&gt;='Gastos Gerais'!$D$4:$D$1003),-(Analítico!AA$1&lt;='Gastos Gerais'!$E$4:$E$1003),-('Gastos Gerais'!$C$4:$C$1003))</f>
        <v>0</v>
      </c>
      <c r="AB70" s="88">
        <f>SUMPRODUCT(-('Gastos Gerais'!$B$4:$B$1003=Analítico!$B70),-(Analítico!AB$1&gt;='Gastos Gerais'!$D$4:$D$1003),-(Analítico!AB$1&lt;='Gastos Gerais'!$E$4:$E$1003),-('Gastos Gerais'!$C$4:$C$1003))</f>
        <v>0</v>
      </c>
      <c r="AC70" s="88">
        <f>SUMPRODUCT(-('Gastos Gerais'!$B$4:$B$1003=Analítico!$B70),-(Analítico!AC$1&gt;='Gastos Gerais'!$D$4:$D$1003),-(Analítico!AC$1&lt;='Gastos Gerais'!$E$4:$E$1003),-('Gastos Gerais'!$C$4:$C$1003))</f>
        <v>0</v>
      </c>
      <c r="AD70" s="88">
        <f>SUMPRODUCT(-('Gastos Gerais'!$B$4:$B$1003=Analítico!$B70),-(Analítico!AD$1&gt;='Gastos Gerais'!$D$4:$D$1003),-(Analítico!AD$1&lt;='Gastos Gerais'!$E$4:$E$1003),-('Gastos Gerais'!$C$4:$C$1003))</f>
        <v>0</v>
      </c>
      <c r="AE70" s="88">
        <f>SUMPRODUCT(-('Gastos Gerais'!$B$4:$B$1003=Analítico!$B70),-(Analítico!AE$1&gt;='Gastos Gerais'!$D$4:$D$1003),-(Analítico!AE$1&lt;='Gastos Gerais'!$E$4:$E$1003),-('Gastos Gerais'!$C$4:$C$1003))</f>
        <v>0</v>
      </c>
      <c r="AF70" s="88">
        <f>SUMPRODUCT(-('Gastos Gerais'!$B$4:$B$1003=Analítico!$B70),-(Analítico!AF$1&gt;='Gastos Gerais'!$D$4:$D$1003),-(Analítico!AF$1&lt;='Gastos Gerais'!$E$4:$E$1003),-('Gastos Gerais'!$C$4:$C$1003))</f>
        <v>0</v>
      </c>
      <c r="AG70" s="88">
        <f>SUMPRODUCT(-('Gastos Gerais'!$B$4:$B$1003=Analítico!$B70),-(Analítico!AG$1&gt;='Gastos Gerais'!$D$4:$D$1003),-(Analítico!AG$1&lt;='Gastos Gerais'!$E$4:$E$1003),-('Gastos Gerais'!$C$4:$C$1003))</f>
        <v>0</v>
      </c>
      <c r="AH70" s="88">
        <f>SUMPRODUCT(-('Gastos Gerais'!$B$4:$B$1003=Analítico!$B70),-(Analítico!AH$1&gt;='Gastos Gerais'!$D$4:$D$1003),-(Analítico!AH$1&lt;='Gastos Gerais'!$E$4:$E$1003),-('Gastos Gerais'!$C$4:$C$1003))</f>
        <v>0</v>
      </c>
      <c r="AI70" s="88">
        <f>SUMPRODUCT(-('Gastos Gerais'!$B$4:$B$1003=Analítico!$B70),-(Analítico!AI$1&gt;='Gastos Gerais'!$D$4:$D$1003),-(Analítico!AI$1&lt;='Gastos Gerais'!$E$4:$E$1003),-('Gastos Gerais'!$C$4:$C$1003))</f>
        <v>0</v>
      </c>
      <c r="AJ70" s="88">
        <f>SUMPRODUCT(-('Gastos Gerais'!$B$4:$B$1003=Analítico!$B70),-(Analítico!AJ$1&gt;='Gastos Gerais'!$D$4:$D$1003),-(Analítico!AJ$1&lt;='Gastos Gerais'!$E$4:$E$1003),-('Gastos Gerais'!$C$4:$C$1003))</f>
        <v>0</v>
      </c>
      <c r="AK70" s="88">
        <f>SUMPRODUCT(-('Gastos Gerais'!$B$4:$B$1003=Analítico!$B70),-(Analítico!AK$1&gt;='Gastos Gerais'!$D$4:$D$1003),-(Analítico!AK$1&lt;='Gastos Gerais'!$E$4:$E$1003),-('Gastos Gerais'!$C$4:$C$1003))</f>
        <v>0</v>
      </c>
      <c r="AL70" s="88">
        <f>SUMPRODUCT(-('Gastos Gerais'!$B$4:$B$1003=Analítico!$B70),-(Analítico!AL$1&gt;='Gastos Gerais'!$D$4:$D$1003),-(Analítico!AL$1&lt;='Gastos Gerais'!$E$4:$E$1003),-('Gastos Gerais'!$C$4:$C$1003))</f>
        <v>0</v>
      </c>
      <c r="AM70" s="122">
        <f t="shared" si="20"/>
        <v>0</v>
      </c>
      <c r="AN70" s="91">
        <f t="shared" ca="1" si="21"/>
        <v>0</v>
      </c>
      <c r="AO70" s="108"/>
      <c r="AP70" s="108"/>
      <c r="AQ70" s="108"/>
      <c r="AR70" s="108"/>
      <c r="AS70" s="108"/>
      <c r="AT70" s="108"/>
      <c r="AU70" s="108"/>
      <c r="AV70" s="108"/>
      <c r="AW70" s="108"/>
      <c r="AX70" s="108"/>
      <c r="AY70" s="108"/>
      <c r="AZ70" s="108"/>
      <c r="BA70" s="108"/>
      <c r="BB70" s="108"/>
      <c r="BC70" s="108"/>
      <c r="BD70" s="108"/>
      <c r="BE70" s="108"/>
    </row>
    <row r="71" spans="1:57" ht="23.25" customHeight="1">
      <c r="A71" s="76" t="s">
        <v>238</v>
      </c>
      <c r="B71" s="30" t="s">
        <v>239</v>
      </c>
      <c r="C71" s="88">
        <f>SUMPRODUCT(-('Gastos Gerais'!$B$4:$B$1003=Analítico!$B71),-(Analítico!C$1&gt;='Gastos Gerais'!$D$4:$D$1003),-(Analítico!C$1&lt;='Gastos Gerais'!$E$4:$E$1003),-('Gastos Gerais'!$C$4:$C$1003))</f>
        <v>0</v>
      </c>
      <c r="D71" s="88">
        <f>SUMPRODUCT(-('Gastos Gerais'!$B$4:$B$1003=Analítico!$B71),-(Analítico!D$1&gt;='Gastos Gerais'!$D$4:$D$1003),-(Analítico!D$1&lt;='Gastos Gerais'!$E$4:$E$1003),-('Gastos Gerais'!$C$4:$C$1003))</f>
        <v>0</v>
      </c>
      <c r="E71" s="88">
        <f>SUMPRODUCT(-('Gastos Gerais'!$B$4:$B$1003=Analítico!$B71),-(Analítico!E$1&gt;='Gastos Gerais'!$D$4:$D$1003),-(Analítico!E$1&lt;='Gastos Gerais'!$E$4:$E$1003),-('Gastos Gerais'!$C$4:$C$1003))</f>
        <v>0</v>
      </c>
      <c r="F71" s="88">
        <f>SUMPRODUCT(-('Gastos Gerais'!$B$4:$B$1003=Analítico!$B71),-(Analítico!F$1&gt;='Gastos Gerais'!$D$4:$D$1003),-(Analítico!F$1&lt;='Gastos Gerais'!$E$4:$E$1003),-('Gastos Gerais'!$C$4:$C$1003))</f>
        <v>0</v>
      </c>
      <c r="G71" s="88">
        <f>SUMPRODUCT(-('Gastos Gerais'!$B$4:$B$1003=Analítico!$B71),-(Analítico!G$1&gt;='Gastos Gerais'!$D$4:$D$1003),-(Analítico!G$1&lt;='Gastos Gerais'!$E$4:$E$1003),-('Gastos Gerais'!$C$4:$C$1003))</f>
        <v>0</v>
      </c>
      <c r="H71" s="88">
        <f>SUMPRODUCT(-('Gastos Gerais'!$B$4:$B$1003=Analítico!$B71),-(Analítico!H$1&gt;='Gastos Gerais'!$D$4:$D$1003),-(Analítico!H$1&lt;='Gastos Gerais'!$E$4:$E$1003),-('Gastos Gerais'!$C$4:$C$1003))</f>
        <v>0</v>
      </c>
      <c r="I71" s="88">
        <f>SUMPRODUCT(-('Gastos Gerais'!$B$4:$B$1003=Analítico!$B71),-(Analítico!I$1&gt;='Gastos Gerais'!$D$4:$D$1003),-(Analítico!I$1&lt;='Gastos Gerais'!$E$4:$E$1003),-('Gastos Gerais'!$C$4:$C$1003))</f>
        <v>0</v>
      </c>
      <c r="J71" s="88">
        <f>SUMPRODUCT(-('Gastos Gerais'!$B$4:$B$1003=Analítico!$B71),-(Analítico!J$1&gt;='Gastos Gerais'!$D$4:$D$1003),-(Analítico!J$1&lt;='Gastos Gerais'!$E$4:$E$1003),-('Gastos Gerais'!$C$4:$C$1003))</f>
        <v>0</v>
      </c>
      <c r="K71" s="88">
        <f>SUMPRODUCT(-('Gastos Gerais'!$B$4:$B$1003=Analítico!$B71),-(Analítico!K$1&gt;='Gastos Gerais'!$D$4:$D$1003),-(Analítico!K$1&lt;='Gastos Gerais'!$E$4:$E$1003),-('Gastos Gerais'!$C$4:$C$1003))</f>
        <v>0</v>
      </c>
      <c r="L71" s="88">
        <f>SUMPRODUCT(-('Gastos Gerais'!$B$4:$B$1003=Analítico!$B71),-(Analítico!L$1&gt;='Gastos Gerais'!$D$4:$D$1003),-(Analítico!L$1&lt;='Gastos Gerais'!$E$4:$E$1003),-('Gastos Gerais'!$C$4:$C$1003))</f>
        <v>0</v>
      </c>
      <c r="M71" s="88">
        <f>SUMPRODUCT(-('Gastos Gerais'!$B$4:$B$1003=Analítico!$B71),-(Analítico!M$1&gt;='Gastos Gerais'!$D$4:$D$1003),-(Analítico!M$1&lt;='Gastos Gerais'!$E$4:$E$1003),-('Gastos Gerais'!$C$4:$C$1003))</f>
        <v>0</v>
      </c>
      <c r="N71" s="88">
        <f>SUMPRODUCT(-('Gastos Gerais'!$B$4:$B$1003=Analítico!$B71),-(Analítico!N$1&gt;='Gastos Gerais'!$D$4:$D$1003),-(Analítico!N$1&lt;='Gastos Gerais'!$E$4:$E$1003),-('Gastos Gerais'!$C$4:$C$1003))</f>
        <v>0</v>
      </c>
      <c r="O71" s="88">
        <f>SUMPRODUCT(-('Gastos Gerais'!$B$4:$B$1003=Analítico!$B71),-(Analítico!O$1&gt;='Gastos Gerais'!$D$4:$D$1003),-(Analítico!O$1&lt;='Gastos Gerais'!$E$4:$E$1003),-('Gastos Gerais'!$C$4:$C$1003))</f>
        <v>0</v>
      </c>
      <c r="P71" s="88">
        <f>SUMPRODUCT(-('Gastos Gerais'!$B$4:$B$1003=Analítico!$B71),-(Analítico!P$1&gt;='Gastos Gerais'!$D$4:$D$1003),-(Analítico!P$1&lt;='Gastos Gerais'!$E$4:$E$1003),-('Gastos Gerais'!$C$4:$C$1003))</f>
        <v>0</v>
      </c>
      <c r="Q71" s="88">
        <f>SUMPRODUCT(-('Gastos Gerais'!$B$4:$B$1003=Analítico!$B71),-(Analítico!Q$1&gt;='Gastos Gerais'!$D$4:$D$1003),-(Analítico!Q$1&lt;='Gastos Gerais'!$E$4:$E$1003),-('Gastos Gerais'!$C$4:$C$1003))</f>
        <v>0</v>
      </c>
      <c r="R71" s="88">
        <f>SUMPRODUCT(-('Gastos Gerais'!$B$4:$B$1003=Analítico!$B71),-(Analítico!R$1&gt;='Gastos Gerais'!$D$4:$D$1003),-(Analítico!R$1&lt;='Gastos Gerais'!$E$4:$E$1003),-('Gastos Gerais'!$C$4:$C$1003))</f>
        <v>0</v>
      </c>
      <c r="S71" s="88">
        <f>SUMPRODUCT(-('Gastos Gerais'!$B$4:$B$1003=Analítico!$B71),-(Analítico!S$1&gt;='Gastos Gerais'!$D$4:$D$1003),-(Analítico!S$1&lt;='Gastos Gerais'!$E$4:$E$1003),-('Gastos Gerais'!$C$4:$C$1003))</f>
        <v>0</v>
      </c>
      <c r="T71" s="88">
        <f>SUMPRODUCT(-('Gastos Gerais'!$B$4:$B$1003=Analítico!$B71),-(Analítico!T$1&gt;='Gastos Gerais'!$D$4:$D$1003),-(Analítico!T$1&lt;='Gastos Gerais'!$E$4:$E$1003),-('Gastos Gerais'!$C$4:$C$1003))</f>
        <v>0</v>
      </c>
      <c r="U71" s="88">
        <f>SUMPRODUCT(-('Gastos Gerais'!$B$4:$B$1003=Analítico!$B71),-(Analítico!U$1&gt;='Gastos Gerais'!$D$4:$D$1003),-(Analítico!U$1&lt;='Gastos Gerais'!$E$4:$E$1003),-('Gastos Gerais'!$C$4:$C$1003))</f>
        <v>0</v>
      </c>
      <c r="V71" s="88">
        <f>SUMPRODUCT(-('Gastos Gerais'!$B$4:$B$1003=Analítico!$B71),-(Analítico!V$1&gt;='Gastos Gerais'!$D$4:$D$1003),-(Analítico!V$1&lt;='Gastos Gerais'!$E$4:$E$1003),-('Gastos Gerais'!$C$4:$C$1003))</f>
        <v>0</v>
      </c>
      <c r="W71" s="88">
        <f>SUMPRODUCT(-('Gastos Gerais'!$B$4:$B$1003=Analítico!$B71),-(Analítico!W$1&gt;='Gastos Gerais'!$D$4:$D$1003),-(Analítico!W$1&lt;='Gastos Gerais'!$E$4:$E$1003),-('Gastos Gerais'!$C$4:$C$1003))</f>
        <v>0</v>
      </c>
      <c r="X71" s="88">
        <f>SUMPRODUCT(-('Gastos Gerais'!$B$4:$B$1003=Analítico!$B71),-(Analítico!X$1&gt;='Gastos Gerais'!$D$4:$D$1003),-(Analítico!X$1&lt;='Gastos Gerais'!$E$4:$E$1003),-('Gastos Gerais'!$C$4:$C$1003))</f>
        <v>0</v>
      </c>
      <c r="Y71" s="88">
        <f>SUMPRODUCT(-('Gastos Gerais'!$B$4:$B$1003=Analítico!$B71),-(Analítico!Y$1&gt;='Gastos Gerais'!$D$4:$D$1003),-(Analítico!Y$1&lt;='Gastos Gerais'!$E$4:$E$1003),-('Gastos Gerais'!$C$4:$C$1003))</f>
        <v>0</v>
      </c>
      <c r="Z71" s="88">
        <f>SUMPRODUCT(-('Gastos Gerais'!$B$4:$B$1003=Analítico!$B71),-(Analítico!Z$1&gt;='Gastos Gerais'!$D$4:$D$1003),-(Analítico!Z$1&lt;='Gastos Gerais'!$E$4:$E$1003),-('Gastos Gerais'!$C$4:$C$1003))</f>
        <v>0</v>
      </c>
      <c r="AA71" s="88">
        <f>SUMPRODUCT(-('Gastos Gerais'!$B$4:$B$1003=Analítico!$B71),-(Analítico!AA$1&gt;='Gastos Gerais'!$D$4:$D$1003),-(Analítico!AA$1&lt;='Gastos Gerais'!$E$4:$E$1003),-('Gastos Gerais'!$C$4:$C$1003))</f>
        <v>0</v>
      </c>
      <c r="AB71" s="88">
        <f>SUMPRODUCT(-('Gastos Gerais'!$B$4:$B$1003=Analítico!$B71),-(Analítico!AB$1&gt;='Gastos Gerais'!$D$4:$D$1003),-(Analítico!AB$1&lt;='Gastos Gerais'!$E$4:$E$1003),-('Gastos Gerais'!$C$4:$C$1003))</f>
        <v>0</v>
      </c>
      <c r="AC71" s="88">
        <f>SUMPRODUCT(-('Gastos Gerais'!$B$4:$B$1003=Analítico!$B71),-(Analítico!AC$1&gt;='Gastos Gerais'!$D$4:$D$1003),-(Analítico!AC$1&lt;='Gastos Gerais'!$E$4:$E$1003),-('Gastos Gerais'!$C$4:$C$1003))</f>
        <v>0</v>
      </c>
      <c r="AD71" s="88">
        <f>SUMPRODUCT(-('Gastos Gerais'!$B$4:$B$1003=Analítico!$B71),-(Analítico!AD$1&gt;='Gastos Gerais'!$D$4:$D$1003),-(Analítico!AD$1&lt;='Gastos Gerais'!$E$4:$E$1003),-('Gastos Gerais'!$C$4:$C$1003))</f>
        <v>0</v>
      </c>
      <c r="AE71" s="88">
        <f>SUMPRODUCT(-('Gastos Gerais'!$B$4:$B$1003=Analítico!$B71),-(Analítico!AE$1&gt;='Gastos Gerais'!$D$4:$D$1003),-(Analítico!AE$1&lt;='Gastos Gerais'!$E$4:$E$1003),-('Gastos Gerais'!$C$4:$C$1003))</f>
        <v>0</v>
      </c>
      <c r="AF71" s="88">
        <f>SUMPRODUCT(-('Gastos Gerais'!$B$4:$B$1003=Analítico!$B71),-(Analítico!AF$1&gt;='Gastos Gerais'!$D$4:$D$1003),-(Analítico!AF$1&lt;='Gastos Gerais'!$E$4:$E$1003),-('Gastos Gerais'!$C$4:$C$1003))</f>
        <v>0</v>
      </c>
      <c r="AG71" s="88">
        <f>SUMPRODUCT(-('Gastos Gerais'!$B$4:$B$1003=Analítico!$B71),-(Analítico!AG$1&gt;='Gastos Gerais'!$D$4:$D$1003),-(Analítico!AG$1&lt;='Gastos Gerais'!$E$4:$E$1003),-('Gastos Gerais'!$C$4:$C$1003))</f>
        <v>0</v>
      </c>
      <c r="AH71" s="88">
        <f>SUMPRODUCT(-('Gastos Gerais'!$B$4:$B$1003=Analítico!$B71),-(Analítico!AH$1&gt;='Gastos Gerais'!$D$4:$D$1003),-(Analítico!AH$1&lt;='Gastos Gerais'!$E$4:$E$1003),-('Gastos Gerais'!$C$4:$C$1003))</f>
        <v>0</v>
      </c>
      <c r="AI71" s="88">
        <f>SUMPRODUCT(-('Gastos Gerais'!$B$4:$B$1003=Analítico!$B71),-(Analítico!AI$1&gt;='Gastos Gerais'!$D$4:$D$1003),-(Analítico!AI$1&lt;='Gastos Gerais'!$E$4:$E$1003),-('Gastos Gerais'!$C$4:$C$1003))</f>
        <v>0</v>
      </c>
      <c r="AJ71" s="88">
        <f>SUMPRODUCT(-('Gastos Gerais'!$B$4:$B$1003=Analítico!$B71),-(Analítico!AJ$1&gt;='Gastos Gerais'!$D$4:$D$1003),-(Analítico!AJ$1&lt;='Gastos Gerais'!$E$4:$E$1003),-('Gastos Gerais'!$C$4:$C$1003))</f>
        <v>0</v>
      </c>
      <c r="AK71" s="88">
        <f>SUMPRODUCT(-('Gastos Gerais'!$B$4:$B$1003=Analítico!$B71),-(Analítico!AK$1&gt;='Gastos Gerais'!$D$4:$D$1003),-(Analítico!AK$1&lt;='Gastos Gerais'!$E$4:$E$1003),-('Gastos Gerais'!$C$4:$C$1003))</f>
        <v>0</v>
      </c>
      <c r="AL71" s="88">
        <f>SUMPRODUCT(-('Gastos Gerais'!$B$4:$B$1003=Analítico!$B71),-(Analítico!AL$1&gt;='Gastos Gerais'!$D$4:$D$1003),-(Analítico!AL$1&lt;='Gastos Gerais'!$E$4:$E$1003),-('Gastos Gerais'!$C$4:$C$1003))</f>
        <v>0</v>
      </c>
      <c r="AM71" s="122">
        <f t="shared" si="20"/>
        <v>0</v>
      </c>
      <c r="AN71" s="91">
        <f t="shared" ca="1" si="21"/>
        <v>0</v>
      </c>
      <c r="AO71" s="108"/>
      <c r="AP71" s="108"/>
      <c r="AQ71" s="108"/>
      <c r="AR71" s="108"/>
      <c r="AS71" s="108"/>
      <c r="AT71" s="108"/>
      <c r="AU71" s="108"/>
      <c r="AV71" s="108"/>
      <c r="AW71" s="108"/>
      <c r="AX71" s="108"/>
      <c r="AY71" s="108"/>
      <c r="AZ71" s="108"/>
      <c r="BA71" s="108"/>
      <c r="BB71" s="108"/>
      <c r="BC71" s="108"/>
      <c r="BD71" s="108"/>
      <c r="BE71" s="108"/>
    </row>
    <row r="72" spans="1:57" ht="23.25" customHeight="1">
      <c r="A72" s="76" t="s">
        <v>240</v>
      </c>
      <c r="B72" s="30" t="s">
        <v>241</v>
      </c>
      <c r="C72" s="88">
        <f>SUMPRODUCT(-('Gastos Gerais'!$B$4:$B$1003=Analítico!$B72),-(Analítico!C$1&gt;='Gastos Gerais'!$D$4:$D$1003),-(Analítico!C$1&lt;='Gastos Gerais'!$E$4:$E$1003),-('Gastos Gerais'!$C$4:$C$1003))</f>
        <v>0</v>
      </c>
      <c r="D72" s="88">
        <f>SUMPRODUCT(-('Gastos Gerais'!$B$4:$B$1003=Analítico!$B72),-(Analítico!D$1&gt;='Gastos Gerais'!$D$4:$D$1003),-(Analítico!D$1&lt;='Gastos Gerais'!$E$4:$E$1003),-('Gastos Gerais'!$C$4:$C$1003))</f>
        <v>0</v>
      </c>
      <c r="E72" s="88">
        <f>SUMPRODUCT(-('Gastos Gerais'!$B$4:$B$1003=Analítico!$B72),-(Analítico!E$1&gt;='Gastos Gerais'!$D$4:$D$1003),-(Analítico!E$1&lt;='Gastos Gerais'!$E$4:$E$1003),-('Gastos Gerais'!$C$4:$C$1003))</f>
        <v>0</v>
      </c>
      <c r="F72" s="88">
        <f>SUMPRODUCT(-('Gastos Gerais'!$B$4:$B$1003=Analítico!$B72),-(Analítico!F$1&gt;='Gastos Gerais'!$D$4:$D$1003),-(Analítico!F$1&lt;='Gastos Gerais'!$E$4:$E$1003),-('Gastos Gerais'!$C$4:$C$1003))</f>
        <v>0</v>
      </c>
      <c r="G72" s="88">
        <f>SUMPRODUCT(-('Gastos Gerais'!$B$4:$B$1003=Analítico!$B72),-(Analítico!G$1&gt;='Gastos Gerais'!$D$4:$D$1003),-(Analítico!G$1&lt;='Gastos Gerais'!$E$4:$E$1003),-('Gastos Gerais'!$C$4:$C$1003))</f>
        <v>0</v>
      </c>
      <c r="H72" s="88">
        <f>SUMPRODUCT(-('Gastos Gerais'!$B$4:$B$1003=Analítico!$B72),-(Analítico!H$1&gt;='Gastos Gerais'!$D$4:$D$1003),-(Analítico!H$1&lt;='Gastos Gerais'!$E$4:$E$1003),-('Gastos Gerais'!$C$4:$C$1003))</f>
        <v>0</v>
      </c>
      <c r="I72" s="88">
        <f>SUMPRODUCT(-('Gastos Gerais'!$B$4:$B$1003=Analítico!$B72),-(Analítico!I$1&gt;='Gastos Gerais'!$D$4:$D$1003),-(Analítico!I$1&lt;='Gastos Gerais'!$E$4:$E$1003),-('Gastos Gerais'!$C$4:$C$1003))</f>
        <v>0</v>
      </c>
      <c r="J72" s="88">
        <f>SUMPRODUCT(-('Gastos Gerais'!$B$4:$B$1003=Analítico!$B72),-(Analítico!J$1&gt;='Gastos Gerais'!$D$4:$D$1003),-(Analítico!J$1&lt;='Gastos Gerais'!$E$4:$E$1003),-('Gastos Gerais'!$C$4:$C$1003))</f>
        <v>0</v>
      </c>
      <c r="K72" s="88">
        <f>SUMPRODUCT(-('Gastos Gerais'!$B$4:$B$1003=Analítico!$B72),-(Analítico!K$1&gt;='Gastos Gerais'!$D$4:$D$1003),-(Analítico!K$1&lt;='Gastos Gerais'!$E$4:$E$1003),-('Gastos Gerais'!$C$4:$C$1003))</f>
        <v>0</v>
      </c>
      <c r="L72" s="88">
        <f>SUMPRODUCT(-('Gastos Gerais'!$B$4:$B$1003=Analítico!$B72),-(Analítico!L$1&gt;='Gastos Gerais'!$D$4:$D$1003),-(Analítico!L$1&lt;='Gastos Gerais'!$E$4:$E$1003),-('Gastos Gerais'!$C$4:$C$1003))</f>
        <v>0</v>
      </c>
      <c r="M72" s="88">
        <f>SUMPRODUCT(-('Gastos Gerais'!$B$4:$B$1003=Analítico!$B72),-(Analítico!M$1&gt;='Gastos Gerais'!$D$4:$D$1003),-(Analítico!M$1&lt;='Gastos Gerais'!$E$4:$E$1003),-('Gastos Gerais'!$C$4:$C$1003))</f>
        <v>0</v>
      </c>
      <c r="N72" s="88">
        <f>SUMPRODUCT(-('Gastos Gerais'!$B$4:$B$1003=Analítico!$B72),-(Analítico!N$1&gt;='Gastos Gerais'!$D$4:$D$1003),-(Analítico!N$1&lt;='Gastos Gerais'!$E$4:$E$1003),-('Gastos Gerais'!$C$4:$C$1003))</f>
        <v>0</v>
      </c>
      <c r="O72" s="88">
        <f>SUMPRODUCT(-('Gastos Gerais'!$B$4:$B$1003=Analítico!$B72),-(Analítico!O$1&gt;='Gastos Gerais'!$D$4:$D$1003),-(Analítico!O$1&lt;='Gastos Gerais'!$E$4:$E$1003),-('Gastos Gerais'!$C$4:$C$1003))</f>
        <v>0</v>
      </c>
      <c r="P72" s="88">
        <f>SUMPRODUCT(-('Gastos Gerais'!$B$4:$B$1003=Analítico!$B72),-(Analítico!P$1&gt;='Gastos Gerais'!$D$4:$D$1003),-(Analítico!P$1&lt;='Gastos Gerais'!$E$4:$E$1003),-('Gastos Gerais'!$C$4:$C$1003))</f>
        <v>0</v>
      </c>
      <c r="Q72" s="88">
        <f>SUMPRODUCT(-('Gastos Gerais'!$B$4:$B$1003=Analítico!$B72),-(Analítico!Q$1&gt;='Gastos Gerais'!$D$4:$D$1003),-(Analítico!Q$1&lt;='Gastos Gerais'!$E$4:$E$1003),-('Gastos Gerais'!$C$4:$C$1003))</f>
        <v>0</v>
      </c>
      <c r="R72" s="88">
        <f>SUMPRODUCT(-('Gastos Gerais'!$B$4:$B$1003=Analítico!$B72),-(Analítico!R$1&gt;='Gastos Gerais'!$D$4:$D$1003),-(Analítico!R$1&lt;='Gastos Gerais'!$E$4:$E$1003),-('Gastos Gerais'!$C$4:$C$1003))</f>
        <v>0</v>
      </c>
      <c r="S72" s="88">
        <f>SUMPRODUCT(-('Gastos Gerais'!$B$4:$B$1003=Analítico!$B72),-(Analítico!S$1&gt;='Gastos Gerais'!$D$4:$D$1003),-(Analítico!S$1&lt;='Gastos Gerais'!$E$4:$E$1003),-('Gastos Gerais'!$C$4:$C$1003))</f>
        <v>0</v>
      </c>
      <c r="T72" s="88">
        <f>SUMPRODUCT(-('Gastos Gerais'!$B$4:$B$1003=Analítico!$B72),-(Analítico!T$1&gt;='Gastos Gerais'!$D$4:$D$1003),-(Analítico!T$1&lt;='Gastos Gerais'!$E$4:$E$1003),-('Gastos Gerais'!$C$4:$C$1003))</f>
        <v>0</v>
      </c>
      <c r="U72" s="88">
        <f>SUMPRODUCT(-('Gastos Gerais'!$B$4:$B$1003=Analítico!$B72),-(Analítico!U$1&gt;='Gastos Gerais'!$D$4:$D$1003),-(Analítico!U$1&lt;='Gastos Gerais'!$E$4:$E$1003),-('Gastos Gerais'!$C$4:$C$1003))</f>
        <v>0</v>
      </c>
      <c r="V72" s="88">
        <f>SUMPRODUCT(-('Gastos Gerais'!$B$4:$B$1003=Analítico!$B72),-(Analítico!V$1&gt;='Gastos Gerais'!$D$4:$D$1003),-(Analítico!V$1&lt;='Gastos Gerais'!$E$4:$E$1003),-('Gastos Gerais'!$C$4:$C$1003))</f>
        <v>0</v>
      </c>
      <c r="W72" s="88">
        <f>SUMPRODUCT(-('Gastos Gerais'!$B$4:$B$1003=Analítico!$B72),-(Analítico!W$1&gt;='Gastos Gerais'!$D$4:$D$1003),-(Analítico!W$1&lt;='Gastos Gerais'!$E$4:$E$1003),-('Gastos Gerais'!$C$4:$C$1003))</f>
        <v>0</v>
      </c>
      <c r="X72" s="88">
        <f>SUMPRODUCT(-('Gastos Gerais'!$B$4:$B$1003=Analítico!$B72),-(Analítico!X$1&gt;='Gastos Gerais'!$D$4:$D$1003),-(Analítico!X$1&lt;='Gastos Gerais'!$E$4:$E$1003),-('Gastos Gerais'!$C$4:$C$1003))</f>
        <v>0</v>
      </c>
      <c r="Y72" s="88">
        <f>SUMPRODUCT(-('Gastos Gerais'!$B$4:$B$1003=Analítico!$B72),-(Analítico!Y$1&gt;='Gastos Gerais'!$D$4:$D$1003),-(Analítico!Y$1&lt;='Gastos Gerais'!$E$4:$E$1003),-('Gastos Gerais'!$C$4:$C$1003))</f>
        <v>0</v>
      </c>
      <c r="Z72" s="88">
        <f>SUMPRODUCT(-('Gastos Gerais'!$B$4:$B$1003=Analítico!$B72),-(Analítico!Z$1&gt;='Gastos Gerais'!$D$4:$D$1003),-(Analítico!Z$1&lt;='Gastos Gerais'!$E$4:$E$1003),-('Gastos Gerais'!$C$4:$C$1003))</f>
        <v>0</v>
      </c>
      <c r="AA72" s="88">
        <f>SUMPRODUCT(-('Gastos Gerais'!$B$4:$B$1003=Analítico!$B72),-(Analítico!AA$1&gt;='Gastos Gerais'!$D$4:$D$1003),-(Analítico!AA$1&lt;='Gastos Gerais'!$E$4:$E$1003),-('Gastos Gerais'!$C$4:$C$1003))</f>
        <v>0</v>
      </c>
      <c r="AB72" s="88">
        <f>SUMPRODUCT(-('Gastos Gerais'!$B$4:$B$1003=Analítico!$B72),-(Analítico!AB$1&gt;='Gastos Gerais'!$D$4:$D$1003),-(Analítico!AB$1&lt;='Gastos Gerais'!$E$4:$E$1003),-('Gastos Gerais'!$C$4:$C$1003))</f>
        <v>0</v>
      </c>
      <c r="AC72" s="88">
        <f>SUMPRODUCT(-('Gastos Gerais'!$B$4:$B$1003=Analítico!$B72),-(Analítico!AC$1&gt;='Gastos Gerais'!$D$4:$D$1003),-(Analítico!AC$1&lt;='Gastos Gerais'!$E$4:$E$1003),-('Gastos Gerais'!$C$4:$C$1003))</f>
        <v>0</v>
      </c>
      <c r="AD72" s="88">
        <f>SUMPRODUCT(-('Gastos Gerais'!$B$4:$B$1003=Analítico!$B72),-(Analítico!AD$1&gt;='Gastos Gerais'!$D$4:$D$1003),-(Analítico!AD$1&lt;='Gastos Gerais'!$E$4:$E$1003),-('Gastos Gerais'!$C$4:$C$1003))</f>
        <v>0</v>
      </c>
      <c r="AE72" s="88">
        <f>SUMPRODUCT(-('Gastos Gerais'!$B$4:$B$1003=Analítico!$B72),-(Analítico!AE$1&gt;='Gastos Gerais'!$D$4:$D$1003),-(Analítico!AE$1&lt;='Gastos Gerais'!$E$4:$E$1003),-('Gastos Gerais'!$C$4:$C$1003))</f>
        <v>0</v>
      </c>
      <c r="AF72" s="88">
        <f>SUMPRODUCT(-('Gastos Gerais'!$B$4:$B$1003=Analítico!$B72),-(Analítico!AF$1&gt;='Gastos Gerais'!$D$4:$D$1003),-(Analítico!AF$1&lt;='Gastos Gerais'!$E$4:$E$1003),-('Gastos Gerais'!$C$4:$C$1003))</f>
        <v>0</v>
      </c>
      <c r="AG72" s="88">
        <f>SUMPRODUCT(-('Gastos Gerais'!$B$4:$B$1003=Analítico!$B72),-(Analítico!AG$1&gt;='Gastos Gerais'!$D$4:$D$1003),-(Analítico!AG$1&lt;='Gastos Gerais'!$E$4:$E$1003),-('Gastos Gerais'!$C$4:$C$1003))</f>
        <v>0</v>
      </c>
      <c r="AH72" s="88">
        <f>SUMPRODUCT(-('Gastos Gerais'!$B$4:$B$1003=Analítico!$B72),-(Analítico!AH$1&gt;='Gastos Gerais'!$D$4:$D$1003),-(Analítico!AH$1&lt;='Gastos Gerais'!$E$4:$E$1003),-('Gastos Gerais'!$C$4:$C$1003))</f>
        <v>0</v>
      </c>
      <c r="AI72" s="88">
        <f>SUMPRODUCT(-('Gastos Gerais'!$B$4:$B$1003=Analítico!$B72),-(Analítico!AI$1&gt;='Gastos Gerais'!$D$4:$D$1003),-(Analítico!AI$1&lt;='Gastos Gerais'!$E$4:$E$1003),-('Gastos Gerais'!$C$4:$C$1003))</f>
        <v>0</v>
      </c>
      <c r="AJ72" s="88">
        <f>SUMPRODUCT(-('Gastos Gerais'!$B$4:$B$1003=Analítico!$B72),-(Analítico!AJ$1&gt;='Gastos Gerais'!$D$4:$D$1003),-(Analítico!AJ$1&lt;='Gastos Gerais'!$E$4:$E$1003),-('Gastos Gerais'!$C$4:$C$1003))</f>
        <v>0</v>
      </c>
      <c r="AK72" s="88">
        <f>SUMPRODUCT(-('Gastos Gerais'!$B$4:$B$1003=Analítico!$B72),-(Analítico!AK$1&gt;='Gastos Gerais'!$D$4:$D$1003),-(Analítico!AK$1&lt;='Gastos Gerais'!$E$4:$E$1003),-('Gastos Gerais'!$C$4:$C$1003))</f>
        <v>0</v>
      </c>
      <c r="AL72" s="88">
        <f>SUMPRODUCT(-('Gastos Gerais'!$B$4:$B$1003=Analítico!$B72),-(Analítico!AL$1&gt;='Gastos Gerais'!$D$4:$D$1003),-(Analítico!AL$1&lt;='Gastos Gerais'!$E$4:$E$1003),-('Gastos Gerais'!$C$4:$C$1003))</f>
        <v>0</v>
      </c>
      <c r="AM72" s="122">
        <f t="shared" si="20"/>
        <v>0</v>
      </c>
      <c r="AN72" s="91">
        <f t="shared" ca="1" si="21"/>
        <v>0</v>
      </c>
      <c r="AO72" s="108"/>
      <c r="AP72" s="108"/>
      <c r="AQ72" s="108"/>
      <c r="AR72" s="108"/>
      <c r="AS72" s="108"/>
      <c r="AT72" s="108"/>
      <c r="AU72" s="108"/>
      <c r="AV72" s="108"/>
      <c r="AW72" s="108"/>
      <c r="AX72" s="108"/>
      <c r="AY72" s="108"/>
      <c r="AZ72" s="108"/>
      <c r="BA72" s="108"/>
      <c r="BB72" s="108"/>
      <c r="BC72" s="108"/>
      <c r="BD72" s="108"/>
      <c r="BE72" s="108"/>
    </row>
    <row r="73" spans="1:57" ht="23.25" customHeight="1">
      <c r="A73" s="76" t="s">
        <v>242</v>
      </c>
      <c r="B73" s="30" t="s">
        <v>243</v>
      </c>
      <c r="C73" s="88">
        <f>SUMPRODUCT(-('Gastos Gerais'!$B$4:$B$1003=Analítico!$B73),-(Analítico!C$1&gt;='Gastos Gerais'!$D$4:$D$1003),-(Analítico!C$1&lt;='Gastos Gerais'!$E$4:$E$1003),-('Gastos Gerais'!$C$4:$C$1003))</f>
        <v>217100</v>
      </c>
      <c r="D73" s="88">
        <f>SUMPRODUCT(-('Gastos Gerais'!$B$4:$B$1003=Analítico!$B73),-(Analítico!D$1&gt;='Gastos Gerais'!$D$4:$D$1003),-(Analítico!D$1&lt;='Gastos Gerais'!$E$4:$E$1003),-('Gastos Gerais'!$C$4:$C$1003))</f>
        <v>1100</v>
      </c>
      <c r="E73" s="88">
        <f>SUMPRODUCT(-('Gastos Gerais'!$B$4:$B$1003=Analítico!$B73),-(Analítico!E$1&gt;='Gastos Gerais'!$D$4:$D$1003),-(Analítico!E$1&lt;='Gastos Gerais'!$E$4:$E$1003),-('Gastos Gerais'!$C$4:$C$1003))</f>
        <v>1100</v>
      </c>
      <c r="F73" s="88">
        <f>SUMPRODUCT(-('Gastos Gerais'!$B$4:$B$1003=Analítico!$B73),-(Analítico!F$1&gt;='Gastos Gerais'!$D$4:$D$1003),-(Analítico!F$1&lt;='Gastos Gerais'!$E$4:$E$1003),-('Gastos Gerais'!$C$4:$C$1003))</f>
        <v>1100</v>
      </c>
      <c r="G73" s="88">
        <f>SUMPRODUCT(-('Gastos Gerais'!$B$4:$B$1003=Analítico!$B73),-(Analítico!G$1&gt;='Gastos Gerais'!$D$4:$D$1003),-(Analítico!G$1&lt;='Gastos Gerais'!$E$4:$E$1003),-('Gastos Gerais'!$C$4:$C$1003))</f>
        <v>1100</v>
      </c>
      <c r="H73" s="88">
        <f>SUMPRODUCT(-('Gastos Gerais'!$B$4:$B$1003=Analítico!$B73),-(Analítico!H$1&gt;='Gastos Gerais'!$D$4:$D$1003),-(Analítico!H$1&lt;='Gastos Gerais'!$E$4:$E$1003),-('Gastos Gerais'!$C$4:$C$1003))</f>
        <v>1100</v>
      </c>
      <c r="I73" s="88">
        <f>SUMPRODUCT(-('Gastos Gerais'!$B$4:$B$1003=Analítico!$B73),-(Analítico!I$1&gt;='Gastos Gerais'!$D$4:$D$1003),-(Analítico!I$1&lt;='Gastos Gerais'!$E$4:$E$1003),-('Gastos Gerais'!$C$4:$C$1003))</f>
        <v>0</v>
      </c>
      <c r="J73" s="88">
        <f>SUMPRODUCT(-('Gastos Gerais'!$B$4:$B$1003=Analítico!$B73),-(Analítico!J$1&gt;='Gastos Gerais'!$D$4:$D$1003),-(Analítico!J$1&lt;='Gastos Gerais'!$E$4:$E$1003),-('Gastos Gerais'!$C$4:$C$1003))</f>
        <v>0</v>
      </c>
      <c r="K73" s="88">
        <f>SUMPRODUCT(-('Gastos Gerais'!$B$4:$B$1003=Analítico!$B73),-(Analítico!K$1&gt;='Gastos Gerais'!$D$4:$D$1003),-(Analítico!K$1&lt;='Gastos Gerais'!$E$4:$E$1003),-('Gastos Gerais'!$C$4:$C$1003))</f>
        <v>0</v>
      </c>
      <c r="L73" s="88">
        <f>SUMPRODUCT(-('Gastos Gerais'!$B$4:$B$1003=Analítico!$B73),-(Analítico!L$1&gt;='Gastos Gerais'!$D$4:$D$1003),-(Analítico!L$1&lt;='Gastos Gerais'!$E$4:$E$1003),-('Gastos Gerais'!$C$4:$C$1003))</f>
        <v>0</v>
      </c>
      <c r="M73" s="88">
        <f>SUMPRODUCT(-('Gastos Gerais'!$B$4:$B$1003=Analítico!$B73),-(Analítico!M$1&gt;='Gastos Gerais'!$D$4:$D$1003),-(Analítico!M$1&lt;='Gastos Gerais'!$E$4:$E$1003),-('Gastos Gerais'!$C$4:$C$1003))</f>
        <v>0</v>
      </c>
      <c r="N73" s="88">
        <f>SUMPRODUCT(-('Gastos Gerais'!$B$4:$B$1003=Analítico!$B73),-(Analítico!N$1&gt;='Gastos Gerais'!$D$4:$D$1003),-(Analítico!N$1&lt;='Gastos Gerais'!$E$4:$E$1003),-('Gastos Gerais'!$C$4:$C$1003))</f>
        <v>0</v>
      </c>
      <c r="O73" s="88">
        <f>SUMPRODUCT(-('Gastos Gerais'!$B$4:$B$1003=Analítico!$B73),-(Analítico!O$1&gt;='Gastos Gerais'!$D$4:$D$1003),-(Analítico!O$1&lt;='Gastos Gerais'!$E$4:$E$1003),-('Gastos Gerais'!$C$4:$C$1003))</f>
        <v>0</v>
      </c>
      <c r="P73" s="88">
        <f>SUMPRODUCT(-('Gastos Gerais'!$B$4:$B$1003=Analítico!$B73),-(Analítico!P$1&gt;='Gastos Gerais'!$D$4:$D$1003),-(Analítico!P$1&lt;='Gastos Gerais'!$E$4:$E$1003),-('Gastos Gerais'!$C$4:$C$1003))</f>
        <v>0</v>
      </c>
      <c r="Q73" s="88">
        <f>SUMPRODUCT(-('Gastos Gerais'!$B$4:$B$1003=Analítico!$B73),-(Analítico!Q$1&gt;='Gastos Gerais'!$D$4:$D$1003),-(Analítico!Q$1&lt;='Gastos Gerais'!$E$4:$E$1003),-('Gastos Gerais'!$C$4:$C$1003))</f>
        <v>0</v>
      </c>
      <c r="R73" s="88">
        <f>SUMPRODUCT(-('Gastos Gerais'!$B$4:$B$1003=Analítico!$B73),-(Analítico!R$1&gt;='Gastos Gerais'!$D$4:$D$1003),-(Analítico!R$1&lt;='Gastos Gerais'!$E$4:$E$1003),-('Gastos Gerais'!$C$4:$C$1003))</f>
        <v>0</v>
      </c>
      <c r="S73" s="88">
        <f>SUMPRODUCT(-('Gastos Gerais'!$B$4:$B$1003=Analítico!$B73),-(Analítico!S$1&gt;='Gastos Gerais'!$D$4:$D$1003),-(Analítico!S$1&lt;='Gastos Gerais'!$E$4:$E$1003),-('Gastos Gerais'!$C$4:$C$1003))</f>
        <v>0</v>
      </c>
      <c r="T73" s="88">
        <f>SUMPRODUCT(-('Gastos Gerais'!$B$4:$B$1003=Analítico!$B73),-(Analítico!T$1&gt;='Gastos Gerais'!$D$4:$D$1003),-(Analítico!T$1&lt;='Gastos Gerais'!$E$4:$E$1003),-('Gastos Gerais'!$C$4:$C$1003))</f>
        <v>0</v>
      </c>
      <c r="U73" s="88">
        <f>SUMPRODUCT(-('Gastos Gerais'!$B$4:$B$1003=Analítico!$B73),-(Analítico!U$1&gt;='Gastos Gerais'!$D$4:$D$1003),-(Analítico!U$1&lt;='Gastos Gerais'!$E$4:$E$1003),-('Gastos Gerais'!$C$4:$C$1003))</f>
        <v>0</v>
      </c>
      <c r="V73" s="88">
        <f>SUMPRODUCT(-('Gastos Gerais'!$B$4:$B$1003=Analítico!$B73),-(Analítico!V$1&gt;='Gastos Gerais'!$D$4:$D$1003),-(Analítico!V$1&lt;='Gastos Gerais'!$E$4:$E$1003),-('Gastos Gerais'!$C$4:$C$1003))</f>
        <v>0</v>
      </c>
      <c r="W73" s="88">
        <f>SUMPRODUCT(-('Gastos Gerais'!$B$4:$B$1003=Analítico!$B73),-(Analítico!W$1&gt;='Gastos Gerais'!$D$4:$D$1003),-(Analítico!W$1&lt;='Gastos Gerais'!$E$4:$E$1003),-('Gastos Gerais'!$C$4:$C$1003))</f>
        <v>0</v>
      </c>
      <c r="X73" s="88">
        <f>SUMPRODUCT(-('Gastos Gerais'!$B$4:$B$1003=Analítico!$B73),-(Analítico!X$1&gt;='Gastos Gerais'!$D$4:$D$1003),-(Analítico!X$1&lt;='Gastos Gerais'!$E$4:$E$1003),-('Gastos Gerais'!$C$4:$C$1003))</f>
        <v>0</v>
      </c>
      <c r="Y73" s="88">
        <f>SUMPRODUCT(-('Gastos Gerais'!$B$4:$B$1003=Analítico!$B73),-(Analítico!Y$1&gt;='Gastos Gerais'!$D$4:$D$1003),-(Analítico!Y$1&lt;='Gastos Gerais'!$E$4:$E$1003),-('Gastos Gerais'!$C$4:$C$1003))</f>
        <v>0</v>
      </c>
      <c r="Z73" s="88">
        <f>SUMPRODUCT(-('Gastos Gerais'!$B$4:$B$1003=Analítico!$B73),-(Analítico!Z$1&gt;='Gastos Gerais'!$D$4:$D$1003),-(Analítico!Z$1&lt;='Gastos Gerais'!$E$4:$E$1003),-('Gastos Gerais'!$C$4:$C$1003))</f>
        <v>0</v>
      </c>
      <c r="AA73" s="88">
        <f>SUMPRODUCT(-('Gastos Gerais'!$B$4:$B$1003=Analítico!$B73),-(Analítico!AA$1&gt;='Gastos Gerais'!$D$4:$D$1003),-(Analítico!AA$1&lt;='Gastos Gerais'!$E$4:$E$1003),-('Gastos Gerais'!$C$4:$C$1003))</f>
        <v>0</v>
      </c>
      <c r="AB73" s="88">
        <f>SUMPRODUCT(-('Gastos Gerais'!$B$4:$B$1003=Analítico!$B73),-(Analítico!AB$1&gt;='Gastos Gerais'!$D$4:$D$1003),-(Analítico!AB$1&lt;='Gastos Gerais'!$E$4:$E$1003),-('Gastos Gerais'!$C$4:$C$1003))</f>
        <v>0</v>
      </c>
      <c r="AC73" s="88">
        <f>SUMPRODUCT(-('Gastos Gerais'!$B$4:$B$1003=Analítico!$B73),-(Analítico!AC$1&gt;='Gastos Gerais'!$D$4:$D$1003),-(Analítico!AC$1&lt;='Gastos Gerais'!$E$4:$E$1003),-('Gastos Gerais'!$C$4:$C$1003))</f>
        <v>0</v>
      </c>
      <c r="AD73" s="88">
        <f>SUMPRODUCT(-('Gastos Gerais'!$B$4:$B$1003=Analítico!$B73),-(Analítico!AD$1&gt;='Gastos Gerais'!$D$4:$D$1003),-(Analítico!AD$1&lt;='Gastos Gerais'!$E$4:$E$1003),-('Gastos Gerais'!$C$4:$C$1003))</f>
        <v>0</v>
      </c>
      <c r="AE73" s="88">
        <f>SUMPRODUCT(-('Gastos Gerais'!$B$4:$B$1003=Analítico!$B73),-(Analítico!AE$1&gt;='Gastos Gerais'!$D$4:$D$1003),-(Analítico!AE$1&lt;='Gastos Gerais'!$E$4:$E$1003),-('Gastos Gerais'!$C$4:$C$1003))</f>
        <v>0</v>
      </c>
      <c r="AF73" s="88">
        <f>SUMPRODUCT(-('Gastos Gerais'!$B$4:$B$1003=Analítico!$B73),-(Analítico!AF$1&gt;='Gastos Gerais'!$D$4:$D$1003),-(Analítico!AF$1&lt;='Gastos Gerais'!$E$4:$E$1003),-('Gastos Gerais'!$C$4:$C$1003))</f>
        <v>0</v>
      </c>
      <c r="AG73" s="88">
        <f>SUMPRODUCT(-('Gastos Gerais'!$B$4:$B$1003=Analítico!$B73),-(Analítico!AG$1&gt;='Gastos Gerais'!$D$4:$D$1003),-(Analítico!AG$1&lt;='Gastos Gerais'!$E$4:$E$1003),-('Gastos Gerais'!$C$4:$C$1003))</f>
        <v>0</v>
      </c>
      <c r="AH73" s="88">
        <f>SUMPRODUCT(-('Gastos Gerais'!$B$4:$B$1003=Analítico!$B73),-(Analítico!AH$1&gt;='Gastos Gerais'!$D$4:$D$1003),-(Analítico!AH$1&lt;='Gastos Gerais'!$E$4:$E$1003),-('Gastos Gerais'!$C$4:$C$1003))</f>
        <v>0</v>
      </c>
      <c r="AI73" s="88">
        <f>SUMPRODUCT(-('Gastos Gerais'!$B$4:$B$1003=Analítico!$B73),-(Analítico!AI$1&gt;='Gastos Gerais'!$D$4:$D$1003),-(Analítico!AI$1&lt;='Gastos Gerais'!$E$4:$E$1003),-('Gastos Gerais'!$C$4:$C$1003))</f>
        <v>0</v>
      </c>
      <c r="AJ73" s="88">
        <f>SUMPRODUCT(-('Gastos Gerais'!$B$4:$B$1003=Analítico!$B73),-(Analítico!AJ$1&gt;='Gastos Gerais'!$D$4:$D$1003),-(Analítico!AJ$1&lt;='Gastos Gerais'!$E$4:$E$1003),-('Gastos Gerais'!$C$4:$C$1003))</f>
        <v>0</v>
      </c>
      <c r="AK73" s="88">
        <f>SUMPRODUCT(-('Gastos Gerais'!$B$4:$B$1003=Analítico!$B73),-(Analítico!AK$1&gt;='Gastos Gerais'!$D$4:$D$1003),-(Analítico!AK$1&lt;='Gastos Gerais'!$E$4:$E$1003),-('Gastos Gerais'!$C$4:$C$1003))</f>
        <v>0</v>
      </c>
      <c r="AL73" s="88">
        <f>SUMPRODUCT(-('Gastos Gerais'!$B$4:$B$1003=Analítico!$B73),-(Analítico!AL$1&gt;='Gastos Gerais'!$D$4:$D$1003),-(Analítico!AL$1&lt;='Gastos Gerais'!$E$4:$E$1003),-('Gastos Gerais'!$C$4:$C$1003))</f>
        <v>0</v>
      </c>
      <c r="AM73" s="122">
        <f t="shared" si="20"/>
        <v>222600</v>
      </c>
      <c r="AN73" s="91">
        <f t="shared" ca="1" si="21"/>
        <v>1.4535614537431144E-2</v>
      </c>
      <c r="AO73" s="108"/>
      <c r="AP73" s="108"/>
      <c r="AQ73" s="108"/>
      <c r="AR73" s="108"/>
      <c r="AS73" s="108"/>
      <c r="AT73" s="108"/>
      <c r="AU73" s="108"/>
      <c r="AV73" s="108"/>
      <c r="AW73" s="108"/>
      <c r="AX73" s="108"/>
      <c r="AY73" s="108"/>
      <c r="AZ73" s="108"/>
      <c r="BA73" s="108"/>
      <c r="BB73" s="108"/>
      <c r="BC73" s="108"/>
      <c r="BD73" s="108"/>
      <c r="BE73" s="108"/>
    </row>
    <row r="74" spans="1:57" ht="23.25" customHeight="1">
      <c r="A74" s="76" t="s">
        <v>244</v>
      </c>
      <c r="B74" s="30" t="s">
        <v>245</v>
      </c>
      <c r="C74" s="88">
        <f>SUMPRODUCT(-('Gastos Gerais'!$B$4:$B$1003=Analítico!$B74),-(Analítico!C$1&gt;='Gastos Gerais'!$D$4:$D$1003),-(Analítico!C$1&lt;='Gastos Gerais'!$E$4:$E$1003),-('Gastos Gerais'!$C$4:$C$1003))</f>
        <v>1900</v>
      </c>
      <c r="D74" s="88">
        <f>SUMPRODUCT(-('Gastos Gerais'!$B$4:$B$1003=Analítico!$B74),-(Analítico!D$1&gt;='Gastos Gerais'!$D$4:$D$1003),-(Analítico!D$1&lt;='Gastos Gerais'!$E$4:$E$1003),-('Gastos Gerais'!$C$4:$C$1003))</f>
        <v>1900</v>
      </c>
      <c r="E74" s="88">
        <f>SUMPRODUCT(-('Gastos Gerais'!$B$4:$B$1003=Analítico!$B74),-(Analítico!E$1&gt;='Gastos Gerais'!$D$4:$D$1003),-(Analítico!E$1&lt;='Gastos Gerais'!$E$4:$E$1003),-('Gastos Gerais'!$C$4:$C$1003))</f>
        <v>1900</v>
      </c>
      <c r="F74" s="88">
        <f>SUMPRODUCT(-('Gastos Gerais'!$B$4:$B$1003=Analítico!$B74),-(Analítico!F$1&gt;='Gastos Gerais'!$D$4:$D$1003),-(Analítico!F$1&lt;='Gastos Gerais'!$E$4:$E$1003),-('Gastos Gerais'!$C$4:$C$1003))</f>
        <v>1900</v>
      </c>
      <c r="G74" s="88">
        <f>SUMPRODUCT(-('Gastos Gerais'!$B$4:$B$1003=Analítico!$B74),-(Analítico!G$1&gt;='Gastos Gerais'!$D$4:$D$1003),-(Analítico!G$1&lt;='Gastos Gerais'!$E$4:$E$1003),-('Gastos Gerais'!$C$4:$C$1003))</f>
        <v>1900</v>
      </c>
      <c r="H74" s="88">
        <f>SUMPRODUCT(-('Gastos Gerais'!$B$4:$B$1003=Analítico!$B74),-(Analítico!H$1&gt;='Gastos Gerais'!$D$4:$D$1003),-(Analítico!H$1&lt;='Gastos Gerais'!$E$4:$E$1003),-('Gastos Gerais'!$C$4:$C$1003))</f>
        <v>1900</v>
      </c>
      <c r="I74" s="88">
        <f>SUMPRODUCT(-('Gastos Gerais'!$B$4:$B$1003=Analítico!$B74),-(Analítico!I$1&gt;='Gastos Gerais'!$D$4:$D$1003),-(Analítico!I$1&lt;='Gastos Gerais'!$E$4:$E$1003),-('Gastos Gerais'!$C$4:$C$1003))</f>
        <v>0</v>
      </c>
      <c r="J74" s="88">
        <f>SUMPRODUCT(-('Gastos Gerais'!$B$4:$B$1003=Analítico!$B74),-(Analítico!J$1&gt;='Gastos Gerais'!$D$4:$D$1003),-(Analítico!J$1&lt;='Gastos Gerais'!$E$4:$E$1003),-('Gastos Gerais'!$C$4:$C$1003))</f>
        <v>0</v>
      </c>
      <c r="K74" s="88">
        <f>SUMPRODUCT(-('Gastos Gerais'!$B$4:$B$1003=Analítico!$B74),-(Analítico!K$1&gt;='Gastos Gerais'!$D$4:$D$1003),-(Analítico!K$1&lt;='Gastos Gerais'!$E$4:$E$1003),-('Gastos Gerais'!$C$4:$C$1003))</f>
        <v>0</v>
      </c>
      <c r="L74" s="88">
        <f>SUMPRODUCT(-('Gastos Gerais'!$B$4:$B$1003=Analítico!$B74),-(Analítico!L$1&gt;='Gastos Gerais'!$D$4:$D$1003),-(Analítico!L$1&lt;='Gastos Gerais'!$E$4:$E$1003),-('Gastos Gerais'!$C$4:$C$1003))</f>
        <v>0</v>
      </c>
      <c r="M74" s="88">
        <f>SUMPRODUCT(-('Gastos Gerais'!$B$4:$B$1003=Analítico!$B74),-(Analítico!M$1&gt;='Gastos Gerais'!$D$4:$D$1003),-(Analítico!M$1&lt;='Gastos Gerais'!$E$4:$E$1003),-('Gastos Gerais'!$C$4:$C$1003))</f>
        <v>0</v>
      </c>
      <c r="N74" s="88">
        <f>SUMPRODUCT(-('Gastos Gerais'!$B$4:$B$1003=Analítico!$B74),-(Analítico!N$1&gt;='Gastos Gerais'!$D$4:$D$1003),-(Analítico!N$1&lt;='Gastos Gerais'!$E$4:$E$1003),-('Gastos Gerais'!$C$4:$C$1003))</f>
        <v>0</v>
      </c>
      <c r="O74" s="88">
        <f>SUMPRODUCT(-('Gastos Gerais'!$B$4:$B$1003=Analítico!$B74),-(Analítico!O$1&gt;='Gastos Gerais'!$D$4:$D$1003),-(Analítico!O$1&lt;='Gastos Gerais'!$E$4:$E$1003),-('Gastos Gerais'!$C$4:$C$1003))</f>
        <v>0</v>
      </c>
      <c r="P74" s="88">
        <f>SUMPRODUCT(-('Gastos Gerais'!$B$4:$B$1003=Analítico!$B74),-(Analítico!P$1&gt;='Gastos Gerais'!$D$4:$D$1003),-(Analítico!P$1&lt;='Gastos Gerais'!$E$4:$E$1003),-('Gastos Gerais'!$C$4:$C$1003))</f>
        <v>0</v>
      </c>
      <c r="Q74" s="88">
        <f>SUMPRODUCT(-('Gastos Gerais'!$B$4:$B$1003=Analítico!$B74),-(Analítico!Q$1&gt;='Gastos Gerais'!$D$4:$D$1003),-(Analítico!Q$1&lt;='Gastos Gerais'!$E$4:$E$1003),-('Gastos Gerais'!$C$4:$C$1003))</f>
        <v>0</v>
      </c>
      <c r="R74" s="88">
        <f>SUMPRODUCT(-('Gastos Gerais'!$B$4:$B$1003=Analítico!$B74),-(Analítico!R$1&gt;='Gastos Gerais'!$D$4:$D$1003),-(Analítico!R$1&lt;='Gastos Gerais'!$E$4:$E$1003),-('Gastos Gerais'!$C$4:$C$1003))</f>
        <v>0</v>
      </c>
      <c r="S74" s="88">
        <f>SUMPRODUCT(-('Gastos Gerais'!$B$4:$B$1003=Analítico!$B74),-(Analítico!S$1&gt;='Gastos Gerais'!$D$4:$D$1003),-(Analítico!S$1&lt;='Gastos Gerais'!$E$4:$E$1003),-('Gastos Gerais'!$C$4:$C$1003))</f>
        <v>0</v>
      </c>
      <c r="T74" s="88">
        <f>SUMPRODUCT(-('Gastos Gerais'!$B$4:$B$1003=Analítico!$B74),-(Analítico!T$1&gt;='Gastos Gerais'!$D$4:$D$1003),-(Analítico!T$1&lt;='Gastos Gerais'!$E$4:$E$1003),-('Gastos Gerais'!$C$4:$C$1003))</f>
        <v>0</v>
      </c>
      <c r="U74" s="88">
        <f>SUMPRODUCT(-('Gastos Gerais'!$B$4:$B$1003=Analítico!$B74),-(Analítico!U$1&gt;='Gastos Gerais'!$D$4:$D$1003),-(Analítico!U$1&lt;='Gastos Gerais'!$E$4:$E$1003),-('Gastos Gerais'!$C$4:$C$1003))</f>
        <v>0</v>
      </c>
      <c r="V74" s="88">
        <f>SUMPRODUCT(-('Gastos Gerais'!$B$4:$B$1003=Analítico!$B74),-(Analítico!V$1&gt;='Gastos Gerais'!$D$4:$D$1003),-(Analítico!V$1&lt;='Gastos Gerais'!$E$4:$E$1003),-('Gastos Gerais'!$C$4:$C$1003))</f>
        <v>0</v>
      </c>
      <c r="W74" s="88">
        <f>SUMPRODUCT(-('Gastos Gerais'!$B$4:$B$1003=Analítico!$B74),-(Analítico!W$1&gt;='Gastos Gerais'!$D$4:$D$1003),-(Analítico!W$1&lt;='Gastos Gerais'!$E$4:$E$1003),-('Gastos Gerais'!$C$4:$C$1003))</f>
        <v>0</v>
      </c>
      <c r="X74" s="88">
        <f>SUMPRODUCT(-('Gastos Gerais'!$B$4:$B$1003=Analítico!$B74),-(Analítico!X$1&gt;='Gastos Gerais'!$D$4:$D$1003),-(Analítico!X$1&lt;='Gastos Gerais'!$E$4:$E$1003),-('Gastos Gerais'!$C$4:$C$1003))</f>
        <v>0</v>
      </c>
      <c r="Y74" s="88">
        <f>SUMPRODUCT(-('Gastos Gerais'!$B$4:$B$1003=Analítico!$B74),-(Analítico!Y$1&gt;='Gastos Gerais'!$D$4:$D$1003),-(Analítico!Y$1&lt;='Gastos Gerais'!$E$4:$E$1003),-('Gastos Gerais'!$C$4:$C$1003))</f>
        <v>0</v>
      </c>
      <c r="Z74" s="88">
        <f>SUMPRODUCT(-('Gastos Gerais'!$B$4:$B$1003=Analítico!$B74),-(Analítico!Z$1&gt;='Gastos Gerais'!$D$4:$D$1003),-(Analítico!Z$1&lt;='Gastos Gerais'!$E$4:$E$1003),-('Gastos Gerais'!$C$4:$C$1003))</f>
        <v>0</v>
      </c>
      <c r="AA74" s="88">
        <f>SUMPRODUCT(-('Gastos Gerais'!$B$4:$B$1003=Analítico!$B74),-(Analítico!AA$1&gt;='Gastos Gerais'!$D$4:$D$1003),-(Analítico!AA$1&lt;='Gastos Gerais'!$E$4:$E$1003),-('Gastos Gerais'!$C$4:$C$1003))</f>
        <v>0</v>
      </c>
      <c r="AB74" s="88">
        <f>SUMPRODUCT(-('Gastos Gerais'!$B$4:$B$1003=Analítico!$B74),-(Analítico!AB$1&gt;='Gastos Gerais'!$D$4:$D$1003),-(Analítico!AB$1&lt;='Gastos Gerais'!$E$4:$E$1003),-('Gastos Gerais'!$C$4:$C$1003))</f>
        <v>0</v>
      </c>
      <c r="AC74" s="88">
        <f>SUMPRODUCT(-('Gastos Gerais'!$B$4:$B$1003=Analítico!$B74),-(Analítico!AC$1&gt;='Gastos Gerais'!$D$4:$D$1003),-(Analítico!AC$1&lt;='Gastos Gerais'!$E$4:$E$1003),-('Gastos Gerais'!$C$4:$C$1003))</f>
        <v>0</v>
      </c>
      <c r="AD74" s="88">
        <f>SUMPRODUCT(-('Gastos Gerais'!$B$4:$B$1003=Analítico!$B74),-(Analítico!AD$1&gt;='Gastos Gerais'!$D$4:$D$1003),-(Analítico!AD$1&lt;='Gastos Gerais'!$E$4:$E$1003),-('Gastos Gerais'!$C$4:$C$1003))</f>
        <v>0</v>
      </c>
      <c r="AE74" s="88">
        <f>SUMPRODUCT(-('Gastos Gerais'!$B$4:$B$1003=Analítico!$B74),-(Analítico!AE$1&gt;='Gastos Gerais'!$D$4:$D$1003),-(Analítico!AE$1&lt;='Gastos Gerais'!$E$4:$E$1003),-('Gastos Gerais'!$C$4:$C$1003))</f>
        <v>0</v>
      </c>
      <c r="AF74" s="88">
        <f>SUMPRODUCT(-('Gastos Gerais'!$B$4:$B$1003=Analítico!$B74),-(Analítico!AF$1&gt;='Gastos Gerais'!$D$4:$D$1003),-(Analítico!AF$1&lt;='Gastos Gerais'!$E$4:$E$1003),-('Gastos Gerais'!$C$4:$C$1003))</f>
        <v>0</v>
      </c>
      <c r="AG74" s="88">
        <f>SUMPRODUCT(-('Gastos Gerais'!$B$4:$B$1003=Analítico!$B74),-(Analítico!AG$1&gt;='Gastos Gerais'!$D$4:$D$1003),-(Analítico!AG$1&lt;='Gastos Gerais'!$E$4:$E$1003),-('Gastos Gerais'!$C$4:$C$1003))</f>
        <v>0</v>
      </c>
      <c r="AH74" s="88">
        <f>SUMPRODUCT(-('Gastos Gerais'!$B$4:$B$1003=Analítico!$B74),-(Analítico!AH$1&gt;='Gastos Gerais'!$D$4:$D$1003),-(Analítico!AH$1&lt;='Gastos Gerais'!$E$4:$E$1003),-('Gastos Gerais'!$C$4:$C$1003))</f>
        <v>0</v>
      </c>
      <c r="AI74" s="88">
        <f>SUMPRODUCT(-('Gastos Gerais'!$B$4:$B$1003=Analítico!$B74),-(Analítico!AI$1&gt;='Gastos Gerais'!$D$4:$D$1003),-(Analítico!AI$1&lt;='Gastos Gerais'!$E$4:$E$1003),-('Gastos Gerais'!$C$4:$C$1003))</f>
        <v>0</v>
      </c>
      <c r="AJ74" s="88">
        <f>SUMPRODUCT(-('Gastos Gerais'!$B$4:$B$1003=Analítico!$B74),-(Analítico!AJ$1&gt;='Gastos Gerais'!$D$4:$D$1003),-(Analítico!AJ$1&lt;='Gastos Gerais'!$E$4:$E$1003),-('Gastos Gerais'!$C$4:$C$1003))</f>
        <v>0</v>
      </c>
      <c r="AK74" s="88">
        <f>SUMPRODUCT(-('Gastos Gerais'!$B$4:$B$1003=Analítico!$B74),-(Analítico!AK$1&gt;='Gastos Gerais'!$D$4:$D$1003),-(Analítico!AK$1&lt;='Gastos Gerais'!$E$4:$E$1003),-('Gastos Gerais'!$C$4:$C$1003))</f>
        <v>0</v>
      </c>
      <c r="AL74" s="88">
        <f>SUMPRODUCT(-('Gastos Gerais'!$B$4:$B$1003=Analítico!$B74),-(Analítico!AL$1&gt;='Gastos Gerais'!$D$4:$D$1003),-(Analítico!AL$1&lt;='Gastos Gerais'!$E$4:$E$1003),-('Gastos Gerais'!$C$4:$C$1003))</f>
        <v>0</v>
      </c>
      <c r="AM74" s="122">
        <f t="shared" si="20"/>
        <v>11400</v>
      </c>
      <c r="AN74" s="91">
        <f t="shared" ca="1" si="21"/>
        <v>7.4441152617571893E-4</v>
      </c>
      <c r="AO74" s="108"/>
      <c r="AP74" s="108"/>
      <c r="AQ74" s="108"/>
      <c r="AR74" s="108"/>
      <c r="AS74" s="108"/>
      <c r="AT74" s="108"/>
      <c r="AU74" s="108"/>
      <c r="AV74" s="108"/>
      <c r="AW74" s="108"/>
      <c r="AX74" s="108"/>
      <c r="AY74" s="108"/>
      <c r="AZ74" s="108"/>
      <c r="BA74" s="108"/>
      <c r="BB74" s="108"/>
      <c r="BC74" s="108"/>
      <c r="BD74" s="108"/>
      <c r="BE74" s="108"/>
    </row>
    <row r="75" spans="1:57" ht="23.25" customHeight="1">
      <c r="A75" s="76" t="s">
        <v>246</v>
      </c>
      <c r="B75" s="30" t="s">
        <v>247</v>
      </c>
      <c r="C75" s="88">
        <f>SUMPRODUCT(-('Gastos Gerais'!$B$4:$B$1003=Analítico!$B75),-(Analítico!C$1&gt;='Gastos Gerais'!$D$4:$D$1003),-(Analítico!C$1&lt;='Gastos Gerais'!$E$4:$E$1003),-('Gastos Gerais'!$C$4:$C$1003))</f>
        <v>4200</v>
      </c>
      <c r="D75" s="88">
        <f>SUMPRODUCT(-('Gastos Gerais'!$B$4:$B$1003=Analítico!$B75),-(Analítico!D$1&gt;='Gastos Gerais'!$D$4:$D$1003),-(Analítico!D$1&lt;='Gastos Gerais'!$E$4:$E$1003),-('Gastos Gerais'!$C$4:$C$1003))</f>
        <v>200</v>
      </c>
      <c r="E75" s="88">
        <f>SUMPRODUCT(-('Gastos Gerais'!$B$4:$B$1003=Analítico!$B75),-(Analítico!E$1&gt;='Gastos Gerais'!$D$4:$D$1003),-(Analítico!E$1&lt;='Gastos Gerais'!$E$4:$E$1003),-('Gastos Gerais'!$C$4:$C$1003))</f>
        <v>200</v>
      </c>
      <c r="F75" s="88">
        <f>SUMPRODUCT(-('Gastos Gerais'!$B$4:$B$1003=Analítico!$B75),-(Analítico!F$1&gt;='Gastos Gerais'!$D$4:$D$1003),-(Analítico!F$1&lt;='Gastos Gerais'!$E$4:$E$1003),-('Gastos Gerais'!$C$4:$C$1003))</f>
        <v>200</v>
      </c>
      <c r="G75" s="88">
        <f>SUMPRODUCT(-('Gastos Gerais'!$B$4:$B$1003=Analítico!$B75),-(Analítico!G$1&gt;='Gastos Gerais'!$D$4:$D$1003),-(Analítico!G$1&lt;='Gastos Gerais'!$E$4:$E$1003),-('Gastos Gerais'!$C$4:$C$1003))</f>
        <v>200</v>
      </c>
      <c r="H75" s="88">
        <f>SUMPRODUCT(-('Gastos Gerais'!$B$4:$B$1003=Analítico!$B75),-(Analítico!H$1&gt;='Gastos Gerais'!$D$4:$D$1003),-(Analítico!H$1&lt;='Gastos Gerais'!$E$4:$E$1003),-('Gastos Gerais'!$C$4:$C$1003))</f>
        <v>200</v>
      </c>
      <c r="I75" s="88">
        <f>SUMPRODUCT(-('Gastos Gerais'!$B$4:$B$1003=Analítico!$B75),-(Analítico!I$1&gt;='Gastos Gerais'!$D$4:$D$1003),-(Analítico!I$1&lt;='Gastos Gerais'!$E$4:$E$1003),-('Gastos Gerais'!$C$4:$C$1003))</f>
        <v>0</v>
      </c>
      <c r="J75" s="88">
        <f>SUMPRODUCT(-('Gastos Gerais'!$B$4:$B$1003=Analítico!$B75),-(Analítico!J$1&gt;='Gastos Gerais'!$D$4:$D$1003),-(Analítico!J$1&lt;='Gastos Gerais'!$E$4:$E$1003),-('Gastos Gerais'!$C$4:$C$1003))</f>
        <v>0</v>
      </c>
      <c r="K75" s="88">
        <f>SUMPRODUCT(-('Gastos Gerais'!$B$4:$B$1003=Analítico!$B75),-(Analítico!K$1&gt;='Gastos Gerais'!$D$4:$D$1003),-(Analítico!K$1&lt;='Gastos Gerais'!$E$4:$E$1003),-('Gastos Gerais'!$C$4:$C$1003))</f>
        <v>0</v>
      </c>
      <c r="L75" s="88">
        <f>SUMPRODUCT(-('Gastos Gerais'!$B$4:$B$1003=Analítico!$B75),-(Analítico!L$1&gt;='Gastos Gerais'!$D$4:$D$1003),-(Analítico!L$1&lt;='Gastos Gerais'!$E$4:$E$1003),-('Gastos Gerais'!$C$4:$C$1003))</f>
        <v>0</v>
      </c>
      <c r="M75" s="88">
        <f>SUMPRODUCT(-('Gastos Gerais'!$B$4:$B$1003=Analítico!$B75),-(Analítico!M$1&gt;='Gastos Gerais'!$D$4:$D$1003),-(Analítico!M$1&lt;='Gastos Gerais'!$E$4:$E$1003),-('Gastos Gerais'!$C$4:$C$1003))</f>
        <v>0</v>
      </c>
      <c r="N75" s="88">
        <f>SUMPRODUCT(-('Gastos Gerais'!$B$4:$B$1003=Analítico!$B75),-(Analítico!N$1&gt;='Gastos Gerais'!$D$4:$D$1003),-(Analítico!N$1&lt;='Gastos Gerais'!$E$4:$E$1003),-('Gastos Gerais'!$C$4:$C$1003))</f>
        <v>0</v>
      </c>
      <c r="O75" s="88">
        <f>SUMPRODUCT(-('Gastos Gerais'!$B$4:$B$1003=Analítico!$B75),-(Analítico!O$1&gt;='Gastos Gerais'!$D$4:$D$1003),-(Analítico!O$1&lt;='Gastos Gerais'!$E$4:$E$1003),-('Gastos Gerais'!$C$4:$C$1003))</f>
        <v>0</v>
      </c>
      <c r="P75" s="88">
        <f>SUMPRODUCT(-('Gastos Gerais'!$B$4:$B$1003=Analítico!$B75),-(Analítico!P$1&gt;='Gastos Gerais'!$D$4:$D$1003),-(Analítico!P$1&lt;='Gastos Gerais'!$E$4:$E$1003),-('Gastos Gerais'!$C$4:$C$1003))</f>
        <v>0</v>
      </c>
      <c r="Q75" s="88">
        <f>SUMPRODUCT(-('Gastos Gerais'!$B$4:$B$1003=Analítico!$B75),-(Analítico!Q$1&gt;='Gastos Gerais'!$D$4:$D$1003),-(Analítico!Q$1&lt;='Gastos Gerais'!$E$4:$E$1003),-('Gastos Gerais'!$C$4:$C$1003))</f>
        <v>0</v>
      </c>
      <c r="R75" s="88">
        <f>SUMPRODUCT(-('Gastos Gerais'!$B$4:$B$1003=Analítico!$B75),-(Analítico!R$1&gt;='Gastos Gerais'!$D$4:$D$1003),-(Analítico!R$1&lt;='Gastos Gerais'!$E$4:$E$1003),-('Gastos Gerais'!$C$4:$C$1003))</f>
        <v>0</v>
      </c>
      <c r="S75" s="88">
        <f>SUMPRODUCT(-('Gastos Gerais'!$B$4:$B$1003=Analítico!$B75),-(Analítico!S$1&gt;='Gastos Gerais'!$D$4:$D$1003),-(Analítico!S$1&lt;='Gastos Gerais'!$E$4:$E$1003),-('Gastos Gerais'!$C$4:$C$1003))</f>
        <v>0</v>
      </c>
      <c r="T75" s="88">
        <f>SUMPRODUCT(-('Gastos Gerais'!$B$4:$B$1003=Analítico!$B75),-(Analítico!T$1&gt;='Gastos Gerais'!$D$4:$D$1003),-(Analítico!T$1&lt;='Gastos Gerais'!$E$4:$E$1003),-('Gastos Gerais'!$C$4:$C$1003))</f>
        <v>0</v>
      </c>
      <c r="U75" s="88">
        <f>SUMPRODUCT(-('Gastos Gerais'!$B$4:$B$1003=Analítico!$B75),-(Analítico!U$1&gt;='Gastos Gerais'!$D$4:$D$1003),-(Analítico!U$1&lt;='Gastos Gerais'!$E$4:$E$1003),-('Gastos Gerais'!$C$4:$C$1003))</f>
        <v>0</v>
      </c>
      <c r="V75" s="88">
        <f>SUMPRODUCT(-('Gastos Gerais'!$B$4:$B$1003=Analítico!$B75),-(Analítico!V$1&gt;='Gastos Gerais'!$D$4:$D$1003),-(Analítico!V$1&lt;='Gastos Gerais'!$E$4:$E$1003),-('Gastos Gerais'!$C$4:$C$1003))</f>
        <v>0</v>
      </c>
      <c r="W75" s="88">
        <f>SUMPRODUCT(-('Gastos Gerais'!$B$4:$B$1003=Analítico!$B75),-(Analítico!W$1&gt;='Gastos Gerais'!$D$4:$D$1003),-(Analítico!W$1&lt;='Gastos Gerais'!$E$4:$E$1003),-('Gastos Gerais'!$C$4:$C$1003))</f>
        <v>0</v>
      </c>
      <c r="X75" s="88">
        <f>SUMPRODUCT(-('Gastos Gerais'!$B$4:$B$1003=Analítico!$B75),-(Analítico!X$1&gt;='Gastos Gerais'!$D$4:$D$1003),-(Analítico!X$1&lt;='Gastos Gerais'!$E$4:$E$1003),-('Gastos Gerais'!$C$4:$C$1003))</f>
        <v>0</v>
      </c>
      <c r="Y75" s="88">
        <f>SUMPRODUCT(-('Gastos Gerais'!$B$4:$B$1003=Analítico!$B75),-(Analítico!Y$1&gt;='Gastos Gerais'!$D$4:$D$1003),-(Analítico!Y$1&lt;='Gastos Gerais'!$E$4:$E$1003),-('Gastos Gerais'!$C$4:$C$1003))</f>
        <v>0</v>
      </c>
      <c r="Z75" s="88">
        <f>SUMPRODUCT(-('Gastos Gerais'!$B$4:$B$1003=Analítico!$B75),-(Analítico!Z$1&gt;='Gastos Gerais'!$D$4:$D$1003),-(Analítico!Z$1&lt;='Gastos Gerais'!$E$4:$E$1003),-('Gastos Gerais'!$C$4:$C$1003))</f>
        <v>0</v>
      </c>
      <c r="AA75" s="88">
        <f>SUMPRODUCT(-('Gastos Gerais'!$B$4:$B$1003=Analítico!$B75),-(Analítico!AA$1&gt;='Gastos Gerais'!$D$4:$D$1003),-(Analítico!AA$1&lt;='Gastos Gerais'!$E$4:$E$1003),-('Gastos Gerais'!$C$4:$C$1003))</f>
        <v>0</v>
      </c>
      <c r="AB75" s="88">
        <f>SUMPRODUCT(-('Gastos Gerais'!$B$4:$B$1003=Analítico!$B75),-(Analítico!AB$1&gt;='Gastos Gerais'!$D$4:$D$1003),-(Analítico!AB$1&lt;='Gastos Gerais'!$E$4:$E$1003),-('Gastos Gerais'!$C$4:$C$1003))</f>
        <v>0</v>
      </c>
      <c r="AC75" s="88">
        <f>SUMPRODUCT(-('Gastos Gerais'!$B$4:$B$1003=Analítico!$B75),-(Analítico!AC$1&gt;='Gastos Gerais'!$D$4:$D$1003),-(Analítico!AC$1&lt;='Gastos Gerais'!$E$4:$E$1003),-('Gastos Gerais'!$C$4:$C$1003))</f>
        <v>0</v>
      </c>
      <c r="AD75" s="88">
        <f>SUMPRODUCT(-('Gastos Gerais'!$B$4:$B$1003=Analítico!$B75),-(Analítico!AD$1&gt;='Gastos Gerais'!$D$4:$D$1003),-(Analítico!AD$1&lt;='Gastos Gerais'!$E$4:$E$1003),-('Gastos Gerais'!$C$4:$C$1003))</f>
        <v>0</v>
      </c>
      <c r="AE75" s="88">
        <f>SUMPRODUCT(-('Gastos Gerais'!$B$4:$B$1003=Analítico!$B75),-(Analítico!AE$1&gt;='Gastos Gerais'!$D$4:$D$1003),-(Analítico!AE$1&lt;='Gastos Gerais'!$E$4:$E$1003),-('Gastos Gerais'!$C$4:$C$1003))</f>
        <v>0</v>
      </c>
      <c r="AF75" s="88">
        <f>SUMPRODUCT(-('Gastos Gerais'!$B$4:$B$1003=Analítico!$B75),-(Analítico!AF$1&gt;='Gastos Gerais'!$D$4:$D$1003),-(Analítico!AF$1&lt;='Gastos Gerais'!$E$4:$E$1003),-('Gastos Gerais'!$C$4:$C$1003))</f>
        <v>0</v>
      </c>
      <c r="AG75" s="88">
        <f>SUMPRODUCT(-('Gastos Gerais'!$B$4:$B$1003=Analítico!$B75),-(Analítico!AG$1&gt;='Gastos Gerais'!$D$4:$D$1003),-(Analítico!AG$1&lt;='Gastos Gerais'!$E$4:$E$1003),-('Gastos Gerais'!$C$4:$C$1003))</f>
        <v>0</v>
      </c>
      <c r="AH75" s="88">
        <f>SUMPRODUCT(-('Gastos Gerais'!$B$4:$B$1003=Analítico!$B75),-(Analítico!AH$1&gt;='Gastos Gerais'!$D$4:$D$1003),-(Analítico!AH$1&lt;='Gastos Gerais'!$E$4:$E$1003),-('Gastos Gerais'!$C$4:$C$1003))</f>
        <v>0</v>
      </c>
      <c r="AI75" s="88">
        <f>SUMPRODUCT(-('Gastos Gerais'!$B$4:$B$1003=Analítico!$B75),-(Analítico!AI$1&gt;='Gastos Gerais'!$D$4:$D$1003),-(Analítico!AI$1&lt;='Gastos Gerais'!$E$4:$E$1003),-('Gastos Gerais'!$C$4:$C$1003))</f>
        <v>0</v>
      </c>
      <c r="AJ75" s="88">
        <f>SUMPRODUCT(-('Gastos Gerais'!$B$4:$B$1003=Analítico!$B75),-(Analítico!AJ$1&gt;='Gastos Gerais'!$D$4:$D$1003),-(Analítico!AJ$1&lt;='Gastos Gerais'!$E$4:$E$1003),-('Gastos Gerais'!$C$4:$C$1003))</f>
        <v>0</v>
      </c>
      <c r="AK75" s="88">
        <f>SUMPRODUCT(-('Gastos Gerais'!$B$4:$B$1003=Analítico!$B75),-(Analítico!AK$1&gt;='Gastos Gerais'!$D$4:$D$1003),-(Analítico!AK$1&lt;='Gastos Gerais'!$E$4:$E$1003),-('Gastos Gerais'!$C$4:$C$1003))</f>
        <v>0</v>
      </c>
      <c r="AL75" s="88">
        <f>SUMPRODUCT(-('Gastos Gerais'!$B$4:$B$1003=Analítico!$B75),-(Analítico!AL$1&gt;='Gastos Gerais'!$D$4:$D$1003),-(Analítico!AL$1&lt;='Gastos Gerais'!$E$4:$E$1003),-('Gastos Gerais'!$C$4:$C$1003))</f>
        <v>0</v>
      </c>
      <c r="AM75" s="122">
        <f t="shared" si="20"/>
        <v>5200</v>
      </c>
      <c r="AN75" s="91">
        <f t="shared" ca="1" si="21"/>
        <v>3.395561347468192E-4</v>
      </c>
      <c r="AO75" s="108"/>
      <c r="AP75" s="108"/>
      <c r="AQ75" s="108"/>
      <c r="AR75" s="108"/>
      <c r="AS75" s="108"/>
      <c r="AT75" s="108"/>
      <c r="AU75" s="108"/>
      <c r="AV75" s="108"/>
      <c r="AW75" s="108"/>
      <c r="AX75" s="108"/>
      <c r="AY75" s="108"/>
      <c r="AZ75" s="108"/>
      <c r="BA75" s="108"/>
      <c r="BB75" s="108"/>
      <c r="BC75" s="108"/>
      <c r="BD75" s="108"/>
      <c r="BE75" s="108"/>
    </row>
    <row r="76" spans="1:57" ht="12.75" customHeight="1">
      <c r="A76" s="76" t="s">
        <v>248</v>
      </c>
      <c r="B76" s="30" t="s">
        <v>249</v>
      </c>
      <c r="C76" s="88">
        <f>SUMPRODUCT(-('Gastos Gerais'!$B$4:$B$1003=Analítico!$B76),-(Analítico!C$1&gt;='Gastos Gerais'!$D$4:$D$1003),-(Analítico!C$1&lt;='Gastos Gerais'!$E$4:$E$1003),-('Gastos Gerais'!$C$4:$C$1003))</f>
        <v>450</v>
      </c>
      <c r="D76" s="88">
        <f>SUMPRODUCT(-('Gastos Gerais'!$B$4:$B$1003=Analítico!$B76),-(Analítico!D$1&gt;='Gastos Gerais'!$D$4:$D$1003),-(Analítico!D$1&lt;='Gastos Gerais'!$E$4:$E$1003),-('Gastos Gerais'!$C$4:$C$1003))</f>
        <v>450</v>
      </c>
      <c r="E76" s="88">
        <f>SUMPRODUCT(-('Gastos Gerais'!$B$4:$B$1003=Analítico!$B76),-(Analítico!E$1&gt;='Gastos Gerais'!$D$4:$D$1003),-(Analítico!E$1&lt;='Gastos Gerais'!$E$4:$E$1003),-('Gastos Gerais'!$C$4:$C$1003))</f>
        <v>450</v>
      </c>
      <c r="F76" s="88">
        <f>SUMPRODUCT(-('Gastos Gerais'!$B$4:$B$1003=Analítico!$B76),-(Analítico!F$1&gt;='Gastos Gerais'!$D$4:$D$1003),-(Analítico!F$1&lt;='Gastos Gerais'!$E$4:$E$1003),-('Gastos Gerais'!$C$4:$C$1003))</f>
        <v>450</v>
      </c>
      <c r="G76" s="88">
        <f>SUMPRODUCT(-('Gastos Gerais'!$B$4:$B$1003=Analítico!$B76),-(Analítico!G$1&gt;='Gastos Gerais'!$D$4:$D$1003),-(Analítico!G$1&lt;='Gastos Gerais'!$E$4:$E$1003),-('Gastos Gerais'!$C$4:$C$1003))</f>
        <v>450</v>
      </c>
      <c r="H76" s="88">
        <f>SUMPRODUCT(-('Gastos Gerais'!$B$4:$B$1003=Analítico!$B76),-(Analítico!H$1&gt;='Gastos Gerais'!$D$4:$D$1003),-(Analítico!H$1&lt;='Gastos Gerais'!$E$4:$E$1003),-('Gastos Gerais'!$C$4:$C$1003))</f>
        <v>450</v>
      </c>
      <c r="I76" s="88">
        <f>SUMPRODUCT(-('Gastos Gerais'!$B$4:$B$1003=Analítico!$B76),-(Analítico!I$1&gt;='Gastos Gerais'!$D$4:$D$1003),-(Analítico!I$1&lt;='Gastos Gerais'!$E$4:$E$1003),-('Gastos Gerais'!$C$4:$C$1003))</f>
        <v>0</v>
      </c>
      <c r="J76" s="88">
        <f>SUMPRODUCT(-('Gastos Gerais'!$B$4:$B$1003=Analítico!$B76),-(Analítico!J$1&gt;='Gastos Gerais'!$D$4:$D$1003),-(Analítico!J$1&lt;='Gastos Gerais'!$E$4:$E$1003),-('Gastos Gerais'!$C$4:$C$1003))</f>
        <v>0</v>
      </c>
      <c r="K76" s="88">
        <f>SUMPRODUCT(-('Gastos Gerais'!$B$4:$B$1003=Analítico!$B76),-(Analítico!K$1&gt;='Gastos Gerais'!$D$4:$D$1003),-(Analítico!K$1&lt;='Gastos Gerais'!$E$4:$E$1003),-('Gastos Gerais'!$C$4:$C$1003))</f>
        <v>0</v>
      </c>
      <c r="L76" s="88">
        <f>SUMPRODUCT(-('Gastos Gerais'!$B$4:$B$1003=Analítico!$B76),-(Analítico!L$1&gt;='Gastos Gerais'!$D$4:$D$1003),-(Analítico!L$1&lt;='Gastos Gerais'!$E$4:$E$1003),-('Gastos Gerais'!$C$4:$C$1003))</f>
        <v>0</v>
      </c>
      <c r="M76" s="88">
        <f>SUMPRODUCT(-('Gastos Gerais'!$B$4:$B$1003=Analítico!$B76),-(Analítico!M$1&gt;='Gastos Gerais'!$D$4:$D$1003),-(Analítico!M$1&lt;='Gastos Gerais'!$E$4:$E$1003),-('Gastos Gerais'!$C$4:$C$1003))</f>
        <v>0</v>
      </c>
      <c r="N76" s="88">
        <f>SUMPRODUCT(-('Gastos Gerais'!$B$4:$B$1003=Analítico!$B76),-(Analítico!N$1&gt;='Gastos Gerais'!$D$4:$D$1003),-(Analítico!N$1&lt;='Gastos Gerais'!$E$4:$E$1003),-('Gastos Gerais'!$C$4:$C$1003))</f>
        <v>0</v>
      </c>
      <c r="O76" s="88">
        <f>SUMPRODUCT(-('Gastos Gerais'!$B$4:$B$1003=Analítico!$B76),-(Analítico!O$1&gt;='Gastos Gerais'!$D$4:$D$1003),-(Analítico!O$1&lt;='Gastos Gerais'!$E$4:$E$1003),-('Gastos Gerais'!$C$4:$C$1003))</f>
        <v>0</v>
      </c>
      <c r="P76" s="88">
        <f>SUMPRODUCT(-('Gastos Gerais'!$B$4:$B$1003=Analítico!$B76),-(Analítico!P$1&gt;='Gastos Gerais'!$D$4:$D$1003),-(Analítico!P$1&lt;='Gastos Gerais'!$E$4:$E$1003),-('Gastos Gerais'!$C$4:$C$1003))</f>
        <v>0</v>
      </c>
      <c r="Q76" s="88">
        <f>SUMPRODUCT(-('Gastos Gerais'!$B$4:$B$1003=Analítico!$B76),-(Analítico!Q$1&gt;='Gastos Gerais'!$D$4:$D$1003),-(Analítico!Q$1&lt;='Gastos Gerais'!$E$4:$E$1003),-('Gastos Gerais'!$C$4:$C$1003))</f>
        <v>0</v>
      </c>
      <c r="R76" s="88">
        <f>SUMPRODUCT(-('Gastos Gerais'!$B$4:$B$1003=Analítico!$B76),-(Analítico!R$1&gt;='Gastos Gerais'!$D$4:$D$1003),-(Analítico!R$1&lt;='Gastos Gerais'!$E$4:$E$1003),-('Gastos Gerais'!$C$4:$C$1003))</f>
        <v>0</v>
      </c>
      <c r="S76" s="88">
        <f>SUMPRODUCT(-('Gastos Gerais'!$B$4:$B$1003=Analítico!$B76),-(Analítico!S$1&gt;='Gastos Gerais'!$D$4:$D$1003),-(Analítico!S$1&lt;='Gastos Gerais'!$E$4:$E$1003),-('Gastos Gerais'!$C$4:$C$1003))</f>
        <v>0</v>
      </c>
      <c r="T76" s="88">
        <f>SUMPRODUCT(-('Gastos Gerais'!$B$4:$B$1003=Analítico!$B76),-(Analítico!T$1&gt;='Gastos Gerais'!$D$4:$D$1003),-(Analítico!T$1&lt;='Gastos Gerais'!$E$4:$E$1003),-('Gastos Gerais'!$C$4:$C$1003))</f>
        <v>0</v>
      </c>
      <c r="U76" s="88">
        <f>SUMPRODUCT(-('Gastos Gerais'!$B$4:$B$1003=Analítico!$B76),-(Analítico!U$1&gt;='Gastos Gerais'!$D$4:$D$1003),-(Analítico!U$1&lt;='Gastos Gerais'!$E$4:$E$1003),-('Gastos Gerais'!$C$4:$C$1003))</f>
        <v>0</v>
      </c>
      <c r="V76" s="88">
        <f>SUMPRODUCT(-('Gastos Gerais'!$B$4:$B$1003=Analítico!$B76),-(Analítico!V$1&gt;='Gastos Gerais'!$D$4:$D$1003),-(Analítico!V$1&lt;='Gastos Gerais'!$E$4:$E$1003),-('Gastos Gerais'!$C$4:$C$1003))</f>
        <v>0</v>
      </c>
      <c r="W76" s="88">
        <f>SUMPRODUCT(-('Gastos Gerais'!$B$4:$B$1003=Analítico!$B76),-(Analítico!W$1&gt;='Gastos Gerais'!$D$4:$D$1003),-(Analítico!W$1&lt;='Gastos Gerais'!$E$4:$E$1003),-('Gastos Gerais'!$C$4:$C$1003))</f>
        <v>0</v>
      </c>
      <c r="X76" s="88">
        <f>SUMPRODUCT(-('Gastos Gerais'!$B$4:$B$1003=Analítico!$B76),-(Analítico!X$1&gt;='Gastos Gerais'!$D$4:$D$1003),-(Analítico!X$1&lt;='Gastos Gerais'!$E$4:$E$1003),-('Gastos Gerais'!$C$4:$C$1003))</f>
        <v>0</v>
      </c>
      <c r="Y76" s="88">
        <f>SUMPRODUCT(-('Gastos Gerais'!$B$4:$B$1003=Analítico!$B76),-(Analítico!Y$1&gt;='Gastos Gerais'!$D$4:$D$1003),-(Analítico!Y$1&lt;='Gastos Gerais'!$E$4:$E$1003),-('Gastos Gerais'!$C$4:$C$1003))</f>
        <v>0</v>
      </c>
      <c r="Z76" s="88">
        <f>SUMPRODUCT(-('Gastos Gerais'!$B$4:$B$1003=Analítico!$B76),-(Analítico!Z$1&gt;='Gastos Gerais'!$D$4:$D$1003),-(Analítico!Z$1&lt;='Gastos Gerais'!$E$4:$E$1003),-('Gastos Gerais'!$C$4:$C$1003))</f>
        <v>0</v>
      </c>
      <c r="AA76" s="88">
        <f>SUMPRODUCT(-('Gastos Gerais'!$B$4:$B$1003=Analítico!$B76),-(Analítico!AA$1&gt;='Gastos Gerais'!$D$4:$D$1003),-(Analítico!AA$1&lt;='Gastos Gerais'!$E$4:$E$1003),-('Gastos Gerais'!$C$4:$C$1003))</f>
        <v>0</v>
      </c>
      <c r="AB76" s="88">
        <f>SUMPRODUCT(-('Gastos Gerais'!$B$4:$B$1003=Analítico!$B76),-(Analítico!AB$1&gt;='Gastos Gerais'!$D$4:$D$1003),-(Analítico!AB$1&lt;='Gastos Gerais'!$E$4:$E$1003),-('Gastos Gerais'!$C$4:$C$1003))</f>
        <v>0</v>
      </c>
      <c r="AC76" s="88">
        <f>SUMPRODUCT(-('Gastos Gerais'!$B$4:$B$1003=Analítico!$B76),-(Analítico!AC$1&gt;='Gastos Gerais'!$D$4:$D$1003),-(Analítico!AC$1&lt;='Gastos Gerais'!$E$4:$E$1003),-('Gastos Gerais'!$C$4:$C$1003))</f>
        <v>0</v>
      </c>
      <c r="AD76" s="88">
        <f>SUMPRODUCT(-('Gastos Gerais'!$B$4:$B$1003=Analítico!$B76),-(Analítico!AD$1&gt;='Gastos Gerais'!$D$4:$D$1003),-(Analítico!AD$1&lt;='Gastos Gerais'!$E$4:$E$1003),-('Gastos Gerais'!$C$4:$C$1003))</f>
        <v>0</v>
      </c>
      <c r="AE76" s="88">
        <f>SUMPRODUCT(-('Gastos Gerais'!$B$4:$B$1003=Analítico!$B76),-(Analítico!AE$1&gt;='Gastos Gerais'!$D$4:$D$1003),-(Analítico!AE$1&lt;='Gastos Gerais'!$E$4:$E$1003),-('Gastos Gerais'!$C$4:$C$1003))</f>
        <v>0</v>
      </c>
      <c r="AF76" s="88">
        <f>SUMPRODUCT(-('Gastos Gerais'!$B$4:$B$1003=Analítico!$B76),-(Analítico!AF$1&gt;='Gastos Gerais'!$D$4:$D$1003),-(Analítico!AF$1&lt;='Gastos Gerais'!$E$4:$E$1003),-('Gastos Gerais'!$C$4:$C$1003))</f>
        <v>0</v>
      </c>
      <c r="AG76" s="88">
        <f>SUMPRODUCT(-('Gastos Gerais'!$B$4:$B$1003=Analítico!$B76),-(Analítico!AG$1&gt;='Gastos Gerais'!$D$4:$D$1003),-(Analítico!AG$1&lt;='Gastos Gerais'!$E$4:$E$1003),-('Gastos Gerais'!$C$4:$C$1003))</f>
        <v>0</v>
      </c>
      <c r="AH76" s="88">
        <f>SUMPRODUCT(-('Gastos Gerais'!$B$4:$B$1003=Analítico!$B76),-(Analítico!AH$1&gt;='Gastos Gerais'!$D$4:$D$1003),-(Analítico!AH$1&lt;='Gastos Gerais'!$E$4:$E$1003),-('Gastos Gerais'!$C$4:$C$1003))</f>
        <v>0</v>
      </c>
      <c r="AI76" s="88">
        <f>SUMPRODUCT(-('Gastos Gerais'!$B$4:$B$1003=Analítico!$B76),-(Analítico!AI$1&gt;='Gastos Gerais'!$D$4:$D$1003),-(Analítico!AI$1&lt;='Gastos Gerais'!$E$4:$E$1003),-('Gastos Gerais'!$C$4:$C$1003))</f>
        <v>0</v>
      </c>
      <c r="AJ76" s="88">
        <f>SUMPRODUCT(-('Gastos Gerais'!$B$4:$B$1003=Analítico!$B76),-(Analítico!AJ$1&gt;='Gastos Gerais'!$D$4:$D$1003),-(Analítico!AJ$1&lt;='Gastos Gerais'!$E$4:$E$1003),-('Gastos Gerais'!$C$4:$C$1003))</f>
        <v>0</v>
      </c>
      <c r="AK76" s="88">
        <f>SUMPRODUCT(-('Gastos Gerais'!$B$4:$B$1003=Analítico!$B76),-(Analítico!AK$1&gt;='Gastos Gerais'!$D$4:$D$1003),-(Analítico!AK$1&lt;='Gastos Gerais'!$E$4:$E$1003),-('Gastos Gerais'!$C$4:$C$1003))</f>
        <v>0</v>
      </c>
      <c r="AL76" s="88">
        <f>SUMPRODUCT(-('Gastos Gerais'!$B$4:$B$1003=Analítico!$B76),-(Analítico!AL$1&gt;='Gastos Gerais'!$D$4:$D$1003),-(Analítico!AL$1&lt;='Gastos Gerais'!$E$4:$E$1003),-('Gastos Gerais'!$C$4:$C$1003))</f>
        <v>0</v>
      </c>
      <c r="AM76" s="122">
        <f t="shared" si="20"/>
        <v>2700</v>
      </c>
      <c r="AN76" s="91">
        <f t="shared" ca="1" si="21"/>
        <v>1.7630799304161766E-4</v>
      </c>
      <c r="AO76" s="108"/>
      <c r="AP76" s="108"/>
      <c r="AQ76" s="108"/>
      <c r="AR76" s="108"/>
      <c r="AS76" s="108"/>
      <c r="AT76" s="108"/>
      <c r="AU76" s="108"/>
      <c r="AV76" s="108"/>
      <c r="AW76" s="108"/>
      <c r="AX76" s="108"/>
      <c r="AY76" s="108"/>
      <c r="AZ76" s="108"/>
      <c r="BA76" s="108"/>
      <c r="BB76" s="108"/>
      <c r="BC76" s="108"/>
      <c r="BD76" s="108"/>
      <c r="BE76" s="108"/>
    </row>
    <row r="77" spans="1:57" ht="23.25" customHeight="1">
      <c r="A77" s="76" t="s">
        <v>250</v>
      </c>
      <c r="B77" s="30" t="s">
        <v>251</v>
      </c>
      <c r="C77" s="88">
        <f>SUMPRODUCT(-('Gastos Gerais'!$B$4:$B$1003=Analítico!$B77),-(Analítico!C$1&gt;='Gastos Gerais'!$D$4:$D$1003),-(Analítico!C$1&lt;='Gastos Gerais'!$E$4:$E$1003),-('Gastos Gerais'!$C$4:$C$1003))</f>
        <v>0</v>
      </c>
      <c r="D77" s="88">
        <f>SUMPRODUCT(-('Gastos Gerais'!$B$4:$B$1003=Analítico!$B77),-(Analítico!D$1&gt;='Gastos Gerais'!$D$4:$D$1003),-(Analítico!D$1&lt;='Gastos Gerais'!$E$4:$E$1003),-('Gastos Gerais'!$C$4:$C$1003))</f>
        <v>0</v>
      </c>
      <c r="E77" s="88">
        <f>SUMPRODUCT(-('Gastos Gerais'!$B$4:$B$1003=Analítico!$B77),-(Analítico!E$1&gt;='Gastos Gerais'!$D$4:$D$1003),-(Analítico!E$1&lt;='Gastos Gerais'!$E$4:$E$1003),-('Gastos Gerais'!$C$4:$C$1003))</f>
        <v>0</v>
      </c>
      <c r="F77" s="88">
        <f>SUMPRODUCT(-('Gastos Gerais'!$B$4:$B$1003=Analítico!$B77),-(Analítico!F$1&gt;='Gastos Gerais'!$D$4:$D$1003),-(Analítico!F$1&lt;='Gastos Gerais'!$E$4:$E$1003),-('Gastos Gerais'!$C$4:$C$1003))</f>
        <v>0</v>
      </c>
      <c r="G77" s="88">
        <f>SUMPRODUCT(-('Gastos Gerais'!$B$4:$B$1003=Analítico!$B77),-(Analítico!G$1&gt;='Gastos Gerais'!$D$4:$D$1003),-(Analítico!G$1&lt;='Gastos Gerais'!$E$4:$E$1003),-('Gastos Gerais'!$C$4:$C$1003))</f>
        <v>0</v>
      </c>
      <c r="H77" s="88">
        <f>SUMPRODUCT(-('Gastos Gerais'!$B$4:$B$1003=Analítico!$B77),-(Analítico!H$1&gt;='Gastos Gerais'!$D$4:$D$1003),-(Analítico!H$1&lt;='Gastos Gerais'!$E$4:$E$1003),-('Gastos Gerais'!$C$4:$C$1003))</f>
        <v>0</v>
      </c>
      <c r="I77" s="88">
        <f>SUMPRODUCT(-('Gastos Gerais'!$B$4:$B$1003=Analítico!$B77),-(Analítico!I$1&gt;='Gastos Gerais'!$D$4:$D$1003),-(Analítico!I$1&lt;='Gastos Gerais'!$E$4:$E$1003),-('Gastos Gerais'!$C$4:$C$1003))</f>
        <v>0</v>
      </c>
      <c r="J77" s="88">
        <f>SUMPRODUCT(-('Gastos Gerais'!$B$4:$B$1003=Analítico!$B77),-(Analítico!J$1&gt;='Gastos Gerais'!$D$4:$D$1003),-(Analítico!J$1&lt;='Gastos Gerais'!$E$4:$E$1003),-('Gastos Gerais'!$C$4:$C$1003))</f>
        <v>0</v>
      </c>
      <c r="K77" s="88">
        <f>SUMPRODUCT(-('Gastos Gerais'!$B$4:$B$1003=Analítico!$B77),-(Analítico!K$1&gt;='Gastos Gerais'!$D$4:$D$1003),-(Analítico!K$1&lt;='Gastos Gerais'!$E$4:$E$1003),-('Gastos Gerais'!$C$4:$C$1003))</f>
        <v>0</v>
      </c>
      <c r="L77" s="88">
        <f>SUMPRODUCT(-('Gastos Gerais'!$B$4:$B$1003=Analítico!$B77),-(Analítico!L$1&gt;='Gastos Gerais'!$D$4:$D$1003),-(Analítico!L$1&lt;='Gastos Gerais'!$E$4:$E$1003),-('Gastos Gerais'!$C$4:$C$1003))</f>
        <v>0</v>
      </c>
      <c r="M77" s="88">
        <f>SUMPRODUCT(-('Gastos Gerais'!$B$4:$B$1003=Analítico!$B77),-(Analítico!M$1&gt;='Gastos Gerais'!$D$4:$D$1003),-(Analítico!M$1&lt;='Gastos Gerais'!$E$4:$E$1003),-('Gastos Gerais'!$C$4:$C$1003))</f>
        <v>0</v>
      </c>
      <c r="N77" s="88">
        <f>SUMPRODUCT(-('Gastos Gerais'!$B$4:$B$1003=Analítico!$B77),-(Analítico!N$1&gt;='Gastos Gerais'!$D$4:$D$1003),-(Analítico!N$1&lt;='Gastos Gerais'!$E$4:$E$1003),-('Gastos Gerais'!$C$4:$C$1003))</f>
        <v>0</v>
      </c>
      <c r="O77" s="88">
        <f>SUMPRODUCT(-('Gastos Gerais'!$B$4:$B$1003=Analítico!$B77),-(Analítico!O$1&gt;='Gastos Gerais'!$D$4:$D$1003),-(Analítico!O$1&lt;='Gastos Gerais'!$E$4:$E$1003),-('Gastos Gerais'!$C$4:$C$1003))</f>
        <v>0</v>
      </c>
      <c r="P77" s="88">
        <f>SUMPRODUCT(-('Gastos Gerais'!$B$4:$B$1003=Analítico!$B77),-(Analítico!P$1&gt;='Gastos Gerais'!$D$4:$D$1003),-(Analítico!P$1&lt;='Gastos Gerais'!$E$4:$E$1003),-('Gastos Gerais'!$C$4:$C$1003))</f>
        <v>0</v>
      </c>
      <c r="Q77" s="88">
        <f>SUMPRODUCT(-('Gastos Gerais'!$B$4:$B$1003=Analítico!$B77),-(Analítico!Q$1&gt;='Gastos Gerais'!$D$4:$D$1003),-(Analítico!Q$1&lt;='Gastos Gerais'!$E$4:$E$1003),-('Gastos Gerais'!$C$4:$C$1003))</f>
        <v>0</v>
      </c>
      <c r="R77" s="88">
        <f>SUMPRODUCT(-('Gastos Gerais'!$B$4:$B$1003=Analítico!$B77),-(Analítico!R$1&gt;='Gastos Gerais'!$D$4:$D$1003),-(Analítico!R$1&lt;='Gastos Gerais'!$E$4:$E$1003),-('Gastos Gerais'!$C$4:$C$1003))</f>
        <v>0</v>
      </c>
      <c r="S77" s="88">
        <f>SUMPRODUCT(-('Gastos Gerais'!$B$4:$B$1003=Analítico!$B77),-(Analítico!S$1&gt;='Gastos Gerais'!$D$4:$D$1003),-(Analítico!S$1&lt;='Gastos Gerais'!$E$4:$E$1003),-('Gastos Gerais'!$C$4:$C$1003))</f>
        <v>0</v>
      </c>
      <c r="T77" s="88">
        <f>SUMPRODUCT(-('Gastos Gerais'!$B$4:$B$1003=Analítico!$B77),-(Analítico!T$1&gt;='Gastos Gerais'!$D$4:$D$1003),-(Analítico!T$1&lt;='Gastos Gerais'!$E$4:$E$1003),-('Gastos Gerais'!$C$4:$C$1003))</f>
        <v>0</v>
      </c>
      <c r="U77" s="88">
        <f>SUMPRODUCT(-('Gastos Gerais'!$B$4:$B$1003=Analítico!$B77),-(Analítico!U$1&gt;='Gastos Gerais'!$D$4:$D$1003),-(Analítico!U$1&lt;='Gastos Gerais'!$E$4:$E$1003),-('Gastos Gerais'!$C$4:$C$1003))</f>
        <v>0</v>
      </c>
      <c r="V77" s="88">
        <f>SUMPRODUCT(-('Gastos Gerais'!$B$4:$B$1003=Analítico!$B77),-(Analítico!V$1&gt;='Gastos Gerais'!$D$4:$D$1003),-(Analítico!V$1&lt;='Gastos Gerais'!$E$4:$E$1003),-('Gastos Gerais'!$C$4:$C$1003))</f>
        <v>0</v>
      </c>
      <c r="W77" s="88">
        <f>SUMPRODUCT(-('Gastos Gerais'!$B$4:$B$1003=Analítico!$B77),-(Analítico!W$1&gt;='Gastos Gerais'!$D$4:$D$1003),-(Analítico!W$1&lt;='Gastos Gerais'!$E$4:$E$1003),-('Gastos Gerais'!$C$4:$C$1003))</f>
        <v>0</v>
      </c>
      <c r="X77" s="88">
        <f>SUMPRODUCT(-('Gastos Gerais'!$B$4:$B$1003=Analítico!$B77),-(Analítico!X$1&gt;='Gastos Gerais'!$D$4:$D$1003),-(Analítico!X$1&lt;='Gastos Gerais'!$E$4:$E$1003),-('Gastos Gerais'!$C$4:$C$1003))</f>
        <v>0</v>
      </c>
      <c r="Y77" s="88">
        <f>SUMPRODUCT(-('Gastos Gerais'!$B$4:$B$1003=Analítico!$B77),-(Analítico!Y$1&gt;='Gastos Gerais'!$D$4:$D$1003),-(Analítico!Y$1&lt;='Gastos Gerais'!$E$4:$E$1003),-('Gastos Gerais'!$C$4:$C$1003))</f>
        <v>0</v>
      </c>
      <c r="Z77" s="88">
        <f>SUMPRODUCT(-('Gastos Gerais'!$B$4:$B$1003=Analítico!$B77),-(Analítico!Z$1&gt;='Gastos Gerais'!$D$4:$D$1003),-(Analítico!Z$1&lt;='Gastos Gerais'!$E$4:$E$1003),-('Gastos Gerais'!$C$4:$C$1003))</f>
        <v>0</v>
      </c>
      <c r="AA77" s="88">
        <f>SUMPRODUCT(-('Gastos Gerais'!$B$4:$B$1003=Analítico!$B77),-(Analítico!AA$1&gt;='Gastos Gerais'!$D$4:$D$1003),-(Analítico!AA$1&lt;='Gastos Gerais'!$E$4:$E$1003),-('Gastos Gerais'!$C$4:$C$1003))</f>
        <v>0</v>
      </c>
      <c r="AB77" s="88">
        <f>SUMPRODUCT(-('Gastos Gerais'!$B$4:$B$1003=Analítico!$B77),-(Analítico!AB$1&gt;='Gastos Gerais'!$D$4:$D$1003),-(Analítico!AB$1&lt;='Gastos Gerais'!$E$4:$E$1003),-('Gastos Gerais'!$C$4:$C$1003))</f>
        <v>0</v>
      </c>
      <c r="AC77" s="88">
        <f>SUMPRODUCT(-('Gastos Gerais'!$B$4:$B$1003=Analítico!$B77),-(Analítico!AC$1&gt;='Gastos Gerais'!$D$4:$D$1003),-(Analítico!AC$1&lt;='Gastos Gerais'!$E$4:$E$1003),-('Gastos Gerais'!$C$4:$C$1003))</f>
        <v>0</v>
      </c>
      <c r="AD77" s="88">
        <f>SUMPRODUCT(-('Gastos Gerais'!$B$4:$B$1003=Analítico!$B77),-(Analítico!AD$1&gt;='Gastos Gerais'!$D$4:$D$1003),-(Analítico!AD$1&lt;='Gastos Gerais'!$E$4:$E$1003),-('Gastos Gerais'!$C$4:$C$1003))</f>
        <v>0</v>
      </c>
      <c r="AE77" s="88">
        <f>SUMPRODUCT(-('Gastos Gerais'!$B$4:$B$1003=Analítico!$B77),-(Analítico!AE$1&gt;='Gastos Gerais'!$D$4:$D$1003),-(Analítico!AE$1&lt;='Gastos Gerais'!$E$4:$E$1003),-('Gastos Gerais'!$C$4:$C$1003))</f>
        <v>0</v>
      </c>
      <c r="AF77" s="88">
        <f>SUMPRODUCT(-('Gastos Gerais'!$B$4:$B$1003=Analítico!$B77),-(Analítico!AF$1&gt;='Gastos Gerais'!$D$4:$D$1003),-(Analítico!AF$1&lt;='Gastos Gerais'!$E$4:$E$1003),-('Gastos Gerais'!$C$4:$C$1003))</f>
        <v>0</v>
      </c>
      <c r="AG77" s="88">
        <f>SUMPRODUCT(-('Gastos Gerais'!$B$4:$B$1003=Analítico!$B77),-(Analítico!AG$1&gt;='Gastos Gerais'!$D$4:$D$1003),-(Analítico!AG$1&lt;='Gastos Gerais'!$E$4:$E$1003),-('Gastos Gerais'!$C$4:$C$1003))</f>
        <v>0</v>
      </c>
      <c r="AH77" s="88">
        <f>SUMPRODUCT(-('Gastos Gerais'!$B$4:$B$1003=Analítico!$B77),-(Analítico!AH$1&gt;='Gastos Gerais'!$D$4:$D$1003),-(Analítico!AH$1&lt;='Gastos Gerais'!$E$4:$E$1003),-('Gastos Gerais'!$C$4:$C$1003))</f>
        <v>0</v>
      </c>
      <c r="AI77" s="88">
        <f>SUMPRODUCT(-('Gastos Gerais'!$B$4:$B$1003=Analítico!$B77),-(Analítico!AI$1&gt;='Gastos Gerais'!$D$4:$D$1003),-(Analítico!AI$1&lt;='Gastos Gerais'!$E$4:$E$1003),-('Gastos Gerais'!$C$4:$C$1003))</f>
        <v>0</v>
      </c>
      <c r="AJ77" s="88">
        <f>SUMPRODUCT(-('Gastos Gerais'!$B$4:$B$1003=Analítico!$B77),-(Analítico!AJ$1&gt;='Gastos Gerais'!$D$4:$D$1003),-(Analítico!AJ$1&lt;='Gastos Gerais'!$E$4:$E$1003),-('Gastos Gerais'!$C$4:$C$1003))</f>
        <v>0</v>
      </c>
      <c r="AK77" s="88">
        <f>SUMPRODUCT(-('Gastos Gerais'!$B$4:$B$1003=Analítico!$B77),-(Analítico!AK$1&gt;='Gastos Gerais'!$D$4:$D$1003),-(Analítico!AK$1&lt;='Gastos Gerais'!$E$4:$E$1003),-('Gastos Gerais'!$C$4:$C$1003))</f>
        <v>0</v>
      </c>
      <c r="AL77" s="88">
        <f>SUMPRODUCT(-('Gastos Gerais'!$B$4:$B$1003=Analítico!$B77),-(Analítico!AL$1&gt;='Gastos Gerais'!$D$4:$D$1003),-(Analítico!AL$1&lt;='Gastos Gerais'!$E$4:$E$1003),-('Gastos Gerais'!$C$4:$C$1003))</f>
        <v>0</v>
      </c>
      <c r="AM77" s="122">
        <f t="shared" si="20"/>
        <v>0</v>
      </c>
      <c r="AN77" s="91">
        <f t="shared" ca="1" si="21"/>
        <v>0</v>
      </c>
      <c r="AO77" s="108"/>
      <c r="AP77" s="108"/>
      <c r="AQ77" s="108"/>
      <c r="AR77" s="108"/>
      <c r="AS77" s="108"/>
      <c r="AT77" s="108"/>
      <c r="AU77" s="108"/>
      <c r="AV77" s="108"/>
      <c r="AW77" s="108"/>
      <c r="AX77" s="108"/>
      <c r="AY77" s="108"/>
      <c r="AZ77" s="108"/>
      <c r="BA77" s="108"/>
      <c r="BB77" s="108"/>
      <c r="BC77" s="108"/>
      <c r="BD77" s="108"/>
      <c r="BE77" s="108"/>
    </row>
    <row r="78" spans="1:57" ht="23.25" customHeight="1">
      <c r="A78" s="76" t="s">
        <v>252</v>
      </c>
      <c r="B78" s="30" t="s">
        <v>253</v>
      </c>
      <c r="C78" s="88">
        <f>SUMPRODUCT(-('Gastos Gerais'!$B$4:$B$1003=Analítico!$B78),-(Analítico!C$1&gt;='Gastos Gerais'!$D$4:$D$1003),-(Analítico!C$1&lt;='Gastos Gerais'!$E$4:$E$1003),-('Gastos Gerais'!$C$4:$C$1003))</f>
        <v>0</v>
      </c>
      <c r="D78" s="88">
        <f>SUMPRODUCT(-('Gastos Gerais'!$B$4:$B$1003=Analítico!$B78),-(Analítico!D$1&gt;='Gastos Gerais'!$D$4:$D$1003),-(Analítico!D$1&lt;='Gastos Gerais'!$E$4:$E$1003),-('Gastos Gerais'!$C$4:$C$1003))</f>
        <v>0</v>
      </c>
      <c r="E78" s="88">
        <f>SUMPRODUCT(-('Gastos Gerais'!$B$4:$B$1003=Analítico!$B78),-(Analítico!E$1&gt;='Gastos Gerais'!$D$4:$D$1003),-(Analítico!E$1&lt;='Gastos Gerais'!$E$4:$E$1003),-('Gastos Gerais'!$C$4:$C$1003))</f>
        <v>0</v>
      </c>
      <c r="F78" s="88">
        <f>SUMPRODUCT(-('Gastos Gerais'!$B$4:$B$1003=Analítico!$B78),-(Analítico!F$1&gt;='Gastos Gerais'!$D$4:$D$1003),-(Analítico!F$1&lt;='Gastos Gerais'!$E$4:$E$1003),-('Gastos Gerais'!$C$4:$C$1003))</f>
        <v>0</v>
      </c>
      <c r="G78" s="88">
        <f>SUMPRODUCT(-('Gastos Gerais'!$B$4:$B$1003=Analítico!$B78),-(Analítico!G$1&gt;='Gastos Gerais'!$D$4:$D$1003),-(Analítico!G$1&lt;='Gastos Gerais'!$E$4:$E$1003),-('Gastos Gerais'!$C$4:$C$1003))</f>
        <v>0</v>
      </c>
      <c r="H78" s="88">
        <f>SUMPRODUCT(-('Gastos Gerais'!$B$4:$B$1003=Analítico!$B78),-(Analítico!H$1&gt;='Gastos Gerais'!$D$4:$D$1003),-(Analítico!H$1&lt;='Gastos Gerais'!$E$4:$E$1003),-('Gastos Gerais'!$C$4:$C$1003))</f>
        <v>0</v>
      </c>
      <c r="I78" s="88">
        <f>SUMPRODUCT(-('Gastos Gerais'!$B$4:$B$1003=Analítico!$B78),-(Analítico!I$1&gt;='Gastos Gerais'!$D$4:$D$1003),-(Analítico!I$1&lt;='Gastos Gerais'!$E$4:$E$1003),-('Gastos Gerais'!$C$4:$C$1003))</f>
        <v>0</v>
      </c>
      <c r="J78" s="88">
        <f>SUMPRODUCT(-('Gastos Gerais'!$B$4:$B$1003=Analítico!$B78),-(Analítico!J$1&gt;='Gastos Gerais'!$D$4:$D$1003),-(Analítico!J$1&lt;='Gastos Gerais'!$E$4:$E$1003),-('Gastos Gerais'!$C$4:$C$1003))</f>
        <v>0</v>
      </c>
      <c r="K78" s="88">
        <f>SUMPRODUCT(-('Gastos Gerais'!$B$4:$B$1003=Analítico!$B78),-(Analítico!K$1&gt;='Gastos Gerais'!$D$4:$D$1003),-(Analítico!K$1&lt;='Gastos Gerais'!$E$4:$E$1003),-('Gastos Gerais'!$C$4:$C$1003))</f>
        <v>0</v>
      </c>
      <c r="L78" s="88">
        <f>SUMPRODUCT(-('Gastos Gerais'!$B$4:$B$1003=Analítico!$B78),-(Analítico!L$1&gt;='Gastos Gerais'!$D$4:$D$1003),-(Analítico!L$1&lt;='Gastos Gerais'!$E$4:$E$1003),-('Gastos Gerais'!$C$4:$C$1003))</f>
        <v>0</v>
      </c>
      <c r="M78" s="88">
        <f>SUMPRODUCT(-('Gastos Gerais'!$B$4:$B$1003=Analítico!$B78),-(Analítico!M$1&gt;='Gastos Gerais'!$D$4:$D$1003),-(Analítico!M$1&lt;='Gastos Gerais'!$E$4:$E$1003),-('Gastos Gerais'!$C$4:$C$1003))</f>
        <v>0</v>
      </c>
      <c r="N78" s="88">
        <f>SUMPRODUCT(-('Gastos Gerais'!$B$4:$B$1003=Analítico!$B78),-(Analítico!N$1&gt;='Gastos Gerais'!$D$4:$D$1003),-(Analítico!N$1&lt;='Gastos Gerais'!$E$4:$E$1003),-('Gastos Gerais'!$C$4:$C$1003))</f>
        <v>0</v>
      </c>
      <c r="O78" s="88">
        <f>SUMPRODUCT(-('Gastos Gerais'!$B$4:$B$1003=Analítico!$B78),-(Analítico!O$1&gt;='Gastos Gerais'!$D$4:$D$1003),-(Analítico!O$1&lt;='Gastos Gerais'!$E$4:$E$1003),-('Gastos Gerais'!$C$4:$C$1003))</f>
        <v>0</v>
      </c>
      <c r="P78" s="88">
        <f>SUMPRODUCT(-('Gastos Gerais'!$B$4:$B$1003=Analítico!$B78),-(Analítico!P$1&gt;='Gastos Gerais'!$D$4:$D$1003),-(Analítico!P$1&lt;='Gastos Gerais'!$E$4:$E$1003),-('Gastos Gerais'!$C$4:$C$1003))</f>
        <v>0</v>
      </c>
      <c r="Q78" s="88">
        <f>SUMPRODUCT(-('Gastos Gerais'!$B$4:$B$1003=Analítico!$B78),-(Analítico!Q$1&gt;='Gastos Gerais'!$D$4:$D$1003),-(Analítico!Q$1&lt;='Gastos Gerais'!$E$4:$E$1003),-('Gastos Gerais'!$C$4:$C$1003))</f>
        <v>0</v>
      </c>
      <c r="R78" s="88">
        <f>SUMPRODUCT(-('Gastos Gerais'!$B$4:$B$1003=Analítico!$B78),-(Analítico!R$1&gt;='Gastos Gerais'!$D$4:$D$1003),-(Analítico!R$1&lt;='Gastos Gerais'!$E$4:$E$1003),-('Gastos Gerais'!$C$4:$C$1003))</f>
        <v>0</v>
      </c>
      <c r="S78" s="88">
        <f>SUMPRODUCT(-('Gastos Gerais'!$B$4:$B$1003=Analítico!$B78),-(Analítico!S$1&gt;='Gastos Gerais'!$D$4:$D$1003),-(Analítico!S$1&lt;='Gastos Gerais'!$E$4:$E$1003),-('Gastos Gerais'!$C$4:$C$1003))</f>
        <v>0</v>
      </c>
      <c r="T78" s="88">
        <f>SUMPRODUCT(-('Gastos Gerais'!$B$4:$B$1003=Analítico!$B78),-(Analítico!T$1&gt;='Gastos Gerais'!$D$4:$D$1003),-(Analítico!T$1&lt;='Gastos Gerais'!$E$4:$E$1003),-('Gastos Gerais'!$C$4:$C$1003))</f>
        <v>0</v>
      </c>
      <c r="U78" s="88">
        <f>SUMPRODUCT(-('Gastos Gerais'!$B$4:$B$1003=Analítico!$B78),-(Analítico!U$1&gt;='Gastos Gerais'!$D$4:$D$1003),-(Analítico!U$1&lt;='Gastos Gerais'!$E$4:$E$1003),-('Gastos Gerais'!$C$4:$C$1003))</f>
        <v>0</v>
      </c>
      <c r="V78" s="88">
        <f>SUMPRODUCT(-('Gastos Gerais'!$B$4:$B$1003=Analítico!$B78),-(Analítico!V$1&gt;='Gastos Gerais'!$D$4:$D$1003),-(Analítico!V$1&lt;='Gastos Gerais'!$E$4:$E$1003),-('Gastos Gerais'!$C$4:$C$1003))</f>
        <v>0</v>
      </c>
      <c r="W78" s="88">
        <f>SUMPRODUCT(-('Gastos Gerais'!$B$4:$B$1003=Analítico!$B78),-(Analítico!W$1&gt;='Gastos Gerais'!$D$4:$D$1003),-(Analítico!W$1&lt;='Gastos Gerais'!$E$4:$E$1003),-('Gastos Gerais'!$C$4:$C$1003))</f>
        <v>0</v>
      </c>
      <c r="X78" s="88">
        <f>SUMPRODUCT(-('Gastos Gerais'!$B$4:$B$1003=Analítico!$B78),-(Analítico!X$1&gt;='Gastos Gerais'!$D$4:$D$1003),-(Analítico!X$1&lt;='Gastos Gerais'!$E$4:$E$1003),-('Gastos Gerais'!$C$4:$C$1003))</f>
        <v>0</v>
      </c>
      <c r="Y78" s="88">
        <f>SUMPRODUCT(-('Gastos Gerais'!$B$4:$B$1003=Analítico!$B78),-(Analítico!Y$1&gt;='Gastos Gerais'!$D$4:$D$1003),-(Analítico!Y$1&lt;='Gastos Gerais'!$E$4:$E$1003),-('Gastos Gerais'!$C$4:$C$1003))</f>
        <v>0</v>
      </c>
      <c r="Z78" s="88">
        <f>SUMPRODUCT(-('Gastos Gerais'!$B$4:$B$1003=Analítico!$B78),-(Analítico!Z$1&gt;='Gastos Gerais'!$D$4:$D$1003),-(Analítico!Z$1&lt;='Gastos Gerais'!$E$4:$E$1003),-('Gastos Gerais'!$C$4:$C$1003))</f>
        <v>0</v>
      </c>
      <c r="AA78" s="88">
        <f>SUMPRODUCT(-('Gastos Gerais'!$B$4:$B$1003=Analítico!$B78),-(Analítico!AA$1&gt;='Gastos Gerais'!$D$4:$D$1003),-(Analítico!AA$1&lt;='Gastos Gerais'!$E$4:$E$1003),-('Gastos Gerais'!$C$4:$C$1003))</f>
        <v>0</v>
      </c>
      <c r="AB78" s="88">
        <f>SUMPRODUCT(-('Gastos Gerais'!$B$4:$B$1003=Analítico!$B78),-(Analítico!AB$1&gt;='Gastos Gerais'!$D$4:$D$1003),-(Analítico!AB$1&lt;='Gastos Gerais'!$E$4:$E$1003),-('Gastos Gerais'!$C$4:$C$1003))</f>
        <v>0</v>
      </c>
      <c r="AC78" s="88">
        <f>SUMPRODUCT(-('Gastos Gerais'!$B$4:$B$1003=Analítico!$B78),-(Analítico!AC$1&gt;='Gastos Gerais'!$D$4:$D$1003),-(Analítico!AC$1&lt;='Gastos Gerais'!$E$4:$E$1003),-('Gastos Gerais'!$C$4:$C$1003))</f>
        <v>0</v>
      </c>
      <c r="AD78" s="88">
        <f>SUMPRODUCT(-('Gastos Gerais'!$B$4:$B$1003=Analítico!$B78),-(Analítico!AD$1&gt;='Gastos Gerais'!$D$4:$D$1003),-(Analítico!AD$1&lt;='Gastos Gerais'!$E$4:$E$1003),-('Gastos Gerais'!$C$4:$C$1003))</f>
        <v>0</v>
      </c>
      <c r="AE78" s="88">
        <f>SUMPRODUCT(-('Gastos Gerais'!$B$4:$B$1003=Analítico!$B78),-(Analítico!AE$1&gt;='Gastos Gerais'!$D$4:$D$1003),-(Analítico!AE$1&lt;='Gastos Gerais'!$E$4:$E$1003),-('Gastos Gerais'!$C$4:$C$1003))</f>
        <v>0</v>
      </c>
      <c r="AF78" s="88">
        <f>SUMPRODUCT(-('Gastos Gerais'!$B$4:$B$1003=Analítico!$B78),-(Analítico!AF$1&gt;='Gastos Gerais'!$D$4:$D$1003),-(Analítico!AF$1&lt;='Gastos Gerais'!$E$4:$E$1003),-('Gastos Gerais'!$C$4:$C$1003))</f>
        <v>0</v>
      </c>
      <c r="AG78" s="88">
        <f>SUMPRODUCT(-('Gastos Gerais'!$B$4:$B$1003=Analítico!$B78),-(Analítico!AG$1&gt;='Gastos Gerais'!$D$4:$D$1003),-(Analítico!AG$1&lt;='Gastos Gerais'!$E$4:$E$1003),-('Gastos Gerais'!$C$4:$C$1003))</f>
        <v>0</v>
      </c>
      <c r="AH78" s="88">
        <f>SUMPRODUCT(-('Gastos Gerais'!$B$4:$B$1003=Analítico!$B78),-(Analítico!AH$1&gt;='Gastos Gerais'!$D$4:$D$1003),-(Analítico!AH$1&lt;='Gastos Gerais'!$E$4:$E$1003),-('Gastos Gerais'!$C$4:$C$1003))</f>
        <v>0</v>
      </c>
      <c r="AI78" s="88">
        <f>SUMPRODUCT(-('Gastos Gerais'!$B$4:$B$1003=Analítico!$B78),-(Analítico!AI$1&gt;='Gastos Gerais'!$D$4:$D$1003),-(Analítico!AI$1&lt;='Gastos Gerais'!$E$4:$E$1003),-('Gastos Gerais'!$C$4:$C$1003))</f>
        <v>0</v>
      </c>
      <c r="AJ78" s="88">
        <f>SUMPRODUCT(-('Gastos Gerais'!$B$4:$B$1003=Analítico!$B78),-(Analítico!AJ$1&gt;='Gastos Gerais'!$D$4:$D$1003),-(Analítico!AJ$1&lt;='Gastos Gerais'!$E$4:$E$1003),-('Gastos Gerais'!$C$4:$C$1003))</f>
        <v>0</v>
      </c>
      <c r="AK78" s="88">
        <f>SUMPRODUCT(-('Gastos Gerais'!$B$4:$B$1003=Analítico!$B78),-(Analítico!AK$1&gt;='Gastos Gerais'!$D$4:$D$1003),-(Analítico!AK$1&lt;='Gastos Gerais'!$E$4:$E$1003),-('Gastos Gerais'!$C$4:$C$1003))</f>
        <v>0</v>
      </c>
      <c r="AL78" s="88">
        <f>SUMPRODUCT(-('Gastos Gerais'!$B$4:$B$1003=Analítico!$B78),-(Analítico!AL$1&gt;='Gastos Gerais'!$D$4:$D$1003),-(Analítico!AL$1&lt;='Gastos Gerais'!$E$4:$E$1003),-('Gastos Gerais'!$C$4:$C$1003))</f>
        <v>0</v>
      </c>
      <c r="AM78" s="122">
        <f t="shared" si="20"/>
        <v>0</v>
      </c>
      <c r="AN78" s="91">
        <f t="shared" ca="1" si="21"/>
        <v>0</v>
      </c>
      <c r="AO78" s="108"/>
      <c r="AP78" s="108"/>
      <c r="AQ78" s="108"/>
      <c r="AR78" s="108"/>
      <c r="AS78" s="108"/>
      <c r="AT78" s="108"/>
      <c r="AU78" s="108"/>
      <c r="AV78" s="108"/>
      <c r="AW78" s="108"/>
      <c r="AX78" s="108"/>
      <c r="AY78" s="108"/>
      <c r="AZ78" s="108"/>
      <c r="BA78" s="108"/>
      <c r="BB78" s="108"/>
      <c r="BC78" s="108"/>
      <c r="BD78" s="108"/>
      <c r="BE78" s="108"/>
    </row>
    <row r="79" spans="1:57" ht="23.25" customHeight="1">
      <c r="A79" s="76" t="s">
        <v>254</v>
      </c>
      <c r="B79" s="30" t="s">
        <v>255</v>
      </c>
      <c r="C79" s="88">
        <f>SUMPRODUCT(-('Gastos Gerais'!$B$4:$B$1003=Analítico!$B79),-(Analítico!C$1&gt;='Gastos Gerais'!$D$4:$D$1003),-(Analítico!C$1&lt;='Gastos Gerais'!$E$4:$E$1003),-('Gastos Gerais'!$C$4:$C$1003))</f>
        <v>1900</v>
      </c>
      <c r="D79" s="88">
        <f>SUMPRODUCT(-('Gastos Gerais'!$B$4:$B$1003=Analítico!$B79),-(Analítico!D$1&gt;='Gastos Gerais'!$D$4:$D$1003),-(Analítico!D$1&lt;='Gastos Gerais'!$E$4:$E$1003),-('Gastos Gerais'!$C$4:$C$1003))</f>
        <v>1900</v>
      </c>
      <c r="E79" s="88">
        <f>SUMPRODUCT(-('Gastos Gerais'!$B$4:$B$1003=Analítico!$B79),-(Analítico!E$1&gt;='Gastos Gerais'!$D$4:$D$1003),-(Analítico!E$1&lt;='Gastos Gerais'!$E$4:$E$1003),-('Gastos Gerais'!$C$4:$C$1003))</f>
        <v>1900</v>
      </c>
      <c r="F79" s="88">
        <f>SUMPRODUCT(-('Gastos Gerais'!$B$4:$B$1003=Analítico!$B79),-(Analítico!F$1&gt;='Gastos Gerais'!$D$4:$D$1003),-(Analítico!F$1&lt;='Gastos Gerais'!$E$4:$E$1003),-('Gastos Gerais'!$C$4:$C$1003))</f>
        <v>1900</v>
      </c>
      <c r="G79" s="88">
        <f>SUMPRODUCT(-('Gastos Gerais'!$B$4:$B$1003=Analítico!$B79),-(Analítico!G$1&gt;='Gastos Gerais'!$D$4:$D$1003),-(Analítico!G$1&lt;='Gastos Gerais'!$E$4:$E$1003),-('Gastos Gerais'!$C$4:$C$1003))</f>
        <v>1900</v>
      </c>
      <c r="H79" s="88">
        <f>SUMPRODUCT(-('Gastos Gerais'!$B$4:$B$1003=Analítico!$B79),-(Analítico!H$1&gt;='Gastos Gerais'!$D$4:$D$1003),-(Analítico!H$1&lt;='Gastos Gerais'!$E$4:$E$1003),-('Gastos Gerais'!$C$4:$C$1003))</f>
        <v>1900</v>
      </c>
      <c r="I79" s="88">
        <f>SUMPRODUCT(-('Gastos Gerais'!$B$4:$B$1003=Analítico!$B79),-(Analítico!I$1&gt;='Gastos Gerais'!$D$4:$D$1003),-(Analítico!I$1&lt;='Gastos Gerais'!$E$4:$E$1003),-('Gastos Gerais'!$C$4:$C$1003))</f>
        <v>0</v>
      </c>
      <c r="J79" s="88">
        <f>SUMPRODUCT(-('Gastos Gerais'!$B$4:$B$1003=Analítico!$B79),-(Analítico!J$1&gt;='Gastos Gerais'!$D$4:$D$1003),-(Analítico!J$1&lt;='Gastos Gerais'!$E$4:$E$1003),-('Gastos Gerais'!$C$4:$C$1003))</f>
        <v>0</v>
      </c>
      <c r="K79" s="88">
        <f>SUMPRODUCT(-('Gastos Gerais'!$B$4:$B$1003=Analítico!$B79),-(Analítico!K$1&gt;='Gastos Gerais'!$D$4:$D$1003),-(Analítico!K$1&lt;='Gastos Gerais'!$E$4:$E$1003),-('Gastos Gerais'!$C$4:$C$1003))</f>
        <v>0</v>
      </c>
      <c r="L79" s="88">
        <f>SUMPRODUCT(-('Gastos Gerais'!$B$4:$B$1003=Analítico!$B79),-(Analítico!L$1&gt;='Gastos Gerais'!$D$4:$D$1003),-(Analítico!L$1&lt;='Gastos Gerais'!$E$4:$E$1003),-('Gastos Gerais'!$C$4:$C$1003))</f>
        <v>0</v>
      </c>
      <c r="M79" s="88">
        <f>SUMPRODUCT(-('Gastos Gerais'!$B$4:$B$1003=Analítico!$B79),-(Analítico!M$1&gt;='Gastos Gerais'!$D$4:$D$1003),-(Analítico!M$1&lt;='Gastos Gerais'!$E$4:$E$1003),-('Gastos Gerais'!$C$4:$C$1003))</f>
        <v>0</v>
      </c>
      <c r="N79" s="88">
        <f>SUMPRODUCT(-('Gastos Gerais'!$B$4:$B$1003=Analítico!$B79),-(Analítico!N$1&gt;='Gastos Gerais'!$D$4:$D$1003),-(Analítico!N$1&lt;='Gastos Gerais'!$E$4:$E$1003),-('Gastos Gerais'!$C$4:$C$1003))</f>
        <v>0</v>
      </c>
      <c r="O79" s="88">
        <f>SUMPRODUCT(-('Gastos Gerais'!$B$4:$B$1003=Analítico!$B79),-(Analítico!O$1&gt;='Gastos Gerais'!$D$4:$D$1003),-(Analítico!O$1&lt;='Gastos Gerais'!$E$4:$E$1003),-('Gastos Gerais'!$C$4:$C$1003))</f>
        <v>0</v>
      </c>
      <c r="P79" s="88">
        <f>SUMPRODUCT(-('Gastos Gerais'!$B$4:$B$1003=Analítico!$B79),-(Analítico!P$1&gt;='Gastos Gerais'!$D$4:$D$1003),-(Analítico!P$1&lt;='Gastos Gerais'!$E$4:$E$1003),-('Gastos Gerais'!$C$4:$C$1003))</f>
        <v>0</v>
      </c>
      <c r="Q79" s="88">
        <f>SUMPRODUCT(-('Gastos Gerais'!$B$4:$B$1003=Analítico!$B79),-(Analítico!Q$1&gt;='Gastos Gerais'!$D$4:$D$1003),-(Analítico!Q$1&lt;='Gastos Gerais'!$E$4:$E$1003),-('Gastos Gerais'!$C$4:$C$1003))</f>
        <v>0</v>
      </c>
      <c r="R79" s="88">
        <f>SUMPRODUCT(-('Gastos Gerais'!$B$4:$B$1003=Analítico!$B79),-(Analítico!R$1&gt;='Gastos Gerais'!$D$4:$D$1003),-(Analítico!R$1&lt;='Gastos Gerais'!$E$4:$E$1003),-('Gastos Gerais'!$C$4:$C$1003))</f>
        <v>0</v>
      </c>
      <c r="S79" s="88">
        <f>SUMPRODUCT(-('Gastos Gerais'!$B$4:$B$1003=Analítico!$B79),-(Analítico!S$1&gt;='Gastos Gerais'!$D$4:$D$1003),-(Analítico!S$1&lt;='Gastos Gerais'!$E$4:$E$1003),-('Gastos Gerais'!$C$4:$C$1003))</f>
        <v>0</v>
      </c>
      <c r="T79" s="88">
        <f>SUMPRODUCT(-('Gastos Gerais'!$B$4:$B$1003=Analítico!$B79),-(Analítico!T$1&gt;='Gastos Gerais'!$D$4:$D$1003),-(Analítico!T$1&lt;='Gastos Gerais'!$E$4:$E$1003),-('Gastos Gerais'!$C$4:$C$1003))</f>
        <v>0</v>
      </c>
      <c r="U79" s="88">
        <f>SUMPRODUCT(-('Gastos Gerais'!$B$4:$B$1003=Analítico!$B79),-(Analítico!U$1&gt;='Gastos Gerais'!$D$4:$D$1003),-(Analítico!U$1&lt;='Gastos Gerais'!$E$4:$E$1003),-('Gastos Gerais'!$C$4:$C$1003))</f>
        <v>0</v>
      </c>
      <c r="V79" s="88">
        <f>SUMPRODUCT(-('Gastos Gerais'!$B$4:$B$1003=Analítico!$B79),-(Analítico!V$1&gt;='Gastos Gerais'!$D$4:$D$1003),-(Analítico!V$1&lt;='Gastos Gerais'!$E$4:$E$1003),-('Gastos Gerais'!$C$4:$C$1003))</f>
        <v>0</v>
      </c>
      <c r="W79" s="88">
        <f>SUMPRODUCT(-('Gastos Gerais'!$B$4:$B$1003=Analítico!$B79),-(Analítico!W$1&gt;='Gastos Gerais'!$D$4:$D$1003),-(Analítico!W$1&lt;='Gastos Gerais'!$E$4:$E$1003),-('Gastos Gerais'!$C$4:$C$1003))</f>
        <v>0</v>
      </c>
      <c r="X79" s="88">
        <f>SUMPRODUCT(-('Gastos Gerais'!$B$4:$B$1003=Analítico!$B79),-(Analítico!X$1&gt;='Gastos Gerais'!$D$4:$D$1003),-(Analítico!X$1&lt;='Gastos Gerais'!$E$4:$E$1003),-('Gastos Gerais'!$C$4:$C$1003))</f>
        <v>0</v>
      </c>
      <c r="Y79" s="88">
        <f>SUMPRODUCT(-('Gastos Gerais'!$B$4:$B$1003=Analítico!$B79),-(Analítico!Y$1&gt;='Gastos Gerais'!$D$4:$D$1003),-(Analítico!Y$1&lt;='Gastos Gerais'!$E$4:$E$1003),-('Gastos Gerais'!$C$4:$C$1003))</f>
        <v>0</v>
      </c>
      <c r="Z79" s="88">
        <f>SUMPRODUCT(-('Gastos Gerais'!$B$4:$B$1003=Analítico!$B79),-(Analítico!Z$1&gt;='Gastos Gerais'!$D$4:$D$1003),-(Analítico!Z$1&lt;='Gastos Gerais'!$E$4:$E$1003),-('Gastos Gerais'!$C$4:$C$1003))</f>
        <v>0</v>
      </c>
      <c r="AA79" s="88">
        <f>SUMPRODUCT(-('Gastos Gerais'!$B$4:$B$1003=Analítico!$B79),-(Analítico!AA$1&gt;='Gastos Gerais'!$D$4:$D$1003),-(Analítico!AA$1&lt;='Gastos Gerais'!$E$4:$E$1003),-('Gastos Gerais'!$C$4:$C$1003))</f>
        <v>0</v>
      </c>
      <c r="AB79" s="88">
        <f>SUMPRODUCT(-('Gastos Gerais'!$B$4:$B$1003=Analítico!$B79),-(Analítico!AB$1&gt;='Gastos Gerais'!$D$4:$D$1003),-(Analítico!AB$1&lt;='Gastos Gerais'!$E$4:$E$1003),-('Gastos Gerais'!$C$4:$C$1003))</f>
        <v>0</v>
      </c>
      <c r="AC79" s="88">
        <f>SUMPRODUCT(-('Gastos Gerais'!$B$4:$B$1003=Analítico!$B79),-(Analítico!AC$1&gt;='Gastos Gerais'!$D$4:$D$1003),-(Analítico!AC$1&lt;='Gastos Gerais'!$E$4:$E$1003),-('Gastos Gerais'!$C$4:$C$1003))</f>
        <v>0</v>
      </c>
      <c r="AD79" s="88">
        <f>SUMPRODUCT(-('Gastos Gerais'!$B$4:$B$1003=Analítico!$B79),-(Analítico!AD$1&gt;='Gastos Gerais'!$D$4:$D$1003),-(Analítico!AD$1&lt;='Gastos Gerais'!$E$4:$E$1003),-('Gastos Gerais'!$C$4:$C$1003))</f>
        <v>0</v>
      </c>
      <c r="AE79" s="88">
        <f>SUMPRODUCT(-('Gastos Gerais'!$B$4:$B$1003=Analítico!$B79),-(Analítico!AE$1&gt;='Gastos Gerais'!$D$4:$D$1003),-(Analítico!AE$1&lt;='Gastos Gerais'!$E$4:$E$1003),-('Gastos Gerais'!$C$4:$C$1003))</f>
        <v>0</v>
      </c>
      <c r="AF79" s="88">
        <f>SUMPRODUCT(-('Gastos Gerais'!$B$4:$B$1003=Analítico!$B79),-(Analítico!AF$1&gt;='Gastos Gerais'!$D$4:$D$1003),-(Analítico!AF$1&lt;='Gastos Gerais'!$E$4:$E$1003),-('Gastos Gerais'!$C$4:$C$1003))</f>
        <v>0</v>
      </c>
      <c r="AG79" s="88">
        <f>SUMPRODUCT(-('Gastos Gerais'!$B$4:$B$1003=Analítico!$B79),-(Analítico!AG$1&gt;='Gastos Gerais'!$D$4:$D$1003),-(Analítico!AG$1&lt;='Gastos Gerais'!$E$4:$E$1003),-('Gastos Gerais'!$C$4:$C$1003))</f>
        <v>0</v>
      </c>
      <c r="AH79" s="88">
        <f>SUMPRODUCT(-('Gastos Gerais'!$B$4:$B$1003=Analítico!$B79),-(Analítico!AH$1&gt;='Gastos Gerais'!$D$4:$D$1003),-(Analítico!AH$1&lt;='Gastos Gerais'!$E$4:$E$1003),-('Gastos Gerais'!$C$4:$C$1003))</f>
        <v>0</v>
      </c>
      <c r="AI79" s="88">
        <f>SUMPRODUCT(-('Gastos Gerais'!$B$4:$B$1003=Analítico!$B79),-(Analítico!AI$1&gt;='Gastos Gerais'!$D$4:$D$1003),-(Analítico!AI$1&lt;='Gastos Gerais'!$E$4:$E$1003),-('Gastos Gerais'!$C$4:$C$1003))</f>
        <v>0</v>
      </c>
      <c r="AJ79" s="88">
        <f>SUMPRODUCT(-('Gastos Gerais'!$B$4:$B$1003=Analítico!$B79),-(Analítico!AJ$1&gt;='Gastos Gerais'!$D$4:$D$1003),-(Analítico!AJ$1&lt;='Gastos Gerais'!$E$4:$E$1003),-('Gastos Gerais'!$C$4:$C$1003))</f>
        <v>0</v>
      </c>
      <c r="AK79" s="88">
        <f>SUMPRODUCT(-('Gastos Gerais'!$B$4:$B$1003=Analítico!$B79),-(Analítico!AK$1&gt;='Gastos Gerais'!$D$4:$D$1003),-(Analítico!AK$1&lt;='Gastos Gerais'!$E$4:$E$1003),-('Gastos Gerais'!$C$4:$C$1003))</f>
        <v>0</v>
      </c>
      <c r="AL79" s="88">
        <f>SUMPRODUCT(-('Gastos Gerais'!$B$4:$B$1003=Analítico!$B79),-(Analítico!AL$1&gt;='Gastos Gerais'!$D$4:$D$1003),-(Analítico!AL$1&lt;='Gastos Gerais'!$E$4:$E$1003),-('Gastos Gerais'!$C$4:$C$1003))</f>
        <v>0</v>
      </c>
      <c r="AM79" s="122">
        <f t="shared" si="20"/>
        <v>11400</v>
      </c>
      <c r="AN79" s="91">
        <f t="shared" ca="1" si="21"/>
        <v>7.4441152617571893E-4</v>
      </c>
      <c r="AO79" s="108"/>
      <c r="AP79" s="108"/>
      <c r="AQ79" s="108"/>
      <c r="AR79" s="108"/>
      <c r="AS79" s="108"/>
      <c r="AT79" s="108"/>
      <c r="AU79" s="108"/>
      <c r="AV79" s="108"/>
      <c r="AW79" s="108"/>
      <c r="AX79" s="108"/>
      <c r="AY79" s="108"/>
      <c r="AZ79" s="108"/>
      <c r="BA79" s="108"/>
      <c r="BB79" s="108"/>
      <c r="BC79" s="108"/>
      <c r="BD79" s="108"/>
      <c r="BE79" s="108"/>
    </row>
    <row r="80" spans="1:57" ht="23.25" customHeight="1">
      <c r="A80" s="76" t="s">
        <v>256</v>
      </c>
      <c r="B80" s="30" t="s">
        <v>257</v>
      </c>
      <c r="C80" s="88">
        <f>SUMPRODUCT(-('Gastos Gerais'!$B$4:$B$1003=Analítico!$B80),-(Analítico!C$1&gt;='Gastos Gerais'!$D$4:$D$1003),-(Analítico!C$1&lt;='Gastos Gerais'!$E$4:$E$1003),-('Gastos Gerais'!$C$4:$C$1003))</f>
        <v>110000</v>
      </c>
      <c r="D80" s="88">
        <f>SUMPRODUCT(-('Gastos Gerais'!$B$4:$B$1003=Analítico!$B80),-(Analítico!D$1&gt;='Gastos Gerais'!$D$4:$D$1003),-(Analítico!D$1&lt;='Gastos Gerais'!$E$4:$E$1003),-('Gastos Gerais'!$C$4:$C$1003))</f>
        <v>0</v>
      </c>
      <c r="E80" s="88">
        <f>SUMPRODUCT(-('Gastos Gerais'!$B$4:$B$1003=Analítico!$B80),-(Analítico!E$1&gt;='Gastos Gerais'!$D$4:$D$1003),-(Analítico!E$1&lt;='Gastos Gerais'!$E$4:$E$1003),-('Gastos Gerais'!$C$4:$C$1003))</f>
        <v>0</v>
      </c>
      <c r="F80" s="88">
        <f>SUMPRODUCT(-('Gastos Gerais'!$B$4:$B$1003=Analítico!$B80),-(Analítico!F$1&gt;='Gastos Gerais'!$D$4:$D$1003),-(Analítico!F$1&lt;='Gastos Gerais'!$E$4:$E$1003),-('Gastos Gerais'!$C$4:$C$1003))</f>
        <v>0</v>
      </c>
      <c r="G80" s="88">
        <f>SUMPRODUCT(-('Gastos Gerais'!$B$4:$B$1003=Analítico!$B80),-(Analítico!G$1&gt;='Gastos Gerais'!$D$4:$D$1003),-(Analítico!G$1&lt;='Gastos Gerais'!$E$4:$E$1003),-('Gastos Gerais'!$C$4:$C$1003))</f>
        <v>0</v>
      </c>
      <c r="H80" s="88">
        <f>SUMPRODUCT(-('Gastos Gerais'!$B$4:$B$1003=Analítico!$B80),-(Analítico!H$1&gt;='Gastos Gerais'!$D$4:$D$1003),-(Analítico!H$1&lt;='Gastos Gerais'!$E$4:$E$1003),-('Gastos Gerais'!$C$4:$C$1003))</f>
        <v>0</v>
      </c>
      <c r="I80" s="88">
        <f>SUMPRODUCT(-('Gastos Gerais'!$B$4:$B$1003=Analítico!$B80),-(Analítico!I$1&gt;='Gastos Gerais'!$D$4:$D$1003),-(Analítico!I$1&lt;='Gastos Gerais'!$E$4:$E$1003),-('Gastos Gerais'!$C$4:$C$1003))</f>
        <v>0</v>
      </c>
      <c r="J80" s="88">
        <f>SUMPRODUCT(-('Gastos Gerais'!$B$4:$B$1003=Analítico!$B80),-(Analítico!J$1&gt;='Gastos Gerais'!$D$4:$D$1003),-(Analítico!J$1&lt;='Gastos Gerais'!$E$4:$E$1003),-('Gastos Gerais'!$C$4:$C$1003))</f>
        <v>0</v>
      </c>
      <c r="K80" s="88">
        <f>SUMPRODUCT(-('Gastos Gerais'!$B$4:$B$1003=Analítico!$B80),-(Analítico!K$1&gt;='Gastos Gerais'!$D$4:$D$1003),-(Analítico!K$1&lt;='Gastos Gerais'!$E$4:$E$1003),-('Gastos Gerais'!$C$4:$C$1003))</f>
        <v>0</v>
      </c>
      <c r="L80" s="88">
        <f>SUMPRODUCT(-('Gastos Gerais'!$B$4:$B$1003=Analítico!$B80),-(Analítico!L$1&gt;='Gastos Gerais'!$D$4:$D$1003),-(Analítico!L$1&lt;='Gastos Gerais'!$E$4:$E$1003),-('Gastos Gerais'!$C$4:$C$1003))</f>
        <v>0</v>
      </c>
      <c r="M80" s="88">
        <f>SUMPRODUCT(-('Gastos Gerais'!$B$4:$B$1003=Analítico!$B80),-(Analítico!M$1&gt;='Gastos Gerais'!$D$4:$D$1003),-(Analítico!M$1&lt;='Gastos Gerais'!$E$4:$E$1003),-('Gastos Gerais'!$C$4:$C$1003))</f>
        <v>0</v>
      </c>
      <c r="N80" s="88">
        <f>SUMPRODUCT(-('Gastos Gerais'!$B$4:$B$1003=Analítico!$B80),-(Analítico!N$1&gt;='Gastos Gerais'!$D$4:$D$1003),-(Analítico!N$1&lt;='Gastos Gerais'!$E$4:$E$1003),-('Gastos Gerais'!$C$4:$C$1003))</f>
        <v>0</v>
      </c>
      <c r="O80" s="88">
        <f>SUMPRODUCT(-('Gastos Gerais'!$B$4:$B$1003=Analítico!$B80),-(Analítico!O$1&gt;='Gastos Gerais'!$D$4:$D$1003),-(Analítico!O$1&lt;='Gastos Gerais'!$E$4:$E$1003),-('Gastos Gerais'!$C$4:$C$1003))</f>
        <v>0</v>
      </c>
      <c r="P80" s="88">
        <f>SUMPRODUCT(-('Gastos Gerais'!$B$4:$B$1003=Analítico!$B80),-(Analítico!P$1&gt;='Gastos Gerais'!$D$4:$D$1003),-(Analítico!P$1&lt;='Gastos Gerais'!$E$4:$E$1003),-('Gastos Gerais'!$C$4:$C$1003))</f>
        <v>0</v>
      </c>
      <c r="Q80" s="88">
        <f>SUMPRODUCT(-('Gastos Gerais'!$B$4:$B$1003=Analítico!$B80),-(Analítico!Q$1&gt;='Gastos Gerais'!$D$4:$D$1003),-(Analítico!Q$1&lt;='Gastos Gerais'!$E$4:$E$1003),-('Gastos Gerais'!$C$4:$C$1003))</f>
        <v>0</v>
      </c>
      <c r="R80" s="88">
        <f>SUMPRODUCT(-('Gastos Gerais'!$B$4:$B$1003=Analítico!$B80),-(Analítico!R$1&gt;='Gastos Gerais'!$D$4:$D$1003),-(Analítico!R$1&lt;='Gastos Gerais'!$E$4:$E$1003),-('Gastos Gerais'!$C$4:$C$1003))</f>
        <v>0</v>
      </c>
      <c r="S80" s="88">
        <f>SUMPRODUCT(-('Gastos Gerais'!$B$4:$B$1003=Analítico!$B80),-(Analítico!S$1&gt;='Gastos Gerais'!$D$4:$D$1003),-(Analítico!S$1&lt;='Gastos Gerais'!$E$4:$E$1003),-('Gastos Gerais'!$C$4:$C$1003))</f>
        <v>0</v>
      </c>
      <c r="T80" s="88">
        <f>SUMPRODUCT(-('Gastos Gerais'!$B$4:$B$1003=Analítico!$B80),-(Analítico!T$1&gt;='Gastos Gerais'!$D$4:$D$1003),-(Analítico!T$1&lt;='Gastos Gerais'!$E$4:$E$1003),-('Gastos Gerais'!$C$4:$C$1003))</f>
        <v>0</v>
      </c>
      <c r="U80" s="88">
        <f>SUMPRODUCT(-('Gastos Gerais'!$B$4:$B$1003=Analítico!$B80),-(Analítico!U$1&gt;='Gastos Gerais'!$D$4:$D$1003),-(Analítico!U$1&lt;='Gastos Gerais'!$E$4:$E$1003),-('Gastos Gerais'!$C$4:$C$1003))</f>
        <v>0</v>
      </c>
      <c r="V80" s="88">
        <f>SUMPRODUCT(-('Gastos Gerais'!$B$4:$B$1003=Analítico!$B80),-(Analítico!V$1&gt;='Gastos Gerais'!$D$4:$D$1003),-(Analítico!V$1&lt;='Gastos Gerais'!$E$4:$E$1003),-('Gastos Gerais'!$C$4:$C$1003))</f>
        <v>0</v>
      </c>
      <c r="W80" s="88">
        <f>SUMPRODUCT(-('Gastos Gerais'!$B$4:$B$1003=Analítico!$B80),-(Analítico!W$1&gt;='Gastos Gerais'!$D$4:$D$1003),-(Analítico!W$1&lt;='Gastos Gerais'!$E$4:$E$1003),-('Gastos Gerais'!$C$4:$C$1003))</f>
        <v>0</v>
      </c>
      <c r="X80" s="88">
        <f>SUMPRODUCT(-('Gastos Gerais'!$B$4:$B$1003=Analítico!$B80),-(Analítico!X$1&gt;='Gastos Gerais'!$D$4:$D$1003),-(Analítico!X$1&lt;='Gastos Gerais'!$E$4:$E$1003),-('Gastos Gerais'!$C$4:$C$1003))</f>
        <v>0</v>
      </c>
      <c r="Y80" s="88">
        <f>SUMPRODUCT(-('Gastos Gerais'!$B$4:$B$1003=Analítico!$B80),-(Analítico!Y$1&gt;='Gastos Gerais'!$D$4:$D$1003),-(Analítico!Y$1&lt;='Gastos Gerais'!$E$4:$E$1003),-('Gastos Gerais'!$C$4:$C$1003))</f>
        <v>0</v>
      </c>
      <c r="Z80" s="88">
        <f>SUMPRODUCT(-('Gastos Gerais'!$B$4:$B$1003=Analítico!$B80),-(Analítico!Z$1&gt;='Gastos Gerais'!$D$4:$D$1003),-(Analítico!Z$1&lt;='Gastos Gerais'!$E$4:$E$1003),-('Gastos Gerais'!$C$4:$C$1003))</f>
        <v>0</v>
      </c>
      <c r="AA80" s="88">
        <f>SUMPRODUCT(-('Gastos Gerais'!$B$4:$B$1003=Analítico!$B80),-(Analítico!AA$1&gt;='Gastos Gerais'!$D$4:$D$1003),-(Analítico!AA$1&lt;='Gastos Gerais'!$E$4:$E$1003),-('Gastos Gerais'!$C$4:$C$1003))</f>
        <v>0</v>
      </c>
      <c r="AB80" s="88">
        <f>SUMPRODUCT(-('Gastos Gerais'!$B$4:$B$1003=Analítico!$B80),-(Analítico!AB$1&gt;='Gastos Gerais'!$D$4:$D$1003),-(Analítico!AB$1&lt;='Gastos Gerais'!$E$4:$E$1003),-('Gastos Gerais'!$C$4:$C$1003))</f>
        <v>0</v>
      </c>
      <c r="AC80" s="88">
        <f>SUMPRODUCT(-('Gastos Gerais'!$B$4:$B$1003=Analítico!$B80),-(Analítico!AC$1&gt;='Gastos Gerais'!$D$4:$D$1003),-(Analítico!AC$1&lt;='Gastos Gerais'!$E$4:$E$1003),-('Gastos Gerais'!$C$4:$C$1003))</f>
        <v>0</v>
      </c>
      <c r="AD80" s="88">
        <f>SUMPRODUCT(-('Gastos Gerais'!$B$4:$B$1003=Analítico!$B80),-(Analítico!AD$1&gt;='Gastos Gerais'!$D$4:$D$1003),-(Analítico!AD$1&lt;='Gastos Gerais'!$E$4:$E$1003),-('Gastos Gerais'!$C$4:$C$1003))</f>
        <v>0</v>
      </c>
      <c r="AE80" s="88">
        <f>SUMPRODUCT(-('Gastos Gerais'!$B$4:$B$1003=Analítico!$B80),-(Analítico!AE$1&gt;='Gastos Gerais'!$D$4:$D$1003),-(Analítico!AE$1&lt;='Gastos Gerais'!$E$4:$E$1003),-('Gastos Gerais'!$C$4:$C$1003))</f>
        <v>0</v>
      </c>
      <c r="AF80" s="88">
        <f>SUMPRODUCT(-('Gastos Gerais'!$B$4:$B$1003=Analítico!$B80),-(Analítico!AF$1&gt;='Gastos Gerais'!$D$4:$D$1003),-(Analítico!AF$1&lt;='Gastos Gerais'!$E$4:$E$1003),-('Gastos Gerais'!$C$4:$C$1003))</f>
        <v>0</v>
      </c>
      <c r="AG80" s="88">
        <f>SUMPRODUCT(-('Gastos Gerais'!$B$4:$B$1003=Analítico!$B80),-(Analítico!AG$1&gt;='Gastos Gerais'!$D$4:$D$1003),-(Analítico!AG$1&lt;='Gastos Gerais'!$E$4:$E$1003),-('Gastos Gerais'!$C$4:$C$1003))</f>
        <v>0</v>
      </c>
      <c r="AH80" s="88">
        <f>SUMPRODUCT(-('Gastos Gerais'!$B$4:$B$1003=Analítico!$B80),-(Analítico!AH$1&gt;='Gastos Gerais'!$D$4:$D$1003),-(Analítico!AH$1&lt;='Gastos Gerais'!$E$4:$E$1003),-('Gastos Gerais'!$C$4:$C$1003))</f>
        <v>0</v>
      </c>
      <c r="AI80" s="88">
        <f>SUMPRODUCT(-('Gastos Gerais'!$B$4:$B$1003=Analítico!$B80),-(Analítico!AI$1&gt;='Gastos Gerais'!$D$4:$D$1003),-(Analítico!AI$1&lt;='Gastos Gerais'!$E$4:$E$1003),-('Gastos Gerais'!$C$4:$C$1003))</f>
        <v>0</v>
      </c>
      <c r="AJ80" s="88">
        <f>SUMPRODUCT(-('Gastos Gerais'!$B$4:$B$1003=Analítico!$B80),-(Analítico!AJ$1&gt;='Gastos Gerais'!$D$4:$D$1003),-(Analítico!AJ$1&lt;='Gastos Gerais'!$E$4:$E$1003),-('Gastos Gerais'!$C$4:$C$1003))</f>
        <v>0</v>
      </c>
      <c r="AK80" s="88">
        <f>SUMPRODUCT(-('Gastos Gerais'!$B$4:$B$1003=Analítico!$B80),-(Analítico!AK$1&gt;='Gastos Gerais'!$D$4:$D$1003),-(Analítico!AK$1&lt;='Gastos Gerais'!$E$4:$E$1003),-('Gastos Gerais'!$C$4:$C$1003))</f>
        <v>0</v>
      </c>
      <c r="AL80" s="88">
        <f>SUMPRODUCT(-('Gastos Gerais'!$B$4:$B$1003=Analítico!$B80),-(Analítico!AL$1&gt;='Gastos Gerais'!$D$4:$D$1003),-(Analítico!AL$1&lt;='Gastos Gerais'!$E$4:$E$1003),-('Gastos Gerais'!$C$4:$C$1003))</f>
        <v>0</v>
      </c>
      <c r="AM80" s="122">
        <f t="shared" si="20"/>
        <v>110000</v>
      </c>
      <c r="AN80" s="91">
        <f t="shared" ca="1" si="21"/>
        <v>7.182918235028867E-3</v>
      </c>
      <c r="AO80" s="108"/>
      <c r="AP80" s="108"/>
      <c r="AQ80" s="108"/>
      <c r="AR80" s="108"/>
      <c r="AS80" s="108"/>
      <c r="AT80" s="108"/>
      <c r="AU80" s="108"/>
      <c r="AV80" s="108"/>
      <c r="AW80" s="108"/>
      <c r="AX80" s="108"/>
      <c r="AY80" s="108"/>
      <c r="AZ80" s="108"/>
      <c r="BA80" s="108"/>
      <c r="BB80" s="108"/>
      <c r="BC80" s="108"/>
      <c r="BD80" s="108"/>
      <c r="BE80" s="108"/>
    </row>
    <row r="81" spans="1:57" ht="23.25" customHeight="1">
      <c r="A81" s="76" t="s">
        <v>258</v>
      </c>
      <c r="B81" s="30" t="s">
        <v>259</v>
      </c>
      <c r="C81" s="88">
        <f>SUMPRODUCT(-('Gastos Gerais'!$B$4:$B$1003=Analítico!$B81),-(Analítico!C$1&gt;='Gastos Gerais'!$D$4:$D$1003),-(Analítico!C$1&lt;='Gastos Gerais'!$E$4:$E$1003),-('Gastos Gerais'!$C$4:$C$1003))</f>
        <v>0</v>
      </c>
      <c r="D81" s="88">
        <f>SUMPRODUCT(-('Gastos Gerais'!$B$4:$B$1003=Analítico!$B81),-(Analítico!D$1&gt;='Gastos Gerais'!$D$4:$D$1003),-(Analítico!D$1&lt;='Gastos Gerais'!$E$4:$E$1003),-('Gastos Gerais'!$C$4:$C$1003))</f>
        <v>0</v>
      </c>
      <c r="E81" s="88">
        <f>SUMPRODUCT(-('Gastos Gerais'!$B$4:$B$1003=Analítico!$B81),-(Analítico!E$1&gt;='Gastos Gerais'!$D$4:$D$1003),-(Analítico!E$1&lt;='Gastos Gerais'!$E$4:$E$1003),-('Gastos Gerais'!$C$4:$C$1003))</f>
        <v>0</v>
      </c>
      <c r="F81" s="88">
        <f>SUMPRODUCT(-('Gastos Gerais'!$B$4:$B$1003=Analítico!$B81),-(Analítico!F$1&gt;='Gastos Gerais'!$D$4:$D$1003),-(Analítico!F$1&lt;='Gastos Gerais'!$E$4:$E$1003),-('Gastos Gerais'!$C$4:$C$1003))</f>
        <v>0</v>
      </c>
      <c r="G81" s="88">
        <f>SUMPRODUCT(-('Gastos Gerais'!$B$4:$B$1003=Analítico!$B81),-(Analítico!G$1&gt;='Gastos Gerais'!$D$4:$D$1003),-(Analítico!G$1&lt;='Gastos Gerais'!$E$4:$E$1003),-('Gastos Gerais'!$C$4:$C$1003))</f>
        <v>0</v>
      </c>
      <c r="H81" s="88">
        <f>SUMPRODUCT(-('Gastos Gerais'!$B$4:$B$1003=Analítico!$B81),-(Analítico!H$1&gt;='Gastos Gerais'!$D$4:$D$1003),-(Analítico!H$1&lt;='Gastos Gerais'!$E$4:$E$1003),-('Gastos Gerais'!$C$4:$C$1003))</f>
        <v>0</v>
      </c>
      <c r="I81" s="88">
        <f>SUMPRODUCT(-('Gastos Gerais'!$B$4:$B$1003=Analítico!$B81),-(Analítico!I$1&gt;='Gastos Gerais'!$D$4:$D$1003),-(Analítico!I$1&lt;='Gastos Gerais'!$E$4:$E$1003),-('Gastos Gerais'!$C$4:$C$1003))</f>
        <v>0</v>
      </c>
      <c r="J81" s="88">
        <f>SUMPRODUCT(-('Gastos Gerais'!$B$4:$B$1003=Analítico!$B81),-(Analítico!J$1&gt;='Gastos Gerais'!$D$4:$D$1003),-(Analítico!J$1&lt;='Gastos Gerais'!$E$4:$E$1003),-('Gastos Gerais'!$C$4:$C$1003))</f>
        <v>0</v>
      </c>
      <c r="K81" s="88">
        <f>SUMPRODUCT(-('Gastos Gerais'!$B$4:$B$1003=Analítico!$B81),-(Analítico!K$1&gt;='Gastos Gerais'!$D$4:$D$1003),-(Analítico!K$1&lt;='Gastos Gerais'!$E$4:$E$1003),-('Gastos Gerais'!$C$4:$C$1003))</f>
        <v>0</v>
      </c>
      <c r="L81" s="88">
        <f>SUMPRODUCT(-('Gastos Gerais'!$B$4:$B$1003=Analítico!$B81),-(Analítico!L$1&gt;='Gastos Gerais'!$D$4:$D$1003),-(Analítico!L$1&lt;='Gastos Gerais'!$E$4:$E$1003),-('Gastos Gerais'!$C$4:$C$1003))</f>
        <v>0</v>
      </c>
      <c r="M81" s="88">
        <f>SUMPRODUCT(-('Gastos Gerais'!$B$4:$B$1003=Analítico!$B81),-(Analítico!M$1&gt;='Gastos Gerais'!$D$4:$D$1003),-(Analítico!M$1&lt;='Gastos Gerais'!$E$4:$E$1003),-('Gastos Gerais'!$C$4:$C$1003))</f>
        <v>0</v>
      </c>
      <c r="N81" s="88">
        <f>SUMPRODUCT(-('Gastos Gerais'!$B$4:$B$1003=Analítico!$B81),-(Analítico!N$1&gt;='Gastos Gerais'!$D$4:$D$1003),-(Analítico!N$1&lt;='Gastos Gerais'!$E$4:$E$1003),-('Gastos Gerais'!$C$4:$C$1003))</f>
        <v>0</v>
      </c>
      <c r="O81" s="88">
        <f>SUMPRODUCT(-('Gastos Gerais'!$B$4:$B$1003=Analítico!$B81),-(Analítico!O$1&gt;='Gastos Gerais'!$D$4:$D$1003),-(Analítico!O$1&lt;='Gastos Gerais'!$E$4:$E$1003),-('Gastos Gerais'!$C$4:$C$1003))</f>
        <v>0</v>
      </c>
      <c r="P81" s="88">
        <f>SUMPRODUCT(-('Gastos Gerais'!$B$4:$B$1003=Analítico!$B81),-(Analítico!P$1&gt;='Gastos Gerais'!$D$4:$D$1003),-(Analítico!P$1&lt;='Gastos Gerais'!$E$4:$E$1003),-('Gastos Gerais'!$C$4:$C$1003))</f>
        <v>0</v>
      </c>
      <c r="Q81" s="88">
        <f>SUMPRODUCT(-('Gastos Gerais'!$B$4:$B$1003=Analítico!$B81),-(Analítico!Q$1&gt;='Gastos Gerais'!$D$4:$D$1003),-(Analítico!Q$1&lt;='Gastos Gerais'!$E$4:$E$1003),-('Gastos Gerais'!$C$4:$C$1003))</f>
        <v>0</v>
      </c>
      <c r="R81" s="88">
        <f>SUMPRODUCT(-('Gastos Gerais'!$B$4:$B$1003=Analítico!$B81),-(Analítico!R$1&gt;='Gastos Gerais'!$D$4:$D$1003),-(Analítico!R$1&lt;='Gastos Gerais'!$E$4:$E$1003),-('Gastos Gerais'!$C$4:$C$1003))</f>
        <v>0</v>
      </c>
      <c r="S81" s="88">
        <f>SUMPRODUCT(-('Gastos Gerais'!$B$4:$B$1003=Analítico!$B81),-(Analítico!S$1&gt;='Gastos Gerais'!$D$4:$D$1003),-(Analítico!S$1&lt;='Gastos Gerais'!$E$4:$E$1003),-('Gastos Gerais'!$C$4:$C$1003))</f>
        <v>0</v>
      </c>
      <c r="T81" s="88">
        <f>SUMPRODUCT(-('Gastos Gerais'!$B$4:$B$1003=Analítico!$B81),-(Analítico!T$1&gt;='Gastos Gerais'!$D$4:$D$1003),-(Analítico!T$1&lt;='Gastos Gerais'!$E$4:$E$1003),-('Gastos Gerais'!$C$4:$C$1003))</f>
        <v>0</v>
      </c>
      <c r="U81" s="88">
        <f>SUMPRODUCT(-('Gastos Gerais'!$B$4:$B$1003=Analítico!$B81),-(Analítico!U$1&gt;='Gastos Gerais'!$D$4:$D$1003),-(Analítico!U$1&lt;='Gastos Gerais'!$E$4:$E$1003),-('Gastos Gerais'!$C$4:$C$1003))</f>
        <v>0</v>
      </c>
      <c r="V81" s="88">
        <f>SUMPRODUCT(-('Gastos Gerais'!$B$4:$B$1003=Analítico!$B81),-(Analítico!V$1&gt;='Gastos Gerais'!$D$4:$D$1003),-(Analítico!V$1&lt;='Gastos Gerais'!$E$4:$E$1003),-('Gastos Gerais'!$C$4:$C$1003))</f>
        <v>0</v>
      </c>
      <c r="W81" s="88">
        <f>SUMPRODUCT(-('Gastos Gerais'!$B$4:$B$1003=Analítico!$B81),-(Analítico!W$1&gt;='Gastos Gerais'!$D$4:$D$1003),-(Analítico!W$1&lt;='Gastos Gerais'!$E$4:$E$1003),-('Gastos Gerais'!$C$4:$C$1003))</f>
        <v>0</v>
      </c>
      <c r="X81" s="88">
        <f>SUMPRODUCT(-('Gastos Gerais'!$B$4:$B$1003=Analítico!$B81),-(Analítico!X$1&gt;='Gastos Gerais'!$D$4:$D$1003),-(Analítico!X$1&lt;='Gastos Gerais'!$E$4:$E$1003),-('Gastos Gerais'!$C$4:$C$1003))</f>
        <v>0</v>
      </c>
      <c r="Y81" s="88">
        <f>SUMPRODUCT(-('Gastos Gerais'!$B$4:$B$1003=Analítico!$B81),-(Analítico!Y$1&gt;='Gastos Gerais'!$D$4:$D$1003),-(Analítico!Y$1&lt;='Gastos Gerais'!$E$4:$E$1003),-('Gastos Gerais'!$C$4:$C$1003))</f>
        <v>0</v>
      </c>
      <c r="Z81" s="88">
        <f>SUMPRODUCT(-('Gastos Gerais'!$B$4:$B$1003=Analítico!$B81),-(Analítico!Z$1&gt;='Gastos Gerais'!$D$4:$D$1003),-(Analítico!Z$1&lt;='Gastos Gerais'!$E$4:$E$1003),-('Gastos Gerais'!$C$4:$C$1003))</f>
        <v>0</v>
      </c>
      <c r="AA81" s="88">
        <f>SUMPRODUCT(-('Gastos Gerais'!$B$4:$B$1003=Analítico!$B81),-(Analítico!AA$1&gt;='Gastos Gerais'!$D$4:$D$1003),-(Analítico!AA$1&lt;='Gastos Gerais'!$E$4:$E$1003),-('Gastos Gerais'!$C$4:$C$1003))</f>
        <v>0</v>
      </c>
      <c r="AB81" s="88">
        <f>SUMPRODUCT(-('Gastos Gerais'!$B$4:$B$1003=Analítico!$B81),-(Analítico!AB$1&gt;='Gastos Gerais'!$D$4:$D$1003),-(Analítico!AB$1&lt;='Gastos Gerais'!$E$4:$E$1003),-('Gastos Gerais'!$C$4:$C$1003))</f>
        <v>0</v>
      </c>
      <c r="AC81" s="88">
        <f>SUMPRODUCT(-('Gastos Gerais'!$B$4:$B$1003=Analítico!$B81),-(Analítico!AC$1&gt;='Gastos Gerais'!$D$4:$D$1003),-(Analítico!AC$1&lt;='Gastos Gerais'!$E$4:$E$1003),-('Gastos Gerais'!$C$4:$C$1003))</f>
        <v>0</v>
      </c>
      <c r="AD81" s="88">
        <f>SUMPRODUCT(-('Gastos Gerais'!$B$4:$B$1003=Analítico!$B81),-(Analítico!AD$1&gt;='Gastos Gerais'!$D$4:$D$1003),-(Analítico!AD$1&lt;='Gastos Gerais'!$E$4:$E$1003),-('Gastos Gerais'!$C$4:$C$1003))</f>
        <v>0</v>
      </c>
      <c r="AE81" s="88">
        <f>SUMPRODUCT(-('Gastos Gerais'!$B$4:$B$1003=Analítico!$B81),-(Analítico!AE$1&gt;='Gastos Gerais'!$D$4:$D$1003),-(Analítico!AE$1&lt;='Gastos Gerais'!$E$4:$E$1003),-('Gastos Gerais'!$C$4:$C$1003))</f>
        <v>0</v>
      </c>
      <c r="AF81" s="88">
        <f>SUMPRODUCT(-('Gastos Gerais'!$B$4:$B$1003=Analítico!$B81),-(Analítico!AF$1&gt;='Gastos Gerais'!$D$4:$D$1003),-(Analítico!AF$1&lt;='Gastos Gerais'!$E$4:$E$1003),-('Gastos Gerais'!$C$4:$C$1003))</f>
        <v>0</v>
      </c>
      <c r="AG81" s="88">
        <f>SUMPRODUCT(-('Gastos Gerais'!$B$4:$B$1003=Analítico!$B81),-(Analítico!AG$1&gt;='Gastos Gerais'!$D$4:$D$1003),-(Analítico!AG$1&lt;='Gastos Gerais'!$E$4:$E$1003),-('Gastos Gerais'!$C$4:$C$1003))</f>
        <v>0</v>
      </c>
      <c r="AH81" s="88">
        <f>SUMPRODUCT(-('Gastos Gerais'!$B$4:$B$1003=Analítico!$B81),-(Analítico!AH$1&gt;='Gastos Gerais'!$D$4:$D$1003),-(Analítico!AH$1&lt;='Gastos Gerais'!$E$4:$E$1003),-('Gastos Gerais'!$C$4:$C$1003))</f>
        <v>0</v>
      </c>
      <c r="AI81" s="88">
        <f>SUMPRODUCT(-('Gastos Gerais'!$B$4:$B$1003=Analítico!$B81),-(Analítico!AI$1&gt;='Gastos Gerais'!$D$4:$D$1003),-(Analítico!AI$1&lt;='Gastos Gerais'!$E$4:$E$1003),-('Gastos Gerais'!$C$4:$C$1003))</f>
        <v>0</v>
      </c>
      <c r="AJ81" s="88">
        <f>SUMPRODUCT(-('Gastos Gerais'!$B$4:$B$1003=Analítico!$B81),-(Analítico!AJ$1&gt;='Gastos Gerais'!$D$4:$D$1003),-(Analítico!AJ$1&lt;='Gastos Gerais'!$E$4:$E$1003),-('Gastos Gerais'!$C$4:$C$1003))</f>
        <v>0</v>
      </c>
      <c r="AK81" s="88">
        <f>SUMPRODUCT(-('Gastos Gerais'!$B$4:$B$1003=Analítico!$B81),-(Analítico!AK$1&gt;='Gastos Gerais'!$D$4:$D$1003),-(Analítico!AK$1&lt;='Gastos Gerais'!$E$4:$E$1003),-('Gastos Gerais'!$C$4:$C$1003))</f>
        <v>0</v>
      </c>
      <c r="AL81" s="88">
        <f>SUMPRODUCT(-('Gastos Gerais'!$B$4:$B$1003=Analítico!$B81),-(Analítico!AL$1&gt;='Gastos Gerais'!$D$4:$D$1003),-(Analítico!AL$1&lt;='Gastos Gerais'!$E$4:$E$1003),-('Gastos Gerais'!$C$4:$C$1003))</f>
        <v>0</v>
      </c>
      <c r="AM81" s="122">
        <f t="shared" si="20"/>
        <v>0</v>
      </c>
      <c r="AN81" s="91">
        <f t="shared" ca="1" si="21"/>
        <v>0</v>
      </c>
      <c r="AO81" s="108"/>
      <c r="AP81" s="108"/>
      <c r="AQ81" s="108"/>
      <c r="AR81" s="108"/>
      <c r="AS81" s="108"/>
      <c r="AT81" s="108"/>
      <c r="AU81" s="108"/>
      <c r="AV81" s="108"/>
      <c r="AW81" s="108"/>
      <c r="AX81" s="108"/>
      <c r="AY81" s="108"/>
      <c r="AZ81" s="108"/>
      <c r="BA81" s="108"/>
      <c r="BB81" s="108"/>
      <c r="BC81" s="108"/>
      <c r="BD81" s="108"/>
      <c r="BE81" s="108"/>
    </row>
    <row r="82" spans="1:57" ht="23.25" customHeight="1">
      <c r="A82" s="76" t="s">
        <v>260</v>
      </c>
      <c r="B82" s="30" t="s">
        <v>261</v>
      </c>
      <c r="C82" s="88">
        <f>SUMPRODUCT(-('Gastos Gerais'!$B$4:$B$1003=Analítico!$B82),-(Analítico!C$1&gt;='Gastos Gerais'!$D$4:$D$1003),-(Analítico!C$1&lt;='Gastos Gerais'!$E$4:$E$1003),-('Gastos Gerais'!$C$4:$C$1003))</f>
        <v>14500</v>
      </c>
      <c r="D82" s="88">
        <f>SUMPRODUCT(-('Gastos Gerais'!$B$4:$B$1003=Analítico!$B82),-(Analítico!D$1&gt;='Gastos Gerais'!$D$4:$D$1003),-(Analítico!D$1&lt;='Gastos Gerais'!$E$4:$E$1003),-('Gastos Gerais'!$C$4:$C$1003))</f>
        <v>13900</v>
      </c>
      <c r="E82" s="88">
        <f>SUMPRODUCT(-('Gastos Gerais'!$B$4:$B$1003=Analítico!$B82),-(Analítico!E$1&gt;='Gastos Gerais'!$D$4:$D$1003),-(Analítico!E$1&lt;='Gastos Gerais'!$E$4:$E$1003),-('Gastos Gerais'!$C$4:$C$1003))</f>
        <v>13900</v>
      </c>
      <c r="F82" s="88">
        <f>SUMPRODUCT(-('Gastos Gerais'!$B$4:$B$1003=Analítico!$B82),-(Analítico!F$1&gt;='Gastos Gerais'!$D$4:$D$1003),-(Analítico!F$1&lt;='Gastos Gerais'!$E$4:$E$1003),-('Gastos Gerais'!$C$4:$C$1003))</f>
        <v>13900</v>
      </c>
      <c r="G82" s="88">
        <f>SUMPRODUCT(-('Gastos Gerais'!$B$4:$B$1003=Analítico!$B82),-(Analítico!G$1&gt;='Gastos Gerais'!$D$4:$D$1003),-(Analítico!G$1&lt;='Gastos Gerais'!$E$4:$E$1003),-('Gastos Gerais'!$C$4:$C$1003))</f>
        <v>13900</v>
      </c>
      <c r="H82" s="88">
        <f>SUMPRODUCT(-('Gastos Gerais'!$B$4:$B$1003=Analítico!$B82),-(Analítico!H$1&gt;='Gastos Gerais'!$D$4:$D$1003),-(Analítico!H$1&lt;='Gastos Gerais'!$E$4:$E$1003),-('Gastos Gerais'!$C$4:$C$1003))</f>
        <v>13900</v>
      </c>
      <c r="I82" s="88">
        <f>SUMPRODUCT(-('Gastos Gerais'!$B$4:$B$1003=Analítico!$B82),-(Analítico!I$1&gt;='Gastos Gerais'!$D$4:$D$1003),-(Analítico!I$1&lt;='Gastos Gerais'!$E$4:$E$1003),-('Gastos Gerais'!$C$4:$C$1003))</f>
        <v>0</v>
      </c>
      <c r="J82" s="88">
        <f>SUMPRODUCT(-('Gastos Gerais'!$B$4:$B$1003=Analítico!$B82),-(Analítico!J$1&gt;='Gastos Gerais'!$D$4:$D$1003),-(Analítico!J$1&lt;='Gastos Gerais'!$E$4:$E$1003),-('Gastos Gerais'!$C$4:$C$1003))</f>
        <v>0</v>
      </c>
      <c r="K82" s="88">
        <f>SUMPRODUCT(-('Gastos Gerais'!$B$4:$B$1003=Analítico!$B82),-(Analítico!K$1&gt;='Gastos Gerais'!$D$4:$D$1003),-(Analítico!K$1&lt;='Gastos Gerais'!$E$4:$E$1003),-('Gastos Gerais'!$C$4:$C$1003))</f>
        <v>0</v>
      </c>
      <c r="L82" s="88">
        <f>SUMPRODUCT(-('Gastos Gerais'!$B$4:$B$1003=Analítico!$B82),-(Analítico!L$1&gt;='Gastos Gerais'!$D$4:$D$1003),-(Analítico!L$1&lt;='Gastos Gerais'!$E$4:$E$1003),-('Gastos Gerais'!$C$4:$C$1003))</f>
        <v>0</v>
      </c>
      <c r="M82" s="88">
        <f>SUMPRODUCT(-('Gastos Gerais'!$B$4:$B$1003=Analítico!$B82),-(Analítico!M$1&gt;='Gastos Gerais'!$D$4:$D$1003),-(Analítico!M$1&lt;='Gastos Gerais'!$E$4:$E$1003),-('Gastos Gerais'!$C$4:$C$1003))</f>
        <v>0</v>
      </c>
      <c r="N82" s="88">
        <f>SUMPRODUCT(-('Gastos Gerais'!$B$4:$B$1003=Analítico!$B82),-(Analítico!N$1&gt;='Gastos Gerais'!$D$4:$D$1003),-(Analítico!N$1&lt;='Gastos Gerais'!$E$4:$E$1003),-('Gastos Gerais'!$C$4:$C$1003))</f>
        <v>0</v>
      </c>
      <c r="O82" s="88">
        <f>SUMPRODUCT(-('Gastos Gerais'!$B$4:$B$1003=Analítico!$B82),-(Analítico!O$1&gt;='Gastos Gerais'!$D$4:$D$1003),-(Analítico!O$1&lt;='Gastos Gerais'!$E$4:$E$1003),-('Gastos Gerais'!$C$4:$C$1003))</f>
        <v>0</v>
      </c>
      <c r="P82" s="88">
        <f>SUMPRODUCT(-('Gastos Gerais'!$B$4:$B$1003=Analítico!$B82),-(Analítico!P$1&gt;='Gastos Gerais'!$D$4:$D$1003),-(Analítico!P$1&lt;='Gastos Gerais'!$E$4:$E$1003),-('Gastos Gerais'!$C$4:$C$1003))</f>
        <v>0</v>
      </c>
      <c r="Q82" s="88">
        <f>SUMPRODUCT(-('Gastos Gerais'!$B$4:$B$1003=Analítico!$B82),-(Analítico!Q$1&gt;='Gastos Gerais'!$D$4:$D$1003),-(Analítico!Q$1&lt;='Gastos Gerais'!$E$4:$E$1003),-('Gastos Gerais'!$C$4:$C$1003))</f>
        <v>0</v>
      </c>
      <c r="R82" s="88">
        <f>SUMPRODUCT(-('Gastos Gerais'!$B$4:$B$1003=Analítico!$B82),-(Analítico!R$1&gt;='Gastos Gerais'!$D$4:$D$1003),-(Analítico!R$1&lt;='Gastos Gerais'!$E$4:$E$1003),-('Gastos Gerais'!$C$4:$C$1003))</f>
        <v>0</v>
      </c>
      <c r="S82" s="88">
        <f>SUMPRODUCT(-('Gastos Gerais'!$B$4:$B$1003=Analítico!$B82),-(Analítico!S$1&gt;='Gastos Gerais'!$D$4:$D$1003),-(Analítico!S$1&lt;='Gastos Gerais'!$E$4:$E$1003),-('Gastos Gerais'!$C$4:$C$1003))</f>
        <v>0</v>
      </c>
      <c r="T82" s="88">
        <f>SUMPRODUCT(-('Gastos Gerais'!$B$4:$B$1003=Analítico!$B82),-(Analítico!T$1&gt;='Gastos Gerais'!$D$4:$D$1003),-(Analítico!T$1&lt;='Gastos Gerais'!$E$4:$E$1003),-('Gastos Gerais'!$C$4:$C$1003))</f>
        <v>0</v>
      </c>
      <c r="U82" s="88">
        <f>SUMPRODUCT(-('Gastos Gerais'!$B$4:$B$1003=Analítico!$B82),-(Analítico!U$1&gt;='Gastos Gerais'!$D$4:$D$1003),-(Analítico!U$1&lt;='Gastos Gerais'!$E$4:$E$1003),-('Gastos Gerais'!$C$4:$C$1003))</f>
        <v>0</v>
      </c>
      <c r="V82" s="88">
        <f>SUMPRODUCT(-('Gastos Gerais'!$B$4:$B$1003=Analítico!$B82),-(Analítico!V$1&gt;='Gastos Gerais'!$D$4:$D$1003),-(Analítico!V$1&lt;='Gastos Gerais'!$E$4:$E$1003),-('Gastos Gerais'!$C$4:$C$1003))</f>
        <v>0</v>
      </c>
      <c r="W82" s="88">
        <f>SUMPRODUCT(-('Gastos Gerais'!$B$4:$B$1003=Analítico!$B82),-(Analítico!W$1&gt;='Gastos Gerais'!$D$4:$D$1003),-(Analítico!W$1&lt;='Gastos Gerais'!$E$4:$E$1003),-('Gastos Gerais'!$C$4:$C$1003))</f>
        <v>0</v>
      </c>
      <c r="X82" s="88">
        <f>SUMPRODUCT(-('Gastos Gerais'!$B$4:$B$1003=Analítico!$B82),-(Analítico!X$1&gt;='Gastos Gerais'!$D$4:$D$1003),-(Analítico!X$1&lt;='Gastos Gerais'!$E$4:$E$1003),-('Gastos Gerais'!$C$4:$C$1003))</f>
        <v>0</v>
      </c>
      <c r="Y82" s="88">
        <f>SUMPRODUCT(-('Gastos Gerais'!$B$4:$B$1003=Analítico!$B82),-(Analítico!Y$1&gt;='Gastos Gerais'!$D$4:$D$1003),-(Analítico!Y$1&lt;='Gastos Gerais'!$E$4:$E$1003),-('Gastos Gerais'!$C$4:$C$1003))</f>
        <v>0</v>
      </c>
      <c r="Z82" s="88">
        <f>SUMPRODUCT(-('Gastos Gerais'!$B$4:$B$1003=Analítico!$B82),-(Analítico!Z$1&gt;='Gastos Gerais'!$D$4:$D$1003),-(Analítico!Z$1&lt;='Gastos Gerais'!$E$4:$E$1003),-('Gastos Gerais'!$C$4:$C$1003))</f>
        <v>0</v>
      </c>
      <c r="AA82" s="88">
        <f>SUMPRODUCT(-('Gastos Gerais'!$B$4:$B$1003=Analítico!$B82),-(Analítico!AA$1&gt;='Gastos Gerais'!$D$4:$D$1003),-(Analítico!AA$1&lt;='Gastos Gerais'!$E$4:$E$1003),-('Gastos Gerais'!$C$4:$C$1003))</f>
        <v>0</v>
      </c>
      <c r="AB82" s="88">
        <f>SUMPRODUCT(-('Gastos Gerais'!$B$4:$B$1003=Analítico!$B82),-(Analítico!AB$1&gt;='Gastos Gerais'!$D$4:$D$1003),-(Analítico!AB$1&lt;='Gastos Gerais'!$E$4:$E$1003),-('Gastos Gerais'!$C$4:$C$1003))</f>
        <v>0</v>
      </c>
      <c r="AC82" s="88">
        <f>SUMPRODUCT(-('Gastos Gerais'!$B$4:$B$1003=Analítico!$B82),-(Analítico!AC$1&gt;='Gastos Gerais'!$D$4:$D$1003),-(Analítico!AC$1&lt;='Gastos Gerais'!$E$4:$E$1003),-('Gastos Gerais'!$C$4:$C$1003))</f>
        <v>0</v>
      </c>
      <c r="AD82" s="88">
        <f>SUMPRODUCT(-('Gastos Gerais'!$B$4:$B$1003=Analítico!$B82),-(Analítico!AD$1&gt;='Gastos Gerais'!$D$4:$D$1003),-(Analítico!AD$1&lt;='Gastos Gerais'!$E$4:$E$1003),-('Gastos Gerais'!$C$4:$C$1003))</f>
        <v>0</v>
      </c>
      <c r="AE82" s="88">
        <f>SUMPRODUCT(-('Gastos Gerais'!$B$4:$B$1003=Analítico!$B82),-(Analítico!AE$1&gt;='Gastos Gerais'!$D$4:$D$1003),-(Analítico!AE$1&lt;='Gastos Gerais'!$E$4:$E$1003),-('Gastos Gerais'!$C$4:$C$1003))</f>
        <v>0</v>
      </c>
      <c r="AF82" s="88">
        <f>SUMPRODUCT(-('Gastos Gerais'!$B$4:$B$1003=Analítico!$B82),-(Analítico!AF$1&gt;='Gastos Gerais'!$D$4:$D$1003),-(Analítico!AF$1&lt;='Gastos Gerais'!$E$4:$E$1003),-('Gastos Gerais'!$C$4:$C$1003))</f>
        <v>0</v>
      </c>
      <c r="AG82" s="88">
        <f>SUMPRODUCT(-('Gastos Gerais'!$B$4:$B$1003=Analítico!$B82),-(Analítico!AG$1&gt;='Gastos Gerais'!$D$4:$D$1003),-(Analítico!AG$1&lt;='Gastos Gerais'!$E$4:$E$1003),-('Gastos Gerais'!$C$4:$C$1003))</f>
        <v>0</v>
      </c>
      <c r="AH82" s="88">
        <f>SUMPRODUCT(-('Gastos Gerais'!$B$4:$B$1003=Analítico!$B82),-(Analítico!AH$1&gt;='Gastos Gerais'!$D$4:$D$1003),-(Analítico!AH$1&lt;='Gastos Gerais'!$E$4:$E$1003),-('Gastos Gerais'!$C$4:$C$1003))</f>
        <v>0</v>
      </c>
      <c r="AI82" s="88">
        <f>SUMPRODUCT(-('Gastos Gerais'!$B$4:$B$1003=Analítico!$B82),-(Analítico!AI$1&gt;='Gastos Gerais'!$D$4:$D$1003),-(Analítico!AI$1&lt;='Gastos Gerais'!$E$4:$E$1003),-('Gastos Gerais'!$C$4:$C$1003))</f>
        <v>0</v>
      </c>
      <c r="AJ82" s="88">
        <f>SUMPRODUCT(-('Gastos Gerais'!$B$4:$B$1003=Analítico!$B82),-(Analítico!AJ$1&gt;='Gastos Gerais'!$D$4:$D$1003),-(Analítico!AJ$1&lt;='Gastos Gerais'!$E$4:$E$1003),-('Gastos Gerais'!$C$4:$C$1003))</f>
        <v>0</v>
      </c>
      <c r="AK82" s="88">
        <f>SUMPRODUCT(-('Gastos Gerais'!$B$4:$B$1003=Analítico!$B82),-(Analítico!AK$1&gt;='Gastos Gerais'!$D$4:$D$1003),-(Analítico!AK$1&lt;='Gastos Gerais'!$E$4:$E$1003),-('Gastos Gerais'!$C$4:$C$1003))</f>
        <v>0</v>
      </c>
      <c r="AL82" s="88">
        <f>SUMPRODUCT(-('Gastos Gerais'!$B$4:$B$1003=Analítico!$B82),-(Analítico!AL$1&gt;='Gastos Gerais'!$D$4:$D$1003),-(Analítico!AL$1&lt;='Gastos Gerais'!$E$4:$E$1003),-('Gastos Gerais'!$C$4:$C$1003))</f>
        <v>0</v>
      </c>
      <c r="AM82" s="122">
        <f t="shared" si="20"/>
        <v>84000</v>
      </c>
      <c r="AN82" s="91">
        <f t="shared" ca="1" si="21"/>
        <v>5.4851375612947713E-3</v>
      </c>
      <c r="AO82" s="108"/>
      <c r="AP82" s="108"/>
      <c r="AQ82" s="108"/>
      <c r="AR82" s="108"/>
      <c r="AS82" s="108"/>
      <c r="AT82" s="108"/>
      <c r="AU82" s="108"/>
      <c r="AV82" s="108"/>
      <c r="AW82" s="108"/>
      <c r="AX82" s="108"/>
      <c r="AY82" s="108"/>
      <c r="AZ82" s="108"/>
      <c r="BA82" s="108"/>
      <c r="BB82" s="108"/>
      <c r="BC82" s="108"/>
      <c r="BD82" s="108"/>
      <c r="BE82" s="108"/>
    </row>
    <row r="83" spans="1:57" ht="23.25" customHeight="1">
      <c r="A83" s="76" t="s">
        <v>262</v>
      </c>
      <c r="B83" s="30" t="s">
        <v>263</v>
      </c>
      <c r="C83" s="88">
        <f>SUMPRODUCT(-('Gastos Gerais'!$B$4:$B$1003=Analítico!$B83),-(Analítico!C$1&gt;='Gastos Gerais'!$D$4:$D$1003),-(Analítico!C$1&lt;='Gastos Gerais'!$E$4:$E$1003),-('Gastos Gerais'!$C$4:$C$1003))</f>
        <v>0</v>
      </c>
      <c r="D83" s="88">
        <f>SUMPRODUCT(-('Gastos Gerais'!$B$4:$B$1003=Analítico!$B83),-(Analítico!D$1&gt;='Gastos Gerais'!$D$4:$D$1003),-(Analítico!D$1&lt;='Gastos Gerais'!$E$4:$E$1003),-('Gastos Gerais'!$C$4:$C$1003))</f>
        <v>0</v>
      </c>
      <c r="E83" s="88">
        <f>SUMPRODUCT(-('Gastos Gerais'!$B$4:$B$1003=Analítico!$B83),-(Analítico!E$1&gt;='Gastos Gerais'!$D$4:$D$1003),-(Analítico!E$1&lt;='Gastos Gerais'!$E$4:$E$1003),-('Gastos Gerais'!$C$4:$C$1003))</f>
        <v>0</v>
      </c>
      <c r="F83" s="88">
        <f>SUMPRODUCT(-('Gastos Gerais'!$B$4:$B$1003=Analítico!$B83),-(Analítico!F$1&gt;='Gastos Gerais'!$D$4:$D$1003),-(Analítico!F$1&lt;='Gastos Gerais'!$E$4:$E$1003),-('Gastos Gerais'!$C$4:$C$1003))</f>
        <v>0</v>
      </c>
      <c r="G83" s="88">
        <f>SUMPRODUCT(-('Gastos Gerais'!$B$4:$B$1003=Analítico!$B83),-(Analítico!G$1&gt;='Gastos Gerais'!$D$4:$D$1003),-(Analítico!G$1&lt;='Gastos Gerais'!$E$4:$E$1003),-('Gastos Gerais'!$C$4:$C$1003))</f>
        <v>0</v>
      </c>
      <c r="H83" s="88">
        <f>SUMPRODUCT(-('Gastos Gerais'!$B$4:$B$1003=Analítico!$B83),-(Analítico!H$1&gt;='Gastos Gerais'!$D$4:$D$1003),-(Analítico!H$1&lt;='Gastos Gerais'!$E$4:$E$1003),-('Gastos Gerais'!$C$4:$C$1003))</f>
        <v>0</v>
      </c>
      <c r="I83" s="88">
        <f>SUMPRODUCT(-('Gastos Gerais'!$B$4:$B$1003=Analítico!$B83),-(Analítico!I$1&gt;='Gastos Gerais'!$D$4:$D$1003),-(Analítico!I$1&lt;='Gastos Gerais'!$E$4:$E$1003),-('Gastos Gerais'!$C$4:$C$1003))</f>
        <v>0</v>
      </c>
      <c r="J83" s="88">
        <f>SUMPRODUCT(-('Gastos Gerais'!$B$4:$B$1003=Analítico!$B83),-(Analítico!J$1&gt;='Gastos Gerais'!$D$4:$D$1003),-(Analítico!J$1&lt;='Gastos Gerais'!$E$4:$E$1003),-('Gastos Gerais'!$C$4:$C$1003))</f>
        <v>0</v>
      </c>
      <c r="K83" s="88">
        <f>SUMPRODUCT(-('Gastos Gerais'!$B$4:$B$1003=Analítico!$B83),-(Analítico!K$1&gt;='Gastos Gerais'!$D$4:$D$1003),-(Analítico!K$1&lt;='Gastos Gerais'!$E$4:$E$1003),-('Gastos Gerais'!$C$4:$C$1003))</f>
        <v>0</v>
      </c>
      <c r="L83" s="88">
        <f>SUMPRODUCT(-('Gastos Gerais'!$B$4:$B$1003=Analítico!$B83),-(Analítico!L$1&gt;='Gastos Gerais'!$D$4:$D$1003),-(Analítico!L$1&lt;='Gastos Gerais'!$E$4:$E$1003),-('Gastos Gerais'!$C$4:$C$1003))</f>
        <v>0</v>
      </c>
      <c r="M83" s="88">
        <f>SUMPRODUCT(-('Gastos Gerais'!$B$4:$B$1003=Analítico!$B83),-(Analítico!M$1&gt;='Gastos Gerais'!$D$4:$D$1003),-(Analítico!M$1&lt;='Gastos Gerais'!$E$4:$E$1003),-('Gastos Gerais'!$C$4:$C$1003))</f>
        <v>0</v>
      </c>
      <c r="N83" s="88">
        <f>SUMPRODUCT(-('Gastos Gerais'!$B$4:$B$1003=Analítico!$B83),-(Analítico!N$1&gt;='Gastos Gerais'!$D$4:$D$1003),-(Analítico!N$1&lt;='Gastos Gerais'!$E$4:$E$1003),-('Gastos Gerais'!$C$4:$C$1003))</f>
        <v>0</v>
      </c>
      <c r="O83" s="88">
        <f>SUMPRODUCT(-('Gastos Gerais'!$B$4:$B$1003=Analítico!$B83),-(Analítico!O$1&gt;='Gastos Gerais'!$D$4:$D$1003),-(Analítico!O$1&lt;='Gastos Gerais'!$E$4:$E$1003),-('Gastos Gerais'!$C$4:$C$1003))</f>
        <v>0</v>
      </c>
      <c r="P83" s="88">
        <f>SUMPRODUCT(-('Gastos Gerais'!$B$4:$B$1003=Analítico!$B83),-(Analítico!P$1&gt;='Gastos Gerais'!$D$4:$D$1003),-(Analítico!P$1&lt;='Gastos Gerais'!$E$4:$E$1003),-('Gastos Gerais'!$C$4:$C$1003))</f>
        <v>0</v>
      </c>
      <c r="Q83" s="88">
        <f>SUMPRODUCT(-('Gastos Gerais'!$B$4:$B$1003=Analítico!$B83),-(Analítico!Q$1&gt;='Gastos Gerais'!$D$4:$D$1003),-(Analítico!Q$1&lt;='Gastos Gerais'!$E$4:$E$1003),-('Gastos Gerais'!$C$4:$C$1003))</f>
        <v>0</v>
      </c>
      <c r="R83" s="88">
        <f>SUMPRODUCT(-('Gastos Gerais'!$B$4:$B$1003=Analítico!$B83),-(Analítico!R$1&gt;='Gastos Gerais'!$D$4:$D$1003),-(Analítico!R$1&lt;='Gastos Gerais'!$E$4:$E$1003),-('Gastos Gerais'!$C$4:$C$1003))</f>
        <v>0</v>
      </c>
      <c r="S83" s="88">
        <f>SUMPRODUCT(-('Gastos Gerais'!$B$4:$B$1003=Analítico!$B83),-(Analítico!S$1&gt;='Gastos Gerais'!$D$4:$D$1003),-(Analítico!S$1&lt;='Gastos Gerais'!$E$4:$E$1003),-('Gastos Gerais'!$C$4:$C$1003))</f>
        <v>0</v>
      </c>
      <c r="T83" s="88">
        <f>SUMPRODUCT(-('Gastos Gerais'!$B$4:$B$1003=Analítico!$B83),-(Analítico!T$1&gt;='Gastos Gerais'!$D$4:$D$1003),-(Analítico!T$1&lt;='Gastos Gerais'!$E$4:$E$1003),-('Gastos Gerais'!$C$4:$C$1003))</f>
        <v>0</v>
      </c>
      <c r="U83" s="88">
        <f>SUMPRODUCT(-('Gastos Gerais'!$B$4:$B$1003=Analítico!$B83),-(Analítico!U$1&gt;='Gastos Gerais'!$D$4:$D$1003),-(Analítico!U$1&lt;='Gastos Gerais'!$E$4:$E$1003),-('Gastos Gerais'!$C$4:$C$1003))</f>
        <v>0</v>
      </c>
      <c r="V83" s="88">
        <f>SUMPRODUCT(-('Gastos Gerais'!$B$4:$B$1003=Analítico!$B83),-(Analítico!V$1&gt;='Gastos Gerais'!$D$4:$D$1003),-(Analítico!V$1&lt;='Gastos Gerais'!$E$4:$E$1003),-('Gastos Gerais'!$C$4:$C$1003))</f>
        <v>0</v>
      </c>
      <c r="W83" s="88">
        <f>SUMPRODUCT(-('Gastos Gerais'!$B$4:$B$1003=Analítico!$B83),-(Analítico!W$1&gt;='Gastos Gerais'!$D$4:$D$1003),-(Analítico!W$1&lt;='Gastos Gerais'!$E$4:$E$1003),-('Gastos Gerais'!$C$4:$C$1003))</f>
        <v>0</v>
      </c>
      <c r="X83" s="88">
        <f>SUMPRODUCT(-('Gastos Gerais'!$B$4:$B$1003=Analítico!$B83),-(Analítico!X$1&gt;='Gastos Gerais'!$D$4:$D$1003),-(Analítico!X$1&lt;='Gastos Gerais'!$E$4:$E$1003),-('Gastos Gerais'!$C$4:$C$1003))</f>
        <v>0</v>
      </c>
      <c r="Y83" s="88">
        <f>SUMPRODUCT(-('Gastos Gerais'!$B$4:$B$1003=Analítico!$B83),-(Analítico!Y$1&gt;='Gastos Gerais'!$D$4:$D$1003),-(Analítico!Y$1&lt;='Gastos Gerais'!$E$4:$E$1003),-('Gastos Gerais'!$C$4:$C$1003))</f>
        <v>0</v>
      </c>
      <c r="Z83" s="88">
        <f>SUMPRODUCT(-('Gastos Gerais'!$B$4:$B$1003=Analítico!$B83),-(Analítico!Z$1&gt;='Gastos Gerais'!$D$4:$D$1003),-(Analítico!Z$1&lt;='Gastos Gerais'!$E$4:$E$1003),-('Gastos Gerais'!$C$4:$C$1003))</f>
        <v>0</v>
      </c>
      <c r="AA83" s="88">
        <f>SUMPRODUCT(-('Gastos Gerais'!$B$4:$B$1003=Analítico!$B83),-(Analítico!AA$1&gt;='Gastos Gerais'!$D$4:$D$1003),-(Analítico!AA$1&lt;='Gastos Gerais'!$E$4:$E$1003),-('Gastos Gerais'!$C$4:$C$1003))</f>
        <v>0</v>
      </c>
      <c r="AB83" s="88">
        <f>SUMPRODUCT(-('Gastos Gerais'!$B$4:$B$1003=Analítico!$B83),-(Analítico!AB$1&gt;='Gastos Gerais'!$D$4:$D$1003),-(Analítico!AB$1&lt;='Gastos Gerais'!$E$4:$E$1003),-('Gastos Gerais'!$C$4:$C$1003))</f>
        <v>0</v>
      </c>
      <c r="AC83" s="88">
        <f>SUMPRODUCT(-('Gastos Gerais'!$B$4:$B$1003=Analítico!$B83),-(Analítico!AC$1&gt;='Gastos Gerais'!$D$4:$D$1003),-(Analítico!AC$1&lt;='Gastos Gerais'!$E$4:$E$1003),-('Gastos Gerais'!$C$4:$C$1003))</f>
        <v>0</v>
      </c>
      <c r="AD83" s="88">
        <f>SUMPRODUCT(-('Gastos Gerais'!$B$4:$B$1003=Analítico!$B83),-(Analítico!AD$1&gt;='Gastos Gerais'!$D$4:$D$1003),-(Analítico!AD$1&lt;='Gastos Gerais'!$E$4:$E$1003),-('Gastos Gerais'!$C$4:$C$1003))</f>
        <v>0</v>
      </c>
      <c r="AE83" s="88">
        <f>SUMPRODUCT(-('Gastos Gerais'!$B$4:$B$1003=Analítico!$B83),-(Analítico!AE$1&gt;='Gastos Gerais'!$D$4:$D$1003),-(Analítico!AE$1&lt;='Gastos Gerais'!$E$4:$E$1003),-('Gastos Gerais'!$C$4:$C$1003))</f>
        <v>0</v>
      </c>
      <c r="AF83" s="88">
        <f>SUMPRODUCT(-('Gastos Gerais'!$B$4:$B$1003=Analítico!$B83),-(Analítico!AF$1&gt;='Gastos Gerais'!$D$4:$D$1003),-(Analítico!AF$1&lt;='Gastos Gerais'!$E$4:$E$1003),-('Gastos Gerais'!$C$4:$C$1003))</f>
        <v>0</v>
      </c>
      <c r="AG83" s="88">
        <f>SUMPRODUCT(-('Gastos Gerais'!$B$4:$B$1003=Analítico!$B83),-(Analítico!AG$1&gt;='Gastos Gerais'!$D$4:$D$1003),-(Analítico!AG$1&lt;='Gastos Gerais'!$E$4:$E$1003),-('Gastos Gerais'!$C$4:$C$1003))</f>
        <v>0</v>
      </c>
      <c r="AH83" s="88">
        <f>SUMPRODUCT(-('Gastos Gerais'!$B$4:$B$1003=Analítico!$B83),-(Analítico!AH$1&gt;='Gastos Gerais'!$D$4:$D$1003),-(Analítico!AH$1&lt;='Gastos Gerais'!$E$4:$E$1003),-('Gastos Gerais'!$C$4:$C$1003))</f>
        <v>0</v>
      </c>
      <c r="AI83" s="88">
        <f>SUMPRODUCT(-('Gastos Gerais'!$B$4:$B$1003=Analítico!$B83),-(Analítico!AI$1&gt;='Gastos Gerais'!$D$4:$D$1003),-(Analítico!AI$1&lt;='Gastos Gerais'!$E$4:$E$1003),-('Gastos Gerais'!$C$4:$C$1003))</f>
        <v>0</v>
      </c>
      <c r="AJ83" s="88">
        <f>SUMPRODUCT(-('Gastos Gerais'!$B$4:$B$1003=Analítico!$B83),-(Analítico!AJ$1&gt;='Gastos Gerais'!$D$4:$D$1003),-(Analítico!AJ$1&lt;='Gastos Gerais'!$E$4:$E$1003),-('Gastos Gerais'!$C$4:$C$1003))</f>
        <v>0</v>
      </c>
      <c r="AK83" s="88">
        <f>SUMPRODUCT(-('Gastos Gerais'!$B$4:$B$1003=Analítico!$B83),-(Analítico!AK$1&gt;='Gastos Gerais'!$D$4:$D$1003),-(Analítico!AK$1&lt;='Gastos Gerais'!$E$4:$E$1003),-('Gastos Gerais'!$C$4:$C$1003))</f>
        <v>0</v>
      </c>
      <c r="AL83" s="88">
        <f>SUMPRODUCT(-('Gastos Gerais'!$B$4:$B$1003=Analítico!$B83),-(Analítico!AL$1&gt;='Gastos Gerais'!$D$4:$D$1003),-(Analítico!AL$1&lt;='Gastos Gerais'!$E$4:$E$1003),-('Gastos Gerais'!$C$4:$C$1003))</f>
        <v>0</v>
      </c>
      <c r="AM83" s="122">
        <f t="shared" si="20"/>
        <v>0</v>
      </c>
      <c r="AN83" s="91">
        <f t="shared" ca="1" si="21"/>
        <v>0</v>
      </c>
      <c r="AO83" s="108"/>
      <c r="AP83" s="108"/>
      <c r="AQ83" s="108"/>
      <c r="AR83" s="108"/>
      <c r="AS83" s="108"/>
      <c r="AT83" s="108"/>
      <c r="AU83" s="108"/>
      <c r="AV83" s="108"/>
      <c r="AW83" s="108"/>
      <c r="AX83" s="108"/>
      <c r="AY83" s="108"/>
      <c r="AZ83" s="108"/>
      <c r="BA83" s="108"/>
      <c r="BB83" s="108"/>
      <c r="BC83" s="108"/>
      <c r="BD83" s="108"/>
      <c r="BE83" s="108"/>
    </row>
    <row r="84" spans="1:57" ht="23.25" customHeight="1">
      <c r="A84" s="76" t="s">
        <v>264</v>
      </c>
      <c r="B84" s="30" t="s">
        <v>265</v>
      </c>
      <c r="C84" s="88">
        <f>SUMPRODUCT(-('Gastos Gerais'!$B$4:$B$1003=Analítico!$B84),-(Analítico!C$1&gt;='Gastos Gerais'!$D$4:$D$1003),-(Analítico!C$1&lt;='Gastos Gerais'!$E$4:$E$1003),-('Gastos Gerais'!$C$4:$C$1003))</f>
        <v>0</v>
      </c>
      <c r="D84" s="88">
        <f>SUMPRODUCT(-('Gastos Gerais'!$B$4:$B$1003=Analítico!$B84),-(Analítico!D$1&gt;='Gastos Gerais'!$D$4:$D$1003),-(Analítico!D$1&lt;='Gastos Gerais'!$E$4:$E$1003),-('Gastos Gerais'!$C$4:$C$1003))</f>
        <v>0</v>
      </c>
      <c r="E84" s="88">
        <f>SUMPRODUCT(-('Gastos Gerais'!$B$4:$B$1003=Analítico!$B84),-(Analítico!E$1&gt;='Gastos Gerais'!$D$4:$D$1003),-(Analítico!E$1&lt;='Gastos Gerais'!$E$4:$E$1003),-('Gastos Gerais'!$C$4:$C$1003))</f>
        <v>0</v>
      </c>
      <c r="F84" s="88">
        <f>SUMPRODUCT(-('Gastos Gerais'!$B$4:$B$1003=Analítico!$B84),-(Analítico!F$1&gt;='Gastos Gerais'!$D$4:$D$1003),-(Analítico!F$1&lt;='Gastos Gerais'!$E$4:$E$1003),-('Gastos Gerais'!$C$4:$C$1003))</f>
        <v>0</v>
      </c>
      <c r="G84" s="88">
        <f>SUMPRODUCT(-('Gastos Gerais'!$B$4:$B$1003=Analítico!$B84),-(Analítico!G$1&gt;='Gastos Gerais'!$D$4:$D$1003),-(Analítico!G$1&lt;='Gastos Gerais'!$E$4:$E$1003),-('Gastos Gerais'!$C$4:$C$1003))</f>
        <v>0</v>
      </c>
      <c r="H84" s="88">
        <f>SUMPRODUCT(-('Gastos Gerais'!$B$4:$B$1003=Analítico!$B84),-(Analítico!H$1&gt;='Gastos Gerais'!$D$4:$D$1003),-(Analítico!H$1&lt;='Gastos Gerais'!$E$4:$E$1003),-('Gastos Gerais'!$C$4:$C$1003))</f>
        <v>0</v>
      </c>
      <c r="I84" s="88">
        <f>SUMPRODUCT(-('Gastos Gerais'!$B$4:$B$1003=Analítico!$B84),-(Analítico!I$1&gt;='Gastos Gerais'!$D$4:$D$1003),-(Analítico!I$1&lt;='Gastos Gerais'!$E$4:$E$1003),-('Gastos Gerais'!$C$4:$C$1003))</f>
        <v>0</v>
      </c>
      <c r="J84" s="88">
        <f>SUMPRODUCT(-('Gastos Gerais'!$B$4:$B$1003=Analítico!$B84),-(Analítico!J$1&gt;='Gastos Gerais'!$D$4:$D$1003),-(Analítico!J$1&lt;='Gastos Gerais'!$E$4:$E$1003),-('Gastos Gerais'!$C$4:$C$1003))</f>
        <v>0</v>
      </c>
      <c r="K84" s="88">
        <f>SUMPRODUCT(-('Gastos Gerais'!$B$4:$B$1003=Analítico!$B84),-(Analítico!K$1&gt;='Gastos Gerais'!$D$4:$D$1003),-(Analítico!K$1&lt;='Gastos Gerais'!$E$4:$E$1003),-('Gastos Gerais'!$C$4:$C$1003))</f>
        <v>0</v>
      </c>
      <c r="L84" s="88">
        <f>SUMPRODUCT(-('Gastos Gerais'!$B$4:$B$1003=Analítico!$B84),-(Analítico!L$1&gt;='Gastos Gerais'!$D$4:$D$1003),-(Analítico!L$1&lt;='Gastos Gerais'!$E$4:$E$1003),-('Gastos Gerais'!$C$4:$C$1003))</f>
        <v>0</v>
      </c>
      <c r="M84" s="88">
        <f>SUMPRODUCT(-('Gastos Gerais'!$B$4:$B$1003=Analítico!$B84),-(Analítico!M$1&gt;='Gastos Gerais'!$D$4:$D$1003),-(Analítico!M$1&lt;='Gastos Gerais'!$E$4:$E$1003),-('Gastos Gerais'!$C$4:$C$1003))</f>
        <v>0</v>
      </c>
      <c r="N84" s="88">
        <f>SUMPRODUCT(-('Gastos Gerais'!$B$4:$B$1003=Analítico!$B84),-(Analítico!N$1&gt;='Gastos Gerais'!$D$4:$D$1003),-(Analítico!N$1&lt;='Gastos Gerais'!$E$4:$E$1003),-('Gastos Gerais'!$C$4:$C$1003))</f>
        <v>0</v>
      </c>
      <c r="O84" s="88">
        <f>SUMPRODUCT(-('Gastos Gerais'!$B$4:$B$1003=Analítico!$B84),-(Analítico!O$1&gt;='Gastos Gerais'!$D$4:$D$1003),-(Analítico!O$1&lt;='Gastos Gerais'!$E$4:$E$1003),-('Gastos Gerais'!$C$4:$C$1003))</f>
        <v>0</v>
      </c>
      <c r="P84" s="88">
        <f>SUMPRODUCT(-('Gastos Gerais'!$B$4:$B$1003=Analítico!$B84),-(Analítico!P$1&gt;='Gastos Gerais'!$D$4:$D$1003),-(Analítico!P$1&lt;='Gastos Gerais'!$E$4:$E$1003),-('Gastos Gerais'!$C$4:$C$1003))</f>
        <v>0</v>
      </c>
      <c r="Q84" s="88">
        <f>SUMPRODUCT(-('Gastos Gerais'!$B$4:$B$1003=Analítico!$B84),-(Analítico!Q$1&gt;='Gastos Gerais'!$D$4:$D$1003),-(Analítico!Q$1&lt;='Gastos Gerais'!$E$4:$E$1003),-('Gastos Gerais'!$C$4:$C$1003))</f>
        <v>0</v>
      </c>
      <c r="R84" s="88">
        <f>SUMPRODUCT(-('Gastos Gerais'!$B$4:$B$1003=Analítico!$B84),-(Analítico!R$1&gt;='Gastos Gerais'!$D$4:$D$1003),-(Analítico!R$1&lt;='Gastos Gerais'!$E$4:$E$1003),-('Gastos Gerais'!$C$4:$C$1003))</f>
        <v>0</v>
      </c>
      <c r="S84" s="88">
        <f>SUMPRODUCT(-('Gastos Gerais'!$B$4:$B$1003=Analítico!$B84),-(Analítico!S$1&gt;='Gastos Gerais'!$D$4:$D$1003),-(Analítico!S$1&lt;='Gastos Gerais'!$E$4:$E$1003),-('Gastos Gerais'!$C$4:$C$1003))</f>
        <v>0</v>
      </c>
      <c r="T84" s="88">
        <f>SUMPRODUCT(-('Gastos Gerais'!$B$4:$B$1003=Analítico!$B84),-(Analítico!T$1&gt;='Gastos Gerais'!$D$4:$D$1003),-(Analítico!T$1&lt;='Gastos Gerais'!$E$4:$E$1003),-('Gastos Gerais'!$C$4:$C$1003))</f>
        <v>0</v>
      </c>
      <c r="U84" s="88">
        <f>SUMPRODUCT(-('Gastos Gerais'!$B$4:$B$1003=Analítico!$B84),-(Analítico!U$1&gt;='Gastos Gerais'!$D$4:$D$1003),-(Analítico!U$1&lt;='Gastos Gerais'!$E$4:$E$1003),-('Gastos Gerais'!$C$4:$C$1003))</f>
        <v>0</v>
      </c>
      <c r="V84" s="88">
        <f>SUMPRODUCT(-('Gastos Gerais'!$B$4:$B$1003=Analítico!$B84),-(Analítico!V$1&gt;='Gastos Gerais'!$D$4:$D$1003),-(Analítico!V$1&lt;='Gastos Gerais'!$E$4:$E$1003),-('Gastos Gerais'!$C$4:$C$1003))</f>
        <v>0</v>
      </c>
      <c r="W84" s="88">
        <f>SUMPRODUCT(-('Gastos Gerais'!$B$4:$B$1003=Analítico!$B84),-(Analítico!W$1&gt;='Gastos Gerais'!$D$4:$D$1003),-(Analítico!W$1&lt;='Gastos Gerais'!$E$4:$E$1003),-('Gastos Gerais'!$C$4:$C$1003))</f>
        <v>0</v>
      </c>
      <c r="X84" s="88">
        <f>SUMPRODUCT(-('Gastos Gerais'!$B$4:$B$1003=Analítico!$B84),-(Analítico!X$1&gt;='Gastos Gerais'!$D$4:$D$1003),-(Analítico!X$1&lt;='Gastos Gerais'!$E$4:$E$1003),-('Gastos Gerais'!$C$4:$C$1003))</f>
        <v>0</v>
      </c>
      <c r="Y84" s="88">
        <f>SUMPRODUCT(-('Gastos Gerais'!$B$4:$B$1003=Analítico!$B84),-(Analítico!Y$1&gt;='Gastos Gerais'!$D$4:$D$1003),-(Analítico!Y$1&lt;='Gastos Gerais'!$E$4:$E$1003),-('Gastos Gerais'!$C$4:$C$1003))</f>
        <v>0</v>
      </c>
      <c r="Z84" s="88">
        <f>SUMPRODUCT(-('Gastos Gerais'!$B$4:$B$1003=Analítico!$B84),-(Analítico!Z$1&gt;='Gastos Gerais'!$D$4:$D$1003),-(Analítico!Z$1&lt;='Gastos Gerais'!$E$4:$E$1003),-('Gastos Gerais'!$C$4:$C$1003))</f>
        <v>0</v>
      </c>
      <c r="AA84" s="88">
        <f>SUMPRODUCT(-('Gastos Gerais'!$B$4:$B$1003=Analítico!$B84),-(Analítico!AA$1&gt;='Gastos Gerais'!$D$4:$D$1003),-(Analítico!AA$1&lt;='Gastos Gerais'!$E$4:$E$1003),-('Gastos Gerais'!$C$4:$C$1003))</f>
        <v>0</v>
      </c>
      <c r="AB84" s="88">
        <f>SUMPRODUCT(-('Gastos Gerais'!$B$4:$B$1003=Analítico!$B84),-(Analítico!AB$1&gt;='Gastos Gerais'!$D$4:$D$1003),-(Analítico!AB$1&lt;='Gastos Gerais'!$E$4:$E$1003),-('Gastos Gerais'!$C$4:$C$1003))</f>
        <v>0</v>
      </c>
      <c r="AC84" s="88">
        <f>SUMPRODUCT(-('Gastos Gerais'!$B$4:$B$1003=Analítico!$B84),-(Analítico!AC$1&gt;='Gastos Gerais'!$D$4:$D$1003),-(Analítico!AC$1&lt;='Gastos Gerais'!$E$4:$E$1003),-('Gastos Gerais'!$C$4:$C$1003))</f>
        <v>0</v>
      </c>
      <c r="AD84" s="88">
        <f>SUMPRODUCT(-('Gastos Gerais'!$B$4:$B$1003=Analítico!$B84),-(Analítico!AD$1&gt;='Gastos Gerais'!$D$4:$D$1003),-(Analítico!AD$1&lt;='Gastos Gerais'!$E$4:$E$1003),-('Gastos Gerais'!$C$4:$C$1003))</f>
        <v>0</v>
      </c>
      <c r="AE84" s="88">
        <f>SUMPRODUCT(-('Gastos Gerais'!$B$4:$B$1003=Analítico!$B84),-(Analítico!AE$1&gt;='Gastos Gerais'!$D$4:$D$1003),-(Analítico!AE$1&lt;='Gastos Gerais'!$E$4:$E$1003),-('Gastos Gerais'!$C$4:$C$1003))</f>
        <v>0</v>
      </c>
      <c r="AF84" s="88">
        <f>SUMPRODUCT(-('Gastos Gerais'!$B$4:$B$1003=Analítico!$B84),-(Analítico!AF$1&gt;='Gastos Gerais'!$D$4:$D$1003),-(Analítico!AF$1&lt;='Gastos Gerais'!$E$4:$E$1003),-('Gastos Gerais'!$C$4:$C$1003))</f>
        <v>0</v>
      </c>
      <c r="AG84" s="88">
        <f>SUMPRODUCT(-('Gastos Gerais'!$B$4:$B$1003=Analítico!$B84),-(Analítico!AG$1&gt;='Gastos Gerais'!$D$4:$D$1003),-(Analítico!AG$1&lt;='Gastos Gerais'!$E$4:$E$1003),-('Gastos Gerais'!$C$4:$C$1003))</f>
        <v>0</v>
      </c>
      <c r="AH84" s="88">
        <f>SUMPRODUCT(-('Gastos Gerais'!$B$4:$B$1003=Analítico!$B84),-(Analítico!AH$1&gt;='Gastos Gerais'!$D$4:$D$1003),-(Analítico!AH$1&lt;='Gastos Gerais'!$E$4:$E$1003),-('Gastos Gerais'!$C$4:$C$1003))</f>
        <v>0</v>
      </c>
      <c r="AI84" s="88">
        <f>SUMPRODUCT(-('Gastos Gerais'!$B$4:$B$1003=Analítico!$B84),-(Analítico!AI$1&gt;='Gastos Gerais'!$D$4:$D$1003),-(Analítico!AI$1&lt;='Gastos Gerais'!$E$4:$E$1003),-('Gastos Gerais'!$C$4:$C$1003))</f>
        <v>0</v>
      </c>
      <c r="AJ84" s="88">
        <f>SUMPRODUCT(-('Gastos Gerais'!$B$4:$B$1003=Analítico!$B84),-(Analítico!AJ$1&gt;='Gastos Gerais'!$D$4:$D$1003),-(Analítico!AJ$1&lt;='Gastos Gerais'!$E$4:$E$1003),-('Gastos Gerais'!$C$4:$C$1003))</f>
        <v>0</v>
      </c>
      <c r="AK84" s="88">
        <f>SUMPRODUCT(-('Gastos Gerais'!$B$4:$B$1003=Analítico!$B84),-(Analítico!AK$1&gt;='Gastos Gerais'!$D$4:$D$1003),-(Analítico!AK$1&lt;='Gastos Gerais'!$E$4:$E$1003),-('Gastos Gerais'!$C$4:$C$1003))</f>
        <v>0</v>
      </c>
      <c r="AL84" s="88">
        <f>SUMPRODUCT(-('Gastos Gerais'!$B$4:$B$1003=Analítico!$B84),-(Analítico!AL$1&gt;='Gastos Gerais'!$D$4:$D$1003),-(Analítico!AL$1&lt;='Gastos Gerais'!$E$4:$E$1003),-('Gastos Gerais'!$C$4:$C$1003))</f>
        <v>0</v>
      </c>
      <c r="AM84" s="122">
        <f t="shared" si="20"/>
        <v>0</v>
      </c>
      <c r="AN84" s="91">
        <f t="shared" ca="1" si="21"/>
        <v>0</v>
      </c>
      <c r="AO84" s="108"/>
      <c r="AP84" s="108"/>
      <c r="AQ84" s="108"/>
      <c r="AR84" s="108"/>
      <c r="AS84" s="108"/>
      <c r="AT84" s="108"/>
      <c r="AU84" s="108"/>
      <c r="AV84" s="108"/>
      <c r="AW84" s="108"/>
      <c r="AX84" s="108"/>
      <c r="AY84" s="108"/>
      <c r="AZ84" s="108"/>
      <c r="BA84" s="108"/>
      <c r="BB84" s="108"/>
      <c r="BC84" s="108"/>
      <c r="BD84" s="108"/>
      <c r="BE84" s="108"/>
    </row>
    <row r="85" spans="1:57" ht="23.25" customHeight="1">
      <c r="A85" s="76" t="s">
        <v>266</v>
      </c>
      <c r="B85" s="30" t="s">
        <v>267</v>
      </c>
      <c r="C85" s="88">
        <f>SUMPRODUCT(-('Gastos Gerais'!$B$4:$B$1003=Analítico!$B85),-(Analítico!C$1&gt;='Gastos Gerais'!$D$4:$D$1003),-(Analítico!C$1&lt;='Gastos Gerais'!$E$4:$E$1003),-('Gastos Gerais'!$C$4:$C$1003))</f>
        <v>11600</v>
      </c>
      <c r="D85" s="88">
        <f>SUMPRODUCT(-('Gastos Gerais'!$B$4:$B$1003=Analítico!$B85),-(Analítico!D$1&gt;='Gastos Gerais'!$D$4:$D$1003),-(Analítico!D$1&lt;='Gastos Gerais'!$E$4:$E$1003),-('Gastos Gerais'!$C$4:$C$1003))</f>
        <v>11600</v>
      </c>
      <c r="E85" s="88">
        <f>SUMPRODUCT(-('Gastos Gerais'!$B$4:$B$1003=Analítico!$B85),-(Analítico!E$1&gt;='Gastos Gerais'!$D$4:$D$1003),-(Analítico!E$1&lt;='Gastos Gerais'!$E$4:$E$1003),-('Gastos Gerais'!$C$4:$C$1003))</f>
        <v>11600</v>
      </c>
      <c r="F85" s="88">
        <f>SUMPRODUCT(-('Gastos Gerais'!$B$4:$B$1003=Analítico!$B85),-(Analítico!F$1&gt;='Gastos Gerais'!$D$4:$D$1003),-(Analítico!F$1&lt;='Gastos Gerais'!$E$4:$E$1003),-('Gastos Gerais'!$C$4:$C$1003))</f>
        <v>11600</v>
      </c>
      <c r="G85" s="88">
        <f>SUMPRODUCT(-('Gastos Gerais'!$B$4:$B$1003=Analítico!$B85),-(Analítico!G$1&gt;='Gastos Gerais'!$D$4:$D$1003),-(Analítico!G$1&lt;='Gastos Gerais'!$E$4:$E$1003),-('Gastos Gerais'!$C$4:$C$1003))</f>
        <v>11600</v>
      </c>
      <c r="H85" s="88">
        <f>SUMPRODUCT(-('Gastos Gerais'!$B$4:$B$1003=Analítico!$B85),-(Analítico!H$1&gt;='Gastos Gerais'!$D$4:$D$1003),-(Analítico!H$1&lt;='Gastos Gerais'!$E$4:$E$1003),-('Gastos Gerais'!$C$4:$C$1003))</f>
        <v>11600</v>
      </c>
      <c r="I85" s="88">
        <f>SUMPRODUCT(-('Gastos Gerais'!$B$4:$B$1003=Analítico!$B85),-(Analítico!I$1&gt;='Gastos Gerais'!$D$4:$D$1003),-(Analítico!I$1&lt;='Gastos Gerais'!$E$4:$E$1003),-('Gastos Gerais'!$C$4:$C$1003))</f>
        <v>0</v>
      </c>
      <c r="J85" s="88">
        <f>SUMPRODUCT(-('Gastos Gerais'!$B$4:$B$1003=Analítico!$B85),-(Analítico!J$1&gt;='Gastos Gerais'!$D$4:$D$1003),-(Analítico!J$1&lt;='Gastos Gerais'!$E$4:$E$1003),-('Gastos Gerais'!$C$4:$C$1003))</f>
        <v>0</v>
      </c>
      <c r="K85" s="88">
        <f>SUMPRODUCT(-('Gastos Gerais'!$B$4:$B$1003=Analítico!$B85),-(Analítico!K$1&gt;='Gastos Gerais'!$D$4:$D$1003),-(Analítico!K$1&lt;='Gastos Gerais'!$E$4:$E$1003),-('Gastos Gerais'!$C$4:$C$1003))</f>
        <v>0</v>
      </c>
      <c r="L85" s="88">
        <f>SUMPRODUCT(-('Gastos Gerais'!$B$4:$B$1003=Analítico!$B85),-(Analítico!L$1&gt;='Gastos Gerais'!$D$4:$D$1003),-(Analítico!L$1&lt;='Gastos Gerais'!$E$4:$E$1003),-('Gastos Gerais'!$C$4:$C$1003))</f>
        <v>0</v>
      </c>
      <c r="M85" s="88">
        <f>SUMPRODUCT(-('Gastos Gerais'!$B$4:$B$1003=Analítico!$B85),-(Analítico!M$1&gt;='Gastos Gerais'!$D$4:$D$1003),-(Analítico!M$1&lt;='Gastos Gerais'!$E$4:$E$1003),-('Gastos Gerais'!$C$4:$C$1003))</f>
        <v>0</v>
      </c>
      <c r="N85" s="88">
        <f>SUMPRODUCT(-('Gastos Gerais'!$B$4:$B$1003=Analítico!$B85),-(Analítico!N$1&gt;='Gastos Gerais'!$D$4:$D$1003),-(Analítico!N$1&lt;='Gastos Gerais'!$E$4:$E$1003),-('Gastos Gerais'!$C$4:$C$1003))</f>
        <v>0</v>
      </c>
      <c r="O85" s="88">
        <f>SUMPRODUCT(-('Gastos Gerais'!$B$4:$B$1003=Analítico!$B85),-(Analítico!O$1&gt;='Gastos Gerais'!$D$4:$D$1003),-(Analítico!O$1&lt;='Gastos Gerais'!$E$4:$E$1003),-('Gastos Gerais'!$C$4:$C$1003))</f>
        <v>0</v>
      </c>
      <c r="P85" s="88">
        <f>SUMPRODUCT(-('Gastos Gerais'!$B$4:$B$1003=Analítico!$B85),-(Analítico!P$1&gt;='Gastos Gerais'!$D$4:$D$1003),-(Analítico!P$1&lt;='Gastos Gerais'!$E$4:$E$1003),-('Gastos Gerais'!$C$4:$C$1003))</f>
        <v>0</v>
      </c>
      <c r="Q85" s="88">
        <f>SUMPRODUCT(-('Gastos Gerais'!$B$4:$B$1003=Analítico!$B85),-(Analítico!Q$1&gt;='Gastos Gerais'!$D$4:$D$1003),-(Analítico!Q$1&lt;='Gastos Gerais'!$E$4:$E$1003),-('Gastos Gerais'!$C$4:$C$1003))</f>
        <v>0</v>
      </c>
      <c r="R85" s="88">
        <f>SUMPRODUCT(-('Gastos Gerais'!$B$4:$B$1003=Analítico!$B85),-(Analítico!R$1&gt;='Gastos Gerais'!$D$4:$D$1003),-(Analítico!R$1&lt;='Gastos Gerais'!$E$4:$E$1003),-('Gastos Gerais'!$C$4:$C$1003))</f>
        <v>0</v>
      </c>
      <c r="S85" s="88">
        <f>SUMPRODUCT(-('Gastos Gerais'!$B$4:$B$1003=Analítico!$B85),-(Analítico!S$1&gt;='Gastos Gerais'!$D$4:$D$1003),-(Analítico!S$1&lt;='Gastos Gerais'!$E$4:$E$1003),-('Gastos Gerais'!$C$4:$C$1003))</f>
        <v>0</v>
      </c>
      <c r="T85" s="88">
        <f>SUMPRODUCT(-('Gastos Gerais'!$B$4:$B$1003=Analítico!$B85),-(Analítico!T$1&gt;='Gastos Gerais'!$D$4:$D$1003),-(Analítico!T$1&lt;='Gastos Gerais'!$E$4:$E$1003),-('Gastos Gerais'!$C$4:$C$1003))</f>
        <v>0</v>
      </c>
      <c r="U85" s="88">
        <f>SUMPRODUCT(-('Gastos Gerais'!$B$4:$B$1003=Analítico!$B85),-(Analítico!U$1&gt;='Gastos Gerais'!$D$4:$D$1003),-(Analítico!U$1&lt;='Gastos Gerais'!$E$4:$E$1003),-('Gastos Gerais'!$C$4:$C$1003))</f>
        <v>0</v>
      </c>
      <c r="V85" s="88">
        <f>SUMPRODUCT(-('Gastos Gerais'!$B$4:$B$1003=Analítico!$B85),-(Analítico!V$1&gt;='Gastos Gerais'!$D$4:$D$1003),-(Analítico!V$1&lt;='Gastos Gerais'!$E$4:$E$1003),-('Gastos Gerais'!$C$4:$C$1003))</f>
        <v>0</v>
      </c>
      <c r="W85" s="88">
        <f>SUMPRODUCT(-('Gastos Gerais'!$B$4:$B$1003=Analítico!$B85),-(Analítico!W$1&gt;='Gastos Gerais'!$D$4:$D$1003),-(Analítico!W$1&lt;='Gastos Gerais'!$E$4:$E$1003),-('Gastos Gerais'!$C$4:$C$1003))</f>
        <v>0</v>
      </c>
      <c r="X85" s="88">
        <f>SUMPRODUCT(-('Gastos Gerais'!$B$4:$B$1003=Analítico!$B85),-(Analítico!X$1&gt;='Gastos Gerais'!$D$4:$D$1003),-(Analítico!X$1&lt;='Gastos Gerais'!$E$4:$E$1003),-('Gastos Gerais'!$C$4:$C$1003))</f>
        <v>0</v>
      </c>
      <c r="Y85" s="88">
        <f>SUMPRODUCT(-('Gastos Gerais'!$B$4:$B$1003=Analítico!$B85),-(Analítico!Y$1&gt;='Gastos Gerais'!$D$4:$D$1003),-(Analítico!Y$1&lt;='Gastos Gerais'!$E$4:$E$1003),-('Gastos Gerais'!$C$4:$C$1003))</f>
        <v>0</v>
      </c>
      <c r="Z85" s="88">
        <f>SUMPRODUCT(-('Gastos Gerais'!$B$4:$B$1003=Analítico!$B85),-(Analítico!Z$1&gt;='Gastos Gerais'!$D$4:$D$1003),-(Analítico!Z$1&lt;='Gastos Gerais'!$E$4:$E$1003),-('Gastos Gerais'!$C$4:$C$1003))</f>
        <v>0</v>
      </c>
      <c r="AA85" s="88">
        <f>SUMPRODUCT(-('Gastos Gerais'!$B$4:$B$1003=Analítico!$B85),-(Analítico!AA$1&gt;='Gastos Gerais'!$D$4:$D$1003),-(Analítico!AA$1&lt;='Gastos Gerais'!$E$4:$E$1003),-('Gastos Gerais'!$C$4:$C$1003))</f>
        <v>0</v>
      </c>
      <c r="AB85" s="88">
        <f>SUMPRODUCT(-('Gastos Gerais'!$B$4:$B$1003=Analítico!$B85),-(Analítico!AB$1&gt;='Gastos Gerais'!$D$4:$D$1003),-(Analítico!AB$1&lt;='Gastos Gerais'!$E$4:$E$1003),-('Gastos Gerais'!$C$4:$C$1003))</f>
        <v>0</v>
      </c>
      <c r="AC85" s="88">
        <f>SUMPRODUCT(-('Gastos Gerais'!$B$4:$B$1003=Analítico!$B85),-(Analítico!AC$1&gt;='Gastos Gerais'!$D$4:$D$1003),-(Analítico!AC$1&lt;='Gastos Gerais'!$E$4:$E$1003),-('Gastos Gerais'!$C$4:$C$1003))</f>
        <v>0</v>
      </c>
      <c r="AD85" s="88">
        <f>SUMPRODUCT(-('Gastos Gerais'!$B$4:$B$1003=Analítico!$B85),-(Analítico!AD$1&gt;='Gastos Gerais'!$D$4:$D$1003),-(Analítico!AD$1&lt;='Gastos Gerais'!$E$4:$E$1003),-('Gastos Gerais'!$C$4:$C$1003))</f>
        <v>0</v>
      </c>
      <c r="AE85" s="88">
        <f>SUMPRODUCT(-('Gastos Gerais'!$B$4:$B$1003=Analítico!$B85),-(Analítico!AE$1&gt;='Gastos Gerais'!$D$4:$D$1003),-(Analítico!AE$1&lt;='Gastos Gerais'!$E$4:$E$1003),-('Gastos Gerais'!$C$4:$C$1003))</f>
        <v>0</v>
      </c>
      <c r="AF85" s="88">
        <f>SUMPRODUCT(-('Gastos Gerais'!$B$4:$B$1003=Analítico!$B85),-(Analítico!AF$1&gt;='Gastos Gerais'!$D$4:$D$1003),-(Analítico!AF$1&lt;='Gastos Gerais'!$E$4:$E$1003),-('Gastos Gerais'!$C$4:$C$1003))</f>
        <v>0</v>
      </c>
      <c r="AG85" s="88">
        <f>SUMPRODUCT(-('Gastos Gerais'!$B$4:$B$1003=Analítico!$B85),-(Analítico!AG$1&gt;='Gastos Gerais'!$D$4:$D$1003),-(Analítico!AG$1&lt;='Gastos Gerais'!$E$4:$E$1003),-('Gastos Gerais'!$C$4:$C$1003))</f>
        <v>0</v>
      </c>
      <c r="AH85" s="88">
        <f>SUMPRODUCT(-('Gastos Gerais'!$B$4:$B$1003=Analítico!$B85),-(Analítico!AH$1&gt;='Gastos Gerais'!$D$4:$D$1003),-(Analítico!AH$1&lt;='Gastos Gerais'!$E$4:$E$1003),-('Gastos Gerais'!$C$4:$C$1003))</f>
        <v>0</v>
      </c>
      <c r="AI85" s="88">
        <f>SUMPRODUCT(-('Gastos Gerais'!$B$4:$B$1003=Analítico!$B85),-(Analítico!AI$1&gt;='Gastos Gerais'!$D$4:$D$1003),-(Analítico!AI$1&lt;='Gastos Gerais'!$E$4:$E$1003),-('Gastos Gerais'!$C$4:$C$1003))</f>
        <v>0</v>
      </c>
      <c r="AJ85" s="88">
        <f>SUMPRODUCT(-('Gastos Gerais'!$B$4:$B$1003=Analítico!$B85),-(Analítico!AJ$1&gt;='Gastos Gerais'!$D$4:$D$1003),-(Analítico!AJ$1&lt;='Gastos Gerais'!$E$4:$E$1003),-('Gastos Gerais'!$C$4:$C$1003))</f>
        <v>0</v>
      </c>
      <c r="AK85" s="88">
        <f>SUMPRODUCT(-('Gastos Gerais'!$B$4:$B$1003=Analítico!$B85),-(Analítico!AK$1&gt;='Gastos Gerais'!$D$4:$D$1003),-(Analítico!AK$1&lt;='Gastos Gerais'!$E$4:$E$1003),-('Gastos Gerais'!$C$4:$C$1003))</f>
        <v>0</v>
      </c>
      <c r="AL85" s="88">
        <f>SUMPRODUCT(-('Gastos Gerais'!$B$4:$B$1003=Analítico!$B85),-(Analítico!AL$1&gt;='Gastos Gerais'!$D$4:$D$1003),-(Analítico!AL$1&lt;='Gastos Gerais'!$E$4:$E$1003),-('Gastos Gerais'!$C$4:$C$1003))</f>
        <v>0</v>
      </c>
      <c r="AM85" s="122">
        <f t="shared" si="20"/>
        <v>69600</v>
      </c>
      <c r="AN85" s="91">
        <f t="shared" ca="1" si="21"/>
        <v>4.5448282650728108E-3</v>
      </c>
      <c r="AO85" s="108"/>
      <c r="AP85" s="108"/>
      <c r="AQ85" s="108"/>
      <c r="AR85" s="108"/>
      <c r="AS85" s="108"/>
      <c r="AT85" s="108"/>
      <c r="AU85" s="108"/>
      <c r="AV85" s="108"/>
      <c r="AW85" s="108"/>
      <c r="AX85" s="108"/>
      <c r="AY85" s="108"/>
      <c r="AZ85" s="108"/>
      <c r="BA85" s="108"/>
      <c r="BB85" s="108"/>
      <c r="BC85" s="108"/>
      <c r="BD85" s="108"/>
      <c r="BE85" s="108"/>
    </row>
    <row r="86" spans="1:57" ht="23.25" customHeight="1">
      <c r="A86" s="76" t="s">
        <v>268</v>
      </c>
      <c r="B86" s="30" t="s">
        <v>269</v>
      </c>
      <c r="C86" s="88">
        <f>SUMPRODUCT(-('Gastos Gerais'!$B$4:$B$1003=Analítico!$B86),-(Analítico!C$1&gt;='Gastos Gerais'!$D$4:$D$1003),-(Analítico!C$1&lt;='Gastos Gerais'!$E$4:$E$1003),-('Gastos Gerais'!$C$4:$C$1003))</f>
        <v>0</v>
      </c>
      <c r="D86" s="88">
        <f>SUMPRODUCT(-('Gastos Gerais'!$B$4:$B$1003=Analítico!$B86),-(Analítico!D$1&gt;='Gastos Gerais'!$D$4:$D$1003),-(Analítico!D$1&lt;='Gastos Gerais'!$E$4:$E$1003),-('Gastos Gerais'!$C$4:$C$1003))</f>
        <v>0</v>
      </c>
      <c r="E86" s="88">
        <f>SUMPRODUCT(-('Gastos Gerais'!$B$4:$B$1003=Analítico!$B86),-(Analítico!E$1&gt;='Gastos Gerais'!$D$4:$D$1003),-(Analítico!E$1&lt;='Gastos Gerais'!$E$4:$E$1003),-('Gastos Gerais'!$C$4:$C$1003))</f>
        <v>0</v>
      </c>
      <c r="F86" s="88">
        <f>SUMPRODUCT(-('Gastos Gerais'!$B$4:$B$1003=Analítico!$B86),-(Analítico!F$1&gt;='Gastos Gerais'!$D$4:$D$1003),-(Analítico!F$1&lt;='Gastos Gerais'!$E$4:$E$1003),-('Gastos Gerais'!$C$4:$C$1003))</f>
        <v>0</v>
      </c>
      <c r="G86" s="88">
        <f>SUMPRODUCT(-('Gastos Gerais'!$B$4:$B$1003=Analítico!$B86),-(Analítico!G$1&gt;='Gastos Gerais'!$D$4:$D$1003),-(Analítico!G$1&lt;='Gastos Gerais'!$E$4:$E$1003),-('Gastos Gerais'!$C$4:$C$1003))</f>
        <v>0</v>
      </c>
      <c r="H86" s="88">
        <f>SUMPRODUCT(-('Gastos Gerais'!$B$4:$B$1003=Analítico!$B86),-(Analítico!H$1&gt;='Gastos Gerais'!$D$4:$D$1003),-(Analítico!H$1&lt;='Gastos Gerais'!$E$4:$E$1003),-('Gastos Gerais'!$C$4:$C$1003))</f>
        <v>0</v>
      </c>
      <c r="I86" s="88">
        <f>SUMPRODUCT(-('Gastos Gerais'!$B$4:$B$1003=Analítico!$B86),-(Analítico!I$1&gt;='Gastos Gerais'!$D$4:$D$1003),-(Analítico!I$1&lt;='Gastos Gerais'!$E$4:$E$1003),-('Gastos Gerais'!$C$4:$C$1003))</f>
        <v>0</v>
      </c>
      <c r="J86" s="88">
        <f>SUMPRODUCT(-('Gastos Gerais'!$B$4:$B$1003=Analítico!$B86),-(Analítico!J$1&gt;='Gastos Gerais'!$D$4:$D$1003),-(Analítico!J$1&lt;='Gastos Gerais'!$E$4:$E$1003),-('Gastos Gerais'!$C$4:$C$1003))</f>
        <v>0</v>
      </c>
      <c r="K86" s="88">
        <f>SUMPRODUCT(-('Gastos Gerais'!$B$4:$B$1003=Analítico!$B86),-(Analítico!K$1&gt;='Gastos Gerais'!$D$4:$D$1003),-(Analítico!K$1&lt;='Gastos Gerais'!$E$4:$E$1003),-('Gastos Gerais'!$C$4:$C$1003))</f>
        <v>0</v>
      </c>
      <c r="L86" s="88">
        <f>SUMPRODUCT(-('Gastos Gerais'!$B$4:$B$1003=Analítico!$B86),-(Analítico!L$1&gt;='Gastos Gerais'!$D$4:$D$1003),-(Analítico!L$1&lt;='Gastos Gerais'!$E$4:$E$1003),-('Gastos Gerais'!$C$4:$C$1003))</f>
        <v>0</v>
      </c>
      <c r="M86" s="88">
        <f>SUMPRODUCT(-('Gastos Gerais'!$B$4:$B$1003=Analítico!$B86),-(Analítico!M$1&gt;='Gastos Gerais'!$D$4:$D$1003),-(Analítico!M$1&lt;='Gastos Gerais'!$E$4:$E$1003),-('Gastos Gerais'!$C$4:$C$1003))</f>
        <v>0</v>
      </c>
      <c r="N86" s="88">
        <f>SUMPRODUCT(-('Gastos Gerais'!$B$4:$B$1003=Analítico!$B86),-(Analítico!N$1&gt;='Gastos Gerais'!$D$4:$D$1003),-(Analítico!N$1&lt;='Gastos Gerais'!$E$4:$E$1003),-('Gastos Gerais'!$C$4:$C$1003))</f>
        <v>0</v>
      </c>
      <c r="O86" s="88">
        <f>SUMPRODUCT(-('Gastos Gerais'!$B$4:$B$1003=Analítico!$B86),-(Analítico!O$1&gt;='Gastos Gerais'!$D$4:$D$1003),-(Analítico!O$1&lt;='Gastos Gerais'!$E$4:$E$1003),-('Gastos Gerais'!$C$4:$C$1003))</f>
        <v>0</v>
      </c>
      <c r="P86" s="88">
        <f>SUMPRODUCT(-('Gastos Gerais'!$B$4:$B$1003=Analítico!$B86),-(Analítico!P$1&gt;='Gastos Gerais'!$D$4:$D$1003),-(Analítico!P$1&lt;='Gastos Gerais'!$E$4:$E$1003),-('Gastos Gerais'!$C$4:$C$1003))</f>
        <v>0</v>
      </c>
      <c r="Q86" s="88">
        <f>SUMPRODUCT(-('Gastos Gerais'!$B$4:$B$1003=Analítico!$B86),-(Analítico!Q$1&gt;='Gastos Gerais'!$D$4:$D$1003),-(Analítico!Q$1&lt;='Gastos Gerais'!$E$4:$E$1003),-('Gastos Gerais'!$C$4:$C$1003))</f>
        <v>0</v>
      </c>
      <c r="R86" s="88">
        <f>SUMPRODUCT(-('Gastos Gerais'!$B$4:$B$1003=Analítico!$B86),-(Analítico!R$1&gt;='Gastos Gerais'!$D$4:$D$1003),-(Analítico!R$1&lt;='Gastos Gerais'!$E$4:$E$1003),-('Gastos Gerais'!$C$4:$C$1003))</f>
        <v>0</v>
      </c>
      <c r="S86" s="88">
        <f>SUMPRODUCT(-('Gastos Gerais'!$B$4:$B$1003=Analítico!$B86),-(Analítico!S$1&gt;='Gastos Gerais'!$D$4:$D$1003),-(Analítico!S$1&lt;='Gastos Gerais'!$E$4:$E$1003),-('Gastos Gerais'!$C$4:$C$1003))</f>
        <v>0</v>
      </c>
      <c r="T86" s="88">
        <f>SUMPRODUCT(-('Gastos Gerais'!$B$4:$B$1003=Analítico!$B86),-(Analítico!T$1&gt;='Gastos Gerais'!$D$4:$D$1003),-(Analítico!T$1&lt;='Gastos Gerais'!$E$4:$E$1003),-('Gastos Gerais'!$C$4:$C$1003))</f>
        <v>0</v>
      </c>
      <c r="U86" s="88">
        <f>SUMPRODUCT(-('Gastos Gerais'!$B$4:$B$1003=Analítico!$B86),-(Analítico!U$1&gt;='Gastos Gerais'!$D$4:$D$1003),-(Analítico!U$1&lt;='Gastos Gerais'!$E$4:$E$1003),-('Gastos Gerais'!$C$4:$C$1003))</f>
        <v>0</v>
      </c>
      <c r="V86" s="88">
        <f>SUMPRODUCT(-('Gastos Gerais'!$B$4:$B$1003=Analítico!$B86),-(Analítico!V$1&gt;='Gastos Gerais'!$D$4:$D$1003),-(Analítico!V$1&lt;='Gastos Gerais'!$E$4:$E$1003),-('Gastos Gerais'!$C$4:$C$1003))</f>
        <v>0</v>
      </c>
      <c r="W86" s="88">
        <f>SUMPRODUCT(-('Gastos Gerais'!$B$4:$B$1003=Analítico!$B86),-(Analítico!W$1&gt;='Gastos Gerais'!$D$4:$D$1003),-(Analítico!W$1&lt;='Gastos Gerais'!$E$4:$E$1003),-('Gastos Gerais'!$C$4:$C$1003))</f>
        <v>0</v>
      </c>
      <c r="X86" s="88">
        <f>SUMPRODUCT(-('Gastos Gerais'!$B$4:$B$1003=Analítico!$B86),-(Analítico!X$1&gt;='Gastos Gerais'!$D$4:$D$1003),-(Analítico!X$1&lt;='Gastos Gerais'!$E$4:$E$1003),-('Gastos Gerais'!$C$4:$C$1003))</f>
        <v>0</v>
      </c>
      <c r="Y86" s="88">
        <f>SUMPRODUCT(-('Gastos Gerais'!$B$4:$B$1003=Analítico!$B86),-(Analítico!Y$1&gt;='Gastos Gerais'!$D$4:$D$1003),-(Analítico!Y$1&lt;='Gastos Gerais'!$E$4:$E$1003),-('Gastos Gerais'!$C$4:$C$1003))</f>
        <v>0</v>
      </c>
      <c r="Z86" s="88">
        <f>SUMPRODUCT(-('Gastos Gerais'!$B$4:$B$1003=Analítico!$B86),-(Analítico!Z$1&gt;='Gastos Gerais'!$D$4:$D$1003),-(Analítico!Z$1&lt;='Gastos Gerais'!$E$4:$E$1003),-('Gastos Gerais'!$C$4:$C$1003))</f>
        <v>0</v>
      </c>
      <c r="AA86" s="88">
        <f>SUMPRODUCT(-('Gastos Gerais'!$B$4:$B$1003=Analítico!$B86),-(Analítico!AA$1&gt;='Gastos Gerais'!$D$4:$D$1003),-(Analítico!AA$1&lt;='Gastos Gerais'!$E$4:$E$1003),-('Gastos Gerais'!$C$4:$C$1003))</f>
        <v>0</v>
      </c>
      <c r="AB86" s="88">
        <f>SUMPRODUCT(-('Gastos Gerais'!$B$4:$B$1003=Analítico!$B86),-(Analítico!AB$1&gt;='Gastos Gerais'!$D$4:$D$1003),-(Analítico!AB$1&lt;='Gastos Gerais'!$E$4:$E$1003),-('Gastos Gerais'!$C$4:$C$1003))</f>
        <v>0</v>
      </c>
      <c r="AC86" s="88">
        <f>SUMPRODUCT(-('Gastos Gerais'!$B$4:$B$1003=Analítico!$B86),-(Analítico!AC$1&gt;='Gastos Gerais'!$D$4:$D$1003),-(Analítico!AC$1&lt;='Gastos Gerais'!$E$4:$E$1003),-('Gastos Gerais'!$C$4:$C$1003))</f>
        <v>0</v>
      </c>
      <c r="AD86" s="88">
        <f>SUMPRODUCT(-('Gastos Gerais'!$B$4:$B$1003=Analítico!$B86),-(Analítico!AD$1&gt;='Gastos Gerais'!$D$4:$D$1003),-(Analítico!AD$1&lt;='Gastos Gerais'!$E$4:$E$1003),-('Gastos Gerais'!$C$4:$C$1003))</f>
        <v>0</v>
      </c>
      <c r="AE86" s="88">
        <f>SUMPRODUCT(-('Gastos Gerais'!$B$4:$B$1003=Analítico!$B86),-(Analítico!AE$1&gt;='Gastos Gerais'!$D$4:$D$1003),-(Analítico!AE$1&lt;='Gastos Gerais'!$E$4:$E$1003),-('Gastos Gerais'!$C$4:$C$1003))</f>
        <v>0</v>
      </c>
      <c r="AF86" s="88">
        <f>SUMPRODUCT(-('Gastos Gerais'!$B$4:$B$1003=Analítico!$B86),-(Analítico!AF$1&gt;='Gastos Gerais'!$D$4:$D$1003),-(Analítico!AF$1&lt;='Gastos Gerais'!$E$4:$E$1003),-('Gastos Gerais'!$C$4:$C$1003))</f>
        <v>0</v>
      </c>
      <c r="AG86" s="88">
        <f>SUMPRODUCT(-('Gastos Gerais'!$B$4:$B$1003=Analítico!$B86),-(Analítico!AG$1&gt;='Gastos Gerais'!$D$4:$D$1003),-(Analítico!AG$1&lt;='Gastos Gerais'!$E$4:$E$1003),-('Gastos Gerais'!$C$4:$C$1003))</f>
        <v>0</v>
      </c>
      <c r="AH86" s="88">
        <f>SUMPRODUCT(-('Gastos Gerais'!$B$4:$B$1003=Analítico!$B86),-(Analítico!AH$1&gt;='Gastos Gerais'!$D$4:$D$1003),-(Analítico!AH$1&lt;='Gastos Gerais'!$E$4:$E$1003),-('Gastos Gerais'!$C$4:$C$1003))</f>
        <v>0</v>
      </c>
      <c r="AI86" s="88">
        <f>SUMPRODUCT(-('Gastos Gerais'!$B$4:$B$1003=Analítico!$B86),-(Analítico!AI$1&gt;='Gastos Gerais'!$D$4:$D$1003),-(Analítico!AI$1&lt;='Gastos Gerais'!$E$4:$E$1003),-('Gastos Gerais'!$C$4:$C$1003))</f>
        <v>0</v>
      </c>
      <c r="AJ86" s="88">
        <f>SUMPRODUCT(-('Gastos Gerais'!$B$4:$B$1003=Analítico!$B86),-(Analítico!AJ$1&gt;='Gastos Gerais'!$D$4:$D$1003),-(Analítico!AJ$1&lt;='Gastos Gerais'!$E$4:$E$1003),-('Gastos Gerais'!$C$4:$C$1003))</f>
        <v>0</v>
      </c>
      <c r="AK86" s="88">
        <f>SUMPRODUCT(-('Gastos Gerais'!$B$4:$B$1003=Analítico!$B86),-(Analítico!AK$1&gt;='Gastos Gerais'!$D$4:$D$1003),-(Analítico!AK$1&lt;='Gastos Gerais'!$E$4:$E$1003),-('Gastos Gerais'!$C$4:$C$1003))</f>
        <v>0</v>
      </c>
      <c r="AL86" s="88">
        <f>SUMPRODUCT(-('Gastos Gerais'!$B$4:$B$1003=Analítico!$B86),-(Analítico!AL$1&gt;='Gastos Gerais'!$D$4:$D$1003),-(Analítico!AL$1&lt;='Gastos Gerais'!$E$4:$E$1003),-('Gastos Gerais'!$C$4:$C$1003))</f>
        <v>0</v>
      </c>
      <c r="AM86" s="122">
        <f t="shared" si="20"/>
        <v>0</v>
      </c>
      <c r="AN86" s="91">
        <f t="shared" ca="1" si="21"/>
        <v>0</v>
      </c>
      <c r="AO86" s="108"/>
      <c r="AP86" s="108"/>
      <c r="AQ86" s="108"/>
      <c r="AR86" s="108"/>
      <c r="AS86" s="108"/>
      <c r="AT86" s="108"/>
      <c r="AU86" s="108"/>
      <c r="AV86" s="108"/>
      <c r="AW86" s="108"/>
      <c r="AX86" s="108"/>
      <c r="AY86" s="108"/>
      <c r="AZ86" s="108"/>
      <c r="BA86" s="108"/>
      <c r="BB86" s="108"/>
      <c r="BC86" s="108"/>
      <c r="BD86" s="108"/>
      <c r="BE86" s="108"/>
    </row>
    <row r="87" spans="1:57" ht="23.25" customHeight="1">
      <c r="A87" s="76" t="s">
        <v>270</v>
      </c>
      <c r="B87" s="30" t="s">
        <v>271</v>
      </c>
      <c r="C87" s="88">
        <f>SUMPRODUCT(-('Gastos Gerais'!$B$4:$B$1003=Analítico!$B87),-(Analítico!C$1&gt;='Gastos Gerais'!$D$4:$D$1003),-(Analítico!C$1&lt;='Gastos Gerais'!$E$4:$E$1003),-('Gastos Gerais'!$C$4:$C$1003))</f>
        <v>300</v>
      </c>
      <c r="D87" s="88">
        <f>SUMPRODUCT(-('Gastos Gerais'!$B$4:$B$1003=Analítico!$B87),-(Analítico!D$1&gt;='Gastos Gerais'!$D$4:$D$1003),-(Analítico!D$1&lt;='Gastos Gerais'!$E$4:$E$1003),-('Gastos Gerais'!$C$4:$C$1003))</f>
        <v>300</v>
      </c>
      <c r="E87" s="88">
        <f>SUMPRODUCT(-('Gastos Gerais'!$B$4:$B$1003=Analítico!$B87),-(Analítico!E$1&gt;='Gastos Gerais'!$D$4:$D$1003),-(Analítico!E$1&lt;='Gastos Gerais'!$E$4:$E$1003),-('Gastos Gerais'!$C$4:$C$1003))</f>
        <v>300</v>
      </c>
      <c r="F87" s="88">
        <f>SUMPRODUCT(-('Gastos Gerais'!$B$4:$B$1003=Analítico!$B87),-(Analítico!F$1&gt;='Gastos Gerais'!$D$4:$D$1003),-(Analítico!F$1&lt;='Gastos Gerais'!$E$4:$E$1003),-('Gastos Gerais'!$C$4:$C$1003))</f>
        <v>300</v>
      </c>
      <c r="G87" s="88">
        <f>SUMPRODUCT(-('Gastos Gerais'!$B$4:$B$1003=Analítico!$B87),-(Analítico!G$1&gt;='Gastos Gerais'!$D$4:$D$1003),-(Analítico!G$1&lt;='Gastos Gerais'!$E$4:$E$1003),-('Gastos Gerais'!$C$4:$C$1003))</f>
        <v>300</v>
      </c>
      <c r="H87" s="88">
        <f>SUMPRODUCT(-('Gastos Gerais'!$B$4:$B$1003=Analítico!$B87),-(Analítico!H$1&gt;='Gastos Gerais'!$D$4:$D$1003),-(Analítico!H$1&lt;='Gastos Gerais'!$E$4:$E$1003),-('Gastos Gerais'!$C$4:$C$1003))</f>
        <v>300</v>
      </c>
      <c r="I87" s="88">
        <f>SUMPRODUCT(-('Gastos Gerais'!$B$4:$B$1003=Analítico!$B87),-(Analítico!I$1&gt;='Gastos Gerais'!$D$4:$D$1003),-(Analítico!I$1&lt;='Gastos Gerais'!$E$4:$E$1003),-('Gastos Gerais'!$C$4:$C$1003))</f>
        <v>0</v>
      </c>
      <c r="J87" s="88">
        <f>SUMPRODUCT(-('Gastos Gerais'!$B$4:$B$1003=Analítico!$B87),-(Analítico!J$1&gt;='Gastos Gerais'!$D$4:$D$1003),-(Analítico!J$1&lt;='Gastos Gerais'!$E$4:$E$1003),-('Gastos Gerais'!$C$4:$C$1003))</f>
        <v>0</v>
      </c>
      <c r="K87" s="88">
        <f>SUMPRODUCT(-('Gastos Gerais'!$B$4:$B$1003=Analítico!$B87),-(Analítico!K$1&gt;='Gastos Gerais'!$D$4:$D$1003),-(Analítico!K$1&lt;='Gastos Gerais'!$E$4:$E$1003),-('Gastos Gerais'!$C$4:$C$1003))</f>
        <v>0</v>
      </c>
      <c r="L87" s="88">
        <f>SUMPRODUCT(-('Gastos Gerais'!$B$4:$B$1003=Analítico!$B87),-(Analítico!L$1&gt;='Gastos Gerais'!$D$4:$D$1003),-(Analítico!L$1&lt;='Gastos Gerais'!$E$4:$E$1003),-('Gastos Gerais'!$C$4:$C$1003))</f>
        <v>0</v>
      </c>
      <c r="M87" s="88">
        <f>SUMPRODUCT(-('Gastos Gerais'!$B$4:$B$1003=Analítico!$B87),-(Analítico!M$1&gt;='Gastos Gerais'!$D$4:$D$1003),-(Analítico!M$1&lt;='Gastos Gerais'!$E$4:$E$1003),-('Gastos Gerais'!$C$4:$C$1003))</f>
        <v>0</v>
      </c>
      <c r="N87" s="88">
        <f>SUMPRODUCT(-('Gastos Gerais'!$B$4:$B$1003=Analítico!$B87),-(Analítico!N$1&gt;='Gastos Gerais'!$D$4:$D$1003),-(Analítico!N$1&lt;='Gastos Gerais'!$E$4:$E$1003),-('Gastos Gerais'!$C$4:$C$1003))</f>
        <v>0</v>
      </c>
      <c r="O87" s="88">
        <f>SUMPRODUCT(-('Gastos Gerais'!$B$4:$B$1003=Analítico!$B87),-(Analítico!O$1&gt;='Gastos Gerais'!$D$4:$D$1003),-(Analítico!O$1&lt;='Gastos Gerais'!$E$4:$E$1003),-('Gastos Gerais'!$C$4:$C$1003))</f>
        <v>0</v>
      </c>
      <c r="P87" s="88">
        <f>SUMPRODUCT(-('Gastos Gerais'!$B$4:$B$1003=Analítico!$B87),-(Analítico!P$1&gt;='Gastos Gerais'!$D$4:$D$1003),-(Analítico!P$1&lt;='Gastos Gerais'!$E$4:$E$1003),-('Gastos Gerais'!$C$4:$C$1003))</f>
        <v>0</v>
      </c>
      <c r="Q87" s="88">
        <f>SUMPRODUCT(-('Gastos Gerais'!$B$4:$B$1003=Analítico!$B87),-(Analítico!Q$1&gt;='Gastos Gerais'!$D$4:$D$1003),-(Analítico!Q$1&lt;='Gastos Gerais'!$E$4:$E$1003),-('Gastos Gerais'!$C$4:$C$1003))</f>
        <v>0</v>
      </c>
      <c r="R87" s="88">
        <f>SUMPRODUCT(-('Gastos Gerais'!$B$4:$B$1003=Analítico!$B87),-(Analítico!R$1&gt;='Gastos Gerais'!$D$4:$D$1003),-(Analítico!R$1&lt;='Gastos Gerais'!$E$4:$E$1003),-('Gastos Gerais'!$C$4:$C$1003))</f>
        <v>0</v>
      </c>
      <c r="S87" s="88">
        <f>SUMPRODUCT(-('Gastos Gerais'!$B$4:$B$1003=Analítico!$B87),-(Analítico!S$1&gt;='Gastos Gerais'!$D$4:$D$1003),-(Analítico!S$1&lt;='Gastos Gerais'!$E$4:$E$1003),-('Gastos Gerais'!$C$4:$C$1003))</f>
        <v>0</v>
      </c>
      <c r="T87" s="88">
        <f>SUMPRODUCT(-('Gastos Gerais'!$B$4:$B$1003=Analítico!$B87),-(Analítico!T$1&gt;='Gastos Gerais'!$D$4:$D$1003),-(Analítico!T$1&lt;='Gastos Gerais'!$E$4:$E$1003),-('Gastos Gerais'!$C$4:$C$1003))</f>
        <v>0</v>
      </c>
      <c r="U87" s="88">
        <f>SUMPRODUCT(-('Gastos Gerais'!$B$4:$B$1003=Analítico!$B87),-(Analítico!U$1&gt;='Gastos Gerais'!$D$4:$D$1003),-(Analítico!U$1&lt;='Gastos Gerais'!$E$4:$E$1003),-('Gastos Gerais'!$C$4:$C$1003))</f>
        <v>0</v>
      </c>
      <c r="V87" s="88">
        <f>SUMPRODUCT(-('Gastos Gerais'!$B$4:$B$1003=Analítico!$B87),-(Analítico!V$1&gt;='Gastos Gerais'!$D$4:$D$1003),-(Analítico!V$1&lt;='Gastos Gerais'!$E$4:$E$1003),-('Gastos Gerais'!$C$4:$C$1003))</f>
        <v>0</v>
      </c>
      <c r="W87" s="88">
        <f>SUMPRODUCT(-('Gastos Gerais'!$B$4:$B$1003=Analítico!$B87),-(Analítico!W$1&gt;='Gastos Gerais'!$D$4:$D$1003),-(Analítico!W$1&lt;='Gastos Gerais'!$E$4:$E$1003),-('Gastos Gerais'!$C$4:$C$1003))</f>
        <v>0</v>
      </c>
      <c r="X87" s="88">
        <f>SUMPRODUCT(-('Gastos Gerais'!$B$4:$B$1003=Analítico!$B87),-(Analítico!X$1&gt;='Gastos Gerais'!$D$4:$D$1003),-(Analítico!X$1&lt;='Gastos Gerais'!$E$4:$E$1003),-('Gastos Gerais'!$C$4:$C$1003))</f>
        <v>0</v>
      </c>
      <c r="Y87" s="88">
        <f>SUMPRODUCT(-('Gastos Gerais'!$B$4:$B$1003=Analítico!$B87),-(Analítico!Y$1&gt;='Gastos Gerais'!$D$4:$D$1003),-(Analítico!Y$1&lt;='Gastos Gerais'!$E$4:$E$1003),-('Gastos Gerais'!$C$4:$C$1003))</f>
        <v>0</v>
      </c>
      <c r="Z87" s="88">
        <f>SUMPRODUCT(-('Gastos Gerais'!$B$4:$B$1003=Analítico!$B87),-(Analítico!Z$1&gt;='Gastos Gerais'!$D$4:$D$1003),-(Analítico!Z$1&lt;='Gastos Gerais'!$E$4:$E$1003),-('Gastos Gerais'!$C$4:$C$1003))</f>
        <v>0</v>
      </c>
      <c r="AA87" s="88">
        <f>SUMPRODUCT(-('Gastos Gerais'!$B$4:$B$1003=Analítico!$B87),-(Analítico!AA$1&gt;='Gastos Gerais'!$D$4:$D$1003),-(Analítico!AA$1&lt;='Gastos Gerais'!$E$4:$E$1003),-('Gastos Gerais'!$C$4:$C$1003))</f>
        <v>0</v>
      </c>
      <c r="AB87" s="88">
        <f>SUMPRODUCT(-('Gastos Gerais'!$B$4:$B$1003=Analítico!$B87),-(Analítico!AB$1&gt;='Gastos Gerais'!$D$4:$D$1003),-(Analítico!AB$1&lt;='Gastos Gerais'!$E$4:$E$1003),-('Gastos Gerais'!$C$4:$C$1003))</f>
        <v>0</v>
      </c>
      <c r="AC87" s="88">
        <f>SUMPRODUCT(-('Gastos Gerais'!$B$4:$B$1003=Analítico!$B87),-(Analítico!AC$1&gt;='Gastos Gerais'!$D$4:$D$1003),-(Analítico!AC$1&lt;='Gastos Gerais'!$E$4:$E$1003),-('Gastos Gerais'!$C$4:$C$1003))</f>
        <v>0</v>
      </c>
      <c r="AD87" s="88">
        <f>SUMPRODUCT(-('Gastos Gerais'!$B$4:$B$1003=Analítico!$B87),-(Analítico!AD$1&gt;='Gastos Gerais'!$D$4:$D$1003),-(Analítico!AD$1&lt;='Gastos Gerais'!$E$4:$E$1003),-('Gastos Gerais'!$C$4:$C$1003))</f>
        <v>0</v>
      </c>
      <c r="AE87" s="88">
        <f>SUMPRODUCT(-('Gastos Gerais'!$B$4:$B$1003=Analítico!$B87),-(Analítico!AE$1&gt;='Gastos Gerais'!$D$4:$D$1003),-(Analítico!AE$1&lt;='Gastos Gerais'!$E$4:$E$1003),-('Gastos Gerais'!$C$4:$C$1003))</f>
        <v>0</v>
      </c>
      <c r="AF87" s="88">
        <f>SUMPRODUCT(-('Gastos Gerais'!$B$4:$B$1003=Analítico!$B87),-(Analítico!AF$1&gt;='Gastos Gerais'!$D$4:$D$1003),-(Analítico!AF$1&lt;='Gastos Gerais'!$E$4:$E$1003),-('Gastos Gerais'!$C$4:$C$1003))</f>
        <v>0</v>
      </c>
      <c r="AG87" s="88">
        <f>SUMPRODUCT(-('Gastos Gerais'!$B$4:$B$1003=Analítico!$B87),-(Analítico!AG$1&gt;='Gastos Gerais'!$D$4:$D$1003),-(Analítico!AG$1&lt;='Gastos Gerais'!$E$4:$E$1003),-('Gastos Gerais'!$C$4:$C$1003))</f>
        <v>0</v>
      </c>
      <c r="AH87" s="88">
        <f>SUMPRODUCT(-('Gastos Gerais'!$B$4:$B$1003=Analítico!$B87),-(Analítico!AH$1&gt;='Gastos Gerais'!$D$4:$D$1003),-(Analítico!AH$1&lt;='Gastos Gerais'!$E$4:$E$1003),-('Gastos Gerais'!$C$4:$C$1003))</f>
        <v>0</v>
      </c>
      <c r="AI87" s="88">
        <f>SUMPRODUCT(-('Gastos Gerais'!$B$4:$B$1003=Analítico!$B87),-(Analítico!AI$1&gt;='Gastos Gerais'!$D$4:$D$1003),-(Analítico!AI$1&lt;='Gastos Gerais'!$E$4:$E$1003),-('Gastos Gerais'!$C$4:$C$1003))</f>
        <v>0</v>
      </c>
      <c r="AJ87" s="88">
        <f>SUMPRODUCT(-('Gastos Gerais'!$B$4:$B$1003=Analítico!$B87),-(Analítico!AJ$1&gt;='Gastos Gerais'!$D$4:$D$1003),-(Analítico!AJ$1&lt;='Gastos Gerais'!$E$4:$E$1003),-('Gastos Gerais'!$C$4:$C$1003))</f>
        <v>0</v>
      </c>
      <c r="AK87" s="88">
        <f>SUMPRODUCT(-('Gastos Gerais'!$B$4:$B$1003=Analítico!$B87),-(Analítico!AK$1&gt;='Gastos Gerais'!$D$4:$D$1003),-(Analítico!AK$1&lt;='Gastos Gerais'!$E$4:$E$1003),-('Gastos Gerais'!$C$4:$C$1003))</f>
        <v>0</v>
      </c>
      <c r="AL87" s="88">
        <f>SUMPRODUCT(-('Gastos Gerais'!$B$4:$B$1003=Analítico!$B87),-(Analítico!AL$1&gt;='Gastos Gerais'!$D$4:$D$1003),-(Analítico!AL$1&lt;='Gastos Gerais'!$E$4:$E$1003),-('Gastos Gerais'!$C$4:$C$1003))</f>
        <v>0</v>
      </c>
      <c r="AM87" s="122">
        <f t="shared" si="20"/>
        <v>1800</v>
      </c>
      <c r="AN87" s="91">
        <f t="shared" ca="1" si="21"/>
        <v>1.1753866202774511E-4</v>
      </c>
      <c r="AO87" s="108"/>
      <c r="AP87" s="108"/>
      <c r="AQ87" s="108"/>
      <c r="AR87" s="108"/>
      <c r="AS87" s="108"/>
      <c r="AT87" s="108"/>
      <c r="AU87" s="108"/>
      <c r="AV87" s="108"/>
      <c r="AW87" s="108"/>
      <c r="AX87" s="108"/>
      <c r="AY87" s="108"/>
      <c r="AZ87" s="108"/>
      <c r="BA87" s="108"/>
      <c r="BB87" s="108"/>
      <c r="BC87" s="108"/>
      <c r="BD87" s="108"/>
      <c r="BE87" s="108"/>
    </row>
    <row r="88" spans="1:57" ht="23.25" customHeight="1">
      <c r="A88" s="76" t="s">
        <v>272</v>
      </c>
      <c r="B88" s="30" t="s">
        <v>273</v>
      </c>
      <c r="C88" s="88">
        <f>SUMPRODUCT(-('Gastos Gerais'!$B$4:$B$1003=Analítico!$B88),-(Analítico!C$1&gt;='Gastos Gerais'!$D$4:$D$1003),-(Analítico!C$1&lt;='Gastos Gerais'!$E$4:$E$1003),-('Gastos Gerais'!$C$4:$C$1003))</f>
        <v>0</v>
      </c>
      <c r="D88" s="88">
        <f>SUMPRODUCT(-('Gastos Gerais'!$B$4:$B$1003=Analítico!$B88),-(Analítico!D$1&gt;='Gastos Gerais'!$D$4:$D$1003),-(Analítico!D$1&lt;='Gastos Gerais'!$E$4:$E$1003),-('Gastos Gerais'!$C$4:$C$1003))</f>
        <v>0</v>
      </c>
      <c r="E88" s="88">
        <f>SUMPRODUCT(-('Gastos Gerais'!$B$4:$B$1003=Analítico!$B88),-(Analítico!E$1&gt;='Gastos Gerais'!$D$4:$D$1003),-(Analítico!E$1&lt;='Gastos Gerais'!$E$4:$E$1003),-('Gastos Gerais'!$C$4:$C$1003))</f>
        <v>0</v>
      </c>
      <c r="F88" s="88">
        <f>SUMPRODUCT(-('Gastos Gerais'!$B$4:$B$1003=Analítico!$B88),-(Analítico!F$1&gt;='Gastos Gerais'!$D$4:$D$1003),-(Analítico!F$1&lt;='Gastos Gerais'!$E$4:$E$1003),-('Gastos Gerais'!$C$4:$C$1003))</f>
        <v>0</v>
      </c>
      <c r="G88" s="88">
        <f>SUMPRODUCT(-('Gastos Gerais'!$B$4:$B$1003=Analítico!$B88),-(Analítico!G$1&gt;='Gastos Gerais'!$D$4:$D$1003),-(Analítico!G$1&lt;='Gastos Gerais'!$E$4:$E$1003),-('Gastos Gerais'!$C$4:$C$1003))</f>
        <v>0</v>
      </c>
      <c r="H88" s="88">
        <f>SUMPRODUCT(-('Gastos Gerais'!$B$4:$B$1003=Analítico!$B88),-(Analítico!H$1&gt;='Gastos Gerais'!$D$4:$D$1003),-(Analítico!H$1&lt;='Gastos Gerais'!$E$4:$E$1003),-('Gastos Gerais'!$C$4:$C$1003))</f>
        <v>0</v>
      </c>
      <c r="I88" s="88">
        <f>SUMPRODUCT(-('Gastos Gerais'!$B$4:$B$1003=Analítico!$B88),-(Analítico!I$1&gt;='Gastos Gerais'!$D$4:$D$1003),-(Analítico!I$1&lt;='Gastos Gerais'!$E$4:$E$1003),-('Gastos Gerais'!$C$4:$C$1003))</f>
        <v>0</v>
      </c>
      <c r="J88" s="88">
        <f>SUMPRODUCT(-('Gastos Gerais'!$B$4:$B$1003=Analítico!$B88),-(Analítico!J$1&gt;='Gastos Gerais'!$D$4:$D$1003),-(Analítico!J$1&lt;='Gastos Gerais'!$E$4:$E$1003),-('Gastos Gerais'!$C$4:$C$1003))</f>
        <v>0</v>
      </c>
      <c r="K88" s="88">
        <f>SUMPRODUCT(-('Gastos Gerais'!$B$4:$B$1003=Analítico!$B88),-(Analítico!K$1&gt;='Gastos Gerais'!$D$4:$D$1003),-(Analítico!K$1&lt;='Gastos Gerais'!$E$4:$E$1003),-('Gastos Gerais'!$C$4:$C$1003))</f>
        <v>0</v>
      </c>
      <c r="L88" s="88">
        <f>SUMPRODUCT(-('Gastos Gerais'!$B$4:$B$1003=Analítico!$B88),-(Analítico!L$1&gt;='Gastos Gerais'!$D$4:$D$1003),-(Analítico!L$1&lt;='Gastos Gerais'!$E$4:$E$1003),-('Gastos Gerais'!$C$4:$C$1003))</f>
        <v>0</v>
      </c>
      <c r="M88" s="88">
        <f>SUMPRODUCT(-('Gastos Gerais'!$B$4:$B$1003=Analítico!$B88),-(Analítico!M$1&gt;='Gastos Gerais'!$D$4:$D$1003),-(Analítico!M$1&lt;='Gastos Gerais'!$E$4:$E$1003),-('Gastos Gerais'!$C$4:$C$1003))</f>
        <v>0</v>
      </c>
      <c r="N88" s="88">
        <f>SUMPRODUCT(-('Gastos Gerais'!$B$4:$B$1003=Analítico!$B88),-(Analítico!N$1&gt;='Gastos Gerais'!$D$4:$D$1003),-(Analítico!N$1&lt;='Gastos Gerais'!$E$4:$E$1003),-('Gastos Gerais'!$C$4:$C$1003))</f>
        <v>0</v>
      </c>
      <c r="O88" s="88">
        <f>SUMPRODUCT(-('Gastos Gerais'!$B$4:$B$1003=Analítico!$B88),-(Analítico!O$1&gt;='Gastos Gerais'!$D$4:$D$1003),-(Analítico!O$1&lt;='Gastos Gerais'!$E$4:$E$1003),-('Gastos Gerais'!$C$4:$C$1003))</f>
        <v>0</v>
      </c>
      <c r="P88" s="88">
        <f>SUMPRODUCT(-('Gastos Gerais'!$B$4:$B$1003=Analítico!$B88),-(Analítico!P$1&gt;='Gastos Gerais'!$D$4:$D$1003),-(Analítico!P$1&lt;='Gastos Gerais'!$E$4:$E$1003),-('Gastos Gerais'!$C$4:$C$1003))</f>
        <v>0</v>
      </c>
      <c r="Q88" s="88">
        <f>SUMPRODUCT(-('Gastos Gerais'!$B$4:$B$1003=Analítico!$B88),-(Analítico!Q$1&gt;='Gastos Gerais'!$D$4:$D$1003),-(Analítico!Q$1&lt;='Gastos Gerais'!$E$4:$E$1003),-('Gastos Gerais'!$C$4:$C$1003))</f>
        <v>0</v>
      </c>
      <c r="R88" s="88">
        <f>SUMPRODUCT(-('Gastos Gerais'!$B$4:$B$1003=Analítico!$B88),-(Analítico!R$1&gt;='Gastos Gerais'!$D$4:$D$1003),-(Analítico!R$1&lt;='Gastos Gerais'!$E$4:$E$1003),-('Gastos Gerais'!$C$4:$C$1003))</f>
        <v>0</v>
      </c>
      <c r="S88" s="88">
        <f>SUMPRODUCT(-('Gastos Gerais'!$B$4:$B$1003=Analítico!$B88),-(Analítico!S$1&gt;='Gastos Gerais'!$D$4:$D$1003),-(Analítico!S$1&lt;='Gastos Gerais'!$E$4:$E$1003),-('Gastos Gerais'!$C$4:$C$1003))</f>
        <v>0</v>
      </c>
      <c r="T88" s="88">
        <f>SUMPRODUCT(-('Gastos Gerais'!$B$4:$B$1003=Analítico!$B88),-(Analítico!T$1&gt;='Gastos Gerais'!$D$4:$D$1003),-(Analítico!T$1&lt;='Gastos Gerais'!$E$4:$E$1003),-('Gastos Gerais'!$C$4:$C$1003))</f>
        <v>0</v>
      </c>
      <c r="U88" s="88">
        <f>SUMPRODUCT(-('Gastos Gerais'!$B$4:$B$1003=Analítico!$B88),-(Analítico!U$1&gt;='Gastos Gerais'!$D$4:$D$1003),-(Analítico!U$1&lt;='Gastos Gerais'!$E$4:$E$1003),-('Gastos Gerais'!$C$4:$C$1003))</f>
        <v>0</v>
      </c>
      <c r="V88" s="88">
        <f>SUMPRODUCT(-('Gastos Gerais'!$B$4:$B$1003=Analítico!$B88),-(Analítico!V$1&gt;='Gastos Gerais'!$D$4:$D$1003),-(Analítico!V$1&lt;='Gastos Gerais'!$E$4:$E$1003),-('Gastos Gerais'!$C$4:$C$1003))</f>
        <v>0</v>
      </c>
      <c r="W88" s="88">
        <f>SUMPRODUCT(-('Gastos Gerais'!$B$4:$B$1003=Analítico!$B88),-(Analítico!W$1&gt;='Gastos Gerais'!$D$4:$D$1003),-(Analítico!W$1&lt;='Gastos Gerais'!$E$4:$E$1003),-('Gastos Gerais'!$C$4:$C$1003))</f>
        <v>0</v>
      </c>
      <c r="X88" s="88">
        <f>SUMPRODUCT(-('Gastos Gerais'!$B$4:$B$1003=Analítico!$B88),-(Analítico!X$1&gt;='Gastos Gerais'!$D$4:$D$1003),-(Analítico!X$1&lt;='Gastos Gerais'!$E$4:$E$1003),-('Gastos Gerais'!$C$4:$C$1003))</f>
        <v>0</v>
      </c>
      <c r="Y88" s="88">
        <f>SUMPRODUCT(-('Gastos Gerais'!$B$4:$B$1003=Analítico!$B88),-(Analítico!Y$1&gt;='Gastos Gerais'!$D$4:$D$1003),-(Analítico!Y$1&lt;='Gastos Gerais'!$E$4:$E$1003),-('Gastos Gerais'!$C$4:$C$1003))</f>
        <v>0</v>
      </c>
      <c r="Z88" s="88">
        <f>SUMPRODUCT(-('Gastos Gerais'!$B$4:$B$1003=Analítico!$B88),-(Analítico!Z$1&gt;='Gastos Gerais'!$D$4:$D$1003),-(Analítico!Z$1&lt;='Gastos Gerais'!$E$4:$E$1003),-('Gastos Gerais'!$C$4:$C$1003))</f>
        <v>0</v>
      </c>
      <c r="AA88" s="88">
        <f>SUMPRODUCT(-('Gastos Gerais'!$B$4:$B$1003=Analítico!$B88),-(Analítico!AA$1&gt;='Gastos Gerais'!$D$4:$D$1003),-(Analítico!AA$1&lt;='Gastos Gerais'!$E$4:$E$1003),-('Gastos Gerais'!$C$4:$C$1003))</f>
        <v>0</v>
      </c>
      <c r="AB88" s="88">
        <f>SUMPRODUCT(-('Gastos Gerais'!$B$4:$B$1003=Analítico!$B88),-(Analítico!AB$1&gt;='Gastos Gerais'!$D$4:$D$1003),-(Analítico!AB$1&lt;='Gastos Gerais'!$E$4:$E$1003),-('Gastos Gerais'!$C$4:$C$1003))</f>
        <v>0</v>
      </c>
      <c r="AC88" s="88">
        <f>SUMPRODUCT(-('Gastos Gerais'!$B$4:$B$1003=Analítico!$B88),-(Analítico!AC$1&gt;='Gastos Gerais'!$D$4:$D$1003),-(Analítico!AC$1&lt;='Gastos Gerais'!$E$4:$E$1003),-('Gastos Gerais'!$C$4:$C$1003))</f>
        <v>0</v>
      </c>
      <c r="AD88" s="88">
        <f>SUMPRODUCT(-('Gastos Gerais'!$B$4:$B$1003=Analítico!$B88),-(Analítico!AD$1&gt;='Gastos Gerais'!$D$4:$D$1003),-(Analítico!AD$1&lt;='Gastos Gerais'!$E$4:$E$1003),-('Gastos Gerais'!$C$4:$C$1003))</f>
        <v>0</v>
      </c>
      <c r="AE88" s="88">
        <f>SUMPRODUCT(-('Gastos Gerais'!$B$4:$B$1003=Analítico!$B88),-(Analítico!AE$1&gt;='Gastos Gerais'!$D$4:$D$1003),-(Analítico!AE$1&lt;='Gastos Gerais'!$E$4:$E$1003),-('Gastos Gerais'!$C$4:$C$1003))</f>
        <v>0</v>
      </c>
      <c r="AF88" s="88">
        <f>SUMPRODUCT(-('Gastos Gerais'!$B$4:$B$1003=Analítico!$B88),-(Analítico!AF$1&gt;='Gastos Gerais'!$D$4:$D$1003),-(Analítico!AF$1&lt;='Gastos Gerais'!$E$4:$E$1003),-('Gastos Gerais'!$C$4:$C$1003))</f>
        <v>0</v>
      </c>
      <c r="AG88" s="88">
        <f>SUMPRODUCT(-('Gastos Gerais'!$B$4:$B$1003=Analítico!$B88),-(Analítico!AG$1&gt;='Gastos Gerais'!$D$4:$D$1003),-(Analítico!AG$1&lt;='Gastos Gerais'!$E$4:$E$1003),-('Gastos Gerais'!$C$4:$C$1003))</f>
        <v>0</v>
      </c>
      <c r="AH88" s="88">
        <f>SUMPRODUCT(-('Gastos Gerais'!$B$4:$B$1003=Analítico!$B88),-(Analítico!AH$1&gt;='Gastos Gerais'!$D$4:$D$1003),-(Analítico!AH$1&lt;='Gastos Gerais'!$E$4:$E$1003),-('Gastos Gerais'!$C$4:$C$1003))</f>
        <v>0</v>
      </c>
      <c r="AI88" s="88">
        <f>SUMPRODUCT(-('Gastos Gerais'!$B$4:$B$1003=Analítico!$B88),-(Analítico!AI$1&gt;='Gastos Gerais'!$D$4:$D$1003),-(Analítico!AI$1&lt;='Gastos Gerais'!$E$4:$E$1003),-('Gastos Gerais'!$C$4:$C$1003))</f>
        <v>0</v>
      </c>
      <c r="AJ88" s="88">
        <f>SUMPRODUCT(-('Gastos Gerais'!$B$4:$B$1003=Analítico!$B88),-(Analítico!AJ$1&gt;='Gastos Gerais'!$D$4:$D$1003),-(Analítico!AJ$1&lt;='Gastos Gerais'!$E$4:$E$1003),-('Gastos Gerais'!$C$4:$C$1003))</f>
        <v>0</v>
      </c>
      <c r="AK88" s="88">
        <f>SUMPRODUCT(-('Gastos Gerais'!$B$4:$B$1003=Analítico!$B88),-(Analítico!AK$1&gt;='Gastos Gerais'!$D$4:$D$1003),-(Analítico!AK$1&lt;='Gastos Gerais'!$E$4:$E$1003),-('Gastos Gerais'!$C$4:$C$1003))</f>
        <v>0</v>
      </c>
      <c r="AL88" s="88">
        <f>SUMPRODUCT(-('Gastos Gerais'!$B$4:$B$1003=Analítico!$B88),-(Analítico!AL$1&gt;='Gastos Gerais'!$D$4:$D$1003),-(Analítico!AL$1&lt;='Gastos Gerais'!$E$4:$E$1003),-('Gastos Gerais'!$C$4:$C$1003))</f>
        <v>0</v>
      </c>
      <c r="AM88" s="122">
        <f t="shared" si="20"/>
        <v>0</v>
      </c>
      <c r="AN88" s="91">
        <f t="shared" ca="1" si="21"/>
        <v>0</v>
      </c>
      <c r="AO88" s="108"/>
      <c r="AP88" s="108"/>
      <c r="AQ88" s="108"/>
      <c r="AR88" s="108"/>
      <c r="AS88" s="108"/>
      <c r="AT88" s="108"/>
      <c r="AU88" s="108"/>
      <c r="AV88" s="108"/>
      <c r="AW88" s="108"/>
      <c r="AX88" s="108"/>
      <c r="AY88" s="108"/>
      <c r="AZ88" s="108"/>
      <c r="BA88" s="108"/>
      <c r="BB88" s="108"/>
      <c r="BC88" s="108"/>
      <c r="BD88" s="108"/>
      <c r="BE88" s="108"/>
    </row>
    <row r="89" spans="1:57" ht="23.25" customHeight="1">
      <c r="A89" s="76" t="s">
        <v>274</v>
      </c>
      <c r="B89" s="30" t="s">
        <v>275</v>
      </c>
      <c r="C89" s="88">
        <f>SUMPRODUCT(-('Gastos Gerais'!$B$4:$B$1003=Analítico!$B89),-(Analítico!C$1&gt;='Gastos Gerais'!$D$4:$D$1003),-(Analítico!C$1&lt;='Gastos Gerais'!$E$4:$E$1003),-('Gastos Gerais'!$C$4:$C$1003))</f>
        <v>0</v>
      </c>
      <c r="D89" s="88">
        <f>SUMPRODUCT(-('Gastos Gerais'!$B$4:$B$1003=Analítico!$B89),-(Analítico!D$1&gt;='Gastos Gerais'!$D$4:$D$1003),-(Analítico!D$1&lt;='Gastos Gerais'!$E$4:$E$1003),-('Gastos Gerais'!$C$4:$C$1003))</f>
        <v>0</v>
      </c>
      <c r="E89" s="88">
        <f>SUMPRODUCT(-('Gastos Gerais'!$B$4:$B$1003=Analítico!$B89),-(Analítico!E$1&gt;='Gastos Gerais'!$D$4:$D$1003),-(Analítico!E$1&lt;='Gastos Gerais'!$E$4:$E$1003),-('Gastos Gerais'!$C$4:$C$1003))</f>
        <v>0</v>
      </c>
      <c r="F89" s="88">
        <f>SUMPRODUCT(-('Gastos Gerais'!$B$4:$B$1003=Analítico!$B89),-(Analítico!F$1&gt;='Gastos Gerais'!$D$4:$D$1003),-(Analítico!F$1&lt;='Gastos Gerais'!$E$4:$E$1003),-('Gastos Gerais'!$C$4:$C$1003))</f>
        <v>0</v>
      </c>
      <c r="G89" s="88">
        <f>SUMPRODUCT(-('Gastos Gerais'!$B$4:$B$1003=Analítico!$B89),-(Analítico!G$1&gt;='Gastos Gerais'!$D$4:$D$1003),-(Analítico!G$1&lt;='Gastos Gerais'!$E$4:$E$1003),-('Gastos Gerais'!$C$4:$C$1003))</f>
        <v>0</v>
      </c>
      <c r="H89" s="88">
        <f>SUMPRODUCT(-('Gastos Gerais'!$B$4:$B$1003=Analítico!$B89),-(Analítico!H$1&gt;='Gastos Gerais'!$D$4:$D$1003),-(Analítico!H$1&lt;='Gastos Gerais'!$E$4:$E$1003),-('Gastos Gerais'!$C$4:$C$1003))</f>
        <v>0</v>
      </c>
      <c r="I89" s="88">
        <f>SUMPRODUCT(-('Gastos Gerais'!$B$4:$B$1003=Analítico!$B89),-(Analítico!I$1&gt;='Gastos Gerais'!$D$4:$D$1003),-(Analítico!I$1&lt;='Gastos Gerais'!$E$4:$E$1003),-('Gastos Gerais'!$C$4:$C$1003))</f>
        <v>0</v>
      </c>
      <c r="J89" s="88">
        <f>SUMPRODUCT(-('Gastos Gerais'!$B$4:$B$1003=Analítico!$B89),-(Analítico!J$1&gt;='Gastos Gerais'!$D$4:$D$1003),-(Analítico!J$1&lt;='Gastos Gerais'!$E$4:$E$1003),-('Gastos Gerais'!$C$4:$C$1003))</f>
        <v>0</v>
      </c>
      <c r="K89" s="88">
        <f>SUMPRODUCT(-('Gastos Gerais'!$B$4:$B$1003=Analítico!$B89),-(Analítico!K$1&gt;='Gastos Gerais'!$D$4:$D$1003),-(Analítico!K$1&lt;='Gastos Gerais'!$E$4:$E$1003),-('Gastos Gerais'!$C$4:$C$1003))</f>
        <v>0</v>
      </c>
      <c r="L89" s="88">
        <f>SUMPRODUCT(-('Gastos Gerais'!$B$4:$B$1003=Analítico!$B89),-(Analítico!L$1&gt;='Gastos Gerais'!$D$4:$D$1003),-(Analítico!L$1&lt;='Gastos Gerais'!$E$4:$E$1003),-('Gastos Gerais'!$C$4:$C$1003))</f>
        <v>0</v>
      </c>
      <c r="M89" s="88">
        <f>SUMPRODUCT(-('Gastos Gerais'!$B$4:$B$1003=Analítico!$B89),-(Analítico!M$1&gt;='Gastos Gerais'!$D$4:$D$1003),-(Analítico!M$1&lt;='Gastos Gerais'!$E$4:$E$1003),-('Gastos Gerais'!$C$4:$C$1003))</f>
        <v>0</v>
      </c>
      <c r="N89" s="88">
        <f>SUMPRODUCT(-('Gastos Gerais'!$B$4:$B$1003=Analítico!$B89),-(Analítico!N$1&gt;='Gastos Gerais'!$D$4:$D$1003),-(Analítico!N$1&lt;='Gastos Gerais'!$E$4:$E$1003),-('Gastos Gerais'!$C$4:$C$1003))</f>
        <v>0</v>
      </c>
      <c r="O89" s="88">
        <f>SUMPRODUCT(-('Gastos Gerais'!$B$4:$B$1003=Analítico!$B89),-(Analítico!O$1&gt;='Gastos Gerais'!$D$4:$D$1003),-(Analítico!O$1&lt;='Gastos Gerais'!$E$4:$E$1003),-('Gastos Gerais'!$C$4:$C$1003))</f>
        <v>0</v>
      </c>
      <c r="P89" s="88">
        <f>SUMPRODUCT(-('Gastos Gerais'!$B$4:$B$1003=Analítico!$B89),-(Analítico!P$1&gt;='Gastos Gerais'!$D$4:$D$1003),-(Analítico!P$1&lt;='Gastos Gerais'!$E$4:$E$1003),-('Gastos Gerais'!$C$4:$C$1003))</f>
        <v>0</v>
      </c>
      <c r="Q89" s="88">
        <f>SUMPRODUCT(-('Gastos Gerais'!$B$4:$B$1003=Analítico!$B89),-(Analítico!Q$1&gt;='Gastos Gerais'!$D$4:$D$1003),-(Analítico!Q$1&lt;='Gastos Gerais'!$E$4:$E$1003),-('Gastos Gerais'!$C$4:$C$1003))</f>
        <v>0</v>
      </c>
      <c r="R89" s="88">
        <f>SUMPRODUCT(-('Gastos Gerais'!$B$4:$B$1003=Analítico!$B89),-(Analítico!R$1&gt;='Gastos Gerais'!$D$4:$D$1003),-(Analítico!R$1&lt;='Gastos Gerais'!$E$4:$E$1003),-('Gastos Gerais'!$C$4:$C$1003))</f>
        <v>0</v>
      </c>
      <c r="S89" s="88">
        <f>SUMPRODUCT(-('Gastos Gerais'!$B$4:$B$1003=Analítico!$B89),-(Analítico!S$1&gt;='Gastos Gerais'!$D$4:$D$1003),-(Analítico!S$1&lt;='Gastos Gerais'!$E$4:$E$1003),-('Gastos Gerais'!$C$4:$C$1003))</f>
        <v>0</v>
      </c>
      <c r="T89" s="88">
        <f>SUMPRODUCT(-('Gastos Gerais'!$B$4:$B$1003=Analítico!$B89),-(Analítico!T$1&gt;='Gastos Gerais'!$D$4:$D$1003),-(Analítico!T$1&lt;='Gastos Gerais'!$E$4:$E$1003),-('Gastos Gerais'!$C$4:$C$1003))</f>
        <v>0</v>
      </c>
      <c r="U89" s="88">
        <f>SUMPRODUCT(-('Gastos Gerais'!$B$4:$B$1003=Analítico!$B89),-(Analítico!U$1&gt;='Gastos Gerais'!$D$4:$D$1003),-(Analítico!U$1&lt;='Gastos Gerais'!$E$4:$E$1003),-('Gastos Gerais'!$C$4:$C$1003))</f>
        <v>0</v>
      </c>
      <c r="V89" s="88">
        <f>SUMPRODUCT(-('Gastos Gerais'!$B$4:$B$1003=Analítico!$B89),-(Analítico!V$1&gt;='Gastos Gerais'!$D$4:$D$1003),-(Analítico!V$1&lt;='Gastos Gerais'!$E$4:$E$1003),-('Gastos Gerais'!$C$4:$C$1003))</f>
        <v>0</v>
      </c>
      <c r="W89" s="88">
        <f>SUMPRODUCT(-('Gastos Gerais'!$B$4:$B$1003=Analítico!$B89),-(Analítico!W$1&gt;='Gastos Gerais'!$D$4:$D$1003),-(Analítico!W$1&lt;='Gastos Gerais'!$E$4:$E$1003),-('Gastos Gerais'!$C$4:$C$1003))</f>
        <v>0</v>
      </c>
      <c r="X89" s="88">
        <f>SUMPRODUCT(-('Gastos Gerais'!$B$4:$B$1003=Analítico!$B89),-(Analítico!X$1&gt;='Gastos Gerais'!$D$4:$D$1003),-(Analítico!X$1&lt;='Gastos Gerais'!$E$4:$E$1003),-('Gastos Gerais'!$C$4:$C$1003))</f>
        <v>0</v>
      </c>
      <c r="Y89" s="88">
        <f>SUMPRODUCT(-('Gastos Gerais'!$B$4:$B$1003=Analítico!$B89),-(Analítico!Y$1&gt;='Gastos Gerais'!$D$4:$D$1003),-(Analítico!Y$1&lt;='Gastos Gerais'!$E$4:$E$1003),-('Gastos Gerais'!$C$4:$C$1003))</f>
        <v>0</v>
      </c>
      <c r="Z89" s="88">
        <f>SUMPRODUCT(-('Gastos Gerais'!$B$4:$B$1003=Analítico!$B89),-(Analítico!Z$1&gt;='Gastos Gerais'!$D$4:$D$1003),-(Analítico!Z$1&lt;='Gastos Gerais'!$E$4:$E$1003),-('Gastos Gerais'!$C$4:$C$1003))</f>
        <v>0</v>
      </c>
      <c r="AA89" s="88">
        <f>SUMPRODUCT(-('Gastos Gerais'!$B$4:$B$1003=Analítico!$B89),-(Analítico!AA$1&gt;='Gastos Gerais'!$D$4:$D$1003),-(Analítico!AA$1&lt;='Gastos Gerais'!$E$4:$E$1003),-('Gastos Gerais'!$C$4:$C$1003))</f>
        <v>0</v>
      </c>
      <c r="AB89" s="88">
        <f>SUMPRODUCT(-('Gastos Gerais'!$B$4:$B$1003=Analítico!$B89),-(Analítico!AB$1&gt;='Gastos Gerais'!$D$4:$D$1003),-(Analítico!AB$1&lt;='Gastos Gerais'!$E$4:$E$1003),-('Gastos Gerais'!$C$4:$C$1003))</f>
        <v>0</v>
      </c>
      <c r="AC89" s="88">
        <f>SUMPRODUCT(-('Gastos Gerais'!$B$4:$B$1003=Analítico!$B89),-(Analítico!AC$1&gt;='Gastos Gerais'!$D$4:$D$1003),-(Analítico!AC$1&lt;='Gastos Gerais'!$E$4:$E$1003),-('Gastos Gerais'!$C$4:$C$1003))</f>
        <v>0</v>
      </c>
      <c r="AD89" s="88">
        <f>SUMPRODUCT(-('Gastos Gerais'!$B$4:$B$1003=Analítico!$B89),-(Analítico!AD$1&gt;='Gastos Gerais'!$D$4:$D$1003),-(Analítico!AD$1&lt;='Gastos Gerais'!$E$4:$E$1003),-('Gastos Gerais'!$C$4:$C$1003))</f>
        <v>0</v>
      </c>
      <c r="AE89" s="88">
        <f>SUMPRODUCT(-('Gastos Gerais'!$B$4:$B$1003=Analítico!$B89),-(Analítico!AE$1&gt;='Gastos Gerais'!$D$4:$D$1003),-(Analítico!AE$1&lt;='Gastos Gerais'!$E$4:$E$1003),-('Gastos Gerais'!$C$4:$C$1003))</f>
        <v>0</v>
      </c>
      <c r="AF89" s="88">
        <f>SUMPRODUCT(-('Gastos Gerais'!$B$4:$B$1003=Analítico!$B89),-(Analítico!AF$1&gt;='Gastos Gerais'!$D$4:$D$1003),-(Analítico!AF$1&lt;='Gastos Gerais'!$E$4:$E$1003),-('Gastos Gerais'!$C$4:$C$1003))</f>
        <v>0</v>
      </c>
      <c r="AG89" s="88">
        <f>SUMPRODUCT(-('Gastos Gerais'!$B$4:$B$1003=Analítico!$B89),-(Analítico!AG$1&gt;='Gastos Gerais'!$D$4:$D$1003),-(Analítico!AG$1&lt;='Gastos Gerais'!$E$4:$E$1003),-('Gastos Gerais'!$C$4:$C$1003))</f>
        <v>0</v>
      </c>
      <c r="AH89" s="88">
        <f>SUMPRODUCT(-('Gastos Gerais'!$B$4:$B$1003=Analítico!$B89),-(Analítico!AH$1&gt;='Gastos Gerais'!$D$4:$D$1003),-(Analítico!AH$1&lt;='Gastos Gerais'!$E$4:$E$1003),-('Gastos Gerais'!$C$4:$C$1003))</f>
        <v>0</v>
      </c>
      <c r="AI89" s="88">
        <f>SUMPRODUCT(-('Gastos Gerais'!$B$4:$B$1003=Analítico!$B89),-(Analítico!AI$1&gt;='Gastos Gerais'!$D$4:$D$1003),-(Analítico!AI$1&lt;='Gastos Gerais'!$E$4:$E$1003),-('Gastos Gerais'!$C$4:$C$1003))</f>
        <v>0</v>
      </c>
      <c r="AJ89" s="88">
        <f>SUMPRODUCT(-('Gastos Gerais'!$B$4:$B$1003=Analítico!$B89),-(Analítico!AJ$1&gt;='Gastos Gerais'!$D$4:$D$1003),-(Analítico!AJ$1&lt;='Gastos Gerais'!$E$4:$E$1003),-('Gastos Gerais'!$C$4:$C$1003))</f>
        <v>0</v>
      </c>
      <c r="AK89" s="88">
        <f>SUMPRODUCT(-('Gastos Gerais'!$B$4:$B$1003=Analítico!$B89),-(Analítico!AK$1&gt;='Gastos Gerais'!$D$4:$D$1003),-(Analítico!AK$1&lt;='Gastos Gerais'!$E$4:$E$1003),-('Gastos Gerais'!$C$4:$C$1003))</f>
        <v>0</v>
      </c>
      <c r="AL89" s="88">
        <f>SUMPRODUCT(-('Gastos Gerais'!$B$4:$B$1003=Analítico!$B89),-(Analítico!AL$1&gt;='Gastos Gerais'!$D$4:$D$1003),-(Analítico!AL$1&lt;='Gastos Gerais'!$E$4:$E$1003),-('Gastos Gerais'!$C$4:$C$1003))</f>
        <v>0</v>
      </c>
      <c r="AM89" s="122">
        <f t="shared" si="20"/>
        <v>0</v>
      </c>
      <c r="AN89" s="91">
        <f t="shared" ca="1" si="21"/>
        <v>0</v>
      </c>
      <c r="AO89" s="108"/>
      <c r="AP89" s="108"/>
      <c r="AQ89" s="108"/>
      <c r="AR89" s="108"/>
      <c r="AS89" s="108"/>
      <c r="AT89" s="108"/>
      <c r="AU89" s="108"/>
      <c r="AV89" s="108"/>
      <c r="AW89" s="108"/>
      <c r="AX89" s="108"/>
      <c r="AY89" s="108"/>
      <c r="AZ89" s="108"/>
      <c r="BA89" s="108"/>
      <c r="BB89" s="108"/>
      <c r="BC89" s="108"/>
      <c r="BD89" s="108"/>
      <c r="BE89" s="108"/>
    </row>
    <row r="90" spans="1:57" ht="23.25" customHeight="1">
      <c r="A90" s="76" t="s">
        <v>276</v>
      </c>
      <c r="B90" s="30" t="s">
        <v>277</v>
      </c>
      <c r="C90" s="88">
        <f>SUMPRODUCT(-('Gastos Gerais'!$B$4:$B$1003=Analítico!$B90),-(Analítico!C$1&gt;='Gastos Gerais'!$D$4:$D$1003),-(Analítico!C$1&lt;='Gastos Gerais'!$E$4:$E$1003),-('Gastos Gerais'!$C$4:$C$1003))</f>
        <v>0</v>
      </c>
      <c r="D90" s="88">
        <f>SUMPRODUCT(-('Gastos Gerais'!$B$4:$B$1003=Analítico!$B90),-(Analítico!D$1&gt;='Gastos Gerais'!$D$4:$D$1003),-(Analítico!D$1&lt;='Gastos Gerais'!$E$4:$E$1003),-('Gastos Gerais'!$C$4:$C$1003))</f>
        <v>0</v>
      </c>
      <c r="E90" s="88">
        <f>SUMPRODUCT(-('Gastos Gerais'!$B$4:$B$1003=Analítico!$B90),-(Analítico!E$1&gt;='Gastos Gerais'!$D$4:$D$1003),-(Analítico!E$1&lt;='Gastos Gerais'!$E$4:$E$1003),-('Gastos Gerais'!$C$4:$C$1003))</f>
        <v>0</v>
      </c>
      <c r="F90" s="88">
        <f>SUMPRODUCT(-('Gastos Gerais'!$B$4:$B$1003=Analítico!$B90),-(Analítico!F$1&gt;='Gastos Gerais'!$D$4:$D$1003),-(Analítico!F$1&lt;='Gastos Gerais'!$E$4:$E$1003),-('Gastos Gerais'!$C$4:$C$1003))</f>
        <v>0</v>
      </c>
      <c r="G90" s="88">
        <f>SUMPRODUCT(-('Gastos Gerais'!$B$4:$B$1003=Analítico!$B90),-(Analítico!G$1&gt;='Gastos Gerais'!$D$4:$D$1003),-(Analítico!G$1&lt;='Gastos Gerais'!$E$4:$E$1003),-('Gastos Gerais'!$C$4:$C$1003))</f>
        <v>0</v>
      </c>
      <c r="H90" s="88">
        <f>SUMPRODUCT(-('Gastos Gerais'!$B$4:$B$1003=Analítico!$B90),-(Analítico!H$1&gt;='Gastos Gerais'!$D$4:$D$1003),-(Analítico!H$1&lt;='Gastos Gerais'!$E$4:$E$1003),-('Gastos Gerais'!$C$4:$C$1003))</f>
        <v>0</v>
      </c>
      <c r="I90" s="88">
        <f>SUMPRODUCT(-('Gastos Gerais'!$B$4:$B$1003=Analítico!$B90),-(Analítico!I$1&gt;='Gastos Gerais'!$D$4:$D$1003),-(Analítico!I$1&lt;='Gastos Gerais'!$E$4:$E$1003),-('Gastos Gerais'!$C$4:$C$1003))</f>
        <v>0</v>
      </c>
      <c r="J90" s="88">
        <f>SUMPRODUCT(-('Gastos Gerais'!$B$4:$B$1003=Analítico!$B90),-(Analítico!J$1&gt;='Gastos Gerais'!$D$4:$D$1003),-(Analítico!J$1&lt;='Gastos Gerais'!$E$4:$E$1003),-('Gastos Gerais'!$C$4:$C$1003))</f>
        <v>0</v>
      </c>
      <c r="K90" s="88">
        <f>SUMPRODUCT(-('Gastos Gerais'!$B$4:$B$1003=Analítico!$B90),-(Analítico!K$1&gt;='Gastos Gerais'!$D$4:$D$1003),-(Analítico!K$1&lt;='Gastos Gerais'!$E$4:$E$1003),-('Gastos Gerais'!$C$4:$C$1003))</f>
        <v>0</v>
      </c>
      <c r="L90" s="88">
        <f>SUMPRODUCT(-('Gastos Gerais'!$B$4:$B$1003=Analítico!$B90),-(Analítico!L$1&gt;='Gastos Gerais'!$D$4:$D$1003),-(Analítico!L$1&lt;='Gastos Gerais'!$E$4:$E$1003),-('Gastos Gerais'!$C$4:$C$1003))</f>
        <v>0</v>
      </c>
      <c r="M90" s="88">
        <f>SUMPRODUCT(-('Gastos Gerais'!$B$4:$B$1003=Analítico!$B90),-(Analítico!M$1&gt;='Gastos Gerais'!$D$4:$D$1003),-(Analítico!M$1&lt;='Gastos Gerais'!$E$4:$E$1003),-('Gastos Gerais'!$C$4:$C$1003))</f>
        <v>0</v>
      </c>
      <c r="N90" s="88">
        <f>SUMPRODUCT(-('Gastos Gerais'!$B$4:$B$1003=Analítico!$B90),-(Analítico!N$1&gt;='Gastos Gerais'!$D$4:$D$1003),-(Analítico!N$1&lt;='Gastos Gerais'!$E$4:$E$1003),-('Gastos Gerais'!$C$4:$C$1003))</f>
        <v>0</v>
      </c>
      <c r="O90" s="88">
        <f>SUMPRODUCT(-('Gastos Gerais'!$B$4:$B$1003=Analítico!$B90),-(Analítico!O$1&gt;='Gastos Gerais'!$D$4:$D$1003),-(Analítico!O$1&lt;='Gastos Gerais'!$E$4:$E$1003),-('Gastos Gerais'!$C$4:$C$1003))</f>
        <v>0</v>
      </c>
      <c r="P90" s="88">
        <f>SUMPRODUCT(-('Gastos Gerais'!$B$4:$B$1003=Analítico!$B90),-(Analítico!P$1&gt;='Gastos Gerais'!$D$4:$D$1003),-(Analítico!P$1&lt;='Gastos Gerais'!$E$4:$E$1003),-('Gastos Gerais'!$C$4:$C$1003))</f>
        <v>0</v>
      </c>
      <c r="Q90" s="88">
        <f>SUMPRODUCT(-('Gastos Gerais'!$B$4:$B$1003=Analítico!$B90),-(Analítico!Q$1&gt;='Gastos Gerais'!$D$4:$D$1003),-(Analítico!Q$1&lt;='Gastos Gerais'!$E$4:$E$1003),-('Gastos Gerais'!$C$4:$C$1003))</f>
        <v>0</v>
      </c>
      <c r="R90" s="88">
        <f>SUMPRODUCT(-('Gastos Gerais'!$B$4:$B$1003=Analítico!$B90),-(Analítico!R$1&gt;='Gastos Gerais'!$D$4:$D$1003),-(Analítico!R$1&lt;='Gastos Gerais'!$E$4:$E$1003),-('Gastos Gerais'!$C$4:$C$1003))</f>
        <v>0</v>
      </c>
      <c r="S90" s="88">
        <f>SUMPRODUCT(-('Gastos Gerais'!$B$4:$B$1003=Analítico!$B90),-(Analítico!S$1&gt;='Gastos Gerais'!$D$4:$D$1003),-(Analítico!S$1&lt;='Gastos Gerais'!$E$4:$E$1003),-('Gastos Gerais'!$C$4:$C$1003))</f>
        <v>0</v>
      </c>
      <c r="T90" s="88">
        <f>SUMPRODUCT(-('Gastos Gerais'!$B$4:$B$1003=Analítico!$B90),-(Analítico!T$1&gt;='Gastos Gerais'!$D$4:$D$1003),-(Analítico!T$1&lt;='Gastos Gerais'!$E$4:$E$1003),-('Gastos Gerais'!$C$4:$C$1003))</f>
        <v>0</v>
      </c>
      <c r="U90" s="88">
        <f>SUMPRODUCT(-('Gastos Gerais'!$B$4:$B$1003=Analítico!$B90),-(Analítico!U$1&gt;='Gastos Gerais'!$D$4:$D$1003),-(Analítico!U$1&lt;='Gastos Gerais'!$E$4:$E$1003),-('Gastos Gerais'!$C$4:$C$1003))</f>
        <v>0</v>
      </c>
      <c r="V90" s="88">
        <f>SUMPRODUCT(-('Gastos Gerais'!$B$4:$B$1003=Analítico!$B90),-(Analítico!V$1&gt;='Gastos Gerais'!$D$4:$D$1003),-(Analítico!V$1&lt;='Gastos Gerais'!$E$4:$E$1003),-('Gastos Gerais'!$C$4:$C$1003))</f>
        <v>0</v>
      </c>
      <c r="W90" s="88">
        <f>SUMPRODUCT(-('Gastos Gerais'!$B$4:$B$1003=Analítico!$B90),-(Analítico!W$1&gt;='Gastos Gerais'!$D$4:$D$1003),-(Analítico!W$1&lt;='Gastos Gerais'!$E$4:$E$1003),-('Gastos Gerais'!$C$4:$C$1003))</f>
        <v>0</v>
      </c>
      <c r="X90" s="88">
        <f>SUMPRODUCT(-('Gastos Gerais'!$B$4:$B$1003=Analítico!$B90),-(Analítico!X$1&gt;='Gastos Gerais'!$D$4:$D$1003),-(Analítico!X$1&lt;='Gastos Gerais'!$E$4:$E$1003),-('Gastos Gerais'!$C$4:$C$1003))</f>
        <v>0</v>
      </c>
      <c r="Y90" s="88">
        <f>SUMPRODUCT(-('Gastos Gerais'!$B$4:$B$1003=Analítico!$B90),-(Analítico!Y$1&gt;='Gastos Gerais'!$D$4:$D$1003),-(Analítico!Y$1&lt;='Gastos Gerais'!$E$4:$E$1003),-('Gastos Gerais'!$C$4:$C$1003))</f>
        <v>0</v>
      </c>
      <c r="Z90" s="88">
        <f>SUMPRODUCT(-('Gastos Gerais'!$B$4:$B$1003=Analítico!$B90),-(Analítico!Z$1&gt;='Gastos Gerais'!$D$4:$D$1003),-(Analítico!Z$1&lt;='Gastos Gerais'!$E$4:$E$1003),-('Gastos Gerais'!$C$4:$C$1003))</f>
        <v>0</v>
      </c>
      <c r="AA90" s="88">
        <f>SUMPRODUCT(-('Gastos Gerais'!$B$4:$B$1003=Analítico!$B90),-(Analítico!AA$1&gt;='Gastos Gerais'!$D$4:$D$1003),-(Analítico!AA$1&lt;='Gastos Gerais'!$E$4:$E$1003),-('Gastos Gerais'!$C$4:$C$1003))</f>
        <v>0</v>
      </c>
      <c r="AB90" s="88">
        <f>SUMPRODUCT(-('Gastos Gerais'!$B$4:$B$1003=Analítico!$B90),-(Analítico!AB$1&gt;='Gastos Gerais'!$D$4:$D$1003),-(Analítico!AB$1&lt;='Gastos Gerais'!$E$4:$E$1003),-('Gastos Gerais'!$C$4:$C$1003))</f>
        <v>0</v>
      </c>
      <c r="AC90" s="88">
        <f>SUMPRODUCT(-('Gastos Gerais'!$B$4:$B$1003=Analítico!$B90),-(Analítico!AC$1&gt;='Gastos Gerais'!$D$4:$D$1003),-(Analítico!AC$1&lt;='Gastos Gerais'!$E$4:$E$1003),-('Gastos Gerais'!$C$4:$C$1003))</f>
        <v>0</v>
      </c>
      <c r="AD90" s="88">
        <f>SUMPRODUCT(-('Gastos Gerais'!$B$4:$B$1003=Analítico!$B90),-(Analítico!AD$1&gt;='Gastos Gerais'!$D$4:$D$1003),-(Analítico!AD$1&lt;='Gastos Gerais'!$E$4:$E$1003),-('Gastos Gerais'!$C$4:$C$1003))</f>
        <v>0</v>
      </c>
      <c r="AE90" s="88">
        <f>SUMPRODUCT(-('Gastos Gerais'!$B$4:$B$1003=Analítico!$B90),-(Analítico!AE$1&gt;='Gastos Gerais'!$D$4:$D$1003),-(Analítico!AE$1&lt;='Gastos Gerais'!$E$4:$E$1003),-('Gastos Gerais'!$C$4:$C$1003))</f>
        <v>0</v>
      </c>
      <c r="AF90" s="88">
        <f>SUMPRODUCT(-('Gastos Gerais'!$B$4:$B$1003=Analítico!$B90),-(Analítico!AF$1&gt;='Gastos Gerais'!$D$4:$D$1003),-(Analítico!AF$1&lt;='Gastos Gerais'!$E$4:$E$1003),-('Gastos Gerais'!$C$4:$C$1003))</f>
        <v>0</v>
      </c>
      <c r="AG90" s="88">
        <f>SUMPRODUCT(-('Gastos Gerais'!$B$4:$B$1003=Analítico!$B90),-(Analítico!AG$1&gt;='Gastos Gerais'!$D$4:$D$1003),-(Analítico!AG$1&lt;='Gastos Gerais'!$E$4:$E$1003),-('Gastos Gerais'!$C$4:$C$1003))</f>
        <v>0</v>
      </c>
      <c r="AH90" s="88">
        <f>SUMPRODUCT(-('Gastos Gerais'!$B$4:$B$1003=Analítico!$B90),-(Analítico!AH$1&gt;='Gastos Gerais'!$D$4:$D$1003),-(Analítico!AH$1&lt;='Gastos Gerais'!$E$4:$E$1003),-('Gastos Gerais'!$C$4:$C$1003))</f>
        <v>0</v>
      </c>
      <c r="AI90" s="88">
        <f>SUMPRODUCT(-('Gastos Gerais'!$B$4:$B$1003=Analítico!$B90),-(Analítico!AI$1&gt;='Gastos Gerais'!$D$4:$D$1003),-(Analítico!AI$1&lt;='Gastos Gerais'!$E$4:$E$1003),-('Gastos Gerais'!$C$4:$C$1003))</f>
        <v>0</v>
      </c>
      <c r="AJ90" s="88">
        <f>SUMPRODUCT(-('Gastos Gerais'!$B$4:$B$1003=Analítico!$B90),-(Analítico!AJ$1&gt;='Gastos Gerais'!$D$4:$D$1003),-(Analítico!AJ$1&lt;='Gastos Gerais'!$E$4:$E$1003),-('Gastos Gerais'!$C$4:$C$1003))</f>
        <v>0</v>
      </c>
      <c r="AK90" s="88">
        <f>SUMPRODUCT(-('Gastos Gerais'!$B$4:$B$1003=Analítico!$B90),-(Analítico!AK$1&gt;='Gastos Gerais'!$D$4:$D$1003),-(Analítico!AK$1&lt;='Gastos Gerais'!$E$4:$E$1003),-('Gastos Gerais'!$C$4:$C$1003))</f>
        <v>0</v>
      </c>
      <c r="AL90" s="88">
        <f>SUMPRODUCT(-('Gastos Gerais'!$B$4:$B$1003=Analítico!$B90),-(Analítico!AL$1&gt;='Gastos Gerais'!$D$4:$D$1003),-(Analítico!AL$1&lt;='Gastos Gerais'!$E$4:$E$1003),-('Gastos Gerais'!$C$4:$C$1003))</f>
        <v>0</v>
      </c>
      <c r="AM90" s="122">
        <f t="shared" si="20"/>
        <v>0</v>
      </c>
      <c r="AN90" s="91">
        <f t="shared" ca="1" si="21"/>
        <v>0</v>
      </c>
      <c r="AO90" s="108"/>
      <c r="AP90" s="108"/>
      <c r="AQ90" s="108"/>
      <c r="AR90" s="108"/>
      <c r="AS90" s="108"/>
      <c r="AT90" s="108"/>
      <c r="AU90" s="108"/>
      <c r="AV90" s="108"/>
      <c r="AW90" s="108"/>
      <c r="AX90" s="108"/>
      <c r="AY90" s="108"/>
      <c r="AZ90" s="108"/>
      <c r="BA90" s="108"/>
      <c r="BB90" s="108"/>
      <c r="BC90" s="108"/>
      <c r="BD90" s="108"/>
      <c r="BE90" s="108"/>
    </row>
    <row r="91" spans="1:57" ht="23.25" customHeight="1">
      <c r="A91" s="76" t="s">
        <v>278</v>
      </c>
      <c r="B91" s="30" t="s">
        <v>279</v>
      </c>
      <c r="C91" s="88">
        <f>SUMPRODUCT(-('Gastos Gerais'!$B$4:$B$1003=Analítico!$B91),-(Analítico!C$1&gt;='Gastos Gerais'!$D$4:$D$1003),-(Analítico!C$1&lt;='Gastos Gerais'!$E$4:$E$1003),-('Gastos Gerais'!$C$4:$C$1003))</f>
        <v>0</v>
      </c>
      <c r="D91" s="88">
        <f>SUMPRODUCT(-('Gastos Gerais'!$B$4:$B$1003=Analítico!$B91),-(Analítico!D$1&gt;='Gastos Gerais'!$D$4:$D$1003),-(Analítico!D$1&lt;='Gastos Gerais'!$E$4:$E$1003),-('Gastos Gerais'!$C$4:$C$1003))</f>
        <v>0</v>
      </c>
      <c r="E91" s="88">
        <f>SUMPRODUCT(-('Gastos Gerais'!$B$4:$B$1003=Analítico!$B91),-(Analítico!E$1&gt;='Gastos Gerais'!$D$4:$D$1003),-(Analítico!E$1&lt;='Gastos Gerais'!$E$4:$E$1003),-('Gastos Gerais'!$C$4:$C$1003))</f>
        <v>0</v>
      </c>
      <c r="F91" s="88">
        <f>SUMPRODUCT(-('Gastos Gerais'!$B$4:$B$1003=Analítico!$B91),-(Analítico!F$1&gt;='Gastos Gerais'!$D$4:$D$1003),-(Analítico!F$1&lt;='Gastos Gerais'!$E$4:$E$1003),-('Gastos Gerais'!$C$4:$C$1003))</f>
        <v>0</v>
      </c>
      <c r="G91" s="88">
        <f>SUMPRODUCT(-('Gastos Gerais'!$B$4:$B$1003=Analítico!$B91),-(Analítico!G$1&gt;='Gastos Gerais'!$D$4:$D$1003),-(Analítico!G$1&lt;='Gastos Gerais'!$E$4:$E$1003),-('Gastos Gerais'!$C$4:$C$1003))</f>
        <v>0</v>
      </c>
      <c r="H91" s="88">
        <f>SUMPRODUCT(-('Gastos Gerais'!$B$4:$B$1003=Analítico!$B91),-(Analítico!H$1&gt;='Gastos Gerais'!$D$4:$D$1003),-(Analítico!H$1&lt;='Gastos Gerais'!$E$4:$E$1003),-('Gastos Gerais'!$C$4:$C$1003))</f>
        <v>0</v>
      </c>
      <c r="I91" s="88">
        <f>SUMPRODUCT(-('Gastos Gerais'!$B$4:$B$1003=Analítico!$B91),-(Analítico!I$1&gt;='Gastos Gerais'!$D$4:$D$1003),-(Analítico!I$1&lt;='Gastos Gerais'!$E$4:$E$1003),-('Gastos Gerais'!$C$4:$C$1003))</f>
        <v>0</v>
      </c>
      <c r="J91" s="88">
        <f>SUMPRODUCT(-('Gastos Gerais'!$B$4:$B$1003=Analítico!$B91),-(Analítico!J$1&gt;='Gastos Gerais'!$D$4:$D$1003),-(Analítico!J$1&lt;='Gastos Gerais'!$E$4:$E$1003),-('Gastos Gerais'!$C$4:$C$1003))</f>
        <v>0</v>
      </c>
      <c r="K91" s="88">
        <f>SUMPRODUCT(-('Gastos Gerais'!$B$4:$B$1003=Analítico!$B91),-(Analítico!K$1&gt;='Gastos Gerais'!$D$4:$D$1003),-(Analítico!K$1&lt;='Gastos Gerais'!$E$4:$E$1003),-('Gastos Gerais'!$C$4:$C$1003))</f>
        <v>0</v>
      </c>
      <c r="L91" s="88">
        <f>SUMPRODUCT(-('Gastos Gerais'!$B$4:$B$1003=Analítico!$B91),-(Analítico!L$1&gt;='Gastos Gerais'!$D$4:$D$1003),-(Analítico!L$1&lt;='Gastos Gerais'!$E$4:$E$1003),-('Gastos Gerais'!$C$4:$C$1003))</f>
        <v>0</v>
      </c>
      <c r="M91" s="88">
        <f>SUMPRODUCT(-('Gastos Gerais'!$B$4:$B$1003=Analítico!$B91),-(Analítico!M$1&gt;='Gastos Gerais'!$D$4:$D$1003),-(Analítico!M$1&lt;='Gastos Gerais'!$E$4:$E$1003),-('Gastos Gerais'!$C$4:$C$1003))</f>
        <v>0</v>
      </c>
      <c r="N91" s="88">
        <f>SUMPRODUCT(-('Gastos Gerais'!$B$4:$B$1003=Analítico!$B91),-(Analítico!N$1&gt;='Gastos Gerais'!$D$4:$D$1003),-(Analítico!N$1&lt;='Gastos Gerais'!$E$4:$E$1003),-('Gastos Gerais'!$C$4:$C$1003))</f>
        <v>0</v>
      </c>
      <c r="O91" s="88">
        <f>SUMPRODUCT(-('Gastos Gerais'!$B$4:$B$1003=Analítico!$B91),-(Analítico!O$1&gt;='Gastos Gerais'!$D$4:$D$1003),-(Analítico!O$1&lt;='Gastos Gerais'!$E$4:$E$1003),-('Gastos Gerais'!$C$4:$C$1003))</f>
        <v>0</v>
      </c>
      <c r="P91" s="88">
        <f>SUMPRODUCT(-('Gastos Gerais'!$B$4:$B$1003=Analítico!$B91),-(Analítico!P$1&gt;='Gastos Gerais'!$D$4:$D$1003),-(Analítico!P$1&lt;='Gastos Gerais'!$E$4:$E$1003),-('Gastos Gerais'!$C$4:$C$1003))</f>
        <v>0</v>
      </c>
      <c r="Q91" s="88">
        <f>SUMPRODUCT(-('Gastos Gerais'!$B$4:$B$1003=Analítico!$B91),-(Analítico!Q$1&gt;='Gastos Gerais'!$D$4:$D$1003),-(Analítico!Q$1&lt;='Gastos Gerais'!$E$4:$E$1003),-('Gastos Gerais'!$C$4:$C$1003))</f>
        <v>0</v>
      </c>
      <c r="R91" s="88">
        <f>SUMPRODUCT(-('Gastos Gerais'!$B$4:$B$1003=Analítico!$B91),-(Analítico!R$1&gt;='Gastos Gerais'!$D$4:$D$1003),-(Analítico!R$1&lt;='Gastos Gerais'!$E$4:$E$1003),-('Gastos Gerais'!$C$4:$C$1003))</f>
        <v>0</v>
      </c>
      <c r="S91" s="88">
        <f>SUMPRODUCT(-('Gastos Gerais'!$B$4:$B$1003=Analítico!$B91),-(Analítico!S$1&gt;='Gastos Gerais'!$D$4:$D$1003),-(Analítico!S$1&lt;='Gastos Gerais'!$E$4:$E$1003),-('Gastos Gerais'!$C$4:$C$1003))</f>
        <v>0</v>
      </c>
      <c r="T91" s="88">
        <f>SUMPRODUCT(-('Gastos Gerais'!$B$4:$B$1003=Analítico!$B91),-(Analítico!T$1&gt;='Gastos Gerais'!$D$4:$D$1003),-(Analítico!T$1&lt;='Gastos Gerais'!$E$4:$E$1003),-('Gastos Gerais'!$C$4:$C$1003))</f>
        <v>0</v>
      </c>
      <c r="U91" s="88">
        <f>SUMPRODUCT(-('Gastos Gerais'!$B$4:$B$1003=Analítico!$B91),-(Analítico!U$1&gt;='Gastos Gerais'!$D$4:$D$1003),-(Analítico!U$1&lt;='Gastos Gerais'!$E$4:$E$1003),-('Gastos Gerais'!$C$4:$C$1003))</f>
        <v>0</v>
      </c>
      <c r="V91" s="88">
        <f>SUMPRODUCT(-('Gastos Gerais'!$B$4:$B$1003=Analítico!$B91),-(Analítico!V$1&gt;='Gastos Gerais'!$D$4:$D$1003),-(Analítico!V$1&lt;='Gastos Gerais'!$E$4:$E$1003),-('Gastos Gerais'!$C$4:$C$1003))</f>
        <v>0</v>
      </c>
      <c r="W91" s="88">
        <f>SUMPRODUCT(-('Gastos Gerais'!$B$4:$B$1003=Analítico!$B91),-(Analítico!W$1&gt;='Gastos Gerais'!$D$4:$D$1003),-(Analítico!W$1&lt;='Gastos Gerais'!$E$4:$E$1003),-('Gastos Gerais'!$C$4:$C$1003))</f>
        <v>0</v>
      </c>
      <c r="X91" s="88">
        <f>SUMPRODUCT(-('Gastos Gerais'!$B$4:$B$1003=Analítico!$B91),-(Analítico!X$1&gt;='Gastos Gerais'!$D$4:$D$1003),-(Analítico!X$1&lt;='Gastos Gerais'!$E$4:$E$1003),-('Gastos Gerais'!$C$4:$C$1003))</f>
        <v>0</v>
      </c>
      <c r="Y91" s="88">
        <f>SUMPRODUCT(-('Gastos Gerais'!$B$4:$B$1003=Analítico!$B91),-(Analítico!Y$1&gt;='Gastos Gerais'!$D$4:$D$1003),-(Analítico!Y$1&lt;='Gastos Gerais'!$E$4:$E$1003),-('Gastos Gerais'!$C$4:$C$1003))</f>
        <v>0</v>
      </c>
      <c r="Z91" s="88">
        <f>SUMPRODUCT(-('Gastos Gerais'!$B$4:$B$1003=Analítico!$B91),-(Analítico!Z$1&gt;='Gastos Gerais'!$D$4:$D$1003),-(Analítico!Z$1&lt;='Gastos Gerais'!$E$4:$E$1003),-('Gastos Gerais'!$C$4:$C$1003))</f>
        <v>0</v>
      </c>
      <c r="AA91" s="88">
        <f>SUMPRODUCT(-('Gastos Gerais'!$B$4:$B$1003=Analítico!$B91),-(Analítico!AA$1&gt;='Gastos Gerais'!$D$4:$D$1003),-(Analítico!AA$1&lt;='Gastos Gerais'!$E$4:$E$1003),-('Gastos Gerais'!$C$4:$C$1003))</f>
        <v>0</v>
      </c>
      <c r="AB91" s="88">
        <f>SUMPRODUCT(-('Gastos Gerais'!$B$4:$B$1003=Analítico!$B91),-(Analítico!AB$1&gt;='Gastos Gerais'!$D$4:$D$1003),-(Analítico!AB$1&lt;='Gastos Gerais'!$E$4:$E$1003),-('Gastos Gerais'!$C$4:$C$1003))</f>
        <v>0</v>
      </c>
      <c r="AC91" s="88">
        <f>SUMPRODUCT(-('Gastos Gerais'!$B$4:$B$1003=Analítico!$B91),-(Analítico!AC$1&gt;='Gastos Gerais'!$D$4:$D$1003),-(Analítico!AC$1&lt;='Gastos Gerais'!$E$4:$E$1003),-('Gastos Gerais'!$C$4:$C$1003))</f>
        <v>0</v>
      </c>
      <c r="AD91" s="88">
        <f>SUMPRODUCT(-('Gastos Gerais'!$B$4:$B$1003=Analítico!$B91),-(Analítico!AD$1&gt;='Gastos Gerais'!$D$4:$D$1003),-(Analítico!AD$1&lt;='Gastos Gerais'!$E$4:$E$1003),-('Gastos Gerais'!$C$4:$C$1003))</f>
        <v>0</v>
      </c>
      <c r="AE91" s="88">
        <f>SUMPRODUCT(-('Gastos Gerais'!$B$4:$B$1003=Analítico!$B91),-(Analítico!AE$1&gt;='Gastos Gerais'!$D$4:$D$1003),-(Analítico!AE$1&lt;='Gastos Gerais'!$E$4:$E$1003),-('Gastos Gerais'!$C$4:$C$1003))</f>
        <v>0</v>
      </c>
      <c r="AF91" s="88">
        <f>SUMPRODUCT(-('Gastos Gerais'!$B$4:$B$1003=Analítico!$B91),-(Analítico!AF$1&gt;='Gastos Gerais'!$D$4:$D$1003),-(Analítico!AF$1&lt;='Gastos Gerais'!$E$4:$E$1003),-('Gastos Gerais'!$C$4:$C$1003))</f>
        <v>0</v>
      </c>
      <c r="AG91" s="88">
        <f>SUMPRODUCT(-('Gastos Gerais'!$B$4:$B$1003=Analítico!$B91),-(Analítico!AG$1&gt;='Gastos Gerais'!$D$4:$D$1003),-(Analítico!AG$1&lt;='Gastos Gerais'!$E$4:$E$1003),-('Gastos Gerais'!$C$4:$C$1003))</f>
        <v>0</v>
      </c>
      <c r="AH91" s="88">
        <f>SUMPRODUCT(-('Gastos Gerais'!$B$4:$B$1003=Analítico!$B91),-(Analítico!AH$1&gt;='Gastos Gerais'!$D$4:$D$1003),-(Analítico!AH$1&lt;='Gastos Gerais'!$E$4:$E$1003),-('Gastos Gerais'!$C$4:$C$1003))</f>
        <v>0</v>
      </c>
      <c r="AI91" s="88">
        <f>SUMPRODUCT(-('Gastos Gerais'!$B$4:$B$1003=Analítico!$B91),-(Analítico!AI$1&gt;='Gastos Gerais'!$D$4:$D$1003),-(Analítico!AI$1&lt;='Gastos Gerais'!$E$4:$E$1003),-('Gastos Gerais'!$C$4:$C$1003))</f>
        <v>0</v>
      </c>
      <c r="AJ91" s="88">
        <f>SUMPRODUCT(-('Gastos Gerais'!$B$4:$B$1003=Analítico!$B91),-(Analítico!AJ$1&gt;='Gastos Gerais'!$D$4:$D$1003),-(Analítico!AJ$1&lt;='Gastos Gerais'!$E$4:$E$1003),-('Gastos Gerais'!$C$4:$C$1003))</f>
        <v>0</v>
      </c>
      <c r="AK91" s="88">
        <f>SUMPRODUCT(-('Gastos Gerais'!$B$4:$B$1003=Analítico!$B91),-(Analítico!AK$1&gt;='Gastos Gerais'!$D$4:$D$1003),-(Analítico!AK$1&lt;='Gastos Gerais'!$E$4:$E$1003),-('Gastos Gerais'!$C$4:$C$1003))</f>
        <v>0</v>
      </c>
      <c r="AL91" s="88">
        <f>SUMPRODUCT(-('Gastos Gerais'!$B$4:$B$1003=Analítico!$B91),-(Analítico!AL$1&gt;='Gastos Gerais'!$D$4:$D$1003),-(Analítico!AL$1&lt;='Gastos Gerais'!$E$4:$E$1003),-('Gastos Gerais'!$C$4:$C$1003))</f>
        <v>0</v>
      </c>
      <c r="AM91" s="122">
        <f t="shared" si="20"/>
        <v>0</v>
      </c>
      <c r="AN91" s="91">
        <f t="shared" ca="1" si="21"/>
        <v>0</v>
      </c>
      <c r="AO91" s="108"/>
      <c r="AP91" s="108"/>
      <c r="AQ91" s="108"/>
      <c r="AR91" s="108"/>
      <c r="AS91" s="108"/>
      <c r="AT91" s="108"/>
      <c r="AU91" s="108"/>
      <c r="AV91" s="108"/>
      <c r="AW91" s="108"/>
      <c r="AX91" s="108"/>
      <c r="AY91" s="108"/>
      <c r="AZ91" s="108"/>
      <c r="BA91" s="108"/>
      <c r="BB91" s="108"/>
      <c r="BC91" s="108"/>
      <c r="BD91" s="108"/>
      <c r="BE91" s="108"/>
    </row>
    <row r="92" spans="1:57" ht="23.25" customHeight="1">
      <c r="A92" s="76" t="s">
        <v>280</v>
      </c>
      <c r="B92" s="30" t="s">
        <v>281</v>
      </c>
      <c r="C92" s="88">
        <f>SUMPRODUCT(-('Gastos Gerais'!$B$4:$B$1003=Analítico!$B92),-(Analítico!C$1&gt;='Gastos Gerais'!$D$4:$D$1003),-(Analítico!C$1&lt;='Gastos Gerais'!$E$4:$E$1003),-('Gastos Gerais'!$C$4:$C$1003))</f>
        <v>0</v>
      </c>
      <c r="D92" s="88">
        <f>SUMPRODUCT(-('Gastos Gerais'!$B$4:$B$1003=Analítico!$B92),-(Analítico!D$1&gt;='Gastos Gerais'!$D$4:$D$1003),-(Analítico!D$1&lt;='Gastos Gerais'!$E$4:$E$1003),-('Gastos Gerais'!$C$4:$C$1003))</f>
        <v>0</v>
      </c>
      <c r="E92" s="88">
        <f>SUMPRODUCT(-('Gastos Gerais'!$B$4:$B$1003=Analítico!$B92),-(Analítico!E$1&gt;='Gastos Gerais'!$D$4:$D$1003),-(Analítico!E$1&lt;='Gastos Gerais'!$E$4:$E$1003),-('Gastos Gerais'!$C$4:$C$1003))</f>
        <v>0</v>
      </c>
      <c r="F92" s="88">
        <f>SUMPRODUCT(-('Gastos Gerais'!$B$4:$B$1003=Analítico!$B92),-(Analítico!F$1&gt;='Gastos Gerais'!$D$4:$D$1003),-(Analítico!F$1&lt;='Gastos Gerais'!$E$4:$E$1003),-('Gastos Gerais'!$C$4:$C$1003))</f>
        <v>0</v>
      </c>
      <c r="G92" s="88">
        <f>SUMPRODUCT(-('Gastos Gerais'!$B$4:$B$1003=Analítico!$B92),-(Analítico!G$1&gt;='Gastos Gerais'!$D$4:$D$1003),-(Analítico!G$1&lt;='Gastos Gerais'!$E$4:$E$1003),-('Gastos Gerais'!$C$4:$C$1003))</f>
        <v>0</v>
      </c>
      <c r="H92" s="88">
        <f>SUMPRODUCT(-('Gastos Gerais'!$B$4:$B$1003=Analítico!$B92),-(Analítico!H$1&gt;='Gastos Gerais'!$D$4:$D$1003),-(Analítico!H$1&lt;='Gastos Gerais'!$E$4:$E$1003),-('Gastos Gerais'!$C$4:$C$1003))</f>
        <v>0</v>
      </c>
      <c r="I92" s="88">
        <f>SUMPRODUCT(-('Gastos Gerais'!$B$4:$B$1003=Analítico!$B92),-(Analítico!I$1&gt;='Gastos Gerais'!$D$4:$D$1003),-(Analítico!I$1&lt;='Gastos Gerais'!$E$4:$E$1003),-('Gastos Gerais'!$C$4:$C$1003))</f>
        <v>0</v>
      </c>
      <c r="J92" s="88">
        <f>SUMPRODUCT(-('Gastos Gerais'!$B$4:$B$1003=Analítico!$B92),-(Analítico!J$1&gt;='Gastos Gerais'!$D$4:$D$1003),-(Analítico!J$1&lt;='Gastos Gerais'!$E$4:$E$1003),-('Gastos Gerais'!$C$4:$C$1003))</f>
        <v>0</v>
      </c>
      <c r="K92" s="88">
        <f>SUMPRODUCT(-('Gastos Gerais'!$B$4:$B$1003=Analítico!$B92),-(Analítico!K$1&gt;='Gastos Gerais'!$D$4:$D$1003),-(Analítico!K$1&lt;='Gastos Gerais'!$E$4:$E$1003),-('Gastos Gerais'!$C$4:$C$1003))</f>
        <v>0</v>
      </c>
      <c r="L92" s="88">
        <f>SUMPRODUCT(-('Gastos Gerais'!$B$4:$B$1003=Analítico!$B92),-(Analítico!L$1&gt;='Gastos Gerais'!$D$4:$D$1003),-(Analítico!L$1&lt;='Gastos Gerais'!$E$4:$E$1003),-('Gastos Gerais'!$C$4:$C$1003))</f>
        <v>0</v>
      </c>
      <c r="M92" s="88">
        <f>SUMPRODUCT(-('Gastos Gerais'!$B$4:$B$1003=Analítico!$B92),-(Analítico!M$1&gt;='Gastos Gerais'!$D$4:$D$1003),-(Analítico!M$1&lt;='Gastos Gerais'!$E$4:$E$1003),-('Gastos Gerais'!$C$4:$C$1003))</f>
        <v>0</v>
      </c>
      <c r="N92" s="88">
        <f>SUMPRODUCT(-('Gastos Gerais'!$B$4:$B$1003=Analítico!$B92),-(Analítico!N$1&gt;='Gastos Gerais'!$D$4:$D$1003),-(Analítico!N$1&lt;='Gastos Gerais'!$E$4:$E$1003),-('Gastos Gerais'!$C$4:$C$1003))</f>
        <v>0</v>
      </c>
      <c r="O92" s="88">
        <f>SUMPRODUCT(-('Gastos Gerais'!$B$4:$B$1003=Analítico!$B92),-(Analítico!O$1&gt;='Gastos Gerais'!$D$4:$D$1003),-(Analítico!O$1&lt;='Gastos Gerais'!$E$4:$E$1003),-('Gastos Gerais'!$C$4:$C$1003))</f>
        <v>0</v>
      </c>
      <c r="P92" s="88">
        <f>SUMPRODUCT(-('Gastos Gerais'!$B$4:$B$1003=Analítico!$B92),-(Analítico!P$1&gt;='Gastos Gerais'!$D$4:$D$1003),-(Analítico!P$1&lt;='Gastos Gerais'!$E$4:$E$1003),-('Gastos Gerais'!$C$4:$C$1003))</f>
        <v>0</v>
      </c>
      <c r="Q92" s="88">
        <f>SUMPRODUCT(-('Gastos Gerais'!$B$4:$B$1003=Analítico!$B92),-(Analítico!Q$1&gt;='Gastos Gerais'!$D$4:$D$1003),-(Analítico!Q$1&lt;='Gastos Gerais'!$E$4:$E$1003),-('Gastos Gerais'!$C$4:$C$1003))</f>
        <v>0</v>
      </c>
      <c r="R92" s="88">
        <f>SUMPRODUCT(-('Gastos Gerais'!$B$4:$B$1003=Analítico!$B92),-(Analítico!R$1&gt;='Gastos Gerais'!$D$4:$D$1003),-(Analítico!R$1&lt;='Gastos Gerais'!$E$4:$E$1003),-('Gastos Gerais'!$C$4:$C$1003))</f>
        <v>0</v>
      </c>
      <c r="S92" s="88">
        <f>SUMPRODUCT(-('Gastos Gerais'!$B$4:$B$1003=Analítico!$B92),-(Analítico!S$1&gt;='Gastos Gerais'!$D$4:$D$1003),-(Analítico!S$1&lt;='Gastos Gerais'!$E$4:$E$1003),-('Gastos Gerais'!$C$4:$C$1003))</f>
        <v>0</v>
      </c>
      <c r="T92" s="88">
        <f>SUMPRODUCT(-('Gastos Gerais'!$B$4:$B$1003=Analítico!$B92),-(Analítico!T$1&gt;='Gastos Gerais'!$D$4:$D$1003),-(Analítico!T$1&lt;='Gastos Gerais'!$E$4:$E$1003),-('Gastos Gerais'!$C$4:$C$1003))</f>
        <v>0</v>
      </c>
      <c r="U92" s="88">
        <f>SUMPRODUCT(-('Gastos Gerais'!$B$4:$B$1003=Analítico!$B92),-(Analítico!U$1&gt;='Gastos Gerais'!$D$4:$D$1003),-(Analítico!U$1&lt;='Gastos Gerais'!$E$4:$E$1003),-('Gastos Gerais'!$C$4:$C$1003))</f>
        <v>0</v>
      </c>
      <c r="V92" s="88">
        <f>SUMPRODUCT(-('Gastos Gerais'!$B$4:$B$1003=Analítico!$B92),-(Analítico!V$1&gt;='Gastos Gerais'!$D$4:$D$1003),-(Analítico!V$1&lt;='Gastos Gerais'!$E$4:$E$1003),-('Gastos Gerais'!$C$4:$C$1003))</f>
        <v>0</v>
      </c>
      <c r="W92" s="88">
        <f>SUMPRODUCT(-('Gastos Gerais'!$B$4:$B$1003=Analítico!$B92),-(Analítico!W$1&gt;='Gastos Gerais'!$D$4:$D$1003),-(Analítico!W$1&lt;='Gastos Gerais'!$E$4:$E$1003),-('Gastos Gerais'!$C$4:$C$1003))</f>
        <v>0</v>
      </c>
      <c r="X92" s="88">
        <f>SUMPRODUCT(-('Gastos Gerais'!$B$4:$B$1003=Analítico!$B92),-(Analítico!X$1&gt;='Gastos Gerais'!$D$4:$D$1003),-(Analítico!X$1&lt;='Gastos Gerais'!$E$4:$E$1003),-('Gastos Gerais'!$C$4:$C$1003))</f>
        <v>0</v>
      </c>
      <c r="Y92" s="88">
        <f>SUMPRODUCT(-('Gastos Gerais'!$B$4:$B$1003=Analítico!$B92),-(Analítico!Y$1&gt;='Gastos Gerais'!$D$4:$D$1003),-(Analítico!Y$1&lt;='Gastos Gerais'!$E$4:$E$1003),-('Gastos Gerais'!$C$4:$C$1003))</f>
        <v>0</v>
      </c>
      <c r="Z92" s="88">
        <f>SUMPRODUCT(-('Gastos Gerais'!$B$4:$B$1003=Analítico!$B92),-(Analítico!Z$1&gt;='Gastos Gerais'!$D$4:$D$1003),-(Analítico!Z$1&lt;='Gastos Gerais'!$E$4:$E$1003),-('Gastos Gerais'!$C$4:$C$1003))</f>
        <v>0</v>
      </c>
      <c r="AA92" s="88">
        <f>SUMPRODUCT(-('Gastos Gerais'!$B$4:$B$1003=Analítico!$B92),-(Analítico!AA$1&gt;='Gastos Gerais'!$D$4:$D$1003),-(Analítico!AA$1&lt;='Gastos Gerais'!$E$4:$E$1003),-('Gastos Gerais'!$C$4:$C$1003))</f>
        <v>0</v>
      </c>
      <c r="AB92" s="88">
        <f>SUMPRODUCT(-('Gastos Gerais'!$B$4:$B$1003=Analítico!$B92),-(Analítico!AB$1&gt;='Gastos Gerais'!$D$4:$D$1003),-(Analítico!AB$1&lt;='Gastos Gerais'!$E$4:$E$1003),-('Gastos Gerais'!$C$4:$C$1003))</f>
        <v>0</v>
      </c>
      <c r="AC92" s="88">
        <f>SUMPRODUCT(-('Gastos Gerais'!$B$4:$B$1003=Analítico!$B92),-(Analítico!AC$1&gt;='Gastos Gerais'!$D$4:$D$1003),-(Analítico!AC$1&lt;='Gastos Gerais'!$E$4:$E$1003),-('Gastos Gerais'!$C$4:$C$1003))</f>
        <v>0</v>
      </c>
      <c r="AD92" s="88">
        <f>SUMPRODUCT(-('Gastos Gerais'!$B$4:$B$1003=Analítico!$B92),-(Analítico!AD$1&gt;='Gastos Gerais'!$D$4:$D$1003),-(Analítico!AD$1&lt;='Gastos Gerais'!$E$4:$E$1003),-('Gastos Gerais'!$C$4:$C$1003))</f>
        <v>0</v>
      </c>
      <c r="AE92" s="88">
        <f>SUMPRODUCT(-('Gastos Gerais'!$B$4:$B$1003=Analítico!$B92),-(Analítico!AE$1&gt;='Gastos Gerais'!$D$4:$D$1003),-(Analítico!AE$1&lt;='Gastos Gerais'!$E$4:$E$1003),-('Gastos Gerais'!$C$4:$C$1003))</f>
        <v>0</v>
      </c>
      <c r="AF92" s="88">
        <f>SUMPRODUCT(-('Gastos Gerais'!$B$4:$B$1003=Analítico!$B92),-(Analítico!AF$1&gt;='Gastos Gerais'!$D$4:$D$1003),-(Analítico!AF$1&lt;='Gastos Gerais'!$E$4:$E$1003),-('Gastos Gerais'!$C$4:$C$1003))</f>
        <v>0</v>
      </c>
      <c r="AG92" s="88">
        <f>SUMPRODUCT(-('Gastos Gerais'!$B$4:$B$1003=Analítico!$B92),-(Analítico!AG$1&gt;='Gastos Gerais'!$D$4:$D$1003),-(Analítico!AG$1&lt;='Gastos Gerais'!$E$4:$E$1003),-('Gastos Gerais'!$C$4:$C$1003))</f>
        <v>0</v>
      </c>
      <c r="AH92" s="88">
        <f>SUMPRODUCT(-('Gastos Gerais'!$B$4:$B$1003=Analítico!$B92),-(Analítico!AH$1&gt;='Gastos Gerais'!$D$4:$D$1003),-(Analítico!AH$1&lt;='Gastos Gerais'!$E$4:$E$1003),-('Gastos Gerais'!$C$4:$C$1003))</f>
        <v>0</v>
      </c>
      <c r="AI92" s="88">
        <f>SUMPRODUCT(-('Gastos Gerais'!$B$4:$B$1003=Analítico!$B92),-(Analítico!AI$1&gt;='Gastos Gerais'!$D$4:$D$1003),-(Analítico!AI$1&lt;='Gastos Gerais'!$E$4:$E$1003),-('Gastos Gerais'!$C$4:$C$1003))</f>
        <v>0</v>
      </c>
      <c r="AJ92" s="88">
        <f>SUMPRODUCT(-('Gastos Gerais'!$B$4:$B$1003=Analítico!$B92),-(Analítico!AJ$1&gt;='Gastos Gerais'!$D$4:$D$1003),-(Analítico!AJ$1&lt;='Gastos Gerais'!$E$4:$E$1003),-('Gastos Gerais'!$C$4:$C$1003))</f>
        <v>0</v>
      </c>
      <c r="AK92" s="88">
        <f>SUMPRODUCT(-('Gastos Gerais'!$B$4:$B$1003=Analítico!$B92),-(Analítico!AK$1&gt;='Gastos Gerais'!$D$4:$D$1003),-(Analítico!AK$1&lt;='Gastos Gerais'!$E$4:$E$1003),-('Gastos Gerais'!$C$4:$C$1003))</f>
        <v>0</v>
      </c>
      <c r="AL92" s="88">
        <f>SUMPRODUCT(-('Gastos Gerais'!$B$4:$B$1003=Analítico!$B92),-(Analítico!AL$1&gt;='Gastos Gerais'!$D$4:$D$1003),-(Analítico!AL$1&lt;='Gastos Gerais'!$E$4:$E$1003),-('Gastos Gerais'!$C$4:$C$1003))</f>
        <v>0</v>
      </c>
      <c r="AM92" s="122">
        <f t="shared" si="20"/>
        <v>0</v>
      </c>
      <c r="AN92" s="91">
        <f t="shared" ca="1" si="21"/>
        <v>0</v>
      </c>
      <c r="AO92" s="108"/>
      <c r="AP92" s="108"/>
      <c r="AQ92" s="108"/>
      <c r="AR92" s="108"/>
      <c r="AS92" s="108"/>
      <c r="AT92" s="108"/>
      <c r="AU92" s="108"/>
      <c r="AV92" s="108"/>
      <c r="AW92" s="108"/>
      <c r="AX92" s="108"/>
      <c r="AY92" s="108"/>
      <c r="AZ92" s="108"/>
      <c r="BA92" s="108"/>
      <c r="BB92" s="108"/>
      <c r="BC92" s="108"/>
      <c r="BD92" s="108"/>
      <c r="BE92" s="108"/>
    </row>
    <row r="93" spans="1:57" ht="23.25" customHeight="1">
      <c r="A93" s="76" t="s">
        <v>282</v>
      </c>
      <c r="B93" s="30" t="s">
        <v>283</v>
      </c>
      <c r="C93" s="88">
        <f>SUMPRODUCT(-('Gastos Gerais'!$B$4:$B$1003=Analítico!$B93),-(Analítico!C$1&gt;='Gastos Gerais'!$D$4:$D$1003),-(Analítico!C$1&lt;='Gastos Gerais'!$E$4:$E$1003),-('Gastos Gerais'!$C$4:$C$1003))</f>
        <v>500</v>
      </c>
      <c r="D93" s="88">
        <f>SUMPRODUCT(-('Gastos Gerais'!$B$4:$B$1003=Analítico!$B93),-(Analítico!D$1&gt;='Gastos Gerais'!$D$4:$D$1003),-(Analítico!D$1&lt;='Gastos Gerais'!$E$4:$E$1003),-('Gastos Gerais'!$C$4:$C$1003))</f>
        <v>500</v>
      </c>
      <c r="E93" s="88">
        <f>SUMPRODUCT(-('Gastos Gerais'!$B$4:$B$1003=Analítico!$B93),-(Analítico!E$1&gt;='Gastos Gerais'!$D$4:$D$1003),-(Analítico!E$1&lt;='Gastos Gerais'!$E$4:$E$1003),-('Gastos Gerais'!$C$4:$C$1003))</f>
        <v>500</v>
      </c>
      <c r="F93" s="88">
        <f>SUMPRODUCT(-('Gastos Gerais'!$B$4:$B$1003=Analítico!$B93),-(Analítico!F$1&gt;='Gastos Gerais'!$D$4:$D$1003),-(Analítico!F$1&lt;='Gastos Gerais'!$E$4:$E$1003),-('Gastos Gerais'!$C$4:$C$1003))</f>
        <v>500</v>
      </c>
      <c r="G93" s="88">
        <f>SUMPRODUCT(-('Gastos Gerais'!$B$4:$B$1003=Analítico!$B93),-(Analítico!G$1&gt;='Gastos Gerais'!$D$4:$D$1003),-(Analítico!G$1&lt;='Gastos Gerais'!$E$4:$E$1003),-('Gastos Gerais'!$C$4:$C$1003))</f>
        <v>500</v>
      </c>
      <c r="H93" s="88">
        <f>SUMPRODUCT(-('Gastos Gerais'!$B$4:$B$1003=Analítico!$B93),-(Analítico!H$1&gt;='Gastos Gerais'!$D$4:$D$1003),-(Analítico!H$1&lt;='Gastos Gerais'!$E$4:$E$1003),-('Gastos Gerais'!$C$4:$C$1003))</f>
        <v>500</v>
      </c>
      <c r="I93" s="88">
        <f>SUMPRODUCT(-('Gastos Gerais'!$B$4:$B$1003=Analítico!$B93),-(Analítico!I$1&gt;='Gastos Gerais'!$D$4:$D$1003),-(Analítico!I$1&lt;='Gastos Gerais'!$E$4:$E$1003),-('Gastos Gerais'!$C$4:$C$1003))</f>
        <v>0</v>
      </c>
      <c r="J93" s="88">
        <f>SUMPRODUCT(-('Gastos Gerais'!$B$4:$B$1003=Analítico!$B93),-(Analítico!J$1&gt;='Gastos Gerais'!$D$4:$D$1003),-(Analítico!J$1&lt;='Gastos Gerais'!$E$4:$E$1003),-('Gastos Gerais'!$C$4:$C$1003))</f>
        <v>0</v>
      </c>
      <c r="K93" s="88">
        <f>SUMPRODUCT(-('Gastos Gerais'!$B$4:$B$1003=Analítico!$B93),-(Analítico!K$1&gt;='Gastos Gerais'!$D$4:$D$1003),-(Analítico!K$1&lt;='Gastos Gerais'!$E$4:$E$1003),-('Gastos Gerais'!$C$4:$C$1003))</f>
        <v>0</v>
      </c>
      <c r="L93" s="88">
        <f>SUMPRODUCT(-('Gastos Gerais'!$B$4:$B$1003=Analítico!$B93),-(Analítico!L$1&gt;='Gastos Gerais'!$D$4:$D$1003),-(Analítico!L$1&lt;='Gastos Gerais'!$E$4:$E$1003),-('Gastos Gerais'!$C$4:$C$1003))</f>
        <v>0</v>
      </c>
      <c r="M93" s="88">
        <f>SUMPRODUCT(-('Gastos Gerais'!$B$4:$B$1003=Analítico!$B93),-(Analítico!M$1&gt;='Gastos Gerais'!$D$4:$D$1003),-(Analítico!M$1&lt;='Gastos Gerais'!$E$4:$E$1003),-('Gastos Gerais'!$C$4:$C$1003))</f>
        <v>0</v>
      </c>
      <c r="N93" s="88">
        <f>SUMPRODUCT(-('Gastos Gerais'!$B$4:$B$1003=Analítico!$B93),-(Analítico!N$1&gt;='Gastos Gerais'!$D$4:$D$1003),-(Analítico!N$1&lt;='Gastos Gerais'!$E$4:$E$1003),-('Gastos Gerais'!$C$4:$C$1003))</f>
        <v>0</v>
      </c>
      <c r="O93" s="88">
        <f>SUMPRODUCT(-('Gastos Gerais'!$B$4:$B$1003=Analítico!$B93),-(Analítico!O$1&gt;='Gastos Gerais'!$D$4:$D$1003),-(Analítico!O$1&lt;='Gastos Gerais'!$E$4:$E$1003),-('Gastos Gerais'!$C$4:$C$1003))</f>
        <v>0</v>
      </c>
      <c r="P93" s="88">
        <f>SUMPRODUCT(-('Gastos Gerais'!$B$4:$B$1003=Analítico!$B93),-(Analítico!P$1&gt;='Gastos Gerais'!$D$4:$D$1003),-(Analítico!P$1&lt;='Gastos Gerais'!$E$4:$E$1003),-('Gastos Gerais'!$C$4:$C$1003))</f>
        <v>0</v>
      </c>
      <c r="Q93" s="88">
        <f>SUMPRODUCT(-('Gastos Gerais'!$B$4:$B$1003=Analítico!$B93),-(Analítico!Q$1&gt;='Gastos Gerais'!$D$4:$D$1003),-(Analítico!Q$1&lt;='Gastos Gerais'!$E$4:$E$1003),-('Gastos Gerais'!$C$4:$C$1003))</f>
        <v>0</v>
      </c>
      <c r="R93" s="88">
        <f>SUMPRODUCT(-('Gastos Gerais'!$B$4:$B$1003=Analítico!$B93),-(Analítico!R$1&gt;='Gastos Gerais'!$D$4:$D$1003),-(Analítico!R$1&lt;='Gastos Gerais'!$E$4:$E$1003),-('Gastos Gerais'!$C$4:$C$1003))</f>
        <v>0</v>
      </c>
      <c r="S93" s="88">
        <f>SUMPRODUCT(-('Gastos Gerais'!$B$4:$B$1003=Analítico!$B93),-(Analítico!S$1&gt;='Gastos Gerais'!$D$4:$D$1003),-(Analítico!S$1&lt;='Gastos Gerais'!$E$4:$E$1003),-('Gastos Gerais'!$C$4:$C$1003))</f>
        <v>0</v>
      </c>
      <c r="T93" s="88">
        <f>SUMPRODUCT(-('Gastos Gerais'!$B$4:$B$1003=Analítico!$B93),-(Analítico!T$1&gt;='Gastos Gerais'!$D$4:$D$1003),-(Analítico!T$1&lt;='Gastos Gerais'!$E$4:$E$1003),-('Gastos Gerais'!$C$4:$C$1003))</f>
        <v>0</v>
      </c>
      <c r="U93" s="88">
        <f>SUMPRODUCT(-('Gastos Gerais'!$B$4:$B$1003=Analítico!$B93),-(Analítico!U$1&gt;='Gastos Gerais'!$D$4:$D$1003),-(Analítico!U$1&lt;='Gastos Gerais'!$E$4:$E$1003),-('Gastos Gerais'!$C$4:$C$1003))</f>
        <v>0</v>
      </c>
      <c r="V93" s="88">
        <f>SUMPRODUCT(-('Gastos Gerais'!$B$4:$B$1003=Analítico!$B93),-(Analítico!V$1&gt;='Gastos Gerais'!$D$4:$D$1003),-(Analítico!V$1&lt;='Gastos Gerais'!$E$4:$E$1003),-('Gastos Gerais'!$C$4:$C$1003))</f>
        <v>0</v>
      </c>
      <c r="W93" s="88">
        <f>SUMPRODUCT(-('Gastos Gerais'!$B$4:$B$1003=Analítico!$B93),-(Analítico!W$1&gt;='Gastos Gerais'!$D$4:$D$1003),-(Analítico!W$1&lt;='Gastos Gerais'!$E$4:$E$1003),-('Gastos Gerais'!$C$4:$C$1003))</f>
        <v>0</v>
      </c>
      <c r="X93" s="88">
        <f>SUMPRODUCT(-('Gastos Gerais'!$B$4:$B$1003=Analítico!$B93),-(Analítico!X$1&gt;='Gastos Gerais'!$D$4:$D$1003),-(Analítico!X$1&lt;='Gastos Gerais'!$E$4:$E$1003),-('Gastos Gerais'!$C$4:$C$1003))</f>
        <v>0</v>
      </c>
      <c r="Y93" s="88">
        <f>SUMPRODUCT(-('Gastos Gerais'!$B$4:$B$1003=Analítico!$B93),-(Analítico!Y$1&gt;='Gastos Gerais'!$D$4:$D$1003),-(Analítico!Y$1&lt;='Gastos Gerais'!$E$4:$E$1003),-('Gastos Gerais'!$C$4:$C$1003))</f>
        <v>0</v>
      </c>
      <c r="Z93" s="88">
        <f>SUMPRODUCT(-('Gastos Gerais'!$B$4:$B$1003=Analítico!$B93),-(Analítico!Z$1&gt;='Gastos Gerais'!$D$4:$D$1003),-(Analítico!Z$1&lt;='Gastos Gerais'!$E$4:$E$1003),-('Gastos Gerais'!$C$4:$C$1003))</f>
        <v>0</v>
      </c>
      <c r="AA93" s="88">
        <f>SUMPRODUCT(-('Gastos Gerais'!$B$4:$B$1003=Analítico!$B93),-(Analítico!AA$1&gt;='Gastos Gerais'!$D$4:$D$1003),-(Analítico!AA$1&lt;='Gastos Gerais'!$E$4:$E$1003),-('Gastos Gerais'!$C$4:$C$1003))</f>
        <v>0</v>
      </c>
      <c r="AB93" s="88">
        <f>SUMPRODUCT(-('Gastos Gerais'!$B$4:$B$1003=Analítico!$B93),-(Analítico!AB$1&gt;='Gastos Gerais'!$D$4:$D$1003),-(Analítico!AB$1&lt;='Gastos Gerais'!$E$4:$E$1003),-('Gastos Gerais'!$C$4:$C$1003))</f>
        <v>0</v>
      </c>
      <c r="AC93" s="88">
        <f>SUMPRODUCT(-('Gastos Gerais'!$B$4:$B$1003=Analítico!$B93),-(Analítico!AC$1&gt;='Gastos Gerais'!$D$4:$D$1003),-(Analítico!AC$1&lt;='Gastos Gerais'!$E$4:$E$1003),-('Gastos Gerais'!$C$4:$C$1003))</f>
        <v>0</v>
      </c>
      <c r="AD93" s="88">
        <f>SUMPRODUCT(-('Gastos Gerais'!$B$4:$B$1003=Analítico!$B93),-(Analítico!AD$1&gt;='Gastos Gerais'!$D$4:$D$1003),-(Analítico!AD$1&lt;='Gastos Gerais'!$E$4:$E$1003),-('Gastos Gerais'!$C$4:$C$1003))</f>
        <v>0</v>
      </c>
      <c r="AE93" s="88">
        <f>SUMPRODUCT(-('Gastos Gerais'!$B$4:$B$1003=Analítico!$B93),-(Analítico!AE$1&gt;='Gastos Gerais'!$D$4:$D$1003),-(Analítico!AE$1&lt;='Gastos Gerais'!$E$4:$E$1003),-('Gastos Gerais'!$C$4:$C$1003))</f>
        <v>0</v>
      </c>
      <c r="AF93" s="88">
        <f>SUMPRODUCT(-('Gastos Gerais'!$B$4:$B$1003=Analítico!$B93),-(Analítico!AF$1&gt;='Gastos Gerais'!$D$4:$D$1003),-(Analítico!AF$1&lt;='Gastos Gerais'!$E$4:$E$1003),-('Gastos Gerais'!$C$4:$C$1003))</f>
        <v>0</v>
      </c>
      <c r="AG93" s="88">
        <f>SUMPRODUCT(-('Gastos Gerais'!$B$4:$B$1003=Analítico!$B93),-(Analítico!AG$1&gt;='Gastos Gerais'!$D$4:$D$1003),-(Analítico!AG$1&lt;='Gastos Gerais'!$E$4:$E$1003),-('Gastos Gerais'!$C$4:$C$1003))</f>
        <v>0</v>
      </c>
      <c r="AH93" s="88">
        <f>SUMPRODUCT(-('Gastos Gerais'!$B$4:$B$1003=Analítico!$B93),-(Analítico!AH$1&gt;='Gastos Gerais'!$D$4:$D$1003),-(Analítico!AH$1&lt;='Gastos Gerais'!$E$4:$E$1003),-('Gastos Gerais'!$C$4:$C$1003))</f>
        <v>0</v>
      </c>
      <c r="AI93" s="88">
        <f>SUMPRODUCT(-('Gastos Gerais'!$B$4:$B$1003=Analítico!$B93),-(Analítico!AI$1&gt;='Gastos Gerais'!$D$4:$D$1003),-(Analítico!AI$1&lt;='Gastos Gerais'!$E$4:$E$1003),-('Gastos Gerais'!$C$4:$C$1003))</f>
        <v>0</v>
      </c>
      <c r="AJ93" s="88">
        <f>SUMPRODUCT(-('Gastos Gerais'!$B$4:$B$1003=Analítico!$B93),-(Analítico!AJ$1&gt;='Gastos Gerais'!$D$4:$D$1003),-(Analítico!AJ$1&lt;='Gastos Gerais'!$E$4:$E$1003),-('Gastos Gerais'!$C$4:$C$1003))</f>
        <v>0</v>
      </c>
      <c r="AK93" s="88">
        <f>SUMPRODUCT(-('Gastos Gerais'!$B$4:$B$1003=Analítico!$B93),-(Analítico!AK$1&gt;='Gastos Gerais'!$D$4:$D$1003),-(Analítico!AK$1&lt;='Gastos Gerais'!$E$4:$E$1003),-('Gastos Gerais'!$C$4:$C$1003))</f>
        <v>0</v>
      </c>
      <c r="AL93" s="88">
        <f>SUMPRODUCT(-('Gastos Gerais'!$B$4:$B$1003=Analítico!$B93),-(Analítico!AL$1&gt;='Gastos Gerais'!$D$4:$D$1003),-(Analítico!AL$1&lt;='Gastos Gerais'!$E$4:$E$1003),-('Gastos Gerais'!$C$4:$C$1003))</f>
        <v>0</v>
      </c>
      <c r="AM93" s="122">
        <f t="shared" si="20"/>
        <v>3000</v>
      </c>
      <c r="AN93" s="91">
        <f t="shared" ca="1" si="21"/>
        <v>1.9589777004624183E-4</v>
      </c>
      <c r="AO93" s="108"/>
      <c r="AP93" s="108"/>
      <c r="AQ93" s="108"/>
      <c r="AR93" s="108"/>
      <c r="AS93" s="108"/>
      <c r="AT93" s="108"/>
      <c r="AU93" s="108"/>
      <c r="AV93" s="108"/>
      <c r="AW93" s="108"/>
      <c r="AX93" s="108"/>
      <c r="AY93" s="108"/>
      <c r="AZ93" s="108"/>
      <c r="BA93" s="108"/>
      <c r="BB93" s="108"/>
      <c r="BC93" s="108"/>
      <c r="BD93" s="108"/>
      <c r="BE93" s="108"/>
    </row>
    <row r="94" spans="1:57" ht="23.25" customHeight="1">
      <c r="A94" s="76" t="s">
        <v>284</v>
      </c>
      <c r="B94" s="30" t="s">
        <v>285</v>
      </c>
      <c r="C94" s="88">
        <f>SUMPRODUCT(-('Gastos Gerais'!$B$4:$B$1003=Analítico!$B94),-(Analítico!C$1&gt;='Gastos Gerais'!$D$4:$D$1003),-(Analítico!C$1&lt;='Gastos Gerais'!$E$4:$E$1003),-('Gastos Gerais'!$C$4:$C$1003))</f>
        <v>0</v>
      </c>
      <c r="D94" s="88">
        <f>SUMPRODUCT(-('Gastos Gerais'!$B$4:$B$1003=Analítico!$B94),-(Analítico!D$1&gt;='Gastos Gerais'!$D$4:$D$1003),-(Analítico!D$1&lt;='Gastos Gerais'!$E$4:$E$1003),-('Gastos Gerais'!$C$4:$C$1003))</f>
        <v>0</v>
      </c>
      <c r="E94" s="88">
        <f>SUMPRODUCT(-('Gastos Gerais'!$B$4:$B$1003=Analítico!$B94),-(Analítico!E$1&gt;='Gastos Gerais'!$D$4:$D$1003),-(Analítico!E$1&lt;='Gastos Gerais'!$E$4:$E$1003),-('Gastos Gerais'!$C$4:$C$1003))</f>
        <v>0</v>
      </c>
      <c r="F94" s="88">
        <f>SUMPRODUCT(-('Gastos Gerais'!$B$4:$B$1003=Analítico!$B94),-(Analítico!F$1&gt;='Gastos Gerais'!$D$4:$D$1003),-(Analítico!F$1&lt;='Gastos Gerais'!$E$4:$E$1003),-('Gastos Gerais'!$C$4:$C$1003))</f>
        <v>0</v>
      </c>
      <c r="G94" s="88">
        <f>SUMPRODUCT(-('Gastos Gerais'!$B$4:$B$1003=Analítico!$B94),-(Analítico!G$1&gt;='Gastos Gerais'!$D$4:$D$1003),-(Analítico!G$1&lt;='Gastos Gerais'!$E$4:$E$1003),-('Gastos Gerais'!$C$4:$C$1003))</f>
        <v>0</v>
      </c>
      <c r="H94" s="88">
        <f>SUMPRODUCT(-('Gastos Gerais'!$B$4:$B$1003=Analítico!$B94),-(Analítico!H$1&gt;='Gastos Gerais'!$D$4:$D$1003),-(Analítico!H$1&lt;='Gastos Gerais'!$E$4:$E$1003),-('Gastos Gerais'!$C$4:$C$1003))</f>
        <v>0</v>
      </c>
      <c r="I94" s="88">
        <f>SUMPRODUCT(-('Gastos Gerais'!$B$4:$B$1003=Analítico!$B94),-(Analítico!I$1&gt;='Gastos Gerais'!$D$4:$D$1003),-(Analítico!I$1&lt;='Gastos Gerais'!$E$4:$E$1003),-('Gastos Gerais'!$C$4:$C$1003))</f>
        <v>0</v>
      </c>
      <c r="J94" s="88">
        <f>SUMPRODUCT(-('Gastos Gerais'!$B$4:$B$1003=Analítico!$B94),-(Analítico!J$1&gt;='Gastos Gerais'!$D$4:$D$1003),-(Analítico!J$1&lt;='Gastos Gerais'!$E$4:$E$1003),-('Gastos Gerais'!$C$4:$C$1003))</f>
        <v>0</v>
      </c>
      <c r="K94" s="88">
        <f>SUMPRODUCT(-('Gastos Gerais'!$B$4:$B$1003=Analítico!$B94),-(Analítico!K$1&gt;='Gastos Gerais'!$D$4:$D$1003),-(Analítico!K$1&lt;='Gastos Gerais'!$E$4:$E$1003),-('Gastos Gerais'!$C$4:$C$1003))</f>
        <v>0</v>
      </c>
      <c r="L94" s="88">
        <f>SUMPRODUCT(-('Gastos Gerais'!$B$4:$B$1003=Analítico!$B94),-(Analítico!L$1&gt;='Gastos Gerais'!$D$4:$D$1003),-(Analítico!L$1&lt;='Gastos Gerais'!$E$4:$E$1003),-('Gastos Gerais'!$C$4:$C$1003))</f>
        <v>0</v>
      </c>
      <c r="M94" s="88">
        <f>SUMPRODUCT(-('Gastos Gerais'!$B$4:$B$1003=Analítico!$B94),-(Analítico!M$1&gt;='Gastos Gerais'!$D$4:$D$1003),-(Analítico!M$1&lt;='Gastos Gerais'!$E$4:$E$1003),-('Gastos Gerais'!$C$4:$C$1003))</f>
        <v>0</v>
      </c>
      <c r="N94" s="88">
        <f>SUMPRODUCT(-('Gastos Gerais'!$B$4:$B$1003=Analítico!$B94),-(Analítico!N$1&gt;='Gastos Gerais'!$D$4:$D$1003),-(Analítico!N$1&lt;='Gastos Gerais'!$E$4:$E$1003),-('Gastos Gerais'!$C$4:$C$1003))</f>
        <v>0</v>
      </c>
      <c r="O94" s="88">
        <f>SUMPRODUCT(-('Gastos Gerais'!$B$4:$B$1003=Analítico!$B94),-(Analítico!O$1&gt;='Gastos Gerais'!$D$4:$D$1003),-(Analítico!O$1&lt;='Gastos Gerais'!$E$4:$E$1003),-('Gastos Gerais'!$C$4:$C$1003))</f>
        <v>0</v>
      </c>
      <c r="P94" s="88">
        <f>SUMPRODUCT(-('Gastos Gerais'!$B$4:$B$1003=Analítico!$B94),-(Analítico!P$1&gt;='Gastos Gerais'!$D$4:$D$1003),-(Analítico!P$1&lt;='Gastos Gerais'!$E$4:$E$1003),-('Gastos Gerais'!$C$4:$C$1003))</f>
        <v>0</v>
      </c>
      <c r="Q94" s="88">
        <f>SUMPRODUCT(-('Gastos Gerais'!$B$4:$B$1003=Analítico!$B94),-(Analítico!Q$1&gt;='Gastos Gerais'!$D$4:$D$1003),-(Analítico!Q$1&lt;='Gastos Gerais'!$E$4:$E$1003),-('Gastos Gerais'!$C$4:$C$1003))</f>
        <v>0</v>
      </c>
      <c r="R94" s="88">
        <f>SUMPRODUCT(-('Gastos Gerais'!$B$4:$B$1003=Analítico!$B94),-(Analítico!R$1&gt;='Gastos Gerais'!$D$4:$D$1003),-(Analítico!R$1&lt;='Gastos Gerais'!$E$4:$E$1003),-('Gastos Gerais'!$C$4:$C$1003))</f>
        <v>0</v>
      </c>
      <c r="S94" s="88">
        <f>SUMPRODUCT(-('Gastos Gerais'!$B$4:$B$1003=Analítico!$B94),-(Analítico!S$1&gt;='Gastos Gerais'!$D$4:$D$1003),-(Analítico!S$1&lt;='Gastos Gerais'!$E$4:$E$1003),-('Gastos Gerais'!$C$4:$C$1003))</f>
        <v>0</v>
      </c>
      <c r="T94" s="88">
        <f>SUMPRODUCT(-('Gastos Gerais'!$B$4:$B$1003=Analítico!$B94),-(Analítico!T$1&gt;='Gastos Gerais'!$D$4:$D$1003),-(Analítico!T$1&lt;='Gastos Gerais'!$E$4:$E$1003),-('Gastos Gerais'!$C$4:$C$1003))</f>
        <v>0</v>
      </c>
      <c r="U94" s="88">
        <f>SUMPRODUCT(-('Gastos Gerais'!$B$4:$B$1003=Analítico!$B94),-(Analítico!U$1&gt;='Gastos Gerais'!$D$4:$D$1003),-(Analítico!U$1&lt;='Gastos Gerais'!$E$4:$E$1003),-('Gastos Gerais'!$C$4:$C$1003))</f>
        <v>0</v>
      </c>
      <c r="V94" s="88">
        <f>SUMPRODUCT(-('Gastos Gerais'!$B$4:$B$1003=Analítico!$B94),-(Analítico!V$1&gt;='Gastos Gerais'!$D$4:$D$1003),-(Analítico!V$1&lt;='Gastos Gerais'!$E$4:$E$1003),-('Gastos Gerais'!$C$4:$C$1003))</f>
        <v>0</v>
      </c>
      <c r="W94" s="88">
        <f>SUMPRODUCT(-('Gastos Gerais'!$B$4:$B$1003=Analítico!$B94),-(Analítico!W$1&gt;='Gastos Gerais'!$D$4:$D$1003),-(Analítico!W$1&lt;='Gastos Gerais'!$E$4:$E$1003),-('Gastos Gerais'!$C$4:$C$1003))</f>
        <v>0</v>
      </c>
      <c r="X94" s="88">
        <f>SUMPRODUCT(-('Gastos Gerais'!$B$4:$B$1003=Analítico!$B94),-(Analítico!X$1&gt;='Gastos Gerais'!$D$4:$D$1003),-(Analítico!X$1&lt;='Gastos Gerais'!$E$4:$E$1003),-('Gastos Gerais'!$C$4:$C$1003))</f>
        <v>0</v>
      </c>
      <c r="Y94" s="88">
        <f>SUMPRODUCT(-('Gastos Gerais'!$B$4:$B$1003=Analítico!$B94),-(Analítico!Y$1&gt;='Gastos Gerais'!$D$4:$D$1003),-(Analítico!Y$1&lt;='Gastos Gerais'!$E$4:$E$1003),-('Gastos Gerais'!$C$4:$C$1003))</f>
        <v>0</v>
      </c>
      <c r="Z94" s="88">
        <f>SUMPRODUCT(-('Gastos Gerais'!$B$4:$B$1003=Analítico!$B94),-(Analítico!Z$1&gt;='Gastos Gerais'!$D$4:$D$1003),-(Analítico!Z$1&lt;='Gastos Gerais'!$E$4:$E$1003),-('Gastos Gerais'!$C$4:$C$1003))</f>
        <v>0</v>
      </c>
      <c r="AA94" s="88">
        <f>SUMPRODUCT(-('Gastos Gerais'!$B$4:$B$1003=Analítico!$B94),-(Analítico!AA$1&gt;='Gastos Gerais'!$D$4:$D$1003),-(Analítico!AA$1&lt;='Gastos Gerais'!$E$4:$E$1003),-('Gastos Gerais'!$C$4:$C$1003))</f>
        <v>0</v>
      </c>
      <c r="AB94" s="88">
        <f>SUMPRODUCT(-('Gastos Gerais'!$B$4:$B$1003=Analítico!$B94),-(Analítico!AB$1&gt;='Gastos Gerais'!$D$4:$D$1003),-(Analítico!AB$1&lt;='Gastos Gerais'!$E$4:$E$1003),-('Gastos Gerais'!$C$4:$C$1003))</f>
        <v>0</v>
      </c>
      <c r="AC94" s="88">
        <f>SUMPRODUCT(-('Gastos Gerais'!$B$4:$B$1003=Analítico!$B94),-(Analítico!AC$1&gt;='Gastos Gerais'!$D$4:$D$1003),-(Analítico!AC$1&lt;='Gastos Gerais'!$E$4:$E$1003),-('Gastos Gerais'!$C$4:$C$1003))</f>
        <v>0</v>
      </c>
      <c r="AD94" s="88">
        <f>SUMPRODUCT(-('Gastos Gerais'!$B$4:$B$1003=Analítico!$B94),-(Analítico!AD$1&gt;='Gastos Gerais'!$D$4:$D$1003),-(Analítico!AD$1&lt;='Gastos Gerais'!$E$4:$E$1003),-('Gastos Gerais'!$C$4:$C$1003))</f>
        <v>0</v>
      </c>
      <c r="AE94" s="88">
        <f>SUMPRODUCT(-('Gastos Gerais'!$B$4:$B$1003=Analítico!$B94),-(Analítico!AE$1&gt;='Gastos Gerais'!$D$4:$D$1003),-(Analítico!AE$1&lt;='Gastos Gerais'!$E$4:$E$1003),-('Gastos Gerais'!$C$4:$C$1003))</f>
        <v>0</v>
      </c>
      <c r="AF94" s="88">
        <f>SUMPRODUCT(-('Gastos Gerais'!$B$4:$B$1003=Analítico!$B94),-(Analítico!AF$1&gt;='Gastos Gerais'!$D$4:$D$1003),-(Analítico!AF$1&lt;='Gastos Gerais'!$E$4:$E$1003),-('Gastos Gerais'!$C$4:$C$1003))</f>
        <v>0</v>
      </c>
      <c r="AG94" s="88">
        <f>SUMPRODUCT(-('Gastos Gerais'!$B$4:$B$1003=Analítico!$B94),-(Analítico!AG$1&gt;='Gastos Gerais'!$D$4:$D$1003),-(Analítico!AG$1&lt;='Gastos Gerais'!$E$4:$E$1003),-('Gastos Gerais'!$C$4:$C$1003))</f>
        <v>0</v>
      </c>
      <c r="AH94" s="88">
        <f>SUMPRODUCT(-('Gastos Gerais'!$B$4:$B$1003=Analítico!$B94),-(Analítico!AH$1&gt;='Gastos Gerais'!$D$4:$D$1003),-(Analítico!AH$1&lt;='Gastos Gerais'!$E$4:$E$1003),-('Gastos Gerais'!$C$4:$C$1003))</f>
        <v>0</v>
      </c>
      <c r="AI94" s="88">
        <f>SUMPRODUCT(-('Gastos Gerais'!$B$4:$B$1003=Analítico!$B94),-(Analítico!AI$1&gt;='Gastos Gerais'!$D$4:$D$1003),-(Analítico!AI$1&lt;='Gastos Gerais'!$E$4:$E$1003),-('Gastos Gerais'!$C$4:$C$1003))</f>
        <v>0</v>
      </c>
      <c r="AJ94" s="88">
        <f>SUMPRODUCT(-('Gastos Gerais'!$B$4:$B$1003=Analítico!$B94),-(Analítico!AJ$1&gt;='Gastos Gerais'!$D$4:$D$1003),-(Analítico!AJ$1&lt;='Gastos Gerais'!$E$4:$E$1003),-('Gastos Gerais'!$C$4:$C$1003))</f>
        <v>0</v>
      </c>
      <c r="AK94" s="88">
        <f>SUMPRODUCT(-('Gastos Gerais'!$B$4:$B$1003=Analítico!$B94),-(Analítico!AK$1&gt;='Gastos Gerais'!$D$4:$D$1003),-(Analítico!AK$1&lt;='Gastos Gerais'!$E$4:$E$1003),-('Gastos Gerais'!$C$4:$C$1003))</f>
        <v>0</v>
      </c>
      <c r="AL94" s="88">
        <f>SUMPRODUCT(-('Gastos Gerais'!$B$4:$B$1003=Analítico!$B94),-(Analítico!AL$1&gt;='Gastos Gerais'!$D$4:$D$1003),-(Analítico!AL$1&lt;='Gastos Gerais'!$E$4:$E$1003),-('Gastos Gerais'!$C$4:$C$1003))</f>
        <v>0</v>
      </c>
      <c r="AM94" s="122">
        <f t="shared" si="20"/>
        <v>0</v>
      </c>
      <c r="AN94" s="91">
        <f t="shared" ca="1" si="21"/>
        <v>0</v>
      </c>
      <c r="AO94" s="108"/>
      <c r="AP94" s="108"/>
      <c r="AQ94" s="108"/>
      <c r="AR94" s="108"/>
      <c r="AS94" s="108"/>
      <c r="AT94" s="108"/>
      <c r="AU94" s="108"/>
      <c r="AV94" s="108"/>
      <c r="AW94" s="108"/>
      <c r="AX94" s="108"/>
      <c r="AY94" s="108"/>
      <c r="AZ94" s="108"/>
      <c r="BA94" s="108"/>
      <c r="BB94" s="108"/>
      <c r="BC94" s="108"/>
      <c r="BD94" s="108"/>
      <c r="BE94" s="108"/>
    </row>
    <row r="95" spans="1:57" ht="23.25" customHeight="1">
      <c r="A95" s="76" t="s">
        <v>286</v>
      </c>
      <c r="B95" s="30" t="s">
        <v>287</v>
      </c>
      <c r="C95" s="88">
        <f>SUMPRODUCT(-('Gastos Gerais'!$B$4:$B$1003=Analítico!$B95),-(Analítico!C$1&gt;='Gastos Gerais'!$D$4:$D$1003),-(Analítico!C$1&lt;='Gastos Gerais'!$E$4:$E$1003),-('Gastos Gerais'!$C$4:$C$1003))</f>
        <v>450</v>
      </c>
      <c r="D95" s="88">
        <f>SUMPRODUCT(-('Gastos Gerais'!$B$4:$B$1003=Analítico!$B95),-(Analítico!D$1&gt;='Gastos Gerais'!$D$4:$D$1003),-(Analítico!D$1&lt;='Gastos Gerais'!$E$4:$E$1003),-('Gastos Gerais'!$C$4:$C$1003))</f>
        <v>450</v>
      </c>
      <c r="E95" s="88">
        <f>SUMPRODUCT(-('Gastos Gerais'!$B$4:$B$1003=Analítico!$B95),-(Analítico!E$1&gt;='Gastos Gerais'!$D$4:$D$1003),-(Analítico!E$1&lt;='Gastos Gerais'!$E$4:$E$1003),-('Gastos Gerais'!$C$4:$C$1003))</f>
        <v>450</v>
      </c>
      <c r="F95" s="88">
        <f>SUMPRODUCT(-('Gastos Gerais'!$B$4:$B$1003=Analítico!$B95),-(Analítico!F$1&gt;='Gastos Gerais'!$D$4:$D$1003),-(Analítico!F$1&lt;='Gastos Gerais'!$E$4:$E$1003),-('Gastos Gerais'!$C$4:$C$1003))</f>
        <v>450</v>
      </c>
      <c r="G95" s="88">
        <f>SUMPRODUCT(-('Gastos Gerais'!$B$4:$B$1003=Analítico!$B95),-(Analítico!G$1&gt;='Gastos Gerais'!$D$4:$D$1003),-(Analítico!G$1&lt;='Gastos Gerais'!$E$4:$E$1003),-('Gastos Gerais'!$C$4:$C$1003))</f>
        <v>450</v>
      </c>
      <c r="H95" s="88">
        <f>SUMPRODUCT(-('Gastos Gerais'!$B$4:$B$1003=Analítico!$B95),-(Analítico!H$1&gt;='Gastos Gerais'!$D$4:$D$1003),-(Analítico!H$1&lt;='Gastos Gerais'!$E$4:$E$1003),-('Gastos Gerais'!$C$4:$C$1003))</f>
        <v>450</v>
      </c>
      <c r="I95" s="88">
        <f>SUMPRODUCT(-('Gastos Gerais'!$B$4:$B$1003=Analítico!$B95),-(Analítico!I$1&gt;='Gastos Gerais'!$D$4:$D$1003),-(Analítico!I$1&lt;='Gastos Gerais'!$E$4:$E$1003),-('Gastos Gerais'!$C$4:$C$1003))</f>
        <v>0</v>
      </c>
      <c r="J95" s="88">
        <f>SUMPRODUCT(-('Gastos Gerais'!$B$4:$B$1003=Analítico!$B95),-(Analítico!J$1&gt;='Gastos Gerais'!$D$4:$D$1003),-(Analítico!J$1&lt;='Gastos Gerais'!$E$4:$E$1003),-('Gastos Gerais'!$C$4:$C$1003))</f>
        <v>0</v>
      </c>
      <c r="K95" s="88">
        <f>SUMPRODUCT(-('Gastos Gerais'!$B$4:$B$1003=Analítico!$B95),-(Analítico!K$1&gt;='Gastos Gerais'!$D$4:$D$1003),-(Analítico!K$1&lt;='Gastos Gerais'!$E$4:$E$1003),-('Gastos Gerais'!$C$4:$C$1003))</f>
        <v>0</v>
      </c>
      <c r="L95" s="88">
        <f>SUMPRODUCT(-('Gastos Gerais'!$B$4:$B$1003=Analítico!$B95),-(Analítico!L$1&gt;='Gastos Gerais'!$D$4:$D$1003),-(Analítico!L$1&lt;='Gastos Gerais'!$E$4:$E$1003),-('Gastos Gerais'!$C$4:$C$1003))</f>
        <v>0</v>
      </c>
      <c r="M95" s="88">
        <f>SUMPRODUCT(-('Gastos Gerais'!$B$4:$B$1003=Analítico!$B95),-(Analítico!M$1&gt;='Gastos Gerais'!$D$4:$D$1003),-(Analítico!M$1&lt;='Gastos Gerais'!$E$4:$E$1003),-('Gastos Gerais'!$C$4:$C$1003))</f>
        <v>0</v>
      </c>
      <c r="N95" s="88">
        <f>SUMPRODUCT(-('Gastos Gerais'!$B$4:$B$1003=Analítico!$B95),-(Analítico!N$1&gt;='Gastos Gerais'!$D$4:$D$1003),-(Analítico!N$1&lt;='Gastos Gerais'!$E$4:$E$1003),-('Gastos Gerais'!$C$4:$C$1003))</f>
        <v>0</v>
      </c>
      <c r="O95" s="88">
        <f>SUMPRODUCT(-('Gastos Gerais'!$B$4:$B$1003=Analítico!$B95),-(Analítico!O$1&gt;='Gastos Gerais'!$D$4:$D$1003),-(Analítico!O$1&lt;='Gastos Gerais'!$E$4:$E$1003),-('Gastos Gerais'!$C$4:$C$1003))</f>
        <v>0</v>
      </c>
      <c r="P95" s="88">
        <f>SUMPRODUCT(-('Gastos Gerais'!$B$4:$B$1003=Analítico!$B95),-(Analítico!P$1&gt;='Gastos Gerais'!$D$4:$D$1003),-(Analítico!P$1&lt;='Gastos Gerais'!$E$4:$E$1003),-('Gastos Gerais'!$C$4:$C$1003))</f>
        <v>0</v>
      </c>
      <c r="Q95" s="88">
        <f>SUMPRODUCT(-('Gastos Gerais'!$B$4:$B$1003=Analítico!$B95),-(Analítico!Q$1&gt;='Gastos Gerais'!$D$4:$D$1003),-(Analítico!Q$1&lt;='Gastos Gerais'!$E$4:$E$1003),-('Gastos Gerais'!$C$4:$C$1003))</f>
        <v>0</v>
      </c>
      <c r="R95" s="88">
        <f>SUMPRODUCT(-('Gastos Gerais'!$B$4:$B$1003=Analítico!$B95),-(Analítico!R$1&gt;='Gastos Gerais'!$D$4:$D$1003),-(Analítico!R$1&lt;='Gastos Gerais'!$E$4:$E$1003),-('Gastos Gerais'!$C$4:$C$1003))</f>
        <v>0</v>
      </c>
      <c r="S95" s="88">
        <f>SUMPRODUCT(-('Gastos Gerais'!$B$4:$B$1003=Analítico!$B95),-(Analítico!S$1&gt;='Gastos Gerais'!$D$4:$D$1003),-(Analítico!S$1&lt;='Gastos Gerais'!$E$4:$E$1003),-('Gastos Gerais'!$C$4:$C$1003))</f>
        <v>0</v>
      </c>
      <c r="T95" s="88">
        <f>SUMPRODUCT(-('Gastos Gerais'!$B$4:$B$1003=Analítico!$B95),-(Analítico!T$1&gt;='Gastos Gerais'!$D$4:$D$1003),-(Analítico!T$1&lt;='Gastos Gerais'!$E$4:$E$1003),-('Gastos Gerais'!$C$4:$C$1003))</f>
        <v>0</v>
      </c>
      <c r="U95" s="88">
        <f>SUMPRODUCT(-('Gastos Gerais'!$B$4:$B$1003=Analítico!$B95),-(Analítico!U$1&gt;='Gastos Gerais'!$D$4:$D$1003),-(Analítico!U$1&lt;='Gastos Gerais'!$E$4:$E$1003),-('Gastos Gerais'!$C$4:$C$1003))</f>
        <v>0</v>
      </c>
      <c r="V95" s="88">
        <f>SUMPRODUCT(-('Gastos Gerais'!$B$4:$B$1003=Analítico!$B95),-(Analítico!V$1&gt;='Gastos Gerais'!$D$4:$D$1003),-(Analítico!V$1&lt;='Gastos Gerais'!$E$4:$E$1003),-('Gastos Gerais'!$C$4:$C$1003))</f>
        <v>0</v>
      </c>
      <c r="W95" s="88">
        <f>SUMPRODUCT(-('Gastos Gerais'!$B$4:$B$1003=Analítico!$B95),-(Analítico!W$1&gt;='Gastos Gerais'!$D$4:$D$1003),-(Analítico!W$1&lt;='Gastos Gerais'!$E$4:$E$1003),-('Gastos Gerais'!$C$4:$C$1003))</f>
        <v>0</v>
      </c>
      <c r="X95" s="88">
        <f>SUMPRODUCT(-('Gastos Gerais'!$B$4:$B$1003=Analítico!$B95),-(Analítico!X$1&gt;='Gastos Gerais'!$D$4:$D$1003),-(Analítico!X$1&lt;='Gastos Gerais'!$E$4:$E$1003),-('Gastos Gerais'!$C$4:$C$1003))</f>
        <v>0</v>
      </c>
      <c r="Y95" s="88">
        <f>SUMPRODUCT(-('Gastos Gerais'!$B$4:$B$1003=Analítico!$B95),-(Analítico!Y$1&gt;='Gastos Gerais'!$D$4:$D$1003),-(Analítico!Y$1&lt;='Gastos Gerais'!$E$4:$E$1003),-('Gastos Gerais'!$C$4:$C$1003))</f>
        <v>0</v>
      </c>
      <c r="Z95" s="88">
        <f>SUMPRODUCT(-('Gastos Gerais'!$B$4:$B$1003=Analítico!$B95),-(Analítico!Z$1&gt;='Gastos Gerais'!$D$4:$D$1003),-(Analítico!Z$1&lt;='Gastos Gerais'!$E$4:$E$1003),-('Gastos Gerais'!$C$4:$C$1003))</f>
        <v>0</v>
      </c>
      <c r="AA95" s="88">
        <f>SUMPRODUCT(-('Gastos Gerais'!$B$4:$B$1003=Analítico!$B95),-(Analítico!AA$1&gt;='Gastos Gerais'!$D$4:$D$1003),-(Analítico!AA$1&lt;='Gastos Gerais'!$E$4:$E$1003),-('Gastos Gerais'!$C$4:$C$1003))</f>
        <v>0</v>
      </c>
      <c r="AB95" s="88">
        <f>SUMPRODUCT(-('Gastos Gerais'!$B$4:$B$1003=Analítico!$B95),-(Analítico!AB$1&gt;='Gastos Gerais'!$D$4:$D$1003),-(Analítico!AB$1&lt;='Gastos Gerais'!$E$4:$E$1003),-('Gastos Gerais'!$C$4:$C$1003))</f>
        <v>0</v>
      </c>
      <c r="AC95" s="88">
        <f>SUMPRODUCT(-('Gastos Gerais'!$B$4:$B$1003=Analítico!$B95),-(Analítico!AC$1&gt;='Gastos Gerais'!$D$4:$D$1003),-(Analítico!AC$1&lt;='Gastos Gerais'!$E$4:$E$1003),-('Gastos Gerais'!$C$4:$C$1003))</f>
        <v>0</v>
      </c>
      <c r="AD95" s="88">
        <f>SUMPRODUCT(-('Gastos Gerais'!$B$4:$B$1003=Analítico!$B95),-(Analítico!AD$1&gt;='Gastos Gerais'!$D$4:$D$1003),-(Analítico!AD$1&lt;='Gastos Gerais'!$E$4:$E$1003),-('Gastos Gerais'!$C$4:$C$1003))</f>
        <v>0</v>
      </c>
      <c r="AE95" s="88">
        <f>SUMPRODUCT(-('Gastos Gerais'!$B$4:$B$1003=Analítico!$B95),-(Analítico!AE$1&gt;='Gastos Gerais'!$D$4:$D$1003),-(Analítico!AE$1&lt;='Gastos Gerais'!$E$4:$E$1003),-('Gastos Gerais'!$C$4:$C$1003))</f>
        <v>0</v>
      </c>
      <c r="AF95" s="88">
        <f>SUMPRODUCT(-('Gastos Gerais'!$B$4:$B$1003=Analítico!$B95),-(Analítico!AF$1&gt;='Gastos Gerais'!$D$4:$D$1003),-(Analítico!AF$1&lt;='Gastos Gerais'!$E$4:$E$1003),-('Gastos Gerais'!$C$4:$C$1003))</f>
        <v>0</v>
      </c>
      <c r="AG95" s="88">
        <f>SUMPRODUCT(-('Gastos Gerais'!$B$4:$B$1003=Analítico!$B95),-(Analítico!AG$1&gt;='Gastos Gerais'!$D$4:$D$1003),-(Analítico!AG$1&lt;='Gastos Gerais'!$E$4:$E$1003),-('Gastos Gerais'!$C$4:$C$1003))</f>
        <v>0</v>
      </c>
      <c r="AH95" s="88">
        <f>SUMPRODUCT(-('Gastos Gerais'!$B$4:$B$1003=Analítico!$B95),-(Analítico!AH$1&gt;='Gastos Gerais'!$D$4:$D$1003),-(Analítico!AH$1&lt;='Gastos Gerais'!$E$4:$E$1003),-('Gastos Gerais'!$C$4:$C$1003))</f>
        <v>0</v>
      </c>
      <c r="AI95" s="88">
        <f>SUMPRODUCT(-('Gastos Gerais'!$B$4:$B$1003=Analítico!$B95),-(Analítico!AI$1&gt;='Gastos Gerais'!$D$4:$D$1003),-(Analítico!AI$1&lt;='Gastos Gerais'!$E$4:$E$1003),-('Gastos Gerais'!$C$4:$C$1003))</f>
        <v>0</v>
      </c>
      <c r="AJ95" s="88">
        <f>SUMPRODUCT(-('Gastos Gerais'!$B$4:$B$1003=Analítico!$B95),-(Analítico!AJ$1&gt;='Gastos Gerais'!$D$4:$D$1003),-(Analítico!AJ$1&lt;='Gastos Gerais'!$E$4:$E$1003),-('Gastos Gerais'!$C$4:$C$1003))</f>
        <v>0</v>
      </c>
      <c r="AK95" s="88">
        <f>SUMPRODUCT(-('Gastos Gerais'!$B$4:$B$1003=Analítico!$B95),-(Analítico!AK$1&gt;='Gastos Gerais'!$D$4:$D$1003),-(Analítico!AK$1&lt;='Gastos Gerais'!$E$4:$E$1003),-('Gastos Gerais'!$C$4:$C$1003))</f>
        <v>0</v>
      </c>
      <c r="AL95" s="88">
        <f>SUMPRODUCT(-('Gastos Gerais'!$B$4:$B$1003=Analítico!$B95),-(Analítico!AL$1&gt;='Gastos Gerais'!$D$4:$D$1003),-(Analítico!AL$1&lt;='Gastos Gerais'!$E$4:$E$1003),-('Gastos Gerais'!$C$4:$C$1003))</f>
        <v>0</v>
      </c>
      <c r="AM95" s="122">
        <f t="shared" si="20"/>
        <v>2700</v>
      </c>
      <c r="AN95" s="91">
        <f t="shared" ca="1" si="21"/>
        <v>1.7630799304161766E-4</v>
      </c>
      <c r="AO95" s="108"/>
      <c r="AP95" s="108"/>
      <c r="AQ95" s="108"/>
      <c r="AR95" s="108"/>
      <c r="AS95" s="108"/>
      <c r="AT95" s="108"/>
      <c r="AU95" s="108"/>
      <c r="AV95" s="108"/>
      <c r="AW95" s="108"/>
      <c r="AX95" s="108"/>
      <c r="AY95" s="108"/>
      <c r="AZ95" s="108"/>
      <c r="BA95" s="108"/>
      <c r="BB95" s="108"/>
      <c r="BC95" s="108"/>
      <c r="BD95" s="108"/>
      <c r="BE95" s="108"/>
    </row>
    <row r="96" spans="1:57" ht="23.25" customHeight="1">
      <c r="A96" s="76" t="s">
        <v>288</v>
      </c>
      <c r="B96" s="30" t="s">
        <v>289</v>
      </c>
      <c r="C96" s="88">
        <f>SUMPRODUCT(-('Gastos Gerais'!$B$4:$B$1003=Analítico!$B96),-(Analítico!C$1&gt;='Gastos Gerais'!$D$4:$D$1003),-(Analítico!C$1&lt;='Gastos Gerais'!$E$4:$E$1003),-('Gastos Gerais'!$C$4:$C$1003))</f>
        <v>0</v>
      </c>
      <c r="D96" s="88">
        <f>SUMPRODUCT(-('Gastos Gerais'!$B$4:$B$1003=Analítico!$B96),-(Analítico!D$1&gt;='Gastos Gerais'!$D$4:$D$1003),-(Analítico!D$1&lt;='Gastos Gerais'!$E$4:$E$1003),-('Gastos Gerais'!$C$4:$C$1003))</f>
        <v>0</v>
      </c>
      <c r="E96" s="88">
        <f>SUMPRODUCT(-('Gastos Gerais'!$B$4:$B$1003=Analítico!$B96),-(Analítico!E$1&gt;='Gastos Gerais'!$D$4:$D$1003),-(Analítico!E$1&lt;='Gastos Gerais'!$E$4:$E$1003),-('Gastos Gerais'!$C$4:$C$1003))</f>
        <v>0</v>
      </c>
      <c r="F96" s="88">
        <f>SUMPRODUCT(-('Gastos Gerais'!$B$4:$B$1003=Analítico!$B96),-(Analítico!F$1&gt;='Gastos Gerais'!$D$4:$D$1003),-(Analítico!F$1&lt;='Gastos Gerais'!$E$4:$E$1003),-('Gastos Gerais'!$C$4:$C$1003))</f>
        <v>0</v>
      </c>
      <c r="G96" s="88">
        <f>SUMPRODUCT(-('Gastos Gerais'!$B$4:$B$1003=Analítico!$B96),-(Analítico!G$1&gt;='Gastos Gerais'!$D$4:$D$1003),-(Analítico!G$1&lt;='Gastos Gerais'!$E$4:$E$1003),-('Gastos Gerais'!$C$4:$C$1003))</f>
        <v>0</v>
      </c>
      <c r="H96" s="88">
        <f>SUMPRODUCT(-('Gastos Gerais'!$B$4:$B$1003=Analítico!$B96),-(Analítico!H$1&gt;='Gastos Gerais'!$D$4:$D$1003),-(Analítico!H$1&lt;='Gastos Gerais'!$E$4:$E$1003),-('Gastos Gerais'!$C$4:$C$1003))</f>
        <v>0</v>
      </c>
      <c r="I96" s="88">
        <f>SUMPRODUCT(-('Gastos Gerais'!$B$4:$B$1003=Analítico!$B96),-(Analítico!I$1&gt;='Gastos Gerais'!$D$4:$D$1003),-(Analítico!I$1&lt;='Gastos Gerais'!$E$4:$E$1003),-('Gastos Gerais'!$C$4:$C$1003))</f>
        <v>0</v>
      </c>
      <c r="J96" s="88">
        <f>SUMPRODUCT(-('Gastos Gerais'!$B$4:$B$1003=Analítico!$B96),-(Analítico!J$1&gt;='Gastos Gerais'!$D$4:$D$1003),-(Analítico!J$1&lt;='Gastos Gerais'!$E$4:$E$1003),-('Gastos Gerais'!$C$4:$C$1003))</f>
        <v>0</v>
      </c>
      <c r="K96" s="88">
        <f>SUMPRODUCT(-('Gastos Gerais'!$B$4:$B$1003=Analítico!$B96),-(Analítico!K$1&gt;='Gastos Gerais'!$D$4:$D$1003),-(Analítico!K$1&lt;='Gastos Gerais'!$E$4:$E$1003),-('Gastos Gerais'!$C$4:$C$1003))</f>
        <v>0</v>
      </c>
      <c r="L96" s="88">
        <f>SUMPRODUCT(-('Gastos Gerais'!$B$4:$B$1003=Analítico!$B96),-(Analítico!L$1&gt;='Gastos Gerais'!$D$4:$D$1003),-(Analítico!L$1&lt;='Gastos Gerais'!$E$4:$E$1003),-('Gastos Gerais'!$C$4:$C$1003))</f>
        <v>0</v>
      </c>
      <c r="M96" s="88">
        <f>SUMPRODUCT(-('Gastos Gerais'!$B$4:$B$1003=Analítico!$B96),-(Analítico!M$1&gt;='Gastos Gerais'!$D$4:$D$1003),-(Analítico!M$1&lt;='Gastos Gerais'!$E$4:$E$1003),-('Gastos Gerais'!$C$4:$C$1003))</f>
        <v>0</v>
      </c>
      <c r="N96" s="88">
        <f>SUMPRODUCT(-('Gastos Gerais'!$B$4:$B$1003=Analítico!$B96),-(Analítico!N$1&gt;='Gastos Gerais'!$D$4:$D$1003),-(Analítico!N$1&lt;='Gastos Gerais'!$E$4:$E$1003),-('Gastos Gerais'!$C$4:$C$1003))</f>
        <v>0</v>
      </c>
      <c r="O96" s="88">
        <f>SUMPRODUCT(-('Gastos Gerais'!$B$4:$B$1003=Analítico!$B96),-(Analítico!O$1&gt;='Gastos Gerais'!$D$4:$D$1003),-(Analítico!O$1&lt;='Gastos Gerais'!$E$4:$E$1003),-('Gastos Gerais'!$C$4:$C$1003))</f>
        <v>0</v>
      </c>
      <c r="P96" s="88">
        <f>SUMPRODUCT(-('Gastos Gerais'!$B$4:$B$1003=Analítico!$B96),-(Analítico!P$1&gt;='Gastos Gerais'!$D$4:$D$1003),-(Analítico!P$1&lt;='Gastos Gerais'!$E$4:$E$1003),-('Gastos Gerais'!$C$4:$C$1003))</f>
        <v>0</v>
      </c>
      <c r="Q96" s="88">
        <f>SUMPRODUCT(-('Gastos Gerais'!$B$4:$B$1003=Analítico!$B96),-(Analítico!Q$1&gt;='Gastos Gerais'!$D$4:$D$1003),-(Analítico!Q$1&lt;='Gastos Gerais'!$E$4:$E$1003),-('Gastos Gerais'!$C$4:$C$1003))</f>
        <v>0</v>
      </c>
      <c r="R96" s="88">
        <f>SUMPRODUCT(-('Gastos Gerais'!$B$4:$B$1003=Analítico!$B96),-(Analítico!R$1&gt;='Gastos Gerais'!$D$4:$D$1003),-(Analítico!R$1&lt;='Gastos Gerais'!$E$4:$E$1003),-('Gastos Gerais'!$C$4:$C$1003))</f>
        <v>0</v>
      </c>
      <c r="S96" s="88">
        <f>SUMPRODUCT(-('Gastos Gerais'!$B$4:$B$1003=Analítico!$B96),-(Analítico!S$1&gt;='Gastos Gerais'!$D$4:$D$1003),-(Analítico!S$1&lt;='Gastos Gerais'!$E$4:$E$1003),-('Gastos Gerais'!$C$4:$C$1003))</f>
        <v>0</v>
      </c>
      <c r="T96" s="88">
        <f>SUMPRODUCT(-('Gastos Gerais'!$B$4:$B$1003=Analítico!$B96),-(Analítico!T$1&gt;='Gastos Gerais'!$D$4:$D$1003),-(Analítico!T$1&lt;='Gastos Gerais'!$E$4:$E$1003),-('Gastos Gerais'!$C$4:$C$1003))</f>
        <v>0</v>
      </c>
      <c r="U96" s="88">
        <f>SUMPRODUCT(-('Gastos Gerais'!$B$4:$B$1003=Analítico!$B96),-(Analítico!U$1&gt;='Gastos Gerais'!$D$4:$D$1003),-(Analítico!U$1&lt;='Gastos Gerais'!$E$4:$E$1003),-('Gastos Gerais'!$C$4:$C$1003))</f>
        <v>0</v>
      </c>
      <c r="V96" s="88">
        <f>SUMPRODUCT(-('Gastos Gerais'!$B$4:$B$1003=Analítico!$B96),-(Analítico!V$1&gt;='Gastos Gerais'!$D$4:$D$1003),-(Analítico!V$1&lt;='Gastos Gerais'!$E$4:$E$1003),-('Gastos Gerais'!$C$4:$C$1003))</f>
        <v>0</v>
      </c>
      <c r="W96" s="88">
        <f>SUMPRODUCT(-('Gastos Gerais'!$B$4:$B$1003=Analítico!$B96),-(Analítico!W$1&gt;='Gastos Gerais'!$D$4:$D$1003),-(Analítico!W$1&lt;='Gastos Gerais'!$E$4:$E$1003),-('Gastos Gerais'!$C$4:$C$1003))</f>
        <v>0</v>
      </c>
      <c r="X96" s="88">
        <f>SUMPRODUCT(-('Gastos Gerais'!$B$4:$B$1003=Analítico!$B96),-(Analítico!X$1&gt;='Gastos Gerais'!$D$4:$D$1003),-(Analítico!X$1&lt;='Gastos Gerais'!$E$4:$E$1003),-('Gastos Gerais'!$C$4:$C$1003))</f>
        <v>0</v>
      </c>
      <c r="Y96" s="88">
        <f>SUMPRODUCT(-('Gastos Gerais'!$B$4:$B$1003=Analítico!$B96),-(Analítico!Y$1&gt;='Gastos Gerais'!$D$4:$D$1003),-(Analítico!Y$1&lt;='Gastos Gerais'!$E$4:$E$1003),-('Gastos Gerais'!$C$4:$C$1003))</f>
        <v>0</v>
      </c>
      <c r="Z96" s="88">
        <f>SUMPRODUCT(-('Gastos Gerais'!$B$4:$B$1003=Analítico!$B96),-(Analítico!Z$1&gt;='Gastos Gerais'!$D$4:$D$1003),-(Analítico!Z$1&lt;='Gastos Gerais'!$E$4:$E$1003),-('Gastos Gerais'!$C$4:$C$1003))</f>
        <v>0</v>
      </c>
      <c r="AA96" s="88">
        <f>SUMPRODUCT(-('Gastos Gerais'!$B$4:$B$1003=Analítico!$B96),-(Analítico!AA$1&gt;='Gastos Gerais'!$D$4:$D$1003),-(Analítico!AA$1&lt;='Gastos Gerais'!$E$4:$E$1003),-('Gastos Gerais'!$C$4:$C$1003))</f>
        <v>0</v>
      </c>
      <c r="AB96" s="88">
        <f>SUMPRODUCT(-('Gastos Gerais'!$B$4:$B$1003=Analítico!$B96),-(Analítico!AB$1&gt;='Gastos Gerais'!$D$4:$D$1003),-(Analítico!AB$1&lt;='Gastos Gerais'!$E$4:$E$1003),-('Gastos Gerais'!$C$4:$C$1003))</f>
        <v>0</v>
      </c>
      <c r="AC96" s="88">
        <f>SUMPRODUCT(-('Gastos Gerais'!$B$4:$B$1003=Analítico!$B96),-(Analítico!AC$1&gt;='Gastos Gerais'!$D$4:$D$1003),-(Analítico!AC$1&lt;='Gastos Gerais'!$E$4:$E$1003),-('Gastos Gerais'!$C$4:$C$1003))</f>
        <v>0</v>
      </c>
      <c r="AD96" s="88">
        <f>SUMPRODUCT(-('Gastos Gerais'!$B$4:$B$1003=Analítico!$B96),-(Analítico!AD$1&gt;='Gastos Gerais'!$D$4:$D$1003),-(Analítico!AD$1&lt;='Gastos Gerais'!$E$4:$E$1003),-('Gastos Gerais'!$C$4:$C$1003))</f>
        <v>0</v>
      </c>
      <c r="AE96" s="88">
        <f>SUMPRODUCT(-('Gastos Gerais'!$B$4:$B$1003=Analítico!$B96),-(Analítico!AE$1&gt;='Gastos Gerais'!$D$4:$D$1003),-(Analítico!AE$1&lt;='Gastos Gerais'!$E$4:$E$1003),-('Gastos Gerais'!$C$4:$C$1003))</f>
        <v>0</v>
      </c>
      <c r="AF96" s="88">
        <f>SUMPRODUCT(-('Gastos Gerais'!$B$4:$B$1003=Analítico!$B96),-(Analítico!AF$1&gt;='Gastos Gerais'!$D$4:$D$1003),-(Analítico!AF$1&lt;='Gastos Gerais'!$E$4:$E$1003),-('Gastos Gerais'!$C$4:$C$1003))</f>
        <v>0</v>
      </c>
      <c r="AG96" s="88">
        <f>SUMPRODUCT(-('Gastos Gerais'!$B$4:$B$1003=Analítico!$B96),-(Analítico!AG$1&gt;='Gastos Gerais'!$D$4:$D$1003),-(Analítico!AG$1&lt;='Gastos Gerais'!$E$4:$E$1003),-('Gastos Gerais'!$C$4:$C$1003))</f>
        <v>0</v>
      </c>
      <c r="AH96" s="88">
        <f>SUMPRODUCT(-('Gastos Gerais'!$B$4:$B$1003=Analítico!$B96),-(Analítico!AH$1&gt;='Gastos Gerais'!$D$4:$D$1003),-(Analítico!AH$1&lt;='Gastos Gerais'!$E$4:$E$1003),-('Gastos Gerais'!$C$4:$C$1003))</f>
        <v>0</v>
      </c>
      <c r="AI96" s="88">
        <f>SUMPRODUCT(-('Gastos Gerais'!$B$4:$B$1003=Analítico!$B96),-(Analítico!AI$1&gt;='Gastos Gerais'!$D$4:$D$1003),-(Analítico!AI$1&lt;='Gastos Gerais'!$E$4:$E$1003),-('Gastos Gerais'!$C$4:$C$1003))</f>
        <v>0</v>
      </c>
      <c r="AJ96" s="88">
        <f>SUMPRODUCT(-('Gastos Gerais'!$B$4:$B$1003=Analítico!$B96),-(Analítico!AJ$1&gt;='Gastos Gerais'!$D$4:$D$1003),-(Analítico!AJ$1&lt;='Gastos Gerais'!$E$4:$E$1003),-('Gastos Gerais'!$C$4:$C$1003))</f>
        <v>0</v>
      </c>
      <c r="AK96" s="88">
        <f>SUMPRODUCT(-('Gastos Gerais'!$B$4:$B$1003=Analítico!$B96),-(Analítico!AK$1&gt;='Gastos Gerais'!$D$4:$D$1003),-(Analítico!AK$1&lt;='Gastos Gerais'!$E$4:$E$1003),-('Gastos Gerais'!$C$4:$C$1003))</f>
        <v>0</v>
      </c>
      <c r="AL96" s="88">
        <f>SUMPRODUCT(-('Gastos Gerais'!$B$4:$B$1003=Analítico!$B96),-(Analítico!AL$1&gt;='Gastos Gerais'!$D$4:$D$1003),-(Analítico!AL$1&lt;='Gastos Gerais'!$E$4:$E$1003),-('Gastos Gerais'!$C$4:$C$1003))</f>
        <v>0</v>
      </c>
      <c r="AM96" s="122">
        <f t="shared" si="20"/>
        <v>0</v>
      </c>
      <c r="AN96" s="91">
        <f t="shared" ca="1" si="21"/>
        <v>0</v>
      </c>
      <c r="AO96" s="108"/>
      <c r="AP96" s="108"/>
      <c r="AQ96" s="108"/>
      <c r="AR96" s="108"/>
      <c r="AS96" s="108"/>
      <c r="AT96" s="108"/>
      <c r="AU96" s="108"/>
      <c r="AV96" s="108"/>
      <c r="AW96" s="108"/>
      <c r="AX96" s="108"/>
      <c r="AY96" s="108"/>
      <c r="AZ96" s="108"/>
      <c r="BA96" s="108"/>
      <c r="BB96" s="108"/>
      <c r="BC96" s="108"/>
      <c r="BD96" s="108"/>
      <c r="BE96" s="108"/>
    </row>
    <row r="97" spans="1:57" ht="23.25" customHeight="1">
      <c r="A97" s="76" t="s">
        <v>290</v>
      </c>
      <c r="B97" s="30" t="s">
        <v>291</v>
      </c>
      <c r="C97" s="88">
        <f>SUMPRODUCT(-('Gastos Gerais'!$B$4:$B$1003=Analítico!$B97),-(Analítico!C$1&gt;='Gastos Gerais'!$D$4:$D$1003),-(Analítico!C$1&lt;='Gastos Gerais'!$E$4:$E$1003),-('Gastos Gerais'!$C$4:$C$1003))</f>
        <v>250</v>
      </c>
      <c r="D97" s="88">
        <f>SUMPRODUCT(-('Gastos Gerais'!$B$4:$B$1003=Analítico!$B97),-(Analítico!D$1&gt;='Gastos Gerais'!$D$4:$D$1003),-(Analítico!D$1&lt;='Gastos Gerais'!$E$4:$E$1003),-('Gastos Gerais'!$C$4:$C$1003))</f>
        <v>250</v>
      </c>
      <c r="E97" s="88">
        <f>SUMPRODUCT(-('Gastos Gerais'!$B$4:$B$1003=Analítico!$B97),-(Analítico!E$1&gt;='Gastos Gerais'!$D$4:$D$1003),-(Analítico!E$1&lt;='Gastos Gerais'!$E$4:$E$1003),-('Gastos Gerais'!$C$4:$C$1003))</f>
        <v>250</v>
      </c>
      <c r="F97" s="88">
        <f>SUMPRODUCT(-('Gastos Gerais'!$B$4:$B$1003=Analítico!$B97),-(Analítico!F$1&gt;='Gastos Gerais'!$D$4:$D$1003),-(Analítico!F$1&lt;='Gastos Gerais'!$E$4:$E$1003),-('Gastos Gerais'!$C$4:$C$1003))</f>
        <v>250</v>
      </c>
      <c r="G97" s="88">
        <f>SUMPRODUCT(-('Gastos Gerais'!$B$4:$B$1003=Analítico!$B97),-(Analítico!G$1&gt;='Gastos Gerais'!$D$4:$D$1003),-(Analítico!G$1&lt;='Gastos Gerais'!$E$4:$E$1003),-('Gastos Gerais'!$C$4:$C$1003))</f>
        <v>250</v>
      </c>
      <c r="H97" s="88">
        <f>SUMPRODUCT(-('Gastos Gerais'!$B$4:$B$1003=Analítico!$B97),-(Analítico!H$1&gt;='Gastos Gerais'!$D$4:$D$1003),-(Analítico!H$1&lt;='Gastos Gerais'!$E$4:$E$1003),-('Gastos Gerais'!$C$4:$C$1003))</f>
        <v>250</v>
      </c>
      <c r="I97" s="88">
        <f>SUMPRODUCT(-('Gastos Gerais'!$B$4:$B$1003=Analítico!$B97),-(Analítico!I$1&gt;='Gastos Gerais'!$D$4:$D$1003),-(Analítico!I$1&lt;='Gastos Gerais'!$E$4:$E$1003),-('Gastos Gerais'!$C$4:$C$1003))</f>
        <v>0</v>
      </c>
      <c r="J97" s="88">
        <f>SUMPRODUCT(-('Gastos Gerais'!$B$4:$B$1003=Analítico!$B97),-(Analítico!J$1&gt;='Gastos Gerais'!$D$4:$D$1003),-(Analítico!J$1&lt;='Gastos Gerais'!$E$4:$E$1003),-('Gastos Gerais'!$C$4:$C$1003))</f>
        <v>0</v>
      </c>
      <c r="K97" s="88">
        <f>SUMPRODUCT(-('Gastos Gerais'!$B$4:$B$1003=Analítico!$B97),-(Analítico!K$1&gt;='Gastos Gerais'!$D$4:$D$1003),-(Analítico!K$1&lt;='Gastos Gerais'!$E$4:$E$1003),-('Gastos Gerais'!$C$4:$C$1003))</f>
        <v>0</v>
      </c>
      <c r="L97" s="88">
        <f>SUMPRODUCT(-('Gastos Gerais'!$B$4:$B$1003=Analítico!$B97),-(Analítico!L$1&gt;='Gastos Gerais'!$D$4:$D$1003),-(Analítico!L$1&lt;='Gastos Gerais'!$E$4:$E$1003),-('Gastos Gerais'!$C$4:$C$1003))</f>
        <v>0</v>
      </c>
      <c r="M97" s="88">
        <f>SUMPRODUCT(-('Gastos Gerais'!$B$4:$B$1003=Analítico!$B97),-(Analítico!M$1&gt;='Gastos Gerais'!$D$4:$D$1003),-(Analítico!M$1&lt;='Gastos Gerais'!$E$4:$E$1003),-('Gastos Gerais'!$C$4:$C$1003))</f>
        <v>0</v>
      </c>
      <c r="N97" s="88">
        <f>SUMPRODUCT(-('Gastos Gerais'!$B$4:$B$1003=Analítico!$B97),-(Analítico!N$1&gt;='Gastos Gerais'!$D$4:$D$1003),-(Analítico!N$1&lt;='Gastos Gerais'!$E$4:$E$1003),-('Gastos Gerais'!$C$4:$C$1003))</f>
        <v>0</v>
      </c>
      <c r="O97" s="88">
        <f>SUMPRODUCT(-('Gastos Gerais'!$B$4:$B$1003=Analítico!$B97),-(Analítico!O$1&gt;='Gastos Gerais'!$D$4:$D$1003),-(Analítico!O$1&lt;='Gastos Gerais'!$E$4:$E$1003),-('Gastos Gerais'!$C$4:$C$1003))</f>
        <v>0</v>
      </c>
      <c r="P97" s="88">
        <f>SUMPRODUCT(-('Gastos Gerais'!$B$4:$B$1003=Analítico!$B97),-(Analítico!P$1&gt;='Gastos Gerais'!$D$4:$D$1003),-(Analítico!P$1&lt;='Gastos Gerais'!$E$4:$E$1003),-('Gastos Gerais'!$C$4:$C$1003))</f>
        <v>0</v>
      </c>
      <c r="Q97" s="88">
        <f>SUMPRODUCT(-('Gastos Gerais'!$B$4:$B$1003=Analítico!$B97),-(Analítico!Q$1&gt;='Gastos Gerais'!$D$4:$D$1003),-(Analítico!Q$1&lt;='Gastos Gerais'!$E$4:$E$1003),-('Gastos Gerais'!$C$4:$C$1003))</f>
        <v>0</v>
      </c>
      <c r="R97" s="88">
        <f>SUMPRODUCT(-('Gastos Gerais'!$B$4:$B$1003=Analítico!$B97),-(Analítico!R$1&gt;='Gastos Gerais'!$D$4:$D$1003),-(Analítico!R$1&lt;='Gastos Gerais'!$E$4:$E$1003),-('Gastos Gerais'!$C$4:$C$1003))</f>
        <v>0</v>
      </c>
      <c r="S97" s="88">
        <f>SUMPRODUCT(-('Gastos Gerais'!$B$4:$B$1003=Analítico!$B97),-(Analítico!S$1&gt;='Gastos Gerais'!$D$4:$D$1003),-(Analítico!S$1&lt;='Gastos Gerais'!$E$4:$E$1003),-('Gastos Gerais'!$C$4:$C$1003))</f>
        <v>0</v>
      </c>
      <c r="T97" s="88">
        <f>SUMPRODUCT(-('Gastos Gerais'!$B$4:$B$1003=Analítico!$B97),-(Analítico!T$1&gt;='Gastos Gerais'!$D$4:$D$1003),-(Analítico!T$1&lt;='Gastos Gerais'!$E$4:$E$1003),-('Gastos Gerais'!$C$4:$C$1003))</f>
        <v>0</v>
      </c>
      <c r="U97" s="88">
        <f>SUMPRODUCT(-('Gastos Gerais'!$B$4:$B$1003=Analítico!$B97),-(Analítico!U$1&gt;='Gastos Gerais'!$D$4:$D$1003),-(Analítico!U$1&lt;='Gastos Gerais'!$E$4:$E$1003),-('Gastos Gerais'!$C$4:$C$1003))</f>
        <v>0</v>
      </c>
      <c r="V97" s="88">
        <f>SUMPRODUCT(-('Gastos Gerais'!$B$4:$B$1003=Analítico!$B97),-(Analítico!V$1&gt;='Gastos Gerais'!$D$4:$D$1003),-(Analítico!V$1&lt;='Gastos Gerais'!$E$4:$E$1003),-('Gastos Gerais'!$C$4:$C$1003))</f>
        <v>0</v>
      </c>
      <c r="W97" s="88">
        <f>SUMPRODUCT(-('Gastos Gerais'!$B$4:$B$1003=Analítico!$B97),-(Analítico!W$1&gt;='Gastos Gerais'!$D$4:$D$1003),-(Analítico!W$1&lt;='Gastos Gerais'!$E$4:$E$1003),-('Gastos Gerais'!$C$4:$C$1003))</f>
        <v>0</v>
      </c>
      <c r="X97" s="88">
        <f>SUMPRODUCT(-('Gastos Gerais'!$B$4:$B$1003=Analítico!$B97),-(Analítico!X$1&gt;='Gastos Gerais'!$D$4:$D$1003),-(Analítico!X$1&lt;='Gastos Gerais'!$E$4:$E$1003),-('Gastos Gerais'!$C$4:$C$1003))</f>
        <v>0</v>
      </c>
      <c r="Y97" s="88">
        <f>SUMPRODUCT(-('Gastos Gerais'!$B$4:$B$1003=Analítico!$B97),-(Analítico!Y$1&gt;='Gastos Gerais'!$D$4:$D$1003),-(Analítico!Y$1&lt;='Gastos Gerais'!$E$4:$E$1003),-('Gastos Gerais'!$C$4:$C$1003))</f>
        <v>0</v>
      </c>
      <c r="Z97" s="88">
        <f>SUMPRODUCT(-('Gastos Gerais'!$B$4:$B$1003=Analítico!$B97),-(Analítico!Z$1&gt;='Gastos Gerais'!$D$4:$D$1003),-(Analítico!Z$1&lt;='Gastos Gerais'!$E$4:$E$1003),-('Gastos Gerais'!$C$4:$C$1003))</f>
        <v>0</v>
      </c>
      <c r="AA97" s="88">
        <f>SUMPRODUCT(-('Gastos Gerais'!$B$4:$B$1003=Analítico!$B97),-(Analítico!AA$1&gt;='Gastos Gerais'!$D$4:$D$1003),-(Analítico!AA$1&lt;='Gastos Gerais'!$E$4:$E$1003),-('Gastos Gerais'!$C$4:$C$1003))</f>
        <v>0</v>
      </c>
      <c r="AB97" s="88">
        <f>SUMPRODUCT(-('Gastos Gerais'!$B$4:$B$1003=Analítico!$B97),-(Analítico!AB$1&gt;='Gastos Gerais'!$D$4:$D$1003),-(Analítico!AB$1&lt;='Gastos Gerais'!$E$4:$E$1003),-('Gastos Gerais'!$C$4:$C$1003))</f>
        <v>0</v>
      </c>
      <c r="AC97" s="88">
        <f>SUMPRODUCT(-('Gastos Gerais'!$B$4:$B$1003=Analítico!$B97),-(Analítico!AC$1&gt;='Gastos Gerais'!$D$4:$D$1003),-(Analítico!AC$1&lt;='Gastos Gerais'!$E$4:$E$1003),-('Gastos Gerais'!$C$4:$C$1003))</f>
        <v>0</v>
      </c>
      <c r="AD97" s="88">
        <f>SUMPRODUCT(-('Gastos Gerais'!$B$4:$B$1003=Analítico!$B97),-(Analítico!AD$1&gt;='Gastos Gerais'!$D$4:$D$1003),-(Analítico!AD$1&lt;='Gastos Gerais'!$E$4:$E$1003),-('Gastos Gerais'!$C$4:$C$1003))</f>
        <v>0</v>
      </c>
      <c r="AE97" s="88">
        <f>SUMPRODUCT(-('Gastos Gerais'!$B$4:$B$1003=Analítico!$B97),-(Analítico!AE$1&gt;='Gastos Gerais'!$D$4:$D$1003),-(Analítico!AE$1&lt;='Gastos Gerais'!$E$4:$E$1003),-('Gastos Gerais'!$C$4:$C$1003))</f>
        <v>0</v>
      </c>
      <c r="AF97" s="88">
        <f>SUMPRODUCT(-('Gastos Gerais'!$B$4:$B$1003=Analítico!$B97),-(Analítico!AF$1&gt;='Gastos Gerais'!$D$4:$D$1003),-(Analítico!AF$1&lt;='Gastos Gerais'!$E$4:$E$1003),-('Gastos Gerais'!$C$4:$C$1003))</f>
        <v>0</v>
      </c>
      <c r="AG97" s="88">
        <f>SUMPRODUCT(-('Gastos Gerais'!$B$4:$B$1003=Analítico!$B97),-(Analítico!AG$1&gt;='Gastos Gerais'!$D$4:$D$1003),-(Analítico!AG$1&lt;='Gastos Gerais'!$E$4:$E$1003),-('Gastos Gerais'!$C$4:$C$1003))</f>
        <v>0</v>
      </c>
      <c r="AH97" s="88">
        <f>SUMPRODUCT(-('Gastos Gerais'!$B$4:$B$1003=Analítico!$B97),-(Analítico!AH$1&gt;='Gastos Gerais'!$D$4:$D$1003),-(Analítico!AH$1&lt;='Gastos Gerais'!$E$4:$E$1003),-('Gastos Gerais'!$C$4:$C$1003))</f>
        <v>0</v>
      </c>
      <c r="AI97" s="88">
        <f>SUMPRODUCT(-('Gastos Gerais'!$B$4:$B$1003=Analítico!$B97),-(Analítico!AI$1&gt;='Gastos Gerais'!$D$4:$D$1003),-(Analítico!AI$1&lt;='Gastos Gerais'!$E$4:$E$1003),-('Gastos Gerais'!$C$4:$C$1003))</f>
        <v>0</v>
      </c>
      <c r="AJ97" s="88">
        <f>SUMPRODUCT(-('Gastos Gerais'!$B$4:$B$1003=Analítico!$B97),-(Analítico!AJ$1&gt;='Gastos Gerais'!$D$4:$D$1003),-(Analítico!AJ$1&lt;='Gastos Gerais'!$E$4:$E$1003),-('Gastos Gerais'!$C$4:$C$1003))</f>
        <v>0</v>
      </c>
      <c r="AK97" s="88">
        <f>SUMPRODUCT(-('Gastos Gerais'!$B$4:$B$1003=Analítico!$B97),-(Analítico!AK$1&gt;='Gastos Gerais'!$D$4:$D$1003),-(Analítico!AK$1&lt;='Gastos Gerais'!$E$4:$E$1003),-('Gastos Gerais'!$C$4:$C$1003))</f>
        <v>0</v>
      </c>
      <c r="AL97" s="88">
        <f>SUMPRODUCT(-('Gastos Gerais'!$B$4:$B$1003=Analítico!$B97),-(Analítico!AL$1&gt;='Gastos Gerais'!$D$4:$D$1003),-(Analítico!AL$1&lt;='Gastos Gerais'!$E$4:$E$1003),-('Gastos Gerais'!$C$4:$C$1003))</f>
        <v>0</v>
      </c>
      <c r="AM97" s="122">
        <f t="shared" si="20"/>
        <v>1500</v>
      </c>
      <c r="AN97" s="91">
        <f t="shared" ca="1" si="21"/>
        <v>9.7948885023120915E-5</v>
      </c>
      <c r="AO97" s="108"/>
      <c r="AP97" s="108"/>
      <c r="AQ97" s="108"/>
      <c r="AR97" s="108"/>
      <c r="AS97" s="108"/>
      <c r="AT97" s="108"/>
      <c r="AU97" s="108"/>
      <c r="AV97" s="108"/>
      <c r="AW97" s="108"/>
      <c r="AX97" s="108"/>
      <c r="AY97" s="108"/>
      <c r="AZ97" s="108"/>
      <c r="BA97" s="108"/>
      <c r="BB97" s="108"/>
      <c r="BC97" s="108"/>
      <c r="BD97" s="108"/>
      <c r="BE97" s="108"/>
    </row>
    <row r="98" spans="1:57" ht="23.25" customHeight="1">
      <c r="A98" s="76" t="s">
        <v>292</v>
      </c>
      <c r="B98" s="30" t="s">
        <v>293</v>
      </c>
      <c r="C98" s="88">
        <f>SUMPRODUCT(-('Gastos Gerais'!$B$4:$B$1003=Analítico!$B98),-(Analítico!C$1&gt;='Gastos Gerais'!$D$4:$D$1003),-(Analítico!C$1&lt;='Gastos Gerais'!$E$4:$E$1003),-('Gastos Gerais'!$C$4:$C$1003))</f>
        <v>1100</v>
      </c>
      <c r="D98" s="88">
        <f>SUMPRODUCT(-('Gastos Gerais'!$B$4:$B$1003=Analítico!$B98),-(Analítico!D$1&gt;='Gastos Gerais'!$D$4:$D$1003),-(Analítico!D$1&lt;='Gastos Gerais'!$E$4:$E$1003),-('Gastos Gerais'!$C$4:$C$1003))</f>
        <v>1100</v>
      </c>
      <c r="E98" s="88">
        <f>SUMPRODUCT(-('Gastos Gerais'!$B$4:$B$1003=Analítico!$B98),-(Analítico!E$1&gt;='Gastos Gerais'!$D$4:$D$1003),-(Analítico!E$1&lt;='Gastos Gerais'!$E$4:$E$1003),-('Gastos Gerais'!$C$4:$C$1003))</f>
        <v>1100</v>
      </c>
      <c r="F98" s="88">
        <f>SUMPRODUCT(-('Gastos Gerais'!$B$4:$B$1003=Analítico!$B98),-(Analítico!F$1&gt;='Gastos Gerais'!$D$4:$D$1003),-(Analítico!F$1&lt;='Gastos Gerais'!$E$4:$E$1003),-('Gastos Gerais'!$C$4:$C$1003))</f>
        <v>1100</v>
      </c>
      <c r="G98" s="88">
        <f>SUMPRODUCT(-('Gastos Gerais'!$B$4:$B$1003=Analítico!$B98),-(Analítico!G$1&gt;='Gastos Gerais'!$D$4:$D$1003),-(Analítico!G$1&lt;='Gastos Gerais'!$E$4:$E$1003),-('Gastos Gerais'!$C$4:$C$1003))</f>
        <v>1100</v>
      </c>
      <c r="H98" s="88">
        <f>SUMPRODUCT(-('Gastos Gerais'!$B$4:$B$1003=Analítico!$B98),-(Analítico!H$1&gt;='Gastos Gerais'!$D$4:$D$1003),-(Analítico!H$1&lt;='Gastos Gerais'!$E$4:$E$1003),-('Gastos Gerais'!$C$4:$C$1003))</f>
        <v>1100</v>
      </c>
      <c r="I98" s="88">
        <f>SUMPRODUCT(-('Gastos Gerais'!$B$4:$B$1003=Analítico!$B98),-(Analítico!I$1&gt;='Gastos Gerais'!$D$4:$D$1003),-(Analítico!I$1&lt;='Gastos Gerais'!$E$4:$E$1003),-('Gastos Gerais'!$C$4:$C$1003))</f>
        <v>0</v>
      </c>
      <c r="J98" s="88">
        <f>SUMPRODUCT(-('Gastos Gerais'!$B$4:$B$1003=Analítico!$B98),-(Analítico!J$1&gt;='Gastos Gerais'!$D$4:$D$1003),-(Analítico!J$1&lt;='Gastos Gerais'!$E$4:$E$1003),-('Gastos Gerais'!$C$4:$C$1003))</f>
        <v>0</v>
      </c>
      <c r="K98" s="88">
        <f>SUMPRODUCT(-('Gastos Gerais'!$B$4:$B$1003=Analítico!$B98),-(Analítico!K$1&gt;='Gastos Gerais'!$D$4:$D$1003),-(Analítico!K$1&lt;='Gastos Gerais'!$E$4:$E$1003),-('Gastos Gerais'!$C$4:$C$1003))</f>
        <v>0</v>
      </c>
      <c r="L98" s="88">
        <f>SUMPRODUCT(-('Gastos Gerais'!$B$4:$B$1003=Analítico!$B98),-(Analítico!L$1&gt;='Gastos Gerais'!$D$4:$D$1003),-(Analítico!L$1&lt;='Gastos Gerais'!$E$4:$E$1003),-('Gastos Gerais'!$C$4:$C$1003))</f>
        <v>0</v>
      </c>
      <c r="M98" s="88">
        <f>SUMPRODUCT(-('Gastos Gerais'!$B$4:$B$1003=Analítico!$B98),-(Analítico!M$1&gt;='Gastos Gerais'!$D$4:$D$1003),-(Analítico!M$1&lt;='Gastos Gerais'!$E$4:$E$1003),-('Gastos Gerais'!$C$4:$C$1003))</f>
        <v>0</v>
      </c>
      <c r="N98" s="88">
        <f>SUMPRODUCT(-('Gastos Gerais'!$B$4:$B$1003=Analítico!$B98),-(Analítico!N$1&gt;='Gastos Gerais'!$D$4:$D$1003),-(Analítico!N$1&lt;='Gastos Gerais'!$E$4:$E$1003),-('Gastos Gerais'!$C$4:$C$1003))</f>
        <v>0</v>
      </c>
      <c r="O98" s="88">
        <f>SUMPRODUCT(-('Gastos Gerais'!$B$4:$B$1003=Analítico!$B98),-(Analítico!O$1&gt;='Gastos Gerais'!$D$4:$D$1003),-(Analítico!O$1&lt;='Gastos Gerais'!$E$4:$E$1003),-('Gastos Gerais'!$C$4:$C$1003))</f>
        <v>0</v>
      </c>
      <c r="P98" s="88">
        <f>SUMPRODUCT(-('Gastos Gerais'!$B$4:$B$1003=Analítico!$B98),-(Analítico!P$1&gt;='Gastos Gerais'!$D$4:$D$1003),-(Analítico!P$1&lt;='Gastos Gerais'!$E$4:$E$1003),-('Gastos Gerais'!$C$4:$C$1003))</f>
        <v>0</v>
      </c>
      <c r="Q98" s="88">
        <f>SUMPRODUCT(-('Gastos Gerais'!$B$4:$B$1003=Analítico!$B98),-(Analítico!Q$1&gt;='Gastos Gerais'!$D$4:$D$1003),-(Analítico!Q$1&lt;='Gastos Gerais'!$E$4:$E$1003),-('Gastos Gerais'!$C$4:$C$1003))</f>
        <v>0</v>
      </c>
      <c r="R98" s="88">
        <f>SUMPRODUCT(-('Gastos Gerais'!$B$4:$B$1003=Analítico!$B98),-(Analítico!R$1&gt;='Gastos Gerais'!$D$4:$D$1003),-(Analítico!R$1&lt;='Gastos Gerais'!$E$4:$E$1003),-('Gastos Gerais'!$C$4:$C$1003))</f>
        <v>0</v>
      </c>
      <c r="S98" s="88">
        <f>SUMPRODUCT(-('Gastos Gerais'!$B$4:$B$1003=Analítico!$B98),-(Analítico!S$1&gt;='Gastos Gerais'!$D$4:$D$1003),-(Analítico!S$1&lt;='Gastos Gerais'!$E$4:$E$1003),-('Gastos Gerais'!$C$4:$C$1003))</f>
        <v>0</v>
      </c>
      <c r="T98" s="88">
        <f>SUMPRODUCT(-('Gastos Gerais'!$B$4:$B$1003=Analítico!$B98),-(Analítico!T$1&gt;='Gastos Gerais'!$D$4:$D$1003),-(Analítico!T$1&lt;='Gastos Gerais'!$E$4:$E$1003),-('Gastos Gerais'!$C$4:$C$1003))</f>
        <v>0</v>
      </c>
      <c r="U98" s="88">
        <f>SUMPRODUCT(-('Gastos Gerais'!$B$4:$B$1003=Analítico!$B98),-(Analítico!U$1&gt;='Gastos Gerais'!$D$4:$D$1003),-(Analítico!U$1&lt;='Gastos Gerais'!$E$4:$E$1003),-('Gastos Gerais'!$C$4:$C$1003))</f>
        <v>0</v>
      </c>
      <c r="V98" s="88">
        <f>SUMPRODUCT(-('Gastos Gerais'!$B$4:$B$1003=Analítico!$B98),-(Analítico!V$1&gt;='Gastos Gerais'!$D$4:$D$1003),-(Analítico!V$1&lt;='Gastos Gerais'!$E$4:$E$1003),-('Gastos Gerais'!$C$4:$C$1003))</f>
        <v>0</v>
      </c>
      <c r="W98" s="88">
        <f>SUMPRODUCT(-('Gastos Gerais'!$B$4:$B$1003=Analítico!$B98),-(Analítico!W$1&gt;='Gastos Gerais'!$D$4:$D$1003),-(Analítico!W$1&lt;='Gastos Gerais'!$E$4:$E$1003),-('Gastos Gerais'!$C$4:$C$1003))</f>
        <v>0</v>
      </c>
      <c r="X98" s="88">
        <f>SUMPRODUCT(-('Gastos Gerais'!$B$4:$B$1003=Analítico!$B98),-(Analítico!X$1&gt;='Gastos Gerais'!$D$4:$D$1003),-(Analítico!X$1&lt;='Gastos Gerais'!$E$4:$E$1003),-('Gastos Gerais'!$C$4:$C$1003))</f>
        <v>0</v>
      </c>
      <c r="Y98" s="88">
        <f>SUMPRODUCT(-('Gastos Gerais'!$B$4:$B$1003=Analítico!$B98),-(Analítico!Y$1&gt;='Gastos Gerais'!$D$4:$D$1003),-(Analítico!Y$1&lt;='Gastos Gerais'!$E$4:$E$1003),-('Gastos Gerais'!$C$4:$C$1003))</f>
        <v>0</v>
      </c>
      <c r="Z98" s="88">
        <f>SUMPRODUCT(-('Gastos Gerais'!$B$4:$B$1003=Analítico!$B98),-(Analítico!Z$1&gt;='Gastos Gerais'!$D$4:$D$1003),-(Analítico!Z$1&lt;='Gastos Gerais'!$E$4:$E$1003),-('Gastos Gerais'!$C$4:$C$1003))</f>
        <v>0</v>
      </c>
      <c r="AA98" s="88">
        <f>SUMPRODUCT(-('Gastos Gerais'!$B$4:$B$1003=Analítico!$B98),-(Analítico!AA$1&gt;='Gastos Gerais'!$D$4:$D$1003),-(Analítico!AA$1&lt;='Gastos Gerais'!$E$4:$E$1003),-('Gastos Gerais'!$C$4:$C$1003))</f>
        <v>0</v>
      </c>
      <c r="AB98" s="88">
        <f>SUMPRODUCT(-('Gastos Gerais'!$B$4:$B$1003=Analítico!$B98),-(Analítico!AB$1&gt;='Gastos Gerais'!$D$4:$D$1003),-(Analítico!AB$1&lt;='Gastos Gerais'!$E$4:$E$1003),-('Gastos Gerais'!$C$4:$C$1003))</f>
        <v>0</v>
      </c>
      <c r="AC98" s="88">
        <f>SUMPRODUCT(-('Gastos Gerais'!$B$4:$B$1003=Analítico!$B98),-(Analítico!AC$1&gt;='Gastos Gerais'!$D$4:$D$1003),-(Analítico!AC$1&lt;='Gastos Gerais'!$E$4:$E$1003),-('Gastos Gerais'!$C$4:$C$1003))</f>
        <v>0</v>
      </c>
      <c r="AD98" s="88">
        <f>SUMPRODUCT(-('Gastos Gerais'!$B$4:$B$1003=Analítico!$B98),-(Analítico!AD$1&gt;='Gastos Gerais'!$D$4:$D$1003),-(Analítico!AD$1&lt;='Gastos Gerais'!$E$4:$E$1003),-('Gastos Gerais'!$C$4:$C$1003))</f>
        <v>0</v>
      </c>
      <c r="AE98" s="88">
        <f>SUMPRODUCT(-('Gastos Gerais'!$B$4:$B$1003=Analítico!$B98),-(Analítico!AE$1&gt;='Gastos Gerais'!$D$4:$D$1003),-(Analítico!AE$1&lt;='Gastos Gerais'!$E$4:$E$1003),-('Gastos Gerais'!$C$4:$C$1003))</f>
        <v>0</v>
      </c>
      <c r="AF98" s="88">
        <f>SUMPRODUCT(-('Gastos Gerais'!$B$4:$B$1003=Analítico!$B98),-(Analítico!AF$1&gt;='Gastos Gerais'!$D$4:$D$1003),-(Analítico!AF$1&lt;='Gastos Gerais'!$E$4:$E$1003),-('Gastos Gerais'!$C$4:$C$1003))</f>
        <v>0</v>
      </c>
      <c r="AG98" s="88">
        <f>SUMPRODUCT(-('Gastos Gerais'!$B$4:$B$1003=Analítico!$B98),-(Analítico!AG$1&gt;='Gastos Gerais'!$D$4:$D$1003),-(Analítico!AG$1&lt;='Gastos Gerais'!$E$4:$E$1003),-('Gastos Gerais'!$C$4:$C$1003))</f>
        <v>0</v>
      </c>
      <c r="AH98" s="88">
        <f>SUMPRODUCT(-('Gastos Gerais'!$B$4:$B$1003=Analítico!$B98),-(Analítico!AH$1&gt;='Gastos Gerais'!$D$4:$D$1003),-(Analítico!AH$1&lt;='Gastos Gerais'!$E$4:$E$1003),-('Gastos Gerais'!$C$4:$C$1003))</f>
        <v>0</v>
      </c>
      <c r="AI98" s="88">
        <f>SUMPRODUCT(-('Gastos Gerais'!$B$4:$B$1003=Analítico!$B98),-(Analítico!AI$1&gt;='Gastos Gerais'!$D$4:$D$1003),-(Analítico!AI$1&lt;='Gastos Gerais'!$E$4:$E$1003),-('Gastos Gerais'!$C$4:$C$1003))</f>
        <v>0</v>
      </c>
      <c r="AJ98" s="88">
        <f>SUMPRODUCT(-('Gastos Gerais'!$B$4:$B$1003=Analítico!$B98),-(Analítico!AJ$1&gt;='Gastos Gerais'!$D$4:$D$1003),-(Analítico!AJ$1&lt;='Gastos Gerais'!$E$4:$E$1003),-('Gastos Gerais'!$C$4:$C$1003))</f>
        <v>0</v>
      </c>
      <c r="AK98" s="88">
        <f>SUMPRODUCT(-('Gastos Gerais'!$B$4:$B$1003=Analítico!$B98),-(Analítico!AK$1&gt;='Gastos Gerais'!$D$4:$D$1003),-(Analítico!AK$1&lt;='Gastos Gerais'!$E$4:$E$1003),-('Gastos Gerais'!$C$4:$C$1003))</f>
        <v>0</v>
      </c>
      <c r="AL98" s="88">
        <f>SUMPRODUCT(-('Gastos Gerais'!$B$4:$B$1003=Analítico!$B98),-(Analítico!AL$1&gt;='Gastos Gerais'!$D$4:$D$1003),-(Analítico!AL$1&lt;='Gastos Gerais'!$E$4:$E$1003),-('Gastos Gerais'!$C$4:$C$1003))</f>
        <v>0</v>
      </c>
      <c r="AM98" s="122">
        <f t="shared" si="20"/>
        <v>6600</v>
      </c>
      <c r="AN98" s="91">
        <f t="shared" ca="1" si="21"/>
        <v>4.3097509410173205E-4</v>
      </c>
      <c r="AO98" s="108"/>
      <c r="AP98" s="108"/>
      <c r="AQ98" s="108"/>
      <c r="AR98" s="108"/>
      <c r="AS98" s="108"/>
      <c r="AT98" s="108"/>
      <c r="AU98" s="108"/>
      <c r="AV98" s="108"/>
      <c r="AW98" s="108"/>
      <c r="AX98" s="108"/>
      <c r="AY98" s="108"/>
      <c r="AZ98" s="108"/>
      <c r="BA98" s="108"/>
      <c r="BB98" s="108"/>
      <c r="BC98" s="108"/>
      <c r="BD98" s="108"/>
      <c r="BE98" s="108"/>
    </row>
    <row r="99" spans="1:57" ht="23.25" customHeight="1">
      <c r="A99" s="76" t="s">
        <v>294</v>
      </c>
      <c r="B99" s="137" t="s">
        <v>295</v>
      </c>
      <c r="C99" s="88">
        <f>SUMPRODUCT(-('Gastos Gerais'!$B$4:$B$1003=Analítico!$B99),-(Analítico!C$1&gt;='Gastos Gerais'!$D$4:$D$1003),-(Analítico!C$1&lt;='Gastos Gerais'!$E$4:$E$1003),-('Gastos Gerais'!$C$4:$C$1003))</f>
        <v>0</v>
      </c>
      <c r="D99" s="88">
        <f>SUMPRODUCT(-('Gastos Gerais'!$B$4:$B$1003=Analítico!$B99),-(Analítico!D$1&gt;='Gastos Gerais'!$D$4:$D$1003),-(Analítico!D$1&lt;='Gastos Gerais'!$E$4:$E$1003),-('Gastos Gerais'!$C$4:$C$1003))</f>
        <v>0</v>
      </c>
      <c r="E99" s="88">
        <f>SUMPRODUCT(-('Gastos Gerais'!$B$4:$B$1003=Analítico!$B99),-(Analítico!E$1&gt;='Gastos Gerais'!$D$4:$D$1003),-(Analítico!E$1&lt;='Gastos Gerais'!$E$4:$E$1003),-('Gastos Gerais'!$C$4:$C$1003))</f>
        <v>0</v>
      </c>
      <c r="F99" s="88">
        <f>SUMPRODUCT(-('Gastos Gerais'!$B$4:$B$1003=Analítico!$B99),-(Analítico!F$1&gt;='Gastos Gerais'!$D$4:$D$1003),-(Analítico!F$1&lt;='Gastos Gerais'!$E$4:$E$1003),-('Gastos Gerais'!$C$4:$C$1003))</f>
        <v>0</v>
      </c>
      <c r="G99" s="88">
        <f>SUMPRODUCT(-('Gastos Gerais'!$B$4:$B$1003=Analítico!$B99),-(Analítico!G$1&gt;='Gastos Gerais'!$D$4:$D$1003),-(Analítico!G$1&lt;='Gastos Gerais'!$E$4:$E$1003),-('Gastos Gerais'!$C$4:$C$1003))</f>
        <v>0</v>
      </c>
      <c r="H99" s="88">
        <f>SUMPRODUCT(-('Gastos Gerais'!$B$4:$B$1003=Analítico!$B99),-(Analítico!H$1&gt;='Gastos Gerais'!$D$4:$D$1003),-(Analítico!H$1&lt;='Gastos Gerais'!$E$4:$E$1003),-('Gastos Gerais'!$C$4:$C$1003))</f>
        <v>0</v>
      </c>
      <c r="I99" s="88">
        <f>SUMPRODUCT(-('Gastos Gerais'!$B$4:$B$1003=Analítico!$B99),-(Analítico!I$1&gt;='Gastos Gerais'!$D$4:$D$1003),-(Analítico!I$1&lt;='Gastos Gerais'!$E$4:$E$1003),-('Gastos Gerais'!$C$4:$C$1003))</f>
        <v>0</v>
      </c>
      <c r="J99" s="88">
        <f>SUMPRODUCT(-('Gastos Gerais'!$B$4:$B$1003=Analítico!$B99),-(Analítico!J$1&gt;='Gastos Gerais'!$D$4:$D$1003),-(Analítico!J$1&lt;='Gastos Gerais'!$E$4:$E$1003),-('Gastos Gerais'!$C$4:$C$1003))</f>
        <v>0</v>
      </c>
      <c r="K99" s="88">
        <f>SUMPRODUCT(-('Gastos Gerais'!$B$4:$B$1003=Analítico!$B99),-(Analítico!K$1&gt;='Gastos Gerais'!$D$4:$D$1003),-(Analítico!K$1&lt;='Gastos Gerais'!$E$4:$E$1003),-('Gastos Gerais'!$C$4:$C$1003))</f>
        <v>0</v>
      </c>
      <c r="L99" s="88">
        <f>SUMPRODUCT(-('Gastos Gerais'!$B$4:$B$1003=Analítico!$B99),-(Analítico!L$1&gt;='Gastos Gerais'!$D$4:$D$1003),-(Analítico!L$1&lt;='Gastos Gerais'!$E$4:$E$1003),-('Gastos Gerais'!$C$4:$C$1003))</f>
        <v>0</v>
      </c>
      <c r="M99" s="88">
        <f>SUMPRODUCT(-('Gastos Gerais'!$B$4:$B$1003=Analítico!$B99),-(Analítico!M$1&gt;='Gastos Gerais'!$D$4:$D$1003),-(Analítico!M$1&lt;='Gastos Gerais'!$E$4:$E$1003),-('Gastos Gerais'!$C$4:$C$1003))</f>
        <v>0</v>
      </c>
      <c r="N99" s="88">
        <f>SUMPRODUCT(-('Gastos Gerais'!$B$4:$B$1003=Analítico!$B99),-(Analítico!N$1&gt;='Gastos Gerais'!$D$4:$D$1003),-(Analítico!N$1&lt;='Gastos Gerais'!$E$4:$E$1003),-('Gastos Gerais'!$C$4:$C$1003))</f>
        <v>0</v>
      </c>
      <c r="O99" s="88">
        <f>SUMPRODUCT(-('Gastos Gerais'!$B$4:$B$1003=Analítico!$B99),-(Analítico!O$1&gt;='Gastos Gerais'!$D$4:$D$1003),-(Analítico!O$1&lt;='Gastos Gerais'!$E$4:$E$1003),-('Gastos Gerais'!$C$4:$C$1003))</f>
        <v>0</v>
      </c>
      <c r="P99" s="88">
        <f>SUMPRODUCT(-('Gastos Gerais'!$B$4:$B$1003=Analítico!$B99),-(Analítico!P$1&gt;='Gastos Gerais'!$D$4:$D$1003),-(Analítico!P$1&lt;='Gastos Gerais'!$E$4:$E$1003),-('Gastos Gerais'!$C$4:$C$1003))</f>
        <v>0</v>
      </c>
      <c r="Q99" s="88">
        <f>SUMPRODUCT(-('Gastos Gerais'!$B$4:$B$1003=Analítico!$B99),-(Analítico!Q$1&gt;='Gastos Gerais'!$D$4:$D$1003),-(Analítico!Q$1&lt;='Gastos Gerais'!$E$4:$E$1003),-('Gastos Gerais'!$C$4:$C$1003))</f>
        <v>0</v>
      </c>
      <c r="R99" s="88">
        <f>SUMPRODUCT(-('Gastos Gerais'!$B$4:$B$1003=Analítico!$B99),-(Analítico!R$1&gt;='Gastos Gerais'!$D$4:$D$1003),-(Analítico!R$1&lt;='Gastos Gerais'!$E$4:$E$1003),-('Gastos Gerais'!$C$4:$C$1003))</f>
        <v>0</v>
      </c>
      <c r="S99" s="88">
        <f>SUMPRODUCT(-('Gastos Gerais'!$B$4:$B$1003=Analítico!$B99),-(Analítico!S$1&gt;='Gastos Gerais'!$D$4:$D$1003),-(Analítico!S$1&lt;='Gastos Gerais'!$E$4:$E$1003),-('Gastos Gerais'!$C$4:$C$1003))</f>
        <v>0</v>
      </c>
      <c r="T99" s="88">
        <f>SUMPRODUCT(-('Gastos Gerais'!$B$4:$B$1003=Analítico!$B99),-(Analítico!T$1&gt;='Gastos Gerais'!$D$4:$D$1003),-(Analítico!T$1&lt;='Gastos Gerais'!$E$4:$E$1003),-('Gastos Gerais'!$C$4:$C$1003))</f>
        <v>0</v>
      </c>
      <c r="U99" s="88">
        <f>SUMPRODUCT(-('Gastos Gerais'!$B$4:$B$1003=Analítico!$B99),-(Analítico!U$1&gt;='Gastos Gerais'!$D$4:$D$1003),-(Analítico!U$1&lt;='Gastos Gerais'!$E$4:$E$1003),-('Gastos Gerais'!$C$4:$C$1003))</f>
        <v>0</v>
      </c>
      <c r="V99" s="88">
        <f>SUMPRODUCT(-('Gastos Gerais'!$B$4:$B$1003=Analítico!$B99),-(Analítico!V$1&gt;='Gastos Gerais'!$D$4:$D$1003),-(Analítico!V$1&lt;='Gastos Gerais'!$E$4:$E$1003),-('Gastos Gerais'!$C$4:$C$1003))</f>
        <v>0</v>
      </c>
      <c r="W99" s="88">
        <f>SUMPRODUCT(-('Gastos Gerais'!$B$4:$B$1003=Analítico!$B99),-(Analítico!W$1&gt;='Gastos Gerais'!$D$4:$D$1003),-(Analítico!W$1&lt;='Gastos Gerais'!$E$4:$E$1003),-('Gastos Gerais'!$C$4:$C$1003))</f>
        <v>0</v>
      </c>
      <c r="X99" s="88">
        <f>SUMPRODUCT(-('Gastos Gerais'!$B$4:$B$1003=Analítico!$B99),-(Analítico!X$1&gt;='Gastos Gerais'!$D$4:$D$1003),-(Analítico!X$1&lt;='Gastos Gerais'!$E$4:$E$1003),-('Gastos Gerais'!$C$4:$C$1003))</f>
        <v>0</v>
      </c>
      <c r="Y99" s="88">
        <f>SUMPRODUCT(-('Gastos Gerais'!$B$4:$B$1003=Analítico!$B99),-(Analítico!Y$1&gt;='Gastos Gerais'!$D$4:$D$1003),-(Analítico!Y$1&lt;='Gastos Gerais'!$E$4:$E$1003),-('Gastos Gerais'!$C$4:$C$1003))</f>
        <v>0</v>
      </c>
      <c r="Z99" s="88">
        <f>SUMPRODUCT(-('Gastos Gerais'!$B$4:$B$1003=Analítico!$B99),-(Analítico!Z$1&gt;='Gastos Gerais'!$D$4:$D$1003),-(Analítico!Z$1&lt;='Gastos Gerais'!$E$4:$E$1003),-('Gastos Gerais'!$C$4:$C$1003))</f>
        <v>0</v>
      </c>
      <c r="AA99" s="88">
        <f>SUMPRODUCT(-('Gastos Gerais'!$B$4:$B$1003=Analítico!$B99),-(Analítico!AA$1&gt;='Gastos Gerais'!$D$4:$D$1003),-(Analítico!AA$1&lt;='Gastos Gerais'!$E$4:$E$1003),-('Gastos Gerais'!$C$4:$C$1003))</f>
        <v>0</v>
      </c>
      <c r="AB99" s="88">
        <f>SUMPRODUCT(-('Gastos Gerais'!$B$4:$B$1003=Analítico!$B99),-(Analítico!AB$1&gt;='Gastos Gerais'!$D$4:$D$1003),-(Analítico!AB$1&lt;='Gastos Gerais'!$E$4:$E$1003),-('Gastos Gerais'!$C$4:$C$1003))</f>
        <v>0</v>
      </c>
      <c r="AC99" s="88">
        <f>SUMPRODUCT(-('Gastos Gerais'!$B$4:$B$1003=Analítico!$B99),-(Analítico!AC$1&gt;='Gastos Gerais'!$D$4:$D$1003),-(Analítico!AC$1&lt;='Gastos Gerais'!$E$4:$E$1003),-('Gastos Gerais'!$C$4:$C$1003))</f>
        <v>0</v>
      </c>
      <c r="AD99" s="88">
        <f>SUMPRODUCT(-('Gastos Gerais'!$B$4:$B$1003=Analítico!$B99),-(Analítico!AD$1&gt;='Gastos Gerais'!$D$4:$D$1003),-(Analítico!AD$1&lt;='Gastos Gerais'!$E$4:$E$1003),-('Gastos Gerais'!$C$4:$C$1003))</f>
        <v>0</v>
      </c>
      <c r="AE99" s="88">
        <f>SUMPRODUCT(-('Gastos Gerais'!$B$4:$B$1003=Analítico!$B99),-(Analítico!AE$1&gt;='Gastos Gerais'!$D$4:$D$1003),-(Analítico!AE$1&lt;='Gastos Gerais'!$E$4:$E$1003),-('Gastos Gerais'!$C$4:$C$1003))</f>
        <v>0</v>
      </c>
      <c r="AF99" s="88">
        <f>SUMPRODUCT(-('Gastos Gerais'!$B$4:$B$1003=Analítico!$B99),-(Analítico!AF$1&gt;='Gastos Gerais'!$D$4:$D$1003),-(Analítico!AF$1&lt;='Gastos Gerais'!$E$4:$E$1003),-('Gastos Gerais'!$C$4:$C$1003))</f>
        <v>0</v>
      </c>
      <c r="AG99" s="88">
        <f>SUMPRODUCT(-('Gastos Gerais'!$B$4:$B$1003=Analítico!$B99),-(Analítico!AG$1&gt;='Gastos Gerais'!$D$4:$D$1003),-(Analítico!AG$1&lt;='Gastos Gerais'!$E$4:$E$1003),-('Gastos Gerais'!$C$4:$C$1003))</f>
        <v>0</v>
      </c>
      <c r="AH99" s="88">
        <f>SUMPRODUCT(-('Gastos Gerais'!$B$4:$B$1003=Analítico!$B99),-(Analítico!AH$1&gt;='Gastos Gerais'!$D$4:$D$1003),-(Analítico!AH$1&lt;='Gastos Gerais'!$E$4:$E$1003),-('Gastos Gerais'!$C$4:$C$1003))</f>
        <v>0</v>
      </c>
      <c r="AI99" s="88">
        <f>SUMPRODUCT(-('Gastos Gerais'!$B$4:$B$1003=Analítico!$B99),-(Analítico!AI$1&gt;='Gastos Gerais'!$D$4:$D$1003),-(Analítico!AI$1&lt;='Gastos Gerais'!$E$4:$E$1003),-('Gastos Gerais'!$C$4:$C$1003))</f>
        <v>0</v>
      </c>
      <c r="AJ99" s="88">
        <f>SUMPRODUCT(-('Gastos Gerais'!$B$4:$B$1003=Analítico!$B99),-(Analítico!AJ$1&gt;='Gastos Gerais'!$D$4:$D$1003),-(Analítico!AJ$1&lt;='Gastos Gerais'!$E$4:$E$1003),-('Gastos Gerais'!$C$4:$C$1003))</f>
        <v>0</v>
      </c>
      <c r="AK99" s="88">
        <f>SUMPRODUCT(-('Gastos Gerais'!$B$4:$B$1003=Analítico!$B99),-(Analítico!AK$1&gt;='Gastos Gerais'!$D$4:$D$1003),-(Analítico!AK$1&lt;='Gastos Gerais'!$E$4:$E$1003),-('Gastos Gerais'!$C$4:$C$1003))</f>
        <v>0</v>
      </c>
      <c r="AL99" s="88">
        <f>SUMPRODUCT(-('Gastos Gerais'!$B$4:$B$1003=Analítico!$B99),-(Analítico!AL$1&gt;='Gastos Gerais'!$D$4:$D$1003),-(Analítico!AL$1&lt;='Gastos Gerais'!$E$4:$E$1003),-('Gastos Gerais'!$C$4:$C$1003))</f>
        <v>0</v>
      </c>
      <c r="AM99" s="122">
        <f t="shared" si="20"/>
        <v>0</v>
      </c>
      <c r="AN99" s="91">
        <f t="shared" ca="1" si="21"/>
        <v>0</v>
      </c>
      <c r="AO99" s="108"/>
      <c r="AP99" s="108"/>
      <c r="AQ99" s="108"/>
      <c r="AR99" s="108"/>
      <c r="AS99" s="108"/>
      <c r="AT99" s="108"/>
      <c r="AU99" s="108"/>
      <c r="AV99" s="108"/>
      <c r="AW99" s="108"/>
      <c r="AX99" s="108"/>
      <c r="AY99" s="108"/>
      <c r="AZ99" s="108"/>
      <c r="BA99" s="108"/>
      <c r="BB99" s="108"/>
      <c r="BC99" s="108"/>
      <c r="BD99" s="108"/>
      <c r="BE99" s="108"/>
    </row>
    <row r="100" spans="1:57" ht="23.25" customHeight="1">
      <c r="A100" s="76" t="s">
        <v>296</v>
      </c>
      <c r="B100" s="30" t="s">
        <v>297</v>
      </c>
      <c r="C100" s="88">
        <f>SUMPRODUCT(-('Gastos Gerais'!$B$4:$B$1003=Analítico!$B100),-(Analítico!C$1&gt;='Gastos Gerais'!$D$4:$D$1003),-(Analítico!C$1&lt;='Gastos Gerais'!$E$4:$E$1003),-('Gastos Gerais'!$C$4:$C$1003))</f>
        <v>0</v>
      </c>
      <c r="D100" s="88">
        <f>SUMPRODUCT(-('Gastos Gerais'!$B$4:$B$1003=Analítico!$B100),-(Analítico!D$1&gt;='Gastos Gerais'!$D$4:$D$1003),-(Analítico!D$1&lt;='Gastos Gerais'!$E$4:$E$1003),-('Gastos Gerais'!$C$4:$C$1003))</f>
        <v>0</v>
      </c>
      <c r="E100" s="88">
        <f>SUMPRODUCT(-('Gastos Gerais'!$B$4:$B$1003=Analítico!$B100),-(Analítico!E$1&gt;='Gastos Gerais'!$D$4:$D$1003),-(Analítico!E$1&lt;='Gastos Gerais'!$E$4:$E$1003),-('Gastos Gerais'!$C$4:$C$1003))</f>
        <v>0</v>
      </c>
      <c r="F100" s="88">
        <f>SUMPRODUCT(-('Gastos Gerais'!$B$4:$B$1003=Analítico!$B100),-(Analítico!F$1&gt;='Gastos Gerais'!$D$4:$D$1003),-(Analítico!F$1&lt;='Gastos Gerais'!$E$4:$E$1003),-('Gastos Gerais'!$C$4:$C$1003))</f>
        <v>0</v>
      </c>
      <c r="G100" s="88">
        <f>SUMPRODUCT(-('Gastos Gerais'!$B$4:$B$1003=Analítico!$B100),-(Analítico!G$1&gt;='Gastos Gerais'!$D$4:$D$1003),-(Analítico!G$1&lt;='Gastos Gerais'!$E$4:$E$1003),-('Gastos Gerais'!$C$4:$C$1003))</f>
        <v>0</v>
      </c>
      <c r="H100" s="88">
        <f>SUMPRODUCT(-('Gastos Gerais'!$B$4:$B$1003=Analítico!$B100),-(Analítico!H$1&gt;='Gastos Gerais'!$D$4:$D$1003),-(Analítico!H$1&lt;='Gastos Gerais'!$E$4:$E$1003),-('Gastos Gerais'!$C$4:$C$1003))</f>
        <v>0</v>
      </c>
      <c r="I100" s="88">
        <f>SUMPRODUCT(-('Gastos Gerais'!$B$4:$B$1003=Analítico!$B100),-(Analítico!I$1&gt;='Gastos Gerais'!$D$4:$D$1003),-(Analítico!I$1&lt;='Gastos Gerais'!$E$4:$E$1003),-('Gastos Gerais'!$C$4:$C$1003))</f>
        <v>0</v>
      </c>
      <c r="J100" s="88">
        <f>SUMPRODUCT(-('Gastos Gerais'!$B$4:$B$1003=Analítico!$B100),-(Analítico!J$1&gt;='Gastos Gerais'!$D$4:$D$1003),-(Analítico!J$1&lt;='Gastos Gerais'!$E$4:$E$1003),-('Gastos Gerais'!$C$4:$C$1003))</f>
        <v>0</v>
      </c>
      <c r="K100" s="88">
        <f>SUMPRODUCT(-('Gastos Gerais'!$B$4:$B$1003=Analítico!$B100),-(Analítico!K$1&gt;='Gastos Gerais'!$D$4:$D$1003),-(Analítico!K$1&lt;='Gastos Gerais'!$E$4:$E$1003),-('Gastos Gerais'!$C$4:$C$1003))</f>
        <v>0</v>
      </c>
      <c r="L100" s="88">
        <f>SUMPRODUCT(-('Gastos Gerais'!$B$4:$B$1003=Analítico!$B100),-(Analítico!L$1&gt;='Gastos Gerais'!$D$4:$D$1003),-(Analítico!L$1&lt;='Gastos Gerais'!$E$4:$E$1003),-('Gastos Gerais'!$C$4:$C$1003))</f>
        <v>0</v>
      </c>
      <c r="M100" s="88">
        <f>SUMPRODUCT(-('Gastos Gerais'!$B$4:$B$1003=Analítico!$B100),-(Analítico!M$1&gt;='Gastos Gerais'!$D$4:$D$1003),-(Analítico!M$1&lt;='Gastos Gerais'!$E$4:$E$1003),-('Gastos Gerais'!$C$4:$C$1003))</f>
        <v>0</v>
      </c>
      <c r="N100" s="88">
        <f>SUMPRODUCT(-('Gastos Gerais'!$B$4:$B$1003=Analítico!$B100),-(Analítico!N$1&gt;='Gastos Gerais'!$D$4:$D$1003),-(Analítico!N$1&lt;='Gastos Gerais'!$E$4:$E$1003),-('Gastos Gerais'!$C$4:$C$1003))</f>
        <v>0</v>
      </c>
      <c r="O100" s="88">
        <f>SUMPRODUCT(-('Gastos Gerais'!$B$4:$B$1003=Analítico!$B100),-(Analítico!O$1&gt;='Gastos Gerais'!$D$4:$D$1003),-(Analítico!O$1&lt;='Gastos Gerais'!$E$4:$E$1003),-('Gastos Gerais'!$C$4:$C$1003))</f>
        <v>0</v>
      </c>
      <c r="P100" s="88">
        <f>SUMPRODUCT(-('Gastos Gerais'!$B$4:$B$1003=Analítico!$B100),-(Analítico!P$1&gt;='Gastos Gerais'!$D$4:$D$1003),-(Analítico!P$1&lt;='Gastos Gerais'!$E$4:$E$1003),-('Gastos Gerais'!$C$4:$C$1003))</f>
        <v>0</v>
      </c>
      <c r="Q100" s="88">
        <f>SUMPRODUCT(-('Gastos Gerais'!$B$4:$B$1003=Analítico!$B100),-(Analítico!Q$1&gt;='Gastos Gerais'!$D$4:$D$1003),-(Analítico!Q$1&lt;='Gastos Gerais'!$E$4:$E$1003),-('Gastos Gerais'!$C$4:$C$1003))</f>
        <v>0</v>
      </c>
      <c r="R100" s="88">
        <f>SUMPRODUCT(-('Gastos Gerais'!$B$4:$B$1003=Analítico!$B100),-(Analítico!R$1&gt;='Gastos Gerais'!$D$4:$D$1003),-(Analítico!R$1&lt;='Gastos Gerais'!$E$4:$E$1003),-('Gastos Gerais'!$C$4:$C$1003))</f>
        <v>0</v>
      </c>
      <c r="S100" s="88">
        <f>SUMPRODUCT(-('Gastos Gerais'!$B$4:$B$1003=Analítico!$B100),-(Analítico!S$1&gt;='Gastos Gerais'!$D$4:$D$1003),-(Analítico!S$1&lt;='Gastos Gerais'!$E$4:$E$1003),-('Gastos Gerais'!$C$4:$C$1003))</f>
        <v>0</v>
      </c>
      <c r="T100" s="88">
        <f>SUMPRODUCT(-('Gastos Gerais'!$B$4:$B$1003=Analítico!$B100),-(Analítico!T$1&gt;='Gastos Gerais'!$D$4:$D$1003),-(Analítico!T$1&lt;='Gastos Gerais'!$E$4:$E$1003),-('Gastos Gerais'!$C$4:$C$1003))</f>
        <v>0</v>
      </c>
      <c r="U100" s="88">
        <f>SUMPRODUCT(-('Gastos Gerais'!$B$4:$B$1003=Analítico!$B100),-(Analítico!U$1&gt;='Gastos Gerais'!$D$4:$D$1003),-(Analítico!U$1&lt;='Gastos Gerais'!$E$4:$E$1003),-('Gastos Gerais'!$C$4:$C$1003))</f>
        <v>0</v>
      </c>
      <c r="V100" s="88">
        <f>SUMPRODUCT(-('Gastos Gerais'!$B$4:$B$1003=Analítico!$B100),-(Analítico!V$1&gt;='Gastos Gerais'!$D$4:$D$1003),-(Analítico!V$1&lt;='Gastos Gerais'!$E$4:$E$1003),-('Gastos Gerais'!$C$4:$C$1003))</f>
        <v>0</v>
      </c>
      <c r="W100" s="88">
        <f>SUMPRODUCT(-('Gastos Gerais'!$B$4:$B$1003=Analítico!$B100),-(Analítico!W$1&gt;='Gastos Gerais'!$D$4:$D$1003),-(Analítico!W$1&lt;='Gastos Gerais'!$E$4:$E$1003),-('Gastos Gerais'!$C$4:$C$1003))</f>
        <v>0</v>
      </c>
      <c r="X100" s="88">
        <f>SUMPRODUCT(-('Gastos Gerais'!$B$4:$B$1003=Analítico!$B100),-(Analítico!X$1&gt;='Gastos Gerais'!$D$4:$D$1003),-(Analítico!X$1&lt;='Gastos Gerais'!$E$4:$E$1003),-('Gastos Gerais'!$C$4:$C$1003))</f>
        <v>0</v>
      </c>
      <c r="Y100" s="88">
        <f>SUMPRODUCT(-('Gastos Gerais'!$B$4:$B$1003=Analítico!$B100),-(Analítico!Y$1&gt;='Gastos Gerais'!$D$4:$D$1003),-(Analítico!Y$1&lt;='Gastos Gerais'!$E$4:$E$1003),-('Gastos Gerais'!$C$4:$C$1003))</f>
        <v>0</v>
      </c>
      <c r="Z100" s="88">
        <f>SUMPRODUCT(-('Gastos Gerais'!$B$4:$B$1003=Analítico!$B100),-(Analítico!Z$1&gt;='Gastos Gerais'!$D$4:$D$1003),-(Analítico!Z$1&lt;='Gastos Gerais'!$E$4:$E$1003),-('Gastos Gerais'!$C$4:$C$1003))</f>
        <v>0</v>
      </c>
      <c r="AA100" s="88">
        <f>SUMPRODUCT(-('Gastos Gerais'!$B$4:$B$1003=Analítico!$B100),-(Analítico!AA$1&gt;='Gastos Gerais'!$D$4:$D$1003),-(Analítico!AA$1&lt;='Gastos Gerais'!$E$4:$E$1003),-('Gastos Gerais'!$C$4:$C$1003))</f>
        <v>0</v>
      </c>
      <c r="AB100" s="88">
        <f>SUMPRODUCT(-('Gastos Gerais'!$B$4:$B$1003=Analítico!$B100),-(Analítico!AB$1&gt;='Gastos Gerais'!$D$4:$D$1003),-(Analítico!AB$1&lt;='Gastos Gerais'!$E$4:$E$1003),-('Gastos Gerais'!$C$4:$C$1003))</f>
        <v>0</v>
      </c>
      <c r="AC100" s="88">
        <f>SUMPRODUCT(-('Gastos Gerais'!$B$4:$B$1003=Analítico!$B100),-(Analítico!AC$1&gt;='Gastos Gerais'!$D$4:$D$1003),-(Analítico!AC$1&lt;='Gastos Gerais'!$E$4:$E$1003),-('Gastos Gerais'!$C$4:$C$1003))</f>
        <v>0</v>
      </c>
      <c r="AD100" s="88">
        <f>SUMPRODUCT(-('Gastos Gerais'!$B$4:$B$1003=Analítico!$B100),-(Analítico!AD$1&gt;='Gastos Gerais'!$D$4:$D$1003),-(Analítico!AD$1&lt;='Gastos Gerais'!$E$4:$E$1003),-('Gastos Gerais'!$C$4:$C$1003))</f>
        <v>0</v>
      </c>
      <c r="AE100" s="88">
        <f>SUMPRODUCT(-('Gastos Gerais'!$B$4:$B$1003=Analítico!$B100),-(Analítico!AE$1&gt;='Gastos Gerais'!$D$4:$D$1003),-(Analítico!AE$1&lt;='Gastos Gerais'!$E$4:$E$1003),-('Gastos Gerais'!$C$4:$C$1003))</f>
        <v>0</v>
      </c>
      <c r="AF100" s="88">
        <f>SUMPRODUCT(-('Gastos Gerais'!$B$4:$B$1003=Analítico!$B100),-(Analítico!AF$1&gt;='Gastos Gerais'!$D$4:$D$1003),-(Analítico!AF$1&lt;='Gastos Gerais'!$E$4:$E$1003),-('Gastos Gerais'!$C$4:$C$1003))</f>
        <v>0</v>
      </c>
      <c r="AG100" s="88">
        <f>SUMPRODUCT(-('Gastos Gerais'!$B$4:$B$1003=Analítico!$B100),-(Analítico!AG$1&gt;='Gastos Gerais'!$D$4:$D$1003),-(Analítico!AG$1&lt;='Gastos Gerais'!$E$4:$E$1003),-('Gastos Gerais'!$C$4:$C$1003))</f>
        <v>0</v>
      </c>
      <c r="AH100" s="88">
        <f>SUMPRODUCT(-('Gastos Gerais'!$B$4:$B$1003=Analítico!$B100),-(Analítico!AH$1&gt;='Gastos Gerais'!$D$4:$D$1003),-(Analítico!AH$1&lt;='Gastos Gerais'!$E$4:$E$1003),-('Gastos Gerais'!$C$4:$C$1003))</f>
        <v>0</v>
      </c>
      <c r="AI100" s="88">
        <f>SUMPRODUCT(-('Gastos Gerais'!$B$4:$B$1003=Analítico!$B100),-(Analítico!AI$1&gt;='Gastos Gerais'!$D$4:$D$1003),-(Analítico!AI$1&lt;='Gastos Gerais'!$E$4:$E$1003),-('Gastos Gerais'!$C$4:$C$1003))</f>
        <v>0</v>
      </c>
      <c r="AJ100" s="88">
        <f>SUMPRODUCT(-('Gastos Gerais'!$B$4:$B$1003=Analítico!$B100),-(Analítico!AJ$1&gt;='Gastos Gerais'!$D$4:$D$1003),-(Analítico!AJ$1&lt;='Gastos Gerais'!$E$4:$E$1003),-('Gastos Gerais'!$C$4:$C$1003))</f>
        <v>0</v>
      </c>
      <c r="AK100" s="88">
        <f>SUMPRODUCT(-('Gastos Gerais'!$B$4:$B$1003=Analítico!$B100),-(Analítico!AK$1&gt;='Gastos Gerais'!$D$4:$D$1003),-(Analítico!AK$1&lt;='Gastos Gerais'!$E$4:$E$1003),-('Gastos Gerais'!$C$4:$C$1003))</f>
        <v>0</v>
      </c>
      <c r="AL100" s="88">
        <f>SUMPRODUCT(-('Gastos Gerais'!$B$4:$B$1003=Analítico!$B100),-(Analítico!AL$1&gt;='Gastos Gerais'!$D$4:$D$1003),-(Analítico!AL$1&lt;='Gastos Gerais'!$E$4:$E$1003),-('Gastos Gerais'!$C$4:$C$1003))</f>
        <v>0</v>
      </c>
      <c r="AM100" s="122">
        <f t="shared" si="20"/>
        <v>0</v>
      </c>
      <c r="AN100" s="91">
        <f t="shared" ca="1" si="21"/>
        <v>0</v>
      </c>
      <c r="AO100" s="108"/>
      <c r="AP100" s="108"/>
      <c r="AQ100" s="108"/>
      <c r="AR100" s="108"/>
      <c r="AS100" s="108"/>
      <c r="AT100" s="108"/>
      <c r="AU100" s="108"/>
      <c r="AV100" s="108"/>
      <c r="AW100" s="108"/>
      <c r="AX100" s="108"/>
      <c r="AY100" s="108"/>
      <c r="AZ100" s="108"/>
      <c r="BA100" s="108"/>
      <c r="BB100" s="108"/>
      <c r="BC100" s="108"/>
      <c r="BD100" s="108"/>
      <c r="BE100" s="108"/>
    </row>
    <row r="101" spans="1:57" ht="23.25" customHeight="1">
      <c r="A101" s="76" t="s">
        <v>298</v>
      </c>
      <c r="B101" s="137" t="s">
        <v>299</v>
      </c>
      <c r="C101" s="88">
        <f>SUMPRODUCT(-('Gastos Gerais'!$B$4:$B$1003=Analítico!$B101),-(Analítico!C$1&gt;='Gastos Gerais'!$D$4:$D$1003),-(Analítico!C$1&lt;='Gastos Gerais'!$E$4:$E$1003),-('Gastos Gerais'!$C$4:$C$1003))</f>
        <v>0</v>
      </c>
      <c r="D101" s="88">
        <f>SUMPRODUCT(-('Gastos Gerais'!$B$4:$B$1003=Analítico!$B101),-(Analítico!D$1&gt;='Gastos Gerais'!$D$4:$D$1003),-(Analítico!D$1&lt;='Gastos Gerais'!$E$4:$E$1003),-('Gastos Gerais'!$C$4:$C$1003))</f>
        <v>0</v>
      </c>
      <c r="E101" s="88">
        <f>SUMPRODUCT(-('Gastos Gerais'!$B$4:$B$1003=Analítico!$B101),-(Analítico!E$1&gt;='Gastos Gerais'!$D$4:$D$1003),-(Analítico!E$1&lt;='Gastos Gerais'!$E$4:$E$1003),-('Gastos Gerais'!$C$4:$C$1003))</f>
        <v>0</v>
      </c>
      <c r="F101" s="88">
        <f>SUMPRODUCT(-('Gastos Gerais'!$B$4:$B$1003=Analítico!$B101),-(Analítico!F$1&gt;='Gastos Gerais'!$D$4:$D$1003),-(Analítico!F$1&lt;='Gastos Gerais'!$E$4:$E$1003),-('Gastos Gerais'!$C$4:$C$1003))</f>
        <v>0</v>
      </c>
      <c r="G101" s="88">
        <f>SUMPRODUCT(-('Gastos Gerais'!$B$4:$B$1003=Analítico!$B101),-(Analítico!G$1&gt;='Gastos Gerais'!$D$4:$D$1003),-(Analítico!G$1&lt;='Gastos Gerais'!$E$4:$E$1003),-('Gastos Gerais'!$C$4:$C$1003))</f>
        <v>0</v>
      </c>
      <c r="H101" s="88">
        <f>SUMPRODUCT(-('Gastos Gerais'!$B$4:$B$1003=Analítico!$B101),-(Analítico!H$1&gt;='Gastos Gerais'!$D$4:$D$1003),-(Analítico!H$1&lt;='Gastos Gerais'!$E$4:$E$1003),-('Gastos Gerais'!$C$4:$C$1003))</f>
        <v>0</v>
      </c>
      <c r="I101" s="88">
        <f>SUMPRODUCT(-('Gastos Gerais'!$B$4:$B$1003=Analítico!$B101),-(Analítico!I$1&gt;='Gastos Gerais'!$D$4:$D$1003),-(Analítico!I$1&lt;='Gastos Gerais'!$E$4:$E$1003),-('Gastos Gerais'!$C$4:$C$1003))</f>
        <v>0</v>
      </c>
      <c r="J101" s="88">
        <f>SUMPRODUCT(-('Gastos Gerais'!$B$4:$B$1003=Analítico!$B101),-(Analítico!J$1&gt;='Gastos Gerais'!$D$4:$D$1003),-(Analítico!J$1&lt;='Gastos Gerais'!$E$4:$E$1003),-('Gastos Gerais'!$C$4:$C$1003))</f>
        <v>0</v>
      </c>
      <c r="K101" s="88">
        <f>SUMPRODUCT(-('Gastos Gerais'!$B$4:$B$1003=Analítico!$B101),-(Analítico!K$1&gt;='Gastos Gerais'!$D$4:$D$1003),-(Analítico!K$1&lt;='Gastos Gerais'!$E$4:$E$1003),-('Gastos Gerais'!$C$4:$C$1003))</f>
        <v>0</v>
      </c>
      <c r="L101" s="88">
        <f>SUMPRODUCT(-('Gastos Gerais'!$B$4:$B$1003=Analítico!$B101),-(Analítico!L$1&gt;='Gastos Gerais'!$D$4:$D$1003),-(Analítico!L$1&lt;='Gastos Gerais'!$E$4:$E$1003),-('Gastos Gerais'!$C$4:$C$1003))</f>
        <v>0</v>
      </c>
      <c r="M101" s="88">
        <f>SUMPRODUCT(-('Gastos Gerais'!$B$4:$B$1003=Analítico!$B101),-(Analítico!M$1&gt;='Gastos Gerais'!$D$4:$D$1003),-(Analítico!M$1&lt;='Gastos Gerais'!$E$4:$E$1003),-('Gastos Gerais'!$C$4:$C$1003))</f>
        <v>0</v>
      </c>
      <c r="N101" s="88">
        <f>SUMPRODUCT(-('Gastos Gerais'!$B$4:$B$1003=Analítico!$B101),-(Analítico!N$1&gt;='Gastos Gerais'!$D$4:$D$1003),-(Analítico!N$1&lt;='Gastos Gerais'!$E$4:$E$1003),-('Gastos Gerais'!$C$4:$C$1003))</f>
        <v>0</v>
      </c>
      <c r="O101" s="88">
        <f>SUMPRODUCT(-('Gastos Gerais'!$B$4:$B$1003=Analítico!$B101),-(Analítico!O$1&gt;='Gastos Gerais'!$D$4:$D$1003),-(Analítico!O$1&lt;='Gastos Gerais'!$E$4:$E$1003),-('Gastos Gerais'!$C$4:$C$1003))</f>
        <v>0</v>
      </c>
      <c r="P101" s="88">
        <f>SUMPRODUCT(-('Gastos Gerais'!$B$4:$B$1003=Analítico!$B101),-(Analítico!P$1&gt;='Gastos Gerais'!$D$4:$D$1003),-(Analítico!P$1&lt;='Gastos Gerais'!$E$4:$E$1003),-('Gastos Gerais'!$C$4:$C$1003))</f>
        <v>0</v>
      </c>
      <c r="Q101" s="88">
        <f>SUMPRODUCT(-('Gastos Gerais'!$B$4:$B$1003=Analítico!$B101),-(Analítico!Q$1&gt;='Gastos Gerais'!$D$4:$D$1003),-(Analítico!Q$1&lt;='Gastos Gerais'!$E$4:$E$1003),-('Gastos Gerais'!$C$4:$C$1003))</f>
        <v>0</v>
      </c>
      <c r="R101" s="88">
        <f>SUMPRODUCT(-('Gastos Gerais'!$B$4:$B$1003=Analítico!$B101),-(Analítico!R$1&gt;='Gastos Gerais'!$D$4:$D$1003),-(Analítico!R$1&lt;='Gastos Gerais'!$E$4:$E$1003),-('Gastos Gerais'!$C$4:$C$1003))</f>
        <v>0</v>
      </c>
      <c r="S101" s="88">
        <f>SUMPRODUCT(-('Gastos Gerais'!$B$4:$B$1003=Analítico!$B101),-(Analítico!S$1&gt;='Gastos Gerais'!$D$4:$D$1003),-(Analítico!S$1&lt;='Gastos Gerais'!$E$4:$E$1003),-('Gastos Gerais'!$C$4:$C$1003))</f>
        <v>0</v>
      </c>
      <c r="T101" s="88">
        <f>SUMPRODUCT(-('Gastos Gerais'!$B$4:$B$1003=Analítico!$B101),-(Analítico!T$1&gt;='Gastos Gerais'!$D$4:$D$1003),-(Analítico!T$1&lt;='Gastos Gerais'!$E$4:$E$1003),-('Gastos Gerais'!$C$4:$C$1003))</f>
        <v>0</v>
      </c>
      <c r="U101" s="88">
        <f>SUMPRODUCT(-('Gastos Gerais'!$B$4:$B$1003=Analítico!$B101),-(Analítico!U$1&gt;='Gastos Gerais'!$D$4:$D$1003),-(Analítico!U$1&lt;='Gastos Gerais'!$E$4:$E$1003),-('Gastos Gerais'!$C$4:$C$1003))</f>
        <v>0</v>
      </c>
      <c r="V101" s="88">
        <f>SUMPRODUCT(-('Gastos Gerais'!$B$4:$B$1003=Analítico!$B101),-(Analítico!V$1&gt;='Gastos Gerais'!$D$4:$D$1003),-(Analítico!V$1&lt;='Gastos Gerais'!$E$4:$E$1003),-('Gastos Gerais'!$C$4:$C$1003))</f>
        <v>0</v>
      </c>
      <c r="W101" s="88">
        <f>SUMPRODUCT(-('Gastos Gerais'!$B$4:$B$1003=Analítico!$B101),-(Analítico!W$1&gt;='Gastos Gerais'!$D$4:$D$1003),-(Analítico!W$1&lt;='Gastos Gerais'!$E$4:$E$1003),-('Gastos Gerais'!$C$4:$C$1003))</f>
        <v>0</v>
      </c>
      <c r="X101" s="88">
        <f>SUMPRODUCT(-('Gastos Gerais'!$B$4:$B$1003=Analítico!$B101),-(Analítico!X$1&gt;='Gastos Gerais'!$D$4:$D$1003),-(Analítico!X$1&lt;='Gastos Gerais'!$E$4:$E$1003),-('Gastos Gerais'!$C$4:$C$1003))</f>
        <v>0</v>
      </c>
      <c r="Y101" s="88">
        <f>SUMPRODUCT(-('Gastos Gerais'!$B$4:$B$1003=Analítico!$B101),-(Analítico!Y$1&gt;='Gastos Gerais'!$D$4:$D$1003),-(Analítico!Y$1&lt;='Gastos Gerais'!$E$4:$E$1003),-('Gastos Gerais'!$C$4:$C$1003))</f>
        <v>0</v>
      </c>
      <c r="Z101" s="88">
        <f>SUMPRODUCT(-('Gastos Gerais'!$B$4:$B$1003=Analítico!$B101),-(Analítico!Z$1&gt;='Gastos Gerais'!$D$4:$D$1003),-(Analítico!Z$1&lt;='Gastos Gerais'!$E$4:$E$1003),-('Gastos Gerais'!$C$4:$C$1003))</f>
        <v>0</v>
      </c>
      <c r="AA101" s="88">
        <f>SUMPRODUCT(-('Gastos Gerais'!$B$4:$B$1003=Analítico!$B101),-(Analítico!AA$1&gt;='Gastos Gerais'!$D$4:$D$1003),-(Analítico!AA$1&lt;='Gastos Gerais'!$E$4:$E$1003),-('Gastos Gerais'!$C$4:$C$1003))</f>
        <v>0</v>
      </c>
      <c r="AB101" s="88">
        <f>SUMPRODUCT(-('Gastos Gerais'!$B$4:$B$1003=Analítico!$B101),-(Analítico!AB$1&gt;='Gastos Gerais'!$D$4:$D$1003),-(Analítico!AB$1&lt;='Gastos Gerais'!$E$4:$E$1003),-('Gastos Gerais'!$C$4:$C$1003))</f>
        <v>0</v>
      </c>
      <c r="AC101" s="88">
        <f>SUMPRODUCT(-('Gastos Gerais'!$B$4:$B$1003=Analítico!$B101),-(Analítico!AC$1&gt;='Gastos Gerais'!$D$4:$D$1003),-(Analítico!AC$1&lt;='Gastos Gerais'!$E$4:$E$1003),-('Gastos Gerais'!$C$4:$C$1003))</f>
        <v>0</v>
      </c>
      <c r="AD101" s="88">
        <f>SUMPRODUCT(-('Gastos Gerais'!$B$4:$B$1003=Analítico!$B101),-(Analítico!AD$1&gt;='Gastos Gerais'!$D$4:$D$1003),-(Analítico!AD$1&lt;='Gastos Gerais'!$E$4:$E$1003),-('Gastos Gerais'!$C$4:$C$1003))</f>
        <v>0</v>
      </c>
      <c r="AE101" s="88">
        <f>SUMPRODUCT(-('Gastos Gerais'!$B$4:$B$1003=Analítico!$B101),-(Analítico!AE$1&gt;='Gastos Gerais'!$D$4:$D$1003),-(Analítico!AE$1&lt;='Gastos Gerais'!$E$4:$E$1003),-('Gastos Gerais'!$C$4:$C$1003))</f>
        <v>0</v>
      </c>
      <c r="AF101" s="88">
        <f>SUMPRODUCT(-('Gastos Gerais'!$B$4:$B$1003=Analítico!$B101),-(Analítico!AF$1&gt;='Gastos Gerais'!$D$4:$D$1003),-(Analítico!AF$1&lt;='Gastos Gerais'!$E$4:$E$1003),-('Gastos Gerais'!$C$4:$C$1003))</f>
        <v>0</v>
      </c>
      <c r="AG101" s="88">
        <f>SUMPRODUCT(-('Gastos Gerais'!$B$4:$B$1003=Analítico!$B101),-(Analítico!AG$1&gt;='Gastos Gerais'!$D$4:$D$1003),-(Analítico!AG$1&lt;='Gastos Gerais'!$E$4:$E$1003),-('Gastos Gerais'!$C$4:$C$1003))</f>
        <v>0</v>
      </c>
      <c r="AH101" s="88">
        <f>SUMPRODUCT(-('Gastos Gerais'!$B$4:$B$1003=Analítico!$B101),-(Analítico!AH$1&gt;='Gastos Gerais'!$D$4:$D$1003),-(Analítico!AH$1&lt;='Gastos Gerais'!$E$4:$E$1003),-('Gastos Gerais'!$C$4:$C$1003))</f>
        <v>0</v>
      </c>
      <c r="AI101" s="88">
        <f>SUMPRODUCT(-('Gastos Gerais'!$B$4:$B$1003=Analítico!$B101),-(Analítico!AI$1&gt;='Gastos Gerais'!$D$4:$D$1003),-(Analítico!AI$1&lt;='Gastos Gerais'!$E$4:$E$1003),-('Gastos Gerais'!$C$4:$C$1003))</f>
        <v>0</v>
      </c>
      <c r="AJ101" s="88">
        <f>SUMPRODUCT(-('Gastos Gerais'!$B$4:$B$1003=Analítico!$B101),-(Analítico!AJ$1&gt;='Gastos Gerais'!$D$4:$D$1003),-(Analítico!AJ$1&lt;='Gastos Gerais'!$E$4:$E$1003),-('Gastos Gerais'!$C$4:$C$1003))</f>
        <v>0</v>
      </c>
      <c r="AK101" s="88">
        <f>SUMPRODUCT(-('Gastos Gerais'!$B$4:$B$1003=Analítico!$B101),-(Analítico!AK$1&gt;='Gastos Gerais'!$D$4:$D$1003),-(Analítico!AK$1&lt;='Gastos Gerais'!$E$4:$E$1003),-('Gastos Gerais'!$C$4:$C$1003))</f>
        <v>0</v>
      </c>
      <c r="AL101" s="88">
        <f>SUMPRODUCT(-('Gastos Gerais'!$B$4:$B$1003=Analítico!$B101),-(Analítico!AL$1&gt;='Gastos Gerais'!$D$4:$D$1003),-(Analítico!AL$1&lt;='Gastos Gerais'!$E$4:$E$1003),-('Gastos Gerais'!$C$4:$C$1003))</f>
        <v>0</v>
      </c>
      <c r="AM101" s="122">
        <f t="shared" si="20"/>
        <v>0</v>
      </c>
      <c r="AN101" s="91">
        <f t="shared" ca="1" si="21"/>
        <v>0</v>
      </c>
      <c r="AO101" s="108"/>
      <c r="AP101" s="108"/>
      <c r="AQ101" s="108"/>
      <c r="AR101" s="108"/>
      <c r="AS101" s="108"/>
      <c r="AT101" s="108"/>
      <c r="AU101" s="108"/>
      <c r="AV101" s="108"/>
      <c r="AW101" s="108"/>
      <c r="AX101" s="108"/>
      <c r="AY101" s="108"/>
      <c r="AZ101" s="108"/>
      <c r="BA101" s="108"/>
      <c r="BB101" s="108"/>
      <c r="BC101" s="108"/>
      <c r="BD101" s="108"/>
      <c r="BE101" s="108"/>
    </row>
    <row r="102" spans="1:57" ht="23.25" customHeight="1">
      <c r="A102" s="76" t="s">
        <v>300</v>
      </c>
      <c r="B102" s="30" t="s">
        <v>301</v>
      </c>
      <c r="C102" s="88">
        <f>SUMPRODUCT(-('Gastos Gerais'!$B$4:$B$1003=Analítico!$B102),-(Analítico!C$1&gt;='Gastos Gerais'!$D$4:$D$1003),-(Analítico!C$1&lt;='Gastos Gerais'!$E$4:$E$1003),-('Gastos Gerais'!$C$4:$C$1003))</f>
        <v>0</v>
      </c>
      <c r="D102" s="88">
        <f>SUMPRODUCT(-('Gastos Gerais'!$B$4:$B$1003=Analítico!$B102),-(Analítico!D$1&gt;='Gastos Gerais'!$D$4:$D$1003),-(Analítico!D$1&lt;='Gastos Gerais'!$E$4:$E$1003),-('Gastos Gerais'!$C$4:$C$1003))</f>
        <v>0</v>
      </c>
      <c r="E102" s="88">
        <f>SUMPRODUCT(-('Gastos Gerais'!$B$4:$B$1003=Analítico!$B102),-(Analítico!E$1&gt;='Gastos Gerais'!$D$4:$D$1003),-(Analítico!E$1&lt;='Gastos Gerais'!$E$4:$E$1003),-('Gastos Gerais'!$C$4:$C$1003))</f>
        <v>0</v>
      </c>
      <c r="F102" s="88">
        <f>SUMPRODUCT(-('Gastos Gerais'!$B$4:$B$1003=Analítico!$B102),-(Analítico!F$1&gt;='Gastos Gerais'!$D$4:$D$1003),-(Analítico!F$1&lt;='Gastos Gerais'!$E$4:$E$1003),-('Gastos Gerais'!$C$4:$C$1003))</f>
        <v>0</v>
      </c>
      <c r="G102" s="88">
        <f>SUMPRODUCT(-('Gastos Gerais'!$B$4:$B$1003=Analítico!$B102),-(Analítico!G$1&gt;='Gastos Gerais'!$D$4:$D$1003),-(Analítico!G$1&lt;='Gastos Gerais'!$E$4:$E$1003),-('Gastos Gerais'!$C$4:$C$1003))</f>
        <v>0</v>
      </c>
      <c r="H102" s="88">
        <f>SUMPRODUCT(-('Gastos Gerais'!$B$4:$B$1003=Analítico!$B102),-(Analítico!H$1&gt;='Gastos Gerais'!$D$4:$D$1003),-(Analítico!H$1&lt;='Gastos Gerais'!$E$4:$E$1003),-('Gastos Gerais'!$C$4:$C$1003))</f>
        <v>0</v>
      </c>
      <c r="I102" s="88">
        <f>SUMPRODUCT(-('Gastos Gerais'!$B$4:$B$1003=Analítico!$B102),-(Analítico!I$1&gt;='Gastos Gerais'!$D$4:$D$1003),-(Analítico!I$1&lt;='Gastos Gerais'!$E$4:$E$1003),-('Gastos Gerais'!$C$4:$C$1003))</f>
        <v>0</v>
      </c>
      <c r="J102" s="88">
        <f>SUMPRODUCT(-('Gastos Gerais'!$B$4:$B$1003=Analítico!$B102),-(Analítico!J$1&gt;='Gastos Gerais'!$D$4:$D$1003),-(Analítico!J$1&lt;='Gastos Gerais'!$E$4:$E$1003),-('Gastos Gerais'!$C$4:$C$1003))</f>
        <v>0</v>
      </c>
      <c r="K102" s="88">
        <f>SUMPRODUCT(-('Gastos Gerais'!$B$4:$B$1003=Analítico!$B102),-(Analítico!K$1&gt;='Gastos Gerais'!$D$4:$D$1003),-(Analítico!K$1&lt;='Gastos Gerais'!$E$4:$E$1003),-('Gastos Gerais'!$C$4:$C$1003))</f>
        <v>0</v>
      </c>
      <c r="L102" s="88">
        <f>SUMPRODUCT(-('Gastos Gerais'!$B$4:$B$1003=Analítico!$B102),-(Analítico!L$1&gt;='Gastos Gerais'!$D$4:$D$1003),-(Analítico!L$1&lt;='Gastos Gerais'!$E$4:$E$1003),-('Gastos Gerais'!$C$4:$C$1003))</f>
        <v>0</v>
      </c>
      <c r="M102" s="88">
        <f>SUMPRODUCT(-('Gastos Gerais'!$B$4:$B$1003=Analítico!$B102),-(Analítico!M$1&gt;='Gastos Gerais'!$D$4:$D$1003),-(Analítico!M$1&lt;='Gastos Gerais'!$E$4:$E$1003),-('Gastos Gerais'!$C$4:$C$1003))</f>
        <v>0</v>
      </c>
      <c r="N102" s="88">
        <f>SUMPRODUCT(-('Gastos Gerais'!$B$4:$B$1003=Analítico!$B102),-(Analítico!N$1&gt;='Gastos Gerais'!$D$4:$D$1003),-(Analítico!N$1&lt;='Gastos Gerais'!$E$4:$E$1003),-('Gastos Gerais'!$C$4:$C$1003))</f>
        <v>0</v>
      </c>
      <c r="O102" s="88">
        <f>SUMPRODUCT(-('Gastos Gerais'!$B$4:$B$1003=Analítico!$B102),-(Analítico!O$1&gt;='Gastos Gerais'!$D$4:$D$1003),-(Analítico!O$1&lt;='Gastos Gerais'!$E$4:$E$1003),-('Gastos Gerais'!$C$4:$C$1003))</f>
        <v>0</v>
      </c>
      <c r="P102" s="88">
        <f>SUMPRODUCT(-('Gastos Gerais'!$B$4:$B$1003=Analítico!$B102),-(Analítico!P$1&gt;='Gastos Gerais'!$D$4:$D$1003),-(Analítico!P$1&lt;='Gastos Gerais'!$E$4:$E$1003),-('Gastos Gerais'!$C$4:$C$1003))</f>
        <v>0</v>
      </c>
      <c r="Q102" s="88">
        <f>SUMPRODUCT(-('Gastos Gerais'!$B$4:$B$1003=Analítico!$B102),-(Analítico!Q$1&gt;='Gastos Gerais'!$D$4:$D$1003),-(Analítico!Q$1&lt;='Gastos Gerais'!$E$4:$E$1003),-('Gastos Gerais'!$C$4:$C$1003))</f>
        <v>0</v>
      </c>
      <c r="R102" s="88">
        <f>SUMPRODUCT(-('Gastos Gerais'!$B$4:$B$1003=Analítico!$B102),-(Analítico!R$1&gt;='Gastos Gerais'!$D$4:$D$1003),-(Analítico!R$1&lt;='Gastos Gerais'!$E$4:$E$1003),-('Gastos Gerais'!$C$4:$C$1003))</f>
        <v>0</v>
      </c>
      <c r="S102" s="88">
        <f>SUMPRODUCT(-('Gastos Gerais'!$B$4:$B$1003=Analítico!$B102),-(Analítico!S$1&gt;='Gastos Gerais'!$D$4:$D$1003),-(Analítico!S$1&lt;='Gastos Gerais'!$E$4:$E$1003),-('Gastos Gerais'!$C$4:$C$1003))</f>
        <v>0</v>
      </c>
      <c r="T102" s="88">
        <f>SUMPRODUCT(-('Gastos Gerais'!$B$4:$B$1003=Analítico!$B102),-(Analítico!T$1&gt;='Gastos Gerais'!$D$4:$D$1003),-(Analítico!T$1&lt;='Gastos Gerais'!$E$4:$E$1003),-('Gastos Gerais'!$C$4:$C$1003))</f>
        <v>0</v>
      </c>
      <c r="U102" s="88">
        <f>SUMPRODUCT(-('Gastos Gerais'!$B$4:$B$1003=Analítico!$B102),-(Analítico!U$1&gt;='Gastos Gerais'!$D$4:$D$1003),-(Analítico!U$1&lt;='Gastos Gerais'!$E$4:$E$1003),-('Gastos Gerais'!$C$4:$C$1003))</f>
        <v>0</v>
      </c>
      <c r="V102" s="88">
        <f>SUMPRODUCT(-('Gastos Gerais'!$B$4:$B$1003=Analítico!$B102),-(Analítico!V$1&gt;='Gastos Gerais'!$D$4:$D$1003),-(Analítico!V$1&lt;='Gastos Gerais'!$E$4:$E$1003),-('Gastos Gerais'!$C$4:$C$1003))</f>
        <v>0</v>
      </c>
      <c r="W102" s="88">
        <f>SUMPRODUCT(-('Gastos Gerais'!$B$4:$B$1003=Analítico!$B102),-(Analítico!W$1&gt;='Gastos Gerais'!$D$4:$D$1003),-(Analítico!W$1&lt;='Gastos Gerais'!$E$4:$E$1003),-('Gastos Gerais'!$C$4:$C$1003))</f>
        <v>0</v>
      </c>
      <c r="X102" s="88">
        <f>SUMPRODUCT(-('Gastos Gerais'!$B$4:$B$1003=Analítico!$B102),-(Analítico!X$1&gt;='Gastos Gerais'!$D$4:$D$1003),-(Analítico!X$1&lt;='Gastos Gerais'!$E$4:$E$1003),-('Gastos Gerais'!$C$4:$C$1003))</f>
        <v>0</v>
      </c>
      <c r="Y102" s="88">
        <f>SUMPRODUCT(-('Gastos Gerais'!$B$4:$B$1003=Analítico!$B102),-(Analítico!Y$1&gt;='Gastos Gerais'!$D$4:$D$1003),-(Analítico!Y$1&lt;='Gastos Gerais'!$E$4:$E$1003),-('Gastos Gerais'!$C$4:$C$1003))</f>
        <v>0</v>
      </c>
      <c r="Z102" s="88">
        <f>SUMPRODUCT(-('Gastos Gerais'!$B$4:$B$1003=Analítico!$B102),-(Analítico!Z$1&gt;='Gastos Gerais'!$D$4:$D$1003),-(Analítico!Z$1&lt;='Gastos Gerais'!$E$4:$E$1003),-('Gastos Gerais'!$C$4:$C$1003))</f>
        <v>0</v>
      </c>
      <c r="AA102" s="88">
        <f>SUMPRODUCT(-('Gastos Gerais'!$B$4:$B$1003=Analítico!$B102),-(Analítico!AA$1&gt;='Gastos Gerais'!$D$4:$D$1003),-(Analítico!AA$1&lt;='Gastos Gerais'!$E$4:$E$1003),-('Gastos Gerais'!$C$4:$C$1003))</f>
        <v>0</v>
      </c>
      <c r="AB102" s="88">
        <f>SUMPRODUCT(-('Gastos Gerais'!$B$4:$B$1003=Analítico!$B102),-(Analítico!AB$1&gt;='Gastos Gerais'!$D$4:$D$1003),-(Analítico!AB$1&lt;='Gastos Gerais'!$E$4:$E$1003),-('Gastos Gerais'!$C$4:$C$1003))</f>
        <v>0</v>
      </c>
      <c r="AC102" s="88">
        <f>SUMPRODUCT(-('Gastos Gerais'!$B$4:$B$1003=Analítico!$B102),-(Analítico!AC$1&gt;='Gastos Gerais'!$D$4:$D$1003),-(Analítico!AC$1&lt;='Gastos Gerais'!$E$4:$E$1003),-('Gastos Gerais'!$C$4:$C$1003))</f>
        <v>0</v>
      </c>
      <c r="AD102" s="88">
        <f>SUMPRODUCT(-('Gastos Gerais'!$B$4:$B$1003=Analítico!$B102),-(Analítico!AD$1&gt;='Gastos Gerais'!$D$4:$D$1003),-(Analítico!AD$1&lt;='Gastos Gerais'!$E$4:$E$1003),-('Gastos Gerais'!$C$4:$C$1003))</f>
        <v>0</v>
      </c>
      <c r="AE102" s="88">
        <f>SUMPRODUCT(-('Gastos Gerais'!$B$4:$B$1003=Analítico!$B102),-(Analítico!AE$1&gt;='Gastos Gerais'!$D$4:$D$1003),-(Analítico!AE$1&lt;='Gastos Gerais'!$E$4:$E$1003),-('Gastos Gerais'!$C$4:$C$1003))</f>
        <v>0</v>
      </c>
      <c r="AF102" s="88">
        <f>SUMPRODUCT(-('Gastos Gerais'!$B$4:$B$1003=Analítico!$B102),-(Analítico!AF$1&gt;='Gastos Gerais'!$D$4:$D$1003),-(Analítico!AF$1&lt;='Gastos Gerais'!$E$4:$E$1003),-('Gastos Gerais'!$C$4:$C$1003))</f>
        <v>0</v>
      </c>
      <c r="AG102" s="88">
        <f>SUMPRODUCT(-('Gastos Gerais'!$B$4:$B$1003=Analítico!$B102),-(Analítico!AG$1&gt;='Gastos Gerais'!$D$4:$D$1003),-(Analítico!AG$1&lt;='Gastos Gerais'!$E$4:$E$1003),-('Gastos Gerais'!$C$4:$C$1003))</f>
        <v>0</v>
      </c>
      <c r="AH102" s="88">
        <f>SUMPRODUCT(-('Gastos Gerais'!$B$4:$B$1003=Analítico!$B102),-(Analítico!AH$1&gt;='Gastos Gerais'!$D$4:$D$1003),-(Analítico!AH$1&lt;='Gastos Gerais'!$E$4:$E$1003),-('Gastos Gerais'!$C$4:$C$1003))</f>
        <v>0</v>
      </c>
      <c r="AI102" s="88">
        <f>SUMPRODUCT(-('Gastos Gerais'!$B$4:$B$1003=Analítico!$B102),-(Analítico!AI$1&gt;='Gastos Gerais'!$D$4:$D$1003),-(Analítico!AI$1&lt;='Gastos Gerais'!$E$4:$E$1003),-('Gastos Gerais'!$C$4:$C$1003))</f>
        <v>0</v>
      </c>
      <c r="AJ102" s="88">
        <f>SUMPRODUCT(-('Gastos Gerais'!$B$4:$B$1003=Analítico!$B102),-(Analítico!AJ$1&gt;='Gastos Gerais'!$D$4:$D$1003),-(Analítico!AJ$1&lt;='Gastos Gerais'!$E$4:$E$1003),-('Gastos Gerais'!$C$4:$C$1003))</f>
        <v>0</v>
      </c>
      <c r="AK102" s="88">
        <f>SUMPRODUCT(-('Gastos Gerais'!$B$4:$B$1003=Analítico!$B102),-(Analítico!AK$1&gt;='Gastos Gerais'!$D$4:$D$1003),-(Analítico!AK$1&lt;='Gastos Gerais'!$E$4:$E$1003),-('Gastos Gerais'!$C$4:$C$1003))</f>
        <v>0</v>
      </c>
      <c r="AL102" s="88">
        <f>SUMPRODUCT(-('Gastos Gerais'!$B$4:$B$1003=Analítico!$B102),-(Analítico!AL$1&gt;='Gastos Gerais'!$D$4:$D$1003),-(Analítico!AL$1&lt;='Gastos Gerais'!$E$4:$E$1003),-('Gastos Gerais'!$C$4:$C$1003))</f>
        <v>0</v>
      </c>
      <c r="AM102" s="122">
        <f t="shared" si="20"/>
        <v>0</v>
      </c>
      <c r="AN102" s="91">
        <f t="shared" ca="1" si="21"/>
        <v>0</v>
      </c>
      <c r="AO102" s="108"/>
      <c r="AP102" s="108"/>
      <c r="AQ102" s="108"/>
      <c r="AR102" s="108"/>
      <c r="AS102" s="108"/>
      <c r="AT102" s="108"/>
      <c r="AU102" s="108"/>
      <c r="AV102" s="108"/>
      <c r="AW102" s="108"/>
      <c r="AX102" s="108"/>
      <c r="AY102" s="108"/>
      <c r="AZ102" s="108"/>
      <c r="BA102" s="108"/>
      <c r="BB102" s="108"/>
      <c r="BC102" s="108"/>
      <c r="BD102" s="108"/>
      <c r="BE102" s="108"/>
    </row>
    <row r="103" spans="1:57" ht="23.25" customHeight="1">
      <c r="A103" s="76" t="s">
        <v>302</v>
      </c>
      <c r="B103" s="30" t="s">
        <v>303</v>
      </c>
      <c r="C103" s="88">
        <f>SUMPRODUCT(-('Gastos Gerais'!$B$4:$B$1003=Analítico!$B103),-(Analítico!C$1&gt;='Gastos Gerais'!$D$4:$D$1003),-(Analítico!C$1&lt;='Gastos Gerais'!$E$4:$E$1003),-('Gastos Gerais'!$C$4:$C$1003))</f>
        <v>0</v>
      </c>
      <c r="D103" s="88">
        <f>SUMPRODUCT(-('Gastos Gerais'!$B$4:$B$1003=Analítico!$B103),-(Analítico!D$1&gt;='Gastos Gerais'!$D$4:$D$1003),-(Analítico!D$1&lt;='Gastos Gerais'!$E$4:$E$1003),-('Gastos Gerais'!$C$4:$C$1003))</f>
        <v>0</v>
      </c>
      <c r="E103" s="88">
        <f>SUMPRODUCT(-('Gastos Gerais'!$B$4:$B$1003=Analítico!$B103),-(Analítico!E$1&gt;='Gastos Gerais'!$D$4:$D$1003),-(Analítico!E$1&lt;='Gastos Gerais'!$E$4:$E$1003),-('Gastos Gerais'!$C$4:$C$1003))</f>
        <v>0</v>
      </c>
      <c r="F103" s="88">
        <f>SUMPRODUCT(-('Gastos Gerais'!$B$4:$B$1003=Analítico!$B103),-(Analítico!F$1&gt;='Gastos Gerais'!$D$4:$D$1003),-(Analítico!F$1&lt;='Gastos Gerais'!$E$4:$E$1003),-('Gastos Gerais'!$C$4:$C$1003))</f>
        <v>0</v>
      </c>
      <c r="G103" s="88">
        <f>SUMPRODUCT(-('Gastos Gerais'!$B$4:$B$1003=Analítico!$B103),-(Analítico!G$1&gt;='Gastos Gerais'!$D$4:$D$1003),-(Analítico!G$1&lt;='Gastos Gerais'!$E$4:$E$1003),-('Gastos Gerais'!$C$4:$C$1003))</f>
        <v>0</v>
      </c>
      <c r="H103" s="88">
        <f>SUMPRODUCT(-('Gastos Gerais'!$B$4:$B$1003=Analítico!$B103),-(Analítico!H$1&gt;='Gastos Gerais'!$D$4:$D$1003),-(Analítico!H$1&lt;='Gastos Gerais'!$E$4:$E$1003),-('Gastos Gerais'!$C$4:$C$1003))</f>
        <v>0</v>
      </c>
      <c r="I103" s="88">
        <f>SUMPRODUCT(-('Gastos Gerais'!$B$4:$B$1003=Analítico!$B103),-(Analítico!I$1&gt;='Gastos Gerais'!$D$4:$D$1003),-(Analítico!I$1&lt;='Gastos Gerais'!$E$4:$E$1003),-('Gastos Gerais'!$C$4:$C$1003))</f>
        <v>0</v>
      </c>
      <c r="J103" s="88">
        <f>SUMPRODUCT(-('Gastos Gerais'!$B$4:$B$1003=Analítico!$B103),-(Analítico!J$1&gt;='Gastos Gerais'!$D$4:$D$1003),-(Analítico!J$1&lt;='Gastos Gerais'!$E$4:$E$1003),-('Gastos Gerais'!$C$4:$C$1003))</f>
        <v>0</v>
      </c>
      <c r="K103" s="88">
        <f>SUMPRODUCT(-('Gastos Gerais'!$B$4:$B$1003=Analítico!$B103),-(Analítico!K$1&gt;='Gastos Gerais'!$D$4:$D$1003),-(Analítico!K$1&lt;='Gastos Gerais'!$E$4:$E$1003),-('Gastos Gerais'!$C$4:$C$1003))</f>
        <v>0</v>
      </c>
      <c r="L103" s="88">
        <f>SUMPRODUCT(-('Gastos Gerais'!$B$4:$B$1003=Analítico!$B103),-(Analítico!L$1&gt;='Gastos Gerais'!$D$4:$D$1003),-(Analítico!L$1&lt;='Gastos Gerais'!$E$4:$E$1003),-('Gastos Gerais'!$C$4:$C$1003))</f>
        <v>0</v>
      </c>
      <c r="M103" s="88">
        <f>SUMPRODUCT(-('Gastos Gerais'!$B$4:$B$1003=Analítico!$B103),-(Analítico!M$1&gt;='Gastos Gerais'!$D$4:$D$1003),-(Analítico!M$1&lt;='Gastos Gerais'!$E$4:$E$1003),-('Gastos Gerais'!$C$4:$C$1003))</f>
        <v>0</v>
      </c>
      <c r="N103" s="88">
        <f>SUMPRODUCT(-('Gastos Gerais'!$B$4:$B$1003=Analítico!$B103),-(Analítico!N$1&gt;='Gastos Gerais'!$D$4:$D$1003),-(Analítico!N$1&lt;='Gastos Gerais'!$E$4:$E$1003),-('Gastos Gerais'!$C$4:$C$1003))</f>
        <v>0</v>
      </c>
      <c r="O103" s="88">
        <f>SUMPRODUCT(-('Gastos Gerais'!$B$4:$B$1003=Analítico!$B103),-(Analítico!O$1&gt;='Gastos Gerais'!$D$4:$D$1003),-(Analítico!O$1&lt;='Gastos Gerais'!$E$4:$E$1003),-('Gastos Gerais'!$C$4:$C$1003))</f>
        <v>0</v>
      </c>
      <c r="P103" s="88">
        <f>SUMPRODUCT(-('Gastos Gerais'!$B$4:$B$1003=Analítico!$B103),-(Analítico!P$1&gt;='Gastos Gerais'!$D$4:$D$1003),-(Analítico!P$1&lt;='Gastos Gerais'!$E$4:$E$1003),-('Gastos Gerais'!$C$4:$C$1003))</f>
        <v>0</v>
      </c>
      <c r="Q103" s="88">
        <f>SUMPRODUCT(-('Gastos Gerais'!$B$4:$B$1003=Analítico!$B103),-(Analítico!Q$1&gt;='Gastos Gerais'!$D$4:$D$1003),-(Analítico!Q$1&lt;='Gastos Gerais'!$E$4:$E$1003),-('Gastos Gerais'!$C$4:$C$1003))</f>
        <v>0</v>
      </c>
      <c r="R103" s="88">
        <f>SUMPRODUCT(-('Gastos Gerais'!$B$4:$B$1003=Analítico!$B103),-(Analítico!R$1&gt;='Gastos Gerais'!$D$4:$D$1003),-(Analítico!R$1&lt;='Gastos Gerais'!$E$4:$E$1003),-('Gastos Gerais'!$C$4:$C$1003))</f>
        <v>0</v>
      </c>
      <c r="S103" s="88">
        <f>SUMPRODUCT(-('Gastos Gerais'!$B$4:$B$1003=Analítico!$B103),-(Analítico!S$1&gt;='Gastos Gerais'!$D$4:$D$1003),-(Analítico!S$1&lt;='Gastos Gerais'!$E$4:$E$1003),-('Gastos Gerais'!$C$4:$C$1003))</f>
        <v>0</v>
      </c>
      <c r="T103" s="88">
        <f>SUMPRODUCT(-('Gastos Gerais'!$B$4:$B$1003=Analítico!$B103),-(Analítico!T$1&gt;='Gastos Gerais'!$D$4:$D$1003),-(Analítico!T$1&lt;='Gastos Gerais'!$E$4:$E$1003),-('Gastos Gerais'!$C$4:$C$1003))</f>
        <v>0</v>
      </c>
      <c r="U103" s="88">
        <f>SUMPRODUCT(-('Gastos Gerais'!$B$4:$B$1003=Analítico!$B103),-(Analítico!U$1&gt;='Gastos Gerais'!$D$4:$D$1003),-(Analítico!U$1&lt;='Gastos Gerais'!$E$4:$E$1003),-('Gastos Gerais'!$C$4:$C$1003))</f>
        <v>0</v>
      </c>
      <c r="V103" s="88">
        <f>SUMPRODUCT(-('Gastos Gerais'!$B$4:$B$1003=Analítico!$B103),-(Analítico!V$1&gt;='Gastos Gerais'!$D$4:$D$1003),-(Analítico!V$1&lt;='Gastos Gerais'!$E$4:$E$1003),-('Gastos Gerais'!$C$4:$C$1003))</f>
        <v>0</v>
      </c>
      <c r="W103" s="88">
        <f>SUMPRODUCT(-('Gastos Gerais'!$B$4:$B$1003=Analítico!$B103),-(Analítico!W$1&gt;='Gastos Gerais'!$D$4:$D$1003),-(Analítico!W$1&lt;='Gastos Gerais'!$E$4:$E$1003),-('Gastos Gerais'!$C$4:$C$1003))</f>
        <v>0</v>
      </c>
      <c r="X103" s="88">
        <f>SUMPRODUCT(-('Gastos Gerais'!$B$4:$B$1003=Analítico!$B103),-(Analítico!X$1&gt;='Gastos Gerais'!$D$4:$D$1003),-(Analítico!X$1&lt;='Gastos Gerais'!$E$4:$E$1003),-('Gastos Gerais'!$C$4:$C$1003))</f>
        <v>0</v>
      </c>
      <c r="Y103" s="88">
        <f>SUMPRODUCT(-('Gastos Gerais'!$B$4:$B$1003=Analítico!$B103),-(Analítico!Y$1&gt;='Gastos Gerais'!$D$4:$D$1003),-(Analítico!Y$1&lt;='Gastos Gerais'!$E$4:$E$1003),-('Gastos Gerais'!$C$4:$C$1003))</f>
        <v>0</v>
      </c>
      <c r="Z103" s="88">
        <f>SUMPRODUCT(-('Gastos Gerais'!$B$4:$B$1003=Analítico!$B103),-(Analítico!Z$1&gt;='Gastos Gerais'!$D$4:$D$1003),-(Analítico!Z$1&lt;='Gastos Gerais'!$E$4:$E$1003),-('Gastos Gerais'!$C$4:$C$1003))</f>
        <v>0</v>
      </c>
      <c r="AA103" s="88">
        <f>SUMPRODUCT(-('Gastos Gerais'!$B$4:$B$1003=Analítico!$B103),-(Analítico!AA$1&gt;='Gastos Gerais'!$D$4:$D$1003),-(Analítico!AA$1&lt;='Gastos Gerais'!$E$4:$E$1003),-('Gastos Gerais'!$C$4:$C$1003))</f>
        <v>0</v>
      </c>
      <c r="AB103" s="88">
        <f>SUMPRODUCT(-('Gastos Gerais'!$B$4:$B$1003=Analítico!$B103),-(Analítico!AB$1&gt;='Gastos Gerais'!$D$4:$D$1003),-(Analítico!AB$1&lt;='Gastos Gerais'!$E$4:$E$1003),-('Gastos Gerais'!$C$4:$C$1003))</f>
        <v>0</v>
      </c>
      <c r="AC103" s="88">
        <f>SUMPRODUCT(-('Gastos Gerais'!$B$4:$B$1003=Analítico!$B103),-(Analítico!AC$1&gt;='Gastos Gerais'!$D$4:$D$1003),-(Analítico!AC$1&lt;='Gastos Gerais'!$E$4:$E$1003),-('Gastos Gerais'!$C$4:$C$1003))</f>
        <v>0</v>
      </c>
      <c r="AD103" s="88">
        <f>SUMPRODUCT(-('Gastos Gerais'!$B$4:$B$1003=Analítico!$B103),-(Analítico!AD$1&gt;='Gastos Gerais'!$D$4:$D$1003),-(Analítico!AD$1&lt;='Gastos Gerais'!$E$4:$E$1003),-('Gastos Gerais'!$C$4:$C$1003))</f>
        <v>0</v>
      </c>
      <c r="AE103" s="88">
        <f>SUMPRODUCT(-('Gastos Gerais'!$B$4:$B$1003=Analítico!$B103),-(Analítico!AE$1&gt;='Gastos Gerais'!$D$4:$D$1003),-(Analítico!AE$1&lt;='Gastos Gerais'!$E$4:$E$1003),-('Gastos Gerais'!$C$4:$C$1003))</f>
        <v>0</v>
      </c>
      <c r="AF103" s="88">
        <f>SUMPRODUCT(-('Gastos Gerais'!$B$4:$B$1003=Analítico!$B103),-(Analítico!AF$1&gt;='Gastos Gerais'!$D$4:$D$1003),-(Analítico!AF$1&lt;='Gastos Gerais'!$E$4:$E$1003),-('Gastos Gerais'!$C$4:$C$1003))</f>
        <v>0</v>
      </c>
      <c r="AG103" s="88">
        <f>SUMPRODUCT(-('Gastos Gerais'!$B$4:$B$1003=Analítico!$B103),-(Analítico!AG$1&gt;='Gastos Gerais'!$D$4:$D$1003),-(Analítico!AG$1&lt;='Gastos Gerais'!$E$4:$E$1003),-('Gastos Gerais'!$C$4:$C$1003))</f>
        <v>0</v>
      </c>
      <c r="AH103" s="88">
        <f>SUMPRODUCT(-('Gastos Gerais'!$B$4:$B$1003=Analítico!$B103),-(Analítico!AH$1&gt;='Gastos Gerais'!$D$4:$D$1003),-(Analítico!AH$1&lt;='Gastos Gerais'!$E$4:$E$1003),-('Gastos Gerais'!$C$4:$C$1003))</f>
        <v>0</v>
      </c>
      <c r="AI103" s="88">
        <f>SUMPRODUCT(-('Gastos Gerais'!$B$4:$B$1003=Analítico!$B103),-(Analítico!AI$1&gt;='Gastos Gerais'!$D$4:$D$1003),-(Analítico!AI$1&lt;='Gastos Gerais'!$E$4:$E$1003),-('Gastos Gerais'!$C$4:$C$1003))</f>
        <v>0</v>
      </c>
      <c r="AJ103" s="88">
        <f>SUMPRODUCT(-('Gastos Gerais'!$B$4:$B$1003=Analítico!$B103),-(Analítico!AJ$1&gt;='Gastos Gerais'!$D$4:$D$1003),-(Analítico!AJ$1&lt;='Gastos Gerais'!$E$4:$E$1003),-('Gastos Gerais'!$C$4:$C$1003))</f>
        <v>0</v>
      </c>
      <c r="AK103" s="88">
        <f>SUMPRODUCT(-('Gastos Gerais'!$B$4:$B$1003=Analítico!$B103),-(Analítico!AK$1&gt;='Gastos Gerais'!$D$4:$D$1003),-(Analítico!AK$1&lt;='Gastos Gerais'!$E$4:$E$1003),-('Gastos Gerais'!$C$4:$C$1003))</f>
        <v>0</v>
      </c>
      <c r="AL103" s="88">
        <f>SUMPRODUCT(-('Gastos Gerais'!$B$4:$B$1003=Analítico!$B103),-(Analítico!AL$1&gt;='Gastos Gerais'!$D$4:$D$1003),-(Analítico!AL$1&lt;='Gastos Gerais'!$E$4:$E$1003),-('Gastos Gerais'!$C$4:$C$1003))</f>
        <v>0</v>
      </c>
      <c r="AM103" s="122">
        <f t="shared" si="20"/>
        <v>0</v>
      </c>
      <c r="AN103" s="91">
        <f t="shared" ca="1" si="21"/>
        <v>0</v>
      </c>
      <c r="AO103" s="108"/>
      <c r="AP103" s="108"/>
      <c r="AQ103" s="108"/>
      <c r="AR103" s="108"/>
      <c r="AS103" s="108"/>
      <c r="AT103" s="108"/>
      <c r="AU103" s="108"/>
      <c r="AV103" s="108"/>
      <c r="AW103" s="108"/>
      <c r="AX103" s="108"/>
      <c r="AY103" s="108"/>
      <c r="AZ103" s="108"/>
      <c r="BA103" s="108"/>
      <c r="BB103" s="108"/>
      <c r="BC103" s="108"/>
      <c r="BD103" s="108"/>
      <c r="BE103" s="108"/>
    </row>
    <row r="104" spans="1:57" ht="23.25" customHeight="1">
      <c r="A104" s="76" t="s">
        <v>304</v>
      </c>
      <c r="B104" s="30" t="s">
        <v>305</v>
      </c>
      <c r="C104" s="88">
        <f>SUMPRODUCT(-('Gastos Gerais'!$B$4:$B$1003=Analítico!$B104),-(Analítico!C$1&gt;='Gastos Gerais'!$D$4:$D$1003),-(Analítico!C$1&lt;='Gastos Gerais'!$E$4:$E$1003),-('Gastos Gerais'!$C$4:$C$1003))</f>
        <v>450</v>
      </c>
      <c r="D104" s="88">
        <f>SUMPRODUCT(-('Gastos Gerais'!$B$4:$B$1003=Analítico!$B104),-(Analítico!D$1&gt;='Gastos Gerais'!$D$4:$D$1003),-(Analítico!D$1&lt;='Gastos Gerais'!$E$4:$E$1003),-('Gastos Gerais'!$C$4:$C$1003))</f>
        <v>450</v>
      </c>
      <c r="E104" s="88">
        <f>SUMPRODUCT(-('Gastos Gerais'!$B$4:$B$1003=Analítico!$B104),-(Analítico!E$1&gt;='Gastos Gerais'!$D$4:$D$1003),-(Analítico!E$1&lt;='Gastos Gerais'!$E$4:$E$1003),-('Gastos Gerais'!$C$4:$C$1003))</f>
        <v>450</v>
      </c>
      <c r="F104" s="88">
        <f>SUMPRODUCT(-('Gastos Gerais'!$B$4:$B$1003=Analítico!$B104),-(Analítico!F$1&gt;='Gastos Gerais'!$D$4:$D$1003),-(Analítico!F$1&lt;='Gastos Gerais'!$E$4:$E$1003),-('Gastos Gerais'!$C$4:$C$1003))</f>
        <v>450</v>
      </c>
      <c r="G104" s="88">
        <f>SUMPRODUCT(-('Gastos Gerais'!$B$4:$B$1003=Analítico!$B104),-(Analítico!G$1&gt;='Gastos Gerais'!$D$4:$D$1003),-(Analítico!G$1&lt;='Gastos Gerais'!$E$4:$E$1003),-('Gastos Gerais'!$C$4:$C$1003))</f>
        <v>450</v>
      </c>
      <c r="H104" s="88">
        <f>SUMPRODUCT(-('Gastos Gerais'!$B$4:$B$1003=Analítico!$B104),-(Analítico!H$1&gt;='Gastos Gerais'!$D$4:$D$1003),-(Analítico!H$1&lt;='Gastos Gerais'!$E$4:$E$1003),-('Gastos Gerais'!$C$4:$C$1003))</f>
        <v>450</v>
      </c>
      <c r="I104" s="88">
        <f>SUMPRODUCT(-('Gastos Gerais'!$B$4:$B$1003=Analítico!$B104),-(Analítico!I$1&gt;='Gastos Gerais'!$D$4:$D$1003),-(Analítico!I$1&lt;='Gastos Gerais'!$E$4:$E$1003),-('Gastos Gerais'!$C$4:$C$1003))</f>
        <v>0</v>
      </c>
      <c r="J104" s="88">
        <f>SUMPRODUCT(-('Gastos Gerais'!$B$4:$B$1003=Analítico!$B104),-(Analítico!J$1&gt;='Gastos Gerais'!$D$4:$D$1003),-(Analítico!J$1&lt;='Gastos Gerais'!$E$4:$E$1003),-('Gastos Gerais'!$C$4:$C$1003))</f>
        <v>0</v>
      </c>
      <c r="K104" s="88">
        <f>SUMPRODUCT(-('Gastos Gerais'!$B$4:$B$1003=Analítico!$B104),-(Analítico!K$1&gt;='Gastos Gerais'!$D$4:$D$1003),-(Analítico!K$1&lt;='Gastos Gerais'!$E$4:$E$1003),-('Gastos Gerais'!$C$4:$C$1003))</f>
        <v>0</v>
      </c>
      <c r="L104" s="88">
        <f>SUMPRODUCT(-('Gastos Gerais'!$B$4:$B$1003=Analítico!$B104),-(Analítico!L$1&gt;='Gastos Gerais'!$D$4:$D$1003),-(Analítico!L$1&lt;='Gastos Gerais'!$E$4:$E$1003),-('Gastos Gerais'!$C$4:$C$1003))</f>
        <v>0</v>
      </c>
      <c r="M104" s="88">
        <f>SUMPRODUCT(-('Gastos Gerais'!$B$4:$B$1003=Analítico!$B104),-(Analítico!M$1&gt;='Gastos Gerais'!$D$4:$D$1003),-(Analítico!M$1&lt;='Gastos Gerais'!$E$4:$E$1003),-('Gastos Gerais'!$C$4:$C$1003))</f>
        <v>0</v>
      </c>
      <c r="N104" s="88">
        <f>SUMPRODUCT(-('Gastos Gerais'!$B$4:$B$1003=Analítico!$B104),-(Analítico!N$1&gt;='Gastos Gerais'!$D$4:$D$1003),-(Analítico!N$1&lt;='Gastos Gerais'!$E$4:$E$1003),-('Gastos Gerais'!$C$4:$C$1003))</f>
        <v>0</v>
      </c>
      <c r="O104" s="88">
        <f>SUMPRODUCT(-('Gastos Gerais'!$B$4:$B$1003=Analítico!$B104),-(Analítico!O$1&gt;='Gastos Gerais'!$D$4:$D$1003),-(Analítico!O$1&lt;='Gastos Gerais'!$E$4:$E$1003),-('Gastos Gerais'!$C$4:$C$1003))</f>
        <v>0</v>
      </c>
      <c r="P104" s="88">
        <f>SUMPRODUCT(-('Gastos Gerais'!$B$4:$B$1003=Analítico!$B104),-(Analítico!P$1&gt;='Gastos Gerais'!$D$4:$D$1003),-(Analítico!P$1&lt;='Gastos Gerais'!$E$4:$E$1003),-('Gastos Gerais'!$C$4:$C$1003))</f>
        <v>0</v>
      </c>
      <c r="Q104" s="88">
        <f>SUMPRODUCT(-('Gastos Gerais'!$B$4:$B$1003=Analítico!$B104),-(Analítico!Q$1&gt;='Gastos Gerais'!$D$4:$D$1003),-(Analítico!Q$1&lt;='Gastos Gerais'!$E$4:$E$1003),-('Gastos Gerais'!$C$4:$C$1003))</f>
        <v>0</v>
      </c>
      <c r="R104" s="88">
        <f>SUMPRODUCT(-('Gastos Gerais'!$B$4:$B$1003=Analítico!$B104),-(Analítico!R$1&gt;='Gastos Gerais'!$D$4:$D$1003),-(Analítico!R$1&lt;='Gastos Gerais'!$E$4:$E$1003),-('Gastos Gerais'!$C$4:$C$1003))</f>
        <v>0</v>
      </c>
      <c r="S104" s="88">
        <f>SUMPRODUCT(-('Gastos Gerais'!$B$4:$B$1003=Analítico!$B104),-(Analítico!S$1&gt;='Gastos Gerais'!$D$4:$D$1003),-(Analítico!S$1&lt;='Gastos Gerais'!$E$4:$E$1003),-('Gastos Gerais'!$C$4:$C$1003))</f>
        <v>0</v>
      </c>
      <c r="T104" s="88">
        <f>SUMPRODUCT(-('Gastos Gerais'!$B$4:$B$1003=Analítico!$B104),-(Analítico!T$1&gt;='Gastos Gerais'!$D$4:$D$1003),-(Analítico!T$1&lt;='Gastos Gerais'!$E$4:$E$1003),-('Gastos Gerais'!$C$4:$C$1003))</f>
        <v>0</v>
      </c>
      <c r="U104" s="88">
        <f>SUMPRODUCT(-('Gastos Gerais'!$B$4:$B$1003=Analítico!$B104),-(Analítico!U$1&gt;='Gastos Gerais'!$D$4:$D$1003),-(Analítico!U$1&lt;='Gastos Gerais'!$E$4:$E$1003),-('Gastos Gerais'!$C$4:$C$1003))</f>
        <v>0</v>
      </c>
      <c r="V104" s="88">
        <f>SUMPRODUCT(-('Gastos Gerais'!$B$4:$B$1003=Analítico!$B104),-(Analítico!V$1&gt;='Gastos Gerais'!$D$4:$D$1003),-(Analítico!V$1&lt;='Gastos Gerais'!$E$4:$E$1003),-('Gastos Gerais'!$C$4:$C$1003))</f>
        <v>0</v>
      </c>
      <c r="W104" s="88">
        <f>SUMPRODUCT(-('Gastos Gerais'!$B$4:$B$1003=Analítico!$B104),-(Analítico!W$1&gt;='Gastos Gerais'!$D$4:$D$1003),-(Analítico!W$1&lt;='Gastos Gerais'!$E$4:$E$1003),-('Gastos Gerais'!$C$4:$C$1003))</f>
        <v>0</v>
      </c>
      <c r="X104" s="88">
        <f>SUMPRODUCT(-('Gastos Gerais'!$B$4:$B$1003=Analítico!$B104),-(Analítico!X$1&gt;='Gastos Gerais'!$D$4:$D$1003),-(Analítico!X$1&lt;='Gastos Gerais'!$E$4:$E$1003),-('Gastos Gerais'!$C$4:$C$1003))</f>
        <v>0</v>
      </c>
      <c r="Y104" s="88">
        <f>SUMPRODUCT(-('Gastos Gerais'!$B$4:$B$1003=Analítico!$B104),-(Analítico!Y$1&gt;='Gastos Gerais'!$D$4:$D$1003),-(Analítico!Y$1&lt;='Gastos Gerais'!$E$4:$E$1003),-('Gastos Gerais'!$C$4:$C$1003))</f>
        <v>0</v>
      </c>
      <c r="Z104" s="88">
        <f>SUMPRODUCT(-('Gastos Gerais'!$B$4:$B$1003=Analítico!$B104),-(Analítico!Z$1&gt;='Gastos Gerais'!$D$4:$D$1003),-(Analítico!Z$1&lt;='Gastos Gerais'!$E$4:$E$1003),-('Gastos Gerais'!$C$4:$C$1003))</f>
        <v>0</v>
      </c>
      <c r="AA104" s="88">
        <f>SUMPRODUCT(-('Gastos Gerais'!$B$4:$B$1003=Analítico!$B104),-(Analítico!AA$1&gt;='Gastos Gerais'!$D$4:$D$1003),-(Analítico!AA$1&lt;='Gastos Gerais'!$E$4:$E$1003),-('Gastos Gerais'!$C$4:$C$1003))</f>
        <v>0</v>
      </c>
      <c r="AB104" s="88">
        <f>SUMPRODUCT(-('Gastos Gerais'!$B$4:$B$1003=Analítico!$B104),-(Analítico!AB$1&gt;='Gastos Gerais'!$D$4:$D$1003),-(Analítico!AB$1&lt;='Gastos Gerais'!$E$4:$E$1003),-('Gastos Gerais'!$C$4:$C$1003))</f>
        <v>0</v>
      </c>
      <c r="AC104" s="88">
        <f>SUMPRODUCT(-('Gastos Gerais'!$B$4:$B$1003=Analítico!$B104),-(Analítico!AC$1&gt;='Gastos Gerais'!$D$4:$D$1003),-(Analítico!AC$1&lt;='Gastos Gerais'!$E$4:$E$1003),-('Gastos Gerais'!$C$4:$C$1003))</f>
        <v>0</v>
      </c>
      <c r="AD104" s="88">
        <f>SUMPRODUCT(-('Gastos Gerais'!$B$4:$B$1003=Analítico!$B104),-(Analítico!AD$1&gt;='Gastos Gerais'!$D$4:$D$1003),-(Analítico!AD$1&lt;='Gastos Gerais'!$E$4:$E$1003),-('Gastos Gerais'!$C$4:$C$1003))</f>
        <v>0</v>
      </c>
      <c r="AE104" s="88">
        <f>SUMPRODUCT(-('Gastos Gerais'!$B$4:$B$1003=Analítico!$B104),-(Analítico!AE$1&gt;='Gastos Gerais'!$D$4:$D$1003),-(Analítico!AE$1&lt;='Gastos Gerais'!$E$4:$E$1003),-('Gastos Gerais'!$C$4:$C$1003))</f>
        <v>0</v>
      </c>
      <c r="AF104" s="88">
        <f>SUMPRODUCT(-('Gastos Gerais'!$B$4:$B$1003=Analítico!$B104),-(Analítico!AF$1&gt;='Gastos Gerais'!$D$4:$D$1003),-(Analítico!AF$1&lt;='Gastos Gerais'!$E$4:$E$1003),-('Gastos Gerais'!$C$4:$C$1003))</f>
        <v>0</v>
      </c>
      <c r="AG104" s="88">
        <f>SUMPRODUCT(-('Gastos Gerais'!$B$4:$B$1003=Analítico!$B104),-(Analítico!AG$1&gt;='Gastos Gerais'!$D$4:$D$1003),-(Analítico!AG$1&lt;='Gastos Gerais'!$E$4:$E$1003),-('Gastos Gerais'!$C$4:$C$1003))</f>
        <v>0</v>
      </c>
      <c r="AH104" s="88">
        <f>SUMPRODUCT(-('Gastos Gerais'!$B$4:$B$1003=Analítico!$B104),-(Analítico!AH$1&gt;='Gastos Gerais'!$D$4:$D$1003),-(Analítico!AH$1&lt;='Gastos Gerais'!$E$4:$E$1003),-('Gastos Gerais'!$C$4:$C$1003))</f>
        <v>0</v>
      </c>
      <c r="AI104" s="88">
        <f>SUMPRODUCT(-('Gastos Gerais'!$B$4:$B$1003=Analítico!$B104),-(Analítico!AI$1&gt;='Gastos Gerais'!$D$4:$D$1003),-(Analítico!AI$1&lt;='Gastos Gerais'!$E$4:$E$1003),-('Gastos Gerais'!$C$4:$C$1003))</f>
        <v>0</v>
      </c>
      <c r="AJ104" s="88">
        <f>SUMPRODUCT(-('Gastos Gerais'!$B$4:$B$1003=Analítico!$B104),-(Analítico!AJ$1&gt;='Gastos Gerais'!$D$4:$D$1003),-(Analítico!AJ$1&lt;='Gastos Gerais'!$E$4:$E$1003),-('Gastos Gerais'!$C$4:$C$1003))</f>
        <v>0</v>
      </c>
      <c r="AK104" s="88">
        <f>SUMPRODUCT(-('Gastos Gerais'!$B$4:$B$1003=Analítico!$B104),-(Analítico!AK$1&gt;='Gastos Gerais'!$D$4:$D$1003),-(Analítico!AK$1&lt;='Gastos Gerais'!$E$4:$E$1003),-('Gastos Gerais'!$C$4:$C$1003))</f>
        <v>0</v>
      </c>
      <c r="AL104" s="88">
        <f>SUMPRODUCT(-('Gastos Gerais'!$B$4:$B$1003=Analítico!$B104),-(Analítico!AL$1&gt;='Gastos Gerais'!$D$4:$D$1003),-(Analítico!AL$1&lt;='Gastos Gerais'!$E$4:$E$1003),-('Gastos Gerais'!$C$4:$C$1003))</f>
        <v>0</v>
      </c>
      <c r="AM104" s="122">
        <f t="shared" si="20"/>
        <v>2700</v>
      </c>
      <c r="AN104" s="91">
        <f t="shared" ca="1" si="21"/>
        <v>1.7630799304161766E-4</v>
      </c>
      <c r="AO104" s="108"/>
      <c r="AP104" s="108"/>
      <c r="AQ104" s="108"/>
      <c r="AR104" s="108"/>
      <c r="AS104" s="108"/>
      <c r="AT104" s="108"/>
      <c r="AU104" s="108"/>
      <c r="AV104" s="108"/>
      <c r="AW104" s="108"/>
      <c r="AX104" s="108"/>
      <c r="AY104" s="108"/>
      <c r="AZ104" s="108"/>
      <c r="BA104" s="108"/>
      <c r="BB104" s="108"/>
      <c r="BC104" s="108"/>
      <c r="BD104" s="108"/>
      <c r="BE104" s="108"/>
    </row>
    <row r="105" spans="1:57" ht="23.25" customHeight="1">
      <c r="A105" s="76" t="s">
        <v>306</v>
      </c>
      <c r="B105" s="30" t="s">
        <v>307</v>
      </c>
      <c r="C105" s="88">
        <f>SUMPRODUCT(-('Gastos Gerais'!$B$4:$B$1003=Analítico!$B105),-(Analítico!C$1&gt;='Gastos Gerais'!$D$4:$D$1003),-(Analítico!C$1&lt;='Gastos Gerais'!$E$4:$E$1003),-('Gastos Gerais'!$C$4:$C$1003))</f>
        <v>0</v>
      </c>
      <c r="D105" s="88">
        <f>SUMPRODUCT(-('Gastos Gerais'!$B$4:$B$1003=Analítico!$B105),-(Analítico!D$1&gt;='Gastos Gerais'!$D$4:$D$1003),-(Analítico!D$1&lt;='Gastos Gerais'!$E$4:$E$1003),-('Gastos Gerais'!$C$4:$C$1003))</f>
        <v>0</v>
      </c>
      <c r="E105" s="88">
        <f>SUMPRODUCT(-('Gastos Gerais'!$B$4:$B$1003=Analítico!$B105),-(Analítico!E$1&gt;='Gastos Gerais'!$D$4:$D$1003),-(Analítico!E$1&lt;='Gastos Gerais'!$E$4:$E$1003),-('Gastos Gerais'!$C$4:$C$1003))</f>
        <v>0</v>
      </c>
      <c r="F105" s="88">
        <f>SUMPRODUCT(-('Gastos Gerais'!$B$4:$B$1003=Analítico!$B105),-(Analítico!F$1&gt;='Gastos Gerais'!$D$4:$D$1003),-(Analítico!F$1&lt;='Gastos Gerais'!$E$4:$E$1003),-('Gastos Gerais'!$C$4:$C$1003))</f>
        <v>0</v>
      </c>
      <c r="G105" s="88">
        <f>SUMPRODUCT(-('Gastos Gerais'!$B$4:$B$1003=Analítico!$B105),-(Analítico!G$1&gt;='Gastos Gerais'!$D$4:$D$1003),-(Analítico!G$1&lt;='Gastos Gerais'!$E$4:$E$1003),-('Gastos Gerais'!$C$4:$C$1003))</f>
        <v>0</v>
      </c>
      <c r="H105" s="88">
        <f>SUMPRODUCT(-('Gastos Gerais'!$B$4:$B$1003=Analítico!$B105),-(Analítico!H$1&gt;='Gastos Gerais'!$D$4:$D$1003),-(Analítico!H$1&lt;='Gastos Gerais'!$E$4:$E$1003),-('Gastos Gerais'!$C$4:$C$1003))</f>
        <v>0</v>
      </c>
      <c r="I105" s="88">
        <f>SUMPRODUCT(-('Gastos Gerais'!$B$4:$B$1003=Analítico!$B105),-(Analítico!I$1&gt;='Gastos Gerais'!$D$4:$D$1003),-(Analítico!I$1&lt;='Gastos Gerais'!$E$4:$E$1003),-('Gastos Gerais'!$C$4:$C$1003))</f>
        <v>0</v>
      </c>
      <c r="J105" s="88">
        <f>SUMPRODUCT(-('Gastos Gerais'!$B$4:$B$1003=Analítico!$B105),-(Analítico!J$1&gt;='Gastos Gerais'!$D$4:$D$1003),-(Analítico!J$1&lt;='Gastos Gerais'!$E$4:$E$1003),-('Gastos Gerais'!$C$4:$C$1003))</f>
        <v>0</v>
      </c>
      <c r="K105" s="88">
        <f>SUMPRODUCT(-('Gastos Gerais'!$B$4:$B$1003=Analítico!$B105),-(Analítico!K$1&gt;='Gastos Gerais'!$D$4:$D$1003),-(Analítico!K$1&lt;='Gastos Gerais'!$E$4:$E$1003),-('Gastos Gerais'!$C$4:$C$1003))</f>
        <v>0</v>
      </c>
      <c r="L105" s="88">
        <f>SUMPRODUCT(-('Gastos Gerais'!$B$4:$B$1003=Analítico!$B105),-(Analítico!L$1&gt;='Gastos Gerais'!$D$4:$D$1003),-(Analítico!L$1&lt;='Gastos Gerais'!$E$4:$E$1003),-('Gastos Gerais'!$C$4:$C$1003))</f>
        <v>0</v>
      </c>
      <c r="M105" s="88">
        <f>SUMPRODUCT(-('Gastos Gerais'!$B$4:$B$1003=Analítico!$B105),-(Analítico!M$1&gt;='Gastos Gerais'!$D$4:$D$1003),-(Analítico!M$1&lt;='Gastos Gerais'!$E$4:$E$1003),-('Gastos Gerais'!$C$4:$C$1003))</f>
        <v>0</v>
      </c>
      <c r="N105" s="88">
        <f>SUMPRODUCT(-('Gastos Gerais'!$B$4:$B$1003=Analítico!$B105),-(Analítico!N$1&gt;='Gastos Gerais'!$D$4:$D$1003),-(Analítico!N$1&lt;='Gastos Gerais'!$E$4:$E$1003),-('Gastos Gerais'!$C$4:$C$1003))</f>
        <v>0</v>
      </c>
      <c r="O105" s="88">
        <f>SUMPRODUCT(-('Gastos Gerais'!$B$4:$B$1003=Analítico!$B105),-(Analítico!O$1&gt;='Gastos Gerais'!$D$4:$D$1003),-(Analítico!O$1&lt;='Gastos Gerais'!$E$4:$E$1003),-('Gastos Gerais'!$C$4:$C$1003))</f>
        <v>0</v>
      </c>
      <c r="P105" s="88">
        <f>SUMPRODUCT(-('Gastos Gerais'!$B$4:$B$1003=Analítico!$B105),-(Analítico!P$1&gt;='Gastos Gerais'!$D$4:$D$1003),-(Analítico!P$1&lt;='Gastos Gerais'!$E$4:$E$1003),-('Gastos Gerais'!$C$4:$C$1003))</f>
        <v>0</v>
      </c>
      <c r="Q105" s="88">
        <f>SUMPRODUCT(-('Gastos Gerais'!$B$4:$B$1003=Analítico!$B105),-(Analítico!Q$1&gt;='Gastos Gerais'!$D$4:$D$1003),-(Analítico!Q$1&lt;='Gastos Gerais'!$E$4:$E$1003),-('Gastos Gerais'!$C$4:$C$1003))</f>
        <v>0</v>
      </c>
      <c r="R105" s="88">
        <f>SUMPRODUCT(-('Gastos Gerais'!$B$4:$B$1003=Analítico!$B105),-(Analítico!R$1&gt;='Gastos Gerais'!$D$4:$D$1003),-(Analítico!R$1&lt;='Gastos Gerais'!$E$4:$E$1003),-('Gastos Gerais'!$C$4:$C$1003))</f>
        <v>0</v>
      </c>
      <c r="S105" s="88">
        <f>SUMPRODUCT(-('Gastos Gerais'!$B$4:$B$1003=Analítico!$B105),-(Analítico!S$1&gt;='Gastos Gerais'!$D$4:$D$1003),-(Analítico!S$1&lt;='Gastos Gerais'!$E$4:$E$1003),-('Gastos Gerais'!$C$4:$C$1003))</f>
        <v>0</v>
      </c>
      <c r="T105" s="88">
        <f>SUMPRODUCT(-('Gastos Gerais'!$B$4:$B$1003=Analítico!$B105),-(Analítico!T$1&gt;='Gastos Gerais'!$D$4:$D$1003),-(Analítico!T$1&lt;='Gastos Gerais'!$E$4:$E$1003),-('Gastos Gerais'!$C$4:$C$1003))</f>
        <v>0</v>
      </c>
      <c r="U105" s="88">
        <f>SUMPRODUCT(-('Gastos Gerais'!$B$4:$B$1003=Analítico!$B105),-(Analítico!U$1&gt;='Gastos Gerais'!$D$4:$D$1003),-(Analítico!U$1&lt;='Gastos Gerais'!$E$4:$E$1003),-('Gastos Gerais'!$C$4:$C$1003))</f>
        <v>0</v>
      </c>
      <c r="V105" s="88">
        <f>SUMPRODUCT(-('Gastos Gerais'!$B$4:$B$1003=Analítico!$B105),-(Analítico!V$1&gt;='Gastos Gerais'!$D$4:$D$1003),-(Analítico!V$1&lt;='Gastos Gerais'!$E$4:$E$1003),-('Gastos Gerais'!$C$4:$C$1003))</f>
        <v>0</v>
      </c>
      <c r="W105" s="88">
        <f>SUMPRODUCT(-('Gastos Gerais'!$B$4:$B$1003=Analítico!$B105),-(Analítico!W$1&gt;='Gastos Gerais'!$D$4:$D$1003),-(Analítico!W$1&lt;='Gastos Gerais'!$E$4:$E$1003),-('Gastos Gerais'!$C$4:$C$1003))</f>
        <v>0</v>
      </c>
      <c r="X105" s="88">
        <f>SUMPRODUCT(-('Gastos Gerais'!$B$4:$B$1003=Analítico!$B105),-(Analítico!X$1&gt;='Gastos Gerais'!$D$4:$D$1003),-(Analítico!X$1&lt;='Gastos Gerais'!$E$4:$E$1003),-('Gastos Gerais'!$C$4:$C$1003))</f>
        <v>0</v>
      </c>
      <c r="Y105" s="88">
        <f>SUMPRODUCT(-('Gastos Gerais'!$B$4:$B$1003=Analítico!$B105),-(Analítico!Y$1&gt;='Gastos Gerais'!$D$4:$D$1003),-(Analítico!Y$1&lt;='Gastos Gerais'!$E$4:$E$1003),-('Gastos Gerais'!$C$4:$C$1003))</f>
        <v>0</v>
      </c>
      <c r="Z105" s="88">
        <f>SUMPRODUCT(-('Gastos Gerais'!$B$4:$B$1003=Analítico!$B105),-(Analítico!Z$1&gt;='Gastos Gerais'!$D$4:$D$1003),-(Analítico!Z$1&lt;='Gastos Gerais'!$E$4:$E$1003),-('Gastos Gerais'!$C$4:$C$1003))</f>
        <v>0</v>
      </c>
      <c r="AA105" s="88">
        <f>SUMPRODUCT(-('Gastos Gerais'!$B$4:$B$1003=Analítico!$B105),-(Analítico!AA$1&gt;='Gastos Gerais'!$D$4:$D$1003),-(Analítico!AA$1&lt;='Gastos Gerais'!$E$4:$E$1003),-('Gastos Gerais'!$C$4:$C$1003))</f>
        <v>0</v>
      </c>
      <c r="AB105" s="88">
        <f>SUMPRODUCT(-('Gastos Gerais'!$B$4:$B$1003=Analítico!$B105),-(Analítico!AB$1&gt;='Gastos Gerais'!$D$4:$D$1003),-(Analítico!AB$1&lt;='Gastos Gerais'!$E$4:$E$1003),-('Gastos Gerais'!$C$4:$C$1003))</f>
        <v>0</v>
      </c>
      <c r="AC105" s="88">
        <f>SUMPRODUCT(-('Gastos Gerais'!$B$4:$B$1003=Analítico!$B105),-(Analítico!AC$1&gt;='Gastos Gerais'!$D$4:$D$1003),-(Analítico!AC$1&lt;='Gastos Gerais'!$E$4:$E$1003),-('Gastos Gerais'!$C$4:$C$1003))</f>
        <v>0</v>
      </c>
      <c r="AD105" s="88">
        <f>SUMPRODUCT(-('Gastos Gerais'!$B$4:$B$1003=Analítico!$B105),-(Analítico!AD$1&gt;='Gastos Gerais'!$D$4:$D$1003),-(Analítico!AD$1&lt;='Gastos Gerais'!$E$4:$E$1003),-('Gastos Gerais'!$C$4:$C$1003))</f>
        <v>0</v>
      </c>
      <c r="AE105" s="88">
        <f>SUMPRODUCT(-('Gastos Gerais'!$B$4:$B$1003=Analítico!$B105),-(Analítico!AE$1&gt;='Gastos Gerais'!$D$4:$D$1003),-(Analítico!AE$1&lt;='Gastos Gerais'!$E$4:$E$1003),-('Gastos Gerais'!$C$4:$C$1003))</f>
        <v>0</v>
      </c>
      <c r="AF105" s="88">
        <f>SUMPRODUCT(-('Gastos Gerais'!$B$4:$B$1003=Analítico!$B105),-(Analítico!AF$1&gt;='Gastos Gerais'!$D$4:$D$1003),-(Analítico!AF$1&lt;='Gastos Gerais'!$E$4:$E$1003),-('Gastos Gerais'!$C$4:$C$1003))</f>
        <v>0</v>
      </c>
      <c r="AG105" s="88">
        <f>SUMPRODUCT(-('Gastos Gerais'!$B$4:$B$1003=Analítico!$B105),-(Analítico!AG$1&gt;='Gastos Gerais'!$D$4:$D$1003),-(Analítico!AG$1&lt;='Gastos Gerais'!$E$4:$E$1003),-('Gastos Gerais'!$C$4:$C$1003))</f>
        <v>0</v>
      </c>
      <c r="AH105" s="88">
        <f>SUMPRODUCT(-('Gastos Gerais'!$B$4:$B$1003=Analítico!$B105),-(Analítico!AH$1&gt;='Gastos Gerais'!$D$4:$D$1003),-(Analítico!AH$1&lt;='Gastos Gerais'!$E$4:$E$1003),-('Gastos Gerais'!$C$4:$C$1003))</f>
        <v>0</v>
      </c>
      <c r="AI105" s="88">
        <f>SUMPRODUCT(-('Gastos Gerais'!$B$4:$B$1003=Analítico!$B105),-(Analítico!AI$1&gt;='Gastos Gerais'!$D$4:$D$1003),-(Analítico!AI$1&lt;='Gastos Gerais'!$E$4:$E$1003),-('Gastos Gerais'!$C$4:$C$1003))</f>
        <v>0</v>
      </c>
      <c r="AJ105" s="88">
        <f>SUMPRODUCT(-('Gastos Gerais'!$B$4:$B$1003=Analítico!$B105),-(Analítico!AJ$1&gt;='Gastos Gerais'!$D$4:$D$1003),-(Analítico!AJ$1&lt;='Gastos Gerais'!$E$4:$E$1003),-('Gastos Gerais'!$C$4:$C$1003))</f>
        <v>0</v>
      </c>
      <c r="AK105" s="88">
        <f>SUMPRODUCT(-('Gastos Gerais'!$B$4:$B$1003=Analítico!$B105),-(Analítico!AK$1&gt;='Gastos Gerais'!$D$4:$D$1003),-(Analítico!AK$1&lt;='Gastos Gerais'!$E$4:$E$1003),-('Gastos Gerais'!$C$4:$C$1003))</f>
        <v>0</v>
      </c>
      <c r="AL105" s="88">
        <f>SUMPRODUCT(-('Gastos Gerais'!$B$4:$B$1003=Analítico!$B105),-(Analítico!AL$1&gt;='Gastos Gerais'!$D$4:$D$1003),-(Analítico!AL$1&lt;='Gastos Gerais'!$E$4:$E$1003),-('Gastos Gerais'!$C$4:$C$1003))</f>
        <v>0</v>
      </c>
      <c r="AM105" s="122">
        <f t="shared" si="20"/>
        <v>0</v>
      </c>
      <c r="AN105" s="91">
        <f t="shared" ca="1" si="21"/>
        <v>0</v>
      </c>
      <c r="AO105" s="108"/>
      <c r="AP105" s="108"/>
      <c r="AQ105" s="108"/>
      <c r="AR105" s="108"/>
      <c r="AS105" s="108"/>
      <c r="AT105" s="108"/>
      <c r="AU105" s="108"/>
      <c r="AV105" s="108"/>
      <c r="AW105" s="108"/>
      <c r="AX105" s="108"/>
      <c r="AY105" s="108"/>
      <c r="AZ105" s="108"/>
      <c r="BA105" s="108"/>
      <c r="BB105" s="108"/>
      <c r="BC105" s="108"/>
      <c r="BD105" s="108"/>
      <c r="BE105" s="108"/>
    </row>
    <row r="106" spans="1:57" ht="23.25" customHeight="1">
      <c r="A106" s="76" t="s">
        <v>308</v>
      </c>
      <c r="B106" s="30" t="s">
        <v>309</v>
      </c>
      <c r="C106" s="88">
        <f>SUMPRODUCT(-('Gastos Gerais'!$B$4:$B$1003=Analítico!$B106),-(Analítico!C$1&gt;='Gastos Gerais'!$D$4:$D$1003),-(Analítico!C$1&lt;='Gastos Gerais'!$E$4:$E$1003),-('Gastos Gerais'!$C$4:$C$1003))</f>
        <v>0</v>
      </c>
      <c r="D106" s="88">
        <f>SUMPRODUCT(-('Gastos Gerais'!$B$4:$B$1003=Analítico!$B106),-(Analítico!D$1&gt;='Gastos Gerais'!$D$4:$D$1003),-(Analítico!D$1&lt;='Gastos Gerais'!$E$4:$E$1003),-('Gastos Gerais'!$C$4:$C$1003))</f>
        <v>0</v>
      </c>
      <c r="E106" s="88">
        <f>SUMPRODUCT(-('Gastos Gerais'!$B$4:$B$1003=Analítico!$B106),-(Analítico!E$1&gt;='Gastos Gerais'!$D$4:$D$1003),-(Analítico!E$1&lt;='Gastos Gerais'!$E$4:$E$1003),-('Gastos Gerais'!$C$4:$C$1003))</f>
        <v>0</v>
      </c>
      <c r="F106" s="88">
        <f>SUMPRODUCT(-('Gastos Gerais'!$B$4:$B$1003=Analítico!$B106),-(Analítico!F$1&gt;='Gastos Gerais'!$D$4:$D$1003),-(Analítico!F$1&lt;='Gastos Gerais'!$E$4:$E$1003),-('Gastos Gerais'!$C$4:$C$1003))</f>
        <v>0</v>
      </c>
      <c r="G106" s="88">
        <f>SUMPRODUCT(-('Gastos Gerais'!$B$4:$B$1003=Analítico!$B106),-(Analítico!G$1&gt;='Gastos Gerais'!$D$4:$D$1003),-(Analítico!G$1&lt;='Gastos Gerais'!$E$4:$E$1003),-('Gastos Gerais'!$C$4:$C$1003))</f>
        <v>0</v>
      </c>
      <c r="H106" s="88">
        <f>SUMPRODUCT(-('Gastos Gerais'!$B$4:$B$1003=Analítico!$B106),-(Analítico!H$1&gt;='Gastos Gerais'!$D$4:$D$1003),-(Analítico!H$1&lt;='Gastos Gerais'!$E$4:$E$1003),-('Gastos Gerais'!$C$4:$C$1003))</f>
        <v>0</v>
      </c>
      <c r="I106" s="88">
        <f>SUMPRODUCT(-('Gastos Gerais'!$B$4:$B$1003=Analítico!$B106),-(Analítico!I$1&gt;='Gastos Gerais'!$D$4:$D$1003),-(Analítico!I$1&lt;='Gastos Gerais'!$E$4:$E$1003),-('Gastos Gerais'!$C$4:$C$1003))</f>
        <v>0</v>
      </c>
      <c r="J106" s="88">
        <f>SUMPRODUCT(-('Gastos Gerais'!$B$4:$B$1003=Analítico!$B106),-(Analítico!J$1&gt;='Gastos Gerais'!$D$4:$D$1003),-(Analítico!J$1&lt;='Gastos Gerais'!$E$4:$E$1003),-('Gastos Gerais'!$C$4:$C$1003))</f>
        <v>0</v>
      </c>
      <c r="K106" s="88">
        <f>SUMPRODUCT(-('Gastos Gerais'!$B$4:$B$1003=Analítico!$B106),-(Analítico!K$1&gt;='Gastos Gerais'!$D$4:$D$1003),-(Analítico!K$1&lt;='Gastos Gerais'!$E$4:$E$1003),-('Gastos Gerais'!$C$4:$C$1003))</f>
        <v>0</v>
      </c>
      <c r="L106" s="88">
        <f>SUMPRODUCT(-('Gastos Gerais'!$B$4:$B$1003=Analítico!$B106),-(Analítico!L$1&gt;='Gastos Gerais'!$D$4:$D$1003),-(Analítico!L$1&lt;='Gastos Gerais'!$E$4:$E$1003),-('Gastos Gerais'!$C$4:$C$1003))</f>
        <v>0</v>
      </c>
      <c r="M106" s="88">
        <f>SUMPRODUCT(-('Gastos Gerais'!$B$4:$B$1003=Analítico!$B106),-(Analítico!M$1&gt;='Gastos Gerais'!$D$4:$D$1003),-(Analítico!M$1&lt;='Gastos Gerais'!$E$4:$E$1003),-('Gastos Gerais'!$C$4:$C$1003))</f>
        <v>0</v>
      </c>
      <c r="N106" s="88">
        <f>SUMPRODUCT(-('Gastos Gerais'!$B$4:$B$1003=Analítico!$B106),-(Analítico!N$1&gt;='Gastos Gerais'!$D$4:$D$1003),-(Analítico!N$1&lt;='Gastos Gerais'!$E$4:$E$1003),-('Gastos Gerais'!$C$4:$C$1003))</f>
        <v>0</v>
      </c>
      <c r="O106" s="88">
        <f>SUMPRODUCT(-('Gastos Gerais'!$B$4:$B$1003=Analítico!$B106),-(Analítico!O$1&gt;='Gastos Gerais'!$D$4:$D$1003),-(Analítico!O$1&lt;='Gastos Gerais'!$E$4:$E$1003),-('Gastos Gerais'!$C$4:$C$1003))</f>
        <v>0</v>
      </c>
      <c r="P106" s="88">
        <f>SUMPRODUCT(-('Gastos Gerais'!$B$4:$B$1003=Analítico!$B106),-(Analítico!P$1&gt;='Gastos Gerais'!$D$4:$D$1003),-(Analítico!P$1&lt;='Gastos Gerais'!$E$4:$E$1003),-('Gastos Gerais'!$C$4:$C$1003))</f>
        <v>0</v>
      </c>
      <c r="Q106" s="88">
        <f>SUMPRODUCT(-('Gastos Gerais'!$B$4:$B$1003=Analítico!$B106),-(Analítico!Q$1&gt;='Gastos Gerais'!$D$4:$D$1003),-(Analítico!Q$1&lt;='Gastos Gerais'!$E$4:$E$1003),-('Gastos Gerais'!$C$4:$C$1003))</f>
        <v>0</v>
      </c>
      <c r="R106" s="88">
        <f>SUMPRODUCT(-('Gastos Gerais'!$B$4:$B$1003=Analítico!$B106),-(Analítico!R$1&gt;='Gastos Gerais'!$D$4:$D$1003),-(Analítico!R$1&lt;='Gastos Gerais'!$E$4:$E$1003),-('Gastos Gerais'!$C$4:$C$1003))</f>
        <v>0</v>
      </c>
      <c r="S106" s="88">
        <f>SUMPRODUCT(-('Gastos Gerais'!$B$4:$B$1003=Analítico!$B106),-(Analítico!S$1&gt;='Gastos Gerais'!$D$4:$D$1003),-(Analítico!S$1&lt;='Gastos Gerais'!$E$4:$E$1003),-('Gastos Gerais'!$C$4:$C$1003))</f>
        <v>0</v>
      </c>
      <c r="T106" s="88">
        <f>SUMPRODUCT(-('Gastos Gerais'!$B$4:$B$1003=Analítico!$B106),-(Analítico!T$1&gt;='Gastos Gerais'!$D$4:$D$1003),-(Analítico!T$1&lt;='Gastos Gerais'!$E$4:$E$1003),-('Gastos Gerais'!$C$4:$C$1003))</f>
        <v>0</v>
      </c>
      <c r="U106" s="88">
        <f>SUMPRODUCT(-('Gastos Gerais'!$B$4:$B$1003=Analítico!$B106),-(Analítico!U$1&gt;='Gastos Gerais'!$D$4:$D$1003),-(Analítico!U$1&lt;='Gastos Gerais'!$E$4:$E$1003),-('Gastos Gerais'!$C$4:$C$1003))</f>
        <v>0</v>
      </c>
      <c r="V106" s="88">
        <f>SUMPRODUCT(-('Gastos Gerais'!$B$4:$B$1003=Analítico!$B106),-(Analítico!V$1&gt;='Gastos Gerais'!$D$4:$D$1003),-(Analítico!V$1&lt;='Gastos Gerais'!$E$4:$E$1003),-('Gastos Gerais'!$C$4:$C$1003))</f>
        <v>0</v>
      </c>
      <c r="W106" s="88">
        <f>SUMPRODUCT(-('Gastos Gerais'!$B$4:$B$1003=Analítico!$B106),-(Analítico!W$1&gt;='Gastos Gerais'!$D$4:$D$1003),-(Analítico!W$1&lt;='Gastos Gerais'!$E$4:$E$1003),-('Gastos Gerais'!$C$4:$C$1003))</f>
        <v>0</v>
      </c>
      <c r="X106" s="88">
        <f>SUMPRODUCT(-('Gastos Gerais'!$B$4:$B$1003=Analítico!$B106),-(Analítico!X$1&gt;='Gastos Gerais'!$D$4:$D$1003),-(Analítico!X$1&lt;='Gastos Gerais'!$E$4:$E$1003),-('Gastos Gerais'!$C$4:$C$1003))</f>
        <v>0</v>
      </c>
      <c r="Y106" s="88">
        <f>SUMPRODUCT(-('Gastos Gerais'!$B$4:$B$1003=Analítico!$B106),-(Analítico!Y$1&gt;='Gastos Gerais'!$D$4:$D$1003),-(Analítico!Y$1&lt;='Gastos Gerais'!$E$4:$E$1003),-('Gastos Gerais'!$C$4:$C$1003))</f>
        <v>0</v>
      </c>
      <c r="Z106" s="88">
        <f>SUMPRODUCT(-('Gastos Gerais'!$B$4:$B$1003=Analítico!$B106),-(Analítico!Z$1&gt;='Gastos Gerais'!$D$4:$D$1003),-(Analítico!Z$1&lt;='Gastos Gerais'!$E$4:$E$1003),-('Gastos Gerais'!$C$4:$C$1003))</f>
        <v>0</v>
      </c>
      <c r="AA106" s="88">
        <f>SUMPRODUCT(-('Gastos Gerais'!$B$4:$B$1003=Analítico!$B106),-(Analítico!AA$1&gt;='Gastos Gerais'!$D$4:$D$1003),-(Analítico!AA$1&lt;='Gastos Gerais'!$E$4:$E$1003),-('Gastos Gerais'!$C$4:$C$1003))</f>
        <v>0</v>
      </c>
      <c r="AB106" s="88">
        <f>SUMPRODUCT(-('Gastos Gerais'!$B$4:$B$1003=Analítico!$B106),-(Analítico!AB$1&gt;='Gastos Gerais'!$D$4:$D$1003),-(Analítico!AB$1&lt;='Gastos Gerais'!$E$4:$E$1003),-('Gastos Gerais'!$C$4:$C$1003))</f>
        <v>0</v>
      </c>
      <c r="AC106" s="88">
        <f>SUMPRODUCT(-('Gastos Gerais'!$B$4:$B$1003=Analítico!$B106),-(Analítico!AC$1&gt;='Gastos Gerais'!$D$4:$D$1003),-(Analítico!AC$1&lt;='Gastos Gerais'!$E$4:$E$1003),-('Gastos Gerais'!$C$4:$C$1003))</f>
        <v>0</v>
      </c>
      <c r="AD106" s="88">
        <f>SUMPRODUCT(-('Gastos Gerais'!$B$4:$B$1003=Analítico!$B106),-(Analítico!AD$1&gt;='Gastos Gerais'!$D$4:$D$1003),-(Analítico!AD$1&lt;='Gastos Gerais'!$E$4:$E$1003),-('Gastos Gerais'!$C$4:$C$1003))</f>
        <v>0</v>
      </c>
      <c r="AE106" s="88">
        <f>SUMPRODUCT(-('Gastos Gerais'!$B$4:$B$1003=Analítico!$B106),-(Analítico!AE$1&gt;='Gastos Gerais'!$D$4:$D$1003),-(Analítico!AE$1&lt;='Gastos Gerais'!$E$4:$E$1003),-('Gastos Gerais'!$C$4:$C$1003))</f>
        <v>0</v>
      </c>
      <c r="AF106" s="88">
        <f>SUMPRODUCT(-('Gastos Gerais'!$B$4:$B$1003=Analítico!$B106),-(Analítico!AF$1&gt;='Gastos Gerais'!$D$4:$D$1003),-(Analítico!AF$1&lt;='Gastos Gerais'!$E$4:$E$1003),-('Gastos Gerais'!$C$4:$C$1003))</f>
        <v>0</v>
      </c>
      <c r="AG106" s="88">
        <f>SUMPRODUCT(-('Gastos Gerais'!$B$4:$B$1003=Analítico!$B106),-(Analítico!AG$1&gt;='Gastos Gerais'!$D$4:$D$1003),-(Analítico!AG$1&lt;='Gastos Gerais'!$E$4:$E$1003),-('Gastos Gerais'!$C$4:$C$1003))</f>
        <v>0</v>
      </c>
      <c r="AH106" s="88">
        <f>SUMPRODUCT(-('Gastos Gerais'!$B$4:$B$1003=Analítico!$B106),-(Analítico!AH$1&gt;='Gastos Gerais'!$D$4:$D$1003),-(Analítico!AH$1&lt;='Gastos Gerais'!$E$4:$E$1003),-('Gastos Gerais'!$C$4:$C$1003))</f>
        <v>0</v>
      </c>
      <c r="AI106" s="88">
        <f>SUMPRODUCT(-('Gastos Gerais'!$B$4:$B$1003=Analítico!$B106),-(Analítico!AI$1&gt;='Gastos Gerais'!$D$4:$D$1003),-(Analítico!AI$1&lt;='Gastos Gerais'!$E$4:$E$1003),-('Gastos Gerais'!$C$4:$C$1003))</f>
        <v>0</v>
      </c>
      <c r="AJ106" s="88">
        <f>SUMPRODUCT(-('Gastos Gerais'!$B$4:$B$1003=Analítico!$B106),-(Analítico!AJ$1&gt;='Gastos Gerais'!$D$4:$D$1003),-(Analítico!AJ$1&lt;='Gastos Gerais'!$E$4:$E$1003),-('Gastos Gerais'!$C$4:$C$1003))</f>
        <v>0</v>
      </c>
      <c r="AK106" s="88">
        <f>SUMPRODUCT(-('Gastos Gerais'!$B$4:$B$1003=Analítico!$B106),-(Analítico!AK$1&gt;='Gastos Gerais'!$D$4:$D$1003),-(Analítico!AK$1&lt;='Gastos Gerais'!$E$4:$E$1003),-('Gastos Gerais'!$C$4:$C$1003))</f>
        <v>0</v>
      </c>
      <c r="AL106" s="88">
        <f>SUMPRODUCT(-('Gastos Gerais'!$B$4:$B$1003=Analítico!$B106),-(Analítico!AL$1&gt;='Gastos Gerais'!$D$4:$D$1003),-(Analítico!AL$1&lt;='Gastos Gerais'!$E$4:$E$1003),-('Gastos Gerais'!$C$4:$C$1003))</f>
        <v>0</v>
      </c>
      <c r="AM106" s="122">
        <f t="shared" si="20"/>
        <v>0</v>
      </c>
      <c r="AN106" s="91">
        <f t="shared" ca="1" si="21"/>
        <v>0</v>
      </c>
      <c r="AO106" s="108"/>
      <c r="AP106" s="108"/>
      <c r="AQ106" s="108"/>
      <c r="AR106" s="108"/>
      <c r="AS106" s="108"/>
      <c r="AT106" s="108"/>
      <c r="AU106" s="108"/>
      <c r="AV106" s="108"/>
      <c r="AW106" s="108"/>
      <c r="AX106" s="108"/>
      <c r="AY106" s="108"/>
      <c r="AZ106" s="108"/>
      <c r="BA106" s="108"/>
      <c r="BB106" s="108"/>
      <c r="BC106" s="108"/>
      <c r="BD106" s="108"/>
      <c r="BE106" s="108"/>
    </row>
    <row r="107" spans="1:57" ht="23.25" customHeight="1">
      <c r="A107" s="76" t="s">
        <v>310</v>
      </c>
      <c r="B107" s="30" t="s">
        <v>311</v>
      </c>
      <c r="C107" s="88">
        <f>SUMPRODUCT(-('Gastos Gerais'!$B$4:$B$1003=Analítico!$B107),-(Analítico!C$1&gt;='Gastos Gerais'!$D$4:$D$1003),-(Analítico!C$1&lt;='Gastos Gerais'!$E$4:$E$1003),-('Gastos Gerais'!$C$4:$C$1003))</f>
        <v>0</v>
      </c>
      <c r="D107" s="88">
        <f>SUMPRODUCT(-('Gastos Gerais'!$B$4:$B$1003=Analítico!$B107),-(Analítico!D$1&gt;='Gastos Gerais'!$D$4:$D$1003),-(Analítico!D$1&lt;='Gastos Gerais'!$E$4:$E$1003),-('Gastos Gerais'!$C$4:$C$1003))</f>
        <v>0</v>
      </c>
      <c r="E107" s="88">
        <f>SUMPRODUCT(-('Gastos Gerais'!$B$4:$B$1003=Analítico!$B107),-(Analítico!E$1&gt;='Gastos Gerais'!$D$4:$D$1003),-(Analítico!E$1&lt;='Gastos Gerais'!$E$4:$E$1003),-('Gastos Gerais'!$C$4:$C$1003))</f>
        <v>0</v>
      </c>
      <c r="F107" s="88">
        <f>SUMPRODUCT(-('Gastos Gerais'!$B$4:$B$1003=Analítico!$B107),-(Analítico!F$1&gt;='Gastos Gerais'!$D$4:$D$1003),-(Analítico!F$1&lt;='Gastos Gerais'!$E$4:$E$1003),-('Gastos Gerais'!$C$4:$C$1003))</f>
        <v>0</v>
      </c>
      <c r="G107" s="88">
        <f>SUMPRODUCT(-('Gastos Gerais'!$B$4:$B$1003=Analítico!$B107),-(Analítico!G$1&gt;='Gastos Gerais'!$D$4:$D$1003),-(Analítico!G$1&lt;='Gastos Gerais'!$E$4:$E$1003),-('Gastos Gerais'!$C$4:$C$1003))</f>
        <v>0</v>
      </c>
      <c r="H107" s="88">
        <f>SUMPRODUCT(-('Gastos Gerais'!$B$4:$B$1003=Analítico!$B107),-(Analítico!H$1&gt;='Gastos Gerais'!$D$4:$D$1003),-(Analítico!H$1&lt;='Gastos Gerais'!$E$4:$E$1003),-('Gastos Gerais'!$C$4:$C$1003))</f>
        <v>0</v>
      </c>
      <c r="I107" s="88">
        <f>SUMPRODUCT(-('Gastos Gerais'!$B$4:$B$1003=Analítico!$B107),-(Analítico!I$1&gt;='Gastos Gerais'!$D$4:$D$1003),-(Analítico!I$1&lt;='Gastos Gerais'!$E$4:$E$1003),-('Gastos Gerais'!$C$4:$C$1003))</f>
        <v>0</v>
      </c>
      <c r="J107" s="88">
        <f>SUMPRODUCT(-('Gastos Gerais'!$B$4:$B$1003=Analítico!$B107),-(Analítico!J$1&gt;='Gastos Gerais'!$D$4:$D$1003),-(Analítico!J$1&lt;='Gastos Gerais'!$E$4:$E$1003),-('Gastos Gerais'!$C$4:$C$1003))</f>
        <v>0</v>
      </c>
      <c r="K107" s="88">
        <f>SUMPRODUCT(-('Gastos Gerais'!$B$4:$B$1003=Analítico!$B107),-(Analítico!K$1&gt;='Gastos Gerais'!$D$4:$D$1003),-(Analítico!K$1&lt;='Gastos Gerais'!$E$4:$E$1003),-('Gastos Gerais'!$C$4:$C$1003))</f>
        <v>0</v>
      </c>
      <c r="L107" s="88">
        <f>SUMPRODUCT(-('Gastos Gerais'!$B$4:$B$1003=Analítico!$B107),-(Analítico!L$1&gt;='Gastos Gerais'!$D$4:$D$1003),-(Analítico!L$1&lt;='Gastos Gerais'!$E$4:$E$1003),-('Gastos Gerais'!$C$4:$C$1003))</f>
        <v>0</v>
      </c>
      <c r="M107" s="88">
        <f>SUMPRODUCT(-('Gastos Gerais'!$B$4:$B$1003=Analítico!$B107),-(Analítico!M$1&gt;='Gastos Gerais'!$D$4:$D$1003),-(Analítico!M$1&lt;='Gastos Gerais'!$E$4:$E$1003),-('Gastos Gerais'!$C$4:$C$1003))</f>
        <v>0</v>
      </c>
      <c r="N107" s="88">
        <f>SUMPRODUCT(-('Gastos Gerais'!$B$4:$B$1003=Analítico!$B107),-(Analítico!N$1&gt;='Gastos Gerais'!$D$4:$D$1003),-(Analítico!N$1&lt;='Gastos Gerais'!$E$4:$E$1003),-('Gastos Gerais'!$C$4:$C$1003))</f>
        <v>0</v>
      </c>
      <c r="O107" s="88">
        <f>SUMPRODUCT(-('Gastos Gerais'!$B$4:$B$1003=Analítico!$B107),-(Analítico!O$1&gt;='Gastos Gerais'!$D$4:$D$1003),-(Analítico!O$1&lt;='Gastos Gerais'!$E$4:$E$1003),-('Gastos Gerais'!$C$4:$C$1003))</f>
        <v>0</v>
      </c>
      <c r="P107" s="88">
        <f>SUMPRODUCT(-('Gastos Gerais'!$B$4:$B$1003=Analítico!$B107),-(Analítico!P$1&gt;='Gastos Gerais'!$D$4:$D$1003),-(Analítico!P$1&lt;='Gastos Gerais'!$E$4:$E$1003),-('Gastos Gerais'!$C$4:$C$1003))</f>
        <v>0</v>
      </c>
      <c r="Q107" s="88">
        <f>SUMPRODUCT(-('Gastos Gerais'!$B$4:$B$1003=Analítico!$B107),-(Analítico!Q$1&gt;='Gastos Gerais'!$D$4:$D$1003),-(Analítico!Q$1&lt;='Gastos Gerais'!$E$4:$E$1003),-('Gastos Gerais'!$C$4:$C$1003))</f>
        <v>0</v>
      </c>
      <c r="R107" s="88">
        <f>SUMPRODUCT(-('Gastos Gerais'!$B$4:$B$1003=Analítico!$B107),-(Analítico!R$1&gt;='Gastos Gerais'!$D$4:$D$1003),-(Analítico!R$1&lt;='Gastos Gerais'!$E$4:$E$1003),-('Gastos Gerais'!$C$4:$C$1003))</f>
        <v>0</v>
      </c>
      <c r="S107" s="88">
        <f>SUMPRODUCT(-('Gastos Gerais'!$B$4:$B$1003=Analítico!$B107),-(Analítico!S$1&gt;='Gastos Gerais'!$D$4:$D$1003),-(Analítico!S$1&lt;='Gastos Gerais'!$E$4:$E$1003),-('Gastos Gerais'!$C$4:$C$1003))</f>
        <v>0</v>
      </c>
      <c r="T107" s="88">
        <f>SUMPRODUCT(-('Gastos Gerais'!$B$4:$B$1003=Analítico!$B107),-(Analítico!T$1&gt;='Gastos Gerais'!$D$4:$D$1003),-(Analítico!T$1&lt;='Gastos Gerais'!$E$4:$E$1003),-('Gastos Gerais'!$C$4:$C$1003))</f>
        <v>0</v>
      </c>
      <c r="U107" s="88">
        <f>SUMPRODUCT(-('Gastos Gerais'!$B$4:$B$1003=Analítico!$B107),-(Analítico!U$1&gt;='Gastos Gerais'!$D$4:$D$1003),-(Analítico!U$1&lt;='Gastos Gerais'!$E$4:$E$1003),-('Gastos Gerais'!$C$4:$C$1003))</f>
        <v>0</v>
      </c>
      <c r="V107" s="88">
        <f>SUMPRODUCT(-('Gastos Gerais'!$B$4:$B$1003=Analítico!$B107),-(Analítico!V$1&gt;='Gastos Gerais'!$D$4:$D$1003),-(Analítico!V$1&lt;='Gastos Gerais'!$E$4:$E$1003),-('Gastos Gerais'!$C$4:$C$1003))</f>
        <v>0</v>
      </c>
      <c r="W107" s="88">
        <f>SUMPRODUCT(-('Gastos Gerais'!$B$4:$B$1003=Analítico!$B107),-(Analítico!W$1&gt;='Gastos Gerais'!$D$4:$D$1003),-(Analítico!W$1&lt;='Gastos Gerais'!$E$4:$E$1003),-('Gastos Gerais'!$C$4:$C$1003))</f>
        <v>0</v>
      </c>
      <c r="X107" s="88">
        <f>SUMPRODUCT(-('Gastos Gerais'!$B$4:$B$1003=Analítico!$B107),-(Analítico!X$1&gt;='Gastos Gerais'!$D$4:$D$1003),-(Analítico!X$1&lt;='Gastos Gerais'!$E$4:$E$1003),-('Gastos Gerais'!$C$4:$C$1003))</f>
        <v>0</v>
      </c>
      <c r="Y107" s="88">
        <f>SUMPRODUCT(-('Gastos Gerais'!$B$4:$B$1003=Analítico!$B107),-(Analítico!Y$1&gt;='Gastos Gerais'!$D$4:$D$1003),-(Analítico!Y$1&lt;='Gastos Gerais'!$E$4:$E$1003),-('Gastos Gerais'!$C$4:$C$1003))</f>
        <v>0</v>
      </c>
      <c r="Z107" s="88">
        <f>SUMPRODUCT(-('Gastos Gerais'!$B$4:$B$1003=Analítico!$B107),-(Analítico!Z$1&gt;='Gastos Gerais'!$D$4:$D$1003),-(Analítico!Z$1&lt;='Gastos Gerais'!$E$4:$E$1003),-('Gastos Gerais'!$C$4:$C$1003))</f>
        <v>0</v>
      </c>
      <c r="AA107" s="88">
        <f>SUMPRODUCT(-('Gastos Gerais'!$B$4:$B$1003=Analítico!$B107),-(Analítico!AA$1&gt;='Gastos Gerais'!$D$4:$D$1003),-(Analítico!AA$1&lt;='Gastos Gerais'!$E$4:$E$1003),-('Gastos Gerais'!$C$4:$C$1003))</f>
        <v>0</v>
      </c>
      <c r="AB107" s="88">
        <f>SUMPRODUCT(-('Gastos Gerais'!$B$4:$B$1003=Analítico!$B107),-(Analítico!AB$1&gt;='Gastos Gerais'!$D$4:$D$1003),-(Analítico!AB$1&lt;='Gastos Gerais'!$E$4:$E$1003),-('Gastos Gerais'!$C$4:$C$1003))</f>
        <v>0</v>
      </c>
      <c r="AC107" s="88">
        <f>SUMPRODUCT(-('Gastos Gerais'!$B$4:$B$1003=Analítico!$B107),-(Analítico!AC$1&gt;='Gastos Gerais'!$D$4:$D$1003),-(Analítico!AC$1&lt;='Gastos Gerais'!$E$4:$E$1003),-('Gastos Gerais'!$C$4:$C$1003))</f>
        <v>0</v>
      </c>
      <c r="AD107" s="88">
        <f>SUMPRODUCT(-('Gastos Gerais'!$B$4:$B$1003=Analítico!$B107),-(Analítico!AD$1&gt;='Gastos Gerais'!$D$4:$D$1003),-(Analítico!AD$1&lt;='Gastos Gerais'!$E$4:$E$1003),-('Gastos Gerais'!$C$4:$C$1003))</f>
        <v>0</v>
      </c>
      <c r="AE107" s="88">
        <f>SUMPRODUCT(-('Gastos Gerais'!$B$4:$B$1003=Analítico!$B107),-(Analítico!AE$1&gt;='Gastos Gerais'!$D$4:$D$1003),-(Analítico!AE$1&lt;='Gastos Gerais'!$E$4:$E$1003),-('Gastos Gerais'!$C$4:$C$1003))</f>
        <v>0</v>
      </c>
      <c r="AF107" s="88">
        <f>SUMPRODUCT(-('Gastos Gerais'!$B$4:$B$1003=Analítico!$B107),-(Analítico!AF$1&gt;='Gastos Gerais'!$D$4:$D$1003),-(Analítico!AF$1&lt;='Gastos Gerais'!$E$4:$E$1003),-('Gastos Gerais'!$C$4:$C$1003))</f>
        <v>0</v>
      </c>
      <c r="AG107" s="88">
        <f>SUMPRODUCT(-('Gastos Gerais'!$B$4:$B$1003=Analítico!$B107),-(Analítico!AG$1&gt;='Gastos Gerais'!$D$4:$D$1003),-(Analítico!AG$1&lt;='Gastos Gerais'!$E$4:$E$1003),-('Gastos Gerais'!$C$4:$C$1003))</f>
        <v>0</v>
      </c>
      <c r="AH107" s="88">
        <f>SUMPRODUCT(-('Gastos Gerais'!$B$4:$B$1003=Analítico!$B107),-(Analítico!AH$1&gt;='Gastos Gerais'!$D$4:$D$1003),-(Analítico!AH$1&lt;='Gastos Gerais'!$E$4:$E$1003),-('Gastos Gerais'!$C$4:$C$1003))</f>
        <v>0</v>
      </c>
      <c r="AI107" s="88">
        <f>SUMPRODUCT(-('Gastos Gerais'!$B$4:$B$1003=Analítico!$B107),-(Analítico!AI$1&gt;='Gastos Gerais'!$D$4:$D$1003),-(Analítico!AI$1&lt;='Gastos Gerais'!$E$4:$E$1003),-('Gastos Gerais'!$C$4:$C$1003))</f>
        <v>0</v>
      </c>
      <c r="AJ107" s="88">
        <f>SUMPRODUCT(-('Gastos Gerais'!$B$4:$B$1003=Analítico!$B107),-(Analítico!AJ$1&gt;='Gastos Gerais'!$D$4:$D$1003),-(Analítico!AJ$1&lt;='Gastos Gerais'!$E$4:$E$1003),-('Gastos Gerais'!$C$4:$C$1003))</f>
        <v>0</v>
      </c>
      <c r="AK107" s="88">
        <f>SUMPRODUCT(-('Gastos Gerais'!$B$4:$B$1003=Analítico!$B107),-(Analítico!AK$1&gt;='Gastos Gerais'!$D$4:$D$1003),-(Analítico!AK$1&lt;='Gastos Gerais'!$E$4:$E$1003),-('Gastos Gerais'!$C$4:$C$1003))</f>
        <v>0</v>
      </c>
      <c r="AL107" s="88">
        <f>SUMPRODUCT(-('Gastos Gerais'!$B$4:$B$1003=Analítico!$B107),-(Analítico!AL$1&gt;='Gastos Gerais'!$D$4:$D$1003),-(Analítico!AL$1&lt;='Gastos Gerais'!$E$4:$E$1003),-('Gastos Gerais'!$C$4:$C$1003))</f>
        <v>0</v>
      </c>
      <c r="AM107" s="122">
        <f t="shared" si="20"/>
        <v>0</v>
      </c>
      <c r="AN107" s="91">
        <f t="shared" ca="1" si="21"/>
        <v>0</v>
      </c>
      <c r="AO107" s="108"/>
      <c r="AP107" s="108"/>
      <c r="AQ107" s="108"/>
      <c r="AR107" s="108"/>
      <c r="AS107" s="108"/>
      <c r="AT107" s="108"/>
      <c r="AU107" s="108"/>
      <c r="AV107" s="108"/>
      <c r="AW107" s="108"/>
      <c r="AX107" s="108"/>
      <c r="AY107" s="108"/>
      <c r="AZ107" s="108"/>
      <c r="BA107" s="108"/>
      <c r="BB107" s="108"/>
      <c r="BC107" s="108"/>
      <c r="BD107" s="108"/>
      <c r="BE107" s="108"/>
    </row>
    <row r="108" spans="1:57" ht="23.25" customHeight="1">
      <c r="A108" s="76" t="s">
        <v>312</v>
      </c>
      <c r="B108" s="30" t="s">
        <v>313</v>
      </c>
      <c r="C108" s="88">
        <f>SUMPRODUCT(-('Gastos Gerais'!$B$4:$B$1003=Analítico!$B108),-(Analítico!C$1&gt;='Gastos Gerais'!$D$4:$D$1003),-(Analítico!C$1&lt;='Gastos Gerais'!$E$4:$E$1003),-('Gastos Gerais'!$C$4:$C$1003))</f>
        <v>0</v>
      </c>
      <c r="D108" s="88">
        <f>SUMPRODUCT(-('Gastos Gerais'!$B$4:$B$1003=Analítico!$B108),-(Analítico!D$1&gt;='Gastos Gerais'!$D$4:$D$1003),-(Analítico!D$1&lt;='Gastos Gerais'!$E$4:$E$1003),-('Gastos Gerais'!$C$4:$C$1003))</f>
        <v>0</v>
      </c>
      <c r="E108" s="88">
        <f>SUMPRODUCT(-('Gastos Gerais'!$B$4:$B$1003=Analítico!$B108),-(Analítico!E$1&gt;='Gastos Gerais'!$D$4:$D$1003),-(Analítico!E$1&lt;='Gastos Gerais'!$E$4:$E$1003),-('Gastos Gerais'!$C$4:$C$1003))</f>
        <v>0</v>
      </c>
      <c r="F108" s="88">
        <f>SUMPRODUCT(-('Gastos Gerais'!$B$4:$B$1003=Analítico!$B108),-(Analítico!F$1&gt;='Gastos Gerais'!$D$4:$D$1003),-(Analítico!F$1&lt;='Gastos Gerais'!$E$4:$E$1003),-('Gastos Gerais'!$C$4:$C$1003))</f>
        <v>0</v>
      </c>
      <c r="G108" s="88">
        <f>SUMPRODUCT(-('Gastos Gerais'!$B$4:$B$1003=Analítico!$B108),-(Analítico!G$1&gt;='Gastos Gerais'!$D$4:$D$1003),-(Analítico!G$1&lt;='Gastos Gerais'!$E$4:$E$1003),-('Gastos Gerais'!$C$4:$C$1003))</f>
        <v>0</v>
      </c>
      <c r="H108" s="88">
        <f>SUMPRODUCT(-('Gastos Gerais'!$B$4:$B$1003=Analítico!$B108),-(Analítico!H$1&gt;='Gastos Gerais'!$D$4:$D$1003),-(Analítico!H$1&lt;='Gastos Gerais'!$E$4:$E$1003),-('Gastos Gerais'!$C$4:$C$1003))</f>
        <v>0</v>
      </c>
      <c r="I108" s="88">
        <f>SUMPRODUCT(-('Gastos Gerais'!$B$4:$B$1003=Analítico!$B108),-(Analítico!I$1&gt;='Gastos Gerais'!$D$4:$D$1003),-(Analítico!I$1&lt;='Gastos Gerais'!$E$4:$E$1003),-('Gastos Gerais'!$C$4:$C$1003))</f>
        <v>0</v>
      </c>
      <c r="J108" s="88">
        <f>SUMPRODUCT(-('Gastos Gerais'!$B$4:$B$1003=Analítico!$B108),-(Analítico!J$1&gt;='Gastos Gerais'!$D$4:$D$1003),-(Analítico!J$1&lt;='Gastos Gerais'!$E$4:$E$1003),-('Gastos Gerais'!$C$4:$C$1003))</f>
        <v>0</v>
      </c>
      <c r="K108" s="88">
        <f>SUMPRODUCT(-('Gastos Gerais'!$B$4:$B$1003=Analítico!$B108),-(Analítico!K$1&gt;='Gastos Gerais'!$D$4:$D$1003),-(Analítico!K$1&lt;='Gastos Gerais'!$E$4:$E$1003),-('Gastos Gerais'!$C$4:$C$1003))</f>
        <v>0</v>
      </c>
      <c r="L108" s="88">
        <f>SUMPRODUCT(-('Gastos Gerais'!$B$4:$B$1003=Analítico!$B108),-(Analítico!L$1&gt;='Gastos Gerais'!$D$4:$D$1003),-(Analítico!L$1&lt;='Gastos Gerais'!$E$4:$E$1003),-('Gastos Gerais'!$C$4:$C$1003))</f>
        <v>0</v>
      </c>
      <c r="M108" s="88">
        <f>SUMPRODUCT(-('Gastos Gerais'!$B$4:$B$1003=Analítico!$B108),-(Analítico!M$1&gt;='Gastos Gerais'!$D$4:$D$1003),-(Analítico!M$1&lt;='Gastos Gerais'!$E$4:$E$1003),-('Gastos Gerais'!$C$4:$C$1003))</f>
        <v>0</v>
      </c>
      <c r="N108" s="88">
        <f>SUMPRODUCT(-('Gastos Gerais'!$B$4:$B$1003=Analítico!$B108),-(Analítico!N$1&gt;='Gastos Gerais'!$D$4:$D$1003),-(Analítico!N$1&lt;='Gastos Gerais'!$E$4:$E$1003),-('Gastos Gerais'!$C$4:$C$1003))</f>
        <v>0</v>
      </c>
      <c r="O108" s="88">
        <f>SUMPRODUCT(-('Gastos Gerais'!$B$4:$B$1003=Analítico!$B108),-(Analítico!O$1&gt;='Gastos Gerais'!$D$4:$D$1003),-(Analítico!O$1&lt;='Gastos Gerais'!$E$4:$E$1003),-('Gastos Gerais'!$C$4:$C$1003))</f>
        <v>0</v>
      </c>
      <c r="P108" s="88">
        <f>SUMPRODUCT(-('Gastos Gerais'!$B$4:$B$1003=Analítico!$B108),-(Analítico!P$1&gt;='Gastos Gerais'!$D$4:$D$1003),-(Analítico!P$1&lt;='Gastos Gerais'!$E$4:$E$1003),-('Gastos Gerais'!$C$4:$C$1003))</f>
        <v>0</v>
      </c>
      <c r="Q108" s="88">
        <f>SUMPRODUCT(-('Gastos Gerais'!$B$4:$B$1003=Analítico!$B108),-(Analítico!Q$1&gt;='Gastos Gerais'!$D$4:$D$1003),-(Analítico!Q$1&lt;='Gastos Gerais'!$E$4:$E$1003),-('Gastos Gerais'!$C$4:$C$1003))</f>
        <v>0</v>
      </c>
      <c r="R108" s="88">
        <f>SUMPRODUCT(-('Gastos Gerais'!$B$4:$B$1003=Analítico!$B108),-(Analítico!R$1&gt;='Gastos Gerais'!$D$4:$D$1003),-(Analítico!R$1&lt;='Gastos Gerais'!$E$4:$E$1003),-('Gastos Gerais'!$C$4:$C$1003))</f>
        <v>0</v>
      </c>
      <c r="S108" s="88">
        <f>SUMPRODUCT(-('Gastos Gerais'!$B$4:$B$1003=Analítico!$B108),-(Analítico!S$1&gt;='Gastos Gerais'!$D$4:$D$1003),-(Analítico!S$1&lt;='Gastos Gerais'!$E$4:$E$1003),-('Gastos Gerais'!$C$4:$C$1003))</f>
        <v>0</v>
      </c>
      <c r="T108" s="88">
        <f>SUMPRODUCT(-('Gastos Gerais'!$B$4:$B$1003=Analítico!$B108),-(Analítico!T$1&gt;='Gastos Gerais'!$D$4:$D$1003),-(Analítico!T$1&lt;='Gastos Gerais'!$E$4:$E$1003),-('Gastos Gerais'!$C$4:$C$1003))</f>
        <v>0</v>
      </c>
      <c r="U108" s="88">
        <f>SUMPRODUCT(-('Gastos Gerais'!$B$4:$B$1003=Analítico!$B108),-(Analítico!U$1&gt;='Gastos Gerais'!$D$4:$D$1003),-(Analítico!U$1&lt;='Gastos Gerais'!$E$4:$E$1003),-('Gastos Gerais'!$C$4:$C$1003))</f>
        <v>0</v>
      </c>
      <c r="V108" s="88">
        <f>SUMPRODUCT(-('Gastos Gerais'!$B$4:$B$1003=Analítico!$B108),-(Analítico!V$1&gt;='Gastos Gerais'!$D$4:$D$1003),-(Analítico!V$1&lt;='Gastos Gerais'!$E$4:$E$1003),-('Gastos Gerais'!$C$4:$C$1003))</f>
        <v>0</v>
      </c>
      <c r="W108" s="88">
        <f>SUMPRODUCT(-('Gastos Gerais'!$B$4:$B$1003=Analítico!$B108),-(Analítico!W$1&gt;='Gastos Gerais'!$D$4:$D$1003),-(Analítico!W$1&lt;='Gastos Gerais'!$E$4:$E$1003),-('Gastos Gerais'!$C$4:$C$1003))</f>
        <v>0</v>
      </c>
      <c r="X108" s="88">
        <f>SUMPRODUCT(-('Gastos Gerais'!$B$4:$B$1003=Analítico!$B108),-(Analítico!X$1&gt;='Gastos Gerais'!$D$4:$D$1003),-(Analítico!X$1&lt;='Gastos Gerais'!$E$4:$E$1003),-('Gastos Gerais'!$C$4:$C$1003))</f>
        <v>0</v>
      </c>
      <c r="Y108" s="88">
        <f>SUMPRODUCT(-('Gastos Gerais'!$B$4:$B$1003=Analítico!$B108),-(Analítico!Y$1&gt;='Gastos Gerais'!$D$4:$D$1003),-(Analítico!Y$1&lt;='Gastos Gerais'!$E$4:$E$1003),-('Gastos Gerais'!$C$4:$C$1003))</f>
        <v>0</v>
      </c>
      <c r="Z108" s="88">
        <f>SUMPRODUCT(-('Gastos Gerais'!$B$4:$B$1003=Analítico!$B108),-(Analítico!Z$1&gt;='Gastos Gerais'!$D$4:$D$1003),-(Analítico!Z$1&lt;='Gastos Gerais'!$E$4:$E$1003),-('Gastos Gerais'!$C$4:$C$1003))</f>
        <v>0</v>
      </c>
      <c r="AA108" s="88">
        <f>SUMPRODUCT(-('Gastos Gerais'!$B$4:$B$1003=Analítico!$B108),-(Analítico!AA$1&gt;='Gastos Gerais'!$D$4:$D$1003),-(Analítico!AA$1&lt;='Gastos Gerais'!$E$4:$E$1003),-('Gastos Gerais'!$C$4:$C$1003))</f>
        <v>0</v>
      </c>
      <c r="AB108" s="88">
        <f>SUMPRODUCT(-('Gastos Gerais'!$B$4:$B$1003=Analítico!$B108),-(Analítico!AB$1&gt;='Gastos Gerais'!$D$4:$D$1003),-(Analítico!AB$1&lt;='Gastos Gerais'!$E$4:$E$1003),-('Gastos Gerais'!$C$4:$C$1003))</f>
        <v>0</v>
      </c>
      <c r="AC108" s="88">
        <f>SUMPRODUCT(-('Gastos Gerais'!$B$4:$B$1003=Analítico!$B108),-(Analítico!AC$1&gt;='Gastos Gerais'!$D$4:$D$1003),-(Analítico!AC$1&lt;='Gastos Gerais'!$E$4:$E$1003),-('Gastos Gerais'!$C$4:$C$1003))</f>
        <v>0</v>
      </c>
      <c r="AD108" s="88">
        <f>SUMPRODUCT(-('Gastos Gerais'!$B$4:$B$1003=Analítico!$B108),-(Analítico!AD$1&gt;='Gastos Gerais'!$D$4:$D$1003),-(Analítico!AD$1&lt;='Gastos Gerais'!$E$4:$E$1003),-('Gastos Gerais'!$C$4:$C$1003))</f>
        <v>0</v>
      </c>
      <c r="AE108" s="88">
        <f>SUMPRODUCT(-('Gastos Gerais'!$B$4:$B$1003=Analítico!$B108),-(Analítico!AE$1&gt;='Gastos Gerais'!$D$4:$D$1003),-(Analítico!AE$1&lt;='Gastos Gerais'!$E$4:$E$1003),-('Gastos Gerais'!$C$4:$C$1003))</f>
        <v>0</v>
      </c>
      <c r="AF108" s="88">
        <f>SUMPRODUCT(-('Gastos Gerais'!$B$4:$B$1003=Analítico!$B108),-(Analítico!AF$1&gt;='Gastos Gerais'!$D$4:$D$1003),-(Analítico!AF$1&lt;='Gastos Gerais'!$E$4:$E$1003),-('Gastos Gerais'!$C$4:$C$1003))</f>
        <v>0</v>
      </c>
      <c r="AG108" s="88">
        <f>SUMPRODUCT(-('Gastos Gerais'!$B$4:$B$1003=Analítico!$B108),-(Analítico!AG$1&gt;='Gastos Gerais'!$D$4:$D$1003),-(Analítico!AG$1&lt;='Gastos Gerais'!$E$4:$E$1003),-('Gastos Gerais'!$C$4:$C$1003))</f>
        <v>0</v>
      </c>
      <c r="AH108" s="88">
        <f>SUMPRODUCT(-('Gastos Gerais'!$B$4:$B$1003=Analítico!$B108),-(Analítico!AH$1&gt;='Gastos Gerais'!$D$4:$D$1003),-(Analítico!AH$1&lt;='Gastos Gerais'!$E$4:$E$1003),-('Gastos Gerais'!$C$4:$C$1003))</f>
        <v>0</v>
      </c>
      <c r="AI108" s="88">
        <f>SUMPRODUCT(-('Gastos Gerais'!$B$4:$B$1003=Analítico!$B108),-(Analítico!AI$1&gt;='Gastos Gerais'!$D$4:$D$1003),-(Analítico!AI$1&lt;='Gastos Gerais'!$E$4:$E$1003),-('Gastos Gerais'!$C$4:$C$1003))</f>
        <v>0</v>
      </c>
      <c r="AJ108" s="88">
        <f>SUMPRODUCT(-('Gastos Gerais'!$B$4:$B$1003=Analítico!$B108),-(Analítico!AJ$1&gt;='Gastos Gerais'!$D$4:$D$1003),-(Analítico!AJ$1&lt;='Gastos Gerais'!$E$4:$E$1003),-('Gastos Gerais'!$C$4:$C$1003))</f>
        <v>0</v>
      </c>
      <c r="AK108" s="88">
        <f>SUMPRODUCT(-('Gastos Gerais'!$B$4:$B$1003=Analítico!$B108),-(Analítico!AK$1&gt;='Gastos Gerais'!$D$4:$D$1003),-(Analítico!AK$1&lt;='Gastos Gerais'!$E$4:$E$1003),-('Gastos Gerais'!$C$4:$C$1003))</f>
        <v>0</v>
      </c>
      <c r="AL108" s="88">
        <f>SUMPRODUCT(-('Gastos Gerais'!$B$4:$B$1003=Analítico!$B108),-(Analítico!AL$1&gt;='Gastos Gerais'!$D$4:$D$1003),-(Analítico!AL$1&lt;='Gastos Gerais'!$E$4:$E$1003),-('Gastos Gerais'!$C$4:$C$1003))</f>
        <v>0</v>
      </c>
      <c r="AM108" s="122">
        <f t="shared" si="20"/>
        <v>0</v>
      </c>
      <c r="AN108" s="91">
        <f t="shared" ca="1" si="21"/>
        <v>0</v>
      </c>
      <c r="AO108" s="108"/>
      <c r="AP108" s="108"/>
      <c r="AQ108" s="108"/>
      <c r="AR108" s="108"/>
      <c r="AS108" s="108"/>
      <c r="AT108" s="108"/>
      <c r="AU108" s="108"/>
      <c r="AV108" s="108"/>
      <c r="AW108" s="108"/>
      <c r="AX108" s="108"/>
      <c r="AY108" s="108"/>
      <c r="AZ108" s="108"/>
      <c r="BA108" s="108"/>
      <c r="BB108" s="108"/>
      <c r="BC108" s="108"/>
      <c r="BD108" s="108"/>
      <c r="BE108" s="108"/>
    </row>
    <row r="109" spans="1:57" ht="23.25" customHeight="1">
      <c r="A109" s="76" t="s">
        <v>314</v>
      </c>
      <c r="B109" s="30" t="s">
        <v>315</v>
      </c>
      <c r="C109" s="88">
        <f>SUMPRODUCT(-('Gastos Gerais'!$B$4:$B$1003=Analítico!$B109),-(Analítico!C$1&gt;='Gastos Gerais'!$D$4:$D$1003),-(Analítico!C$1&lt;='Gastos Gerais'!$E$4:$E$1003),-('Gastos Gerais'!$C$4:$C$1003))</f>
        <v>0</v>
      </c>
      <c r="D109" s="88">
        <f>SUMPRODUCT(-('Gastos Gerais'!$B$4:$B$1003=Analítico!$B109),-(Analítico!D$1&gt;='Gastos Gerais'!$D$4:$D$1003),-(Analítico!D$1&lt;='Gastos Gerais'!$E$4:$E$1003),-('Gastos Gerais'!$C$4:$C$1003))</f>
        <v>0</v>
      </c>
      <c r="E109" s="88">
        <f>SUMPRODUCT(-('Gastos Gerais'!$B$4:$B$1003=Analítico!$B109),-(Analítico!E$1&gt;='Gastos Gerais'!$D$4:$D$1003),-(Analítico!E$1&lt;='Gastos Gerais'!$E$4:$E$1003),-('Gastos Gerais'!$C$4:$C$1003))</f>
        <v>0</v>
      </c>
      <c r="F109" s="88">
        <f>SUMPRODUCT(-('Gastos Gerais'!$B$4:$B$1003=Analítico!$B109),-(Analítico!F$1&gt;='Gastos Gerais'!$D$4:$D$1003),-(Analítico!F$1&lt;='Gastos Gerais'!$E$4:$E$1003),-('Gastos Gerais'!$C$4:$C$1003))</f>
        <v>0</v>
      </c>
      <c r="G109" s="88">
        <f>SUMPRODUCT(-('Gastos Gerais'!$B$4:$B$1003=Analítico!$B109),-(Analítico!G$1&gt;='Gastos Gerais'!$D$4:$D$1003),-(Analítico!G$1&lt;='Gastos Gerais'!$E$4:$E$1003),-('Gastos Gerais'!$C$4:$C$1003))</f>
        <v>0</v>
      </c>
      <c r="H109" s="88">
        <f>SUMPRODUCT(-('Gastos Gerais'!$B$4:$B$1003=Analítico!$B109),-(Analítico!H$1&gt;='Gastos Gerais'!$D$4:$D$1003),-(Analítico!H$1&lt;='Gastos Gerais'!$E$4:$E$1003),-('Gastos Gerais'!$C$4:$C$1003))</f>
        <v>0</v>
      </c>
      <c r="I109" s="88">
        <f>SUMPRODUCT(-('Gastos Gerais'!$B$4:$B$1003=Analítico!$B109),-(Analítico!I$1&gt;='Gastos Gerais'!$D$4:$D$1003),-(Analítico!I$1&lt;='Gastos Gerais'!$E$4:$E$1003),-('Gastos Gerais'!$C$4:$C$1003))</f>
        <v>0</v>
      </c>
      <c r="J109" s="88">
        <f>SUMPRODUCT(-('Gastos Gerais'!$B$4:$B$1003=Analítico!$B109),-(Analítico!J$1&gt;='Gastos Gerais'!$D$4:$D$1003),-(Analítico!J$1&lt;='Gastos Gerais'!$E$4:$E$1003),-('Gastos Gerais'!$C$4:$C$1003))</f>
        <v>0</v>
      </c>
      <c r="K109" s="88">
        <f>SUMPRODUCT(-('Gastos Gerais'!$B$4:$B$1003=Analítico!$B109),-(Analítico!K$1&gt;='Gastos Gerais'!$D$4:$D$1003),-(Analítico!K$1&lt;='Gastos Gerais'!$E$4:$E$1003),-('Gastos Gerais'!$C$4:$C$1003))</f>
        <v>0</v>
      </c>
      <c r="L109" s="88">
        <f>SUMPRODUCT(-('Gastos Gerais'!$B$4:$B$1003=Analítico!$B109),-(Analítico!L$1&gt;='Gastos Gerais'!$D$4:$D$1003),-(Analítico!L$1&lt;='Gastos Gerais'!$E$4:$E$1003),-('Gastos Gerais'!$C$4:$C$1003))</f>
        <v>0</v>
      </c>
      <c r="M109" s="88">
        <f>SUMPRODUCT(-('Gastos Gerais'!$B$4:$B$1003=Analítico!$B109),-(Analítico!M$1&gt;='Gastos Gerais'!$D$4:$D$1003),-(Analítico!M$1&lt;='Gastos Gerais'!$E$4:$E$1003),-('Gastos Gerais'!$C$4:$C$1003))</f>
        <v>0</v>
      </c>
      <c r="N109" s="88">
        <f>SUMPRODUCT(-('Gastos Gerais'!$B$4:$B$1003=Analítico!$B109),-(Analítico!N$1&gt;='Gastos Gerais'!$D$4:$D$1003),-(Analítico!N$1&lt;='Gastos Gerais'!$E$4:$E$1003),-('Gastos Gerais'!$C$4:$C$1003))</f>
        <v>0</v>
      </c>
      <c r="O109" s="88">
        <f>SUMPRODUCT(-('Gastos Gerais'!$B$4:$B$1003=Analítico!$B109),-(Analítico!O$1&gt;='Gastos Gerais'!$D$4:$D$1003),-(Analítico!O$1&lt;='Gastos Gerais'!$E$4:$E$1003),-('Gastos Gerais'!$C$4:$C$1003))</f>
        <v>0</v>
      </c>
      <c r="P109" s="88">
        <f>SUMPRODUCT(-('Gastos Gerais'!$B$4:$B$1003=Analítico!$B109),-(Analítico!P$1&gt;='Gastos Gerais'!$D$4:$D$1003),-(Analítico!P$1&lt;='Gastos Gerais'!$E$4:$E$1003),-('Gastos Gerais'!$C$4:$C$1003))</f>
        <v>0</v>
      </c>
      <c r="Q109" s="88">
        <f>SUMPRODUCT(-('Gastos Gerais'!$B$4:$B$1003=Analítico!$B109),-(Analítico!Q$1&gt;='Gastos Gerais'!$D$4:$D$1003),-(Analítico!Q$1&lt;='Gastos Gerais'!$E$4:$E$1003),-('Gastos Gerais'!$C$4:$C$1003))</f>
        <v>0</v>
      </c>
      <c r="R109" s="88">
        <f>SUMPRODUCT(-('Gastos Gerais'!$B$4:$B$1003=Analítico!$B109),-(Analítico!R$1&gt;='Gastos Gerais'!$D$4:$D$1003),-(Analítico!R$1&lt;='Gastos Gerais'!$E$4:$E$1003),-('Gastos Gerais'!$C$4:$C$1003))</f>
        <v>0</v>
      </c>
      <c r="S109" s="88">
        <f>SUMPRODUCT(-('Gastos Gerais'!$B$4:$B$1003=Analítico!$B109),-(Analítico!S$1&gt;='Gastos Gerais'!$D$4:$D$1003),-(Analítico!S$1&lt;='Gastos Gerais'!$E$4:$E$1003),-('Gastos Gerais'!$C$4:$C$1003))</f>
        <v>0</v>
      </c>
      <c r="T109" s="88">
        <f>SUMPRODUCT(-('Gastos Gerais'!$B$4:$B$1003=Analítico!$B109),-(Analítico!T$1&gt;='Gastos Gerais'!$D$4:$D$1003),-(Analítico!T$1&lt;='Gastos Gerais'!$E$4:$E$1003),-('Gastos Gerais'!$C$4:$C$1003))</f>
        <v>0</v>
      </c>
      <c r="U109" s="88">
        <f>SUMPRODUCT(-('Gastos Gerais'!$B$4:$B$1003=Analítico!$B109),-(Analítico!U$1&gt;='Gastos Gerais'!$D$4:$D$1003),-(Analítico!U$1&lt;='Gastos Gerais'!$E$4:$E$1003),-('Gastos Gerais'!$C$4:$C$1003))</f>
        <v>0</v>
      </c>
      <c r="V109" s="88">
        <f>SUMPRODUCT(-('Gastos Gerais'!$B$4:$B$1003=Analítico!$B109),-(Analítico!V$1&gt;='Gastos Gerais'!$D$4:$D$1003),-(Analítico!V$1&lt;='Gastos Gerais'!$E$4:$E$1003),-('Gastos Gerais'!$C$4:$C$1003))</f>
        <v>0</v>
      </c>
      <c r="W109" s="88">
        <f>SUMPRODUCT(-('Gastos Gerais'!$B$4:$B$1003=Analítico!$B109),-(Analítico!W$1&gt;='Gastos Gerais'!$D$4:$D$1003),-(Analítico!W$1&lt;='Gastos Gerais'!$E$4:$E$1003),-('Gastos Gerais'!$C$4:$C$1003))</f>
        <v>0</v>
      </c>
      <c r="X109" s="88">
        <f>SUMPRODUCT(-('Gastos Gerais'!$B$4:$B$1003=Analítico!$B109),-(Analítico!X$1&gt;='Gastos Gerais'!$D$4:$D$1003),-(Analítico!X$1&lt;='Gastos Gerais'!$E$4:$E$1003),-('Gastos Gerais'!$C$4:$C$1003))</f>
        <v>0</v>
      </c>
      <c r="Y109" s="88">
        <f>SUMPRODUCT(-('Gastos Gerais'!$B$4:$B$1003=Analítico!$B109),-(Analítico!Y$1&gt;='Gastos Gerais'!$D$4:$D$1003),-(Analítico!Y$1&lt;='Gastos Gerais'!$E$4:$E$1003),-('Gastos Gerais'!$C$4:$C$1003))</f>
        <v>0</v>
      </c>
      <c r="Z109" s="88">
        <f>SUMPRODUCT(-('Gastos Gerais'!$B$4:$B$1003=Analítico!$B109),-(Analítico!Z$1&gt;='Gastos Gerais'!$D$4:$D$1003),-(Analítico!Z$1&lt;='Gastos Gerais'!$E$4:$E$1003),-('Gastos Gerais'!$C$4:$C$1003))</f>
        <v>0</v>
      </c>
      <c r="AA109" s="88">
        <f>SUMPRODUCT(-('Gastos Gerais'!$B$4:$B$1003=Analítico!$B109),-(Analítico!AA$1&gt;='Gastos Gerais'!$D$4:$D$1003),-(Analítico!AA$1&lt;='Gastos Gerais'!$E$4:$E$1003),-('Gastos Gerais'!$C$4:$C$1003))</f>
        <v>0</v>
      </c>
      <c r="AB109" s="88">
        <f>SUMPRODUCT(-('Gastos Gerais'!$B$4:$B$1003=Analítico!$B109),-(Analítico!AB$1&gt;='Gastos Gerais'!$D$4:$D$1003),-(Analítico!AB$1&lt;='Gastos Gerais'!$E$4:$E$1003),-('Gastos Gerais'!$C$4:$C$1003))</f>
        <v>0</v>
      </c>
      <c r="AC109" s="88">
        <f>SUMPRODUCT(-('Gastos Gerais'!$B$4:$B$1003=Analítico!$B109),-(Analítico!AC$1&gt;='Gastos Gerais'!$D$4:$D$1003),-(Analítico!AC$1&lt;='Gastos Gerais'!$E$4:$E$1003),-('Gastos Gerais'!$C$4:$C$1003))</f>
        <v>0</v>
      </c>
      <c r="AD109" s="88">
        <f>SUMPRODUCT(-('Gastos Gerais'!$B$4:$B$1003=Analítico!$B109),-(Analítico!AD$1&gt;='Gastos Gerais'!$D$4:$D$1003),-(Analítico!AD$1&lt;='Gastos Gerais'!$E$4:$E$1003),-('Gastos Gerais'!$C$4:$C$1003))</f>
        <v>0</v>
      </c>
      <c r="AE109" s="88">
        <f>SUMPRODUCT(-('Gastos Gerais'!$B$4:$B$1003=Analítico!$B109),-(Analítico!AE$1&gt;='Gastos Gerais'!$D$4:$D$1003),-(Analítico!AE$1&lt;='Gastos Gerais'!$E$4:$E$1003),-('Gastos Gerais'!$C$4:$C$1003))</f>
        <v>0</v>
      </c>
      <c r="AF109" s="88">
        <f>SUMPRODUCT(-('Gastos Gerais'!$B$4:$B$1003=Analítico!$B109),-(Analítico!AF$1&gt;='Gastos Gerais'!$D$4:$D$1003),-(Analítico!AF$1&lt;='Gastos Gerais'!$E$4:$E$1003),-('Gastos Gerais'!$C$4:$C$1003))</f>
        <v>0</v>
      </c>
      <c r="AG109" s="88">
        <f>SUMPRODUCT(-('Gastos Gerais'!$B$4:$B$1003=Analítico!$B109),-(Analítico!AG$1&gt;='Gastos Gerais'!$D$4:$D$1003),-(Analítico!AG$1&lt;='Gastos Gerais'!$E$4:$E$1003),-('Gastos Gerais'!$C$4:$C$1003))</f>
        <v>0</v>
      </c>
      <c r="AH109" s="88">
        <f>SUMPRODUCT(-('Gastos Gerais'!$B$4:$B$1003=Analítico!$B109),-(Analítico!AH$1&gt;='Gastos Gerais'!$D$4:$D$1003),-(Analítico!AH$1&lt;='Gastos Gerais'!$E$4:$E$1003),-('Gastos Gerais'!$C$4:$C$1003))</f>
        <v>0</v>
      </c>
      <c r="AI109" s="88">
        <f>SUMPRODUCT(-('Gastos Gerais'!$B$4:$B$1003=Analítico!$B109),-(Analítico!AI$1&gt;='Gastos Gerais'!$D$4:$D$1003),-(Analítico!AI$1&lt;='Gastos Gerais'!$E$4:$E$1003),-('Gastos Gerais'!$C$4:$C$1003))</f>
        <v>0</v>
      </c>
      <c r="AJ109" s="88">
        <f>SUMPRODUCT(-('Gastos Gerais'!$B$4:$B$1003=Analítico!$B109),-(Analítico!AJ$1&gt;='Gastos Gerais'!$D$4:$D$1003),-(Analítico!AJ$1&lt;='Gastos Gerais'!$E$4:$E$1003),-('Gastos Gerais'!$C$4:$C$1003))</f>
        <v>0</v>
      </c>
      <c r="AK109" s="88">
        <f>SUMPRODUCT(-('Gastos Gerais'!$B$4:$B$1003=Analítico!$B109),-(Analítico!AK$1&gt;='Gastos Gerais'!$D$4:$D$1003),-(Analítico!AK$1&lt;='Gastos Gerais'!$E$4:$E$1003),-('Gastos Gerais'!$C$4:$C$1003))</f>
        <v>0</v>
      </c>
      <c r="AL109" s="88">
        <f>SUMPRODUCT(-('Gastos Gerais'!$B$4:$B$1003=Analítico!$B109),-(Analítico!AL$1&gt;='Gastos Gerais'!$D$4:$D$1003),-(Analítico!AL$1&lt;='Gastos Gerais'!$E$4:$E$1003),-('Gastos Gerais'!$C$4:$C$1003))</f>
        <v>0</v>
      </c>
      <c r="AM109" s="122">
        <f t="shared" si="20"/>
        <v>0</v>
      </c>
      <c r="AN109" s="91">
        <f t="shared" ca="1" si="21"/>
        <v>0</v>
      </c>
      <c r="AO109" s="108"/>
      <c r="AP109" s="108"/>
      <c r="AQ109" s="108"/>
      <c r="AR109" s="108"/>
      <c r="AS109" s="108"/>
      <c r="AT109" s="108"/>
      <c r="AU109" s="108"/>
      <c r="AV109" s="108"/>
      <c r="AW109" s="108"/>
      <c r="AX109" s="108"/>
      <c r="AY109" s="108"/>
      <c r="AZ109" s="108"/>
      <c r="BA109" s="108"/>
      <c r="BB109" s="108"/>
      <c r="BC109" s="108"/>
      <c r="BD109" s="108"/>
      <c r="BE109" s="108"/>
    </row>
    <row r="110" spans="1:57" ht="23.25" customHeight="1">
      <c r="A110" s="76" t="s">
        <v>316</v>
      </c>
      <c r="B110" s="30" t="s">
        <v>317</v>
      </c>
      <c r="C110" s="88">
        <f>SUMPRODUCT(-('Gastos Gerais'!$B$4:$B$1003=Analítico!$B110),-(Analítico!C$1&gt;='Gastos Gerais'!$D$4:$D$1003),-(Analítico!C$1&lt;='Gastos Gerais'!$E$4:$E$1003),-('Gastos Gerais'!$C$4:$C$1003))</f>
        <v>0</v>
      </c>
      <c r="D110" s="88">
        <f>SUMPRODUCT(-('Gastos Gerais'!$B$4:$B$1003=Analítico!$B110),-(Analítico!D$1&gt;='Gastos Gerais'!$D$4:$D$1003),-(Analítico!D$1&lt;='Gastos Gerais'!$E$4:$E$1003),-('Gastos Gerais'!$C$4:$C$1003))</f>
        <v>0</v>
      </c>
      <c r="E110" s="88">
        <f>SUMPRODUCT(-('Gastos Gerais'!$B$4:$B$1003=Analítico!$B110),-(Analítico!E$1&gt;='Gastos Gerais'!$D$4:$D$1003),-(Analítico!E$1&lt;='Gastos Gerais'!$E$4:$E$1003),-('Gastos Gerais'!$C$4:$C$1003))</f>
        <v>0</v>
      </c>
      <c r="F110" s="88">
        <f>SUMPRODUCT(-('Gastos Gerais'!$B$4:$B$1003=Analítico!$B110),-(Analítico!F$1&gt;='Gastos Gerais'!$D$4:$D$1003),-(Analítico!F$1&lt;='Gastos Gerais'!$E$4:$E$1003),-('Gastos Gerais'!$C$4:$C$1003))</f>
        <v>0</v>
      </c>
      <c r="G110" s="88">
        <f>SUMPRODUCT(-('Gastos Gerais'!$B$4:$B$1003=Analítico!$B110),-(Analítico!G$1&gt;='Gastos Gerais'!$D$4:$D$1003),-(Analítico!G$1&lt;='Gastos Gerais'!$E$4:$E$1003),-('Gastos Gerais'!$C$4:$C$1003))</f>
        <v>0</v>
      </c>
      <c r="H110" s="88">
        <f>SUMPRODUCT(-('Gastos Gerais'!$B$4:$B$1003=Analítico!$B110),-(Analítico!H$1&gt;='Gastos Gerais'!$D$4:$D$1003),-(Analítico!H$1&lt;='Gastos Gerais'!$E$4:$E$1003),-('Gastos Gerais'!$C$4:$C$1003))</f>
        <v>0</v>
      </c>
      <c r="I110" s="88">
        <f>SUMPRODUCT(-('Gastos Gerais'!$B$4:$B$1003=Analítico!$B110),-(Analítico!I$1&gt;='Gastos Gerais'!$D$4:$D$1003),-(Analítico!I$1&lt;='Gastos Gerais'!$E$4:$E$1003),-('Gastos Gerais'!$C$4:$C$1003))</f>
        <v>0</v>
      </c>
      <c r="J110" s="88">
        <f>SUMPRODUCT(-('Gastos Gerais'!$B$4:$B$1003=Analítico!$B110),-(Analítico!J$1&gt;='Gastos Gerais'!$D$4:$D$1003),-(Analítico!J$1&lt;='Gastos Gerais'!$E$4:$E$1003),-('Gastos Gerais'!$C$4:$C$1003))</f>
        <v>0</v>
      </c>
      <c r="K110" s="88">
        <f>SUMPRODUCT(-('Gastos Gerais'!$B$4:$B$1003=Analítico!$B110),-(Analítico!K$1&gt;='Gastos Gerais'!$D$4:$D$1003),-(Analítico!K$1&lt;='Gastos Gerais'!$E$4:$E$1003),-('Gastos Gerais'!$C$4:$C$1003))</f>
        <v>0</v>
      </c>
      <c r="L110" s="88">
        <f>SUMPRODUCT(-('Gastos Gerais'!$B$4:$B$1003=Analítico!$B110),-(Analítico!L$1&gt;='Gastos Gerais'!$D$4:$D$1003),-(Analítico!L$1&lt;='Gastos Gerais'!$E$4:$E$1003),-('Gastos Gerais'!$C$4:$C$1003))</f>
        <v>0</v>
      </c>
      <c r="M110" s="88">
        <f>SUMPRODUCT(-('Gastos Gerais'!$B$4:$B$1003=Analítico!$B110),-(Analítico!M$1&gt;='Gastos Gerais'!$D$4:$D$1003),-(Analítico!M$1&lt;='Gastos Gerais'!$E$4:$E$1003),-('Gastos Gerais'!$C$4:$C$1003))</f>
        <v>0</v>
      </c>
      <c r="N110" s="88">
        <f>SUMPRODUCT(-('Gastos Gerais'!$B$4:$B$1003=Analítico!$B110),-(Analítico!N$1&gt;='Gastos Gerais'!$D$4:$D$1003),-(Analítico!N$1&lt;='Gastos Gerais'!$E$4:$E$1003),-('Gastos Gerais'!$C$4:$C$1003))</f>
        <v>0</v>
      </c>
      <c r="O110" s="88">
        <f>SUMPRODUCT(-('Gastos Gerais'!$B$4:$B$1003=Analítico!$B110),-(Analítico!O$1&gt;='Gastos Gerais'!$D$4:$D$1003),-(Analítico!O$1&lt;='Gastos Gerais'!$E$4:$E$1003),-('Gastos Gerais'!$C$4:$C$1003))</f>
        <v>0</v>
      </c>
      <c r="P110" s="88">
        <f>SUMPRODUCT(-('Gastos Gerais'!$B$4:$B$1003=Analítico!$B110),-(Analítico!P$1&gt;='Gastos Gerais'!$D$4:$D$1003),-(Analítico!P$1&lt;='Gastos Gerais'!$E$4:$E$1003),-('Gastos Gerais'!$C$4:$C$1003))</f>
        <v>0</v>
      </c>
      <c r="Q110" s="88">
        <f>SUMPRODUCT(-('Gastos Gerais'!$B$4:$B$1003=Analítico!$B110),-(Analítico!Q$1&gt;='Gastos Gerais'!$D$4:$D$1003),-(Analítico!Q$1&lt;='Gastos Gerais'!$E$4:$E$1003),-('Gastos Gerais'!$C$4:$C$1003))</f>
        <v>0</v>
      </c>
      <c r="R110" s="88">
        <f>SUMPRODUCT(-('Gastos Gerais'!$B$4:$B$1003=Analítico!$B110),-(Analítico!R$1&gt;='Gastos Gerais'!$D$4:$D$1003),-(Analítico!R$1&lt;='Gastos Gerais'!$E$4:$E$1003),-('Gastos Gerais'!$C$4:$C$1003))</f>
        <v>0</v>
      </c>
      <c r="S110" s="88">
        <f>SUMPRODUCT(-('Gastos Gerais'!$B$4:$B$1003=Analítico!$B110),-(Analítico!S$1&gt;='Gastos Gerais'!$D$4:$D$1003),-(Analítico!S$1&lt;='Gastos Gerais'!$E$4:$E$1003),-('Gastos Gerais'!$C$4:$C$1003))</f>
        <v>0</v>
      </c>
      <c r="T110" s="88">
        <f>SUMPRODUCT(-('Gastos Gerais'!$B$4:$B$1003=Analítico!$B110),-(Analítico!T$1&gt;='Gastos Gerais'!$D$4:$D$1003),-(Analítico!T$1&lt;='Gastos Gerais'!$E$4:$E$1003),-('Gastos Gerais'!$C$4:$C$1003))</f>
        <v>0</v>
      </c>
      <c r="U110" s="88">
        <f>SUMPRODUCT(-('Gastos Gerais'!$B$4:$B$1003=Analítico!$B110),-(Analítico!U$1&gt;='Gastos Gerais'!$D$4:$D$1003),-(Analítico!U$1&lt;='Gastos Gerais'!$E$4:$E$1003),-('Gastos Gerais'!$C$4:$C$1003))</f>
        <v>0</v>
      </c>
      <c r="V110" s="88">
        <f>SUMPRODUCT(-('Gastos Gerais'!$B$4:$B$1003=Analítico!$B110),-(Analítico!V$1&gt;='Gastos Gerais'!$D$4:$D$1003),-(Analítico!V$1&lt;='Gastos Gerais'!$E$4:$E$1003),-('Gastos Gerais'!$C$4:$C$1003))</f>
        <v>0</v>
      </c>
      <c r="W110" s="88">
        <f>SUMPRODUCT(-('Gastos Gerais'!$B$4:$B$1003=Analítico!$B110),-(Analítico!W$1&gt;='Gastos Gerais'!$D$4:$D$1003),-(Analítico!W$1&lt;='Gastos Gerais'!$E$4:$E$1003),-('Gastos Gerais'!$C$4:$C$1003))</f>
        <v>0</v>
      </c>
      <c r="X110" s="88">
        <f>SUMPRODUCT(-('Gastos Gerais'!$B$4:$B$1003=Analítico!$B110),-(Analítico!X$1&gt;='Gastos Gerais'!$D$4:$D$1003),-(Analítico!X$1&lt;='Gastos Gerais'!$E$4:$E$1003),-('Gastos Gerais'!$C$4:$C$1003))</f>
        <v>0</v>
      </c>
      <c r="Y110" s="88">
        <f>SUMPRODUCT(-('Gastos Gerais'!$B$4:$B$1003=Analítico!$B110),-(Analítico!Y$1&gt;='Gastos Gerais'!$D$4:$D$1003),-(Analítico!Y$1&lt;='Gastos Gerais'!$E$4:$E$1003),-('Gastos Gerais'!$C$4:$C$1003))</f>
        <v>0</v>
      </c>
      <c r="Z110" s="88">
        <f>SUMPRODUCT(-('Gastos Gerais'!$B$4:$B$1003=Analítico!$B110),-(Analítico!Z$1&gt;='Gastos Gerais'!$D$4:$D$1003),-(Analítico!Z$1&lt;='Gastos Gerais'!$E$4:$E$1003),-('Gastos Gerais'!$C$4:$C$1003))</f>
        <v>0</v>
      </c>
      <c r="AA110" s="88">
        <f>SUMPRODUCT(-('Gastos Gerais'!$B$4:$B$1003=Analítico!$B110),-(Analítico!AA$1&gt;='Gastos Gerais'!$D$4:$D$1003),-(Analítico!AA$1&lt;='Gastos Gerais'!$E$4:$E$1003),-('Gastos Gerais'!$C$4:$C$1003))</f>
        <v>0</v>
      </c>
      <c r="AB110" s="88">
        <f>SUMPRODUCT(-('Gastos Gerais'!$B$4:$B$1003=Analítico!$B110),-(Analítico!AB$1&gt;='Gastos Gerais'!$D$4:$D$1003),-(Analítico!AB$1&lt;='Gastos Gerais'!$E$4:$E$1003),-('Gastos Gerais'!$C$4:$C$1003))</f>
        <v>0</v>
      </c>
      <c r="AC110" s="88">
        <f>SUMPRODUCT(-('Gastos Gerais'!$B$4:$B$1003=Analítico!$B110),-(Analítico!AC$1&gt;='Gastos Gerais'!$D$4:$D$1003),-(Analítico!AC$1&lt;='Gastos Gerais'!$E$4:$E$1003),-('Gastos Gerais'!$C$4:$C$1003))</f>
        <v>0</v>
      </c>
      <c r="AD110" s="88">
        <f>SUMPRODUCT(-('Gastos Gerais'!$B$4:$B$1003=Analítico!$B110),-(Analítico!AD$1&gt;='Gastos Gerais'!$D$4:$D$1003),-(Analítico!AD$1&lt;='Gastos Gerais'!$E$4:$E$1003),-('Gastos Gerais'!$C$4:$C$1003))</f>
        <v>0</v>
      </c>
      <c r="AE110" s="88">
        <f>SUMPRODUCT(-('Gastos Gerais'!$B$4:$B$1003=Analítico!$B110),-(Analítico!AE$1&gt;='Gastos Gerais'!$D$4:$D$1003),-(Analítico!AE$1&lt;='Gastos Gerais'!$E$4:$E$1003),-('Gastos Gerais'!$C$4:$C$1003))</f>
        <v>0</v>
      </c>
      <c r="AF110" s="88">
        <f>SUMPRODUCT(-('Gastos Gerais'!$B$4:$B$1003=Analítico!$B110),-(Analítico!AF$1&gt;='Gastos Gerais'!$D$4:$D$1003),-(Analítico!AF$1&lt;='Gastos Gerais'!$E$4:$E$1003),-('Gastos Gerais'!$C$4:$C$1003))</f>
        <v>0</v>
      </c>
      <c r="AG110" s="88">
        <f>SUMPRODUCT(-('Gastos Gerais'!$B$4:$B$1003=Analítico!$B110),-(Analítico!AG$1&gt;='Gastos Gerais'!$D$4:$D$1003),-(Analítico!AG$1&lt;='Gastos Gerais'!$E$4:$E$1003),-('Gastos Gerais'!$C$4:$C$1003))</f>
        <v>0</v>
      </c>
      <c r="AH110" s="88">
        <f>SUMPRODUCT(-('Gastos Gerais'!$B$4:$B$1003=Analítico!$B110),-(Analítico!AH$1&gt;='Gastos Gerais'!$D$4:$D$1003),-(Analítico!AH$1&lt;='Gastos Gerais'!$E$4:$E$1003),-('Gastos Gerais'!$C$4:$C$1003))</f>
        <v>0</v>
      </c>
      <c r="AI110" s="88">
        <f>SUMPRODUCT(-('Gastos Gerais'!$B$4:$B$1003=Analítico!$B110),-(Analítico!AI$1&gt;='Gastos Gerais'!$D$4:$D$1003),-(Analítico!AI$1&lt;='Gastos Gerais'!$E$4:$E$1003),-('Gastos Gerais'!$C$4:$C$1003))</f>
        <v>0</v>
      </c>
      <c r="AJ110" s="88">
        <f>SUMPRODUCT(-('Gastos Gerais'!$B$4:$B$1003=Analítico!$B110),-(Analítico!AJ$1&gt;='Gastos Gerais'!$D$4:$D$1003),-(Analítico!AJ$1&lt;='Gastos Gerais'!$E$4:$E$1003),-('Gastos Gerais'!$C$4:$C$1003))</f>
        <v>0</v>
      </c>
      <c r="AK110" s="88">
        <f>SUMPRODUCT(-('Gastos Gerais'!$B$4:$B$1003=Analítico!$B110),-(Analítico!AK$1&gt;='Gastos Gerais'!$D$4:$D$1003),-(Analítico!AK$1&lt;='Gastos Gerais'!$E$4:$E$1003),-('Gastos Gerais'!$C$4:$C$1003))</f>
        <v>0</v>
      </c>
      <c r="AL110" s="88">
        <f>SUMPRODUCT(-('Gastos Gerais'!$B$4:$B$1003=Analítico!$B110),-(Analítico!AL$1&gt;='Gastos Gerais'!$D$4:$D$1003),-(Analítico!AL$1&lt;='Gastos Gerais'!$E$4:$E$1003),-('Gastos Gerais'!$C$4:$C$1003))</f>
        <v>0</v>
      </c>
      <c r="AM110" s="122">
        <f t="shared" si="20"/>
        <v>0</v>
      </c>
      <c r="AN110" s="91">
        <f t="shared" ca="1" si="21"/>
        <v>0</v>
      </c>
      <c r="AO110" s="108"/>
      <c r="AP110" s="108"/>
      <c r="AQ110" s="108"/>
      <c r="AR110" s="108"/>
      <c r="AS110" s="108"/>
      <c r="AT110" s="108"/>
      <c r="AU110" s="108"/>
      <c r="AV110" s="108"/>
      <c r="AW110" s="108"/>
      <c r="AX110" s="108"/>
      <c r="AY110" s="108"/>
      <c r="AZ110" s="108"/>
      <c r="BA110" s="108"/>
      <c r="BB110" s="108"/>
      <c r="BC110" s="108"/>
      <c r="BD110" s="108"/>
      <c r="BE110" s="108"/>
    </row>
    <row r="111" spans="1:57" ht="23.25" customHeight="1">
      <c r="A111" s="76" t="s">
        <v>318</v>
      </c>
      <c r="B111" s="30" t="s">
        <v>319</v>
      </c>
      <c r="C111" s="88">
        <f>SUMPRODUCT(-('Gastos Gerais'!$B$4:$B$1003=Analítico!$B111),-(Analítico!C$1&gt;='Gastos Gerais'!$D$4:$D$1003),-(Analítico!C$1&lt;='Gastos Gerais'!$E$4:$E$1003),-('Gastos Gerais'!$C$4:$C$1003))</f>
        <v>0</v>
      </c>
      <c r="D111" s="88">
        <f>SUMPRODUCT(-('Gastos Gerais'!$B$4:$B$1003=Analítico!$B111),-(Analítico!D$1&gt;='Gastos Gerais'!$D$4:$D$1003),-(Analítico!D$1&lt;='Gastos Gerais'!$E$4:$E$1003),-('Gastos Gerais'!$C$4:$C$1003))</f>
        <v>0</v>
      </c>
      <c r="E111" s="88">
        <f>SUMPRODUCT(-('Gastos Gerais'!$B$4:$B$1003=Analítico!$B111),-(Analítico!E$1&gt;='Gastos Gerais'!$D$4:$D$1003),-(Analítico!E$1&lt;='Gastos Gerais'!$E$4:$E$1003),-('Gastos Gerais'!$C$4:$C$1003))</f>
        <v>0</v>
      </c>
      <c r="F111" s="88">
        <f>SUMPRODUCT(-('Gastos Gerais'!$B$4:$B$1003=Analítico!$B111),-(Analítico!F$1&gt;='Gastos Gerais'!$D$4:$D$1003),-(Analítico!F$1&lt;='Gastos Gerais'!$E$4:$E$1003),-('Gastos Gerais'!$C$4:$C$1003))</f>
        <v>0</v>
      </c>
      <c r="G111" s="88">
        <f>SUMPRODUCT(-('Gastos Gerais'!$B$4:$B$1003=Analítico!$B111),-(Analítico!G$1&gt;='Gastos Gerais'!$D$4:$D$1003),-(Analítico!G$1&lt;='Gastos Gerais'!$E$4:$E$1003),-('Gastos Gerais'!$C$4:$C$1003))</f>
        <v>0</v>
      </c>
      <c r="H111" s="88">
        <f>SUMPRODUCT(-('Gastos Gerais'!$B$4:$B$1003=Analítico!$B111),-(Analítico!H$1&gt;='Gastos Gerais'!$D$4:$D$1003),-(Analítico!H$1&lt;='Gastos Gerais'!$E$4:$E$1003),-('Gastos Gerais'!$C$4:$C$1003))</f>
        <v>0</v>
      </c>
      <c r="I111" s="88">
        <f>SUMPRODUCT(-('Gastos Gerais'!$B$4:$B$1003=Analítico!$B111),-(Analítico!I$1&gt;='Gastos Gerais'!$D$4:$D$1003),-(Analítico!I$1&lt;='Gastos Gerais'!$E$4:$E$1003),-('Gastos Gerais'!$C$4:$C$1003))</f>
        <v>0</v>
      </c>
      <c r="J111" s="88">
        <f>SUMPRODUCT(-('Gastos Gerais'!$B$4:$B$1003=Analítico!$B111),-(Analítico!J$1&gt;='Gastos Gerais'!$D$4:$D$1003),-(Analítico!J$1&lt;='Gastos Gerais'!$E$4:$E$1003),-('Gastos Gerais'!$C$4:$C$1003))</f>
        <v>0</v>
      </c>
      <c r="K111" s="88">
        <f>SUMPRODUCT(-('Gastos Gerais'!$B$4:$B$1003=Analítico!$B111),-(Analítico!K$1&gt;='Gastos Gerais'!$D$4:$D$1003),-(Analítico!K$1&lt;='Gastos Gerais'!$E$4:$E$1003),-('Gastos Gerais'!$C$4:$C$1003))</f>
        <v>0</v>
      </c>
      <c r="L111" s="88">
        <f>SUMPRODUCT(-('Gastos Gerais'!$B$4:$B$1003=Analítico!$B111),-(Analítico!L$1&gt;='Gastos Gerais'!$D$4:$D$1003),-(Analítico!L$1&lt;='Gastos Gerais'!$E$4:$E$1003),-('Gastos Gerais'!$C$4:$C$1003))</f>
        <v>0</v>
      </c>
      <c r="M111" s="88">
        <f>SUMPRODUCT(-('Gastos Gerais'!$B$4:$B$1003=Analítico!$B111),-(Analítico!M$1&gt;='Gastos Gerais'!$D$4:$D$1003),-(Analítico!M$1&lt;='Gastos Gerais'!$E$4:$E$1003),-('Gastos Gerais'!$C$4:$C$1003))</f>
        <v>0</v>
      </c>
      <c r="N111" s="88">
        <f>SUMPRODUCT(-('Gastos Gerais'!$B$4:$B$1003=Analítico!$B111),-(Analítico!N$1&gt;='Gastos Gerais'!$D$4:$D$1003),-(Analítico!N$1&lt;='Gastos Gerais'!$E$4:$E$1003),-('Gastos Gerais'!$C$4:$C$1003))</f>
        <v>0</v>
      </c>
      <c r="O111" s="88">
        <f>SUMPRODUCT(-('Gastos Gerais'!$B$4:$B$1003=Analítico!$B111),-(Analítico!O$1&gt;='Gastos Gerais'!$D$4:$D$1003),-(Analítico!O$1&lt;='Gastos Gerais'!$E$4:$E$1003),-('Gastos Gerais'!$C$4:$C$1003))</f>
        <v>0</v>
      </c>
      <c r="P111" s="88">
        <f>SUMPRODUCT(-('Gastos Gerais'!$B$4:$B$1003=Analítico!$B111),-(Analítico!P$1&gt;='Gastos Gerais'!$D$4:$D$1003),-(Analítico!P$1&lt;='Gastos Gerais'!$E$4:$E$1003),-('Gastos Gerais'!$C$4:$C$1003))</f>
        <v>0</v>
      </c>
      <c r="Q111" s="88">
        <f>SUMPRODUCT(-('Gastos Gerais'!$B$4:$B$1003=Analítico!$B111),-(Analítico!Q$1&gt;='Gastos Gerais'!$D$4:$D$1003),-(Analítico!Q$1&lt;='Gastos Gerais'!$E$4:$E$1003),-('Gastos Gerais'!$C$4:$C$1003))</f>
        <v>0</v>
      </c>
      <c r="R111" s="88">
        <f>SUMPRODUCT(-('Gastos Gerais'!$B$4:$B$1003=Analítico!$B111),-(Analítico!R$1&gt;='Gastos Gerais'!$D$4:$D$1003),-(Analítico!R$1&lt;='Gastos Gerais'!$E$4:$E$1003),-('Gastos Gerais'!$C$4:$C$1003))</f>
        <v>0</v>
      </c>
      <c r="S111" s="88">
        <f>SUMPRODUCT(-('Gastos Gerais'!$B$4:$B$1003=Analítico!$B111),-(Analítico!S$1&gt;='Gastos Gerais'!$D$4:$D$1003),-(Analítico!S$1&lt;='Gastos Gerais'!$E$4:$E$1003),-('Gastos Gerais'!$C$4:$C$1003))</f>
        <v>0</v>
      </c>
      <c r="T111" s="88">
        <f>SUMPRODUCT(-('Gastos Gerais'!$B$4:$B$1003=Analítico!$B111),-(Analítico!T$1&gt;='Gastos Gerais'!$D$4:$D$1003),-(Analítico!T$1&lt;='Gastos Gerais'!$E$4:$E$1003),-('Gastos Gerais'!$C$4:$C$1003))</f>
        <v>0</v>
      </c>
      <c r="U111" s="88">
        <f>SUMPRODUCT(-('Gastos Gerais'!$B$4:$B$1003=Analítico!$B111),-(Analítico!U$1&gt;='Gastos Gerais'!$D$4:$D$1003),-(Analítico!U$1&lt;='Gastos Gerais'!$E$4:$E$1003),-('Gastos Gerais'!$C$4:$C$1003))</f>
        <v>0</v>
      </c>
      <c r="V111" s="88">
        <f>SUMPRODUCT(-('Gastos Gerais'!$B$4:$B$1003=Analítico!$B111),-(Analítico!V$1&gt;='Gastos Gerais'!$D$4:$D$1003),-(Analítico!V$1&lt;='Gastos Gerais'!$E$4:$E$1003),-('Gastos Gerais'!$C$4:$C$1003))</f>
        <v>0</v>
      </c>
      <c r="W111" s="88">
        <f>SUMPRODUCT(-('Gastos Gerais'!$B$4:$B$1003=Analítico!$B111),-(Analítico!W$1&gt;='Gastos Gerais'!$D$4:$D$1003),-(Analítico!W$1&lt;='Gastos Gerais'!$E$4:$E$1003),-('Gastos Gerais'!$C$4:$C$1003))</f>
        <v>0</v>
      </c>
      <c r="X111" s="88">
        <f>SUMPRODUCT(-('Gastos Gerais'!$B$4:$B$1003=Analítico!$B111),-(Analítico!X$1&gt;='Gastos Gerais'!$D$4:$D$1003),-(Analítico!X$1&lt;='Gastos Gerais'!$E$4:$E$1003),-('Gastos Gerais'!$C$4:$C$1003))</f>
        <v>0</v>
      </c>
      <c r="Y111" s="88">
        <f>SUMPRODUCT(-('Gastos Gerais'!$B$4:$B$1003=Analítico!$B111),-(Analítico!Y$1&gt;='Gastos Gerais'!$D$4:$D$1003),-(Analítico!Y$1&lt;='Gastos Gerais'!$E$4:$E$1003),-('Gastos Gerais'!$C$4:$C$1003))</f>
        <v>0</v>
      </c>
      <c r="Z111" s="88">
        <f>SUMPRODUCT(-('Gastos Gerais'!$B$4:$B$1003=Analítico!$B111),-(Analítico!Z$1&gt;='Gastos Gerais'!$D$4:$D$1003),-(Analítico!Z$1&lt;='Gastos Gerais'!$E$4:$E$1003),-('Gastos Gerais'!$C$4:$C$1003))</f>
        <v>0</v>
      </c>
      <c r="AA111" s="88">
        <f>SUMPRODUCT(-('Gastos Gerais'!$B$4:$B$1003=Analítico!$B111),-(Analítico!AA$1&gt;='Gastos Gerais'!$D$4:$D$1003),-(Analítico!AA$1&lt;='Gastos Gerais'!$E$4:$E$1003),-('Gastos Gerais'!$C$4:$C$1003))</f>
        <v>0</v>
      </c>
      <c r="AB111" s="88">
        <f>SUMPRODUCT(-('Gastos Gerais'!$B$4:$B$1003=Analítico!$B111),-(Analítico!AB$1&gt;='Gastos Gerais'!$D$4:$D$1003),-(Analítico!AB$1&lt;='Gastos Gerais'!$E$4:$E$1003),-('Gastos Gerais'!$C$4:$C$1003))</f>
        <v>0</v>
      </c>
      <c r="AC111" s="88">
        <f>SUMPRODUCT(-('Gastos Gerais'!$B$4:$B$1003=Analítico!$B111),-(Analítico!AC$1&gt;='Gastos Gerais'!$D$4:$D$1003),-(Analítico!AC$1&lt;='Gastos Gerais'!$E$4:$E$1003),-('Gastos Gerais'!$C$4:$C$1003))</f>
        <v>0</v>
      </c>
      <c r="AD111" s="88">
        <f>SUMPRODUCT(-('Gastos Gerais'!$B$4:$B$1003=Analítico!$B111),-(Analítico!AD$1&gt;='Gastos Gerais'!$D$4:$D$1003),-(Analítico!AD$1&lt;='Gastos Gerais'!$E$4:$E$1003),-('Gastos Gerais'!$C$4:$C$1003))</f>
        <v>0</v>
      </c>
      <c r="AE111" s="88">
        <f>SUMPRODUCT(-('Gastos Gerais'!$B$4:$B$1003=Analítico!$B111),-(Analítico!AE$1&gt;='Gastos Gerais'!$D$4:$D$1003),-(Analítico!AE$1&lt;='Gastos Gerais'!$E$4:$E$1003),-('Gastos Gerais'!$C$4:$C$1003))</f>
        <v>0</v>
      </c>
      <c r="AF111" s="88">
        <f>SUMPRODUCT(-('Gastos Gerais'!$B$4:$B$1003=Analítico!$B111),-(Analítico!AF$1&gt;='Gastos Gerais'!$D$4:$D$1003),-(Analítico!AF$1&lt;='Gastos Gerais'!$E$4:$E$1003),-('Gastos Gerais'!$C$4:$C$1003))</f>
        <v>0</v>
      </c>
      <c r="AG111" s="88">
        <f>SUMPRODUCT(-('Gastos Gerais'!$B$4:$B$1003=Analítico!$B111),-(Analítico!AG$1&gt;='Gastos Gerais'!$D$4:$D$1003),-(Analítico!AG$1&lt;='Gastos Gerais'!$E$4:$E$1003),-('Gastos Gerais'!$C$4:$C$1003))</f>
        <v>0</v>
      </c>
      <c r="AH111" s="88">
        <f>SUMPRODUCT(-('Gastos Gerais'!$B$4:$B$1003=Analítico!$B111),-(Analítico!AH$1&gt;='Gastos Gerais'!$D$4:$D$1003),-(Analítico!AH$1&lt;='Gastos Gerais'!$E$4:$E$1003),-('Gastos Gerais'!$C$4:$C$1003))</f>
        <v>0</v>
      </c>
      <c r="AI111" s="88">
        <f>SUMPRODUCT(-('Gastos Gerais'!$B$4:$B$1003=Analítico!$B111),-(Analítico!AI$1&gt;='Gastos Gerais'!$D$4:$D$1003),-(Analítico!AI$1&lt;='Gastos Gerais'!$E$4:$E$1003),-('Gastos Gerais'!$C$4:$C$1003))</f>
        <v>0</v>
      </c>
      <c r="AJ111" s="88">
        <f>SUMPRODUCT(-('Gastos Gerais'!$B$4:$B$1003=Analítico!$B111),-(Analítico!AJ$1&gt;='Gastos Gerais'!$D$4:$D$1003),-(Analítico!AJ$1&lt;='Gastos Gerais'!$E$4:$E$1003),-('Gastos Gerais'!$C$4:$C$1003))</f>
        <v>0</v>
      </c>
      <c r="AK111" s="88">
        <f>SUMPRODUCT(-('Gastos Gerais'!$B$4:$B$1003=Analítico!$B111),-(Analítico!AK$1&gt;='Gastos Gerais'!$D$4:$D$1003),-(Analítico!AK$1&lt;='Gastos Gerais'!$E$4:$E$1003),-('Gastos Gerais'!$C$4:$C$1003))</f>
        <v>0</v>
      </c>
      <c r="AL111" s="88">
        <f>SUMPRODUCT(-('Gastos Gerais'!$B$4:$B$1003=Analítico!$B111),-(Analítico!AL$1&gt;='Gastos Gerais'!$D$4:$D$1003),-(Analítico!AL$1&lt;='Gastos Gerais'!$E$4:$E$1003),-('Gastos Gerais'!$C$4:$C$1003))</f>
        <v>0</v>
      </c>
      <c r="AM111" s="122">
        <f t="shared" si="20"/>
        <v>0</v>
      </c>
      <c r="AN111" s="91">
        <f t="shared" ca="1" si="21"/>
        <v>0</v>
      </c>
      <c r="AO111" s="108"/>
      <c r="AP111" s="108"/>
      <c r="AQ111" s="108"/>
      <c r="AR111" s="108"/>
      <c r="AS111" s="108"/>
      <c r="AT111" s="108"/>
      <c r="AU111" s="108"/>
      <c r="AV111" s="108"/>
      <c r="AW111" s="108"/>
      <c r="AX111" s="108"/>
      <c r="AY111" s="108"/>
      <c r="AZ111" s="108"/>
      <c r="BA111" s="108"/>
      <c r="BB111" s="108"/>
      <c r="BC111" s="108"/>
      <c r="BD111" s="108"/>
      <c r="BE111" s="108"/>
    </row>
    <row r="112" spans="1:57" ht="23.25" customHeight="1">
      <c r="A112" s="76" t="s">
        <v>320</v>
      </c>
      <c r="B112" s="30" t="s">
        <v>321</v>
      </c>
      <c r="C112" s="88">
        <f>SUMPRODUCT(-('Gastos Gerais'!$B$4:$B$1003=Analítico!$B112),-(Analítico!C$1&gt;='Gastos Gerais'!$D$4:$D$1003),-(Analítico!C$1&lt;='Gastos Gerais'!$E$4:$E$1003),-('Gastos Gerais'!$C$4:$C$1003))</f>
        <v>0</v>
      </c>
      <c r="D112" s="88">
        <f>SUMPRODUCT(-('Gastos Gerais'!$B$4:$B$1003=Analítico!$B112),-(Analítico!D$1&gt;='Gastos Gerais'!$D$4:$D$1003),-(Analítico!D$1&lt;='Gastos Gerais'!$E$4:$E$1003),-('Gastos Gerais'!$C$4:$C$1003))</f>
        <v>0</v>
      </c>
      <c r="E112" s="88">
        <f>SUMPRODUCT(-('Gastos Gerais'!$B$4:$B$1003=Analítico!$B112),-(Analítico!E$1&gt;='Gastos Gerais'!$D$4:$D$1003),-(Analítico!E$1&lt;='Gastos Gerais'!$E$4:$E$1003),-('Gastos Gerais'!$C$4:$C$1003))</f>
        <v>0</v>
      </c>
      <c r="F112" s="88">
        <f>SUMPRODUCT(-('Gastos Gerais'!$B$4:$B$1003=Analítico!$B112),-(Analítico!F$1&gt;='Gastos Gerais'!$D$4:$D$1003),-(Analítico!F$1&lt;='Gastos Gerais'!$E$4:$E$1003),-('Gastos Gerais'!$C$4:$C$1003))</f>
        <v>0</v>
      </c>
      <c r="G112" s="88">
        <f>SUMPRODUCT(-('Gastos Gerais'!$B$4:$B$1003=Analítico!$B112),-(Analítico!G$1&gt;='Gastos Gerais'!$D$4:$D$1003),-(Analítico!G$1&lt;='Gastos Gerais'!$E$4:$E$1003),-('Gastos Gerais'!$C$4:$C$1003))</f>
        <v>0</v>
      </c>
      <c r="H112" s="88">
        <f>SUMPRODUCT(-('Gastos Gerais'!$B$4:$B$1003=Analítico!$B112),-(Analítico!H$1&gt;='Gastos Gerais'!$D$4:$D$1003),-(Analítico!H$1&lt;='Gastos Gerais'!$E$4:$E$1003),-('Gastos Gerais'!$C$4:$C$1003))</f>
        <v>0</v>
      </c>
      <c r="I112" s="88">
        <f>SUMPRODUCT(-('Gastos Gerais'!$B$4:$B$1003=Analítico!$B112),-(Analítico!I$1&gt;='Gastos Gerais'!$D$4:$D$1003),-(Analítico!I$1&lt;='Gastos Gerais'!$E$4:$E$1003),-('Gastos Gerais'!$C$4:$C$1003))</f>
        <v>0</v>
      </c>
      <c r="J112" s="88">
        <f>SUMPRODUCT(-('Gastos Gerais'!$B$4:$B$1003=Analítico!$B112),-(Analítico!J$1&gt;='Gastos Gerais'!$D$4:$D$1003),-(Analítico!J$1&lt;='Gastos Gerais'!$E$4:$E$1003),-('Gastos Gerais'!$C$4:$C$1003))</f>
        <v>0</v>
      </c>
      <c r="K112" s="88">
        <f>SUMPRODUCT(-('Gastos Gerais'!$B$4:$B$1003=Analítico!$B112),-(Analítico!K$1&gt;='Gastos Gerais'!$D$4:$D$1003),-(Analítico!K$1&lt;='Gastos Gerais'!$E$4:$E$1003),-('Gastos Gerais'!$C$4:$C$1003))</f>
        <v>0</v>
      </c>
      <c r="L112" s="88">
        <f>SUMPRODUCT(-('Gastos Gerais'!$B$4:$B$1003=Analítico!$B112),-(Analítico!L$1&gt;='Gastos Gerais'!$D$4:$D$1003),-(Analítico!L$1&lt;='Gastos Gerais'!$E$4:$E$1003),-('Gastos Gerais'!$C$4:$C$1003))</f>
        <v>0</v>
      </c>
      <c r="M112" s="88">
        <f>SUMPRODUCT(-('Gastos Gerais'!$B$4:$B$1003=Analítico!$B112),-(Analítico!M$1&gt;='Gastos Gerais'!$D$4:$D$1003),-(Analítico!M$1&lt;='Gastos Gerais'!$E$4:$E$1003),-('Gastos Gerais'!$C$4:$C$1003))</f>
        <v>0</v>
      </c>
      <c r="N112" s="88">
        <f>SUMPRODUCT(-('Gastos Gerais'!$B$4:$B$1003=Analítico!$B112),-(Analítico!N$1&gt;='Gastos Gerais'!$D$4:$D$1003),-(Analítico!N$1&lt;='Gastos Gerais'!$E$4:$E$1003),-('Gastos Gerais'!$C$4:$C$1003))</f>
        <v>0</v>
      </c>
      <c r="O112" s="88">
        <f>SUMPRODUCT(-('Gastos Gerais'!$B$4:$B$1003=Analítico!$B112),-(Analítico!O$1&gt;='Gastos Gerais'!$D$4:$D$1003),-(Analítico!O$1&lt;='Gastos Gerais'!$E$4:$E$1003),-('Gastos Gerais'!$C$4:$C$1003))</f>
        <v>0</v>
      </c>
      <c r="P112" s="88">
        <f>SUMPRODUCT(-('Gastos Gerais'!$B$4:$B$1003=Analítico!$B112),-(Analítico!P$1&gt;='Gastos Gerais'!$D$4:$D$1003),-(Analítico!P$1&lt;='Gastos Gerais'!$E$4:$E$1003),-('Gastos Gerais'!$C$4:$C$1003))</f>
        <v>0</v>
      </c>
      <c r="Q112" s="88">
        <f>SUMPRODUCT(-('Gastos Gerais'!$B$4:$B$1003=Analítico!$B112),-(Analítico!Q$1&gt;='Gastos Gerais'!$D$4:$D$1003),-(Analítico!Q$1&lt;='Gastos Gerais'!$E$4:$E$1003),-('Gastos Gerais'!$C$4:$C$1003))</f>
        <v>0</v>
      </c>
      <c r="R112" s="88">
        <f>SUMPRODUCT(-('Gastos Gerais'!$B$4:$B$1003=Analítico!$B112),-(Analítico!R$1&gt;='Gastos Gerais'!$D$4:$D$1003),-(Analítico!R$1&lt;='Gastos Gerais'!$E$4:$E$1003),-('Gastos Gerais'!$C$4:$C$1003))</f>
        <v>0</v>
      </c>
      <c r="S112" s="88">
        <f>SUMPRODUCT(-('Gastos Gerais'!$B$4:$B$1003=Analítico!$B112),-(Analítico!S$1&gt;='Gastos Gerais'!$D$4:$D$1003),-(Analítico!S$1&lt;='Gastos Gerais'!$E$4:$E$1003),-('Gastos Gerais'!$C$4:$C$1003))</f>
        <v>0</v>
      </c>
      <c r="T112" s="88">
        <f>SUMPRODUCT(-('Gastos Gerais'!$B$4:$B$1003=Analítico!$B112),-(Analítico!T$1&gt;='Gastos Gerais'!$D$4:$D$1003),-(Analítico!T$1&lt;='Gastos Gerais'!$E$4:$E$1003),-('Gastos Gerais'!$C$4:$C$1003))</f>
        <v>0</v>
      </c>
      <c r="U112" s="88">
        <f>SUMPRODUCT(-('Gastos Gerais'!$B$4:$B$1003=Analítico!$B112),-(Analítico!U$1&gt;='Gastos Gerais'!$D$4:$D$1003),-(Analítico!U$1&lt;='Gastos Gerais'!$E$4:$E$1003),-('Gastos Gerais'!$C$4:$C$1003))</f>
        <v>0</v>
      </c>
      <c r="V112" s="88">
        <f>SUMPRODUCT(-('Gastos Gerais'!$B$4:$B$1003=Analítico!$B112),-(Analítico!V$1&gt;='Gastos Gerais'!$D$4:$D$1003),-(Analítico!V$1&lt;='Gastos Gerais'!$E$4:$E$1003),-('Gastos Gerais'!$C$4:$C$1003))</f>
        <v>0</v>
      </c>
      <c r="W112" s="88">
        <f>SUMPRODUCT(-('Gastos Gerais'!$B$4:$B$1003=Analítico!$B112),-(Analítico!W$1&gt;='Gastos Gerais'!$D$4:$D$1003),-(Analítico!W$1&lt;='Gastos Gerais'!$E$4:$E$1003),-('Gastos Gerais'!$C$4:$C$1003))</f>
        <v>0</v>
      </c>
      <c r="X112" s="88">
        <f>SUMPRODUCT(-('Gastos Gerais'!$B$4:$B$1003=Analítico!$B112),-(Analítico!X$1&gt;='Gastos Gerais'!$D$4:$D$1003),-(Analítico!X$1&lt;='Gastos Gerais'!$E$4:$E$1003),-('Gastos Gerais'!$C$4:$C$1003))</f>
        <v>0</v>
      </c>
      <c r="Y112" s="88">
        <f>SUMPRODUCT(-('Gastos Gerais'!$B$4:$B$1003=Analítico!$B112),-(Analítico!Y$1&gt;='Gastos Gerais'!$D$4:$D$1003),-(Analítico!Y$1&lt;='Gastos Gerais'!$E$4:$E$1003),-('Gastos Gerais'!$C$4:$C$1003))</f>
        <v>0</v>
      </c>
      <c r="Z112" s="88">
        <f>SUMPRODUCT(-('Gastos Gerais'!$B$4:$B$1003=Analítico!$B112),-(Analítico!Z$1&gt;='Gastos Gerais'!$D$4:$D$1003),-(Analítico!Z$1&lt;='Gastos Gerais'!$E$4:$E$1003),-('Gastos Gerais'!$C$4:$C$1003))</f>
        <v>0</v>
      </c>
      <c r="AA112" s="88">
        <f>SUMPRODUCT(-('Gastos Gerais'!$B$4:$B$1003=Analítico!$B112),-(Analítico!AA$1&gt;='Gastos Gerais'!$D$4:$D$1003),-(Analítico!AA$1&lt;='Gastos Gerais'!$E$4:$E$1003),-('Gastos Gerais'!$C$4:$C$1003))</f>
        <v>0</v>
      </c>
      <c r="AB112" s="88">
        <f>SUMPRODUCT(-('Gastos Gerais'!$B$4:$B$1003=Analítico!$B112),-(Analítico!AB$1&gt;='Gastos Gerais'!$D$4:$D$1003),-(Analítico!AB$1&lt;='Gastos Gerais'!$E$4:$E$1003),-('Gastos Gerais'!$C$4:$C$1003))</f>
        <v>0</v>
      </c>
      <c r="AC112" s="88">
        <f>SUMPRODUCT(-('Gastos Gerais'!$B$4:$B$1003=Analítico!$B112),-(Analítico!AC$1&gt;='Gastos Gerais'!$D$4:$D$1003),-(Analítico!AC$1&lt;='Gastos Gerais'!$E$4:$E$1003),-('Gastos Gerais'!$C$4:$C$1003))</f>
        <v>0</v>
      </c>
      <c r="AD112" s="88">
        <f>SUMPRODUCT(-('Gastos Gerais'!$B$4:$B$1003=Analítico!$B112),-(Analítico!AD$1&gt;='Gastos Gerais'!$D$4:$D$1003),-(Analítico!AD$1&lt;='Gastos Gerais'!$E$4:$E$1003),-('Gastos Gerais'!$C$4:$C$1003))</f>
        <v>0</v>
      </c>
      <c r="AE112" s="88">
        <f>SUMPRODUCT(-('Gastos Gerais'!$B$4:$B$1003=Analítico!$B112),-(Analítico!AE$1&gt;='Gastos Gerais'!$D$4:$D$1003),-(Analítico!AE$1&lt;='Gastos Gerais'!$E$4:$E$1003),-('Gastos Gerais'!$C$4:$C$1003))</f>
        <v>0</v>
      </c>
      <c r="AF112" s="88">
        <f>SUMPRODUCT(-('Gastos Gerais'!$B$4:$B$1003=Analítico!$B112),-(Analítico!AF$1&gt;='Gastos Gerais'!$D$4:$D$1003),-(Analítico!AF$1&lt;='Gastos Gerais'!$E$4:$E$1003),-('Gastos Gerais'!$C$4:$C$1003))</f>
        <v>0</v>
      </c>
      <c r="AG112" s="88">
        <f>SUMPRODUCT(-('Gastos Gerais'!$B$4:$B$1003=Analítico!$B112),-(Analítico!AG$1&gt;='Gastos Gerais'!$D$4:$D$1003),-(Analítico!AG$1&lt;='Gastos Gerais'!$E$4:$E$1003),-('Gastos Gerais'!$C$4:$C$1003))</f>
        <v>0</v>
      </c>
      <c r="AH112" s="88">
        <f>SUMPRODUCT(-('Gastos Gerais'!$B$4:$B$1003=Analítico!$B112),-(Analítico!AH$1&gt;='Gastos Gerais'!$D$4:$D$1003),-(Analítico!AH$1&lt;='Gastos Gerais'!$E$4:$E$1003),-('Gastos Gerais'!$C$4:$C$1003))</f>
        <v>0</v>
      </c>
      <c r="AI112" s="88">
        <f>SUMPRODUCT(-('Gastos Gerais'!$B$4:$B$1003=Analítico!$B112),-(Analítico!AI$1&gt;='Gastos Gerais'!$D$4:$D$1003),-(Analítico!AI$1&lt;='Gastos Gerais'!$E$4:$E$1003),-('Gastos Gerais'!$C$4:$C$1003))</f>
        <v>0</v>
      </c>
      <c r="AJ112" s="88">
        <f>SUMPRODUCT(-('Gastos Gerais'!$B$4:$B$1003=Analítico!$B112),-(Analítico!AJ$1&gt;='Gastos Gerais'!$D$4:$D$1003),-(Analítico!AJ$1&lt;='Gastos Gerais'!$E$4:$E$1003),-('Gastos Gerais'!$C$4:$C$1003))</f>
        <v>0</v>
      </c>
      <c r="AK112" s="88">
        <f>SUMPRODUCT(-('Gastos Gerais'!$B$4:$B$1003=Analítico!$B112),-(Analítico!AK$1&gt;='Gastos Gerais'!$D$4:$D$1003),-(Analítico!AK$1&lt;='Gastos Gerais'!$E$4:$E$1003),-('Gastos Gerais'!$C$4:$C$1003))</f>
        <v>0</v>
      </c>
      <c r="AL112" s="88">
        <f>SUMPRODUCT(-('Gastos Gerais'!$B$4:$B$1003=Analítico!$B112),-(Analítico!AL$1&gt;='Gastos Gerais'!$D$4:$D$1003),-(Analítico!AL$1&lt;='Gastos Gerais'!$E$4:$E$1003),-('Gastos Gerais'!$C$4:$C$1003))</f>
        <v>0</v>
      </c>
      <c r="AM112" s="122">
        <f t="shared" si="20"/>
        <v>0</v>
      </c>
      <c r="AN112" s="91">
        <f t="shared" ca="1" si="21"/>
        <v>0</v>
      </c>
      <c r="AO112" s="108"/>
      <c r="AP112" s="108"/>
      <c r="AQ112" s="108"/>
      <c r="AR112" s="108"/>
      <c r="AS112" s="108"/>
      <c r="AT112" s="108"/>
      <c r="AU112" s="108"/>
      <c r="AV112" s="108"/>
      <c r="AW112" s="108"/>
      <c r="AX112" s="108"/>
      <c r="AY112" s="108"/>
      <c r="AZ112" s="108"/>
      <c r="BA112" s="108"/>
      <c r="BB112" s="108"/>
      <c r="BC112" s="108"/>
      <c r="BD112" s="108"/>
      <c r="BE112" s="108"/>
    </row>
    <row r="113" spans="1:57" ht="23.25" customHeight="1">
      <c r="A113" s="76" t="s">
        <v>322</v>
      </c>
      <c r="B113" s="30" t="s">
        <v>323</v>
      </c>
      <c r="C113" s="88">
        <f>SUMPRODUCT(-('Gastos Gerais'!$B$4:$B$1003=Analítico!$B113),-(Analítico!C$1&gt;='Gastos Gerais'!$D$4:$D$1003),-(Analítico!C$1&lt;='Gastos Gerais'!$E$4:$E$1003),-('Gastos Gerais'!$C$4:$C$1003))</f>
        <v>0</v>
      </c>
      <c r="D113" s="88">
        <f>SUMPRODUCT(-('Gastos Gerais'!$B$4:$B$1003=Analítico!$B113),-(Analítico!D$1&gt;='Gastos Gerais'!$D$4:$D$1003),-(Analítico!D$1&lt;='Gastos Gerais'!$E$4:$E$1003),-('Gastos Gerais'!$C$4:$C$1003))</f>
        <v>0</v>
      </c>
      <c r="E113" s="88">
        <f>SUMPRODUCT(-('Gastos Gerais'!$B$4:$B$1003=Analítico!$B113),-(Analítico!E$1&gt;='Gastos Gerais'!$D$4:$D$1003),-(Analítico!E$1&lt;='Gastos Gerais'!$E$4:$E$1003),-('Gastos Gerais'!$C$4:$C$1003))</f>
        <v>0</v>
      </c>
      <c r="F113" s="88">
        <f>SUMPRODUCT(-('Gastos Gerais'!$B$4:$B$1003=Analítico!$B113),-(Analítico!F$1&gt;='Gastos Gerais'!$D$4:$D$1003),-(Analítico!F$1&lt;='Gastos Gerais'!$E$4:$E$1003),-('Gastos Gerais'!$C$4:$C$1003))</f>
        <v>0</v>
      </c>
      <c r="G113" s="88">
        <f>SUMPRODUCT(-('Gastos Gerais'!$B$4:$B$1003=Analítico!$B113),-(Analítico!G$1&gt;='Gastos Gerais'!$D$4:$D$1003),-(Analítico!G$1&lt;='Gastos Gerais'!$E$4:$E$1003),-('Gastos Gerais'!$C$4:$C$1003))</f>
        <v>0</v>
      </c>
      <c r="H113" s="88">
        <f>SUMPRODUCT(-('Gastos Gerais'!$B$4:$B$1003=Analítico!$B113),-(Analítico!H$1&gt;='Gastos Gerais'!$D$4:$D$1003),-(Analítico!H$1&lt;='Gastos Gerais'!$E$4:$E$1003),-('Gastos Gerais'!$C$4:$C$1003))</f>
        <v>0</v>
      </c>
      <c r="I113" s="88">
        <f>SUMPRODUCT(-('Gastos Gerais'!$B$4:$B$1003=Analítico!$B113),-(Analítico!I$1&gt;='Gastos Gerais'!$D$4:$D$1003),-(Analítico!I$1&lt;='Gastos Gerais'!$E$4:$E$1003),-('Gastos Gerais'!$C$4:$C$1003))</f>
        <v>0</v>
      </c>
      <c r="J113" s="88">
        <f>SUMPRODUCT(-('Gastos Gerais'!$B$4:$B$1003=Analítico!$B113),-(Analítico!J$1&gt;='Gastos Gerais'!$D$4:$D$1003),-(Analítico!J$1&lt;='Gastos Gerais'!$E$4:$E$1003),-('Gastos Gerais'!$C$4:$C$1003))</f>
        <v>0</v>
      </c>
      <c r="K113" s="88">
        <f>SUMPRODUCT(-('Gastos Gerais'!$B$4:$B$1003=Analítico!$B113),-(Analítico!K$1&gt;='Gastos Gerais'!$D$4:$D$1003),-(Analítico!K$1&lt;='Gastos Gerais'!$E$4:$E$1003),-('Gastos Gerais'!$C$4:$C$1003))</f>
        <v>0</v>
      </c>
      <c r="L113" s="88">
        <f>SUMPRODUCT(-('Gastos Gerais'!$B$4:$B$1003=Analítico!$B113),-(Analítico!L$1&gt;='Gastos Gerais'!$D$4:$D$1003),-(Analítico!L$1&lt;='Gastos Gerais'!$E$4:$E$1003),-('Gastos Gerais'!$C$4:$C$1003))</f>
        <v>0</v>
      </c>
      <c r="M113" s="88">
        <f>SUMPRODUCT(-('Gastos Gerais'!$B$4:$B$1003=Analítico!$B113),-(Analítico!M$1&gt;='Gastos Gerais'!$D$4:$D$1003),-(Analítico!M$1&lt;='Gastos Gerais'!$E$4:$E$1003),-('Gastos Gerais'!$C$4:$C$1003))</f>
        <v>0</v>
      </c>
      <c r="N113" s="88">
        <f>SUMPRODUCT(-('Gastos Gerais'!$B$4:$B$1003=Analítico!$B113),-(Analítico!N$1&gt;='Gastos Gerais'!$D$4:$D$1003),-(Analítico!N$1&lt;='Gastos Gerais'!$E$4:$E$1003),-('Gastos Gerais'!$C$4:$C$1003))</f>
        <v>0</v>
      </c>
      <c r="O113" s="88">
        <f>SUMPRODUCT(-('Gastos Gerais'!$B$4:$B$1003=Analítico!$B113),-(Analítico!O$1&gt;='Gastos Gerais'!$D$4:$D$1003),-(Analítico!O$1&lt;='Gastos Gerais'!$E$4:$E$1003),-('Gastos Gerais'!$C$4:$C$1003))</f>
        <v>0</v>
      </c>
      <c r="P113" s="88">
        <f>SUMPRODUCT(-('Gastos Gerais'!$B$4:$B$1003=Analítico!$B113),-(Analítico!P$1&gt;='Gastos Gerais'!$D$4:$D$1003),-(Analítico!P$1&lt;='Gastos Gerais'!$E$4:$E$1003),-('Gastos Gerais'!$C$4:$C$1003))</f>
        <v>0</v>
      </c>
      <c r="Q113" s="88">
        <f>SUMPRODUCT(-('Gastos Gerais'!$B$4:$B$1003=Analítico!$B113),-(Analítico!Q$1&gt;='Gastos Gerais'!$D$4:$D$1003),-(Analítico!Q$1&lt;='Gastos Gerais'!$E$4:$E$1003),-('Gastos Gerais'!$C$4:$C$1003))</f>
        <v>0</v>
      </c>
      <c r="R113" s="88">
        <f>SUMPRODUCT(-('Gastos Gerais'!$B$4:$B$1003=Analítico!$B113),-(Analítico!R$1&gt;='Gastos Gerais'!$D$4:$D$1003),-(Analítico!R$1&lt;='Gastos Gerais'!$E$4:$E$1003),-('Gastos Gerais'!$C$4:$C$1003))</f>
        <v>0</v>
      </c>
      <c r="S113" s="88">
        <f>SUMPRODUCT(-('Gastos Gerais'!$B$4:$B$1003=Analítico!$B113),-(Analítico!S$1&gt;='Gastos Gerais'!$D$4:$D$1003),-(Analítico!S$1&lt;='Gastos Gerais'!$E$4:$E$1003),-('Gastos Gerais'!$C$4:$C$1003))</f>
        <v>0</v>
      </c>
      <c r="T113" s="88">
        <f>SUMPRODUCT(-('Gastos Gerais'!$B$4:$B$1003=Analítico!$B113),-(Analítico!T$1&gt;='Gastos Gerais'!$D$4:$D$1003),-(Analítico!T$1&lt;='Gastos Gerais'!$E$4:$E$1003),-('Gastos Gerais'!$C$4:$C$1003))</f>
        <v>0</v>
      </c>
      <c r="U113" s="88">
        <f>SUMPRODUCT(-('Gastos Gerais'!$B$4:$B$1003=Analítico!$B113),-(Analítico!U$1&gt;='Gastos Gerais'!$D$4:$D$1003),-(Analítico!U$1&lt;='Gastos Gerais'!$E$4:$E$1003),-('Gastos Gerais'!$C$4:$C$1003))</f>
        <v>0</v>
      </c>
      <c r="V113" s="88">
        <f>SUMPRODUCT(-('Gastos Gerais'!$B$4:$B$1003=Analítico!$B113),-(Analítico!V$1&gt;='Gastos Gerais'!$D$4:$D$1003),-(Analítico!V$1&lt;='Gastos Gerais'!$E$4:$E$1003),-('Gastos Gerais'!$C$4:$C$1003))</f>
        <v>0</v>
      </c>
      <c r="W113" s="88">
        <f>SUMPRODUCT(-('Gastos Gerais'!$B$4:$B$1003=Analítico!$B113),-(Analítico!W$1&gt;='Gastos Gerais'!$D$4:$D$1003),-(Analítico!W$1&lt;='Gastos Gerais'!$E$4:$E$1003),-('Gastos Gerais'!$C$4:$C$1003))</f>
        <v>0</v>
      </c>
      <c r="X113" s="88">
        <f>SUMPRODUCT(-('Gastos Gerais'!$B$4:$B$1003=Analítico!$B113),-(Analítico!X$1&gt;='Gastos Gerais'!$D$4:$D$1003),-(Analítico!X$1&lt;='Gastos Gerais'!$E$4:$E$1003),-('Gastos Gerais'!$C$4:$C$1003))</f>
        <v>0</v>
      </c>
      <c r="Y113" s="88">
        <f>SUMPRODUCT(-('Gastos Gerais'!$B$4:$B$1003=Analítico!$B113),-(Analítico!Y$1&gt;='Gastos Gerais'!$D$4:$D$1003),-(Analítico!Y$1&lt;='Gastos Gerais'!$E$4:$E$1003),-('Gastos Gerais'!$C$4:$C$1003))</f>
        <v>0</v>
      </c>
      <c r="Z113" s="88">
        <f>SUMPRODUCT(-('Gastos Gerais'!$B$4:$B$1003=Analítico!$B113),-(Analítico!Z$1&gt;='Gastos Gerais'!$D$4:$D$1003),-(Analítico!Z$1&lt;='Gastos Gerais'!$E$4:$E$1003),-('Gastos Gerais'!$C$4:$C$1003))</f>
        <v>0</v>
      </c>
      <c r="AA113" s="88">
        <f>SUMPRODUCT(-('Gastos Gerais'!$B$4:$B$1003=Analítico!$B113),-(Analítico!AA$1&gt;='Gastos Gerais'!$D$4:$D$1003),-(Analítico!AA$1&lt;='Gastos Gerais'!$E$4:$E$1003),-('Gastos Gerais'!$C$4:$C$1003))</f>
        <v>0</v>
      </c>
      <c r="AB113" s="88">
        <f>SUMPRODUCT(-('Gastos Gerais'!$B$4:$B$1003=Analítico!$B113),-(Analítico!AB$1&gt;='Gastos Gerais'!$D$4:$D$1003),-(Analítico!AB$1&lt;='Gastos Gerais'!$E$4:$E$1003),-('Gastos Gerais'!$C$4:$C$1003))</f>
        <v>0</v>
      </c>
      <c r="AC113" s="88">
        <f>SUMPRODUCT(-('Gastos Gerais'!$B$4:$B$1003=Analítico!$B113),-(Analítico!AC$1&gt;='Gastos Gerais'!$D$4:$D$1003),-(Analítico!AC$1&lt;='Gastos Gerais'!$E$4:$E$1003),-('Gastos Gerais'!$C$4:$C$1003))</f>
        <v>0</v>
      </c>
      <c r="AD113" s="88">
        <f>SUMPRODUCT(-('Gastos Gerais'!$B$4:$B$1003=Analítico!$B113),-(Analítico!AD$1&gt;='Gastos Gerais'!$D$4:$D$1003),-(Analítico!AD$1&lt;='Gastos Gerais'!$E$4:$E$1003),-('Gastos Gerais'!$C$4:$C$1003))</f>
        <v>0</v>
      </c>
      <c r="AE113" s="88">
        <f>SUMPRODUCT(-('Gastos Gerais'!$B$4:$B$1003=Analítico!$B113),-(Analítico!AE$1&gt;='Gastos Gerais'!$D$4:$D$1003),-(Analítico!AE$1&lt;='Gastos Gerais'!$E$4:$E$1003),-('Gastos Gerais'!$C$4:$C$1003))</f>
        <v>0</v>
      </c>
      <c r="AF113" s="88">
        <f>SUMPRODUCT(-('Gastos Gerais'!$B$4:$B$1003=Analítico!$B113),-(Analítico!AF$1&gt;='Gastos Gerais'!$D$4:$D$1003),-(Analítico!AF$1&lt;='Gastos Gerais'!$E$4:$E$1003),-('Gastos Gerais'!$C$4:$C$1003))</f>
        <v>0</v>
      </c>
      <c r="AG113" s="88">
        <f>SUMPRODUCT(-('Gastos Gerais'!$B$4:$B$1003=Analítico!$B113),-(Analítico!AG$1&gt;='Gastos Gerais'!$D$4:$D$1003),-(Analítico!AG$1&lt;='Gastos Gerais'!$E$4:$E$1003),-('Gastos Gerais'!$C$4:$C$1003))</f>
        <v>0</v>
      </c>
      <c r="AH113" s="88">
        <f>SUMPRODUCT(-('Gastos Gerais'!$B$4:$B$1003=Analítico!$B113),-(Analítico!AH$1&gt;='Gastos Gerais'!$D$4:$D$1003),-(Analítico!AH$1&lt;='Gastos Gerais'!$E$4:$E$1003),-('Gastos Gerais'!$C$4:$C$1003))</f>
        <v>0</v>
      </c>
      <c r="AI113" s="88">
        <f>SUMPRODUCT(-('Gastos Gerais'!$B$4:$B$1003=Analítico!$B113),-(Analítico!AI$1&gt;='Gastos Gerais'!$D$4:$D$1003),-(Analítico!AI$1&lt;='Gastos Gerais'!$E$4:$E$1003),-('Gastos Gerais'!$C$4:$C$1003))</f>
        <v>0</v>
      </c>
      <c r="AJ113" s="88">
        <f>SUMPRODUCT(-('Gastos Gerais'!$B$4:$B$1003=Analítico!$B113),-(Analítico!AJ$1&gt;='Gastos Gerais'!$D$4:$D$1003),-(Analítico!AJ$1&lt;='Gastos Gerais'!$E$4:$E$1003),-('Gastos Gerais'!$C$4:$C$1003))</f>
        <v>0</v>
      </c>
      <c r="AK113" s="88">
        <f>SUMPRODUCT(-('Gastos Gerais'!$B$4:$B$1003=Analítico!$B113),-(Analítico!AK$1&gt;='Gastos Gerais'!$D$4:$D$1003),-(Analítico!AK$1&lt;='Gastos Gerais'!$E$4:$E$1003),-('Gastos Gerais'!$C$4:$C$1003))</f>
        <v>0</v>
      </c>
      <c r="AL113" s="88">
        <f>SUMPRODUCT(-('Gastos Gerais'!$B$4:$B$1003=Analítico!$B113),-(Analítico!AL$1&gt;='Gastos Gerais'!$D$4:$D$1003),-(Analítico!AL$1&lt;='Gastos Gerais'!$E$4:$E$1003),-('Gastos Gerais'!$C$4:$C$1003))</f>
        <v>0</v>
      </c>
      <c r="AM113" s="122">
        <f t="shared" si="20"/>
        <v>0</v>
      </c>
      <c r="AN113" s="91">
        <f t="shared" ca="1" si="21"/>
        <v>0</v>
      </c>
      <c r="AO113" s="108"/>
      <c r="AP113" s="108"/>
      <c r="AQ113" s="108"/>
      <c r="AR113" s="108"/>
      <c r="AS113" s="108"/>
      <c r="AT113" s="108"/>
      <c r="AU113" s="108"/>
      <c r="AV113" s="108"/>
      <c r="AW113" s="108"/>
      <c r="AX113" s="108"/>
      <c r="AY113" s="108"/>
      <c r="AZ113" s="108"/>
      <c r="BA113" s="108"/>
      <c r="BB113" s="108"/>
      <c r="BC113" s="108"/>
      <c r="BD113" s="108"/>
      <c r="BE113" s="108"/>
    </row>
    <row r="114" spans="1:57" ht="23.25" customHeight="1">
      <c r="A114" s="76" t="s">
        <v>324</v>
      </c>
      <c r="B114" s="30" t="s">
        <v>325</v>
      </c>
      <c r="C114" s="88">
        <f>SUMPRODUCT(-('Gastos Gerais'!$B$4:$B$1003=Analítico!$B114),-(Analítico!C$1&gt;='Gastos Gerais'!$D$4:$D$1003),-(Analítico!C$1&lt;='Gastos Gerais'!$E$4:$E$1003),-('Gastos Gerais'!$C$4:$C$1003))</f>
        <v>0</v>
      </c>
      <c r="D114" s="88">
        <f>SUMPRODUCT(-('Gastos Gerais'!$B$4:$B$1003=Analítico!$B114),-(Analítico!D$1&gt;='Gastos Gerais'!$D$4:$D$1003),-(Analítico!D$1&lt;='Gastos Gerais'!$E$4:$E$1003),-('Gastos Gerais'!$C$4:$C$1003))</f>
        <v>11200</v>
      </c>
      <c r="E114" s="88">
        <f>SUMPRODUCT(-('Gastos Gerais'!$B$4:$B$1003=Analítico!$B114),-(Analítico!E$1&gt;='Gastos Gerais'!$D$4:$D$1003),-(Analítico!E$1&lt;='Gastos Gerais'!$E$4:$E$1003),-('Gastos Gerais'!$C$4:$C$1003))</f>
        <v>2400</v>
      </c>
      <c r="F114" s="88">
        <f>SUMPRODUCT(-('Gastos Gerais'!$B$4:$B$1003=Analítico!$B114),-(Analítico!F$1&gt;='Gastos Gerais'!$D$4:$D$1003),-(Analítico!F$1&lt;='Gastos Gerais'!$E$4:$E$1003),-('Gastos Gerais'!$C$4:$C$1003))</f>
        <v>3200</v>
      </c>
      <c r="G114" s="88">
        <f>SUMPRODUCT(-('Gastos Gerais'!$B$4:$B$1003=Analítico!$B114),-(Analítico!G$1&gt;='Gastos Gerais'!$D$4:$D$1003),-(Analítico!G$1&lt;='Gastos Gerais'!$E$4:$E$1003),-('Gastos Gerais'!$C$4:$C$1003))</f>
        <v>0</v>
      </c>
      <c r="H114" s="88">
        <f>SUMPRODUCT(-('Gastos Gerais'!$B$4:$B$1003=Analítico!$B114),-(Analítico!H$1&gt;='Gastos Gerais'!$D$4:$D$1003),-(Analítico!H$1&lt;='Gastos Gerais'!$E$4:$E$1003),-('Gastos Gerais'!$C$4:$C$1003))</f>
        <v>0</v>
      </c>
      <c r="I114" s="88">
        <f>SUMPRODUCT(-('Gastos Gerais'!$B$4:$B$1003=Analítico!$B114),-(Analítico!I$1&gt;='Gastos Gerais'!$D$4:$D$1003),-(Analítico!I$1&lt;='Gastos Gerais'!$E$4:$E$1003),-('Gastos Gerais'!$C$4:$C$1003))</f>
        <v>0</v>
      </c>
      <c r="J114" s="88">
        <f>SUMPRODUCT(-('Gastos Gerais'!$B$4:$B$1003=Analítico!$B114),-(Analítico!J$1&gt;='Gastos Gerais'!$D$4:$D$1003),-(Analítico!J$1&lt;='Gastos Gerais'!$E$4:$E$1003),-('Gastos Gerais'!$C$4:$C$1003))</f>
        <v>0</v>
      </c>
      <c r="K114" s="88">
        <f>SUMPRODUCT(-('Gastos Gerais'!$B$4:$B$1003=Analítico!$B114),-(Analítico!K$1&gt;='Gastos Gerais'!$D$4:$D$1003),-(Analítico!K$1&lt;='Gastos Gerais'!$E$4:$E$1003),-('Gastos Gerais'!$C$4:$C$1003))</f>
        <v>0</v>
      </c>
      <c r="L114" s="88">
        <f>SUMPRODUCT(-('Gastos Gerais'!$B$4:$B$1003=Analítico!$B114),-(Analítico!L$1&gt;='Gastos Gerais'!$D$4:$D$1003),-(Analítico!L$1&lt;='Gastos Gerais'!$E$4:$E$1003),-('Gastos Gerais'!$C$4:$C$1003))</f>
        <v>0</v>
      </c>
      <c r="M114" s="88">
        <f>SUMPRODUCT(-('Gastos Gerais'!$B$4:$B$1003=Analítico!$B114),-(Analítico!M$1&gt;='Gastos Gerais'!$D$4:$D$1003),-(Analítico!M$1&lt;='Gastos Gerais'!$E$4:$E$1003),-('Gastos Gerais'!$C$4:$C$1003))</f>
        <v>0</v>
      </c>
      <c r="N114" s="88">
        <f>SUMPRODUCT(-('Gastos Gerais'!$B$4:$B$1003=Analítico!$B114),-(Analítico!N$1&gt;='Gastos Gerais'!$D$4:$D$1003),-(Analítico!N$1&lt;='Gastos Gerais'!$E$4:$E$1003),-('Gastos Gerais'!$C$4:$C$1003))</f>
        <v>0</v>
      </c>
      <c r="O114" s="88">
        <f>SUMPRODUCT(-('Gastos Gerais'!$B$4:$B$1003=Analítico!$B114),-(Analítico!O$1&gt;='Gastos Gerais'!$D$4:$D$1003),-(Analítico!O$1&lt;='Gastos Gerais'!$E$4:$E$1003),-('Gastos Gerais'!$C$4:$C$1003))</f>
        <v>0</v>
      </c>
      <c r="P114" s="88">
        <f>SUMPRODUCT(-('Gastos Gerais'!$B$4:$B$1003=Analítico!$B114),-(Analítico!P$1&gt;='Gastos Gerais'!$D$4:$D$1003),-(Analítico!P$1&lt;='Gastos Gerais'!$E$4:$E$1003),-('Gastos Gerais'!$C$4:$C$1003))</f>
        <v>0</v>
      </c>
      <c r="Q114" s="88">
        <f>SUMPRODUCT(-('Gastos Gerais'!$B$4:$B$1003=Analítico!$B114),-(Analítico!Q$1&gt;='Gastos Gerais'!$D$4:$D$1003),-(Analítico!Q$1&lt;='Gastos Gerais'!$E$4:$E$1003),-('Gastos Gerais'!$C$4:$C$1003))</f>
        <v>0</v>
      </c>
      <c r="R114" s="88">
        <f>SUMPRODUCT(-('Gastos Gerais'!$B$4:$B$1003=Analítico!$B114),-(Analítico!R$1&gt;='Gastos Gerais'!$D$4:$D$1003),-(Analítico!R$1&lt;='Gastos Gerais'!$E$4:$E$1003),-('Gastos Gerais'!$C$4:$C$1003))</f>
        <v>0</v>
      </c>
      <c r="S114" s="88">
        <f>SUMPRODUCT(-('Gastos Gerais'!$B$4:$B$1003=Analítico!$B114),-(Analítico!S$1&gt;='Gastos Gerais'!$D$4:$D$1003),-(Analítico!S$1&lt;='Gastos Gerais'!$E$4:$E$1003),-('Gastos Gerais'!$C$4:$C$1003))</f>
        <v>0</v>
      </c>
      <c r="T114" s="88">
        <f>SUMPRODUCT(-('Gastos Gerais'!$B$4:$B$1003=Analítico!$B114),-(Analítico!T$1&gt;='Gastos Gerais'!$D$4:$D$1003),-(Analítico!T$1&lt;='Gastos Gerais'!$E$4:$E$1003),-('Gastos Gerais'!$C$4:$C$1003))</f>
        <v>0</v>
      </c>
      <c r="U114" s="88">
        <f>SUMPRODUCT(-('Gastos Gerais'!$B$4:$B$1003=Analítico!$B114),-(Analítico!U$1&gt;='Gastos Gerais'!$D$4:$D$1003),-(Analítico!U$1&lt;='Gastos Gerais'!$E$4:$E$1003),-('Gastos Gerais'!$C$4:$C$1003))</f>
        <v>0</v>
      </c>
      <c r="V114" s="88">
        <f>SUMPRODUCT(-('Gastos Gerais'!$B$4:$B$1003=Analítico!$B114),-(Analítico!V$1&gt;='Gastos Gerais'!$D$4:$D$1003),-(Analítico!V$1&lt;='Gastos Gerais'!$E$4:$E$1003),-('Gastos Gerais'!$C$4:$C$1003))</f>
        <v>0</v>
      </c>
      <c r="W114" s="88">
        <f>SUMPRODUCT(-('Gastos Gerais'!$B$4:$B$1003=Analítico!$B114),-(Analítico!W$1&gt;='Gastos Gerais'!$D$4:$D$1003),-(Analítico!W$1&lt;='Gastos Gerais'!$E$4:$E$1003),-('Gastos Gerais'!$C$4:$C$1003))</f>
        <v>0</v>
      </c>
      <c r="X114" s="88">
        <f>SUMPRODUCT(-('Gastos Gerais'!$B$4:$B$1003=Analítico!$B114),-(Analítico!X$1&gt;='Gastos Gerais'!$D$4:$D$1003),-(Analítico!X$1&lt;='Gastos Gerais'!$E$4:$E$1003),-('Gastos Gerais'!$C$4:$C$1003))</f>
        <v>0</v>
      </c>
      <c r="Y114" s="88">
        <f>SUMPRODUCT(-('Gastos Gerais'!$B$4:$B$1003=Analítico!$B114),-(Analítico!Y$1&gt;='Gastos Gerais'!$D$4:$D$1003),-(Analítico!Y$1&lt;='Gastos Gerais'!$E$4:$E$1003),-('Gastos Gerais'!$C$4:$C$1003))</f>
        <v>0</v>
      </c>
      <c r="Z114" s="88">
        <f>SUMPRODUCT(-('Gastos Gerais'!$B$4:$B$1003=Analítico!$B114),-(Analítico!Z$1&gt;='Gastos Gerais'!$D$4:$D$1003),-(Analítico!Z$1&lt;='Gastos Gerais'!$E$4:$E$1003),-('Gastos Gerais'!$C$4:$C$1003))</f>
        <v>0</v>
      </c>
      <c r="AA114" s="88">
        <f>SUMPRODUCT(-('Gastos Gerais'!$B$4:$B$1003=Analítico!$B114),-(Analítico!AA$1&gt;='Gastos Gerais'!$D$4:$D$1003),-(Analítico!AA$1&lt;='Gastos Gerais'!$E$4:$E$1003),-('Gastos Gerais'!$C$4:$C$1003))</f>
        <v>0</v>
      </c>
      <c r="AB114" s="88">
        <f>SUMPRODUCT(-('Gastos Gerais'!$B$4:$B$1003=Analítico!$B114),-(Analítico!AB$1&gt;='Gastos Gerais'!$D$4:$D$1003),-(Analítico!AB$1&lt;='Gastos Gerais'!$E$4:$E$1003),-('Gastos Gerais'!$C$4:$C$1003))</f>
        <v>0</v>
      </c>
      <c r="AC114" s="88">
        <f>SUMPRODUCT(-('Gastos Gerais'!$B$4:$B$1003=Analítico!$B114),-(Analítico!AC$1&gt;='Gastos Gerais'!$D$4:$D$1003),-(Analítico!AC$1&lt;='Gastos Gerais'!$E$4:$E$1003),-('Gastos Gerais'!$C$4:$C$1003))</f>
        <v>0</v>
      </c>
      <c r="AD114" s="88">
        <f>SUMPRODUCT(-('Gastos Gerais'!$B$4:$B$1003=Analítico!$B114),-(Analítico!AD$1&gt;='Gastos Gerais'!$D$4:$D$1003),-(Analítico!AD$1&lt;='Gastos Gerais'!$E$4:$E$1003),-('Gastos Gerais'!$C$4:$C$1003))</f>
        <v>0</v>
      </c>
      <c r="AE114" s="88">
        <f>SUMPRODUCT(-('Gastos Gerais'!$B$4:$B$1003=Analítico!$B114),-(Analítico!AE$1&gt;='Gastos Gerais'!$D$4:$D$1003),-(Analítico!AE$1&lt;='Gastos Gerais'!$E$4:$E$1003),-('Gastos Gerais'!$C$4:$C$1003))</f>
        <v>0</v>
      </c>
      <c r="AF114" s="88">
        <f>SUMPRODUCT(-('Gastos Gerais'!$B$4:$B$1003=Analítico!$B114),-(Analítico!AF$1&gt;='Gastos Gerais'!$D$4:$D$1003),-(Analítico!AF$1&lt;='Gastos Gerais'!$E$4:$E$1003),-('Gastos Gerais'!$C$4:$C$1003))</f>
        <v>0</v>
      </c>
      <c r="AG114" s="88">
        <f>SUMPRODUCT(-('Gastos Gerais'!$B$4:$B$1003=Analítico!$B114),-(Analítico!AG$1&gt;='Gastos Gerais'!$D$4:$D$1003),-(Analítico!AG$1&lt;='Gastos Gerais'!$E$4:$E$1003),-('Gastos Gerais'!$C$4:$C$1003))</f>
        <v>0</v>
      </c>
      <c r="AH114" s="88">
        <f>SUMPRODUCT(-('Gastos Gerais'!$B$4:$B$1003=Analítico!$B114),-(Analítico!AH$1&gt;='Gastos Gerais'!$D$4:$D$1003),-(Analítico!AH$1&lt;='Gastos Gerais'!$E$4:$E$1003),-('Gastos Gerais'!$C$4:$C$1003))</f>
        <v>0</v>
      </c>
      <c r="AI114" s="88">
        <f>SUMPRODUCT(-('Gastos Gerais'!$B$4:$B$1003=Analítico!$B114),-(Analítico!AI$1&gt;='Gastos Gerais'!$D$4:$D$1003),-(Analítico!AI$1&lt;='Gastos Gerais'!$E$4:$E$1003),-('Gastos Gerais'!$C$4:$C$1003))</f>
        <v>0</v>
      </c>
      <c r="AJ114" s="88">
        <f>SUMPRODUCT(-('Gastos Gerais'!$B$4:$B$1003=Analítico!$B114),-(Analítico!AJ$1&gt;='Gastos Gerais'!$D$4:$D$1003),-(Analítico!AJ$1&lt;='Gastos Gerais'!$E$4:$E$1003),-('Gastos Gerais'!$C$4:$C$1003))</f>
        <v>0</v>
      </c>
      <c r="AK114" s="88">
        <f>SUMPRODUCT(-('Gastos Gerais'!$B$4:$B$1003=Analítico!$B114),-(Analítico!AK$1&gt;='Gastos Gerais'!$D$4:$D$1003),-(Analítico!AK$1&lt;='Gastos Gerais'!$E$4:$E$1003),-('Gastos Gerais'!$C$4:$C$1003))</f>
        <v>0</v>
      </c>
      <c r="AL114" s="88">
        <f>SUMPRODUCT(-('Gastos Gerais'!$B$4:$B$1003=Analítico!$B114),-(Analítico!AL$1&gt;='Gastos Gerais'!$D$4:$D$1003),-(Analítico!AL$1&lt;='Gastos Gerais'!$E$4:$E$1003),-('Gastos Gerais'!$C$4:$C$1003))</f>
        <v>0</v>
      </c>
      <c r="AM114" s="122">
        <f t="shared" si="20"/>
        <v>16800</v>
      </c>
      <c r="AN114" s="91">
        <f t="shared" ca="1" si="21"/>
        <v>1.0970275122589542E-3</v>
      </c>
      <c r="AO114" s="108"/>
      <c r="AP114" s="108"/>
      <c r="AQ114" s="108"/>
      <c r="AR114" s="108"/>
      <c r="AS114" s="108"/>
      <c r="AT114" s="108"/>
      <c r="AU114" s="108"/>
      <c r="AV114" s="108"/>
      <c r="AW114" s="108"/>
      <c r="AX114" s="108"/>
      <c r="AY114" s="108"/>
      <c r="AZ114" s="108"/>
      <c r="BA114" s="108"/>
      <c r="BB114" s="108"/>
      <c r="BC114" s="108"/>
      <c r="BD114" s="108"/>
      <c r="BE114" s="108"/>
    </row>
    <row r="115" spans="1:57" ht="23.25" customHeight="1">
      <c r="A115" s="76" t="s">
        <v>326</v>
      </c>
      <c r="B115" s="30" t="s">
        <v>327</v>
      </c>
      <c r="C115" s="88">
        <f>SUMPRODUCT(-('Gastos Gerais'!$B$4:$B$1003=Analítico!$B115),-(Analítico!C$1&gt;='Gastos Gerais'!$D$4:$D$1003),-(Analítico!C$1&lt;='Gastos Gerais'!$E$4:$E$1003),-('Gastos Gerais'!$C$4:$C$1003))</f>
        <v>0</v>
      </c>
      <c r="D115" s="88">
        <f>SUMPRODUCT(-('Gastos Gerais'!$B$4:$B$1003=Analítico!$B115),-(Analítico!D$1&gt;='Gastos Gerais'!$D$4:$D$1003),-(Analítico!D$1&lt;='Gastos Gerais'!$E$4:$E$1003),-('Gastos Gerais'!$C$4:$C$1003))</f>
        <v>22960</v>
      </c>
      <c r="E115" s="88">
        <f>SUMPRODUCT(-('Gastos Gerais'!$B$4:$B$1003=Analítico!$B115),-(Analítico!E$1&gt;='Gastos Gerais'!$D$4:$D$1003),-(Analítico!E$1&lt;='Gastos Gerais'!$E$4:$E$1003),-('Gastos Gerais'!$C$4:$C$1003))</f>
        <v>4920</v>
      </c>
      <c r="F115" s="88">
        <f>SUMPRODUCT(-('Gastos Gerais'!$B$4:$B$1003=Analítico!$B115),-(Analítico!F$1&gt;='Gastos Gerais'!$D$4:$D$1003),-(Analítico!F$1&lt;='Gastos Gerais'!$E$4:$E$1003),-('Gastos Gerais'!$C$4:$C$1003))</f>
        <v>7040</v>
      </c>
      <c r="G115" s="88">
        <f>SUMPRODUCT(-('Gastos Gerais'!$B$4:$B$1003=Analítico!$B115),-(Analítico!G$1&gt;='Gastos Gerais'!$D$4:$D$1003),-(Analítico!G$1&lt;='Gastos Gerais'!$E$4:$E$1003),-('Gastos Gerais'!$C$4:$C$1003))</f>
        <v>0</v>
      </c>
      <c r="H115" s="88">
        <f>SUMPRODUCT(-('Gastos Gerais'!$B$4:$B$1003=Analítico!$B115),-(Analítico!H$1&gt;='Gastos Gerais'!$D$4:$D$1003),-(Analítico!H$1&lt;='Gastos Gerais'!$E$4:$E$1003),-('Gastos Gerais'!$C$4:$C$1003))</f>
        <v>0</v>
      </c>
      <c r="I115" s="88">
        <f>SUMPRODUCT(-('Gastos Gerais'!$B$4:$B$1003=Analítico!$B115),-(Analítico!I$1&gt;='Gastos Gerais'!$D$4:$D$1003),-(Analítico!I$1&lt;='Gastos Gerais'!$E$4:$E$1003),-('Gastos Gerais'!$C$4:$C$1003))</f>
        <v>0</v>
      </c>
      <c r="J115" s="88">
        <f>SUMPRODUCT(-('Gastos Gerais'!$B$4:$B$1003=Analítico!$B115),-(Analítico!J$1&gt;='Gastos Gerais'!$D$4:$D$1003),-(Analítico!J$1&lt;='Gastos Gerais'!$E$4:$E$1003),-('Gastos Gerais'!$C$4:$C$1003))</f>
        <v>0</v>
      </c>
      <c r="K115" s="88">
        <f>SUMPRODUCT(-('Gastos Gerais'!$B$4:$B$1003=Analítico!$B115),-(Analítico!K$1&gt;='Gastos Gerais'!$D$4:$D$1003),-(Analítico!K$1&lt;='Gastos Gerais'!$E$4:$E$1003),-('Gastos Gerais'!$C$4:$C$1003))</f>
        <v>0</v>
      </c>
      <c r="L115" s="88">
        <f>SUMPRODUCT(-('Gastos Gerais'!$B$4:$B$1003=Analítico!$B115),-(Analítico!L$1&gt;='Gastos Gerais'!$D$4:$D$1003),-(Analítico!L$1&lt;='Gastos Gerais'!$E$4:$E$1003),-('Gastos Gerais'!$C$4:$C$1003))</f>
        <v>0</v>
      </c>
      <c r="M115" s="88">
        <f>SUMPRODUCT(-('Gastos Gerais'!$B$4:$B$1003=Analítico!$B115),-(Analítico!M$1&gt;='Gastos Gerais'!$D$4:$D$1003),-(Analítico!M$1&lt;='Gastos Gerais'!$E$4:$E$1003),-('Gastos Gerais'!$C$4:$C$1003))</f>
        <v>0</v>
      </c>
      <c r="N115" s="88">
        <f>SUMPRODUCT(-('Gastos Gerais'!$B$4:$B$1003=Analítico!$B115),-(Analítico!N$1&gt;='Gastos Gerais'!$D$4:$D$1003),-(Analítico!N$1&lt;='Gastos Gerais'!$E$4:$E$1003),-('Gastos Gerais'!$C$4:$C$1003))</f>
        <v>0</v>
      </c>
      <c r="O115" s="88">
        <f>SUMPRODUCT(-('Gastos Gerais'!$B$4:$B$1003=Analítico!$B115),-(Analítico!O$1&gt;='Gastos Gerais'!$D$4:$D$1003),-(Analítico!O$1&lt;='Gastos Gerais'!$E$4:$E$1003),-('Gastos Gerais'!$C$4:$C$1003))</f>
        <v>0</v>
      </c>
      <c r="P115" s="88">
        <f>SUMPRODUCT(-('Gastos Gerais'!$B$4:$B$1003=Analítico!$B115),-(Analítico!P$1&gt;='Gastos Gerais'!$D$4:$D$1003),-(Analítico!P$1&lt;='Gastos Gerais'!$E$4:$E$1003),-('Gastos Gerais'!$C$4:$C$1003))</f>
        <v>0</v>
      </c>
      <c r="Q115" s="88">
        <f>SUMPRODUCT(-('Gastos Gerais'!$B$4:$B$1003=Analítico!$B115),-(Analítico!Q$1&gt;='Gastos Gerais'!$D$4:$D$1003),-(Analítico!Q$1&lt;='Gastos Gerais'!$E$4:$E$1003),-('Gastos Gerais'!$C$4:$C$1003))</f>
        <v>0</v>
      </c>
      <c r="R115" s="88">
        <f>SUMPRODUCT(-('Gastos Gerais'!$B$4:$B$1003=Analítico!$B115),-(Analítico!R$1&gt;='Gastos Gerais'!$D$4:$D$1003),-(Analítico!R$1&lt;='Gastos Gerais'!$E$4:$E$1003),-('Gastos Gerais'!$C$4:$C$1003))</f>
        <v>0</v>
      </c>
      <c r="S115" s="88">
        <f>SUMPRODUCT(-('Gastos Gerais'!$B$4:$B$1003=Analítico!$B115),-(Analítico!S$1&gt;='Gastos Gerais'!$D$4:$D$1003),-(Analítico!S$1&lt;='Gastos Gerais'!$E$4:$E$1003),-('Gastos Gerais'!$C$4:$C$1003))</f>
        <v>0</v>
      </c>
      <c r="T115" s="88">
        <f>SUMPRODUCT(-('Gastos Gerais'!$B$4:$B$1003=Analítico!$B115),-(Analítico!T$1&gt;='Gastos Gerais'!$D$4:$D$1003),-(Analítico!T$1&lt;='Gastos Gerais'!$E$4:$E$1003),-('Gastos Gerais'!$C$4:$C$1003))</f>
        <v>0</v>
      </c>
      <c r="U115" s="88">
        <f>SUMPRODUCT(-('Gastos Gerais'!$B$4:$B$1003=Analítico!$B115),-(Analítico!U$1&gt;='Gastos Gerais'!$D$4:$D$1003),-(Analítico!U$1&lt;='Gastos Gerais'!$E$4:$E$1003),-('Gastos Gerais'!$C$4:$C$1003))</f>
        <v>0</v>
      </c>
      <c r="V115" s="88">
        <f>SUMPRODUCT(-('Gastos Gerais'!$B$4:$B$1003=Analítico!$B115),-(Analítico!V$1&gt;='Gastos Gerais'!$D$4:$D$1003),-(Analítico!V$1&lt;='Gastos Gerais'!$E$4:$E$1003),-('Gastos Gerais'!$C$4:$C$1003))</f>
        <v>0</v>
      </c>
      <c r="W115" s="88">
        <f>SUMPRODUCT(-('Gastos Gerais'!$B$4:$B$1003=Analítico!$B115),-(Analítico!W$1&gt;='Gastos Gerais'!$D$4:$D$1003),-(Analítico!W$1&lt;='Gastos Gerais'!$E$4:$E$1003),-('Gastos Gerais'!$C$4:$C$1003))</f>
        <v>0</v>
      </c>
      <c r="X115" s="88">
        <f>SUMPRODUCT(-('Gastos Gerais'!$B$4:$B$1003=Analítico!$B115),-(Analítico!X$1&gt;='Gastos Gerais'!$D$4:$D$1003),-(Analítico!X$1&lt;='Gastos Gerais'!$E$4:$E$1003),-('Gastos Gerais'!$C$4:$C$1003))</f>
        <v>0</v>
      </c>
      <c r="Y115" s="88">
        <f>SUMPRODUCT(-('Gastos Gerais'!$B$4:$B$1003=Analítico!$B115),-(Analítico!Y$1&gt;='Gastos Gerais'!$D$4:$D$1003),-(Analítico!Y$1&lt;='Gastos Gerais'!$E$4:$E$1003),-('Gastos Gerais'!$C$4:$C$1003))</f>
        <v>0</v>
      </c>
      <c r="Z115" s="88">
        <f>SUMPRODUCT(-('Gastos Gerais'!$B$4:$B$1003=Analítico!$B115),-(Analítico!Z$1&gt;='Gastos Gerais'!$D$4:$D$1003),-(Analítico!Z$1&lt;='Gastos Gerais'!$E$4:$E$1003),-('Gastos Gerais'!$C$4:$C$1003))</f>
        <v>0</v>
      </c>
      <c r="AA115" s="88">
        <f>SUMPRODUCT(-('Gastos Gerais'!$B$4:$B$1003=Analítico!$B115),-(Analítico!AA$1&gt;='Gastos Gerais'!$D$4:$D$1003),-(Analítico!AA$1&lt;='Gastos Gerais'!$E$4:$E$1003),-('Gastos Gerais'!$C$4:$C$1003))</f>
        <v>0</v>
      </c>
      <c r="AB115" s="88">
        <f>SUMPRODUCT(-('Gastos Gerais'!$B$4:$B$1003=Analítico!$B115),-(Analítico!AB$1&gt;='Gastos Gerais'!$D$4:$D$1003),-(Analítico!AB$1&lt;='Gastos Gerais'!$E$4:$E$1003),-('Gastos Gerais'!$C$4:$C$1003))</f>
        <v>0</v>
      </c>
      <c r="AC115" s="88">
        <f>SUMPRODUCT(-('Gastos Gerais'!$B$4:$B$1003=Analítico!$B115),-(Analítico!AC$1&gt;='Gastos Gerais'!$D$4:$D$1003),-(Analítico!AC$1&lt;='Gastos Gerais'!$E$4:$E$1003),-('Gastos Gerais'!$C$4:$C$1003))</f>
        <v>0</v>
      </c>
      <c r="AD115" s="88">
        <f>SUMPRODUCT(-('Gastos Gerais'!$B$4:$B$1003=Analítico!$B115),-(Analítico!AD$1&gt;='Gastos Gerais'!$D$4:$D$1003),-(Analítico!AD$1&lt;='Gastos Gerais'!$E$4:$E$1003),-('Gastos Gerais'!$C$4:$C$1003))</f>
        <v>0</v>
      </c>
      <c r="AE115" s="88">
        <f>SUMPRODUCT(-('Gastos Gerais'!$B$4:$B$1003=Analítico!$B115),-(Analítico!AE$1&gt;='Gastos Gerais'!$D$4:$D$1003),-(Analítico!AE$1&lt;='Gastos Gerais'!$E$4:$E$1003),-('Gastos Gerais'!$C$4:$C$1003))</f>
        <v>0</v>
      </c>
      <c r="AF115" s="88">
        <f>SUMPRODUCT(-('Gastos Gerais'!$B$4:$B$1003=Analítico!$B115),-(Analítico!AF$1&gt;='Gastos Gerais'!$D$4:$D$1003),-(Analítico!AF$1&lt;='Gastos Gerais'!$E$4:$E$1003),-('Gastos Gerais'!$C$4:$C$1003))</f>
        <v>0</v>
      </c>
      <c r="AG115" s="88">
        <f>SUMPRODUCT(-('Gastos Gerais'!$B$4:$B$1003=Analítico!$B115),-(Analítico!AG$1&gt;='Gastos Gerais'!$D$4:$D$1003),-(Analítico!AG$1&lt;='Gastos Gerais'!$E$4:$E$1003),-('Gastos Gerais'!$C$4:$C$1003))</f>
        <v>0</v>
      </c>
      <c r="AH115" s="88">
        <f>SUMPRODUCT(-('Gastos Gerais'!$B$4:$B$1003=Analítico!$B115),-(Analítico!AH$1&gt;='Gastos Gerais'!$D$4:$D$1003),-(Analítico!AH$1&lt;='Gastos Gerais'!$E$4:$E$1003),-('Gastos Gerais'!$C$4:$C$1003))</f>
        <v>0</v>
      </c>
      <c r="AI115" s="88">
        <f>SUMPRODUCT(-('Gastos Gerais'!$B$4:$B$1003=Analítico!$B115),-(Analítico!AI$1&gt;='Gastos Gerais'!$D$4:$D$1003),-(Analítico!AI$1&lt;='Gastos Gerais'!$E$4:$E$1003),-('Gastos Gerais'!$C$4:$C$1003))</f>
        <v>0</v>
      </c>
      <c r="AJ115" s="88">
        <f>SUMPRODUCT(-('Gastos Gerais'!$B$4:$B$1003=Analítico!$B115),-(Analítico!AJ$1&gt;='Gastos Gerais'!$D$4:$D$1003),-(Analítico!AJ$1&lt;='Gastos Gerais'!$E$4:$E$1003),-('Gastos Gerais'!$C$4:$C$1003))</f>
        <v>0</v>
      </c>
      <c r="AK115" s="88">
        <f>SUMPRODUCT(-('Gastos Gerais'!$B$4:$B$1003=Analítico!$B115),-(Analítico!AK$1&gt;='Gastos Gerais'!$D$4:$D$1003),-(Analítico!AK$1&lt;='Gastos Gerais'!$E$4:$E$1003),-('Gastos Gerais'!$C$4:$C$1003))</f>
        <v>0</v>
      </c>
      <c r="AL115" s="88">
        <f>SUMPRODUCT(-('Gastos Gerais'!$B$4:$B$1003=Analítico!$B115),-(Analítico!AL$1&gt;='Gastos Gerais'!$D$4:$D$1003),-(Analítico!AL$1&lt;='Gastos Gerais'!$E$4:$E$1003),-('Gastos Gerais'!$C$4:$C$1003))</f>
        <v>0</v>
      </c>
      <c r="AM115" s="122">
        <f t="shared" si="20"/>
        <v>34920</v>
      </c>
      <c r="AN115" s="91">
        <f t="shared" ca="1" si="21"/>
        <v>2.280250043338255E-3</v>
      </c>
      <c r="AO115" s="108"/>
      <c r="AP115" s="108"/>
      <c r="AQ115" s="108"/>
      <c r="AR115" s="108"/>
      <c r="AS115" s="108"/>
      <c r="AT115" s="108"/>
      <c r="AU115" s="108"/>
      <c r="AV115" s="108"/>
      <c r="AW115" s="108"/>
      <c r="AX115" s="108"/>
      <c r="AY115" s="108"/>
      <c r="AZ115" s="108"/>
      <c r="BA115" s="108"/>
      <c r="BB115" s="108"/>
      <c r="BC115" s="108"/>
      <c r="BD115" s="108"/>
      <c r="BE115" s="108"/>
    </row>
    <row r="116" spans="1:57" ht="23.25" customHeight="1">
      <c r="A116" s="76" t="s">
        <v>328</v>
      </c>
      <c r="B116" s="30" t="s">
        <v>90</v>
      </c>
      <c r="C116" s="88">
        <f>SUMPRODUCT(-('Gastos Gerais'!$B$4:$B$1003=Analítico!$B116),-(Analítico!C$1&gt;='Gastos Gerais'!$D$4:$D$1003),-(Analítico!C$1&lt;='Gastos Gerais'!$E$4:$E$1003),-('Gastos Gerais'!$C$4:$C$1003))</f>
        <v>166600</v>
      </c>
      <c r="D116" s="88">
        <f>SUMPRODUCT(-('Gastos Gerais'!$B$4:$B$1003=Analítico!$B116),-(Analítico!D$1&gt;='Gastos Gerais'!$D$4:$D$1003),-(Analítico!D$1&lt;='Gastos Gerais'!$E$4:$E$1003),-('Gastos Gerais'!$C$4:$C$1003))</f>
        <v>279900</v>
      </c>
      <c r="E116" s="88">
        <f>SUMPRODUCT(-('Gastos Gerais'!$B$4:$B$1003=Analítico!$B116),-(Analítico!E$1&gt;='Gastos Gerais'!$D$4:$D$1003),-(Analítico!E$1&lt;='Gastos Gerais'!$E$4:$E$1003),-('Gastos Gerais'!$C$4:$C$1003))</f>
        <v>279900</v>
      </c>
      <c r="F116" s="88">
        <f>SUMPRODUCT(-('Gastos Gerais'!$B$4:$B$1003=Analítico!$B116),-(Analítico!F$1&gt;='Gastos Gerais'!$D$4:$D$1003),-(Analítico!F$1&lt;='Gastos Gerais'!$E$4:$E$1003),-('Gastos Gerais'!$C$4:$C$1003))</f>
        <v>382900</v>
      </c>
      <c r="G116" s="88">
        <f>SUMPRODUCT(-('Gastos Gerais'!$B$4:$B$1003=Analítico!$B116),-(Analítico!G$1&gt;='Gastos Gerais'!$D$4:$D$1003),-(Analítico!G$1&lt;='Gastos Gerais'!$E$4:$E$1003),-('Gastos Gerais'!$C$4:$C$1003))</f>
        <v>382900</v>
      </c>
      <c r="H116" s="88">
        <f>SUMPRODUCT(-('Gastos Gerais'!$B$4:$B$1003=Analítico!$B116),-(Analítico!H$1&gt;='Gastos Gerais'!$D$4:$D$1003),-(Analítico!H$1&lt;='Gastos Gerais'!$E$4:$E$1003),-('Gastos Gerais'!$C$4:$C$1003))</f>
        <v>424100</v>
      </c>
      <c r="I116" s="88">
        <f>SUMPRODUCT(-('Gastos Gerais'!$B$4:$B$1003=Analítico!$B116),-(Analítico!I$1&gt;='Gastos Gerais'!$D$4:$D$1003),-(Analítico!I$1&lt;='Gastos Gerais'!$E$4:$E$1003),-('Gastos Gerais'!$C$4:$C$1003))</f>
        <v>0</v>
      </c>
      <c r="J116" s="88">
        <f>SUMPRODUCT(-('Gastos Gerais'!$B$4:$B$1003=Analítico!$B116),-(Analítico!J$1&gt;='Gastos Gerais'!$D$4:$D$1003),-(Analítico!J$1&lt;='Gastos Gerais'!$E$4:$E$1003),-('Gastos Gerais'!$C$4:$C$1003))</f>
        <v>0</v>
      </c>
      <c r="K116" s="88">
        <f>SUMPRODUCT(-('Gastos Gerais'!$B$4:$B$1003=Analítico!$B116),-(Analítico!K$1&gt;='Gastos Gerais'!$D$4:$D$1003),-(Analítico!K$1&lt;='Gastos Gerais'!$E$4:$E$1003),-('Gastos Gerais'!$C$4:$C$1003))</f>
        <v>0</v>
      </c>
      <c r="L116" s="88">
        <f>SUMPRODUCT(-('Gastos Gerais'!$B$4:$B$1003=Analítico!$B116),-(Analítico!L$1&gt;='Gastos Gerais'!$D$4:$D$1003),-(Analítico!L$1&lt;='Gastos Gerais'!$E$4:$E$1003),-('Gastos Gerais'!$C$4:$C$1003))</f>
        <v>0</v>
      </c>
      <c r="M116" s="88">
        <f>SUMPRODUCT(-('Gastos Gerais'!$B$4:$B$1003=Analítico!$B116),-(Analítico!M$1&gt;='Gastos Gerais'!$D$4:$D$1003),-(Analítico!M$1&lt;='Gastos Gerais'!$E$4:$E$1003),-('Gastos Gerais'!$C$4:$C$1003))</f>
        <v>0</v>
      </c>
      <c r="N116" s="88">
        <f>SUMPRODUCT(-('Gastos Gerais'!$B$4:$B$1003=Analítico!$B116),-(Analítico!N$1&gt;='Gastos Gerais'!$D$4:$D$1003),-(Analítico!N$1&lt;='Gastos Gerais'!$E$4:$E$1003),-('Gastos Gerais'!$C$4:$C$1003))</f>
        <v>0</v>
      </c>
      <c r="O116" s="88">
        <f>SUMPRODUCT(-('Gastos Gerais'!$B$4:$B$1003=Analítico!$B116),-(Analítico!O$1&gt;='Gastos Gerais'!$D$4:$D$1003),-(Analítico!O$1&lt;='Gastos Gerais'!$E$4:$E$1003),-('Gastos Gerais'!$C$4:$C$1003))</f>
        <v>0</v>
      </c>
      <c r="P116" s="88">
        <f>SUMPRODUCT(-('Gastos Gerais'!$B$4:$B$1003=Analítico!$B116),-(Analítico!P$1&gt;='Gastos Gerais'!$D$4:$D$1003),-(Analítico!P$1&lt;='Gastos Gerais'!$E$4:$E$1003),-('Gastos Gerais'!$C$4:$C$1003))</f>
        <v>0</v>
      </c>
      <c r="Q116" s="88">
        <f>SUMPRODUCT(-('Gastos Gerais'!$B$4:$B$1003=Analítico!$B116),-(Analítico!Q$1&gt;='Gastos Gerais'!$D$4:$D$1003),-(Analítico!Q$1&lt;='Gastos Gerais'!$E$4:$E$1003),-('Gastos Gerais'!$C$4:$C$1003))</f>
        <v>0</v>
      </c>
      <c r="R116" s="88">
        <f>SUMPRODUCT(-('Gastos Gerais'!$B$4:$B$1003=Analítico!$B116),-(Analítico!R$1&gt;='Gastos Gerais'!$D$4:$D$1003),-(Analítico!R$1&lt;='Gastos Gerais'!$E$4:$E$1003),-('Gastos Gerais'!$C$4:$C$1003))</f>
        <v>0</v>
      </c>
      <c r="S116" s="88">
        <f>SUMPRODUCT(-('Gastos Gerais'!$B$4:$B$1003=Analítico!$B116),-(Analítico!S$1&gt;='Gastos Gerais'!$D$4:$D$1003),-(Analítico!S$1&lt;='Gastos Gerais'!$E$4:$E$1003),-('Gastos Gerais'!$C$4:$C$1003))</f>
        <v>0</v>
      </c>
      <c r="T116" s="88">
        <f>SUMPRODUCT(-('Gastos Gerais'!$B$4:$B$1003=Analítico!$B116),-(Analítico!T$1&gt;='Gastos Gerais'!$D$4:$D$1003),-(Analítico!T$1&lt;='Gastos Gerais'!$E$4:$E$1003),-('Gastos Gerais'!$C$4:$C$1003))</f>
        <v>0</v>
      </c>
      <c r="U116" s="88">
        <f>SUMPRODUCT(-('Gastos Gerais'!$B$4:$B$1003=Analítico!$B116),-(Analítico!U$1&gt;='Gastos Gerais'!$D$4:$D$1003),-(Analítico!U$1&lt;='Gastos Gerais'!$E$4:$E$1003),-('Gastos Gerais'!$C$4:$C$1003))</f>
        <v>0</v>
      </c>
      <c r="V116" s="88">
        <f>SUMPRODUCT(-('Gastos Gerais'!$B$4:$B$1003=Analítico!$B116),-(Analítico!V$1&gt;='Gastos Gerais'!$D$4:$D$1003),-(Analítico!V$1&lt;='Gastos Gerais'!$E$4:$E$1003),-('Gastos Gerais'!$C$4:$C$1003))</f>
        <v>0</v>
      </c>
      <c r="W116" s="88">
        <f>SUMPRODUCT(-('Gastos Gerais'!$B$4:$B$1003=Analítico!$B116),-(Analítico!W$1&gt;='Gastos Gerais'!$D$4:$D$1003),-(Analítico!W$1&lt;='Gastos Gerais'!$E$4:$E$1003),-('Gastos Gerais'!$C$4:$C$1003))</f>
        <v>0</v>
      </c>
      <c r="X116" s="88">
        <f>SUMPRODUCT(-('Gastos Gerais'!$B$4:$B$1003=Analítico!$B116),-(Analítico!X$1&gt;='Gastos Gerais'!$D$4:$D$1003),-(Analítico!X$1&lt;='Gastos Gerais'!$E$4:$E$1003),-('Gastos Gerais'!$C$4:$C$1003))</f>
        <v>0</v>
      </c>
      <c r="Y116" s="88">
        <f>SUMPRODUCT(-('Gastos Gerais'!$B$4:$B$1003=Analítico!$B116),-(Analítico!Y$1&gt;='Gastos Gerais'!$D$4:$D$1003),-(Analítico!Y$1&lt;='Gastos Gerais'!$E$4:$E$1003),-('Gastos Gerais'!$C$4:$C$1003))</f>
        <v>0</v>
      </c>
      <c r="Z116" s="88">
        <f>SUMPRODUCT(-('Gastos Gerais'!$B$4:$B$1003=Analítico!$B116),-(Analítico!Z$1&gt;='Gastos Gerais'!$D$4:$D$1003),-(Analítico!Z$1&lt;='Gastos Gerais'!$E$4:$E$1003),-('Gastos Gerais'!$C$4:$C$1003))</f>
        <v>0</v>
      </c>
      <c r="AA116" s="88">
        <f>SUMPRODUCT(-('Gastos Gerais'!$B$4:$B$1003=Analítico!$B116),-(Analítico!AA$1&gt;='Gastos Gerais'!$D$4:$D$1003),-(Analítico!AA$1&lt;='Gastos Gerais'!$E$4:$E$1003),-('Gastos Gerais'!$C$4:$C$1003))</f>
        <v>0</v>
      </c>
      <c r="AB116" s="88">
        <f>SUMPRODUCT(-('Gastos Gerais'!$B$4:$B$1003=Analítico!$B116),-(Analítico!AB$1&gt;='Gastos Gerais'!$D$4:$D$1003),-(Analítico!AB$1&lt;='Gastos Gerais'!$E$4:$E$1003),-('Gastos Gerais'!$C$4:$C$1003))</f>
        <v>0</v>
      </c>
      <c r="AC116" s="88">
        <f>SUMPRODUCT(-('Gastos Gerais'!$B$4:$B$1003=Analítico!$B116),-(Analítico!AC$1&gt;='Gastos Gerais'!$D$4:$D$1003),-(Analítico!AC$1&lt;='Gastos Gerais'!$E$4:$E$1003),-('Gastos Gerais'!$C$4:$C$1003))</f>
        <v>0</v>
      </c>
      <c r="AD116" s="88">
        <f>SUMPRODUCT(-('Gastos Gerais'!$B$4:$B$1003=Analítico!$B116),-(Analítico!AD$1&gt;='Gastos Gerais'!$D$4:$D$1003),-(Analítico!AD$1&lt;='Gastos Gerais'!$E$4:$E$1003),-('Gastos Gerais'!$C$4:$C$1003))</f>
        <v>0</v>
      </c>
      <c r="AE116" s="88">
        <f>SUMPRODUCT(-('Gastos Gerais'!$B$4:$B$1003=Analítico!$B116),-(Analítico!AE$1&gt;='Gastos Gerais'!$D$4:$D$1003),-(Analítico!AE$1&lt;='Gastos Gerais'!$E$4:$E$1003),-('Gastos Gerais'!$C$4:$C$1003))</f>
        <v>0</v>
      </c>
      <c r="AF116" s="88">
        <f>SUMPRODUCT(-('Gastos Gerais'!$B$4:$B$1003=Analítico!$B116),-(Analítico!AF$1&gt;='Gastos Gerais'!$D$4:$D$1003),-(Analítico!AF$1&lt;='Gastos Gerais'!$E$4:$E$1003),-('Gastos Gerais'!$C$4:$C$1003))</f>
        <v>0</v>
      </c>
      <c r="AG116" s="88">
        <f>SUMPRODUCT(-('Gastos Gerais'!$B$4:$B$1003=Analítico!$B116),-(Analítico!AG$1&gt;='Gastos Gerais'!$D$4:$D$1003),-(Analítico!AG$1&lt;='Gastos Gerais'!$E$4:$E$1003),-('Gastos Gerais'!$C$4:$C$1003))</f>
        <v>0</v>
      </c>
      <c r="AH116" s="88">
        <f>SUMPRODUCT(-('Gastos Gerais'!$B$4:$B$1003=Analítico!$B116),-(Analítico!AH$1&gt;='Gastos Gerais'!$D$4:$D$1003),-(Analítico!AH$1&lt;='Gastos Gerais'!$E$4:$E$1003),-('Gastos Gerais'!$C$4:$C$1003))</f>
        <v>0</v>
      </c>
      <c r="AI116" s="88">
        <f>SUMPRODUCT(-('Gastos Gerais'!$B$4:$B$1003=Analítico!$B116),-(Analítico!AI$1&gt;='Gastos Gerais'!$D$4:$D$1003),-(Analítico!AI$1&lt;='Gastos Gerais'!$E$4:$E$1003),-('Gastos Gerais'!$C$4:$C$1003))</f>
        <v>0</v>
      </c>
      <c r="AJ116" s="88">
        <f>SUMPRODUCT(-('Gastos Gerais'!$B$4:$B$1003=Analítico!$B116),-(Analítico!AJ$1&gt;='Gastos Gerais'!$D$4:$D$1003),-(Analítico!AJ$1&lt;='Gastos Gerais'!$E$4:$E$1003),-('Gastos Gerais'!$C$4:$C$1003))</f>
        <v>0</v>
      </c>
      <c r="AK116" s="88">
        <f>SUMPRODUCT(-('Gastos Gerais'!$B$4:$B$1003=Analítico!$B116),-(Analítico!AK$1&gt;='Gastos Gerais'!$D$4:$D$1003),-(Analítico!AK$1&lt;='Gastos Gerais'!$E$4:$E$1003),-('Gastos Gerais'!$C$4:$C$1003))</f>
        <v>0</v>
      </c>
      <c r="AL116" s="88">
        <f>SUMPRODUCT(-('Gastos Gerais'!$B$4:$B$1003=Analítico!$B116),-(Analítico!AL$1&gt;='Gastos Gerais'!$D$4:$D$1003),-(Analítico!AL$1&lt;='Gastos Gerais'!$E$4:$E$1003),-('Gastos Gerais'!$C$4:$C$1003))</f>
        <v>0</v>
      </c>
      <c r="AM116" s="122">
        <f t="shared" si="20"/>
        <v>1916300</v>
      </c>
      <c r="AN116" s="91">
        <f t="shared" ca="1" si="21"/>
        <v>0.12513296557987108</v>
      </c>
      <c r="AO116" s="108"/>
      <c r="AP116" s="108"/>
      <c r="AQ116" s="108"/>
      <c r="AR116" s="108"/>
      <c r="AS116" s="108"/>
      <c r="AT116" s="108"/>
      <c r="AU116" s="108"/>
      <c r="AV116" s="108"/>
      <c r="AW116" s="108"/>
      <c r="AX116" s="108"/>
      <c r="AY116" s="108"/>
      <c r="AZ116" s="108"/>
      <c r="BA116" s="108"/>
      <c r="BB116" s="108"/>
      <c r="BC116" s="108"/>
      <c r="BD116" s="108"/>
      <c r="BE116" s="108"/>
    </row>
    <row r="117" spans="1:57" ht="23.25" customHeight="1">
      <c r="A117" s="76" t="s">
        <v>329</v>
      </c>
      <c r="B117" s="30" t="s">
        <v>95</v>
      </c>
      <c r="C117" s="88">
        <f>SUMPRODUCT(-('Gastos Gerais'!$B$4:$B$1003=Analítico!$B117),-(Analítico!C$1&gt;='Gastos Gerais'!$D$4:$D$1003),-(Analítico!C$1&lt;='Gastos Gerais'!$E$4:$E$1003),-('Gastos Gerais'!$C$4:$C$1003))</f>
        <v>0</v>
      </c>
      <c r="D117" s="88">
        <f>SUMPRODUCT(-('Gastos Gerais'!$B$4:$B$1003=Analítico!$B117),-(Analítico!D$1&gt;='Gastos Gerais'!$D$4:$D$1003),-(Analítico!D$1&lt;='Gastos Gerais'!$E$4:$E$1003),-('Gastos Gerais'!$C$4:$C$1003))</f>
        <v>0</v>
      </c>
      <c r="E117" s="88">
        <f>SUMPRODUCT(-('Gastos Gerais'!$B$4:$B$1003=Analítico!$B117),-(Analítico!E$1&gt;='Gastos Gerais'!$D$4:$D$1003),-(Analítico!E$1&lt;='Gastos Gerais'!$E$4:$E$1003),-('Gastos Gerais'!$C$4:$C$1003))</f>
        <v>0</v>
      </c>
      <c r="F117" s="88">
        <f>SUMPRODUCT(-('Gastos Gerais'!$B$4:$B$1003=Analítico!$B117),-(Analítico!F$1&gt;='Gastos Gerais'!$D$4:$D$1003),-(Analítico!F$1&lt;='Gastos Gerais'!$E$4:$E$1003),-('Gastos Gerais'!$C$4:$C$1003))</f>
        <v>0</v>
      </c>
      <c r="G117" s="88">
        <f>SUMPRODUCT(-('Gastos Gerais'!$B$4:$B$1003=Analítico!$B117),-(Analítico!G$1&gt;='Gastos Gerais'!$D$4:$D$1003),-(Analítico!G$1&lt;='Gastos Gerais'!$E$4:$E$1003),-('Gastos Gerais'!$C$4:$C$1003))</f>
        <v>0</v>
      </c>
      <c r="H117" s="88">
        <f>SUMPRODUCT(-('Gastos Gerais'!$B$4:$B$1003=Analítico!$B117),-(Analítico!H$1&gt;='Gastos Gerais'!$D$4:$D$1003),-(Analítico!H$1&lt;='Gastos Gerais'!$E$4:$E$1003),-('Gastos Gerais'!$C$4:$C$1003))</f>
        <v>0</v>
      </c>
      <c r="I117" s="88">
        <f>SUMPRODUCT(-('Gastos Gerais'!$B$4:$B$1003=Analítico!$B117),-(Analítico!I$1&gt;='Gastos Gerais'!$D$4:$D$1003),-(Analítico!I$1&lt;='Gastos Gerais'!$E$4:$E$1003),-('Gastos Gerais'!$C$4:$C$1003))</f>
        <v>0</v>
      </c>
      <c r="J117" s="88">
        <f>SUMPRODUCT(-('Gastos Gerais'!$B$4:$B$1003=Analítico!$B117),-(Analítico!J$1&gt;='Gastos Gerais'!$D$4:$D$1003),-(Analítico!J$1&lt;='Gastos Gerais'!$E$4:$E$1003),-('Gastos Gerais'!$C$4:$C$1003))</f>
        <v>0</v>
      </c>
      <c r="K117" s="88">
        <f>SUMPRODUCT(-('Gastos Gerais'!$B$4:$B$1003=Analítico!$B117),-(Analítico!K$1&gt;='Gastos Gerais'!$D$4:$D$1003),-(Analítico!K$1&lt;='Gastos Gerais'!$E$4:$E$1003),-('Gastos Gerais'!$C$4:$C$1003))</f>
        <v>0</v>
      </c>
      <c r="L117" s="88">
        <f>SUMPRODUCT(-('Gastos Gerais'!$B$4:$B$1003=Analítico!$B117),-(Analítico!L$1&gt;='Gastos Gerais'!$D$4:$D$1003),-(Analítico!L$1&lt;='Gastos Gerais'!$E$4:$E$1003),-('Gastos Gerais'!$C$4:$C$1003))</f>
        <v>0</v>
      </c>
      <c r="M117" s="88">
        <f>SUMPRODUCT(-('Gastos Gerais'!$B$4:$B$1003=Analítico!$B117),-(Analítico!M$1&gt;='Gastos Gerais'!$D$4:$D$1003),-(Analítico!M$1&lt;='Gastos Gerais'!$E$4:$E$1003),-('Gastos Gerais'!$C$4:$C$1003))</f>
        <v>0</v>
      </c>
      <c r="N117" s="88">
        <f>SUMPRODUCT(-('Gastos Gerais'!$B$4:$B$1003=Analítico!$B117),-(Analítico!N$1&gt;='Gastos Gerais'!$D$4:$D$1003),-(Analítico!N$1&lt;='Gastos Gerais'!$E$4:$E$1003),-('Gastos Gerais'!$C$4:$C$1003))</f>
        <v>0</v>
      </c>
      <c r="O117" s="88">
        <f>SUMPRODUCT(-('Gastos Gerais'!$B$4:$B$1003=Analítico!$B117),-(Analítico!O$1&gt;='Gastos Gerais'!$D$4:$D$1003),-(Analítico!O$1&lt;='Gastos Gerais'!$E$4:$E$1003),-('Gastos Gerais'!$C$4:$C$1003))</f>
        <v>0</v>
      </c>
      <c r="P117" s="88">
        <f>SUMPRODUCT(-('Gastos Gerais'!$B$4:$B$1003=Analítico!$B117),-(Analítico!P$1&gt;='Gastos Gerais'!$D$4:$D$1003),-(Analítico!P$1&lt;='Gastos Gerais'!$E$4:$E$1003),-('Gastos Gerais'!$C$4:$C$1003))</f>
        <v>0</v>
      </c>
      <c r="Q117" s="88">
        <f>SUMPRODUCT(-('Gastos Gerais'!$B$4:$B$1003=Analítico!$B117),-(Analítico!Q$1&gt;='Gastos Gerais'!$D$4:$D$1003),-(Analítico!Q$1&lt;='Gastos Gerais'!$E$4:$E$1003),-('Gastos Gerais'!$C$4:$C$1003))</f>
        <v>0</v>
      </c>
      <c r="R117" s="88">
        <f>SUMPRODUCT(-('Gastos Gerais'!$B$4:$B$1003=Analítico!$B117),-(Analítico!R$1&gt;='Gastos Gerais'!$D$4:$D$1003),-(Analítico!R$1&lt;='Gastos Gerais'!$E$4:$E$1003),-('Gastos Gerais'!$C$4:$C$1003))</f>
        <v>0</v>
      </c>
      <c r="S117" s="88">
        <f>SUMPRODUCT(-('Gastos Gerais'!$B$4:$B$1003=Analítico!$B117),-(Analítico!S$1&gt;='Gastos Gerais'!$D$4:$D$1003),-(Analítico!S$1&lt;='Gastos Gerais'!$E$4:$E$1003),-('Gastos Gerais'!$C$4:$C$1003))</f>
        <v>0</v>
      </c>
      <c r="T117" s="88">
        <f>SUMPRODUCT(-('Gastos Gerais'!$B$4:$B$1003=Analítico!$B117),-(Analítico!T$1&gt;='Gastos Gerais'!$D$4:$D$1003),-(Analítico!T$1&lt;='Gastos Gerais'!$E$4:$E$1003),-('Gastos Gerais'!$C$4:$C$1003))</f>
        <v>0</v>
      </c>
      <c r="U117" s="88">
        <f>SUMPRODUCT(-('Gastos Gerais'!$B$4:$B$1003=Analítico!$B117),-(Analítico!U$1&gt;='Gastos Gerais'!$D$4:$D$1003),-(Analítico!U$1&lt;='Gastos Gerais'!$E$4:$E$1003),-('Gastos Gerais'!$C$4:$C$1003))</f>
        <v>0</v>
      </c>
      <c r="V117" s="88">
        <f>SUMPRODUCT(-('Gastos Gerais'!$B$4:$B$1003=Analítico!$B117),-(Analítico!V$1&gt;='Gastos Gerais'!$D$4:$D$1003),-(Analítico!V$1&lt;='Gastos Gerais'!$E$4:$E$1003),-('Gastos Gerais'!$C$4:$C$1003))</f>
        <v>0</v>
      </c>
      <c r="W117" s="88">
        <f>SUMPRODUCT(-('Gastos Gerais'!$B$4:$B$1003=Analítico!$B117),-(Analítico!W$1&gt;='Gastos Gerais'!$D$4:$D$1003),-(Analítico!W$1&lt;='Gastos Gerais'!$E$4:$E$1003),-('Gastos Gerais'!$C$4:$C$1003))</f>
        <v>0</v>
      </c>
      <c r="X117" s="88">
        <f>SUMPRODUCT(-('Gastos Gerais'!$B$4:$B$1003=Analítico!$B117),-(Analítico!X$1&gt;='Gastos Gerais'!$D$4:$D$1003),-(Analítico!X$1&lt;='Gastos Gerais'!$E$4:$E$1003),-('Gastos Gerais'!$C$4:$C$1003))</f>
        <v>0</v>
      </c>
      <c r="Y117" s="88">
        <f>SUMPRODUCT(-('Gastos Gerais'!$B$4:$B$1003=Analítico!$B117),-(Analítico!Y$1&gt;='Gastos Gerais'!$D$4:$D$1003),-(Analítico!Y$1&lt;='Gastos Gerais'!$E$4:$E$1003),-('Gastos Gerais'!$C$4:$C$1003))</f>
        <v>0</v>
      </c>
      <c r="Z117" s="88">
        <f>SUMPRODUCT(-('Gastos Gerais'!$B$4:$B$1003=Analítico!$B117),-(Analítico!Z$1&gt;='Gastos Gerais'!$D$4:$D$1003),-(Analítico!Z$1&lt;='Gastos Gerais'!$E$4:$E$1003),-('Gastos Gerais'!$C$4:$C$1003))</f>
        <v>0</v>
      </c>
      <c r="AA117" s="88">
        <f>SUMPRODUCT(-('Gastos Gerais'!$B$4:$B$1003=Analítico!$B117),-(Analítico!AA$1&gt;='Gastos Gerais'!$D$4:$D$1003),-(Analítico!AA$1&lt;='Gastos Gerais'!$E$4:$E$1003),-('Gastos Gerais'!$C$4:$C$1003))</f>
        <v>0</v>
      </c>
      <c r="AB117" s="88">
        <f>SUMPRODUCT(-('Gastos Gerais'!$B$4:$B$1003=Analítico!$B117),-(Analítico!AB$1&gt;='Gastos Gerais'!$D$4:$D$1003),-(Analítico!AB$1&lt;='Gastos Gerais'!$E$4:$E$1003),-('Gastos Gerais'!$C$4:$C$1003))</f>
        <v>0</v>
      </c>
      <c r="AC117" s="88">
        <f>SUMPRODUCT(-('Gastos Gerais'!$B$4:$B$1003=Analítico!$B117),-(Analítico!AC$1&gt;='Gastos Gerais'!$D$4:$D$1003),-(Analítico!AC$1&lt;='Gastos Gerais'!$E$4:$E$1003),-('Gastos Gerais'!$C$4:$C$1003))</f>
        <v>0</v>
      </c>
      <c r="AD117" s="88">
        <f>SUMPRODUCT(-('Gastos Gerais'!$B$4:$B$1003=Analítico!$B117),-(Analítico!AD$1&gt;='Gastos Gerais'!$D$4:$D$1003),-(Analítico!AD$1&lt;='Gastos Gerais'!$E$4:$E$1003),-('Gastos Gerais'!$C$4:$C$1003))</f>
        <v>0</v>
      </c>
      <c r="AE117" s="88">
        <f>SUMPRODUCT(-('Gastos Gerais'!$B$4:$B$1003=Analítico!$B117),-(Analítico!AE$1&gt;='Gastos Gerais'!$D$4:$D$1003),-(Analítico!AE$1&lt;='Gastos Gerais'!$E$4:$E$1003),-('Gastos Gerais'!$C$4:$C$1003))</f>
        <v>0</v>
      </c>
      <c r="AF117" s="88">
        <f>SUMPRODUCT(-('Gastos Gerais'!$B$4:$B$1003=Analítico!$B117),-(Analítico!AF$1&gt;='Gastos Gerais'!$D$4:$D$1003),-(Analítico!AF$1&lt;='Gastos Gerais'!$E$4:$E$1003),-('Gastos Gerais'!$C$4:$C$1003))</f>
        <v>0</v>
      </c>
      <c r="AG117" s="88">
        <f>SUMPRODUCT(-('Gastos Gerais'!$B$4:$B$1003=Analítico!$B117),-(Analítico!AG$1&gt;='Gastos Gerais'!$D$4:$D$1003),-(Analítico!AG$1&lt;='Gastos Gerais'!$E$4:$E$1003),-('Gastos Gerais'!$C$4:$C$1003))</f>
        <v>0</v>
      </c>
      <c r="AH117" s="88">
        <f>SUMPRODUCT(-('Gastos Gerais'!$B$4:$B$1003=Analítico!$B117),-(Analítico!AH$1&gt;='Gastos Gerais'!$D$4:$D$1003),-(Analítico!AH$1&lt;='Gastos Gerais'!$E$4:$E$1003),-('Gastos Gerais'!$C$4:$C$1003))</f>
        <v>0</v>
      </c>
      <c r="AI117" s="88">
        <f>SUMPRODUCT(-('Gastos Gerais'!$B$4:$B$1003=Analítico!$B117),-(Analítico!AI$1&gt;='Gastos Gerais'!$D$4:$D$1003),-(Analítico!AI$1&lt;='Gastos Gerais'!$E$4:$E$1003),-('Gastos Gerais'!$C$4:$C$1003))</f>
        <v>0</v>
      </c>
      <c r="AJ117" s="88">
        <f>SUMPRODUCT(-('Gastos Gerais'!$B$4:$B$1003=Analítico!$B117),-(Analítico!AJ$1&gt;='Gastos Gerais'!$D$4:$D$1003),-(Analítico!AJ$1&lt;='Gastos Gerais'!$E$4:$E$1003),-('Gastos Gerais'!$C$4:$C$1003))</f>
        <v>0</v>
      </c>
      <c r="AK117" s="88">
        <f>SUMPRODUCT(-('Gastos Gerais'!$B$4:$B$1003=Analítico!$B117),-(Analítico!AK$1&gt;='Gastos Gerais'!$D$4:$D$1003),-(Analítico!AK$1&lt;='Gastos Gerais'!$E$4:$E$1003),-('Gastos Gerais'!$C$4:$C$1003))</f>
        <v>0</v>
      </c>
      <c r="AL117" s="88">
        <f>SUMPRODUCT(-('Gastos Gerais'!$B$4:$B$1003=Analítico!$B117),-(Analítico!AL$1&gt;='Gastos Gerais'!$D$4:$D$1003),-(Analítico!AL$1&lt;='Gastos Gerais'!$E$4:$E$1003),-('Gastos Gerais'!$C$4:$C$1003))</f>
        <v>0</v>
      </c>
      <c r="AM117" s="122">
        <f t="shared" si="20"/>
        <v>0</v>
      </c>
      <c r="AN117" s="91">
        <f t="shared" ca="1" si="21"/>
        <v>0</v>
      </c>
      <c r="AO117" s="108"/>
      <c r="AP117" s="108"/>
      <c r="AQ117" s="108"/>
      <c r="AR117" s="108"/>
      <c r="AS117" s="108"/>
      <c r="AT117" s="108"/>
      <c r="AU117" s="108"/>
      <c r="AV117" s="108"/>
      <c r="AW117" s="108"/>
      <c r="AX117" s="108"/>
      <c r="AY117" s="108"/>
      <c r="AZ117" s="108"/>
      <c r="BA117" s="108"/>
      <c r="BB117" s="108"/>
      <c r="BC117" s="108"/>
      <c r="BD117" s="108"/>
      <c r="BE117" s="108"/>
    </row>
    <row r="118" spans="1:57" ht="23.25" customHeight="1">
      <c r="A118" s="76" t="s">
        <v>330</v>
      </c>
      <c r="B118" s="30" t="s">
        <v>94</v>
      </c>
      <c r="C118" s="88">
        <f>SUMPRODUCT(-('Gastos Gerais'!$B$4:$B$1003=Analítico!$B118),-(Analítico!C$1&gt;='Gastos Gerais'!$D$4:$D$1003),-(Analítico!C$1&lt;='Gastos Gerais'!$E$4:$E$1003),-('Gastos Gerais'!$C$4:$C$1003))</f>
        <v>0</v>
      </c>
      <c r="D118" s="88">
        <f>SUMPRODUCT(-('Gastos Gerais'!$B$4:$B$1003=Analítico!$B118),-(Analítico!D$1&gt;='Gastos Gerais'!$D$4:$D$1003),-(Analítico!D$1&lt;='Gastos Gerais'!$E$4:$E$1003),-('Gastos Gerais'!$C$4:$C$1003))</f>
        <v>0</v>
      </c>
      <c r="E118" s="88">
        <f>SUMPRODUCT(-('Gastos Gerais'!$B$4:$B$1003=Analítico!$B118),-(Analítico!E$1&gt;='Gastos Gerais'!$D$4:$D$1003),-(Analítico!E$1&lt;='Gastos Gerais'!$E$4:$E$1003),-('Gastos Gerais'!$C$4:$C$1003))</f>
        <v>0</v>
      </c>
      <c r="F118" s="88">
        <f>SUMPRODUCT(-('Gastos Gerais'!$B$4:$B$1003=Analítico!$B118),-(Analítico!F$1&gt;='Gastos Gerais'!$D$4:$D$1003),-(Analítico!F$1&lt;='Gastos Gerais'!$E$4:$E$1003),-('Gastos Gerais'!$C$4:$C$1003))</f>
        <v>0</v>
      </c>
      <c r="G118" s="88">
        <f>SUMPRODUCT(-('Gastos Gerais'!$B$4:$B$1003=Analítico!$B118),-(Analítico!G$1&gt;='Gastos Gerais'!$D$4:$D$1003),-(Analítico!G$1&lt;='Gastos Gerais'!$E$4:$E$1003),-('Gastos Gerais'!$C$4:$C$1003))</f>
        <v>0</v>
      </c>
      <c r="H118" s="88">
        <f>SUMPRODUCT(-('Gastos Gerais'!$B$4:$B$1003=Analítico!$B118),-(Analítico!H$1&gt;='Gastos Gerais'!$D$4:$D$1003),-(Analítico!H$1&lt;='Gastos Gerais'!$E$4:$E$1003),-('Gastos Gerais'!$C$4:$C$1003))</f>
        <v>0</v>
      </c>
      <c r="I118" s="88">
        <f>SUMPRODUCT(-('Gastos Gerais'!$B$4:$B$1003=Analítico!$B118),-(Analítico!I$1&gt;='Gastos Gerais'!$D$4:$D$1003),-(Analítico!I$1&lt;='Gastos Gerais'!$E$4:$E$1003),-('Gastos Gerais'!$C$4:$C$1003))</f>
        <v>0</v>
      </c>
      <c r="J118" s="88">
        <f>SUMPRODUCT(-('Gastos Gerais'!$B$4:$B$1003=Analítico!$B118),-(Analítico!J$1&gt;='Gastos Gerais'!$D$4:$D$1003),-(Analítico!J$1&lt;='Gastos Gerais'!$E$4:$E$1003),-('Gastos Gerais'!$C$4:$C$1003))</f>
        <v>0</v>
      </c>
      <c r="K118" s="88">
        <f>SUMPRODUCT(-('Gastos Gerais'!$B$4:$B$1003=Analítico!$B118),-(Analítico!K$1&gt;='Gastos Gerais'!$D$4:$D$1003),-(Analítico!K$1&lt;='Gastos Gerais'!$E$4:$E$1003),-('Gastos Gerais'!$C$4:$C$1003))</f>
        <v>0</v>
      </c>
      <c r="L118" s="88">
        <f>SUMPRODUCT(-('Gastos Gerais'!$B$4:$B$1003=Analítico!$B118),-(Analítico!L$1&gt;='Gastos Gerais'!$D$4:$D$1003),-(Analítico!L$1&lt;='Gastos Gerais'!$E$4:$E$1003),-('Gastos Gerais'!$C$4:$C$1003))</f>
        <v>0</v>
      </c>
      <c r="M118" s="88">
        <f>SUMPRODUCT(-('Gastos Gerais'!$B$4:$B$1003=Analítico!$B118),-(Analítico!M$1&gt;='Gastos Gerais'!$D$4:$D$1003),-(Analítico!M$1&lt;='Gastos Gerais'!$E$4:$E$1003),-('Gastos Gerais'!$C$4:$C$1003))</f>
        <v>0</v>
      </c>
      <c r="N118" s="88">
        <f>SUMPRODUCT(-('Gastos Gerais'!$B$4:$B$1003=Analítico!$B118),-(Analítico!N$1&gt;='Gastos Gerais'!$D$4:$D$1003),-(Analítico!N$1&lt;='Gastos Gerais'!$E$4:$E$1003),-('Gastos Gerais'!$C$4:$C$1003))</f>
        <v>0</v>
      </c>
      <c r="O118" s="88">
        <f>SUMPRODUCT(-('Gastos Gerais'!$B$4:$B$1003=Analítico!$B118),-(Analítico!O$1&gt;='Gastos Gerais'!$D$4:$D$1003),-(Analítico!O$1&lt;='Gastos Gerais'!$E$4:$E$1003),-('Gastos Gerais'!$C$4:$C$1003))</f>
        <v>0</v>
      </c>
      <c r="P118" s="88">
        <f>SUMPRODUCT(-('Gastos Gerais'!$B$4:$B$1003=Analítico!$B118),-(Analítico!P$1&gt;='Gastos Gerais'!$D$4:$D$1003),-(Analítico!P$1&lt;='Gastos Gerais'!$E$4:$E$1003),-('Gastos Gerais'!$C$4:$C$1003))</f>
        <v>0</v>
      </c>
      <c r="Q118" s="88">
        <f>SUMPRODUCT(-('Gastos Gerais'!$B$4:$B$1003=Analítico!$B118),-(Analítico!Q$1&gt;='Gastos Gerais'!$D$4:$D$1003),-(Analítico!Q$1&lt;='Gastos Gerais'!$E$4:$E$1003),-('Gastos Gerais'!$C$4:$C$1003))</f>
        <v>0</v>
      </c>
      <c r="R118" s="88">
        <f>SUMPRODUCT(-('Gastos Gerais'!$B$4:$B$1003=Analítico!$B118),-(Analítico!R$1&gt;='Gastos Gerais'!$D$4:$D$1003),-(Analítico!R$1&lt;='Gastos Gerais'!$E$4:$E$1003),-('Gastos Gerais'!$C$4:$C$1003))</f>
        <v>0</v>
      </c>
      <c r="S118" s="88">
        <f>SUMPRODUCT(-('Gastos Gerais'!$B$4:$B$1003=Analítico!$B118),-(Analítico!S$1&gt;='Gastos Gerais'!$D$4:$D$1003),-(Analítico!S$1&lt;='Gastos Gerais'!$E$4:$E$1003),-('Gastos Gerais'!$C$4:$C$1003))</f>
        <v>0</v>
      </c>
      <c r="T118" s="88">
        <f>SUMPRODUCT(-('Gastos Gerais'!$B$4:$B$1003=Analítico!$B118),-(Analítico!T$1&gt;='Gastos Gerais'!$D$4:$D$1003),-(Analítico!T$1&lt;='Gastos Gerais'!$E$4:$E$1003),-('Gastos Gerais'!$C$4:$C$1003))</f>
        <v>0</v>
      </c>
      <c r="U118" s="88">
        <f>SUMPRODUCT(-('Gastos Gerais'!$B$4:$B$1003=Analítico!$B118),-(Analítico!U$1&gt;='Gastos Gerais'!$D$4:$D$1003),-(Analítico!U$1&lt;='Gastos Gerais'!$E$4:$E$1003),-('Gastos Gerais'!$C$4:$C$1003))</f>
        <v>0</v>
      </c>
      <c r="V118" s="88">
        <f>SUMPRODUCT(-('Gastos Gerais'!$B$4:$B$1003=Analítico!$B118),-(Analítico!V$1&gt;='Gastos Gerais'!$D$4:$D$1003),-(Analítico!V$1&lt;='Gastos Gerais'!$E$4:$E$1003),-('Gastos Gerais'!$C$4:$C$1003))</f>
        <v>0</v>
      </c>
      <c r="W118" s="88">
        <f>SUMPRODUCT(-('Gastos Gerais'!$B$4:$B$1003=Analítico!$B118),-(Analítico!W$1&gt;='Gastos Gerais'!$D$4:$D$1003),-(Analítico!W$1&lt;='Gastos Gerais'!$E$4:$E$1003),-('Gastos Gerais'!$C$4:$C$1003))</f>
        <v>0</v>
      </c>
      <c r="X118" s="88">
        <f>SUMPRODUCT(-('Gastos Gerais'!$B$4:$B$1003=Analítico!$B118),-(Analítico!X$1&gt;='Gastos Gerais'!$D$4:$D$1003),-(Analítico!X$1&lt;='Gastos Gerais'!$E$4:$E$1003),-('Gastos Gerais'!$C$4:$C$1003))</f>
        <v>0</v>
      </c>
      <c r="Y118" s="88">
        <f>SUMPRODUCT(-('Gastos Gerais'!$B$4:$B$1003=Analítico!$B118),-(Analítico!Y$1&gt;='Gastos Gerais'!$D$4:$D$1003),-(Analítico!Y$1&lt;='Gastos Gerais'!$E$4:$E$1003),-('Gastos Gerais'!$C$4:$C$1003))</f>
        <v>0</v>
      </c>
      <c r="Z118" s="88">
        <f>SUMPRODUCT(-('Gastos Gerais'!$B$4:$B$1003=Analítico!$B118),-(Analítico!Z$1&gt;='Gastos Gerais'!$D$4:$D$1003),-(Analítico!Z$1&lt;='Gastos Gerais'!$E$4:$E$1003),-('Gastos Gerais'!$C$4:$C$1003))</f>
        <v>0</v>
      </c>
      <c r="AA118" s="88">
        <f>SUMPRODUCT(-('Gastos Gerais'!$B$4:$B$1003=Analítico!$B118),-(Analítico!AA$1&gt;='Gastos Gerais'!$D$4:$D$1003),-(Analítico!AA$1&lt;='Gastos Gerais'!$E$4:$E$1003),-('Gastos Gerais'!$C$4:$C$1003))</f>
        <v>0</v>
      </c>
      <c r="AB118" s="88">
        <f>SUMPRODUCT(-('Gastos Gerais'!$B$4:$B$1003=Analítico!$B118),-(Analítico!AB$1&gt;='Gastos Gerais'!$D$4:$D$1003),-(Analítico!AB$1&lt;='Gastos Gerais'!$E$4:$E$1003),-('Gastos Gerais'!$C$4:$C$1003))</f>
        <v>0</v>
      </c>
      <c r="AC118" s="88">
        <f>SUMPRODUCT(-('Gastos Gerais'!$B$4:$B$1003=Analítico!$B118),-(Analítico!AC$1&gt;='Gastos Gerais'!$D$4:$D$1003),-(Analítico!AC$1&lt;='Gastos Gerais'!$E$4:$E$1003),-('Gastos Gerais'!$C$4:$C$1003))</f>
        <v>0</v>
      </c>
      <c r="AD118" s="88">
        <f>SUMPRODUCT(-('Gastos Gerais'!$B$4:$B$1003=Analítico!$B118),-(Analítico!AD$1&gt;='Gastos Gerais'!$D$4:$D$1003),-(Analítico!AD$1&lt;='Gastos Gerais'!$E$4:$E$1003),-('Gastos Gerais'!$C$4:$C$1003))</f>
        <v>0</v>
      </c>
      <c r="AE118" s="88">
        <f>SUMPRODUCT(-('Gastos Gerais'!$B$4:$B$1003=Analítico!$B118),-(Analítico!AE$1&gt;='Gastos Gerais'!$D$4:$D$1003),-(Analítico!AE$1&lt;='Gastos Gerais'!$E$4:$E$1003),-('Gastos Gerais'!$C$4:$C$1003))</f>
        <v>0</v>
      </c>
      <c r="AF118" s="88">
        <f>SUMPRODUCT(-('Gastos Gerais'!$B$4:$B$1003=Analítico!$B118),-(Analítico!AF$1&gt;='Gastos Gerais'!$D$4:$D$1003),-(Analítico!AF$1&lt;='Gastos Gerais'!$E$4:$E$1003),-('Gastos Gerais'!$C$4:$C$1003))</f>
        <v>0</v>
      </c>
      <c r="AG118" s="88">
        <f>SUMPRODUCT(-('Gastos Gerais'!$B$4:$B$1003=Analítico!$B118),-(Analítico!AG$1&gt;='Gastos Gerais'!$D$4:$D$1003),-(Analítico!AG$1&lt;='Gastos Gerais'!$E$4:$E$1003),-('Gastos Gerais'!$C$4:$C$1003))</f>
        <v>0</v>
      </c>
      <c r="AH118" s="88">
        <f>SUMPRODUCT(-('Gastos Gerais'!$B$4:$B$1003=Analítico!$B118),-(Analítico!AH$1&gt;='Gastos Gerais'!$D$4:$D$1003),-(Analítico!AH$1&lt;='Gastos Gerais'!$E$4:$E$1003),-('Gastos Gerais'!$C$4:$C$1003))</f>
        <v>0</v>
      </c>
      <c r="AI118" s="88">
        <f>SUMPRODUCT(-('Gastos Gerais'!$B$4:$B$1003=Analítico!$B118),-(Analítico!AI$1&gt;='Gastos Gerais'!$D$4:$D$1003),-(Analítico!AI$1&lt;='Gastos Gerais'!$E$4:$E$1003),-('Gastos Gerais'!$C$4:$C$1003))</f>
        <v>0</v>
      </c>
      <c r="AJ118" s="88">
        <f>SUMPRODUCT(-('Gastos Gerais'!$B$4:$B$1003=Analítico!$B118),-(Analítico!AJ$1&gt;='Gastos Gerais'!$D$4:$D$1003),-(Analítico!AJ$1&lt;='Gastos Gerais'!$E$4:$E$1003),-('Gastos Gerais'!$C$4:$C$1003))</f>
        <v>0</v>
      </c>
      <c r="AK118" s="88">
        <f>SUMPRODUCT(-('Gastos Gerais'!$B$4:$B$1003=Analítico!$B118),-(Analítico!AK$1&gt;='Gastos Gerais'!$D$4:$D$1003),-(Analítico!AK$1&lt;='Gastos Gerais'!$E$4:$E$1003),-('Gastos Gerais'!$C$4:$C$1003))</f>
        <v>0</v>
      </c>
      <c r="AL118" s="88">
        <f>SUMPRODUCT(-('Gastos Gerais'!$B$4:$B$1003=Analítico!$B118),-(Analítico!AL$1&gt;='Gastos Gerais'!$D$4:$D$1003),-(Analítico!AL$1&lt;='Gastos Gerais'!$E$4:$E$1003),-('Gastos Gerais'!$C$4:$C$1003))</f>
        <v>0</v>
      </c>
      <c r="AM118" s="122">
        <f t="shared" si="20"/>
        <v>0</v>
      </c>
      <c r="AN118" s="91">
        <f t="shared" ca="1" si="21"/>
        <v>0</v>
      </c>
      <c r="AO118" s="108"/>
      <c r="AP118" s="108"/>
      <c r="AQ118" s="108"/>
      <c r="AR118" s="108"/>
      <c r="AS118" s="108"/>
      <c r="AT118" s="108"/>
      <c r="AU118" s="108"/>
      <c r="AV118" s="108"/>
      <c r="AW118" s="108"/>
      <c r="AX118" s="108"/>
      <c r="AY118" s="108"/>
      <c r="AZ118" s="108"/>
      <c r="BA118" s="108"/>
      <c r="BB118" s="108"/>
      <c r="BC118" s="108"/>
      <c r="BD118" s="108"/>
      <c r="BE118" s="108"/>
    </row>
    <row r="119" spans="1:57" ht="23.25" customHeight="1">
      <c r="A119" s="76" t="s">
        <v>331</v>
      </c>
      <c r="B119" s="30" t="s">
        <v>99</v>
      </c>
      <c r="C119" s="88">
        <f>SUMPRODUCT(-('Gastos Gerais'!$B$4:$B$1003=Analítico!$B119),-(Analítico!C$1&gt;='Gastos Gerais'!$D$4:$D$1003),-(Analítico!C$1&lt;='Gastos Gerais'!$E$4:$E$1003),-('Gastos Gerais'!$C$4:$C$1003))</f>
        <v>12360</v>
      </c>
      <c r="D119" s="88">
        <f>SUMPRODUCT(-('Gastos Gerais'!$B$4:$B$1003=Analítico!$B119),-(Analítico!D$1&gt;='Gastos Gerais'!$D$4:$D$1003),-(Analítico!D$1&lt;='Gastos Gerais'!$E$4:$E$1003),-('Gastos Gerais'!$C$4:$C$1003))</f>
        <v>12360</v>
      </c>
      <c r="E119" s="88">
        <f>SUMPRODUCT(-('Gastos Gerais'!$B$4:$B$1003=Analítico!$B119),-(Analítico!E$1&gt;='Gastos Gerais'!$D$4:$D$1003),-(Analítico!E$1&lt;='Gastos Gerais'!$E$4:$E$1003),-('Gastos Gerais'!$C$4:$C$1003))</f>
        <v>12360</v>
      </c>
      <c r="F119" s="88">
        <f>SUMPRODUCT(-('Gastos Gerais'!$B$4:$B$1003=Analítico!$B119),-(Analítico!F$1&gt;='Gastos Gerais'!$D$4:$D$1003),-(Analítico!F$1&lt;='Gastos Gerais'!$E$4:$E$1003),-('Gastos Gerais'!$C$4:$C$1003))</f>
        <v>12360</v>
      </c>
      <c r="G119" s="88">
        <f>SUMPRODUCT(-('Gastos Gerais'!$B$4:$B$1003=Analítico!$B119),-(Analítico!G$1&gt;='Gastos Gerais'!$D$4:$D$1003),-(Analítico!G$1&lt;='Gastos Gerais'!$E$4:$E$1003),-('Gastos Gerais'!$C$4:$C$1003))</f>
        <v>12360</v>
      </c>
      <c r="H119" s="88">
        <f>SUMPRODUCT(-('Gastos Gerais'!$B$4:$B$1003=Analítico!$B119),-(Analítico!H$1&gt;='Gastos Gerais'!$D$4:$D$1003),-(Analítico!H$1&lt;='Gastos Gerais'!$E$4:$E$1003),-('Gastos Gerais'!$C$4:$C$1003))</f>
        <v>12360</v>
      </c>
      <c r="I119" s="88">
        <f>SUMPRODUCT(-('Gastos Gerais'!$B$4:$B$1003=Analítico!$B119),-(Analítico!I$1&gt;='Gastos Gerais'!$D$4:$D$1003),-(Analítico!I$1&lt;='Gastos Gerais'!$E$4:$E$1003),-('Gastos Gerais'!$C$4:$C$1003))</f>
        <v>0</v>
      </c>
      <c r="J119" s="88">
        <f>SUMPRODUCT(-('Gastos Gerais'!$B$4:$B$1003=Analítico!$B119),-(Analítico!J$1&gt;='Gastos Gerais'!$D$4:$D$1003),-(Analítico!J$1&lt;='Gastos Gerais'!$E$4:$E$1003),-('Gastos Gerais'!$C$4:$C$1003))</f>
        <v>0</v>
      </c>
      <c r="K119" s="88">
        <f>SUMPRODUCT(-('Gastos Gerais'!$B$4:$B$1003=Analítico!$B119),-(Analítico!K$1&gt;='Gastos Gerais'!$D$4:$D$1003),-(Analítico!K$1&lt;='Gastos Gerais'!$E$4:$E$1003),-('Gastos Gerais'!$C$4:$C$1003))</f>
        <v>0</v>
      </c>
      <c r="L119" s="88">
        <f>SUMPRODUCT(-('Gastos Gerais'!$B$4:$B$1003=Analítico!$B119),-(Analítico!L$1&gt;='Gastos Gerais'!$D$4:$D$1003),-(Analítico!L$1&lt;='Gastos Gerais'!$E$4:$E$1003),-('Gastos Gerais'!$C$4:$C$1003))</f>
        <v>0</v>
      </c>
      <c r="M119" s="88">
        <f>SUMPRODUCT(-('Gastos Gerais'!$B$4:$B$1003=Analítico!$B119),-(Analítico!M$1&gt;='Gastos Gerais'!$D$4:$D$1003),-(Analítico!M$1&lt;='Gastos Gerais'!$E$4:$E$1003),-('Gastos Gerais'!$C$4:$C$1003))</f>
        <v>0</v>
      </c>
      <c r="N119" s="88">
        <f>SUMPRODUCT(-('Gastos Gerais'!$B$4:$B$1003=Analítico!$B119),-(Analítico!N$1&gt;='Gastos Gerais'!$D$4:$D$1003),-(Analítico!N$1&lt;='Gastos Gerais'!$E$4:$E$1003),-('Gastos Gerais'!$C$4:$C$1003))</f>
        <v>0</v>
      </c>
      <c r="O119" s="88">
        <f>SUMPRODUCT(-('Gastos Gerais'!$B$4:$B$1003=Analítico!$B119),-(Analítico!O$1&gt;='Gastos Gerais'!$D$4:$D$1003),-(Analítico!O$1&lt;='Gastos Gerais'!$E$4:$E$1003),-('Gastos Gerais'!$C$4:$C$1003))</f>
        <v>0</v>
      </c>
      <c r="P119" s="88">
        <f>SUMPRODUCT(-('Gastos Gerais'!$B$4:$B$1003=Analítico!$B119),-(Analítico!P$1&gt;='Gastos Gerais'!$D$4:$D$1003),-(Analítico!P$1&lt;='Gastos Gerais'!$E$4:$E$1003),-('Gastos Gerais'!$C$4:$C$1003))</f>
        <v>0</v>
      </c>
      <c r="Q119" s="88">
        <f>SUMPRODUCT(-('Gastos Gerais'!$B$4:$B$1003=Analítico!$B119),-(Analítico!Q$1&gt;='Gastos Gerais'!$D$4:$D$1003),-(Analítico!Q$1&lt;='Gastos Gerais'!$E$4:$E$1003),-('Gastos Gerais'!$C$4:$C$1003))</f>
        <v>0</v>
      </c>
      <c r="R119" s="88">
        <f>SUMPRODUCT(-('Gastos Gerais'!$B$4:$B$1003=Analítico!$B119),-(Analítico!R$1&gt;='Gastos Gerais'!$D$4:$D$1003),-(Analítico!R$1&lt;='Gastos Gerais'!$E$4:$E$1003),-('Gastos Gerais'!$C$4:$C$1003))</f>
        <v>0</v>
      </c>
      <c r="S119" s="88">
        <f>SUMPRODUCT(-('Gastos Gerais'!$B$4:$B$1003=Analítico!$B119),-(Analítico!S$1&gt;='Gastos Gerais'!$D$4:$D$1003),-(Analítico!S$1&lt;='Gastos Gerais'!$E$4:$E$1003),-('Gastos Gerais'!$C$4:$C$1003))</f>
        <v>0</v>
      </c>
      <c r="T119" s="88">
        <f>SUMPRODUCT(-('Gastos Gerais'!$B$4:$B$1003=Analítico!$B119),-(Analítico!T$1&gt;='Gastos Gerais'!$D$4:$D$1003),-(Analítico!T$1&lt;='Gastos Gerais'!$E$4:$E$1003),-('Gastos Gerais'!$C$4:$C$1003))</f>
        <v>0</v>
      </c>
      <c r="U119" s="88">
        <f>SUMPRODUCT(-('Gastos Gerais'!$B$4:$B$1003=Analítico!$B119),-(Analítico!U$1&gt;='Gastos Gerais'!$D$4:$D$1003),-(Analítico!U$1&lt;='Gastos Gerais'!$E$4:$E$1003),-('Gastos Gerais'!$C$4:$C$1003))</f>
        <v>0</v>
      </c>
      <c r="V119" s="88">
        <f>SUMPRODUCT(-('Gastos Gerais'!$B$4:$B$1003=Analítico!$B119),-(Analítico!V$1&gt;='Gastos Gerais'!$D$4:$D$1003),-(Analítico!V$1&lt;='Gastos Gerais'!$E$4:$E$1003),-('Gastos Gerais'!$C$4:$C$1003))</f>
        <v>0</v>
      </c>
      <c r="W119" s="88">
        <f>SUMPRODUCT(-('Gastos Gerais'!$B$4:$B$1003=Analítico!$B119),-(Analítico!W$1&gt;='Gastos Gerais'!$D$4:$D$1003),-(Analítico!W$1&lt;='Gastos Gerais'!$E$4:$E$1003),-('Gastos Gerais'!$C$4:$C$1003))</f>
        <v>0</v>
      </c>
      <c r="X119" s="88">
        <f>SUMPRODUCT(-('Gastos Gerais'!$B$4:$B$1003=Analítico!$B119),-(Analítico!X$1&gt;='Gastos Gerais'!$D$4:$D$1003),-(Analítico!X$1&lt;='Gastos Gerais'!$E$4:$E$1003),-('Gastos Gerais'!$C$4:$C$1003))</f>
        <v>0</v>
      </c>
      <c r="Y119" s="88">
        <f>SUMPRODUCT(-('Gastos Gerais'!$B$4:$B$1003=Analítico!$B119),-(Analítico!Y$1&gt;='Gastos Gerais'!$D$4:$D$1003),-(Analítico!Y$1&lt;='Gastos Gerais'!$E$4:$E$1003),-('Gastos Gerais'!$C$4:$C$1003))</f>
        <v>0</v>
      </c>
      <c r="Z119" s="88">
        <f>SUMPRODUCT(-('Gastos Gerais'!$B$4:$B$1003=Analítico!$B119),-(Analítico!Z$1&gt;='Gastos Gerais'!$D$4:$D$1003),-(Analítico!Z$1&lt;='Gastos Gerais'!$E$4:$E$1003),-('Gastos Gerais'!$C$4:$C$1003))</f>
        <v>0</v>
      </c>
      <c r="AA119" s="88">
        <f>SUMPRODUCT(-('Gastos Gerais'!$B$4:$B$1003=Analítico!$B119),-(Analítico!AA$1&gt;='Gastos Gerais'!$D$4:$D$1003),-(Analítico!AA$1&lt;='Gastos Gerais'!$E$4:$E$1003),-('Gastos Gerais'!$C$4:$C$1003))</f>
        <v>0</v>
      </c>
      <c r="AB119" s="88">
        <f>SUMPRODUCT(-('Gastos Gerais'!$B$4:$B$1003=Analítico!$B119),-(Analítico!AB$1&gt;='Gastos Gerais'!$D$4:$D$1003),-(Analítico!AB$1&lt;='Gastos Gerais'!$E$4:$E$1003),-('Gastos Gerais'!$C$4:$C$1003))</f>
        <v>0</v>
      </c>
      <c r="AC119" s="88">
        <f>SUMPRODUCT(-('Gastos Gerais'!$B$4:$B$1003=Analítico!$B119),-(Analítico!AC$1&gt;='Gastos Gerais'!$D$4:$D$1003),-(Analítico!AC$1&lt;='Gastos Gerais'!$E$4:$E$1003),-('Gastos Gerais'!$C$4:$C$1003))</f>
        <v>0</v>
      </c>
      <c r="AD119" s="88">
        <f>SUMPRODUCT(-('Gastos Gerais'!$B$4:$B$1003=Analítico!$B119),-(Analítico!AD$1&gt;='Gastos Gerais'!$D$4:$D$1003),-(Analítico!AD$1&lt;='Gastos Gerais'!$E$4:$E$1003),-('Gastos Gerais'!$C$4:$C$1003))</f>
        <v>0</v>
      </c>
      <c r="AE119" s="88">
        <f>SUMPRODUCT(-('Gastos Gerais'!$B$4:$B$1003=Analítico!$B119),-(Analítico!AE$1&gt;='Gastos Gerais'!$D$4:$D$1003),-(Analítico!AE$1&lt;='Gastos Gerais'!$E$4:$E$1003),-('Gastos Gerais'!$C$4:$C$1003))</f>
        <v>0</v>
      </c>
      <c r="AF119" s="88">
        <f>SUMPRODUCT(-('Gastos Gerais'!$B$4:$B$1003=Analítico!$B119),-(Analítico!AF$1&gt;='Gastos Gerais'!$D$4:$D$1003),-(Analítico!AF$1&lt;='Gastos Gerais'!$E$4:$E$1003),-('Gastos Gerais'!$C$4:$C$1003))</f>
        <v>0</v>
      </c>
      <c r="AG119" s="88">
        <f>SUMPRODUCT(-('Gastos Gerais'!$B$4:$B$1003=Analítico!$B119),-(Analítico!AG$1&gt;='Gastos Gerais'!$D$4:$D$1003),-(Analítico!AG$1&lt;='Gastos Gerais'!$E$4:$E$1003),-('Gastos Gerais'!$C$4:$C$1003))</f>
        <v>0</v>
      </c>
      <c r="AH119" s="88">
        <f>SUMPRODUCT(-('Gastos Gerais'!$B$4:$B$1003=Analítico!$B119),-(Analítico!AH$1&gt;='Gastos Gerais'!$D$4:$D$1003),-(Analítico!AH$1&lt;='Gastos Gerais'!$E$4:$E$1003),-('Gastos Gerais'!$C$4:$C$1003))</f>
        <v>0</v>
      </c>
      <c r="AI119" s="88">
        <f>SUMPRODUCT(-('Gastos Gerais'!$B$4:$B$1003=Analítico!$B119),-(Analítico!AI$1&gt;='Gastos Gerais'!$D$4:$D$1003),-(Analítico!AI$1&lt;='Gastos Gerais'!$E$4:$E$1003),-('Gastos Gerais'!$C$4:$C$1003))</f>
        <v>0</v>
      </c>
      <c r="AJ119" s="88">
        <f>SUMPRODUCT(-('Gastos Gerais'!$B$4:$B$1003=Analítico!$B119),-(Analítico!AJ$1&gt;='Gastos Gerais'!$D$4:$D$1003),-(Analítico!AJ$1&lt;='Gastos Gerais'!$E$4:$E$1003),-('Gastos Gerais'!$C$4:$C$1003))</f>
        <v>0</v>
      </c>
      <c r="AK119" s="88">
        <f>SUMPRODUCT(-('Gastos Gerais'!$B$4:$B$1003=Analítico!$B119),-(Analítico!AK$1&gt;='Gastos Gerais'!$D$4:$D$1003),-(Analítico!AK$1&lt;='Gastos Gerais'!$E$4:$E$1003),-('Gastos Gerais'!$C$4:$C$1003))</f>
        <v>0</v>
      </c>
      <c r="AL119" s="88">
        <f>SUMPRODUCT(-('Gastos Gerais'!$B$4:$B$1003=Analítico!$B119),-(Analítico!AL$1&gt;='Gastos Gerais'!$D$4:$D$1003),-(Analítico!AL$1&lt;='Gastos Gerais'!$E$4:$E$1003),-('Gastos Gerais'!$C$4:$C$1003))</f>
        <v>0</v>
      </c>
      <c r="AM119" s="122">
        <f t="shared" si="20"/>
        <v>74160</v>
      </c>
      <c r="AN119" s="91">
        <f t="shared" ca="1" si="21"/>
        <v>4.8425928755430978E-3</v>
      </c>
      <c r="AO119" s="108"/>
      <c r="AP119" s="108"/>
      <c r="AQ119" s="108"/>
      <c r="AR119" s="108"/>
      <c r="AS119" s="108"/>
      <c r="AT119" s="108"/>
      <c r="AU119" s="108"/>
      <c r="AV119" s="108"/>
      <c r="AW119" s="108"/>
      <c r="AX119" s="108"/>
      <c r="AY119" s="108"/>
      <c r="AZ119" s="108"/>
      <c r="BA119" s="108"/>
      <c r="BB119" s="108"/>
      <c r="BC119" s="108"/>
      <c r="BD119" s="108"/>
      <c r="BE119" s="108"/>
    </row>
    <row r="120" spans="1:57" ht="23.25" customHeight="1">
      <c r="A120" s="76" t="s">
        <v>332</v>
      </c>
      <c r="B120" s="36" t="s">
        <v>333</v>
      </c>
      <c r="C120" s="88">
        <f>SUMPRODUCT(-('Gastos Gerais'!$B$4:$B$1003=Analítico!$B120),-(Analítico!C$1&gt;='Gastos Gerais'!$D$4:$D$1003),-(Analítico!C$1&lt;='Gastos Gerais'!$E$4:$E$1003),-('Gastos Gerais'!$C$4:$C$1003))</f>
        <v>848472</v>
      </c>
      <c r="D120" s="88">
        <f>SUMPRODUCT(-('Gastos Gerais'!$B$4:$B$1003=Analítico!$B120),-(Analítico!D$1&gt;='Gastos Gerais'!$D$4:$D$1003),-(Analítico!D$1&lt;='Gastos Gerais'!$E$4:$E$1003),-('Gastos Gerais'!$C$4:$C$1003))</f>
        <v>29970</v>
      </c>
      <c r="E120" s="88">
        <f>SUMPRODUCT(-('Gastos Gerais'!$B$4:$B$1003=Analítico!$B120),-(Analítico!E$1&gt;='Gastos Gerais'!$D$4:$D$1003),-(Analítico!E$1&lt;='Gastos Gerais'!$E$4:$E$1003),-('Gastos Gerais'!$C$4:$C$1003))</f>
        <v>29970</v>
      </c>
      <c r="F120" s="88">
        <f>SUMPRODUCT(-('Gastos Gerais'!$B$4:$B$1003=Analítico!$B120),-(Analítico!F$1&gt;='Gastos Gerais'!$D$4:$D$1003),-(Analítico!F$1&lt;='Gastos Gerais'!$E$4:$E$1003),-('Gastos Gerais'!$C$4:$C$1003))</f>
        <v>29970</v>
      </c>
      <c r="G120" s="88">
        <f>SUMPRODUCT(-('Gastos Gerais'!$B$4:$B$1003=Analítico!$B120),-(Analítico!G$1&gt;='Gastos Gerais'!$D$4:$D$1003),-(Analítico!G$1&lt;='Gastos Gerais'!$E$4:$E$1003),-('Gastos Gerais'!$C$4:$C$1003))</f>
        <v>29970</v>
      </c>
      <c r="H120" s="88">
        <f>SUMPRODUCT(-('Gastos Gerais'!$B$4:$B$1003=Analítico!$B120),-(Analítico!H$1&gt;='Gastos Gerais'!$D$4:$D$1003),-(Analítico!H$1&lt;='Gastos Gerais'!$E$4:$E$1003),-('Gastos Gerais'!$C$4:$C$1003))</f>
        <v>229970</v>
      </c>
      <c r="I120" s="88">
        <f>SUMPRODUCT(-('Gastos Gerais'!$B$4:$B$1003=Analítico!$B120),-(Analítico!I$1&gt;='Gastos Gerais'!$D$4:$D$1003),-(Analítico!I$1&lt;='Gastos Gerais'!$E$4:$E$1003),-('Gastos Gerais'!$C$4:$C$1003))</f>
        <v>0</v>
      </c>
      <c r="J120" s="88">
        <f>SUMPRODUCT(-('Gastos Gerais'!$B$4:$B$1003=Analítico!$B120),-(Analítico!J$1&gt;='Gastos Gerais'!$D$4:$D$1003),-(Analítico!J$1&lt;='Gastos Gerais'!$E$4:$E$1003),-('Gastos Gerais'!$C$4:$C$1003))</f>
        <v>0</v>
      </c>
      <c r="K120" s="88">
        <f>SUMPRODUCT(-('Gastos Gerais'!$B$4:$B$1003=Analítico!$B120),-(Analítico!K$1&gt;='Gastos Gerais'!$D$4:$D$1003),-(Analítico!K$1&lt;='Gastos Gerais'!$E$4:$E$1003),-('Gastos Gerais'!$C$4:$C$1003))</f>
        <v>0</v>
      </c>
      <c r="L120" s="88">
        <f>SUMPRODUCT(-('Gastos Gerais'!$B$4:$B$1003=Analítico!$B120),-(Analítico!L$1&gt;='Gastos Gerais'!$D$4:$D$1003),-(Analítico!L$1&lt;='Gastos Gerais'!$E$4:$E$1003),-('Gastos Gerais'!$C$4:$C$1003))</f>
        <v>0</v>
      </c>
      <c r="M120" s="88">
        <f>SUMPRODUCT(-('Gastos Gerais'!$B$4:$B$1003=Analítico!$B120),-(Analítico!M$1&gt;='Gastos Gerais'!$D$4:$D$1003),-(Analítico!M$1&lt;='Gastos Gerais'!$E$4:$E$1003),-('Gastos Gerais'!$C$4:$C$1003))</f>
        <v>0</v>
      </c>
      <c r="N120" s="88">
        <f>SUMPRODUCT(-('Gastos Gerais'!$B$4:$B$1003=Analítico!$B120),-(Analítico!N$1&gt;='Gastos Gerais'!$D$4:$D$1003),-(Analítico!N$1&lt;='Gastos Gerais'!$E$4:$E$1003),-('Gastos Gerais'!$C$4:$C$1003))</f>
        <v>0</v>
      </c>
      <c r="O120" s="88">
        <f>SUMPRODUCT(-('Gastos Gerais'!$B$4:$B$1003=Analítico!$B120),-(Analítico!O$1&gt;='Gastos Gerais'!$D$4:$D$1003),-(Analítico!O$1&lt;='Gastos Gerais'!$E$4:$E$1003),-('Gastos Gerais'!$C$4:$C$1003))</f>
        <v>0</v>
      </c>
      <c r="P120" s="88">
        <f>SUMPRODUCT(-('Gastos Gerais'!$B$4:$B$1003=Analítico!$B120),-(Analítico!P$1&gt;='Gastos Gerais'!$D$4:$D$1003),-(Analítico!P$1&lt;='Gastos Gerais'!$E$4:$E$1003),-('Gastos Gerais'!$C$4:$C$1003))</f>
        <v>0</v>
      </c>
      <c r="Q120" s="88">
        <f>SUMPRODUCT(-('Gastos Gerais'!$B$4:$B$1003=Analítico!$B120),-(Analítico!Q$1&gt;='Gastos Gerais'!$D$4:$D$1003),-(Analítico!Q$1&lt;='Gastos Gerais'!$E$4:$E$1003),-('Gastos Gerais'!$C$4:$C$1003))</f>
        <v>0</v>
      </c>
      <c r="R120" s="88">
        <f>SUMPRODUCT(-('Gastos Gerais'!$B$4:$B$1003=Analítico!$B120),-(Analítico!R$1&gt;='Gastos Gerais'!$D$4:$D$1003),-(Analítico!R$1&lt;='Gastos Gerais'!$E$4:$E$1003),-('Gastos Gerais'!$C$4:$C$1003))</f>
        <v>0</v>
      </c>
      <c r="S120" s="88">
        <f>SUMPRODUCT(-('Gastos Gerais'!$B$4:$B$1003=Analítico!$B120),-(Analítico!S$1&gt;='Gastos Gerais'!$D$4:$D$1003),-(Analítico!S$1&lt;='Gastos Gerais'!$E$4:$E$1003),-('Gastos Gerais'!$C$4:$C$1003))</f>
        <v>0</v>
      </c>
      <c r="T120" s="88">
        <f>SUMPRODUCT(-('Gastos Gerais'!$B$4:$B$1003=Analítico!$B120),-(Analítico!T$1&gt;='Gastos Gerais'!$D$4:$D$1003),-(Analítico!T$1&lt;='Gastos Gerais'!$E$4:$E$1003),-('Gastos Gerais'!$C$4:$C$1003))</f>
        <v>0</v>
      </c>
      <c r="U120" s="88">
        <f>SUMPRODUCT(-('Gastos Gerais'!$B$4:$B$1003=Analítico!$B120),-(Analítico!U$1&gt;='Gastos Gerais'!$D$4:$D$1003),-(Analítico!U$1&lt;='Gastos Gerais'!$E$4:$E$1003),-('Gastos Gerais'!$C$4:$C$1003))</f>
        <v>0</v>
      </c>
      <c r="V120" s="88">
        <f>SUMPRODUCT(-('Gastos Gerais'!$B$4:$B$1003=Analítico!$B120),-(Analítico!V$1&gt;='Gastos Gerais'!$D$4:$D$1003),-(Analítico!V$1&lt;='Gastos Gerais'!$E$4:$E$1003),-('Gastos Gerais'!$C$4:$C$1003))</f>
        <v>0</v>
      </c>
      <c r="W120" s="88">
        <f>SUMPRODUCT(-('Gastos Gerais'!$B$4:$B$1003=Analítico!$B120),-(Analítico!W$1&gt;='Gastos Gerais'!$D$4:$D$1003),-(Analítico!W$1&lt;='Gastos Gerais'!$E$4:$E$1003),-('Gastos Gerais'!$C$4:$C$1003))</f>
        <v>0</v>
      </c>
      <c r="X120" s="88">
        <f>SUMPRODUCT(-('Gastos Gerais'!$B$4:$B$1003=Analítico!$B120),-(Analítico!X$1&gt;='Gastos Gerais'!$D$4:$D$1003),-(Analítico!X$1&lt;='Gastos Gerais'!$E$4:$E$1003),-('Gastos Gerais'!$C$4:$C$1003))</f>
        <v>0</v>
      </c>
      <c r="Y120" s="88">
        <f>SUMPRODUCT(-('Gastos Gerais'!$B$4:$B$1003=Analítico!$B120),-(Analítico!Y$1&gt;='Gastos Gerais'!$D$4:$D$1003),-(Analítico!Y$1&lt;='Gastos Gerais'!$E$4:$E$1003),-('Gastos Gerais'!$C$4:$C$1003))</f>
        <v>0</v>
      </c>
      <c r="Z120" s="88">
        <f>SUMPRODUCT(-('Gastos Gerais'!$B$4:$B$1003=Analítico!$B120),-(Analítico!Z$1&gt;='Gastos Gerais'!$D$4:$D$1003),-(Analítico!Z$1&lt;='Gastos Gerais'!$E$4:$E$1003),-('Gastos Gerais'!$C$4:$C$1003))</f>
        <v>0</v>
      </c>
      <c r="AA120" s="88">
        <f>SUMPRODUCT(-('Gastos Gerais'!$B$4:$B$1003=Analítico!$B120),-(Analítico!AA$1&gt;='Gastos Gerais'!$D$4:$D$1003),-(Analítico!AA$1&lt;='Gastos Gerais'!$E$4:$E$1003),-('Gastos Gerais'!$C$4:$C$1003))</f>
        <v>0</v>
      </c>
      <c r="AB120" s="88">
        <f>SUMPRODUCT(-('Gastos Gerais'!$B$4:$B$1003=Analítico!$B120),-(Analítico!AB$1&gt;='Gastos Gerais'!$D$4:$D$1003),-(Analítico!AB$1&lt;='Gastos Gerais'!$E$4:$E$1003),-('Gastos Gerais'!$C$4:$C$1003))</f>
        <v>0</v>
      </c>
      <c r="AC120" s="88">
        <f>SUMPRODUCT(-('Gastos Gerais'!$B$4:$B$1003=Analítico!$B120),-(Analítico!AC$1&gt;='Gastos Gerais'!$D$4:$D$1003),-(Analítico!AC$1&lt;='Gastos Gerais'!$E$4:$E$1003),-('Gastos Gerais'!$C$4:$C$1003))</f>
        <v>0</v>
      </c>
      <c r="AD120" s="88">
        <f>SUMPRODUCT(-('Gastos Gerais'!$B$4:$B$1003=Analítico!$B120),-(Analítico!AD$1&gt;='Gastos Gerais'!$D$4:$D$1003),-(Analítico!AD$1&lt;='Gastos Gerais'!$E$4:$E$1003),-('Gastos Gerais'!$C$4:$C$1003))</f>
        <v>0</v>
      </c>
      <c r="AE120" s="88">
        <f>SUMPRODUCT(-('Gastos Gerais'!$B$4:$B$1003=Analítico!$B120),-(Analítico!AE$1&gt;='Gastos Gerais'!$D$4:$D$1003),-(Analítico!AE$1&lt;='Gastos Gerais'!$E$4:$E$1003),-('Gastos Gerais'!$C$4:$C$1003))</f>
        <v>0</v>
      </c>
      <c r="AF120" s="88">
        <f>SUMPRODUCT(-('Gastos Gerais'!$B$4:$B$1003=Analítico!$B120),-(Analítico!AF$1&gt;='Gastos Gerais'!$D$4:$D$1003),-(Analítico!AF$1&lt;='Gastos Gerais'!$E$4:$E$1003),-('Gastos Gerais'!$C$4:$C$1003))</f>
        <v>0</v>
      </c>
      <c r="AG120" s="88">
        <f>SUMPRODUCT(-('Gastos Gerais'!$B$4:$B$1003=Analítico!$B120),-(Analítico!AG$1&gt;='Gastos Gerais'!$D$4:$D$1003),-(Analítico!AG$1&lt;='Gastos Gerais'!$E$4:$E$1003),-('Gastos Gerais'!$C$4:$C$1003))</f>
        <v>0</v>
      </c>
      <c r="AH120" s="88">
        <f>SUMPRODUCT(-('Gastos Gerais'!$B$4:$B$1003=Analítico!$B120),-(Analítico!AH$1&gt;='Gastos Gerais'!$D$4:$D$1003),-(Analítico!AH$1&lt;='Gastos Gerais'!$E$4:$E$1003),-('Gastos Gerais'!$C$4:$C$1003))</f>
        <v>0</v>
      </c>
      <c r="AI120" s="88">
        <f>SUMPRODUCT(-('Gastos Gerais'!$B$4:$B$1003=Analítico!$B120),-(Analítico!AI$1&gt;='Gastos Gerais'!$D$4:$D$1003),-(Analítico!AI$1&lt;='Gastos Gerais'!$E$4:$E$1003),-('Gastos Gerais'!$C$4:$C$1003))</f>
        <v>0</v>
      </c>
      <c r="AJ120" s="88">
        <f>SUMPRODUCT(-('Gastos Gerais'!$B$4:$B$1003=Analítico!$B120),-(Analítico!AJ$1&gt;='Gastos Gerais'!$D$4:$D$1003),-(Analítico!AJ$1&lt;='Gastos Gerais'!$E$4:$E$1003),-('Gastos Gerais'!$C$4:$C$1003))</f>
        <v>0</v>
      </c>
      <c r="AK120" s="88">
        <f>SUMPRODUCT(-('Gastos Gerais'!$B$4:$B$1003=Analítico!$B120),-(Analítico!AK$1&gt;='Gastos Gerais'!$D$4:$D$1003),-(Analítico!AK$1&lt;='Gastos Gerais'!$E$4:$E$1003),-('Gastos Gerais'!$C$4:$C$1003))</f>
        <v>0</v>
      </c>
      <c r="AL120" s="88">
        <f>SUMPRODUCT(-('Gastos Gerais'!$B$4:$B$1003=Analítico!$B120),-(Analítico!AL$1&gt;='Gastos Gerais'!$D$4:$D$1003),-(Analítico!AL$1&lt;='Gastos Gerais'!$E$4:$E$1003),-('Gastos Gerais'!$C$4:$C$1003))</f>
        <v>0</v>
      </c>
      <c r="AM120" s="122">
        <f t="shared" si="20"/>
        <v>1198322</v>
      </c>
      <c r="AN120" s="91">
        <f t="shared" ca="1" si="21"/>
        <v>7.8249535865784203E-2</v>
      </c>
      <c r="AO120" s="108"/>
      <c r="AP120" s="108"/>
      <c r="AQ120" s="108"/>
      <c r="AR120" s="108"/>
      <c r="AS120" s="108"/>
      <c r="AT120" s="108"/>
      <c r="AU120" s="108"/>
      <c r="AV120" s="108"/>
      <c r="AW120" s="108"/>
      <c r="AX120" s="108"/>
      <c r="AY120" s="108"/>
      <c r="AZ120" s="108"/>
      <c r="BA120" s="108"/>
      <c r="BB120" s="108"/>
      <c r="BC120" s="108"/>
      <c r="BD120" s="108"/>
      <c r="BE120" s="108"/>
    </row>
    <row r="121" spans="1:57" ht="23.25" customHeight="1">
      <c r="A121" s="155"/>
      <c r="B121" s="44" t="s">
        <v>334</v>
      </c>
      <c r="C121" s="156">
        <f t="shared" ref="C121:AM121" si="22">SUBTOTAL(109,C55:C120)</f>
        <v>1470035.5</v>
      </c>
      <c r="D121" s="156">
        <f t="shared" si="22"/>
        <v>429893.5</v>
      </c>
      <c r="E121" s="156">
        <f t="shared" si="22"/>
        <v>401553.5</v>
      </c>
      <c r="F121" s="156">
        <f t="shared" si="22"/>
        <v>507473.5</v>
      </c>
      <c r="G121" s="156">
        <f t="shared" si="22"/>
        <v>497233.5</v>
      </c>
      <c r="H121" s="156">
        <f t="shared" si="22"/>
        <v>757107</v>
      </c>
      <c r="I121" s="156">
        <f t="shared" si="22"/>
        <v>0</v>
      </c>
      <c r="J121" s="156">
        <f t="shared" si="22"/>
        <v>0</v>
      </c>
      <c r="K121" s="156">
        <f t="shared" si="22"/>
        <v>0</v>
      </c>
      <c r="L121" s="156">
        <f t="shared" si="22"/>
        <v>0</v>
      </c>
      <c r="M121" s="156">
        <f t="shared" si="22"/>
        <v>0</v>
      </c>
      <c r="N121" s="156">
        <f t="shared" si="22"/>
        <v>0</v>
      </c>
      <c r="O121" s="156">
        <f t="shared" si="22"/>
        <v>0</v>
      </c>
      <c r="P121" s="156">
        <f t="shared" si="22"/>
        <v>0</v>
      </c>
      <c r="Q121" s="156">
        <f t="shared" si="22"/>
        <v>0</v>
      </c>
      <c r="R121" s="156">
        <f t="shared" si="22"/>
        <v>0</v>
      </c>
      <c r="S121" s="156">
        <f t="shared" si="22"/>
        <v>0</v>
      </c>
      <c r="T121" s="156">
        <f t="shared" si="22"/>
        <v>0</v>
      </c>
      <c r="U121" s="156">
        <f t="shared" si="22"/>
        <v>0</v>
      </c>
      <c r="V121" s="156">
        <f t="shared" si="22"/>
        <v>0</v>
      </c>
      <c r="W121" s="156">
        <f t="shared" si="22"/>
        <v>0</v>
      </c>
      <c r="X121" s="156">
        <f t="shared" si="22"/>
        <v>0</v>
      </c>
      <c r="Y121" s="156">
        <f t="shared" si="22"/>
        <v>0</v>
      </c>
      <c r="Z121" s="156">
        <f t="shared" si="22"/>
        <v>0</v>
      </c>
      <c r="AA121" s="156">
        <f t="shared" si="22"/>
        <v>0</v>
      </c>
      <c r="AB121" s="156">
        <f t="shared" si="22"/>
        <v>0</v>
      </c>
      <c r="AC121" s="156">
        <f t="shared" si="22"/>
        <v>0</v>
      </c>
      <c r="AD121" s="156">
        <f t="shared" si="22"/>
        <v>0</v>
      </c>
      <c r="AE121" s="156">
        <f t="shared" si="22"/>
        <v>0</v>
      </c>
      <c r="AF121" s="156">
        <f t="shared" si="22"/>
        <v>0</v>
      </c>
      <c r="AG121" s="156">
        <f t="shared" si="22"/>
        <v>0</v>
      </c>
      <c r="AH121" s="156">
        <f t="shared" si="22"/>
        <v>0</v>
      </c>
      <c r="AI121" s="156">
        <f t="shared" si="22"/>
        <v>0</v>
      </c>
      <c r="AJ121" s="156">
        <f t="shared" si="22"/>
        <v>0</v>
      </c>
      <c r="AK121" s="156">
        <f t="shared" si="22"/>
        <v>0</v>
      </c>
      <c r="AL121" s="156">
        <f t="shared" si="22"/>
        <v>0</v>
      </c>
      <c r="AM121" s="156">
        <f t="shared" si="22"/>
        <v>4063296.5</v>
      </c>
      <c r="AN121" s="157">
        <f t="shared" ca="1" si="21"/>
        <v>0.26533024112889975</v>
      </c>
      <c r="AO121" s="108"/>
      <c r="AP121" s="108"/>
      <c r="AQ121" s="108"/>
      <c r="AR121" s="108"/>
      <c r="AS121" s="108"/>
      <c r="AT121" s="108"/>
      <c r="AU121" s="108"/>
      <c r="AV121" s="108"/>
      <c r="AW121" s="108"/>
      <c r="AX121" s="108"/>
      <c r="AY121" s="108"/>
      <c r="AZ121" s="108"/>
      <c r="BA121" s="108"/>
      <c r="BB121" s="108"/>
      <c r="BC121" s="108"/>
      <c r="BD121" s="108"/>
      <c r="BE121" s="108"/>
    </row>
    <row r="122" spans="1:57" ht="23.25" customHeight="1">
      <c r="A122" s="153" t="s">
        <v>36</v>
      </c>
      <c r="B122" s="47" t="s">
        <v>37</v>
      </c>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17"/>
      <c r="AO122" s="108"/>
      <c r="AP122" s="108"/>
      <c r="AQ122" s="108"/>
      <c r="AR122" s="108"/>
      <c r="AS122" s="108"/>
      <c r="AT122" s="108"/>
      <c r="AU122" s="108"/>
      <c r="AV122" s="108"/>
      <c r="AW122" s="108"/>
      <c r="AX122" s="108"/>
      <c r="AY122" s="108"/>
      <c r="AZ122" s="108"/>
      <c r="BA122" s="108"/>
      <c r="BB122" s="108"/>
      <c r="BC122" s="108"/>
      <c r="BD122" s="108"/>
      <c r="BE122" s="108"/>
    </row>
    <row r="123" spans="1:57" ht="23.25" customHeight="1">
      <c r="A123" s="76" t="s">
        <v>335</v>
      </c>
      <c r="B123" s="137" t="s">
        <v>336</v>
      </c>
      <c r="C123" s="88">
        <f>SUMPRODUCT(-(Bens!$B$4:$B$103=Analítico!$B123),-(Bens!$D$4:$D$103=Analítico!C$1),(Bens!$G$4:$G$103))</f>
        <v>0</v>
      </c>
      <c r="D123" s="88">
        <f>SUMPRODUCT(-(Bens!$B$4:$B$103=Analítico!$B123),-(Bens!$D$4:$D$103=Analítico!D$1),(Bens!$G$4:$G$103))</f>
        <v>0</v>
      </c>
      <c r="E123" s="88">
        <f>SUMPRODUCT(-(Bens!$B$4:$B$103=Analítico!$B123),-(Bens!$D$4:$D$103=Analítico!E$1),(Bens!$G$4:$G$103))</f>
        <v>0</v>
      </c>
      <c r="F123" s="88">
        <f>SUMPRODUCT(-(Bens!$B$4:$B$103=Analítico!$B123),-(Bens!$D$4:$D$103=Analítico!F$1),(Bens!$G$4:$G$103))</f>
        <v>0</v>
      </c>
      <c r="G123" s="88">
        <f>SUMPRODUCT(-(Bens!$B$4:$B$103=Analítico!$B123),-(Bens!$D$4:$D$103=Analítico!G$1),(Bens!$G$4:$G$103))</f>
        <v>0</v>
      </c>
      <c r="H123" s="88">
        <f>SUMPRODUCT(-(Bens!$B$4:$B$103=Analítico!$B123),-(Bens!$D$4:$D$103=Analítico!H$1),(Bens!$G$4:$G$103))</f>
        <v>0</v>
      </c>
      <c r="I123" s="88">
        <f>SUMPRODUCT(-(Bens!$B$4:$B$103=Analítico!$B123),-(Bens!$D$4:$D$103=Analítico!I$1),(Bens!$G$4:$G$103))</f>
        <v>0</v>
      </c>
      <c r="J123" s="88">
        <f>SUMPRODUCT(-(Bens!$B$4:$B$103=Analítico!$B123),-(Bens!$D$4:$D$103=Analítico!J$1),(Bens!$G$4:$G$103))</f>
        <v>0</v>
      </c>
      <c r="K123" s="88">
        <f>SUMPRODUCT(-(Bens!$B$4:$B$103=Analítico!$B123),-(Bens!$D$4:$D$103=Analítico!K$1),(Bens!$G$4:$G$103))</f>
        <v>0</v>
      </c>
      <c r="L123" s="88">
        <f>SUMPRODUCT(-(Bens!$B$4:$B$103=Analítico!$B123),-(Bens!$D$4:$D$103=Analítico!L$1),(Bens!$G$4:$G$103))</f>
        <v>0</v>
      </c>
      <c r="M123" s="88">
        <f>SUMPRODUCT(-(Bens!$B$4:$B$103=Analítico!$B123),-(Bens!$D$4:$D$103=Analítico!M$1),(Bens!$G$4:$G$103))</f>
        <v>0</v>
      </c>
      <c r="N123" s="88">
        <f>SUMPRODUCT(-(Bens!$B$4:$B$103=Analítico!$B123),-(Bens!$D$4:$D$103=Analítico!N$1),(Bens!$G$4:$G$103))</f>
        <v>0</v>
      </c>
      <c r="O123" s="88">
        <f>SUMPRODUCT(-(Bens!$B$4:$B$103=Analítico!$B123),-(Bens!$D$4:$D$103=Analítico!O$1),(Bens!$G$4:$G$103))</f>
        <v>0</v>
      </c>
      <c r="P123" s="88">
        <f>SUMPRODUCT(-(Bens!$B$4:$B$103=Analítico!$B123),-(Bens!$D$4:$D$103=Analítico!P$1),(Bens!$G$4:$G$103))</f>
        <v>0</v>
      </c>
      <c r="Q123" s="88">
        <f>SUMPRODUCT(-(Bens!$B$4:$B$103=Analítico!$B123),-(Bens!$D$4:$D$103=Analítico!Q$1),(Bens!$G$4:$G$103))</f>
        <v>0</v>
      </c>
      <c r="R123" s="88">
        <f>SUMPRODUCT(-(Bens!$B$4:$B$103=Analítico!$B123),-(Bens!$D$4:$D$103=Analítico!R$1),(Bens!$G$4:$G$103))</f>
        <v>0</v>
      </c>
      <c r="S123" s="88">
        <f>SUMPRODUCT(-(Bens!$B$4:$B$103=Analítico!$B123),-(Bens!$D$4:$D$103=Analítico!S$1),(Bens!$G$4:$G$103))</f>
        <v>0</v>
      </c>
      <c r="T123" s="88">
        <f>SUMPRODUCT(-(Bens!$B$4:$B$103=Analítico!$B123),-(Bens!$D$4:$D$103=Analítico!T$1),(Bens!$G$4:$G$103))</f>
        <v>0</v>
      </c>
      <c r="U123" s="88">
        <f>SUMPRODUCT(-(Bens!$B$4:$B$103=Analítico!$B123),-(Bens!$D$4:$D$103=Analítico!U$1),(Bens!$G$4:$G$103))</f>
        <v>0</v>
      </c>
      <c r="V123" s="88">
        <f>SUMPRODUCT(-(Bens!$B$4:$B$103=Analítico!$B123),-(Bens!$D$4:$D$103=Analítico!V$1),(Bens!$G$4:$G$103))</f>
        <v>0</v>
      </c>
      <c r="W123" s="88">
        <f>SUMPRODUCT(-(Bens!$B$4:$B$103=Analítico!$B123),-(Bens!$D$4:$D$103=Analítico!W$1),(Bens!$G$4:$G$103))</f>
        <v>0</v>
      </c>
      <c r="X123" s="88">
        <f>SUMPRODUCT(-(Bens!$B$4:$B$103=Analítico!$B123),-(Bens!$D$4:$D$103=Analítico!X$1),(Bens!$G$4:$G$103))</f>
        <v>0</v>
      </c>
      <c r="Y123" s="88">
        <f>SUMPRODUCT(-(Bens!$B$4:$B$103=Analítico!$B123),-(Bens!$D$4:$D$103=Analítico!Y$1),(Bens!$G$4:$G$103))</f>
        <v>0</v>
      </c>
      <c r="Z123" s="88">
        <f>SUMPRODUCT(-(Bens!$B$4:$B$103=Analítico!$B123),-(Bens!$D$4:$D$103=Analítico!Z$1),(Bens!$G$4:$G$103))</f>
        <v>0</v>
      </c>
      <c r="AA123" s="88">
        <f>SUMPRODUCT(-(Bens!$B$4:$B$103=Analítico!$B123),-(Bens!$D$4:$D$103=Analítico!AA$1),(Bens!$G$4:$G$103))</f>
        <v>0</v>
      </c>
      <c r="AB123" s="88">
        <f>SUMPRODUCT(-(Bens!$B$4:$B$103=Analítico!$B123),-(Bens!$D$4:$D$103=Analítico!AB$1),(Bens!$G$4:$G$103))</f>
        <v>0</v>
      </c>
      <c r="AC123" s="88">
        <f>SUMPRODUCT(-(Bens!$B$4:$B$103=Analítico!$B123),-(Bens!$D$4:$D$103=Analítico!AC$1),(Bens!$G$4:$G$103))</f>
        <v>0</v>
      </c>
      <c r="AD123" s="88">
        <f>SUMPRODUCT(-(Bens!$B$4:$B$103=Analítico!$B123),-(Bens!$D$4:$D$103=Analítico!AD$1),(Bens!$G$4:$G$103))</f>
        <v>0</v>
      </c>
      <c r="AE123" s="88">
        <f>SUMPRODUCT(-(Bens!$B$4:$B$103=Analítico!$B123),-(Bens!$D$4:$D$103=Analítico!AE$1),(Bens!$G$4:$G$103))</f>
        <v>0</v>
      </c>
      <c r="AF123" s="88">
        <f>SUMPRODUCT(-(Bens!$B$4:$B$103=Analítico!$B123),-(Bens!$D$4:$D$103=Analítico!AF$1),(Bens!$G$4:$G$103))</f>
        <v>0</v>
      </c>
      <c r="AG123" s="88">
        <f>SUMPRODUCT(-(Bens!$B$4:$B$103=Analítico!$B123),-(Bens!$D$4:$D$103=Analítico!AG$1),(Bens!$G$4:$G$103))</f>
        <v>0</v>
      </c>
      <c r="AH123" s="88">
        <f>SUMPRODUCT(-(Bens!$B$4:$B$103=Analítico!$B123),-(Bens!$D$4:$D$103=Analítico!AH$1),(Bens!$G$4:$G$103))</f>
        <v>0</v>
      </c>
      <c r="AI123" s="88">
        <f>SUMPRODUCT(-(Bens!$B$4:$B$103=Analítico!$B123),-(Bens!$D$4:$D$103=Analítico!AI$1),(Bens!$G$4:$G$103))</f>
        <v>0</v>
      </c>
      <c r="AJ123" s="88">
        <f>SUMPRODUCT(-(Bens!$B$4:$B$103=Analítico!$B123),-(Bens!$D$4:$D$103=Analítico!AJ$1),(Bens!$G$4:$G$103))</f>
        <v>0</v>
      </c>
      <c r="AK123" s="88">
        <f>SUMPRODUCT(-(Bens!$B$4:$B$103=Analítico!$B123),-(Bens!$D$4:$D$103=Analítico!AK$1),(Bens!$G$4:$G$103))</f>
        <v>0</v>
      </c>
      <c r="AL123" s="88">
        <f>SUMPRODUCT(-(Bens!$B$4:$B$103=Analítico!$B123),-(Bens!$D$4:$D$103=Analítico!AL$1),(Bens!$G$4:$G$103))</f>
        <v>0</v>
      </c>
      <c r="AM123" s="122">
        <f t="shared" ref="AM123:AM135" si="23">SUM(C123:AL123)</f>
        <v>0</v>
      </c>
      <c r="AN123" s="91">
        <f t="shared" ref="AN123:AN139" ca="1" si="24">IF($AM$139=0,0,AM123/$AM$139)</f>
        <v>0</v>
      </c>
      <c r="AO123" s="108"/>
      <c r="AP123" s="108"/>
      <c r="AQ123" s="108"/>
      <c r="AR123" s="108"/>
      <c r="AS123" s="108"/>
      <c r="AT123" s="108"/>
      <c r="AU123" s="108"/>
      <c r="AV123" s="108"/>
      <c r="AW123" s="108"/>
      <c r="AX123" s="108"/>
      <c r="AY123" s="108"/>
      <c r="AZ123" s="108"/>
      <c r="BA123" s="108"/>
      <c r="BB123" s="108"/>
      <c r="BC123" s="108"/>
      <c r="BD123" s="108"/>
      <c r="BE123" s="108"/>
    </row>
    <row r="124" spans="1:57" ht="23.25" customHeight="1">
      <c r="A124" s="76" t="s">
        <v>337</v>
      </c>
      <c r="B124" s="137" t="s">
        <v>338</v>
      </c>
      <c r="C124" s="88">
        <f>SUMPRODUCT(-(Bens!$B$4:$B$103=Analítico!$B124),-(Bens!$D$4:$D$103=Analítico!C$1),(Bens!$G$4:$G$103))</f>
        <v>0</v>
      </c>
      <c r="D124" s="88">
        <f>SUMPRODUCT(-(Bens!$B$4:$B$103=Analítico!$B124),-(Bens!$D$4:$D$103=Analítico!D$1),(Bens!$G$4:$G$103))</f>
        <v>0</v>
      </c>
      <c r="E124" s="88">
        <f>SUMPRODUCT(-(Bens!$B$4:$B$103=Analítico!$B124),-(Bens!$D$4:$D$103=Analítico!E$1),(Bens!$G$4:$G$103))</f>
        <v>0</v>
      </c>
      <c r="F124" s="88">
        <f>SUMPRODUCT(-(Bens!$B$4:$B$103=Analítico!$B124),-(Bens!$D$4:$D$103=Analítico!F$1),(Bens!$G$4:$G$103))</f>
        <v>0</v>
      </c>
      <c r="G124" s="88">
        <f>SUMPRODUCT(-(Bens!$B$4:$B$103=Analítico!$B124),-(Bens!$D$4:$D$103=Analítico!G$1),(Bens!$G$4:$G$103))</f>
        <v>0</v>
      </c>
      <c r="H124" s="88">
        <f>SUMPRODUCT(-(Bens!$B$4:$B$103=Analítico!$B124),-(Bens!$D$4:$D$103=Analítico!H$1),(Bens!$G$4:$G$103))</f>
        <v>0</v>
      </c>
      <c r="I124" s="88">
        <f>SUMPRODUCT(-(Bens!$B$4:$B$103=Analítico!$B124),-(Bens!$D$4:$D$103=Analítico!I$1),(Bens!$G$4:$G$103))</f>
        <v>0</v>
      </c>
      <c r="J124" s="88">
        <f>SUMPRODUCT(-(Bens!$B$4:$B$103=Analítico!$B124),-(Bens!$D$4:$D$103=Analítico!J$1),(Bens!$G$4:$G$103))</f>
        <v>0</v>
      </c>
      <c r="K124" s="88">
        <f>SUMPRODUCT(-(Bens!$B$4:$B$103=Analítico!$B124),-(Bens!$D$4:$D$103=Analítico!K$1),(Bens!$G$4:$G$103))</f>
        <v>0</v>
      </c>
      <c r="L124" s="88">
        <f>SUMPRODUCT(-(Bens!$B$4:$B$103=Analítico!$B124),-(Bens!$D$4:$D$103=Analítico!L$1),(Bens!$G$4:$G$103))</f>
        <v>0</v>
      </c>
      <c r="M124" s="88">
        <f>SUMPRODUCT(-(Bens!$B$4:$B$103=Analítico!$B124),-(Bens!$D$4:$D$103=Analítico!M$1),(Bens!$G$4:$G$103))</f>
        <v>0</v>
      </c>
      <c r="N124" s="88">
        <f>SUMPRODUCT(-(Bens!$B$4:$B$103=Analítico!$B124),-(Bens!$D$4:$D$103=Analítico!N$1),(Bens!$G$4:$G$103))</f>
        <v>0</v>
      </c>
      <c r="O124" s="88">
        <f>SUMPRODUCT(-(Bens!$B$4:$B$103=Analítico!$B124),-(Bens!$D$4:$D$103=Analítico!O$1),(Bens!$G$4:$G$103))</f>
        <v>0</v>
      </c>
      <c r="P124" s="88">
        <f>SUMPRODUCT(-(Bens!$B$4:$B$103=Analítico!$B124),-(Bens!$D$4:$D$103=Analítico!P$1),(Bens!$G$4:$G$103))</f>
        <v>0</v>
      </c>
      <c r="Q124" s="88">
        <f>SUMPRODUCT(-(Bens!$B$4:$B$103=Analítico!$B124),-(Bens!$D$4:$D$103=Analítico!Q$1),(Bens!$G$4:$G$103))</f>
        <v>0</v>
      </c>
      <c r="R124" s="88">
        <f>SUMPRODUCT(-(Bens!$B$4:$B$103=Analítico!$B124),-(Bens!$D$4:$D$103=Analítico!R$1),(Bens!$G$4:$G$103))</f>
        <v>0</v>
      </c>
      <c r="S124" s="88">
        <f>SUMPRODUCT(-(Bens!$B$4:$B$103=Analítico!$B124),-(Bens!$D$4:$D$103=Analítico!S$1),(Bens!$G$4:$G$103))</f>
        <v>0</v>
      </c>
      <c r="T124" s="88">
        <f>SUMPRODUCT(-(Bens!$B$4:$B$103=Analítico!$B124),-(Bens!$D$4:$D$103=Analítico!T$1),(Bens!$G$4:$G$103))</f>
        <v>0</v>
      </c>
      <c r="U124" s="88">
        <f>SUMPRODUCT(-(Bens!$B$4:$B$103=Analítico!$B124),-(Bens!$D$4:$D$103=Analítico!U$1),(Bens!$G$4:$G$103))</f>
        <v>0</v>
      </c>
      <c r="V124" s="88">
        <f>SUMPRODUCT(-(Bens!$B$4:$B$103=Analítico!$B124),-(Bens!$D$4:$D$103=Analítico!V$1),(Bens!$G$4:$G$103))</f>
        <v>0</v>
      </c>
      <c r="W124" s="88">
        <f>SUMPRODUCT(-(Bens!$B$4:$B$103=Analítico!$B124),-(Bens!$D$4:$D$103=Analítico!W$1),(Bens!$G$4:$G$103))</f>
        <v>0</v>
      </c>
      <c r="X124" s="88">
        <f>SUMPRODUCT(-(Bens!$B$4:$B$103=Analítico!$B124),-(Bens!$D$4:$D$103=Analítico!X$1),(Bens!$G$4:$G$103))</f>
        <v>0</v>
      </c>
      <c r="Y124" s="88">
        <f>SUMPRODUCT(-(Bens!$B$4:$B$103=Analítico!$B124),-(Bens!$D$4:$D$103=Analítico!Y$1),(Bens!$G$4:$G$103))</f>
        <v>0</v>
      </c>
      <c r="Z124" s="88">
        <f>SUMPRODUCT(-(Bens!$B$4:$B$103=Analítico!$B124),-(Bens!$D$4:$D$103=Analítico!Z$1),(Bens!$G$4:$G$103))</f>
        <v>0</v>
      </c>
      <c r="AA124" s="88">
        <f>SUMPRODUCT(-(Bens!$B$4:$B$103=Analítico!$B124),-(Bens!$D$4:$D$103=Analítico!AA$1),(Bens!$G$4:$G$103))</f>
        <v>0</v>
      </c>
      <c r="AB124" s="88">
        <f>SUMPRODUCT(-(Bens!$B$4:$B$103=Analítico!$B124),-(Bens!$D$4:$D$103=Analítico!AB$1),(Bens!$G$4:$G$103))</f>
        <v>0</v>
      </c>
      <c r="AC124" s="88">
        <f>SUMPRODUCT(-(Bens!$B$4:$B$103=Analítico!$B124),-(Bens!$D$4:$D$103=Analítico!AC$1),(Bens!$G$4:$G$103))</f>
        <v>0</v>
      </c>
      <c r="AD124" s="88">
        <f>SUMPRODUCT(-(Bens!$B$4:$B$103=Analítico!$B124),-(Bens!$D$4:$D$103=Analítico!AD$1),(Bens!$G$4:$G$103))</f>
        <v>0</v>
      </c>
      <c r="AE124" s="88">
        <f>SUMPRODUCT(-(Bens!$B$4:$B$103=Analítico!$B124),-(Bens!$D$4:$D$103=Analítico!AE$1),(Bens!$G$4:$G$103))</f>
        <v>0</v>
      </c>
      <c r="AF124" s="88">
        <f>SUMPRODUCT(-(Bens!$B$4:$B$103=Analítico!$B124),-(Bens!$D$4:$D$103=Analítico!AF$1),(Bens!$G$4:$G$103))</f>
        <v>0</v>
      </c>
      <c r="AG124" s="88">
        <f>SUMPRODUCT(-(Bens!$B$4:$B$103=Analítico!$B124),-(Bens!$D$4:$D$103=Analítico!AG$1),(Bens!$G$4:$G$103))</f>
        <v>0</v>
      </c>
      <c r="AH124" s="88">
        <f>SUMPRODUCT(-(Bens!$B$4:$B$103=Analítico!$B124),-(Bens!$D$4:$D$103=Analítico!AH$1),(Bens!$G$4:$G$103))</f>
        <v>0</v>
      </c>
      <c r="AI124" s="88">
        <f>SUMPRODUCT(-(Bens!$B$4:$B$103=Analítico!$B124),-(Bens!$D$4:$D$103=Analítico!AI$1),(Bens!$G$4:$G$103))</f>
        <v>0</v>
      </c>
      <c r="AJ124" s="88">
        <f>SUMPRODUCT(-(Bens!$B$4:$B$103=Analítico!$B124),-(Bens!$D$4:$D$103=Analítico!AJ$1),(Bens!$G$4:$G$103))</f>
        <v>0</v>
      </c>
      <c r="AK124" s="88">
        <f>SUMPRODUCT(-(Bens!$B$4:$B$103=Analítico!$B124),-(Bens!$D$4:$D$103=Analítico!AK$1),(Bens!$G$4:$G$103))</f>
        <v>0</v>
      </c>
      <c r="AL124" s="88">
        <f>SUMPRODUCT(-(Bens!$B$4:$B$103=Analítico!$B124),-(Bens!$D$4:$D$103=Analítico!AL$1),(Bens!$G$4:$G$103))</f>
        <v>0</v>
      </c>
      <c r="AM124" s="122">
        <f t="shared" si="23"/>
        <v>0</v>
      </c>
      <c r="AN124" s="91">
        <f t="shared" ca="1" si="24"/>
        <v>0</v>
      </c>
      <c r="AO124" s="108"/>
      <c r="AP124" s="108"/>
      <c r="AQ124" s="108"/>
      <c r="AR124" s="108"/>
      <c r="AS124" s="108"/>
      <c r="AT124" s="108"/>
      <c r="AU124" s="108"/>
      <c r="AV124" s="108"/>
      <c r="AW124" s="108"/>
      <c r="AX124" s="108"/>
      <c r="AY124" s="108"/>
      <c r="AZ124" s="108"/>
      <c r="BA124" s="108"/>
      <c r="BB124" s="108"/>
      <c r="BC124" s="108"/>
      <c r="BD124" s="108"/>
      <c r="BE124" s="108"/>
    </row>
    <row r="125" spans="1:57" ht="23.25" customHeight="1">
      <c r="A125" s="76" t="s">
        <v>339</v>
      </c>
      <c r="B125" s="137" t="s">
        <v>340</v>
      </c>
      <c r="C125" s="88">
        <f>SUMPRODUCT(-(Bens!$B$4:$B$103=Analítico!$B125),-(Bens!$D$4:$D$103=Analítico!C$1),(Bens!$G$4:$G$103))</f>
        <v>75775</v>
      </c>
      <c r="D125" s="88">
        <f>SUMPRODUCT(-(Bens!$B$4:$B$103=Analítico!$B125),-(Bens!$D$4:$D$103=Analítico!D$1),(Bens!$G$4:$G$103))</f>
        <v>0</v>
      </c>
      <c r="E125" s="88">
        <f>SUMPRODUCT(-(Bens!$B$4:$B$103=Analítico!$B125),-(Bens!$D$4:$D$103=Analítico!E$1),(Bens!$G$4:$G$103))</f>
        <v>0</v>
      </c>
      <c r="F125" s="88">
        <f>SUMPRODUCT(-(Bens!$B$4:$B$103=Analítico!$B125),-(Bens!$D$4:$D$103=Analítico!F$1),(Bens!$G$4:$G$103))</f>
        <v>0</v>
      </c>
      <c r="G125" s="88">
        <f>SUMPRODUCT(-(Bens!$B$4:$B$103=Analítico!$B125),-(Bens!$D$4:$D$103=Analítico!G$1),(Bens!$G$4:$G$103))</f>
        <v>0</v>
      </c>
      <c r="H125" s="88">
        <f>SUMPRODUCT(-(Bens!$B$4:$B$103=Analítico!$B125),-(Bens!$D$4:$D$103=Analítico!H$1),(Bens!$G$4:$G$103))</f>
        <v>0</v>
      </c>
      <c r="I125" s="88">
        <f>SUMPRODUCT(-(Bens!$B$4:$B$103=Analítico!$B125),-(Bens!$D$4:$D$103=Analítico!I$1),(Bens!$G$4:$G$103))</f>
        <v>0</v>
      </c>
      <c r="J125" s="88">
        <f>SUMPRODUCT(-(Bens!$B$4:$B$103=Analítico!$B125),-(Bens!$D$4:$D$103=Analítico!J$1),(Bens!$G$4:$G$103))</f>
        <v>0</v>
      </c>
      <c r="K125" s="88">
        <f>SUMPRODUCT(-(Bens!$B$4:$B$103=Analítico!$B125),-(Bens!$D$4:$D$103=Analítico!K$1),(Bens!$G$4:$G$103))</f>
        <v>0</v>
      </c>
      <c r="L125" s="88">
        <f>SUMPRODUCT(-(Bens!$B$4:$B$103=Analítico!$B125),-(Bens!$D$4:$D$103=Analítico!L$1),(Bens!$G$4:$G$103))</f>
        <v>0</v>
      </c>
      <c r="M125" s="88">
        <f>SUMPRODUCT(-(Bens!$B$4:$B$103=Analítico!$B125),-(Bens!$D$4:$D$103=Analítico!M$1),(Bens!$G$4:$G$103))</f>
        <v>0</v>
      </c>
      <c r="N125" s="88">
        <f>SUMPRODUCT(-(Bens!$B$4:$B$103=Analítico!$B125),-(Bens!$D$4:$D$103=Analítico!N$1),(Bens!$G$4:$G$103))</f>
        <v>0</v>
      </c>
      <c r="O125" s="88">
        <f>SUMPRODUCT(-(Bens!$B$4:$B$103=Analítico!$B125),-(Bens!$D$4:$D$103=Analítico!O$1),(Bens!$G$4:$G$103))</f>
        <v>0</v>
      </c>
      <c r="P125" s="88">
        <f>SUMPRODUCT(-(Bens!$B$4:$B$103=Analítico!$B125),-(Bens!$D$4:$D$103=Analítico!P$1),(Bens!$G$4:$G$103))</f>
        <v>0</v>
      </c>
      <c r="Q125" s="88">
        <f>SUMPRODUCT(-(Bens!$B$4:$B$103=Analítico!$B125),-(Bens!$D$4:$D$103=Analítico!Q$1),(Bens!$G$4:$G$103))</f>
        <v>0</v>
      </c>
      <c r="R125" s="88">
        <f>SUMPRODUCT(-(Bens!$B$4:$B$103=Analítico!$B125),-(Bens!$D$4:$D$103=Analítico!R$1),(Bens!$G$4:$G$103))</f>
        <v>0</v>
      </c>
      <c r="S125" s="88">
        <f>SUMPRODUCT(-(Bens!$B$4:$B$103=Analítico!$B125),-(Bens!$D$4:$D$103=Analítico!S$1),(Bens!$G$4:$G$103))</f>
        <v>0</v>
      </c>
      <c r="T125" s="88">
        <f>SUMPRODUCT(-(Bens!$B$4:$B$103=Analítico!$B125),-(Bens!$D$4:$D$103=Analítico!T$1),(Bens!$G$4:$G$103))</f>
        <v>0</v>
      </c>
      <c r="U125" s="88">
        <f>SUMPRODUCT(-(Bens!$B$4:$B$103=Analítico!$B125),-(Bens!$D$4:$D$103=Analítico!U$1),(Bens!$G$4:$G$103))</f>
        <v>0</v>
      </c>
      <c r="V125" s="88">
        <f>SUMPRODUCT(-(Bens!$B$4:$B$103=Analítico!$B125),-(Bens!$D$4:$D$103=Analítico!V$1),(Bens!$G$4:$G$103))</f>
        <v>0</v>
      </c>
      <c r="W125" s="88">
        <f>SUMPRODUCT(-(Bens!$B$4:$B$103=Analítico!$B125),-(Bens!$D$4:$D$103=Analítico!W$1),(Bens!$G$4:$G$103))</f>
        <v>0</v>
      </c>
      <c r="X125" s="88">
        <f>SUMPRODUCT(-(Bens!$B$4:$B$103=Analítico!$B125),-(Bens!$D$4:$D$103=Analítico!X$1),(Bens!$G$4:$G$103))</f>
        <v>0</v>
      </c>
      <c r="Y125" s="88">
        <f>SUMPRODUCT(-(Bens!$B$4:$B$103=Analítico!$B125),-(Bens!$D$4:$D$103=Analítico!Y$1),(Bens!$G$4:$G$103))</f>
        <v>0</v>
      </c>
      <c r="Z125" s="88">
        <f>SUMPRODUCT(-(Bens!$B$4:$B$103=Analítico!$B125),-(Bens!$D$4:$D$103=Analítico!Z$1),(Bens!$G$4:$G$103))</f>
        <v>0</v>
      </c>
      <c r="AA125" s="88">
        <f>SUMPRODUCT(-(Bens!$B$4:$B$103=Analítico!$B125),-(Bens!$D$4:$D$103=Analítico!AA$1),(Bens!$G$4:$G$103))</f>
        <v>0</v>
      </c>
      <c r="AB125" s="88">
        <f>SUMPRODUCT(-(Bens!$B$4:$B$103=Analítico!$B125),-(Bens!$D$4:$D$103=Analítico!AB$1),(Bens!$G$4:$G$103))</f>
        <v>0</v>
      </c>
      <c r="AC125" s="88">
        <f>SUMPRODUCT(-(Bens!$B$4:$B$103=Analítico!$B125),-(Bens!$D$4:$D$103=Analítico!AC$1),(Bens!$G$4:$G$103))</f>
        <v>0</v>
      </c>
      <c r="AD125" s="88">
        <f>SUMPRODUCT(-(Bens!$B$4:$B$103=Analítico!$B125),-(Bens!$D$4:$D$103=Analítico!AD$1),(Bens!$G$4:$G$103))</f>
        <v>0</v>
      </c>
      <c r="AE125" s="88">
        <f>SUMPRODUCT(-(Bens!$B$4:$B$103=Analítico!$B125),-(Bens!$D$4:$D$103=Analítico!AE$1),(Bens!$G$4:$G$103))</f>
        <v>0</v>
      </c>
      <c r="AF125" s="88">
        <f>SUMPRODUCT(-(Bens!$B$4:$B$103=Analítico!$B125),-(Bens!$D$4:$D$103=Analítico!AF$1),(Bens!$G$4:$G$103))</f>
        <v>0</v>
      </c>
      <c r="AG125" s="88">
        <f>SUMPRODUCT(-(Bens!$B$4:$B$103=Analítico!$B125),-(Bens!$D$4:$D$103=Analítico!AG$1),(Bens!$G$4:$G$103))</f>
        <v>0</v>
      </c>
      <c r="AH125" s="88">
        <f>SUMPRODUCT(-(Bens!$B$4:$B$103=Analítico!$B125),-(Bens!$D$4:$D$103=Analítico!AH$1),(Bens!$G$4:$G$103))</f>
        <v>0</v>
      </c>
      <c r="AI125" s="88">
        <f>SUMPRODUCT(-(Bens!$B$4:$B$103=Analítico!$B125),-(Bens!$D$4:$D$103=Analítico!AI$1),(Bens!$G$4:$G$103))</f>
        <v>0</v>
      </c>
      <c r="AJ125" s="88">
        <f>SUMPRODUCT(-(Bens!$B$4:$B$103=Analítico!$B125),-(Bens!$D$4:$D$103=Analítico!AJ$1),(Bens!$G$4:$G$103))</f>
        <v>0</v>
      </c>
      <c r="AK125" s="88">
        <f>SUMPRODUCT(-(Bens!$B$4:$B$103=Analítico!$B125),-(Bens!$D$4:$D$103=Analítico!AK$1),(Bens!$G$4:$G$103))</f>
        <v>0</v>
      </c>
      <c r="AL125" s="88">
        <f>SUMPRODUCT(-(Bens!$B$4:$B$103=Analítico!$B125),-(Bens!$D$4:$D$103=Analítico!AL$1),(Bens!$G$4:$G$103))</f>
        <v>0</v>
      </c>
      <c r="AM125" s="122">
        <f t="shared" si="23"/>
        <v>75775</v>
      </c>
      <c r="AN125" s="91">
        <f t="shared" ca="1" si="24"/>
        <v>4.9480511750846588E-3</v>
      </c>
      <c r="AO125" s="108"/>
      <c r="AP125" s="108"/>
      <c r="AQ125" s="108"/>
      <c r="AR125" s="108"/>
      <c r="AS125" s="108"/>
      <c r="AT125" s="108"/>
      <c r="AU125" s="108"/>
      <c r="AV125" s="108"/>
      <c r="AW125" s="108"/>
      <c r="AX125" s="108"/>
      <c r="AY125" s="108"/>
      <c r="AZ125" s="108"/>
      <c r="BA125" s="108"/>
      <c r="BB125" s="108"/>
      <c r="BC125" s="108"/>
      <c r="BD125" s="108"/>
      <c r="BE125" s="108"/>
    </row>
    <row r="126" spans="1:57" ht="23.25" customHeight="1">
      <c r="A126" s="76" t="s">
        <v>341</v>
      </c>
      <c r="B126" s="137" t="s">
        <v>342</v>
      </c>
      <c r="C126" s="88">
        <f>SUMPRODUCT(-(Bens!$B$4:$B$103=Analítico!$B126),-(Bens!$D$4:$D$103=Analítico!C$1),(Bens!$G$4:$G$103))</f>
        <v>0</v>
      </c>
      <c r="D126" s="88">
        <f>SUMPRODUCT(-(Bens!$B$4:$B$103=Analítico!$B126),-(Bens!$D$4:$D$103=Analítico!D$1),(Bens!$G$4:$G$103))</f>
        <v>0</v>
      </c>
      <c r="E126" s="88">
        <f>SUMPRODUCT(-(Bens!$B$4:$B$103=Analítico!$B126),-(Bens!$D$4:$D$103=Analítico!E$1),(Bens!$G$4:$G$103))</f>
        <v>0</v>
      </c>
      <c r="F126" s="88">
        <f>SUMPRODUCT(-(Bens!$B$4:$B$103=Analítico!$B126),-(Bens!$D$4:$D$103=Analítico!F$1),(Bens!$G$4:$G$103))</f>
        <v>0</v>
      </c>
      <c r="G126" s="88">
        <f>SUMPRODUCT(-(Bens!$B$4:$B$103=Analítico!$B126),-(Bens!$D$4:$D$103=Analítico!G$1),(Bens!$G$4:$G$103))</f>
        <v>0</v>
      </c>
      <c r="H126" s="88">
        <f>SUMPRODUCT(-(Bens!$B$4:$B$103=Analítico!$B126),-(Bens!$D$4:$D$103=Analítico!H$1),(Bens!$G$4:$G$103))</f>
        <v>0</v>
      </c>
      <c r="I126" s="88">
        <f>SUMPRODUCT(-(Bens!$B$4:$B$103=Analítico!$B126),-(Bens!$D$4:$D$103=Analítico!I$1),(Bens!$G$4:$G$103))</f>
        <v>0</v>
      </c>
      <c r="J126" s="88">
        <f>SUMPRODUCT(-(Bens!$B$4:$B$103=Analítico!$B126),-(Bens!$D$4:$D$103=Analítico!J$1),(Bens!$G$4:$G$103))</f>
        <v>0</v>
      </c>
      <c r="K126" s="88">
        <f>SUMPRODUCT(-(Bens!$B$4:$B$103=Analítico!$B126),-(Bens!$D$4:$D$103=Analítico!K$1),(Bens!$G$4:$G$103))</f>
        <v>0</v>
      </c>
      <c r="L126" s="88">
        <f>SUMPRODUCT(-(Bens!$B$4:$B$103=Analítico!$B126),-(Bens!$D$4:$D$103=Analítico!L$1),(Bens!$G$4:$G$103))</f>
        <v>0</v>
      </c>
      <c r="M126" s="88">
        <f>SUMPRODUCT(-(Bens!$B$4:$B$103=Analítico!$B126),-(Bens!$D$4:$D$103=Analítico!M$1),(Bens!$G$4:$G$103))</f>
        <v>0</v>
      </c>
      <c r="N126" s="88">
        <f>SUMPRODUCT(-(Bens!$B$4:$B$103=Analítico!$B126),-(Bens!$D$4:$D$103=Analítico!N$1),(Bens!$G$4:$G$103))</f>
        <v>0</v>
      </c>
      <c r="O126" s="88">
        <f>SUMPRODUCT(-(Bens!$B$4:$B$103=Analítico!$B126),-(Bens!$D$4:$D$103=Analítico!O$1),(Bens!$G$4:$G$103))</f>
        <v>0</v>
      </c>
      <c r="P126" s="88">
        <f>SUMPRODUCT(-(Bens!$B$4:$B$103=Analítico!$B126),-(Bens!$D$4:$D$103=Analítico!P$1),(Bens!$G$4:$G$103))</f>
        <v>0</v>
      </c>
      <c r="Q126" s="88">
        <f>SUMPRODUCT(-(Bens!$B$4:$B$103=Analítico!$B126),-(Bens!$D$4:$D$103=Analítico!Q$1),(Bens!$G$4:$G$103))</f>
        <v>0</v>
      </c>
      <c r="R126" s="88">
        <f>SUMPRODUCT(-(Bens!$B$4:$B$103=Analítico!$B126),-(Bens!$D$4:$D$103=Analítico!R$1),(Bens!$G$4:$G$103))</f>
        <v>0</v>
      </c>
      <c r="S126" s="88">
        <f>SUMPRODUCT(-(Bens!$B$4:$B$103=Analítico!$B126),-(Bens!$D$4:$D$103=Analítico!S$1),(Bens!$G$4:$G$103))</f>
        <v>0</v>
      </c>
      <c r="T126" s="88">
        <f>SUMPRODUCT(-(Bens!$B$4:$B$103=Analítico!$B126),-(Bens!$D$4:$D$103=Analítico!T$1),(Bens!$G$4:$G$103))</f>
        <v>0</v>
      </c>
      <c r="U126" s="88">
        <f>SUMPRODUCT(-(Bens!$B$4:$B$103=Analítico!$B126),-(Bens!$D$4:$D$103=Analítico!U$1),(Bens!$G$4:$G$103))</f>
        <v>0</v>
      </c>
      <c r="V126" s="88">
        <f>SUMPRODUCT(-(Bens!$B$4:$B$103=Analítico!$B126),-(Bens!$D$4:$D$103=Analítico!V$1),(Bens!$G$4:$G$103))</f>
        <v>0</v>
      </c>
      <c r="W126" s="88">
        <f>SUMPRODUCT(-(Bens!$B$4:$B$103=Analítico!$B126),-(Bens!$D$4:$D$103=Analítico!W$1),(Bens!$G$4:$G$103))</f>
        <v>0</v>
      </c>
      <c r="X126" s="88">
        <f>SUMPRODUCT(-(Bens!$B$4:$B$103=Analítico!$B126),-(Bens!$D$4:$D$103=Analítico!X$1),(Bens!$G$4:$G$103))</f>
        <v>0</v>
      </c>
      <c r="Y126" s="88">
        <f>SUMPRODUCT(-(Bens!$B$4:$B$103=Analítico!$B126),-(Bens!$D$4:$D$103=Analítico!Y$1),(Bens!$G$4:$G$103))</f>
        <v>0</v>
      </c>
      <c r="Z126" s="88">
        <f>SUMPRODUCT(-(Bens!$B$4:$B$103=Analítico!$B126),-(Bens!$D$4:$D$103=Analítico!Z$1),(Bens!$G$4:$G$103))</f>
        <v>0</v>
      </c>
      <c r="AA126" s="88">
        <f>SUMPRODUCT(-(Bens!$B$4:$B$103=Analítico!$B126),-(Bens!$D$4:$D$103=Analítico!AA$1),(Bens!$G$4:$G$103))</f>
        <v>0</v>
      </c>
      <c r="AB126" s="88">
        <f>SUMPRODUCT(-(Bens!$B$4:$B$103=Analítico!$B126),-(Bens!$D$4:$D$103=Analítico!AB$1),(Bens!$G$4:$G$103))</f>
        <v>0</v>
      </c>
      <c r="AC126" s="88">
        <f>SUMPRODUCT(-(Bens!$B$4:$B$103=Analítico!$B126),-(Bens!$D$4:$D$103=Analítico!AC$1),(Bens!$G$4:$G$103))</f>
        <v>0</v>
      </c>
      <c r="AD126" s="88">
        <f>SUMPRODUCT(-(Bens!$B$4:$B$103=Analítico!$B126),-(Bens!$D$4:$D$103=Analítico!AD$1),(Bens!$G$4:$G$103))</f>
        <v>0</v>
      </c>
      <c r="AE126" s="88">
        <f>SUMPRODUCT(-(Bens!$B$4:$B$103=Analítico!$B126),-(Bens!$D$4:$D$103=Analítico!AE$1),(Bens!$G$4:$G$103))</f>
        <v>0</v>
      </c>
      <c r="AF126" s="88">
        <f>SUMPRODUCT(-(Bens!$B$4:$B$103=Analítico!$B126),-(Bens!$D$4:$D$103=Analítico!AF$1),(Bens!$G$4:$G$103))</f>
        <v>0</v>
      </c>
      <c r="AG126" s="88">
        <f>SUMPRODUCT(-(Bens!$B$4:$B$103=Analítico!$B126),-(Bens!$D$4:$D$103=Analítico!AG$1),(Bens!$G$4:$G$103))</f>
        <v>0</v>
      </c>
      <c r="AH126" s="88">
        <f>SUMPRODUCT(-(Bens!$B$4:$B$103=Analítico!$B126),-(Bens!$D$4:$D$103=Analítico!AH$1),(Bens!$G$4:$G$103))</f>
        <v>0</v>
      </c>
      <c r="AI126" s="88">
        <f>SUMPRODUCT(-(Bens!$B$4:$B$103=Analítico!$B126),-(Bens!$D$4:$D$103=Analítico!AI$1),(Bens!$G$4:$G$103))</f>
        <v>0</v>
      </c>
      <c r="AJ126" s="88">
        <f>SUMPRODUCT(-(Bens!$B$4:$B$103=Analítico!$B126),-(Bens!$D$4:$D$103=Analítico!AJ$1),(Bens!$G$4:$G$103))</f>
        <v>0</v>
      </c>
      <c r="AK126" s="88">
        <f>SUMPRODUCT(-(Bens!$B$4:$B$103=Analítico!$B126),-(Bens!$D$4:$D$103=Analítico!AK$1),(Bens!$G$4:$G$103))</f>
        <v>0</v>
      </c>
      <c r="AL126" s="88">
        <f>SUMPRODUCT(-(Bens!$B$4:$B$103=Analítico!$B126),-(Bens!$D$4:$D$103=Analítico!AL$1),(Bens!$G$4:$G$103))</f>
        <v>0</v>
      </c>
      <c r="AM126" s="122">
        <f t="shared" si="23"/>
        <v>0</v>
      </c>
      <c r="AN126" s="91">
        <f t="shared" ca="1" si="24"/>
        <v>0</v>
      </c>
      <c r="AO126" s="108"/>
      <c r="AP126" s="108"/>
      <c r="AQ126" s="108"/>
      <c r="AR126" s="108"/>
      <c r="AS126" s="108"/>
      <c r="AT126" s="108"/>
      <c r="AU126" s="108"/>
      <c r="AV126" s="108"/>
      <c r="AW126" s="108"/>
      <c r="AX126" s="108"/>
      <c r="AY126" s="108"/>
      <c r="AZ126" s="108"/>
      <c r="BA126" s="108"/>
      <c r="BB126" s="108"/>
      <c r="BC126" s="108"/>
      <c r="BD126" s="108"/>
      <c r="BE126" s="108"/>
    </row>
    <row r="127" spans="1:57" ht="23.25" customHeight="1">
      <c r="A127" s="76" t="s">
        <v>343</v>
      </c>
      <c r="B127" s="137" t="s">
        <v>344</v>
      </c>
      <c r="C127" s="88">
        <f>SUMPRODUCT(-(Bens!$B$4:$B$103=Analítico!$B127),-(Bens!$D$4:$D$103=Analítico!C$1),(Bens!$G$4:$G$103))</f>
        <v>0</v>
      </c>
      <c r="D127" s="88">
        <f>SUMPRODUCT(-(Bens!$B$4:$B$103=Analítico!$B127),-(Bens!$D$4:$D$103=Analítico!D$1),(Bens!$G$4:$G$103))</f>
        <v>0</v>
      </c>
      <c r="E127" s="88">
        <f>SUMPRODUCT(-(Bens!$B$4:$B$103=Analítico!$B127),-(Bens!$D$4:$D$103=Analítico!E$1),(Bens!$G$4:$G$103))</f>
        <v>0</v>
      </c>
      <c r="F127" s="88">
        <f>SUMPRODUCT(-(Bens!$B$4:$B$103=Analítico!$B127),-(Bens!$D$4:$D$103=Analítico!F$1),(Bens!$G$4:$G$103))</f>
        <v>0</v>
      </c>
      <c r="G127" s="88">
        <f>SUMPRODUCT(-(Bens!$B$4:$B$103=Analítico!$B127),-(Bens!$D$4:$D$103=Analítico!G$1),(Bens!$G$4:$G$103))</f>
        <v>0</v>
      </c>
      <c r="H127" s="88">
        <f>SUMPRODUCT(-(Bens!$B$4:$B$103=Analítico!$B127),-(Bens!$D$4:$D$103=Analítico!H$1),(Bens!$G$4:$G$103))</f>
        <v>0</v>
      </c>
      <c r="I127" s="88">
        <f>SUMPRODUCT(-(Bens!$B$4:$B$103=Analítico!$B127),-(Bens!$D$4:$D$103=Analítico!I$1),(Bens!$G$4:$G$103))</f>
        <v>0</v>
      </c>
      <c r="J127" s="88">
        <f>SUMPRODUCT(-(Bens!$B$4:$B$103=Analítico!$B127),-(Bens!$D$4:$D$103=Analítico!J$1),(Bens!$G$4:$G$103))</f>
        <v>0</v>
      </c>
      <c r="K127" s="88">
        <f>SUMPRODUCT(-(Bens!$B$4:$B$103=Analítico!$B127),-(Bens!$D$4:$D$103=Analítico!K$1),(Bens!$G$4:$G$103))</f>
        <v>0</v>
      </c>
      <c r="L127" s="88">
        <f>SUMPRODUCT(-(Bens!$B$4:$B$103=Analítico!$B127),-(Bens!$D$4:$D$103=Analítico!L$1),(Bens!$G$4:$G$103))</f>
        <v>0</v>
      </c>
      <c r="M127" s="88">
        <f>SUMPRODUCT(-(Bens!$B$4:$B$103=Analítico!$B127),-(Bens!$D$4:$D$103=Analítico!M$1),(Bens!$G$4:$G$103))</f>
        <v>0</v>
      </c>
      <c r="N127" s="88">
        <f>SUMPRODUCT(-(Bens!$B$4:$B$103=Analítico!$B127),-(Bens!$D$4:$D$103=Analítico!N$1),(Bens!$G$4:$G$103))</f>
        <v>0</v>
      </c>
      <c r="O127" s="88">
        <f>SUMPRODUCT(-(Bens!$B$4:$B$103=Analítico!$B127),-(Bens!$D$4:$D$103=Analítico!O$1),(Bens!$G$4:$G$103))</f>
        <v>0</v>
      </c>
      <c r="P127" s="88">
        <f>SUMPRODUCT(-(Bens!$B$4:$B$103=Analítico!$B127),-(Bens!$D$4:$D$103=Analítico!P$1),(Bens!$G$4:$G$103))</f>
        <v>0</v>
      </c>
      <c r="Q127" s="88">
        <f>SUMPRODUCT(-(Bens!$B$4:$B$103=Analítico!$B127),-(Bens!$D$4:$D$103=Analítico!Q$1),(Bens!$G$4:$G$103))</f>
        <v>0</v>
      </c>
      <c r="R127" s="88">
        <f>SUMPRODUCT(-(Bens!$B$4:$B$103=Analítico!$B127),-(Bens!$D$4:$D$103=Analítico!R$1),(Bens!$G$4:$G$103))</f>
        <v>0</v>
      </c>
      <c r="S127" s="88">
        <f>SUMPRODUCT(-(Bens!$B$4:$B$103=Analítico!$B127),-(Bens!$D$4:$D$103=Analítico!S$1),(Bens!$G$4:$G$103))</f>
        <v>0</v>
      </c>
      <c r="T127" s="88">
        <f>SUMPRODUCT(-(Bens!$B$4:$B$103=Analítico!$B127),-(Bens!$D$4:$D$103=Analítico!T$1),(Bens!$G$4:$G$103))</f>
        <v>0</v>
      </c>
      <c r="U127" s="88">
        <f>SUMPRODUCT(-(Bens!$B$4:$B$103=Analítico!$B127),-(Bens!$D$4:$D$103=Analítico!U$1),(Bens!$G$4:$G$103))</f>
        <v>0</v>
      </c>
      <c r="V127" s="88">
        <f>SUMPRODUCT(-(Bens!$B$4:$B$103=Analítico!$B127),-(Bens!$D$4:$D$103=Analítico!V$1),(Bens!$G$4:$G$103))</f>
        <v>0</v>
      </c>
      <c r="W127" s="88">
        <f>SUMPRODUCT(-(Bens!$B$4:$B$103=Analítico!$B127),-(Bens!$D$4:$D$103=Analítico!W$1),(Bens!$G$4:$G$103))</f>
        <v>0</v>
      </c>
      <c r="X127" s="88">
        <f>SUMPRODUCT(-(Bens!$B$4:$B$103=Analítico!$B127),-(Bens!$D$4:$D$103=Analítico!X$1),(Bens!$G$4:$G$103))</f>
        <v>0</v>
      </c>
      <c r="Y127" s="88">
        <f>SUMPRODUCT(-(Bens!$B$4:$B$103=Analítico!$B127),-(Bens!$D$4:$D$103=Analítico!Y$1),(Bens!$G$4:$G$103))</f>
        <v>0</v>
      </c>
      <c r="Z127" s="88">
        <f>SUMPRODUCT(-(Bens!$B$4:$B$103=Analítico!$B127),-(Bens!$D$4:$D$103=Analítico!Z$1),(Bens!$G$4:$G$103))</f>
        <v>0</v>
      </c>
      <c r="AA127" s="88">
        <f>SUMPRODUCT(-(Bens!$B$4:$B$103=Analítico!$B127),-(Bens!$D$4:$D$103=Analítico!AA$1),(Bens!$G$4:$G$103))</f>
        <v>0</v>
      </c>
      <c r="AB127" s="88">
        <f>SUMPRODUCT(-(Bens!$B$4:$B$103=Analítico!$B127),-(Bens!$D$4:$D$103=Analítico!AB$1),(Bens!$G$4:$G$103))</f>
        <v>0</v>
      </c>
      <c r="AC127" s="88">
        <f>SUMPRODUCT(-(Bens!$B$4:$B$103=Analítico!$B127),-(Bens!$D$4:$D$103=Analítico!AC$1),(Bens!$G$4:$G$103))</f>
        <v>0</v>
      </c>
      <c r="AD127" s="88">
        <f>SUMPRODUCT(-(Bens!$B$4:$B$103=Analítico!$B127),-(Bens!$D$4:$D$103=Analítico!AD$1),(Bens!$G$4:$G$103))</f>
        <v>0</v>
      </c>
      <c r="AE127" s="88">
        <f>SUMPRODUCT(-(Bens!$B$4:$B$103=Analítico!$B127),-(Bens!$D$4:$D$103=Analítico!AE$1),(Bens!$G$4:$G$103))</f>
        <v>0</v>
      </c>
      <c r="AF127" s="88">
        <f>SUMPRODUCT(-(Bens!$B$4:$B$103=Analítico!$B127),-(Bens!$D$4:$D$103=Analítico!AF$1),(Bens!$G$4:$G$103))</f>
        <v>0</v>
      </c>
      <c r="AG127" s="88">
        <f>SUMPRODUCT(-(Bens!$B$4:$B$103=Analítico!$B127),-(Bens!$D$4:$D$103=Analítico!AG$1),(Bens!$G$4:$G$103))</f>
        <v>0</v>
      </c>
      <c r="AH127" s="88">
        <f>SUMPRODUCT(-(Bens!$B$4:$B$103=Analítico!$B127),-(Bens!$D$4:$D$103=Analítico!AH$1),(Bens!$G$4:$G$103))</f>
        <v>0</v>
      </c>
      <c r="AI127" s="88">
        <f>SUMPRODUCT(-(Bens!$B$4:$B$103=Analítico!$B127),-(Bens!$D$4:$D$103=Analítico!AI$1),(Bens!$G$4:$G$103))</f>
        <v>0</v>
      </c>
      <c r="AJ127" s="88">
        <f>SUMPRODUCT(-(Bens!$B$4:$B$103=Analítico!$B127),-(Bens!$D$4:$D$103=Analítico!AJ$1),(Bens!$G$4:$G$103))</f>
        <v>0</v>
      </c>
      <c r="AK127" s="88">
        <f>SUMPRODUCT(-(Bens!$B$4:$B$103=Analítico!$B127),-(Bens!$D$4:$D$103=Analítico!AK$1),(Bens!$G$4:$G$103))</f>
        <v>0</v>
      </c>
      <c r="AL127" s="88">
        <f>SUMPRODUCT(-(Bens!$B$4:$B$103=Analítico!$B127),-(Bens!$D$4:$D$103=Analítico!AL$1),(Bens!$G$4:$G$103))</f>
        <v>0</v>
      </c>
      <c r="AM127" s="122">
        <f t="shared" si="23"/>
        <v>0</v>
      </c>
      <c r="AN127" s="91">
        <f t="shared" ca="1" si="24"/>
        <v>0</v>
      </c>
      <c r="AO127" s="108"/>
      <c r="AP127" s="108"/>
      <c r="AQ127" s="108"/>
      <c r="AR127" s="108"/>
      <c r="AS127" s="108"/>
      <c r="AT127" s="108"/>
      <c r="AU127" s="108"/>
      <c r="AV127" s="108"/>
      <c r="AW127" s="108"/>
      <c r="AX127" s="108"/>
      <c r="AY127" s="108"/>
      <c r="AZ127" s="108"/>
      <c r="BA127" s="108"/>
      <c r="BB127" s="108"/>
      <c r="BC127" s="108"/>
      <c r="BD127" s="108"/>
      <c r="BE127" s="108"/>
    </row>
    <row r="128" spans="1:57" ht="23.25" customHeight="1">
      <c r="A128" s="76" t="s">
        <v>345</v>
      </c>
      <c r="B128" s="137" t="s">
        <v>346</v>
      </c>
      <c r="C128" s="88">
        <f>SUMPRODUCT(-(Bens!$B$4:$B$103=Analítico!$B128),-(Bens!$D$4:$D$103=Analítico!C$1),(Bens!$G$4:$G$103))</f>
        <v>0</v>
      </c>
      <c r="D128" s="88">
        <f>SUMPRODUCT(-(Bens!$B$4:$B$103=Analítico!$B128),-(Bens!$D$4:$D$103=Analítico!D$1),(Bens!$G$4:$G$103))</f>
        <v>0</v>
      </c>
      <c r="E128" s="88">
        <f>SUMPRODUCT(-(Bens!$B$4:$B$103=Analítico!$B128),-(Bens!$D$4:$D$103=Analítico!E$1),(Bens!$G$4:$G$103))</f>
        <v>0</v>
      </c>
      <c r="F128" s="88">
        <f>SUMPRODUCT(-(Bens!$B$4:$B$103=Analítico!$B128),-(Bens!$D$4:$D$103=Analítico!F$1),(Bens!$G$4:$G$103))</f>
        <v>0</v>
      </c>
      <c r="G128" s="88">
        <f>SUMPRODUCT(-(Bens!$B$4:$B$103=Analítico!$B128),-(Bens!$D$4:$D$103=Analítico!G$1),(Bens!$G$4:$G$103))</f>
        <v>0</v>
      </c>
      <c r="H128" s="88">
        <f>SUMPRODUCT(-(Bens!$B$4:$B$103=Analítico!$B128),-(Bens!$D$4:$D$103=Analítico!H$1),(Bens!$G$4:$G$103))</f>
        <v>0</v>
      </c>
      <c r="I128" s="88">
        <f>SUMPRODUCT(-(Bens!$B$4:$B$103=Analítico!$B128),-(Bens!$D$4:$D$103=Analítico!I$1),(Bens!$G$4:$G$103))</f>
        <v>0</v>
      </c>
      <c r="J128" s="88">
        <f>SUMPRODUCT(-(Bens!$B$4:$B$103=Analítico!$B128),-(Bens!$D$4:$D$103=Analítico!J$1),(Bens!$G$4:$G$103))</f>
        <v>0</v>
      </c>
      <c r="K128" s="88">
        <f>SUMPRODUCT(-(Bens!$B$4:$B$103=Analítico!$B128),-(Bens!$D$4:$D$103=Analítico!K$1),(Bens!$G$4:$G$103))</f>
        <v>0</v>
      </c>
      <c r="L128" s="88">
        <f>SUMPRODUCT(-(Bens!$B$4:$B$103=Analítico!$B128),-(Bens!$D$4:$D$103=Analítico!L$1),(Bens!$G$4:$G$103))</f>
        <v>0</v>
      </c>
      <c r="M128" s="88">
        <f>SUMPRODUCT(-(Bens!$B$4:$B$103=Analítico!$B128),-(Bens!$D$4:$D$103=Analítico!M$1),(Bens!$G$4:$G$103))</f>
        <v>0</v>
      </c>
      <c r="N128" s="88">
        <f>SUMPRODUCT(-(Bens!$B$4:$B$103=Analítico!$B128),-(Bens!$D$4:$D$103=Analítico!N$1),(Bens!$G$4:$G$103))</f>
        <v>0</v>
      </c>
      <c r="O128" s="88">
        <f>SUMPRODUCT(-(Bens!$B$4:$B$103=Analítico!$B128),-(Bens!$D$4:$D$103=Analítico!O$1),(Bens!$G$4:$G$103))</f>
        <v>0</v>
      </c>
      <c r="P128" s="88">
        <f>SUMPRODUCT(-(Bens!$B$4:$B$103=Analítico!$B128),-(Bens!$D$4:$D$103=Analítico!P$1),(Bens!$G$4:$G$103))</f>
        <v>0</v>
      </c>
      <c r="Q128" s="88">
        <f>SUMPRODUCT(-(Bens!$B$4:$B$103=Analítico!$B128),-(Bens!$D$4:$D$103=Analítico!Q$1),(Bens!$G$4:$G$103))</f>
        <v>0</v>
      </c>
      <c r="R128" s="88">
        <f>SUMPRODUCT(-(Bens!$B$4:$B$103=Analítico!$B128),-(Bens!$D$4:$D$103=Analítico!R$1),(Bens!$G$4:$G$103))</f>
        <v>0</v>
      </c>
      <c r="S128" s="88">
        <f>SUMPRODUCT(-(Bens!$B$4:$B$103=Analítico!$B128),-(Bens!$D$4:$D$103=Analítico!S$1),(Bens!$G$4:$G$103))</f>
        <v>0</v>
      </c>
      <c r="T128" s="88">
        <f>SUMPRODUCT(-(Bens!$B$4:$B$103=Analítico!$B128),-(Bens!$D$4:$D$103=Analítico!T$1),(Bens!$G$4:$G$103))</f>
        <v>0</v>
      </c>
      <c r="U128" s="88">
        <f>SUMPRODUCT(-(Bens!$B$4:$B$103=Analítico!$B128),-(Bens!$D$4:$D$103=Analítico!U$1),(Bens!$G$4:$G$103))</f>
        <v>0</v>
      </c>
      <c r="V128" s="88">
        <f>SUMPRODUCT(-(Bens!$B$4:$B$103=Analítico!$B128),-(Bens!$D$4:$D$103=Analítico!V$1),(Bens!$G$4:$G$103))</f>
        <v>0</v>
      </c>
      <c r="W128" s="88">
        <f>SUMPRODUCT(-(Bens!$B$4:$B$103=Analítico!$B128),-(Bens!$D$4:$D$103=Analítico!W$1),(Bens!$G$4:$G$103))</f>
        <v>0</v>
      </c>
      <c r="X128" s="88">
        <f>SUMPRODUCT(-(Bens!$B$4:$B$103=Analítico!$B128),-(Bens!$D$4:$D$103=Analítico!X$1),(Bens!$G$4:$G$103))</f>
        <v>0</v>
      </c>
      <c r="Y128" s="88">
        <f>SUMPRODUCT(-(Bens!$B$4:$B$103=Analítico!$B128),-(Bens!$D$4:$D$103=Analítico!Y$1),(Bens!$G$4:$G$103))</f>
        <v>0</v>
      </c>
      <c r="Z128" s="88">
        <f>SUMPRODUCT(-(Bens!$B$4:$B$103=Analítico!$B128),-(Bens!$D$4:$D$103=Analítico!Z$1),(Bens!$G$4:$G$103))</f>
        <v>0</v>
      </c>
      <c r="AA128" s="88">
        <f>SUMPRODUCT(-(Bens!$B$4:$B$103=Analítico!$B128),-(Bens!$D$4:$D$103=Analítico!AA$1),(Bens!$G$4:$G$103))</f>
        <v>0</v>
      </c>
      <c r="AB128" s="88">
        <f>SUMPRODUCT(-(Bens!$B$4:$B$103=Analítico!$B128),-(Bens!$D$4:$D$103=Analítico!AB$1),(Bens!$G$4:$G$103))</f>
        <v>0</v>
      </c>
      <c r="AC128" s="88">
        <f>SUMPRODUCT(-(Bens!$B$4:$B$103=Analítico!$B128),-(Bens!$D$4:$D$103=Analítico!AC$1),(Bens!$G$4:$G$103))</f>
        <v>0</v>
      </c>
      <c r="AD128" s="88">
        <f>SUMPRODUCT(-(Bens!$B$4:$B$103=Analítico!$B128),-(Bens!$D$4:$D$103=Analítico!AD$1),(Bens!$G$4:$G$103))</f>
        <v>0</v>
      </c>
      <c r="AE128" s="88">
        <f>SUMPRODUCT(-(Bens!$B$4:$B$103=Analítico!$B128),-(Bens!$D$4:$D$103=Analítico!AE$1),(Bens!$G$4:$G$103))</f>
        <v>0</v>
      </c>
      <c r="AF128" s="88">
        <f>SUMPRODUCT(-(Bens!$B$4:$B$103=Analítico!$B128),-(Bens!$D$4:$D$103=Analítico!AF$1),(Bens!$G$4:$G$103))</f>
        <v>0</v>
      </c>
      <c r="AG128" s="88">
        <f>SUMPRODUCT(-(Bens!$B$4:$B$103=Analítico!$B128),-(Bens!$D$4:$D$103=Analítico!AG$1),(Bens!$G$4:$G$103))</f>
        <v>0</v>
      </c>
      <c r="AH128" s="88">
        <f>SUMPRODUCT(-(Bens!$B$4:$B$103=Analítico!$B128),-(Bens!$D$4:$D$103=Analítico!AH$1),(Bens!$G$4:$G$103))</f>
        <v>0</v>
      </c>
      <c r="AI128" s="88">
        <f>SUMPRODUCT(-(Bens!$B$4:$B$103=Analítico!$B128),-(Bens!$D$4:$D$103=Analítico!AI$1),(Bens!$G$4:$G$103))</f>
        <v>0</v>
      </c>
      <c r="AJ128" s="88">
        <f>SUMPRODUCT(-(Bens!$B$4:$B$103=Analítico!$B128),-(Bens!$D$4:$D$103=Analítico!AJ$1),(Bens!$G$4:$G$103))</f>
        <v>0</v>
      </c>
      <c r="AK128" s="88">
        <f>SUMPRODUCT(-(Bens!$B$4:$B$103=Analítico!$B128),-(Bens!$D$4:$D$103=Analítico!AK$1),(Bens!$G$4:$G$103))</f>
        <v>0</v>
      </c>
      <c r="AL128" s="88">
        <f>SUMPRODUCT(-(Bens!$B$4:$B$103=Analítico!$B128),-(Bens!$D$4:$D$103=Analítico!AL$1),(Bens!$G$4:$G$103))</f>
        <v>0</v>
      </c>
      <c r="AM128" s="122">
        <f t="shared" si="23"/>
        <v>0</v>
      </c>
      <c r="AN128" s="91">
        <f t="shared" ca="1" si="24"/>
        <v>0</v>
      </c>
      <c r="AO128" s="108"/>
      <c r="AP128" s="108"/>
      <c r="AQ128" s="108"/>
      <c r="AR128" s="108"/>
      <c r="AS128" s="108"/>
      <c r="AT128" s="108"/>
      <c r="AU128" s="108"/>
      <c r="AV128" s="108"/>
      <c r="AW128" s="108"/>
      <c r="AX128" s="108"/>
      <c r="AY128" s="108"/>
      <c r="AZ128" s="108"/>
      <c r="BA128" s="108"/>
      <c r="BB128" s="108"/>
      <c r="BC128" s="108"/>
      <c r="BD128" s="108"/>
      <c r="BE128" s="108"/>
    </row>
    <row r="129" spans="1:57" ht="23.25" customHeight="1">
      <c r="A129" s="76" t="s">
        <v>347</v>
      </c>
      <c r="B129" s="137" t="s">
        <v>348</v>
      </c>
      <c r="C129" s="88">
        <f>SUMPRODUCT(-(Bens!$B$4:$B$103=Analítico!$B129),-(Bens!$D$4:$D$103=Analítico!C$1),(Bens!$G$4:$G$103))</f>
        <v>8160</v>
      </c>
      <c r="D129" s="88">
        <f>SUMPRODUCT(-(Bens!$B$4:$B$103=Analítico!$B129),-(Bens!$D$4:$D$103=Analítico!D$1),(Bens!$G$4:$G$103))</f>
        <v>0</v>
      </c>
      <c r="E129" s="88">
        <f>SUMPRODUCT(-(Bens!$B$4:$B$103=Analítico!$B129),-(Bens!$D$4:$D$103=Analítico!E$1),(Bens!$G$4:$G$103))</f>
        <v>0</v>
      </c>
      <c r="F129" s="88">
        <f>SUMPRODUCT(-(Bens!$B$4:$B$103=Analítico!$B129),-(Bens!$D$4:$D$103=Analítico!F$1),(Bens!$G$4:$G$103))</f>
        <v>0</v>
      </c>
      <c r="G129" s="88">
        <f>SUMPRODUCT(-(Bens!$B$4:$B$103=Analítico!$B129),-(Bens!$D$4:$D$103=Analítico!G$1),(Bens!$G$4:$G$103))</f>
        <v>0</v>
      </c>
      <c r="H129" s="88">
        <f>SUMPRODUCT(-(Bens!$B$4:$B$103=Analítico!$B129),-(Bens!$D$4:$D$103=Analítico!H$1),(Bens!$G$4:$G$103))</f>
        <v>0</v>
      </c>
      <c r="I129" s="88">
        <f>SUMPRODUCT(-(Bens!$B$4:$B$103=Analítico!$B129),-(Bens!$D$4:$D$103=Analítico!I$1),(Bens!$G$4:$G$103))</f>
        <v>0</v>
      </c>
      <c r="J129" s="88">
        <f>SUMPRODUCT(-(Bens!$B$4:$B$103=Analítico!$B129),-(Bens!$D$4:$D$103=Analítico!J$1),(Bens!$G$4:$G$103))</f>
        <v>0</v>
      </c>
      <c r="K129" s="88">
        <f>SUMPRODUCT(-(Bens!$B$4:$B$103=Analítico!$B129),-(Bens!$D$4:$D$103=Analítico!K$1),(Bens!$G$4:$G$103))</f>
        <v>0</v>
      </c>
      <c r="L129" s="88">
        <f>SUMPRODUCT(-(Bens!$B$4:$B$103=Analítico!$B129),-(Bens!$D$4:$D$103=Analítico!L$1),(Bens!$G$4:$G$103))</f>
        <v>0</v>
      </c>
      <c r="M129" s="88">
        <f>SUMPRODUCT(-(Bens!$B$4:$B$103=Analítico!$B129),-(Bens!$D$4:$D$103=Analítico!M$1),(Bens!$G$4:$G$103))</f>
        <v>0</v>
      </c>
      <c r="N129" s="88">
        <f>SUMPRODUCT(-(Bens!$B$4:$B$103=Analítico!$B129),-(Bens!$D$4:$D$103=Analítico!N$1),(Bens!$G$4:$G$103))</f>
        <v>0</v>
      </c>
      <c r="O129" s="88">
        <f>SUMPRODUCT(-(Bens!$B$4:$B$103=Analítico!$B129),-(Bens!$D$4:$D$103=Analítico!O$1),(Bens!$G$4:$G$103))</f>
        <v>0</v>
      </c>
      <c r="P129" s="88">
        <f>SUMPRODUCT(-(Bens!$B$4:$B$103=Analítico!$B129),-(Bens!$D$4:$D$103=Analítico!P$1),(Bens!$G$4:$G$103))</f>
        <v>0</v>
      </c>
      <c r="Q129" s="88">
        <f>SUMPRODUCT(-(Bens!$B$4:$B$103=Analítico!$B129),-(Bens!$D$4:$D$103=Analítico!Q$1),(Bens!$G$4:$G$103))</f>
        <v>0</v>
      </c>
      <c r="R129" s="88">
        <f>SUMPRODUCT(-(Bens!$B$4:$B$103=Analítico!$B129),-(Bens!$D$4:$D$103=Analítico!R$1),(Bens!$G$4:$G$103))</f>
        <v>0</v>
      </c>
      <c r="S129" s="88">
        <f>SUMPRODUCT(-(Bens!$B$4:$B$103=Analítico!$B129),-(Bens!$D$4:$D$103=Analítico!S$1),(Bens!$G$4:$G$103))</f>
        <v>0</v>
      </c>
      <c r="T129" s="88">
        <f>SUMPRODUCT(-(Bens!$B$4:$B$103=Analítico!$B129),-(Bens!$D$4:$D$103=Analítico!T$1),(Bens!$G$4:$G$103))</f>
        <v>0</v>
      </c>
      <c r="U129" s="88">
        <f>SUMPRODUCT(-(Bens!$B$4:$B$103=Analítico!$B129),-(Bens!$D$4:$D$103=Analítico!U$1),(Bens!$G$4:$G$103))</f>
        <v>0</v>
      </c>
      <c r="V129" s="88">
        <f>SUMPRODUCT(-(Bens!$B$4:$B$103=Analítico!$B129),-(Bens!$D$4:$D$103=Analítico!V$1),(Bens!$G$4:$G$103))</f>
        <v>0</v>
      </c>
      <c r="W129" s="88">
        <f>SUMPRODUCT(-(Bens!$B$4:$B$103=Analítico!$B129),-(Bens!$D$4:$D$103=Analítico!W$1),(Bens!$G$4:$G$103))</f>
        <v>0</v>
      </c>
      <c r="X129" s="88">
        <f>SUMPRODUCT(-(Bens!$B$4:$B$103=Analítico!$B129),-(Bens!$D$4:$D$103=Analítico!X$1),(Bens!$G$4:$G$103))</f>
        <v>0</v>
      </c>
      <c r="Y129" s="88">
        <f>SUMPRODUCT(-(Bens!$B$4:$B$103=Analítico!$B129),-(Bens!$D$4:$D$103=Analítico!Y$1),(Bens!$G$4:$G$103))</f>
        <v>0</v>
      </c>
      <c r="Z129" s="88">
        <f>SUMPRODUCT(-(Bens!$B$4:$B$103=Analítico!$B129),-(Bens!$D$4:$D$103=Analítico!Z$1),(Bens!$G$4:$G$103))</f>
        <v>0</v>
      </c>
      <c r="AA129" s="88">
        <f>SUMPRODUCT(-(Bens!$B$4:$B$103=Analítico!$B129),-(Bens!$D$4:$D$103=Analítico!AA$1),(Bens!$G$4:$G$103))</f>
        <v>0</v>
      </c>
      <c r="AB129" s="88">
        <f>SUMPRODUCT(-(Bens!$B$4:$B$103=Analítico!$B129),-(Bens!$D$4:$D$103=Analítico!AB$1),(Bens!$G$4:$G$103))</f>
        <v>0</v>
      </c>
      <c r="AC129" s="88">
        <f>SUMPRODUCT(-(Bens!$B$4:$B$103=Analítico!$B129),-(Bens!$D$4:$D$103=Analítico!AC$1),(Bens!$G$4:$G$103))</f>
        <v>0</v>
      </c>
      <c r="AD129" s="88">
        <f>SUMPRODUCT(-(Bens!$B$4:$B$103=Analítico!$B129),-(Bens!$D$4:$D$103=Analítico!AD$1),(Bens!$G$4:$G$103))</f>
        <v>0</v>
      </c>
      <c r="AE129" s="88">
        <f>SUMPRODUCT(-(Bens!$B$4:$B$103=Analítico!$B129),-(Bens!$D$4:$D$103=Analítico!AE$1),(Bens!$G$4:$G$103))</f>
        <v>0</v>
      </c>
      <c r="AF129" s="88">
        <f>SUMPRODUCT(-(Bens!$B$4:$B$103=Analítico!$B129),-(Bens!$D$4:$D$103=Analítico!AF$1),(Bens!$G$4:$G$103))</f>
        <v>0</v>
      </c>
      <c r="AG129" s="88">
        <f>SUMPRODUCT(-(Bens!$B$4:$B$103=Analítico!$B129),-(Bens!$D$4:$D$103=Analítico!AG$1),(Bens!$G$4:$G$103))</f>
        <v>0</v>
      </c>
      <c r="AH129" s="88">
        <f>SUMPRODUCT(-(Bens!$B$4:$B$103=Analítico!$B129),-(Bens!$D$4:$D$103=Analítico!AH$1),(Bens!$G$4:$G$103))</f>
        <v>0</v>
      </c>
      <c r="AI129" s="88">
        <f>SUMPRODUCT(-(Bens!$B$4:$B$103=Analítico!$B129),-(Bens!$D$4:$D$103=Analítico!AI$1),(Bens!$G$4:$G$103))</f>
        <v>0</v>
      </c>
      <c r="AJ129" s="88">
        <f>SUMPRODUCT(-(Bens!$B$4:$B$103=Analítico!$B129),-(Bens!$D$4:$D$103=Analítico!AJ$1),(Bens!$G$4:$G$103))</f>
        <v>0</v>
      </c>
      <c r="AK129" s="88">
        <f>SUMPRODUCT(-(Bens!$B$4:$B$103=Analítico!$B129),-(Bens!$D$4:$D$103=Analítico!AK$1),(Bens!$G$4:$G$103))</f>
        <v>0</v>
      </c>
      <c r="AL129" s="88">
        <f>SUMPRODUCT(-(Bens!$B$4:$B$103=Analítico!$B129),-(Bens!$D$4:$D$103=Analítico!AL$1),(Bens!$G$4:$G$103))</f>
        <v>0</v>
      </c>
      <c r="AM129" s="122">
        <f t="shared" si="23"/>
        <v>8160</v>
      </c>
      <c r="AN129" s="91">
        <f t="shared" ca="1" si="24"/>
        <v>5.3284193452577777E-4</v>
      </c>
      <c r="AO129" s="108"/>
      <c r="AP129" s="108"/>
      <c r="AQ129" s="108"/>
      <c r="AR129" s="108"/>
      <c r="AS129" s="108"/>
      <c r="AT129" s="108"/>
      <c r="AU129" s="108"/>
      <c r="AV129" s="108"/>
      <c r="AW129" s="108"/>
      <c r="AX129" s="108"/>
      <c r="AY129" s="108"/>
      <c r="AZ129" s="108"/>
      <c r="BA129" s="108"/>
      <c r="BB129" s="108"/>
      <c r="BC129" s="108"/>
      <c r="BD129" s="108"/>
      <c r="BE129" s="108"/>
    </row>
    <row r="130" spans="1:57" ht="23.25" customHeight="1">
      <c r="A130" s="76" t="s">
        <v>349</v>
      </c>
      <c r="B130" s="137" t="s">
        <v>350</v>
      </c>
      <c r="C130" s="88">
        <f>SUMPRODUCT(-(Bens!$B$4:$B$103=Analítico!$B130),-(Bens!$D$4:$D$103=Analítico!C$1),(Bens!$G$4:$G$103))</f>
        <v>0</v>
      </c>
      <c r="D130" s="88">
        <f>SUMPRODUCT(-(Bens!$B$4:$B$103=Analítico!$B130),-(Bens!$D$4:$D$103=Analítico!D$1),(Bens!$G$4:$G$103))</f>
        <v>0</v>
      </c>
      <c r="E130" s="88">
        <f>SUMPRODUCT(-(Bens!$B$4:$B$103=Analítico!$B130),-(Bens!$D$4:$D$103=Analítico!E$1),(Bens!$G$4:$G$103))</f>
        <v>0</v>
      </c>
      <c r="F130" s="88">
        <f>SUMPRODUCT(-(Bens!$B$4:$B$103=Analítico!$B130),-(Bens!$D$4:$D$103=Analítico!F$1),(Bens!$G$4:$G$103))</f>
        <v>0</v>
      </c>
      <c r="G130" s="88">
        <f>SUMPRODUCT(-(Bens!$B$4:$B$103=Analítico!$B130),-(Bens!$D$4:$D$103=Analítico!G$1),(Bens!$G$4:$G$103))</f>
        <v>0</v>
      </c>
      <c r="H130" s="88">
        <f>SUMPRODUCT(-(Bens!$B$4:$B$103=Analítico!$B130),-(Bens!$D$4:$D$103=Analítico!H$1),(Bens!$G$4:$G$103))</f>
        <v>0</v>
      </c>
      <c r="I130" s="88">
        <f>SUMPRODUCT(-(Bens!$B$4:$B$103=Analítico!$B130),-(Bens!$D$4:$D$103=Analítico!I$1),(Bens!$G$4:$G$103))</f>
        <v>0</v>
      </c>
      <c r="J130" s="88">
        <f>SUMPRODUCT(-(Bens!$B$4:$B$103=Analítico!$B130),-(Bens!$D$4:$D$103=Analítico!J$1),(Bens!$G$4:$G$103))</f>
        <v>0</v>
      </c>
      <c r="K130" s="88">
        <f>SUMPRODUCT(-(Bens!$B$4:$B$103=Analítico!$B130),-(Bens!$D$4:$D$103=Analítico!K$1),(Bens!$G$4:$G$103))</f>
        <v>0</v>
      </c>
      <c r="L130" s="88">
        <f>SUMPRODUCT(-(Bens!$B$4:$B$103=Analítico!$B130),-(Bens!$D$4:$D$103=Analítico!L$1),(Bens!$G$4:$G$103))</f>
        <v>0</v>
      </c>
      <c r="M130" s="88">
        <f>SUMPRODUCT(-(Bens!$B$4:$B$103=Analítico!$B130),-(Bens!$D$4:$D$103=Analítico!M$1),(Bens!$G$4:$G$103))</f>
        <v>0</v>
      </c>
      <c r="N130" s="88">
        <f>SUMPRODUCT(-(Bens!$B$4:$B$103=Analítico!$B130),-(Bens!$D$4:$D$103=Analítico!N$1),(Bens!$G$4:$G$103))</f>
        <v>0</v>
      </c>
      <c r="O130" s="88">
        <f>SUMPRODUCT(-(Bens!$B$4:$B$103=Analítico!$B130),-(Bens!$D$4:$D$103=Analítico!O$1),(Bens!$G$4:$G$103))</f>
        <v>0</v>
      </c>
      <c r="P130" s="88">
        <f>SUMPRODUCT(-(Bens!$B$4:$B$103=Analítico!$B130),-(Bens!$D$4:$D$103=Analítico!P$1),(Bens!$G$4:$G$103))</f>
        <v>0</v>
      </c>
      <c r="Q130" s="88">
        <f>SUMPRODUCT(-(Bens!$B$4:$B$103=Analítico!$B130),-(Bens!$D$4:$D$103=Analítico!Q$1),(Bens!$G$4:$G$103))</f>
        <v>0</v>
      </c>
      <c r="R130" s="88">
        <f>SUMPRODUCT(-(Bens!$B$4:$B$103=Analítico!$B130),-(Bens!$D$4:$D$103=Analítico!R$1),(Bens!$G$4:$G$103))</f>
        <v>0</v>
      </c>
      <c r="S130" s="88">
        <f>SUMPRODUCT(-(Bens!$B$4:$B$103=Analítico!$B130),-(Bens!$D$4:$D$103=Analítico!S$1),(Bens!$G$4:$G$103))</f>
        <v>0</v>
      </c>
      <c r="T130" s="88">
        <f>SUMPRODUCT(-(Bens!$B$4:$B$103=Analítico!$B130),-(Bens!$D$4:$D$103=Analítico!T$1),(Bens!$G$4:$G$103))</f>
        <v>0</v>
      </c>
      <c r="U130" s="88">
        <f>SUMPRODUCT(-(Bens!$B$4:$B$103=Analítico!$B130),-(Bens!$D$4:$D$103=Analítico!U$1),(Bens!$G$4:$G$103))</f>
        <v>0</v>
      </c>
      <c r="V130" s="88">
        <f>SUMPRODUCT(-(Bens!$B$4:$B$103=Analítico!$B130),-(Bens!$D$4:$D$103=Analítico!V$1),(Bens!$G$4:$G$103))</f>
        <v>0</v>
      </c>
      <c r="W130" s="88">
        <f>SUMPRODUCT(-(Bens!$B$4:$B$103=Analítico!$B130),-(Bens!$D$4:$D$103=Analítico!W$1),(Bens!$G$4:$G$103))</f>
        <v>0</v>
      </c>
      <c r="X130" s="88">
        <f>SUMPRODUCT(-(Bens!$B$4:$B$103=Analítico!$B130),-(Bens!$D$4:$D$103=Analítico!X$1),(Bens!$G$4:$G$103))</f>
        <v>0</v>
      </c>
      <c r="Y130" s="88">
        <f>SUMPRODUCT(-(Bens!$B$4:$B$103=Analítico!$B130),-(Bens!$D$4:$D$103=Analítico!Y$1),(Bens!$G$4:$G$103))</f>
        <v>0</v>
      </c>
      <c r="Z130" s="88">
        <f>SUMPRODUCT(-(Bens!$B$4:$B$103=Analítico!$B130),-(Bens!$D$4:$D$103=Analítico!Z$1),(Bens!$G$4:$G$103))</f>
        <v>0</v>
      </c>
      <c r="AA130" s="88">
        <f>SUMPRODUCT(-(Bens!$B$4:$B$103=Analítico!$B130),-(Bens!$D$4:$D$103=Analítico!AA$1),(Bens!$G$4:$G$103))</f>
        <v>0</v>
      </c>
      <c r="AB130" s="88">
        <f>SUMPRODUCT(-(Bens!$B$4:$B$103=Analítico!$B130),-(Bens!$D$4:$D$103=Analítico!AB$1),(Bens!$G$4:$G$103))</f>
        <v>0</v>
      </c>
      <c r="AC130" s="88">
        <f>SUMPRODUCT(-(Bens!$B$4:$B$103=Analítico!$B130),-(Bens!$D$4:$D$103=Analítico!AC$1),(Bens!$G$4:$G$103))</f>
        <v>0</v>
      </c>
      <c r="AD130" s="88">
        <f>SUMPRODUCT(-(Bens!$B$4:$B$103=Analítico!$B130),-(Bens!$D$4:$D$103=Analítico!AD$1),(Bens!$G$4:$G$103))</f>
        <v>0</v>
      </c>
      <c r="AE130" s="88">
        <f>SUMPRODUCT(-(Bens!$B$4:$B$103=Analítico!$B130),-(Bens!$D$4:$D$103=Analítico!AE$1),(Bens!$G$4:$G$103))</f>
        <v>0</v>
      </c>
      <c r="AF130" s="88">
        <f>SUMPRODUCT(-(Bens!$B$4:$B$103=Analítico!$B130),-(Bens!$D$4:$D$103=Analítico!AF$1),(Bens!$G$4:$G$103))</f>
        <v>0</v>
      </c>
      <c r="AG130" s="88">
        <f>SUMPRODUCT(-(Bens!$B$4:$B$103=Analítico!$B130),-(Bens!$D$4:$D$103=Analítico!AG$1),(Bens!$G$4:$G$103))</f>
        <v>0</v>
      </c>
      <c r="AH130" s="88">
        <f>SUMPRODUCT(-(Bens!$B$4:$B$103=Analítico!$B130),-(Bens!$D$4:$D$103=Analítico!AH$1),(Bens!$G$4:$G$103))</f>
        <v>0</v>
      </c>
      <c r="AI130" s="88">
        <f>SUMPRODUCT(-(Bens!$B$4:$B$103=Analítico!$B130),-(Bens!$D$4:$D$103=Analítico!AI$1),(Bens!$G$4:$G$103))</f>
        <v>0</v>
      </c>
      <c r="AJ130" s="88">
        <f>SUMPRODUCT(-(Bens!$B$4:$B$103=Analítico!$B130),-(Bens!$D$4:$D$103=Analítico!AJ$1),(Bens!$G$4:$G$103))</f>
        <v>0</v>
      </c>
      <c r="AK130" s="88">
        <f>SUMPRODUCT(-(Bens!$B$4:$B$103=Analítico!$B130),-(Bens!$D$4:$D$103=Analítico!AK$1),(Bens!$G$4:$G$103))</f>
        <v>0</v>
      </c>
      <c r="AL130" s="88">
        <f>SUMPRODUCT(-(Bens!$B$4:$B$103=Analítico!$B130),-(Bens!$D$4:$D$103=Analítico!AL$1),(Bens!$G$4:$G$103))</f>
        <v>0</v>
      </c>
      <c r="AM130" s="122">
        <f t="shared" si="23"/>
        <v>0</v>
      </c>
      <c r="AN130" s="91">
        <f t="shared" ca="1" si="24"/>
        <v>0</v>
      </c>
      <c r="AO130" s="108"/>
      <c r="AP130" s="108"/>
      <c r="AQ130" s="108"/>
      <c r="AR130" s="108"/>
      <c r="AS130" s="108"/>
      <c r="AT130" s="108"/>
      <c r="AU130" s="108"/>
      <c r="AV130" s="108"/>
      <c r="AW130" s="108"/>
      <c r="AX130" s="108"/>
      <c r="AY130" s="108"/>
      <c r="AZ130" s="108"/>
      <c r="BA130" s="108"/>
      <c r="BB130" s="108"/>
      <c r="BC130" s="108"/>
      <c r="BD130" s="108"/>
      <c r="BE130" s="108"/>
    </row>
    <row r="131" spans="1:57" ht="23.25" customHeight="1">
      <c r="A131" s="76" t="s">
        <v>351</v>
      </c>
      <c r="B131" s="137" t="s">
        <v>352</v>
      </c>
      <c r="C131" s="88">
        <f>SUMPRODUCT(-(Bens!$B$4:$B$103=Analítico!$B131),-(Bens!$D$4:$D$103=Analítico!C$1),(Bens!$G$4:$G$103))</f>
        <v>0</v>
      </c>
      <c r="D131" s="88">
        <f>SUMPRODUCT(-(Bens!$B$4:$B$103=Analítico!$B131),-(Bens!$D$4:$D$103=Analítico!D$1),(Bens!$G$4:$G$103))</f>
        <v>0</v>
      </c>
      <c r="E131" s="88">
        <f>SUMPRODUCT(-(Bens!$B$4:$B$103=Analítico!$B131),-(Bens!$D$4:$D$103=Analítico!E$1),(Bens!$G$4:$G$103))</f>
        <v>0</v>
      </c>
      <c r="F131" s="88">
        <f>SUMPRODUCT(-(Bens!$B$4:$B$103=Analítico!$B131),-(Bens!$D$4:$D$103=Analítico!F$1),(Bens!$G$4:$G$103))</f>
        <v>0</v>
      </c>
      <c r="G131" s="88">
        <f>SUMPRODUCT(-(Bens!$B$4:$B$103=Analítico!$B131),-(Bens!$D$4:$D$103=Analítico!G$1),(Bens!$G$4:$G$103))</f>
        <v>0</v>
      </c>
      <c r="H131" s="88">
        <f>SUMPRODUCT(-(Bens!$B$4:$B$103=Analítico!$B131),-(Bens!$D$4:$D$103=Analítico!H$1),(Bens!$G$4:$G$103))</f>
        <v>0</v>
      </c>
      <c r="I131" s="88">
        <f>SUMPRODUCT(-(Bens!$B$4:$B$103=Analítico!$B131),-(Bens!$D$4:$D$103=Analítico!I$1),(Bens!$G$4:$G$103))</f>
        <v>0</v>
      </c>
      <c r="J131" s="88">
        <f>SUMPRODUCT(-(Bens!$B$4:$B$103=Analítico!$B131),-(Bens!$D$4:$D$103=Analítico!J$1),(Bens!$G$4:$G$103))</f>
        <v>0</v>
      </c>
      <c r="K131" s="88">
        <f>SUMPRODUCT(-(Bens!$B$4:$B$103=Analítico!$B131),-(Bens!$D$4:$D$103=Analítico!K$1),(Bens!$G$4:$G$103))</f>
        <v>0</v>
      </c>
      <c r="L131" s="88">
        <f>SUMPRODUCT(-(Bens!$B$4:$B$103=Analítico!$B131),-(Bens!$D$4:$D$103=Analítico!L$1),(Bens!$G$4:$G$103))</f>
        <v>0</v>
      </c>
      <c r="M131" s="88">
        <f>SUMPRODUCT(-(Bens!$B$4:$B$103=Analítico!$B131),-(Bens!$D$4:$D$103=Analítico!M$1),(Bens!$G$4:$G$103))</f>
        <v>0</v>
      </c>
      <c r="N131" s="88">
        <f>SUMPRODUCT(-(Bens!$B$4:$B$103=Analítico!$B131),-(Bens!$D$4:$D$103=Analítico!N$1),(Bens!$G$4:$G$103))</f>
        <v>0</v>
      </c>
      <c r="O131" s="88">
        <f>SUMPRODUCT(-(Bens!$B$4:$B$103=Analítico!$B131),-(Bens!$D$4:$D$103=Analítico!O$1),(Bens!$G$4:$G$103))</f>
        <v>0</v>
      </c>
      <c r="P131" s="88">
        <f>SUMPRODUCT(-(Bens!$B$4:$B$103=Analítico!$B131),-(Bens!$D$4:$D$103=Analítico!P$1),(Bens!$G$4:$G$103))</f>
        <v>0</v>
      </c>
      <c r="Q131" s="88">
        <f>SUMPRODUCT(-(Bens!$B$4:$B$103=Analítico!$B131),-(Bens!$D$4:$D$103=Analítico!Q$1),(Bens!$G$4:$G$103))</f>
        <v>0</v>
      </c>
      <c r="R131" s="88">
        <f>SUMPRODUCT(-(Bens!$B$4:$B$103=Analítico!$B131),-(Bens!$D$4:$D$103=Analítico!R$1),(Bens!$G$4:$G$103))</f>
        <v>0</v>
      </c>
      <c r="S131" s="88">
        <f>SUMPRODUCT(-(Bens!$B$4:$B$103=Analítico!$B131),-(Bens!$D$4:$D$103=Analítico!S$1),(Bens!$G$4:$G$103))</f>
        <v>0</v>
      </c>
      <c r="T131" s="88">
        <f>SUMPRODUCT(-(Bens!$B$4:$B$103=Analítico!$B131),-(Bens!$D$4:$D$103=Analítico!T$1),(Bens!$G$4:$G$103))</f>
        <v>0</v>
      </c>
      <c r="U131" s="88">
        <f>SUMPRODUCT(-(Bens!$B$4:$B$103=Analítico!$B131),-(Bens!$D$4:$D$103=Analítico!U$1),(Bens!$G$4:$G$103))</f>
        <v>0</v>
      </c>
      <c r="V131" s="88">
        <f>SUMPRODUCT(-(Bens!$B$4:$B$103=Analítico!$B131),-(Bens!$D$4:$D$103=Analítico!V$1),(Bens!$G$4:$G$103))</f>
        <v>0</v>
      </c>
      <c r="W131" s="88">
        <f>SUMPRODUCT(-(Bens!$B$4:$B$103=Analítico!$B131),-(Bens!$D$4:$D$103=Analítico!W$1),(Bens!$G$4:$G$103))</f>
        <v>0</v>
      </c>
      <c r="X131" s="88">
        <f>SUMPRODUCT(-(Bens!$B$4:$B$103=Analítico!$B131),-(Bens!$D$4:$D$103=Analítico!X$1),(Bens!$G$4:$G$103))</f>
        <v>0</v>
      </c>
      <c r="Y131" s="88">
        <f>SUMPRODUCT(-(Bens!$B$4:$B$103=Analítico!$B131),-(Bens!$D$4:$D$103=Analítico!Y$1),(Bens!$G$4:$G$103))</f>
        <v>0</v>
      </c>
      <c r="Z131" s="88">
        <f>SUMPRODUCT(-(Bens!$B$4:$B$103=Analítico!$B131),-(Bens!$D$4:$D$103=Analítico!Z$1),(Bens!$G$4:$G$103))</f>
        <v>0</v>
      </c>
      <c r="AA131" s="88">
        <f>SUMPRODUCT(-(Bens!$B$4:$B$103=Analítico!$B131),-(Bens!$D$4:$D$103=Analítico!AA$1),(Bens!$G$4:$G$103))</f>
        <v>0</v>
      </c>
      <c r="AB131" s="88">
        <f>SUMPRODUCT(-(Bens!$B$4:$B$103=Analítico!$B131),-(Bens!$D$4:$D$103=Analítico!AB$1),(Bens!$G$4:$G$103))</f>
        <v>0</v>
      </c>
      <c r="AC131" s="88">
        <f>SUMPRODUCT(-(Bens!$B$4:$B$103=Analítico!$B131),-(Bens!$D$4:$D$103=Analítico!AC$1),(Bens!$G$4:$G$103))</f>
        <v>0</v>
      </c>
      <c r="AD131" s="88">
        <f>SUMPRODUCT(-(Bens!$B$4:$B$103=Analítico!$B131),-(Bens!$D$4:$D$103=Analítico!AD$1),(Bens!$G$4:$G$103))</f>
        <v>0</v>
      </c>
      <c r="AE131" s="88">
        <f>SUMPRODUCT(-(Bens!$B$4:$B$103=Analítico!$B131),-(Bens!$D$4:$D$103=Analítico!AE$1),(Bens!$G$4:$G$103))</f>
        <v>0</v>
      </c>
      <c r="AF131" s="88">
        <f>SUMPRODUCT(-(Bens!$B$4:$B$103=Analítico!$B131),-(Bens!$D$4:$D$103=Analítico!AF$1),(Bens!$G$4:$G$103))</f>
        <v>0</v>
      </c>
      <c r="AG131" s="88">
        <f>SUMPRODUCT(-(Bens!$B$4:$B$103=Analítico!$B131),-(Bens!$D$4:$D$103=Analítico!AG$1),(Bens!$G$4:$G$103))</f>
        <v>0</v>
      </c>
      <c r="AH131" s="88">
        <f>SUMPRODUCT(-(Bens!$B$4:$B$103=Analítico!$B131),-(Bens!$D$4:$D$103=Analítico!AH$1),(Bens!$G$4:$G$103))</f>
        <v>0</v>
      </c>
      <c r="AI131" s="88">
        <f>SUMPRODUCT(-(Bens!$B$4:$B$103=Analítico!$B131),-(Bens!$D$4:$D$103=Analítico!AI$1),(Bens!$G$4:$G$103))</f>
        <v>0</v>
      </c>
      <c r="AJ131" s="88">
        <f>SUMPRODUCT(-(Bens!$B$4:$B$103=Analítico!$B131),-(Bens!$D$4:$D$103=Analítico!AJ$1),(Bens!$G$4:$G$103))</f>
        <v>0</v>
      </c>
      <c r="AK131" s="88">
        <f>SUMPRODUCT(-(Bens!$B$4:$B$103=Analítico!$B131),-(Bens!$D$4:$D$103=Analítico!AK$1),(Bens!$G$4:$G$103))</f>
        <v>0</v>
      </c>
      <c r="AL131" s="88">
        <f>SUMPRODUCT(-(Bens!$B$4:$B$103=Analítico!$B131),-(Bens!$D$4:$D$103=Analítico!AL$1),(Bens!$G$4:$G$103))</f>
        <v>0</v>
      </c>
      <c r="AM131" s="122">
        <f t="shared" si="23"/>
        <v>0</v>
      </c>
      <c r="AN131" s="91">
        <f t="shared" ca="1" si="24"/>
        <v>0</v>
      </c>
      <c r="AO131" s="108"/>
      <c r="AP131" s="108"/>
      <c r="AQ131" s="108"/>
      <c r="AR131" s="108"/>
      <c r="AS131" s="108"/>
      <c r="AT131" s="108"/>
      <c r="AU131" s="108"/>
      <c r="AV131" s="108"/>
      <c r="AW131" s="108"/>
      <c r="AX131" s="108"/>
      <c r="AY131" s="108"/>
      <c r="AZ131" s="108"/>
      <c r="BA131" s="108"/>
      <c r="BB131" s="108"/>
      <c r="BC131" s="108"/>
      <c r="BD131" s="108"/>
      <c r="BE131" s="108"/>
    </row>
    <row r="132" spans="1:57" ht="23.25" customHeight="1">
      <c r="A132" s="76" t="s">
        <v>353</v>
      </c>
      <c r="B132" s="137" t="s">
        <v>354</v>
      </c>
      <c r="C132" s="88">
        <f>SUMPRODUCT(-(Bens!$B$4:$B$103=Analítico!$B132),-(Bens!$D$4:$D$103=Analítico!C$1),(Bens!$G$4:$G$103))</f>
        <v>0</v>
      </c>
      <c r="D132" s="88">
        <f>SUMPRODUCT(-(Bens!$B$4:$B$103=Analítico!$B132),-(Bens!$D$4:$D$103=Analítico!D$1),(Bens!$G$4:$G$103))</f>
        <v>0</v>
      </c>
      <c r="E132" s="88">
        <f>SUMPRODUCT(-(Bens!$B$4:$B$103=Analítico!$B132),-(Bens!$D$4:$D$103=Analítico!E$1),(Bens!$G$4:$G$103))</f>
        <v>0</v>
      </c>
      <c r="F132" s="88">
        <f>SUMPRODUCT(-(Bens!$B$4:$B$103=Analítico!$B132),-(Bens!$D$4:$D$103=Analítico!F$1),(Bens!$G$4:$G$103))</f>
        <v>0</v>
      </c>
      <c r="G132" s="88">
        <f>SUMPRODUCT(-(Bens!$B$4:$B$103=Analítico!$B132),-(Bens!$D$4:$D$103=Analítico!G$1),(Bens!$G$4:$G$103))</f>
        <v>0</v>
      </c>
      <c r="H132" s="88">
        <f>SUMPRODUCT(-(Bens!$B$4:$B$103=Analítico!$B132),-(Bens!$D$4:$D$103=Analítico!H$1),(Bens!$G$4:$G$103))</f>
        <v>0</v>
      </c>
      <c r="I132" s="88">
        <f>SUMPRODUCT(-(Bens!$B$4:$B$103=Analítico!$B132),-(Bens!$D$4:$D$103=Analítico!I$1),(Bens!$G$4:$G$103))</f>
        <v>0</v>
      </c>
      <c r="J132" s="88">
        <f>SUMPRODUCT(-(Bens!$B$4:$B$103=Analítico!$B132),-(Bens!$D$4:$D$103=Analítico!J$1),(Bens!$G$4:$G$103))</f>
        <v>0</v>
      </c>
      <c r="K132" s="88">
        <f>SUMPRODUCT(-(Bens!$B$4:$B$103=Analítico!$B132),-(Bens!$D$4:$D$103=Analítico!K$1),(Bens!$G$4:$G$103))</f>
        <v>0</v>
      </c>
      <c r="L132" s="88">
        <f>SUMPRODUCT(-(Bens!$B$4:$B$103=Analítico!$B132),-(Bens!$D$4:$D$103=Analítico!L$1),(Bens!$G$4:$G$103))</f>
        <v>0</v>
      </c>
      <c r="M132" s="88">
        <f>SUMPRODUCT(-(Bens!$B$4:$B$103=Analítico!$B132),-(Bens!$D$4:$D$103=Analítico!M$1),(Bens!$G$4:$G$103))</f>
        <v>0</v>
      </c>
      <c r="N132" s="88">
        <f>SUMPRODUCT(-(Bens!$B$4:$B$103=Analítico!$B132),-(Bens!$D$4:$D$103=Analítico!N$1),(Bens!$G$4:$G$103))</f>
        <v>0</v>
      </c>
      <c r="O132" s="88">
        <f>SUMPRODUCT(-(Bens!$B$4:$B$103=Analítico!$B132),-(Bens!$D$4:$D$103=Analítico!O$1),(Bens!$G$4:$G$103))</f>
        <v>0</v>
      </c>
      <c r="P132" s="88">
        <f>SUMPRODUCT(-(Bens!$B$4:$B$103=Analítico!$B132),-(Bens!$D$4:$D$103=Analítico!P$1),(Bens!$G$4:$G$103))</f>
        <v>0</v>
      </c>
      <c r="Q132" s="88">
        <f>SUMPRODUCT(-(Bens!$B$4:$B$103=Analítico!$B132),-(Bens!$D$4:$D$103=Analítico!Q$1),(Bens!$G$4:$G$103))</f>
        <v>0</v>
      </c>
      <c r="R132" s="88">
        <f>SUMPRODUCT(-(Bens!$B$4:$B$103=Analítico!$B132),-(Bens!$D$4:$D$103=Analítico!R$1),(Bens!$G$4:$G$103))</f>
        <v>0</v>
      </c>
      <c r="S132" s="88">
        <f>SUMPRODUCT(-(Bens!$B$4:$B$103=Analítico!$B132),-(Bens!$D$4:$D$103=Analítico!S$1),(Bens!$G$4:$G$103))</f>
        <v>0</v>
      </c>
      <c r="T132" s="88">
        <f>SUMPRODUCT(-(Bens!$B$4:$B$103=Analítico!$B132),-(Bens!$D$4:$D$103=Analítico!T$1),(Bens!$G$4:$G$103))</f>
        <v>0</v>
      </c>
      <c r="U132" s="88">
        <f>SUMPRODUCT(-(Bens!$B$4:$B$103=Analítico!$B132),-(Bens!$D$4:$D$103=Analítico!U$1),(Bens!$G$4:$G$103))</f>
        <v>0</v>
      </c>
      <c r="V132" s="88">
        <f>SUMPRODUCT(-(Bens!$B$4:$B$103=Analítico!$B132),-(Bens!$D$4:$D$103=Analítico!V$1),(Bens!$G$4:$G$103))</f>
        <v>0</v>
      </c>
      <c r="W132" s="88">
        <f>SUMPRODUCT(-(Bens!$B$4:$B$103=Analítico!$B132),-(Bens!$D$4:$D$103=Analítico!W$1),(Bens!$G$4:$G$103))</f>
        <v>0</v>
      </c>
      <c r="X132" s="88">
        <f>SUMPRODUCT(-(Bens!$B$4:$B$103=Analítico!$B132),-(Bens!$D$4:$D$103=Analítico!X$1),(Bens!$G$4:$G$103))</f>
        <v>0</v>
      </c>
      <c r="Y132" s="88">
        <f>SUMPRODUCT(-(Bens!$B$4:$B$103=Analítico!$B132),-(Bens!$D$4:$D$103=Analítico!Y$1),(Bens!$G$4:$G$103))</f>
        <v>0</v>
      </c>
      <c r="Z132" s="88">
        <f>SUMPRODUCT(-(Bens!$B$4:$B$103=Analítico!$B132),-(Bens!$D$4:$D$103=Analítico!Z$1),(Bens!$G$4:$G$103))</f>
        <v>0</v>
      </c>
      <c r="AA132" s="88">
        <f>SUMPRODUCT(-(Bens!$B$4:$B$103=Analítico!$B132),-(Bens!$D$4:$D$103=Analítico!AA$1),(Bens!$G$4:$G$103))</f>
        <v>0</v>
      </c>
      <c r="AB132" s="88">
        <f>SUMPRODUCT(-(Bens!$B$4:$B$103=Analítico!$B132),-(Bens!$D$4:$D$103=Analítico!AB$1),(Bens!$G$4:$G$103))</f>
        <v>0</v>
      </c>
      <c r="AC132" s="88">
        <f>SUMPRODUCT(-(Bens!$B$4:$B$103=Analítico!$B132),-(Bens!$D$4:$D$103=Analítico!AC$1),(Bens!$G$4:$G$103))</f>
        <v>0</v>
      </c>
      <c r="AD132" s="88">
        <f>SUMPRODUCT(-(Bens!$B$4:$B$103=Analítico!$B132),-(Bens!$D$4:$D$103=Analítico!AD$1),(Bens!$G$4:$G$103))</f>
        <v>0</v>
      </c>
      <c r="AE132" s="88">
        <f>SUMPRODUCT(-(Bens!$B$4:$B$103=Analítico!$B132),-(Bens!$D$4:$D$103=Analítico!AE$1),(Bens!$G$4:$G$103))</f>
        <v>0</v>
      </c>
      <c r="AF132" s="88">
        <f>SUMPRODUCT(-(Bens!$B$4:$B$103=Analítico!$B132),-(Bens!$D$4:$D$103=Analítico!AF$1),(Bens!$G$4:$G$103))</f>
        <v>0</v>
      </c>
      <c r="AG132" s="88">
        <f>SUMPRODUCT(-(Bens!$B$4:$B$103=Analítico!$B132),-(Bens!$D$4:$D$103=Analítico!AG$1),(Bens!$G$4:$G$103))</f>
        <v>0</v>
      </c>
      <c r="AH132" s="88">
        <f>SUMPRODUCT(-(Bens!$B$4:$B$103=Analítico!$B132),-(Bens!$D$4:$D$103=Analítico!AH$1),(Bens!$G$4:$G$103))</f>
        <v>0</v>
      </c>
      <c r="AI132" s="88">
        <f>SUMPRODUCT(-(Bens!$B$4:$B$103=Analítico!$B132),-(Bens!$D$4:$D$103=Analítico!AI$1),(Bens!$G$4:$G$103))</f>
        <v>0</v>
      </c>
      <c r="AJ132" s="88">
        <f>SUMPRODUCT(-(Bens!$B$4:$B$103=Analítico!$B132),-(Bens!$D$4:$D$103=Analítico!AJ$1),(Bens!$G$4:$G$103))</f>
        <v>0</v>
      </c>
      <c r="AK132" s="88">
        <f>SUMPRODUCT(-(Bens!$B$4:$B$103=Analítico!$B132),-(Bens!$D$4:$D$103=Analítico!AK$1),(Bens!$G$4:$G$103))</f>
        <v>0</v>
      </c>
      <c r="AL132" s="88">
        <f>SUMPRODUCT(-(Bens!$B$4:$B$103=Analítico!$B132),-(Bens!$D$4:$D$103=Analítico!AL$1),(Bens!$G$4:$G$103))</f>
        <v>0</v>
      </c>
      <c r="AM132" s="122">
        <f t="shared" si="23"/>
        <v>0</v>
      </c>
      <c r="AN132" s="91">
        <f t="shared" ca="1" si="24"/>
        <v>0</v>
      </c>
      <c r="AO132" s="108"/>
      <c r="AP132" s="108"/>
      <c r="AQ132" s="108"/>
      <c r="AR132" s="108"/>
      <c r="AS132" s="108"/>
      <c r="AT132" s="108"/>
      <c r="AU132" s="108"/>
      <c r="AV132" s="108"/>
      <c r="AW132" s="108"/>
      <c r="AX132" s="108"/>
      <c r="AY132" s="108"/>
      <c r="AZ132" s="108"/>
      <c r="BA132" s="108"/>
      <c r="BB132" s="108"/>
      <c r="BC132" s="108"/>
      <c r="BD132" s="108"/>
      <c r="BE132" s="108"/>
    </row>
    <row r="133" spans="1:57" ht="23.25" customHeight="1">
      <c r="A133" s="76" t="s">
        <v>355</v>
      </c>
      <c r="B133" s="137" t="s">
        <v>356</v>
      </c>
      <c r="C133" s="88">
        <f>SUMPRODUCT(-(Bens!$B$4:$B$103=Analítico!$B133),-(Bens!$D$4:$D$103=Analítico!C$1),(Bens!$G$4:$G$103))</f>
        <v>0</v>
      </c>
      <c r="D133" s="88">
        <f>SUMPRODUCT(-(Bens!$B$4:$B$103=Analítico!$B133),-(Bens!$D$4:$D$103=Analítico!D$1),(Bens!$G$4:$G$103))</f>
        <v>0</v>
      </c>
      <c r="E133" s="88">
        <f>SUMPRODUCT(-(Bens!$B$4:$B$103=Analítico!$B133),-(Bens!$D$4:$D$103=Analítico!E$1),(Bens!$G$4:$G$103))</f>
        <v>0</v>
      </c>
      <c r="F133" s="88">
        <f>SUMPRODUCT(-(Bens!$B$4:$B$103=Analítico!$B133),-(Bens!$D$4:$D$103=Analítico!F$1),(Bens!$G$4:$G$103))</f>
        <v>0</v>
      </c>
      <c r="G133" s="88">
        <f>SUMPRODUCT(-(Bens!$B$4:$B$103=Analítico!$B133),-(Bens!$D$4:$D$103=Analítico!G$1),(Bens!$G$4:$G$103))</f>
        <v>0</v>
      </c>
      <c r="H133" s="88">
        <f>SUMPRODUCT(-(Bens!$B$4:$B$103=Analítico!$B133),-(Bens!$D$4:$D$103=Analítico!H$1),(Bens!$G$4:$G$103))</f>
        <v>0</v>
      </c>
      <c r="I133" s="88">
        <f>SUMPRODUCT(-(Bens!$B$4:$B$103=Analítico!$B133),-(Bens!$D$4:$D$103=Analítico!I$1),(Bens!$G$4:$G$103))</f>
        <v>0</v>
      </c>
      <c r="J133" s="88">
        <f>SUMPRODUCT(-(Bens!$B$4:$B$103=Analítico!$B133),-(Bens!$D$4:$D$103=Analítico!J$1),(Bens!$G$4:$G$103))</f>
        <v>0</v>
      </c>
      <c r="K133" s="88">
        <f>SUMPRODUCT(-(Bens!$B$4:$B$103=Analítico!$B133),-(Bens!$D$4:$D$103=Analítico!K$1),(Bens!$G$4:$G$103))</f>
        <v>0</v>
      </c>
      <c r="L133" s="88">
        <f>SUMPRODUCT(-(Bens!$B$4:$B$103=Analítico!$B133),-(Bens!$D$4:$D$103=Analítico!L$1),(Bens!$G$4:$G$103))</f>
        <v>0</v>
      </c>
      <c r="M133" s="88">
        <f>SUMPRODUCT(-(Bens!$B$4:$B$103=Analítico!$B133),-(Bens!$D$4:$D$103=Analítico!M$1),(Bens!$G$4:$G$103))</f>
        <v>0</v>
      </c>
      <c r="N133" s="88">
        <f>SUMPRODUCT(-(Bens!$B$4:$B$103=Analítico!$B133),-(Bens!$D$4:$D$103=Analítico!N$1),(Bens!$G$4:$G$103))</f>
        <v>0</v>
      </c>
      <c r="O133" s="88">
        <f>SUMPRODUCT(-(Bens!$B$4:$B$103=Analítico!$B133),-(Bens!$D$4:$D$103=Analítico!O$1),(Bens!$G$4:$G$103))</f>
        <v>0</v>
      </c>
      <c r="P133" s="88">
        <f>SUMPRODUCT(-(Bens!$B$4:$B$103=Analítico!$B133),-(Bens!$D$4:$D$103=Analítico!P$1),(Bens!$G$4:$G$103))</f>
        <v>0</v>
      </c>
      <c r="Q133" s="88">
        <f>SUMPRODUCT(-(Bens!$B$4:$B$103=Analítico!$B133),-(Bens!$D$4:$D$103=Analítico!Q$1),(Bens!$G$4:$G$103))</f>
        <v>0</v>
      </c>
      <c r="R133" s="88">
        <f>SUMPRODUCT(-(Bens!$B$4:$B$103=Analítico!$B133),-(Bens!$D$4:$D$103=Analítico!R$1),(Bens!$G$4:$G$103))</f>
        <v>0</v>
      </c>
      <c r="S133" s="88">
        <f>SUMPRODUCT(-(Bens!$B$4:$B$103=Analítico!$B133),-(Bens!$D$4:$D$103=Analítico!S$1),(Bens!$G$4:$G$103))</f>
        <v>0</v>
      </c>
      <c r="T133" s="88">
        <f>SUMPRODUCT(-(Bens!$B$4:$B$103=Analítico!$B133),-(Bens!$D$4:$D$103=Analítico!T$1),(Bens!$G$4:$G$103))</f>
        <v>0</v>
      </c>
      <c r="U133" s="88">
        <f>SUMPRODUCT(-(Bens!$B$4:$B$103=Analítico!$B133),-(Bens!$D$4:$D$103=Analítico!U$1),(Bens!$G$4:$G$103))</f>
        <v>0</v>
      </c>
      <c r="V133" s="88">
        <f>SUMPRODUCT(-(Bens!$B$4:$B$103=Analítico!$B133),-(Bens!$D$4:$D$103=Analítico!V$1),(Bens!$G$4:$G$103))</f>
        <v>0</v>
      </c>
      <c r="W133" s="88">
        <f>SUMPRODUCT(-(Bens!$B$4:$B$103=Analítico!$B133),-(Bens!$D$4:$D$103=Analítico!W$1),(Bens!$G$4:$G$103))</f>
        <v>0</v>
      </c>
      <c r="X133" s="88">
        <f>SUMPRODUCT(-(Bens!$B$4:$B$103=Analítico!$B133),-(Bens!$D$4:$D$103=Analítico!X$1),(Bens!$G$4:$G$103))</f>
        <v>0</v>
      </c>
      <c r="Y133" s="88">
        <f>SUMPRODUCT(-(Bens!$B$4:$B$103=Analítico!$B133),-(Bens!$D$4:$D$103=Analítico!Y$1),(Bens!$G$4:$G$103))</f>
        <v>0</v>
      </c>
      <c r="Z133" s="88">
        <f>SUMPRODUCT(-(Bens!$B$4:$B$103=Analítico!$B133),-(Bens!$D$4:$D$103=Analítico!Z$1),(Bens!$G$4:$G$103))</f>
        <v>0</v>
      </c>
      <c r="AA133" s="88">
        <f>SUMPRODUCT(-(Bens!$B$4:$B$103=Analítico!$B133),-(Bens!$D$4:$D$103=Analítico!AA$1),(Bens!$G$4:$G$103))</f>
        <v>0</v>
      </c>
      <c r="AB133" s="88">
        <f>SUMPRODUCT(-(Bens!$B$4:$B$103=Analítico!$B133),-(Bens!$D$4:$D$103=Analítico!AB$1),(Bens!$G$4:$G$103))</f>
        <v>0</v>
      </c>
      <c r="AC133" s="88">
        <f>SUMPRODUCT(-(Bens!$B$4:$B$103=Analítico!$B133),-(Bens!$D$4:$D$103=Analítico!AC$1),(Bens!$G$4:$G$103))</f>
        <v>0</v>
      </c>
      <c r="AD133" s="88">
        <f>SUMPRODUCT(-(Bens!$B$4:$B$103=Analítico!$B133),-(Bens!$D$4:$D$103=Analítico!AD$1),(Bens!$G$4:$G$103))</f>
        <v>0</v>
      </c>
      <c r="AE133" s="88">
        <f>SUMPRODUCT(-(Bens!$B$4:$B$103=Analítico!$B133),-(Bens!$D$4:$D$103=Analítico!AE$1),(Bens!$G$4:$G$103))</f>
        <v>0</v>
      </c>
      <c r="AF133" s="88">
        <f>SUMPRODUCT(-(Bens!$B$4:$B$103=Analítico!$B133),-(Bens!$D$4:$D$103=Analítico!AF$1),(Bens!$G$4:$G$103))</f>
        <v>0</v>
      </c>
      <c r="AG133" s="88">
        <f>SUMPRODUCT(-(Bens!$B$4:$B$103=Analítico!$B133),-(Bens!$D$4:$D$103=Analítico!AG$1),(Bens!$G$4:$G$103))</f>
        <v>0</v>
      </c>
      <c r="AH133" s="88">
        <f>SUMPRODUCT(-(Bens!$B$4:$B$103=Analítico!$B133),-(Bens!$D$4:$D$103=Analítico!AH$1),(Bens!$G$4:$G$103))</f>
        <v>0</v>
      </c>
      <c r="AI133" s="88">
        <f>SUMPRODUCT(-(Bens!$B$4:$B$103=Analítico!$B133),-(Bens!$D$4:$D$103=Analítico!AI$1),(Bens!$G$4:$G$103))</f>
        <v>0</v>
      </c>
      <c r="AJ133" s="88">
        <f>SUMPRODUCT(-(Bens!$B$4:$B$103=Analítico!$B133),-(Bens!$D$4:$D$103=Analítico!AJ$1),(Bens!$G$4:$G$103))</f>
        <v>0</v>
      </c>
      <c r="AK133" s="88">
        <f>SUMPRODUCT(-(Bens!$B$4:$B$103=Analítico!$B133),-(Bens!$D$4:$D$103=Analítico!AK$1),(Bens!$G$4:$G$103))</f>
        <v>0</v>
      </c>
      <c r="AL133" s="88">
        <f>SUMPRODUCT(-(Bens!$B$4:$B$103=Analítico!$B133),-(Bens!$D$4:$D$103=Analítico!AL$1),(Bens!$G$4:$G$103))</f>
        <v>0</v>
      </c>
      <c r="AM133" s="122">
        <f t="shared" si="23"/>
        <v>0</v>
      </c>
      <c r="AN133" s="91">
        <f t="shared" ca="1" si="24"/>
        <v>0</v>
      </c>
      <c r="AO133" s="108"/>
      <c r="AP133" s="108"/>
      <c r="AQ133" s="108"/>
      <c r="AR133" s="108"/>
      <c r="AS133" s="108"/>
      <c r="AT133" s="108"/>
      <c r="AU133" s="108"/>
      <c r="AV133" s="108"/>
      <c r="AW133" s="108"/>
      <c r="AX133" s="108"/>
      <c r="AY133" s="108"/>
      <c r="AZ133" s="108"/>
      <c r="BA133" s="108"/>
      <c r="BB133" s="108"/>
      <c r="BC133" s="108"/>
      <c r="BD133" s="108"/>
      <c r="BE133" s="108"/>
    </row>
    <row r="134" spans="1:57" ht="23.25" customHeight="1">
      <c r="A134" s="76" t="s">
        <v>357</v>
      </c>
      <c r="B134" s="137" t="s">
        <v>358</v>
      </c>
      <c r="C134" s="88">
        <f>SUMPRODUCT(-(Bens!$B$4:$B$103=Analítico!$B134),-(Bens!$D$4:$D$103=Analítico!C$1),(Bens!$G$4:$G$103))</f>
        <v>0</v>
      </c>
      <c r="D134" s="88">
        <f>SUMPRODUCT(-(Bens!$B$4:$B$103=Analítico!$B134),-(Bens!$D$4:$D$103=Analítico!D$1),(Bens!$G$4:$G$103))</f>
        <v>0</v>
      </c>
      <c r="E134" s="88">
        <f>SUMPRODUCT(-(Bens!$B$4:$B$103=Analítico!$B134),-(Bens!$D$4:$D$103=Analítico!E$1),(Bens!$G$4:$G$103))</f>
        <v>0</v>
      </c>
      <c r="F134" s="88">
        <f>SUMPRODUCT(-(Bens!$B$4:$B$103=Analítico!$B134),-(Bens!$D$4:$D$103=Analítico!F$1),(Bens!$G$4:$G$103))</f>
        <v>0</v>
      </c>
      <c r="G134" s="88">
        <f>SUMPRODUCT(-(Bens!$B$4:$B$103=Analítico!$B134),-(Bens!$D$4:$D$103=Analítico!G$1),(Bens!$G$4:$G$103))</f>
        <v>0</v>
      </c>
      <c r="H134" s="88">
        <f>SUMPRODUCT(-(Bens!$B$4:$B$103=Analítico!$B134),-(Bens!$D$4:$D$103=Analítico!H$1),(Bens!$G$4:$G$103))</f>
        <v>0</v>
      </c>
      <c r="I134" s="88">
        <f>SUMPRODUCT(-(Bens!$B$4:$B$103=Analítico!$B134),-(Bens!$D$4:$D$103=Analítico!I$1),(Bens!$G$4:$G$103))</f>
        <v>0</v>
      </c>
      <c r="J134" s="88">
        <f>SUMPRODUCT(-(Bens!$B$4:$B$103=Analítico!$B134),-(Bens!$D$4:$D$103=Analítico!J$1),(Bens!$G$4:$G$103))</f>
        <v>0</v>
      </c>
      <c r="K134" s="88">
        <f>SUMPRODUCT(-(Bens!$B$4:$B$103=Analítico!$B134),-(Bens!$D$4:$D$103=Analítico!K$1),(Bens!$G$4:$G$103))</f>
        <v>0</v>
      </c>
      <c r="L134" s="88">
        <f>SUMPRODUCT(-(Bens!$B$4:$B$103=Analítico!$B134),-(Bens!$D$4:$D$103=Analítico!L$1),(Bens!$G$4:$G$103))</f>
        <v>0</v>
      </c>
      <c r="M134" s="88">
        <f>SUMPRODUCT(-(Bens!$B$4:$B$103=Analítico!$B134),-(Bens!$D$4:$D$103=Analítico!M$1),(Bens!$G$4:$G$103))</f>
        <v>0</v>
      </c>
      <c r="N134" s="88">
        <f>SUMPRODUCT(-(Bens!$B$4:$B$103=Analítico!$B134),-(Bens!$D$4:$D$103=Analítico!N$1),(Bens!$G$4:$G$103))</f>
        <v>0</v>
      </c>
      <c r="O134" s="88">
        <f>SUMPRODUCT(-(Bens!$B$4:$B$103=Analítico!$B134),-(Bens!$D$4:$D$103=Analítico!O$1),(Bens!$G$4:$G$103))</f>
        <v>0</v>
      </c>
      <c r="P134" s="88">
        <f>SUMPRODUCT(-(Bens!$B$4:$B$103=Analítico!$B134),-(Bens!$D$4:$D$103=Analítico!P$1),(Bens!$G$4:$G$103))</f>
        <v>0</v>
      </c>
      <c r="Q134" s="88">
        <f>SUMPRODUCT(-(Bens!$B$4:$B$103=Analítico!$B134),-(Bens!$D$4:$D$103=Analítico!Q$1),(Bens!$G$4:$G$103))</f>
        <v>0</v>
      </c>
      <c r="R134" s="88">
        <f>SUMPRODUCT(-(Bens!$B$4:$B$103=Analítico!$B134),-(Bens!$D$4:$D$103=Analítico!R$1),(Bens!$G$4:$G$103))</f>
        <v>0</v>
      </c>
      <c r="S134" s="88">
        <f>SUMPRODUCT(-(Bens!$B$4:$B$103=Analítico!$B134),-(Bens!$D$4:$D$103=Analítico!S$1),(Bens!$G$4:$G$103))</f>
        <v>0</v>
      </c>
      <c r="T134" s="88">
        <f>SUMPRODUCT(-(Bens!$B$4:$B$103=Analítico!$B134),-(Bens!$D$4:$D$103=Analítico!T$1),(Bens!$G$4:$G$103))</f>
        <v>0</v>
      </c>
      <c r="U134" s="88">
        <f>SUMPRODUCT(-(Bens!$B$4:$B$103=Analítico!$B134),-(Bens!$D$4:$D$103=Analítico!U$1),(Bens!$G$4:$G$103))</f>
        <v>0</v>
      </c>
      <c r="V134" s="88">
        <f>SUMPRODUCT(-(Bens!$B$4:$B$103=Analítico!$B134),-(Bens!$D$4:$D$103=Analítico!V$1),(Bens!$G$4:$G$103))</f>
        <v>0</v>
      </c>
      <c r="W134" s="88">
        <f>SUMPRODUCT(-(Bens!$B$4:$B$103=Analítico!$B134),-(Bens!$D$4:$D$103=Analítico!W$1),(Bens!$G$4:$G$103))</f>
        <v>0</v>
      </c>
      <c r="X134" s="88">
        <f>SUMPRODUCT(-(Bens!$B$4:$B$103=Analítico!$B134),-(Bens!$D$4:$D$103=Analítico!X$1),(Bens!$G$4:$G$103))</f>
        <v>0</v>
      </c>
      <c r="Y134" s="88">
        <f>SUMPRODUCT(-(Bens!$B$4:$B$103=Analítico!$B134),-(Bens!$D$4:$D$103=Analítico!Y$1),(Bens!$G$4:$G$103))</f>
        <v>0</v>
      </c>
      <c r="Z134" s="88">
        <f>SUMPRODUCT(-(Bens!$B$4:$B$103=Analítico!$B134),-(Bens!$D$4:$D$103=Analítico!Z$1),(Bens!$G$4:$G$103))</f>
        <v>0</v>
      </c>
      <c r="AA134" s="88">
        <f>SUMPRODUCT(-(Bens!$B$4:$B$103=Analítico!$B134),-(Bens!$D$4:$D$103=Analítico!AA$1),(Bens!$G$4:$G$103))</f>
        <v>0</v>
      </c>
      <c r="AB134" s="88">
        <f>SUMPRODUCT(-(Bens!$B$4:$B$103=Analítico!$B134),-(Bens!$D$4:$D$103=Analítico!AB$1),(Bens!$G$4:$G$103))</f>
        <v>0</v>
      </c>
      <c r="AC134" s="88">
        <f>SUMPRODUCT(-(Bens!$B$4:$B$103=Analítico!$B134),-(Bens!$D$4:$D$103=Analítico!AC$1),(Bens!$G$4:$G$103))</f>
        <v>0</v>
      </c>
      <c r="AD134" s="88">
        <f>SUMPRODUCT(-(Bens!$B$4:$B$103=Analítico!$B134),-(Bens!$D$4:$D$103=Analítico!AD$1),(Bens!$G$4:$G$103))</f>
        <v>0</v>
      </c>
      <c r="AE134" s="88">
        <f>SUMPRODUCT(-(Bens!$B$4:$B$103=Analítico!$B134),-(Bens!$D$4:$D$103=Analítico!AE$1),(Bens!$G$4:$G$103))</f>
        <v>0</v>
      </c>
      <c r="AF134" s="88">
        <f>SUMPRODUCT(-(Bens!$B$4:$B$103=Analítico!$B134),-(Bens!$D$4:$D$103=Analítico!AF$1),(Bens!$G$4:$G$103))</f>
        <v>0</v>
      </c>
      <c r="AG134" s="88">
        <f>SUMPRODUCT(-(Bens!$B$4:$B$103=Analítico!$B134),-(Bens!$D$4:$D$103=Analítico!AG$1),(Bens!$G$4:$G$103))</f>
        <v>0</v>
      </c>
      <c r="AH134" s="88">
        <f>SUMPRODUCT(-(Bens!$B$4:$B$103=Analítico!$B134),-(Bens!$D$4:$D$103=Analítico!AH$1),(Bens!$G$4:$G$103))</f>
        <v>0</v>
      </c>
      <c r="AI134" s="88">
        <f>SUMPRODUCT(-(Bens!$B$4:$B$103=Analítico!$B134),-(Bens!$D$4:$D$103=Analítico!AI$1),(Bens!$G$4:$G$103))</f>
        <v>0</v>
      </c>
      <c r="AJ134" s="88">
        <f>SUMPRODUCT(-(Bens!$B$4:$B$103=Analítico!$B134),-(Bens!$D$4:$D$103=Analítico!AJ$1),(Bens!$G$4:$G$103))</f>
        <v>0</v>
      </c>
      <c r="AK134" s="88">
        <f>SUMPRODUCT(-(Bens!$B$4:$B$103=Analítico!$B134),-(Bens!$D$4:$D$103=Analítico!AK$1),(Bens!$G$4:$G$103))</f>
        <v>0</v>
      </c>
      <c r="AL134" s="88">
        <f>SUMPRODUCT(-(Bens!$B$4:$B$103=Analítico!$B134),-(Bens!$D$4:$D$103=Analítico!AL$1),(Bens!$G$4:$G$103))</f>
        <v>0</v>
      </c>
      <c r="AM134" s="122">
        <f t="shared" si="23"/>
        <v>0</v>
      </c>
      <c r="AN134" s="91">
        <f t="shared" ca="1" si="24"/>
        <v>0</v>
      </c>
      <c r="AO134" s="108"/>
      <c r="AP134" s="108"/>
      <c r="AQ134" s="108"/>
      <c r="AR134" s="108"/>
      <c r="AS134" s="108"/>
      <c r="AT134" s="108"/>
      <c r="AU134" s="108"/>
      <c r="AV134" s="108"/>
      <c r="AW134" s="108"/>
      <c r="AX134" s="108"/>
      <c r="AY134" s="108"/>
      <c r="AZ134" s="108"/>
      <c r="BA134" s="108"/>
      <c r="BB134" s="108"/>
      <c r="BC134" s="108"/>
      <c r="BD134" s="108"/>
      <c r="BE134" s="108"/>
    </row>
    <row r="135" spans="1:57" ht="23.25" customHeight="1">
      <c r="A135" s="76" t="s">
        <v>359</v>
      </c>
      <c r="B135" s="150" t="s">
        <v>360</v>
      </c>
      <c r="C135" s="88">
        <f>SUMPRODUCT(-(Bens!$B$4:$B$103=Analítico!$B135),-(Bens!$D$4:$D$103=Analítico!C$1),(Bens!$G$4:$G$103))</f>
        <v>47925</v>
      </c>
      <c r="D135" s="88">
        <f>SUMPRODUCT(-(Bens!$B$4:$B$103=Analítico!$B135),-(Bens!$D$4:$D$103=Analítico!D$1),(Bens!$G$4:$G$103))</f>
        <v>0</v>
      </c>
      <c r="E135" s="88">
        <f>SUMPRODUCT(-(Bens!$B$4:$B$103=Analítico!$B135),-(Bens!$D$4:$D$103=Analítico!E$1),(Bens!$G$4:$G$103))</f>
        <v>0</v>
      </c>
      <c r="F135" s="88">
        <f>SUMPRODUCT(-(Bens!$B$4:$B$103=Analítico!$B135),-(Bens!$D$4:$D$103=Analítico!F$1),(Bens!$G$4:$G$103))</f>
        <v>0</v>
      </c>
      <c r="G135" s="88">
        <f>SUMPRODUCT(-(Bens!$B$4:$B$103=Analítico!$B135),-(Bens!$D$4:$D$103=Analítico!G$1),(Bens!$G$4:$G$103))</f>
        <v>0</v>
      </c>
      <c r="H135" s="88">
        <f>SUMPRODUCT(-(Bens!$B$4:$B$103=Analítico!$B135),-(Bens!$D$4:$D$103=Analítico!H$1),(Bens!$G$4:$G$103))</f>
        <v>0</v>
      </c>
      <c r="I135" s="88">
        <f>SUMPRODUCT(-(Bens!$B$4:$B$103=Analítico!$B135),-(Bens!$D$4:$D$103=Analítico!I$1),(Bens!$G$4:$G$103))</f>
        <v>0</v>
      </c>
      <c r="J135" s="88">
        <f>SUMPRODUCT(-(Bens!$B$4:$B$103=Analítico!$B135),-(Bens!$D$4:$D$103=Analítico!J$1),(Bens!$G$4:$G$103))</f>
        <v>0</v>
      </c>
      <c r="K135" s="88">
        <f>SUMPRODUCT(-(Bens!$B$4:$B$103=Analítico!$B135),-(Bens!$D$4:$D$103=Analítico!K$1),(Bens!$G$4:$G$103))</f>
        <v>0</v>
      </c>
      <c r="L135" s="88">
        <f>SUMPRODUCT(-(Bens!$B$4:$B$103=Analítico!$B135),-(Bens!$D$4:$D$103=Analítico!L$1),(Bens!$G$4:$G$103))</f>
        <v>0</v>
      </c>
      <c r="M135" s="88">
        <f>SUMPRODUCT(-(Bens!$B$4:$B$103=Analítico!$B135),-(Bens!$D$4:$D$103=Analítico!M$1),(Bens!$G$4:$G$103))</f>
        <v>0</v>
      </c>
      <c r="N135" s="88">
        <f>SUMPRODUCT(-(Bens!$B$4:$B$103=Analítico!$B135),-(Bens!$D$4:$D$103=Analítico!N$1),(Bens!$G$4:$G$103))</f>
        <v>0</v>
      </c>
      <c r="O135" s="88">
        <f>SUMPRODUCT(-(Bens!$B$4:$B$103=Analítico!$B135),-(Bens!$D$4:$D$103=Analítico!O$1),(Bens!$G$4:$G$103))</f>
        <v>0</v>
      </c>
      <c r="P135" s="88">
        <f>SUMPRODUCT(-(Bens!$B$4:$B$103=Analítico!$B135),-(Bens!$D$4:$D$103=Analítico!P$1),(Bens!$G$4:$G$103))</f>
        <v>0</v>
      </c>
      <c r="Q135" s="88">
        <f>SUMPRODUCT(-(Bens!$B$4:$B$103=Analítico!$B135),-(Bens!$D$4:$D$103=Analítico!Q$1),(Bens!$G$4:$G$103))</f>
        <v>0</v>
      </c>
      <c r="R135" s="88">
        <f>SUMPRODUCT(-(Bens!$B$4:$B$103=Analítico!$B135),-(Bens!$D$4:$D$103=Analítico!R$1),(Bens!$G$4:$G$103))</f>
        <v>0</v>
      </c>
      <c r="S135" s="88">
        <f>SUMPRODUCT(-(Bens!$B$4:$B$103=Analítico!$B135),-(Bens!$D$4:$D$103=Analítico!S$1),(Bens!$G$4:$G$103))</f>
        <v>0</v>
      </c>
      <c r="T135" s="88">
        <f>SUMPRODUCT(-(Bens!$B$4:$B$103=Analítico!$B135),-(Bens!$D$4:$D$103=Analítico!T$1),(Bens!$G$4:$G$103))</f>
        <v>0</v>
      </c>
      <c r="U135" s="88">
        <f>SUMPRODUCT(-(Bens!$B$4:$B$103=Analítico!$B135),-(Bens!$D$4:$D$103=Analítico!U$1),(Bens!$G$4:$G$103))</f>
        <v>0</v>
      </c>
      <c r="V135" s="88">
        <f>SUMPRODUCT(-(Bens!$B$4:$B$103=Analítico!$B135),-(Bens!$D$4:$D$103=Analítico!V$1),(Bens!$G$4:$G$103))</f>
        <v>0</v>
      </c>
      <c r="W135" s="88">
        <f>SUMPRODUCT(-(Bens!$B$4:$B$103=Analítico!$B135),-(Bens!$D$4:$D$103=Analítico!W$1),(Bens!$G$4:$G$103))</f>
        <v>0</v>
      </c>
      <c r="X135" s="88">
        <f>SUMPRODUCT(-(Bens!$B$4:$B$103=Analítico!$B135),-(Bens!$D$4:$D$103=Analítico!X$1),(Bens!$G$4:$G$103))</f>
        <v>0</v>
      </c>
      <c r="Y135" s="88">
        <f>SUMPRODUCT(-(Bens!$B$4:$B$103=Analítico!$B135),-(Bens!$D$4:$D$103=Analítico!Y$1),(Bens!$G$4:$G$103))</f>
        <v>0</v>
      </c>
      <c r="Z135" s="88">
        <f>SUMPRODUCT(-(Bens!$B$4:$B$103=Analítico!$B135),-(Bens!$D$4:$D$103=Analítico!Z$1),(Bens!$G$4:$G$103))</f>
        <v>0</v>
      </c>
      <c r="AA135" s="88">
        <f>SUMPRODUCT(-(Bens!$B$4:$B$103=Analítico!$B135),-(Bens!$D$4:$D$103=Analítico!AA$1),(Bens!$G$4:$G$103))</f>
        <v>0</v>
      </c>
      <c r="AB135" s="88">
        <f>SUMPRODUCT(-(Bens!$B$4:$B$103=Analítico!$B135),-(Bens!$D$4:$D$103=Analítico!AB$1),(Bens!$G$4:$G$103))</f>
        <v>0</v>
      </c>
      <c r="AC135" s="88">
        <f>SUMPRODUCT(-(Bens!$B$4:$B$103=Analítico!$B135),-(Bens!$D$4:$D$103=Analítico!AC$1),(Bens!$G$4:$G$103))</f>
        <v>0</v>
      </c>
      <c r="AD135" s="88">
        <f>SUMPRODUCT(-(Bens!$B$4:$B$103=Analítico!$B135),-(Bens!$D$4:$D$103=Analítico!AD$1),(Bens!$G$4:$G$103))</f>
        <v>0</v>
      </c>
      <c r="AE135" s="88">
        <f>SUMPRODUCT(-(Bens!$B$4:$B$103=Analítico!$B135),-(Bens!$D$4:$D$103=Analítico!AE$1),(Bens!$G$4:$G$103))</f>
        <v>0</v>
      </c>
      <c r="AF135" s="88">
        <f>SUMPRODUCT(-(Bens!$B$4:$B$103=Analítico!$B135),-(Bens!$D$4:$D$103=Analítico!AF$1),(Bens!$G$4:$G$103))</f>
        <v>0</v>
      </c>
      <c r="AG135" s="88">
        <f>SUMPRODUCT(-(Bens!$B$4:$B$103=Analítico!$B135),-(Bens!$D$4:$D$103=Analítico!AG$1),(Bens!$G$4:$G$103))</f>
        <v>0</v>
      </c>
      <c r="AH135" s="88">
        <f>SUMPRODUCT(-(Bens!$B$4:$B$103=Analítico!$B135),-(Bens!$D$4:$D$103=Analítico!AH$1),(Bens!$G$4:$G$103))</f>
        <v>0</v>
      </c>
      <c r="AI135" s="88">
        <f>SUMPRODUCT(-(Bens!$B$4:$B$103=Analítico!$B135),-(Bens!$D$4:$D$103=Analítico!AI$1),(Bens!$G$4:$G$103))</f>
        <v>0</v>
      </c>
      <c r="AJ135" s="88">
        <f>SUMPRODUCT(-(Bens!$B$4:$B$103=Analítico!$B135),-(Bens!$D$4:$D$103=Analítico!AJ$1),(Bens!$G$4:$G$103))</f>
        <v>0</v>
      </c>
      <c r="AK135" s="88">
        <f>SUMPRODUCT(-(Bens!$B$4:$B$103=Analítico!$B135),-(Bens!$D$4:$D$103=Analítico!AK$1),(Bens!$G$4:$G$103))</f>
        <v>0</v>
      </c>
      <c r="AL135" s="88">
        <f>SUMPRODUCT(-(Bens!$B$4:$B$103=Analítico!$B135),-(Bens!$D$4:$D$103=Analítico!AL$1),(Bens!$G$4:$G$103))</f>
        <v>0</v>
      </c>
      <c r="AM135" s="122">
        <f t="shared" si="23"/>
        <v>47925</v>
      </c>
      <c r="AN135" s="91">
        <f t="shared" ca="1" si="24"/>
        <v>3.1294668764887132E-3</v>
      </c>
      <c r="AO135" s="108"/>
      <c r="AP135" s="108"/>
      <c r="AQ135" s="108"/>
      <c r="AR135" s="108"/>
      <c r="AS135" s="108"/>
      <c r="AT135" s="108"/>
      <c r="AU135" s="108"/>
      <c r="AV135" s="108"/>
      <c r="AW135" s="108"/>
      <c r="AX135" s="108"/>
      <c r="AY135" s="108"/>
      <c r="AZ135" s="108"/>
      <c r="BA135" s="108"/>
      <c r="BB135" s="108"/>
      <c r="BC135" s="108"/>
      <c r="BD135" s="108"/>
      <c r="BE135" s="108"/>
    </row>
    <row r="136" spans="1:57" ht="23.25" customHeight="1">
      <c r="A136" s="155"/>
      <c r="B136" s="44" t="s">
        <v>334</v>
      </c>
      <c r="C136" s="156">
        <f t="shared" ref="C136:AM136" si="25">SUBTOTAL(109,C123:C135)</f>
        <v>131860</v>
      </c>
      <c r="D136" s="156">
        <f t="shared" si="25"/>
        <v>0</v>
      </c>
      <c r="E136" s="156">
        <f t="shared" si="25"/>
        <v>0</v>
      </c>
      <c r="F136" s="156">
        <f t="shared" si="25"/>
        <v>0</v>
      </c>
      <c r="G136" s="156">
        <f t="shared" si="25"/>
        <v>0</v>
      </c>
      <c r="H136" s="156">
        <f t="shared" si="25"/>
        <v>0</v>
      </c>
      <c r="I136" s="156">
        <f t="shared" si="25"/>
        <v>0</v>
      </c>
      <c r="J136" s="156">
        <f t="shared" si="25"/>
        <v>0</v>
      </c>
      <c r="K136" s="156">
        <f t="shared" si="25"/>
        <v>0</v>
      </c>
      <c r="L136" s="156">
        <f t="shared" si="25"/>
        <v>0</v>
      </c>
      <c r="M136" s="156">
        <f t="shared" si="25"/>
        <v>0</v>
      </c>
      <c r="N136" s="156">
        <f t="shared" si="25"/>
        <v>0</v>
      </c>
      <c r="O136" s="156">
        <f t="shared" si="25"/>
        <v>0</v>
      </c>
      <c r="P136" s="156">
        <f t="shared" si="25"/>
        <v>0</v>
      </c>
      <c r="Q136" s="156">
        <f t="shared" si="25"/>
        <v>0</v>
      </c>
      <c r="R136" s="156">
        <f t="shared" si="25"/>
        <v>0</v>
      </c>
      <c r="S136" s="156">
        <f t="shared" si="25"/>
        <v>0</v>
      </c>
      <c r="T136" s="156">
        <f t="shared" si="25"/>
        <v>0</v>
      </c>
      <c r="U136" s="156">
        <f t="shared" si="25"/>
        <v>0</v>
      </c>
      <c r="V136" s="156">
        <f t="shared" si="25"/>
        <v>0</v>
      </c>
      <c r="W136" s="156">
        <f t="shared" si="25"/>
        <v>0</v>
      </c>
      <c r="X136" s="156">
        <f t="shared" si="25"/>
        <v>0</v>
      </c>
      <c r="Y136" s="156">
        <f t="shared" si="25"/>
        <v>0</v>
      </c>
      <c r="Z136" s="156">
        <f t="shared" si="25"/>
        <v>0</v>
      </c>
      <c r="AA136" s="156">
        <f t="shared" si="25"/>
        <v>0</v>
      </c>
      <c r="AB136" s="156">
        <f t="shared" si="25"/>
        <v>0</v>
      </c>
      <c r="AC136" s="156">
        <f t="shared" si="25"/>
        <v>0</v>
      </c>
      <c r="AD136" s="156">
        <f t="shared" si="25"/>
        <v>0</v>
      </c>
      <c r="AE136" s="156">
        <f t="shared" si="25"/>
        <v>0</v>
      </c>
      <c r="AF136" s="156">
        <f t="shared" si="25"/>
        <v>0</v>
      </c>
      <c r="AG136" s="156">
        <f t="shared" si="25"/>
        <v>0</v>
      </c>
      <c r="AH136" s="156">
        <f t="shared" si="25"/>
        <v>0</v>
      </c>
      <c r="AI136" s="156">
        <f t="shared" si="25"/>
        <v>0</v>
      </c>
      <c r="AJ136" s="156">
        <f t="shared" si="25"/>
        <v>0</v>
      </c>
      <c r="AK136" s="156">
        <f t="shared" si="25"/>
        <v>0</v>
      </c>
      <c r="AL136" s="156">
        <f t="shared" si="25"/>
        <v>0</v>
      </c>
      <c r="AM136" s="156">
        <f t="shared" si="25"/>
        <v>131860</v>
      </c>
      <c r="AN136" s="157">
        <f t="shared" ca="1" si="24"/>
        <v>8.61035998609915E-3</v>
      </c>
      <c r="AO136" s="108"/>
      <c r="AP136" s="108"/>
      <c r="AQ136" s="108"/>
      <c r="AR136" s="108"/>
      <c r="AS136" s="108"/>
      <c r="AT136" s="108"/>
      <c r="AU136" s="108"/>
      <c r="AV136" s="108"/>
      <c r="AW136" s="108"/>
      <c r="AX136" s="108"/>
      <c r="AY136" s="108"/>
      <c r="AZ136" s="108"/>
      <c r="BA136" s="108"/>
      <c r="BB136" s="108"/>
      <c r="BC136" s="108"/>
      <c r="BD136" s="108"/>
      <c r="BE136" s="108"/>
    </row>
    <row r="137" spans="1:57" ht="23.25" customHeight="1">
      <c r="A137" s="153" t="s">
        <v>38</v>
      </c>
      <c r="B137" s="47" t="s">
        <v>39</v>
      </c>
      <c r="C137" s="158">
        <v>0</v>
      </c>
      <c r="D137" s="158">
        <v>0</v>
      </c>
      <c r="E137" s="158">
        <v>0</v>
      </c>
      <c r="F137" s="158">
        <v>0</v>
      </c>
      <c r="G137" s="158">
        <v>0</v>
      </c>
      <c r="H137" s="158">
        <v>0</v>
      </c>
      <c r="I137" s="158">
        <v>0</v>
      </c>
      <c r="J137" s="158">
        <v>0</v>
      </c>
      <c r="K137" s="158">
        <v>0</v>
      </c>
      <c r="L137" s="158">
        <v>0</v>
      </c>
      <c r="M137" s="158">
        <v>0</v>
      </c>
      <c r="N137" s="158">
        <v>0</v>
      </c>
      <c r="O137" s="158">
        <v>0</v>
      </c>
      <c r="P137" s="158">
        <v>0</v>
      </c>
      <c r="Q137" s="158">
        <v>0</v>
      </c>
      <c r="R137" s="158">
        <v>0</v>
      </c>
      <c r="S137" s="158">
        <v>0</v>
      </c>
      <c r="T137" s="158">
        <v>0</v>
      </c>
      <c r="U137" s="158">
        <v>0</v>
      </c>
      <c r="V137" s="158">
        <v>0</v>
      </c>
      <c r="W137" s="158">
        <v>0</v>
      </c>
      <c r="X137" s="158">
        <v>0</v>
      </c>
      <c r="Y137" s="158">
        <v>0</v>
      </c>
      <c r="Z137" s="158">
        <v>0</v>
      </c>
      <c r="AA137" s="158">
        <v>0</v>
      </c>
      <c r="AB137" s="158">
        <v>0</v>
      </c>
      <c r="AC137" s="158">
        <v>0</v>
      </c>
      <c r="AD137" s="158">
        <v>0</v>
      </c>
      <c r="AE137" s="158">
        <v>0</v>
      </c>
      <c r="AF137" s="158">
        <v>0</v>
      </c>
      <c r="AG137" s="158">
        <v>0</v>
      </c>
      <c r="AH137" s="158">
        <v>0</v>
      </c>
      <c r="AI137" s="158">
        <v>0</v>
      </c>
      <c r="AJ137" s="158">
        <v>0</v>
      </c>
      <c r="AK137" s="158">
        <v>0</v>
      </c>
      <c r="AL137" s="158">
        <v>0</v>
      </c>
      <c r="AM137" s="152">
        <f>SUM(C137:AL137)</f>
        <v>0</v>
      </c>
      <c r="AN137" s="128">
        <f t="shared" ca="1" si="24"/>
        <v>0</v>
      </c>
      <c r="AO137" s="108"/>
      <c r="AP137" s="108"/>
      <c r="AQ137" s="108"/>
      <c r="AR137" s="108"/>
      <c r="AS137" s="108"/>
      <c r="AT137" s="108"/>
      <c r="AU137" s="108"/>
      <c r="AV137" s="108"/>
      <c r="AW137" s="108"/>
      <c r="AX137" s="108"/>
      <c r="AY137" s="108"/>
      <c r="AZ137" s="108"/>
      <c r="BA137" s="108"/>
      <c r="BB137" s="108"/>
      <c r="BC137" s="108"/>
      <c r="BD137" s="108"/>
      <c r="BE137" s="108"/>
    </row>
    <row r="138" spans="1:57" ht="23.25" customHeight="1">
      <c r="A138" s="153" t="s">
        <v>40</v>
      </c>
      <c r="B138" s="47" t="s">
        <v>41</v>
      </c>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2">
        <f>Desmobilização!H204</f>
        <v>238346.11461441111</v>
      </c>
      <c r="AN138" s="128">
        <f t="shared" ca="1" si="24"/>
        <v>1.5563824117383036E-2</v>
      </c>
      <c r="AO138" s="108"/>
      <c r="AP138" s="108"/>
      <c r="AQ138" s="108"/>
      <c r="AR138" s="108"/>
      <c r="AS138" s="108"/>
      <c r="AT138" s="108"/>
      <c r="AU138" s="108"/>
      <c r="AV138" s="108"/>
      <c r="AW138" s="108"/>
      <c r="AX138" s="108"/>
      <c r="AY138" s="108"/>
      <c r="AZ138" s="108"/>
      <c r="BA138" s="108"/>
      <c r="BB138" s="108"/>
      <c r="BC138" s="108"/>
      <c r="BD138" s="108"/>
      <c r="BE138" s="108"/>
    </row>
    <row r="139" spans="1:57" ht="23.25" customHeight="1">
      <c r="A139" s="277" t="s">
        <v>361</v>
      </c>
      <c r="B139" s="278"/>
      <c r="C139" s="152">
        <f t="shared" ref="C139:AM139" ca="1" si="26">SUBTOTAL(109,C19:C138)</f>
        <v>3244131.781506483</v>
      </c>
      <c r="D139" s="152">
        <f t="shared" ca="1" si="26"/>
        <v>2072129.781506483</v>
      </c>
      <c r="E139" s="152">
        <f t="shared" ca="1" si="26"/>
        <v>2237543.1169890659</v>
      </c>
      <c r="F139" s="152">
        <f t="shared" ca="1" si="26"/>
        <v>2343463.1169890659</v>
      </c>
      <c r="G139" s="152">
        <f t="shared" ca="1" si="26"/>
        <v>2389018.3849404831</v>
      </c>
      <c r="H139" s="152">
        <f t="shared" ca="1" si="26"/>
        <v>2789477.707319025</v>
      </c>
      <c r="I139" s="152">
        <f t="shared" ca="1" si="26"/>
        <v>0</v>
      </c>
      <c r="J139" s="152">
        <f t="shared" ca="1" si="26"/>
        <v>0</v>
      </c>
      <c r="K139" s="152">
        <f t="shared" ca="1" si="26"/>
        <v>0</v>
      </c>
      <c r="L139" s="152">
        <f t="shared" ca="1" si="26"/>
        <v>0</v>
      </c>
      <c r="M139" s="152">
        <f t="shared" ca="1" si="26"/>
        <v>0</v>
      </c>
      <c r="N139" s="152">
        <f t="shared" ca="1" si="26"/>
        <v>0</v>
      </c>
      <c r="O139" s="152">
        <f t="shared" ca="1" si="26"/>
        <v>0</v>
      </c>
      <c r="P139" s="152">
        <f t="shared" ca="1" si="26"/>
        <v>0</v>
      </c>
      <c r="Q139" s="152">
        <f t="shared" ca="1" si="26"/>
        <v>0</v>
      </c>
      <c r="R139" s="152">
        <f t="shared" ca="1" si="26"/>
        <v>0</v>
      </c>
      <c r="S139" s="152">
        <f t="shared" ca="1" si="26"/>
        <v>0</v>
      </c>
      <c r="T139" s="152">
        <f t="shared" ca="1" si="26"/>
        <v>0</v>
      </c>
      <c r="U139" s="152">
        <f t="shared" ca="1" si="26"/>
        <v>0</v>
      </c>
      <c r="V139" s="152">
        <f t="shared" ca="1" si="26"/>
        <v>0</v>
      </c>
      <c r="W139" s="152">
        <f t="shared" ca="1" si="26"/>
        <v>0</v>
      </c>
      <c r="X139" s="152">
        <f t="shared" ca="1" si="26"/>
        <v>0</v>
      </c>
      <c r="Y139" s="152">
        <f t="shared" ca="1" si="26"/>
        <v>0</v>
      </c>
      <c r="Z139" s="152">
        <f t="shared" ca="1" si="26"/>
        <v>0</v>
      </c>
      <c r="AA139" s="152">
        <f t="shared" ca="1" si="26"/>
        <v>0</v>
      </c>
      <c r="AB139" s="152">
        <f t="shared" ca="1" si="26"/>
        <v>0</v>
      </c>
      <c r="AC139" s="152">
        <f t="shared" ca="1" si="26"/>
        <v>0</v>
      </c>
      <c r="AD139" s="152">
        <f t="shared" ca="1" si="26"/>
        <v>0</v>
      </c>
      <c r="AE139" s="152">
        <f t="shared" ca="1" si="26"/>
        <v>0</v>
      </c>
      <c r="AF139" s="152">
        <f t="shared" ca="1" si="26"/>
        <v>0</v>
      </c>
      <c r="AG139" s="152">
        <f t="shared" ca="1" si="26"/>
        <v>0</v>
      </c>
      <c r="AH139" s="152">
        <f t="shared" ca="1" si="26"/>
        <v>0</v>
      </c>
      <c r="AI139" s="152">
        <f t="shared" ca="1" si="26"/>
        <v>0</v>
      </c>
      <c r="AJ139" s="152">
        <f t="shared" ca="1" si="26"/>
        <v>0</v>
      </c>
      <c r="AK139" s="152">
        <f t="shared" ca="1" si="26"/>
        <v>0</v>
      </c>
      <c r="AL139" s="152">
        <f t="shared" ca="1" si="26"/>
        <v>0</v>
      </c>
      <c r="AM139" s="152">
        <f t="shared" ca="1" si="26"/>
        <v>15314110.003865013</v>
      </c>
      <c r="AN139" s="128">
        <f t="shared" ca="1" si="24"/>
        <v>1</v>
      </c>
      <c r="AO139" s="123"/>
      <c r="AP139" s="108"/>
      <c r="AQ139" s="108"/>
      <c r="AR139" s="108"/>
      <c r="AS139" s="108"/>
      <c r="AT139" s="108"/>
      <c r="AU139" s="108"/>
      <c r="AV139" s="108"/>
      <c r="AW139" s="108"/>
      <c r="AX139" s="108"/>
      <c r="AY139" s="108"/>
      <c r="AZ139" s="108"/>
      <c r="BA139" s="108"/>
      <c r="BB139" s="108"/>
      <c r="BC139" s="108"/>
      <c r="BD139" s="108"/>
      <c r="BE139" s="108"/>
    </row>
    <row r="140" spans="1:57" ht="12.75" customHeigh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9"/>
      <c r="AO140" s="108"/>
      <c r="AP140" s="108"/>
      <c r="AQ140" s="108"/>
      <c r="AR140" s="108"/>
      <c r="AS140" s="108"/>
      <c r="AT140" s="108"/>
      <c r="AU140" s="108"/>
      <c r="AV140" s="108"/>
      <c r="AW140" s="108"/>
      <c r="AX140" s="108"/>
      <c r="AY140" s="108"/>
      <c r="AZ140" s="108"/>
      <c r="BA140" s="108"/>
      <c r="BB140" s="108"/>
      <c r="BC140" s="108"/>
      <c r="BD140" s="108"/>
      <c r="BE140" s="108"/>
    </row>
    <row r="141" spans="1:57" ht="12.75" customHeigh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9"/>
      <c r="AO141" s="108"/>
      <c r="AP141" s="108"/>
      <c r="AQ141" s="108"/>
      <c r="AR141" s="108"/>
      <c r="AS141" s="108"/>
      <c r="AT141" s="108"/>
      <c r="AU141" s="108"/>
      <c r="AV141" s="108"/>
      <c r="AW141" s="108"/>
      <c r="AX141" s="108"/>
      <c r="AY141" s="108"/>
      <c r="AZ141" s="108"/>
      <c r="BA141" s="108"/>
      <c r="BB141" s="108"/>
      <c r="BC141" s="108"/>
      <c r="BD141" s="108"/>
      <c r="BE141" s="108"/>
    </row>
    <row r="142" spans="1:57" ht="12.75" customHeigh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9"/>
      <c r="AO142" s="108"/>
      <c r="AP142" s="108"/>
      <c r="AQ142" s="108"/>
      <c r="AR142" s="108"/>
      <c r="AS142" s="108"/>
      <c r="AT142" s="108"/>
      <c r="AU142" s="108"/>
      <c r="AV142" s="108"/>
      <c r="AW142" s="108"/>
      <c r="AX142" s="108"/>
      <c r="AY142" s="108"/>
      <c r="AZ142" s="108"/>
      <c r="BA142" s="108"/>
      <c r="BB142" s="108"/>
      <c r="BC142" s="108"/>
      <c r="BD142" s="108"/>
      <c r="BE142" s="108"/>
    </row>
    <row r="143" spans="1:57" ht="12.75" customHeigh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9"/>
      <c r="AO143" s="108"/>
      <c r="AP143" s="108"/>
      <c r="AQ143" s="108"/>
      <c r="AR143" s="108"/>
      <c r="AS143" s="108"/>
      <c r="AT143" s="108"/>
      <c r="AU143" s="108"/>
      <c r="AV143" s="108"/>
      <c r="AW143" s="108"/>
      <c r="AX143" s="108"/>
      <c r="AY143" s="108"/>
      <c r="AZ143" s="108"/>
      <c r="BA143" s="108"/>
      <c r="BB143" s="108"/>
      <c r="BC143" s="108"/>
      <c r="BD143" s="108"/>
      <c r="BE143" s="108"/>
    </row>
    <row r="144" spans="1:57" ht="12.75" customHeigh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9"/>
      <c r="AO144" s="108"/>
      <c r="AP144" s="108"/>
      <c r="AQ144" s="108"/>
      <c r="AR144" s="108"/>
      <c r="AS144" s="108"/>
      <c r="AT144" s="108"/>
      <c r="AU144" s="108"/>
      <c r="AV144" s="108"/>
      <c r="AW144" s="108"/>
      <c r="AX144" s="108"/>
      <c r="AY144" s="108"/>
      <c r="AZ144" s="108"/>
      <c r="BA144" s="108"/>
      <c r="BB144" s="108"/>
      <c r="BC144" s="108"/>
      <c r="BD144" s="108"/>
      <c r="BE144" s="108"/>
    </row>
    <row r="145" spans="1:57" ht="12.75" customHeigh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9"/>
      <c r="AO145" s="108"/>
      <c r="AP145" s="108"/>
      <c r="AQ145" s="108"/>
      <c r="AR145" s="108"/>
      <c r="AS145" s="108"/>
      <c r="AT145" s="108"/>
      <c r="AU145" s="108"/>
      <c r="AV145" s="108"/>
      <c r="AW145" s="108"/>
      <c r="AX145" s="108"/>
      <c r="AY145" s="108"/>
      <c r="AZ145" s="108"/>
      <c r="BA145" s="108"/>
      <c r="BB145" s="108"/>
      <c r="BC145" s="108"/>
      <c r="BD145" s="108"/>
      <c r="BE145" s="108"/>
    </row>
    <row r="146" spans="1:57" ht="12.75" customHeigh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9"/>
      <c r="AO146" s="108"/>
      <c r="AP146" s="108"/>
      <c r="AQ146" s="108"/>
      <c r="AR146" s="108"/>
      <c r="AS146" s="108"/>
      <c r="AT146" s="108"/>
      <c r="AU146" s="108"/>
      <c r="AV146" s="108"/>
      <c r="AW146" s="108"/>
      <c r="AX146" s="108"/>
      <c r="AY146" s="108"/>
      <c r="AZ146" s="108"/>
      <c r="BA146" s="108"/>
      <c r="BB146" s="108"/>
      <c r="BC146" s="108"/>
      <c r="BD146" s="108"/>
      <c r="BE146" s="108"/>
    </row>
    <row r="147" spans="1:57" ht="12.75" customHeigh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9"/>
      <c r="AO147" s="108"/>
      <c r="AP147" s="108"/>
      <c r="AQ147" s="108"/>
      <c r="AR147" s="108"/>
      <c r="AS147" s="108"/>
      <c r="AT147" s="108"/>
      <c r="AU147" s="108"/>
      <c r="AV147" s="108"/>
      <c r="AW147" s="108"/>
      <c r="AX147" s="108"/>
      <c r="AY147" s="108"/>
      <c r="AZ147" s="108"/>
      <c r="BA147" s="108"/>
      <c r="BB147" s="108"/>
      <c r="BC147" s="108"/>
      <c r="BD147" s="108"/>
      <c r="BE147" s="108"/>
    </row>
    <row r="148" spans="1:57" ht="12.75" customHeigh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9"/>
      <c r="AO148" s="108"/>
      <c r="AP148" s="108"/>
      <c r="AQ148" s="108"/>
      <c r="AR148" s="108"/>
      <c r="AS148" s="108"/>
      <c r="AT148" s="108"/>
      <c r="AU148" s="108"/>
      <c r="AV148" s="108"/>
      <c r="AW148" s="108"/>
      <c r="AX148" s="108"/>
      <c r="AY148" s="108"/>
      <c r="AZ148" s="108"/>
      <c r="BA148" s="108"/>
      <c r="BB148" s="108"/>
      <c r="BC148" s="108"/>
      <c r="BD148" s="108"/>
      <c r="BE148" s="108"/>
    </row>
    <row r="149" spans="1:57" ht="12.75" customHeigh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9"/>
      <c r="AO149" s="108"/>
      <c r="AP149" s="108"/>
      <c r="AQ149" s="108"/>
      <c r="AR149" s="108"/>
      <c r="AS149" s="108"/>
      <c r="AT149" s="108"/>
      <c r="AU149" s="108"/>
      <c r="AV149" s="108"/>
      <c r="AW149" s="108"/>
      <c r="AX149" s="108"/>
      <c r="AY149" s="108"/>
      <c r="AZ149" s="108"/>
      <c r="BA149" s="108"/>
      <c r="BB149" s="108"/>
      <c r="BC149" s="108"/>
      <c r="BD149" s="108"/>
      <c r="BE149" s="108"/>
    </row>
    <row r="150" spans="1:57" ht="12.75" customHeigh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9"/>
      <c r="AO150" s="108"/>
      <c r="AP150" s="108"/>
      <c r="AQ150" s="108"/>
      <c r="AR150" s="108"/>
      <c r="AS150" s="108"/>
      <c r="AT150" s="108"/>
      <c r="AU150" s="108"/>
      <c r="AV150" s="108"/>
      <c r="AW150" s="108"/>
      <c r="AX150" s="108"/>
      <c r="AY150" s="108"/>
      <c r="AZ150" s="108"/>
      <c r="BA150" s="108"/>
      <c r="BB150" s="108"/>
      <c r="BC150" s="108"/>
      <c r="BD150" s="108"/>
      <c r="BE150" s="108"/>
    </row>
    <row r="151" spans="1:57" ht="12.75" customHeigh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9"/>
      <c r="AO151" s="108"/>
      <c r="AP151" s="108"/>
      <c r="AQ151" s="108"/>
      <c r="AR151" s="108"/>
      <c r="AS151" s="108"/>
      <c r="AT151" s="108"/>
      <c r="AU151" s="108"/>
      <c r="AV151" s="108"/>
      <c r="AW151" s="108"/>
      <c r="AX151" s="108"/>
      <c r="AY151" s="108"/>
      <c r="AZ151" s="108"/>
      <c r="BA151" s="108"/>
      <c r="BB151" s="108"/>
      <c r="BC151" s="108"/>
      <c r="BD151" s="108"/>
      <c r="BE151" s="108"/>
    </row>
    <row r="152" spans="1:57" ht="12.75" customHeigh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9"/>
      <c r="AO152" s="108"/>
      <c r="AP152" s="108"/>
      <c r="AQ152" s="108"/>
      <c r="AR152" s="108"/>
      <c r="AS152" s="108"/>
      <c r="AT152" s="108"/>
      <c r="AU152" s="108"/>
      <c r="AV152" s="108"/>
      <c r="AW152" s="108"/>
      <c r="AX152" s="108"/>
      <c r="AY152" s="108"/>
      <c r="AZ152" s="108"/>
      <c r="BA152" s="108"/>
      <c r="BB152" s="108"/>
      <c r="BC152" s="108"/>
      <c r="BD152" s="108"/>
      <c r="BE152" s="108"/>
    </row>
    <row r="153" spans="1:57" ht="12.75" customHeigh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9"/>
      <c r="AO153" s="108"/>
      <c r="AP153" s="108"/>
      <c r="AQ153" s="108"/>
      <c r="AR153" s="108"/>
      <c r="AS153" s="108"/>
      <c r="AT153" s="108"/>
      <c r="AU153" s="108"/>
      <c r="AV153" s="108"/>
      <c r="AW153" s="108"/>
      <c r="AX153" s="108"/>
      <c r="AY153" s="108"/>
      <c r="AZ153" s="108"/>
      <c r="BA153" s="108"/>
      <c r="BB153" s="108"/>
      <c r="BC153" s="108"/>
      <c r="BD153" s="108"/>
      <c r="BE153" s="108"/>
    </row>
    <row r="154" spans="1:57" ht="12.75" customHeigh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9"/>
      <c r="AO154" s="108"/>
      <c r="AP154" s="108"/>
      <c r="AQ154" s="108"/>
      <c r="AR154" s="108"/>
      <c r="AS154" s="108"/>
      <c r="AT154" s="108"/>
      <c r="AU154" s="108"/>
      <c r="AV154" s="108"/>
      <c r="AW154" s="108"/>
      <c r="AX154" s="108"/>
      <c r="AY154" s="108"/>
      <c r="AZ154" s="108"/>
      <c r="BA154" s="108"/>
      <c r="BB154" s="108"/>
      <c r="BC154" s="108"/>
      <c r="BD154" s="108"/>
      <c r="BE154" s="108"/>
    </row>
    <row r="155" spans="1:57" ht="12.75" customHeigh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9"/>
      <c r="AO155" s="108"/>
      <c r="AP155" s="108"/>
      <c r="AQ155" s="108"/>
      <c r="AR155" s="108"/>
      <c r="AS155" s="108"/>
      <c r="AT155" s="108"/>
      <c r="AU155" s="108"/>
      <c r="AV155" s="108"/>
      <c r="AW155" s="108"/>
      <c r="AX155" s="108"/>
      <c r="AY155" s="108"/>
      <c r="AZ155" s="108"/>
      <c r="BA155" s="108"/>
      <c r="BB155" s="108"/>
      <c r="BC155" s="108"/>
      <c r="BD155" s="108"/>
      <c r="BE155" s="108"/>
    </row>
    <row r="156" spans="1:57" ht="12.75" customHeigh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9"/>
      <c r="AO156" s="108"/>
      <c r="AP156" s="108"/>
      <c r="AQ156" s="108"/>
      <c r="AR156" s="108"/>
      <c r="AS156" s="108"/>
      <c r="AT156" s="108"/>
      <c r="AU156" s="108"/>
      <c r="AV156" s="108"/>
      <c r="AW156" s="108"/>
      <c r="AX156" s="108"/>
      <c r="AY156" s="108"/>
      <c r="AZ156" s="108"/>
      <c r="BA156" s="108"/>
      <c r="BB156" s="108"/>
      <c r="BC156" s="108"/>
      <c r="BD156" s="108"/>
      <c r="BE156" s="108"/>
    </row>
    <row r="157" spans="1:57" ht="12.75" customHeigh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9"/>
      <c r="AO157" s="108"/>
      <c r="AP157" s="108"/>
      <c r="AQ157" s="108"/>
      <c r="AR157" s="108"/>
      <c r="AS157" s="108"/>
      <c r="AT157" s="108"/>
      <c r="AU157" s="108"/>
      <c r="AV157" s="108"/>
      <c r="AW157" s="108"/>
      <c r="AX157" s="108"/>
      <c r="AY157" s="108"/>
      <c r="AZ157" s="108"/>
      <c r="BA157" s="108"/>
      <c r="BB157" s="108"/>
      <c r="BC157" s="108"/>
      <c r="BD157" s="108"/>
      <c r="BE157" s="108"/>
    </row>
    <row r="158" spans="1:57" ht="12.75" customHeigh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9"/>
      <c r="AO158" s="108"/>
      <c r="AP158" s="108"/>
      <c r="AQ158" s="108"/>
      <c r="AR158" s="108"/>
      <c r="AS158" s="108"/>
      <c r="AT158" s="108"/>
      <c r="AU158" s="108"/>
      <c r="AV158" s="108"/>
      <c r="AW158" s="108"/>
      <c r="AX158" s="108"/>
      <c r="AY158" s="108"/>
      <c r="AZ158" s="108"/>
      <c r="BA158" s="108"/>
      <c r="BB158" s="108"/>
      <c r="BC158" s="108"/>
      <c r="BD158" s="108"/>
      <c r="BE158" s="108"/>
    </row>
    <row r="159" spans="1:57" ht="12.75" customHeigh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9"/>
      <c r="AO159" s="108"/>
      <c r="AP159" s="108"/>
      <c r="AQ159" s="108"/>
      <c r="AR159" s="108"/>
      <c r="AS159" s="108"/>
      <c r="AT159" s="108"/>
      <c r="AU159" s="108"/>
      <c r="AV159" s="108"/>
      <c r="AW159" s="108"/>
      <c r="AX159" s="108"/>
      <c r="AY159" s="108"/>
      <c r="AZ159" s="108"/>
      <c r="BA159" s="108"/>
      <c r="BB159" s="108"/>
      <c r="BC159" s="108"/>
      <c r="BD159" s="108"/>
      <c r="BE159" s="108"/>
    </row>
    <row r="160" spans="1:57" ht="12.75" customHeigh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9"/>
      <c r="AO160" s="108"/>
      <c r="AP160" s="108"/>
      <c r="AQ160" s="108"/>
      <c r="AR160" s="108"/>
      <c r="AS160" s="108"/>
      <c r="AT160" s="108"/>
      <c r="AU160" s="108"/>
      <c r="AV160" s="108"/>
      <c r="AW160" s="108"/>
      <c r="AX160" s="108"/>
      <c r="AY160" s="108"/>
      <c r="AZ160" s="108"/>
      <c r="BA160" s="108"/>
      <c r="BB160" s="108"/>
      <c r="BC160" s="108"/>
      <c r="BD160" s="108"/>
      <c r="BE160" s="108"/>
    </row>
    <row r="161" spans="1:57" ht="12.75" customHeigh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9"/>
      <c r="AO161" s="108"/>
      <c r="AP161" s="108"/>
      <c r="AQ161" s="108"/>
      <c r="AR161" s="108"/>
      <c r="AS161" s="108"/>
      <c r="AT161" s="108"/>
      <c r="AU161" s="108"/>
      <c r="AV161" s="108"/>
      <c r="AW161" s="108"/>
      <c r="AX161" s="108"/>
      <c r="AY161" s="108"/>
      <c r="AZ161" s="108"/>
      <c r="BA161" s="108"/>
      <c r="BB161" s="108"/>
      <c r="BC161" s="108"/>
      <c r="BD161" s="108"/>
      <c r="BE161" s="108"/>
    </row>
    <row r="162" spans="1:57" ht="12.75" customHeigh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9"/>
      <c r="AO162" s="108"/>
      <c r="AP162" s="108"/>
      <c r="AQ162" s="108"/>
      <c r="AR162" s="108"/>
      <c r="AS162" s="108"/>
      <c r="AT162" s="108"/>
      <c r="AU162" s="108"/>
      <c r="AV162" s="108"/>
      <c r="AW162" s="108"/>
      <c r="AX162" s="108"/>
      <c r="AY162" s="108"/>
      <c r="AZ162" s="108"/>
      <c r="BA162" s="108"/>
      <c r="BB162" s="108"/>
      <c r="BC162" s="108"/>
      <c r="BD162" s="108"/>
      <c r="BE162" s="108"/>
    </row>
    <row r="163" spans="1:57" ht="12.75" customHeigh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9"/>
      <c r="AO163" s="108"/>
      <c r="AP163" s="108"/>
      <c r="AQ163" s="108"/>
      <c r="AR163" s="108"/>
      <c r="AS163" s="108"/>
      <c r="AT163" s="108"/>
      <c r="AU163" s="108"/>
      <c r="AV163" s="108"/>
      <c r="AW163" s="108"/>
      <c r="AX163" s="108"/>
      <c r="AY163" s="108"/>
      <c r="AZ163" s="108"/>
      <c r="BA163" s="108"/>
      <c r="BB163" s="108"/>
      <c r="BC163" s="108"/>
      <c r="BD163" s="108"/>
      <c r="BE163" s="108"/>
    </row>
    <row r="164" spans="1:57" ht="12.75" customHeigh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9"/>
      <c r="AO164" s="108"/>
      <c r="AP164" s="108"/>
      <c r="AQ164" s="108"/>
      <c r="AR164" s="108"/>
      <c r="AS164" s="108"/>
      <c r="AT164" s="108"/>
      <c r="AU164" s="108"/>
      <c r="AV164" s="108"/>
      <c r="AW164" s="108"/>
      <c r="AX164" s="108"/>
      <c r="AY164" s="108"/>
      <c r="AZ164" s="108"/>
      <c r="BA164" s="108"/>
      <c r="BB164" s="108"/>
      <c r="BC164" s="108"/>
      <c r="BD164" s="108"/>
      <c r="BE164" s="108"/>
    </row>
    <row r="165" spans="1:57" ht="12.75" customHeigh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9"/>
      <c r="AO165" s="108"/>
      <c r="AP165" s="108"/>
      <c r="AQ165" s="108"/>
      <c r="AR165" s="108"/>
      <c r="AS165" s="108"/>
      <c r="AT165" s="108"/>
      <c r="AU165" s="108"/>
      <c r="AV165" s="108"/>
      <c r="AW165" s="108"/>
      <c r="AX165" s="108"/>
      <c r="AY165" s="108"/>
      <c r="AZ165" s="108"/>
      <c r="BA165" s="108"/>
      <c r="BB165" s="108"/>
      <c r="BC165" s="108"/>
      <c r="BD165" s="108"/>
      <c r="BE165" s="108"/>
    </row>
    <row r="166" spans="1:57" ht="12.75" customHeigh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9"/>
      <c r="AO166" s="108"/>
      <c r="AP166" s="108"/>
      <c r="AQ166" s="108"/>
      <c r="AR166" s="108"/>
      <c r="AS166" s="108"/>
      <c r="AT166" s="108"/>
      <c r="AU166" s="108"/>
      <c r="AV166" s="108"/>
      <c r="AW166" s="108"/>
      <c r="AX166" s="108"/>
      <c r="AY166" s="108"/>
      <c r="AZ166" s="108"/>
      <c r="BA166" s="108"/>
      <c r="BB166" s="108"/>
      <c r="BC166" s="108"/>
      <c r="BD166" s="108"/>
      <c r="BE166" s="108"/>
    </row>
    <row r="167" spans="1:57" ht="12.75" customHeigh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9"/>
      <c r="AO167" s="108"/>
      <c r="AP167" s="108"/>
      <c r="AQ167" s="108"/>
      <c r="AR167" s="108"/>
      <c r="AS167" s="108"/>
      <c r="AT167" s="108"/>
      <c r="AU167" s="108"/>
      <c r="AV167" s="108"/>
      <c r="AW167" s="108"/>
      <c r="AX167" s="108"/>
      <c r="AY167" s="108"/>
      <c r="AZ167" s="108"/>
      <c r="BA167" s="108"/>
      <c r="BB167" s="108"/>
      <c r="BC167" s="108"/>
      <c r="BD167" s="108"/>
      <c r="BE167" s="108"/>
    </row>
    <row r="168" spans="1:57" ht="12.75" customHeigh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9"/>
      <c r="AO168" s="108"/>
      <c r="AP168" s="108"/>
      <c r="AQ168" s="108"/>
      <c r="AR168" s="108"/>
      <c r="AS168" s="108"/>
      <c r="AT168" s="108"/>
      <c r="AU168" s="108"/>
      <c r="AV168" s="108"/>
      <c r="AW168" s="108"/>
      <c r="AX168" s="108"/>
      <c r="AY168" s="108"/>
      <c r="AZ168" s="108"/>
      <c r="BA168" s="108"/>
      <c r="BB168" s="108"/>
      <c r="BC168" s="108"/>
      <c r="BD168" s="108"/>
      <c r="BE168" s="108"/>
    </row>
    <row r="169" spans="1:57" ht="12.75" customHeigh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9"/>
      <c r="AO169" s="108"/>
      <c r="AP169" s="108"/>
      <c r="AQ169" s="108"/>
      <c r="AR169" s="108"/>
      <c r="AS169" s="108"/>
      <c r="AT169" s="108"/>
      <c r="AU169" s="108"/>
      <c r="AV169" s="108"/>
      <c r="AW169" s="108"/>
      <c r="AX169" s="108"/>
      <c r="AY169" s="108"/>
      <c r="AZ169" s="108"/>
      <c r="BA169" s="108"/>
      <c r="BB169" s="108"/>
      <c r="BC169" s="108"/>
      <c r="BD169" s="108"/>
      <c r="BE169" s="108"/>
    </row>
    <row r="170" spans="1:57" ht="12.75" customHeigh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9"/>
      <c r="AO170" s="108"/>
      <c r="AP170" s="108"/>
      <c r="AQ170" s="108"/>
      <c r="AR170" s="108"/>
      <c r="AS170" s="108"/>
      <c r="AT170" s="108"/>
      <c r="AU170" s="108"/>
      <c r="AV170" s="108"/>
      <c r="AW170" s="108"/>
      <c r="AX170" s="108"/>
      <c r="AY170" s="108"/>
      <c r="AZ170" s="108"/>
      <c r="BA170" s="108"/>
      <c r="BB170" s="108"/>
      <c r="BC170" s="108"/>
      <c r="BD170" s="108"/>
      <c r="BE170" s="108"/>
    </row>
    <row r="171" spans="1:57" ht="12.75" customHeigh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9"/>
      <c r="AO171" s="108"/>
      <c r="AP171" s="108"/>
      <c r="AQ171" s="108"/>
      <c r="AR171" s="108"/>
      <c r="AS171" s="108"/>
      <c r="AT171" s="108"/>
      <c r="AU171" s="108"/>
      <c r="AV171" s="108"/>
      <c r="AW171" s="108"/>
      <c r="AX171" s="108"/>
      <c r="AY171" s="108"/>
      <c r="AZ171" s="108"/>
      <c r="BA171" s="108"/>
      <c r="BB171" s="108"/>
      <c r="BC171" s="108"/>
      <c r="BD171" s="108"/>
      <c r="BE171" s="108"/>
    </row>
    <row r="172" spans="1:57" ht="12.75" customHeigh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9"/>
      <c r="AO172" s="108"/>
      <c r="AP172" s="108"/>
      <c r="AQ172" s="108"/>
      <c r="AR172" s="108"/>
      <c r="AS172" s="108"/>
      <c r="AT172" s="108"/>
      <c r="AU172" s="108"/>
      <c r="AV172" s="108"/>
      <c r="AW172" s="108"/>
      <c r="AX172" s="108"/>
      <c r="AY172" s="108"/>
      <c r="AZ172" s="108"/>
      <c r="BA172" s="108"/>
      <c r="BB172" s="108"/>
      <c r="BC172" s="108"/>
      <c r="BD172" s="108"/>
      <c r="BE172" s="108"/>
    </row>
    <row r="173" spans="1:57" ht="12.75" customHeigh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9"/>
      <c r="AO173" s="108"/>
      <c r="AP173" s="108"/>
      <c r="AQ173" s="108"/>
      <c r="AR173" s="108"/>
      <c r="AS173" s="108"/>
      <c r="AT173" s="108"/>
      <c r="AU173" s="108"/>
      <c r="AV173" s="108"/>
      <c r="AW173" s="108"/>
      <c r="AX173" s="108"/>
      <c r="AY173" s="108"/>
      <c r="AZ173" s="108"/>
      <c r="BA173" s="108"/>
      <c r="BB173" s="108"/>
      <c r="BC173" s="108"/>
      <c r="BD173" s="108"/>
      <c r="BE173" s="108"/>
    </row>
    <row r="174" spans="1:57" ht="12.75" customHeigh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9"/>
      <c r="AO174" s="108"/>
      <c r="AP174" s="108"/>
      <c r="AQ174" s="108"/>
      <c r="AR174" s="108"/>
      <c r="AS174" s="108"/>
      <c r="AT174" s="108"/>
      <c r="AU174" s="108"/>
      <c r="AV174" s="108"/>
      <c r="AW174" s="108"/>
      <c r="AX174" s="108"/>
      <c r="AY174" s="108"/>
      <c r="AZ174" s="108"/>
      <c r="BA174" s="108"/>
      <c r="BB174" s="108"/>
      <c r="BC174" s="108"/>
      <c r="BD174" s="108"/>
      <c r="BE174" s="108"/>
    </row>
    <row r="175" spans="1:57" ht="12.75" customHeigh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9"/>
      <c r="AO175" s="108"/>
      <c r="AP175" s="108"/>
      <c r="AQ175" s="108"/>
      <c r="AR175" s="108"/>
      <c r="AS175" s="108"/>
      <c r="AT175" s="108"/>
      <c r="AU175" s="108"/>
      <c r="AV175" s="108"/>
      <c r="AW175" s="108"/>
      <c r="AX175" s="108"/>
      <c r="AY175" s="108"/>
      <c r="AZ175" s="108"/>
      <c r="BA175" s="108"/>
      <c r="BB175" s="108"/>
      <c r="BC175" s="108"/>
      <c r="BD175" s="108"/>
      <c r="BE175" s="108"/>
    </row>
    <row r="176" spans="1:57" ht="12.75" customHeigh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9"/>
      <c r="AO176" s="108"/>
      <c r="AP176" s="108"/>
      <c r="AQ176" s="108"/>
      <c r="AR176" s="108"/>
      <c r="AS176" s="108"/>
      <c r="AT176" s="108"/>
      <c r="AU176" s="108"/>
      <c r="AV176" s="108"/>
      <c r="AW176" s="108"/>
      <c r="AX176" s="108"/>
      <c r="AY176" s="108"/>
      <c r="AZ176" s="108"/>
      <c r="BA176" s="108"/>
      <c r="BB176" s="108"/>
      <c r="BC176" s="108"/>
      <c r="BD176" s="108"/>
      <c r="BE176" s="108"/>
    </row>
    <row r="177" spans="1:57" ht="12.75" customHeigh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9"/>
      <c r="AO177" s="108"/>
      <c r="AP177" s="108"/>
      <c r="AQ177" s="108"/>
      <c r="AR177" s="108"/>
      <c r="AS177" s="108"/>
      <c r="AT177" s="108"/>
      <c r="AU177" s="108"/>
      <c r="AV177" s="108"/>
      <c r="AW177" s="108"/>
      <c r="AX177" s="108"/>
      <c r="AY177" s="108"/>
      <c r="AZ177" s="108"/>
      <c r="BA177" s="108"/>
      <c r="BB177" s="108"/>
      <c r="BC177" s="108"/>
      <c r="BD177" s="108"/>
      <c r="BE177" s="108"/>
    </row>
    <row r="178" spans="1:57" ht="12.75" customHeigh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9"/>
      <c r="AO178" s="108"/>
      <c r="AP178" s="108"/>
      <c r="AQ178" s="108"/>
      <c r="AR178" s="108"/>
      <c r="AS178" s="108"/>
      <c r="AT178" s="108"/>
      <c r="AU178" s="108"/>
      <c r="AV178" s="108"/>
      <c r="AW178" s="108"/>
      <c r="AX178" s="108"/>
      <c r="AY178" s="108"/>
      <c r="AZ178" s="108"/>
      <c r="BA178" s="108"/>
      <c r="BB178" s="108"/>
      <c r="BC178" s="108"/>
      <c r="BD178" s="108"/>
      <c r="BE178" s="108"/>
    </row>
    <row r="179" spans="1:57" ht="12.75" customHeigh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9"/>
      <c r="AO179" s="108"/>
      <c r="AP179" s="108"/>
      <c r="AQ179" s="108"/>
      <c r="AR179" s="108"/>
      <c r="AS179" s="108"/>
      <c r="AT179" s="108"/>
      <c r="AU179" s="108"/>
      <c r="AV179" s="108"/>
      <c r="AW179" s="108"/>
      <c r="AX179" s="108"/>
      <c r="AY179" s="108"/>
      <c r="AZ179" s="108"/>
      <c r="BA179" s="108"/>
      <c r="BB179" s="108"/>
      <c r="BC179" s="108"/>
      <c r="BD179" s="108"/>
      <c r="BE179" s="108"/>
    </row>
    <row r="180" spans="1:57" ht="12.75" customHeigh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9"/>
      <c r="AO180" s="108"/>
      <c r="AP180" s="108"/>
      <c r="AQ180" s="108"/>
      <c r="AR180" s="108"/>
      <c r="AS180" s="108"/>
      <c r="AT180" s="108"/>
      <c r="AU180" s="108"/>
      <c r="AV180" s="108"/>
      <c r="AW180" s="108"/>
      <c r="AX180" s="108"/>
      <c r="AY180" s="108"/>
      <c r="AZ180" s="108"/>
      <c r="BA180" s="108"/>
      <c r="BB180" s="108"/>
      <c r="BC180" s="108"/>
      <c r="BD180" s="108"/>
      <c r="BE180" s="108"/>
    </row>
    <row r="181" spans="1:57" ht="12.75" customHeigh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9"/>
      <c r="AO181" s="108"/>
      <c r="AP181" s="108"/>
      <c r="AQ181" s="108"/>
      <c r="AR181" s="108"/>
      <c r="AS181" s="108"/>
      <c r="AT181" s="108"/>
      <c r="AU181" s="108"/>
      <c r="AV181" s="108"/>
      <c r="AW181" s="108"/>
      <c r="AX181" s="108"/>
      <c r="AY181" s="108"/>
      <c r="AZ181" s="108"/>
      <c r="BA181" s="108"/>
      <c r="BB181" s="108"/>
      <c r="BC181" s="108"/>
      <c r="BD181" s="108"/>
      <c r="BE181" s="108"/>
    </row>
    <row r="182" spans="1:57" ht="12.75" customHeigh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9"/>
      <c r="AO182" s="108"/>
      <c r="AP182" s="108"/>
      <c r="AQ182" s="108"/>
      <c r="AR182" s="108"/>
      <c r="AS182" s="108"/>
      <c r="AT182" s="108"/>
      <c r="AU182" s="108"/>
      <c r="AV182" s="108"/>
      <c r="AW182" s="108"/>
      <c r="AX182" s="108"/>
      <c r="AY182" s="108"/>
      <c r="AZ182" s="108"/>
      <c r="BA182" s="108"/>
      <c r="BB182" s="108"/>
      <c r="BC182" s="108"/>
      <c r="BD182" s="108"/>
      <c r="BE182" s="108"/>
    </row>
    <row r="183" spans="1:57" ht="12.75" customHeigh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9"/>
      <c r="AO183" s="108"/>
      <c r="AP183" s="108"/>
      <c r="AQ183" s="108"/>
      <c r="AR183" s="108"/>
      <c r="AS183" s="108"/>
      <c r="AT183" s="108"/>
      <c r="AU183" s="108"/>
      <c r="AV183" s="108"/>
      <c r="AW183" s="108"/>
      <c r="AX183" s="108"/>
      <c r="AY183" s="108"/>
      <c r="AZ183" s="108"/>
      <c r="BA183" s="108"/>
      <c r="BB183" s="108"/>
      <c r="BC183" s="108"/>
      <c r="BD183" s="108"/>
      <c r="BE183" s="108"/>
    </row>
    <row r="184" spans="1:57" ht="12.75" customHeigh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9"/>
      <c r="AO184" s="108"/>
      <c r="AP184" s="108"/>
      <c r="AQ184" s="108"/>
      <c r="AR184" s="108"/>
      <c r="AS184" s="108"/>
      <c r="AT184" s="108"/>
      <c r="AU184" s="108"/>
      <c r="AV184" s="108"/>
      <c r="AW184" s="108"/>
      <c r="AX184" s="108"/>
      <c r="AY184" s="108"/>
      <c r="AZ184" s="108"/>
      <c r="BA184" s="108"/>
      <c r="BB184" s="108"/>
      <c r="BC184" s="108"/>
      <c r="BD184" s="108"/>
      <c r="BE184" s="108"/>
    </row>
    <row r="185" spans="1:57" ht="12.75" customHeigh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9"/>
      <c r="AO185" s="108"/>
      <c r="AP185" s="108"/>
      <c r="AQ185" s="108"/>
      <c r="AR185" s="108"/>
      <c r="AS185" s="108"/>
      <c r="AT185" s="108"/>
      <c r="AU185" s="108"/>
      <c r="AV185" s="108"/>
      <c r="AW185" s="108"/>
      <c r="AX185" s="108"/>
      <c r="AY185" s="108"/>
      <c r="AZ185" s="108"/>
      <c r="BA185" s="108"/>
      <c r="BB185" s="108"/>
      <c r="BC185" s="108"/>
      <c r="BD185" s="108"/>
      <c r="BE185" s="108"/>
    </row>
    <row r="186" spans="1:57" ht="12.75" customHeigh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9"/>
      <c r="AO186" s="108"/>
      <c r="AP186" s="108"/>
      <c r="AQ186" s="108"/>
      <c r="AR186" s="108"/>
      <c r="AS186" s="108"/>
      <c r="AT186" s="108"/>
      <c r="AU186" s="108"/>
      <c r="AV186" s="108"/>
      <c r="AW186" s="108"/>
      <c r="AX186" s="108"/>
      <c r="AY186" s="108"/>
      <c r="AZ186" s="108"/>
      <c r="BA186" s="108"/>
      <c r="BB186" s="108"/>
      <c r="BC186" s="108"/>
      <c r="BD186" s="108"/>
      <c r="BE186" s="108"/>
    </row>
    <row r="187" spans="1:57" ht="12.75" customHeigh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9"/>
      <c r="AO187" s="108"/>
      <c r="AP187" s="108"/>
      <c r="AQ187" s="108"/>
      <c r="AR187" s="108"/>
      <c r="AS187" s="108"/>
      <c r="AT187" s="108"/>
      <c r="AU187" s="108"/>
      <c r="AV187" s="108"/>
      <c r="AW187" s="108"/>
      <c r="AX187" s="108"/>
      <c r="AY187" s="108"/>
      <c r="AZ187" s="108"/>
      <c r="BA187" s="108"/>
      <c r="BB187" s="108"/>
      <c r="BC187" s="108"/>
      <c r="BD187" s="108"/>
      <c r="BE187" s="108"/>
    </row>
    <row r="188" spans="1:57" ht="12.75" customHeigh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9"/>
      <c r="AO188" s="108"/>
      <c r="AP188" s="108"/>
      <c r="AQ188" s="108"/>
      <c r="AR188" s="108"/>
      <c r="AS188" s="108"/>
      <c r="AT188" s="108"/>
      <c r="AU188" s="108"/>
      <c r="AV188" s="108"/>
      <c r="AW188" s="108"/>
      <c r="AX188" s="108"/>
      <c r="AY188" s="108"/>
      <c r="AZ188" s="108"/>
      <c r="BA188" s="108"/>
      <c r="BB188" s="108"/>
      <c r="BC188" s="108"/>
      <c r="BD188" s="108"/>
      <c r="BE188" s="108"/>
    </row>
    <row r="189" spans="1:57" ht="12.75" customHeigh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9"/>
      <c r="AO189" s="108"/>
      <c r="AP189" s="108"/>
      <c r="AQ189" s="108"/>
      <c r="AR189" s="108"/>
      <c r="AS189" s="108"/>
      <c r="AT189" s="108"/>
      <c r="AU189" s="108"/>
      <c r="AV189" s="108"/>
      <c r="AW189" s="108"/>
      <c r="AX189" s="108"/>
      <c r="AY189" s="108"/>
      <c r="AZ189" s="108"/>
      <c r="BA189" s="108"/>
      <c r="BB189" s="108"/>
      <c r="BC189" s="108"/>
      <c r="BD189" s="108"/>
      <c r="BE189" s="108"/>
    </row>
    <row r="190" spans="1:57" ht="12.75" customHeigh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9"/>
      <c r="AO190" s="108"/>
      <c r="AP190" s="108"/>
      <c r="AQ190" s="108"/>
      <c r="AR190" s="108"/>
      <c r="AS190" s="108"/>
      <c r="AT190" s="108"/>
      <c r="AU190" s="108"/>
      <c r="AV190" s="108"/>
      <c r="AW190" s="108"/>
      <c r="AX190" s="108"/>
      <c r="AY190" s="108"/>
      <c r="AZ190" s="108"/>
      <c r="BA190" s="108"/>
      <c r="BB190" s="108"/>
      <c r="BC190" s="108"/>
      <c r="BD190" s="108"/>
      <c r="BE190" s="108"/>
    </row>
    <row r="191" spans="1:57" ht="12.75" customHeigh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9"/>
      <c r="AO191" s="108"/>
      <c r="AP191" s="108"/>
      <c r="AQ191" s="108"/>
      <c r="AR191" s="108"/>
      <c r="AS191" s="108"/>
      <c r="AT191" s="108"/>
      <c r="AU191" s="108"/>
      <c r="AV191" s="108"/>
      <c r="AW191" s="108"/>
      <c r="AX191" s="108"/>
      <c r="AY191" s="108"/>
      <c r="AZ191" s="108"/>
      <c r="BA191" s="108"/>
      <c r="BB191" s="108"/>
      <c r="BC191" s="108"/>
      <c r="BD191" s="108"/>
      <c r="BE191" s="108"/>
    </row>
    <row r="192" spans="1:57" ht="12.75" customHeigh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9"/>
      <c r="AO192" s="108"/>
      <c r="AP192" s="108"/>
      <c r="AQ192" s="108"/>
      <c r="AR192" s="108"/>
      <c r="AS192" s="108"/>
      <c r="AT192" s="108"/>
      <c r="AU192" s="108"/>
      <c r="AV192" s="108"/>
      <c r="AW192" s="108"/>
      <c r="AX192" s="108"/>
      <c r="AY192" s="108"/>
      <c r="AZ192" s="108"/>
      <c r="BA192" s="108"/>
      <c r="BB192" s="108"/>
      <c r="BC192" s="108"/>
      <c r="BD192" s="108"/>
      <c r="BE192" s="108"/>
    </row>
    <row r="193" spans="1:57" ht="12.75" customHeigh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9"/>
      <c r="AO193" s="108"/>
      <c r="AP193" s="108"/>
      <c r="AQ193" s="108"/>
      <c r="AR193" s="108"/>
      <c r="AS193" s="108"/>
      <c r="AT193" s="108"/>
      <c r="AU193" s="108"/>
      <c r="AV193" s="108"/>
      <c r="AW193" s="108"/>
      <c r="AX193" s="108"/>
      <c r="AY193" s="108"/>
      <c r="AZ193" s="108"/>
      <c r="BA193" s="108"/>
      <c r="BB193" s="108"/>
      <c r="BC193" s="108"/>
      <c r="BD193" s="108"/>
      <c r="BE193" s="108"/>
    </row>
    <row r="194" spans="1:57" ht="12.75" customHeigh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9"/>
      <c r="AO194" s="108"/>
      <c r="AP194" s="108"/>
      <c r="AQ194" s="108"/>
      <c r="AR194" s="108"/>
      <c r="AS194" s="108"/>
      <c r="AT194" s="108"/>
      <c r="AU194" s="108"/>
      <c r="AV194" s="108"/>
      <c r="AW194" s="108"/>
      <c r="AX194" s="108"/>
      <c r="AY194" s="108"/>
      <c r="AZ194" s="108"/>
      <c r="BA194" s="108"/>
      <c r="BB194" s="108"/>
      <c r="BC194" s="108"/>
      <c r="BD194" s="108"/>
      <c r="BE194" s="108"/>
    </row>
    <row r="195" spans="1:57" ht="12.75" customHeigh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9"/>
      <c r="AO195" s="108"/>
      <c r="AP195" s="108"/>
      <c r="AQ195" s="108"/>
      <c r="AR195" s="108"/>
      <c r="AS195" s="108"/>
      <c r="AT195" s="108"/>
      <c r="AU195" s="108"/>
      <c r="AV195" s="108"/>
      <c r="AW195" s="108"/>
      <c r="AX195" s="108"/>
      <c r="AY195" s="108"/>
      <c r="AZ195" s="108"/>
      <c r="BA195" s="108"/>
      <c r="BB195" s="108"/>
      <c r="BC195" s="108"/>
      <c r="BD195" s="108"/>
      <c r="BE195" s="108"/>
    </row>
    <row r="196" spans="1:57" ht="12.75" customHeigh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9"/>
      <c r="AO196" s="108"/>
      <c r="AP196" s="108"/>
      <c r="AQ196" s="108"/>
      <c r="AR196" s="108"/>
      <c r="AS196" s="108"/>
      <c r="AT196" s="108"/>
      <c r="AU196" s="108"/>
      <c r="AV196" s="108"/>
      <c r="AW196" s="108"/>
      <c r="AX196" s="108"/>
      <c r="AY196" s="108"/>
      <c r="AZ196" s="108"/>
      <c r="BA196" s="108"/>
      <c r="BB196" s="108"/>
      <c r="BC196" s="108"/>
      <c r="BD196" s="108"/>
      <c r="BE196" s="108"/>
    </row>
    <row r="197" spans="1:57" ht="12.75" customHeigh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9"/>
      <c r="AO197" s="108"/>
      <c r="AP197" s="108"/>
      <c r="AQ197" s="108"/>
      <c r="AR197" s="108"/>
      <c r="AS197" s="108"/>
      <c r="AT197" s="108"/>
      <c r="AU197" s="108"/>
      <c r="AV197" s="108"/>
      <c r="AW197" s="108"/>
      <c r="AX197" s="108"/>
      <c r="AY197" s="108"/>
      <c r="AZ197" s="108"/>
      <c r="BA197" s="108"/>
      <c r="BB197" s="108"/>
      <c r="BC197" s="108"/>
      <c r="BD197" s="108"/>
      <c r="BE197" s="108"/>
    </row>
    <row r="198" spans="1:57" ht="12.75" customHeigh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9"/>
      <c r="AO198" s="108"/>
      <c r="AP198" s="108"/>
      <c r="AQ198" s="108"/>
      <c r="AR198" s="108"/>
      <c r="AS198" s="108"/>
      <c r="AT198" s="108"/>
      <c r="AU198" s="108"/>
      <c r="AV198" s="108"/>
      <c r="AW198" s="108"/>
      <c r="AX198" s="108"/>
      <c r="AY198" s="108"/>
      <c r="AZ198" s="108"/>
      <c r="BA198" s="108"/>
      <c r="BB198" s="108"/>
      <c r="BC198" s="108"/>
      <c r="BD198" s="108"/>
      <c r="BE198" s="108"/>
    </row>
    <row r="199" spans="1:57" ht="12.75" customHeigh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9"/>
      <c r="AO199" s="108"/>
      <c r="AP199" s="108"/>
      <c r="AQ199" s="108"/>
      <c r="AR199" s="108"/>
      <c r="AS199" s="108"/>
      <c r="AT199" s="108"/>
      <c r="AU199" s="108"/>
      <c r="AV199" s="108"/>
      <c r="AW199" s="108"/>
      <c r="AX199" s="108"/>
      <c r="AY199" s="108"/>
      <c r="AZ199" s="108"/>
      <c r="BA199" s="108"/>
      <c r="BB199" s="108"/>
      <c r="BC199" s="108"/>
      <c r="BD199" s="108"/>
      <c r="BE199" s="108"/>
    </row>
    <row r="200" spans="1:57" ht="12.75" customHeigh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9"/>
      <c r="AO200" s="108"/>
      <c r="AP200" s="108"/>
      <c r="AQ200" s="108"/>
      <c r="AR200" s="108"/>
      <c r="AS200" s="108"/>
      <c r="AT200" s="108"/>
      <c r="AU200" s="108"/>
      <c r="AV200" s="108"/>
      <c r="AW200" s="108"/>
      <c r="AX200" s="108"/>
      <c r="AY200" s="108"/>
      <c r="AZ200" s="108"/>
      <c r="BA200" s="108"/>
      <c r="BB200" s="108"/>
      <c r="BC200" s="108"/>
      <c r="BD200" s="108"/>
      <c r="BE200" s="108"/>
    </row>
    <row r="201" spans="1:57" ht="12.75" customHeigh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9"/>
      <c r="AO201" s="108"/>
      <c r="AP201" s="108"/>
      <c r="AQ201" s="108"/>
      <c r="AR201" s="108"/>
      <c r="AS201" s="108"/>
      <c r="AT201" s="108"/>
      <c r="AU201" s="108"/>
      <c r="AV201" s="108"/>
      <c r="AW201" s="108"/>
      <c r="AX201" s="108"/>
      <c r="AY201" s="108"/>
      <c r="AZ201" s="108"/>
      <c r="BA201" s="108"/>
      <c r="BB201" s="108"/>
      <c r="BC201" s="108"/>
      <c r="BD201" s="108"/>
      <c r="BE201" s="108"/>
    </row>
    <row r="202" spans="1:57" ht="12.75" customHeigh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9"/>
      <c r="AO202" s="108"/>
      <c r="AP202" s="108"/>
      <c r="AQ202" s="108"/>
      <c r="AR202" s="108"/>
      <c r="AS202" s="108"/>
      <c r="AT202" s="108"/>
      <c r="AU202" s="108"/>
      <c r="AV202" s="108"/>
      <c r="AW202" s="108"/>
      <c r="AX202" s="108"/>
      <c r="AY202" s="108"/>
      <c r="AZ202" s="108"/>
      <c r="BA202" s="108"/>
      <c r="BB202" s="108"/>
      <c r="BC202" s="108"/>
      <c r="BD202" s="108"/>
      <c r="BE202" s="108"/>
    </row>
    <row r="203" spans="1:57" ht="12.75" customHeigh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9"/>
      <c r="AO203" s="108"/>
      <c r="AP203" s="108"/>
      <c r="AQ203" s="108"/>
      <c r="AR203" s="108"/>
      <c r="AS203" s="108"/>
      <c r="AT203" s="108"/>
      <c r="AU203" s="108"/>
      <c r="AV203" s="108"/>
      <c r="AW203" s="108"/>
      <c r="AX203" s="108"/>
      <c r="AY203" s="108"/>
      <c r="AZ203" s="108"/>
      <c r="BA203" s="108"/>
      <c r="BB203" s="108"/>
      <c r="BC203" s="108"/>
      <c r="BD203" s="108"/>
      <c r="BE203" s="108"/>
    </row>
    <row r="204" spans="1:57" ht="12.75" customHeigh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9"/>
      <c r="AO204" s="108"/>
      <c r="AP204" s="108"/>
      <c r="AQ204" s="108"/>
      <c r="AR204" s="108"/>
      <c r="AS204" s="108"/>
      <c r="AT204" s="108"/>
      <c r="AU204" s="108"/>
      <c r="AV204" s="108"/>
      <c r="AW204" s="108"/>
      <c r="AX204" s="108"/>
      <c r="AY204" s="108"/>
      <c r="AZ204" s="108"/>
      <c r="BA204" s="108"/>
      <c r="BB204" s="108"/>
      <c r="BC204" s="108"/>
      <c r="BD204" s="108"/>
      <c r="BE204" s="108"/>
    </row>
    <row r="205" spans="1:57" ht="12.75" customHeigh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9"/>
      <c r="AO205" s="108"/>
      <c r="AP205" s="108"/>
      <c r="AQ205" s="108"/>
      <c r="AR205" s="108"/>
      <c r="AS205" s="108"/>
      <c r="AT205" s="108"/>
      <c r="AU205" s="108"/>
      <c r="AV205" s="108"/>
      <c r="AW205" s="108"/>
      <c r="AX205" s="108"/>
      <c r="AY205" s="108"/>
      <c r="AZ205" s="108"/>
      <c r="BA205" s="108"/>
      <c r="BB205" s="108"/>
      <c r="BC205" s="108"/>
      <c r="BD205" s="108"/>
      <c r="BE205" s="108"/>
    </row>
    <row r="206" spans="1:57" ht="12.75" customHeigh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9"/>
      <c r="AO206" s="108"/>
      <c r="AP206" s="108"/>
      <c r="AQ206" s="108"/>
      <c r="AR206" s="108"/>
      <c r="AS206" s="108"/>
      <c r="AT206" s="108"/>
      <c r="AU206" s="108"/>
      <c r="AV206" s="108"/>
      <c r="AW206" s="108"/>
      <c r="AX206" s="108"/>
      <c r="AY206" s="108"/>
      <c r="AZ206" s="108"/>
      <c r="BA206" s="108"/>
      <c r="BB206" s="108"/>
      <c r="BC206" s="108"/>
      <c r="BD206" s="108"/>
      <c r="BE206" s="108"/>
    </row>
    <row r="207" spans="1:57" ht="12.75" customHeigh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9"/>
      <c r="AO207" s="108"/>
      <c r="AP207" s="108"/>
      <c r="AQ207" s="108"/>
      <c r="AR207" s="108"/>
      <c r="AS207" s="108"/>
      <c r="AT207" s="108"/>
      <c r="AU207" s="108"/>
      <c r="AV207" s="108"/>
      <c r="AW207" s="108"/>
      <c r="AX207" s="108"/>
      <c r="AY207" s="108"/>
      <c r="AZ207" s="108"/>
      <c r="BA207" s="108"/>
      <c r="BB207" s="108"/>
      <c r="BC207" s="108"/>
      <c r="BD207" s="108"/>
      <c r="BE207" s="108"/>
    </row>
    <row r="208" spans="1:57" ht="12.75" customHeigh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9"/>
      <c r="AO208" s="108"/>
      <c r="AP208" s="108"/>
      <c r="AQ208" s="108"/>
      <c r="AR208" s="108"/>
      <c r="AS208" s="108"/>
      <c r="AT208" s="108"/>
      <c r="AU208" s="108"/>
      <c r="AV208" s="108"/>
      <c r="AW208" s="108"/>
      <c r="AX208" s="108"/>
      <c r="AY208" s="108"/>
      <c r="AZ208" s="108"/>
      <c r="BA208" s="108"/>
      <c r="BB208" s="108"/>
      <c r="BC208" s="108"/>
      <c r="BD208" s="108"/>
      <c r="BE208" s="108"/>
    </row>
    <row r="209" spans="1:57" ht="12.75" customHeigh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9"/>
      <c r="AO209" s="108"/>
      <c r="AP209" s="108"/>
      <c r="AQ209" s="108"/>
      <c r="AR209" s="108"/>
      <c r="AS209" s="108"/>
      <c r="AT209" s="108"/>
      <c r="AU209" s="108"/>
      <c r="AV209" s="108"/>
      <c r="AW209" s="108"/>
      <c r="AX209" s="108"/>
      <c r="AY209" s="108"/>
      <c r="AZ209" s="108"/>
      <c r="BA209" s="108"/>
      <c r="BB209" s="108"/>
      <c r="BC209" s="108"/>
      <c r="BD209" s="108"/>
      <c r="BE209" s="108"/>
    </row>
    <row r="210" spans="1:57" ht="12.75" customHeigh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9"/>
      <c r="AO210" s="108"/>
      <c r="AP210" s="108"/>
      <c r="AQ210" s="108"/>
      <c r="AR210" s="108"/>
      <c r="AS210" s="108"/>
      <c r="AT210" s="108"/>
      <c r="AU210" s="108"/>
      <c r="AV210" s="108"/>
      <c r="AW210" s="108"/>
      <c r="AX210" s="108"/>
      <c r="AY210" s="108"/>
      <c r="AZ210" s="108"/>
      <c r="BA210" s="108"/>
      <c r="BB210" s="108"/>
      <c r="BC210" s="108"/>
      <c r="BD210" s="108"/>
      <c r="BE210" s="108"/>
    </row>
    <row r="211" spans="1:57" ht="12.75" customHeigh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9"/>
      <c r="AO211" s="108"/>
      <c r="AP211" s="108"/>
      <c r="AQ211" s="108"/>
      <c r="AR211" s="108"/>
      <c r="AS211" s="108"/>
      <c r="AT211" s="108"/>
      <c r="AU211" s="108"/>
      <c r="AV211" s="108"/>
      <c r="AW211" s="108"/>
      <c r="AX211" s="108"/>
      <c r="AY211" s="108"/>
      <c r="AZ211" s="108"/>
      <c r="BA211" s="108"/>
      <c r="BB211" s="108"/>
      <c r="BC211" s="108"/>
      <c r="BD211" s="108"/>
      <c r="BE211" s="108"/>
    </row>
    <row r="212" spans="1:57" ht="12.75" customHeigh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9"/>
      <c r="AO212" s="108"/>
      <c r="AP212" s="108"/>
      <c r="AQ212" s="108"/>
      <c r="AR212" s="108"/>
      <c r="AS212" s="108"/>
      <c r="AT212" s="108"/>
      <c r="AU212" s="108"/>
      <c r="AV212" s="108"/>
      <c r="AW212" s="108"/>
      <c r="AX212" s="108"/>
      <c r="AY212" s="108"/>
      <c r="AZ212" s="108"/>
      <c r="BA212" s="108"/>
      <c r="BB212" s="108"/>
      <c r="BC212" s="108"/>
      <c r="BD212" s="108"/>
      <c r="BE212" s="108"/>
    </row>
    <row r="213" spans="1:57" ht="12.75" customHeigh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9"/>
      <c r="AO213" s="108"/>
      <c r="AP213" s="108"/>
      <c r="AQ213" s="108"/>
      <c r="AR213" s="108"/>
      <c r="AS213" s="108"/>
      <c r="AT213" s="108"/>
      <c r="AU213" s="108"/>
      <c r="AV213" s="108"/>
      <c r="AW213" s="108"/>
      <c r="AX213" s="108"/>
      <c r="AY213" s="108"/>
      <c r="AZ213" s="108"/>
      <c r="BA213" s="108"/>
      <c r="BB213" s="108"/>
      <c r="BC213" s="108"/>
      <c r="BD213" s="108"/>
      <c r="BE213" s="108"/>
    </row>
    <row r="214" spans="1:57" ht="12.75" customHeigh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9"/>
      <c r="AO214" s="108"/>
      <c r="AP214" s="108"/>
      <c r="AQ214" s="108"/>
      <c r="AR214" s="108"/>
      <c r="AS214" s="108"/>
      <c r="AT214" s="108"/>
      <c r="AU214" s="108"/>
      <c r="AV214" s="108"/>
      <c r="AW214" s="108"/>
      <c r="AX214" s="108"/>
      <c r="AY214" s="108"/>
      <c r="AZ214" s="108"/>
      <c r="BA214" s="108"/>
      <c r="BB214" s="108"/>
      <c r="BC214" s="108"/>
      <c r="BD214" s="108"/>
      <c r="BE214" s="108"/>
    </row>
    <row r="215" spans="1:57" ht="12.75" customHeigh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9"/>
      <c r="AO215" s="108"/>
      <c r="AP215" s="108"/>
      <c r="AQ215" s="108"/>
      <c r="AR215" s="108"/>
      <c r="AS215" s="108"/>
      <c r="AT215" s="108"/>
      <c r="AU215" s="108"/>
      <c r="AV215" s="108"/>
      <c r="AW215" s="108"/>
      <c r="AX215" s="108"/>
      <c r="AY215" s="108"/>
      <c r="AZ215" s="108"/>
      <c r="BA215" s="108"/>
      <c r="BB215" s="108"/>
      <c r="BC215" s="108"/>
      <c r="BD215" s="108"/>
      <c r="BE215" s="108"/>
    </row>
    <row r="216" spans="1:57" ht="12.75" customHeigh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9"/>
      <c r="AO216" s="108"/>
      <c r="AP216" s="108"/>
      <c r="AQ216" s="108"/>
      <c r="AR216" s="108"/>
      <c r="AS216" s="108"/>
      <c r="AT216" s="108"/>
      <c r="AU216" s="108"/>
      <c r="AV216" s="108"/>
      <c r="AW216" s="108"/>
      <c r="AX216" s="108"/>
      <c r="AY216" s="108"/>
      <c r="AZ216" s="108"/>
      <c r="BA216" s="108"/>
      <c r="BB216" s="108"/>
      <c r="BC216" s="108"/>
      <c r="BD216" s="108"/>
      <c r="BE216" s="108"/>
    </row>
    <row r="217" spans="1:57" ht="12.75" customHeigh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9"/>
      <c r="AO217" s="108"/>
      <c r="AP217" s="108"/>
      <c r="AQ217" s="108"/>
      <c r="AR217" s="108"/>
      <c r="AS217" s="108"/>
      <c r="AT217" s="108"/>
      <c r="AU217" s="108"/>
      <c r="AV217" s="108"/>
      <c r="AW217" s="108"/>
      <c r="AX217" s="108"/>
      <c r="AY217" s="108"/>
      <c r="AZ217" s="108"/>
      <c r="BA217" s="108"/>
      <c r="BB217" s="108"/>
      <c r="BC217" s="108"/>
      <c r="BD217" s="108"/>
      <c r="BE217" s="108"/>
    </row>
    <row r="218" spans="1:57" ht="12.75" customHeigh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9"/>
      <c r="AO218" s="108"/>
      <c r="AP218" s="108"/>
      <c r="AQ218" s="108"/>
      <c r="AR218" s="108"/>
      <c r="AS218" s="108"/>
      <c r="AT218" s="108"/>
      <c r="AU218" s="108"/>
      <c r="AV218" s="108"/>
      <c r="AW218" s="108"/>
      <c r="AX218" s="108"/>
      <c r="AY218" s="108"/>
      <c r="AZ218" s="108"/>
      <c r="BA218" s="108"/>
      <c r="BB218" s="108"/>
      <c r="BC218" s="108"/>
      <c r="BD218" s="108"/>
      <c r="BE218" s="108"/>
    </row>
    <row r="219" spans="1:57" ht="12.75" customHeigh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9"/>
      <c r="AO219" s="108"/>
      <c r="AP219" s="108"/>
      <c r="AQ219" s="108"/>
      <c r="AR219" s="108"/>
      <c r="AS219" s="108"/>
      <c r="AT219" s="108"/>
      <c r="AU219" s="108"/>
      <c r="AV219" s="108"/>
      <c r="AW219" s="108"/>
      <c r="AX219" s="108"/>
      <c r="AY219" s="108"/>
      <c r="AZ219" s="108"/>
      <c r="BA219" s="108"/>
      <c r="BB219" s="108"/>
      <c r="BC219" s="108"/>
      <c r="BD219" s="108"/>
      <c r="BE219" s="108"/>
    </row>
    <row r="220" spans="1:57" ht="12.75" customHeigh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9"/>
      <c r="AO220" s="108"/>
      <c r="AP220" s="108"/>
      <c r="AQ220" s="108"/>
      <c r="AR220" s="108"/>
      <c r="AS220" s="108"/>
      <c r="AT220" s="108"/>
      <c r="AU220" s="108"/>
      <c r="AV220" s="108"/>
      <c r="AW220" s="108"/>
      <c r="AX220" s="108"/>
      <c r="AY220" s="108"/>
      <c r="AZ220" s="108"/>
      <c r="BA220" s="108"/>
      <c r="BB220" s="108"/>
      <c r="BC220" s="108"/>
      <c r="BD220" s="108"/>
      <c r="BE220" s="108"/>
    </row>
    <row r="221" spans="1:57" ht="12.75" customHeigh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9"/>
      <c r="AO221" s="108"/>
      <c r="AP221" s="108"/>
      <c r="AQ221" s="108"/>
      <c r="AR221" s="108"/>
      <c r="AS221" s="108"/>
      <c r="AT221" s="108"/>
      <c r="AU221" s="108"/>
      <c r="AV221" s="108"/>
      <c r="AW221" s="108"/>
      <c r="AX221" s="108"/>
      <c r="AY221" s="108"/>
      <c r="AZ221" s="108"/>
      <c r="BA221" s="108"/>
      <c r="BB221" s="108"/>
      <c r="BC221" s="108"/>
      <c r="BD221" s="108"/>
      <c r="BE221" s="108"/>
    </row>
    <row r="222" spans="1:57" ht="12.75" customHeigh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9"/>
      <c r="AO222" s="108"/>
      <c r="AP222" s="108"/>
      <c r="AQ222" s="108"/>
      <c r="AR222" s="108"/>
      <c r="AS222" s="108"/>
      <c r="AT222" s="108"/>
      <c r="AU222" s="108"/>
      <c r="AV222" s="108"/>
      <c r="AW222" s="108"/>
      <c r="AX222" s="108"/>
      <c r="AY222" s="108"/>
      <c r="AZ222" s="108"/>
      <c r="BA222" s="108"/>
      <c r="BB222" s="108"/>
      <c r="BC222" s="108"/>
      <c r="BD222" s="108"/>
      <c r="BE222" s="108"/>
    </row>
    <row r="223" spans="1:57" ht="12.75" customHeigh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9"/>
      <c r="AO223" s="108"/>
      <c r="AP223" s="108"/>
      <c r="AQ223" s="108"/>
      <c r="AR223" s="108"/>
      <c r="AS223" s="108"/>
      <c r="AT223" s="108"/>
      <c r="AU223" s="108"/>
      <c r="AV223" s="108"/>
      <c r="AW223" s="108"/>
      <c r="AX223" s="108"/>
      <c r="AY223" s="108"/>
      <c r="AZ223" s="108"/>
      <c r="BA223" s="108"/>
      <c r="BB223" s="108"/>
      <c r="BC223" s="108"/>
      <c r="BD223" s="108"/>
      <c r="BE223" s="108"/>
    </row>
    <row r="224" spans="1:57" ht="12.75" customHeigh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9"/>
      <c r="AO224" s="108"/>
      <c r="AP224" s="108"/>
      <c r="AQ224" s="108"/>
      <c r="AR224" s="108"/>
      <c r="AS224" s="108"/>
      <c r="AT224" s="108"/>
      <c r="AU224" s="108"/>
      <c r="AV224" s="108"/>
      <c r="AW224" s="108"/>
      <c r="AX224" s="108"/>
      <c r="AY224" s="108"/>
      <c r="AZ224" s="108"/>
      <c r="BA224" s="108"/>
      <c r="BB224" s="108"/>
      <c r="BC224" s="108"/>
      <c r="BD224" s="108"/>
      <c r="BE224" s="108"/>
    </row>
    <row r="225" spans="1:57" ht="12.75" customHeigh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9"/>
      <c r="AO225" s="108"/>
      <c r="AP225" s="108"/>
      <c r="AQ225" s="108"/>
      <c r="AR225" s="108"/>
      <c r="AS225" s="108"/>
      <c r="AT225" s="108"/>
      <c r="AU225" s="108"/>
      <c r="AV225" s="108"/>
      <c r="AW225" s="108"/>
      <c r="AX225" s="108"/>
      <c r="AY225" s="108"/>
      <c r="AZ225" s="108"/>
      <c r="BA225" s="108"/>
      <c r="BB225" s="108"/>
      <c r="BC225" s="108"/>
      <c r="BD225" s="108"/>
      <c r="BE225" s="108"/>
    </row>
    <row r="226" spans="1:57" ht="12.75" customHeigh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9"/>
      <c r="AO226" s="108"/>
      <c r="AP226" s="108"/>
      <c r="AQ226" s="108"/>
      <c r="AR226" s="108"/>
      <c r="AS226" s="108"/>
      <c r="AT226" s="108"/>
      <c r="AU226" s="108"/>
      <c r="AV226" s="108"/>
      <c r="AW226" s="108"/>
      <c r="AX226" s="108"/>
      <c r="AY226" s="108"/>
      <c r="AZ226" s="108"/>
      <c r="BA226" s="108"/>
      <c r="BB226" s="108"/>
      <c r="BC226" s="108"/>
      <c r="BD226" s="108"/>
      <c r="BE226" s="108"/>
    </row>
    <row r="227" spans="1:57" ht="12.75" customHeigh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9"/>
      <c r="AO227" s="108"/>
      <c r="AP227" s="108"/>
      <c r="AQ227" s="108"/>
      <c r="AR227" s="108"/>
      <c r="AS227" s="108"/>
      <c r="AT227" s="108"/>
      <c r="AU227" s="108"/>
      <c r="AV227" s="108"/>
      <c r="AW227" s="108"/>
      <c r="AX227" s="108"/>
      <c r="AY227" s="108"/>
      <c r="AZ227" s="108"/>
      <c r="BA227" s="108"/>
      <c r="BB227" s="108"/>
      <c r="BC227" s="108"/>
      <c r="BD227" s="108"/>
      <c r="BE227" s="108"/>
    </row>
    <row r="228" spans="1:57" ht="12.75" customHeigh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9"/>
      <c r="AO228" s="108"/>
      <c r="AP228" s="108"/>
      <c r="AQ228" s="108"/>
      <c r="AR228" s="108"/>
      <c r="AS228" s="108"/>
      <c r="AT228" s="108"/>
      <c r="AU228" s="108"/>
      <c r="AV228" s="108"/>
      <c r="AW228" s="108"/>
      <c r="AX228" s="108"/>
      <c r="AY228" s="108"/>
      <c r="AZ228" s="108"/>
      <c r="BA228" s="108"/>
      <c r="BB228" s="108"/>
      <c r="BC228" s="108"/>
      <c r="BD228" s="108"/>
      <c r="BE228" s="108"/>
    </row>
    <row r="229" spans="1:57" ht="12.75" customHeigh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9"/>
      <c r="AO229" s="108"/>
      <c r="AP229" s="108"/>
      <c r="AQ229" s="108"/>
      <c r="AR229" s="108"/>
      <c r="AS229" s="108"/>
      <c r="AT229" s="108"/>
      <c r="AU229" s="108"/>
      <c r="AV229" s="108"/>
      <c r="AW229" s="108"/>
      <c r="AX229" s="108"/>
      <c r="AY229" s="108"/>
      <c r="AZ229" s="108"/>
      <c r="BA229" s="108"/>
      <c r="BB229" s="108"/>
      <c r="BC229" s="108"/>
      <c r="BD229" s="108"/>
      <c r="BE229" s="108"/>
    </row>
    <row r="230" spans="1:57" ht="12.75" customHeigh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9"/>
      <c r="AO230" s="108"/>
      <c r="AP230" s="108"/>
      <c r="AQ230" s="108"/>
      <c r="AR230" s="108"/>
      <c r="AS230" s="108"/>
      <c r="AT230" s="108"/>
      <c r="AU230" s="108"/>
      <c r="AV230" s="108"/>
      <c r="AW230" s="108"/>
      <c r="AX230" s="108"/>
      <c r="AY230" s="108"/>
      <c r="AZ230" s="108"/>
      <c r="BA230" s="108"/>
      <c r="BB230" s="108"/>
      <c r="BC230" s="108"/>
      <c r="BD230" s="108"/>
      <c r="BE230" s="108"/>
    </row>
    <row r="231" spans="1:57" ht="12.75" customHeigh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9"/>
      <c r="AO231" s="108"/>
      <c r="AP231" s="108"/>
      <c r="AQ231" s="108"/>
      <c r="AR231" s="108"/>
      <c r="AS231" s="108"/>
      <c r="AT231" s="108"/>
      <c r="AU231" s="108"/>
      <c r="AV231" s="108"/>
      <c r="AW231" s="108"/>
      <c r="AX231" s="108"/>
      <c r="AY231" s="108"/>
      <c r="AZ231" s="108"/>
      <c r="BA231" s="108"/>
      <c r="BB231" s="108"/>
      <c r="BC231" s="108"/>
      <c r="BD231" s="108"/>
      <c r="BE231" s="108"/>
    </row>
    <row r="232" spans="1:57" ht="12.75" customHeigh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9"/>
      <c r="AO232" s="108"/>
      <c r="AP232" s="108"/>
      <c r="AQ232" s="108"/>
      <c r="AR232" s="108"/>
      <c r="AS232" s="108"/>
      <c r="AT232" s="108"/>
      <c r="AU232" s="108"/>
      <c r="AV232" s="108"/>
      <c r="AW232" s="108"/>
      <c r="AX232" s="108"/>
      <c r="AY232" s="108"/>
      <c r="AZ232" s="108"/>
      <c r="BA232" s="108"/>
      <c r="BB232" s="108"/>
      <c r="BC232" s="108"/>
      <c r="BD232" s="108"/>
      <c r="BE232" s="108"/>
    </row>
    <row r="233" spans="1:57" ht="12.75" customHeigh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9"/>
      <c r="AO233" s="108"/>
      <c r="AP233" s="108"/>
      <c r="AQ233" s="108"/>
      <c r="AR233" s="108"/>
      <c r="AS233" s="108"/>
      <c r="AT233" s="108"/>
      <c r="AU233" s="108"/>
      <c r="AV233" s="108"/>
      <c r="AW233" s="108"/>
      <c r="AX233" s="108"/>
      <c r="AY233" s="108"/>
      <c r="AZ233" s="108"/>
      <c r="BA233" s="108"/>
      <c r="BB233" s="108"/>
      <c r="BC233" s="108"/>
      <c r="BD233" s="108"/>
      <c r="BE233" s="108"/>
    </row>
    <row r="234" spans="1:57" ht="12.75" customHeigh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9"/>
      <c r="AO234" s="108"/>
      <c r="AP234" s="108"/>
      <c r="AQ234" s="108"/>
      <c r="AR234" s="108"/>
      <c r="AS234" s="108"/>
      <c r="AT234" s="108"/>
      <c r="AU234" s="108"/>
      <c r="AV234" s="108"/>
      <c r="AW234" s="108"/>
      <c r="AX234" s="108"/>
      <c r="AY234" s="108"/>
      <c r="AZ234" s="108"/>
      <c r="BA234" s="108"/>
      <c r="BB234" s="108"/>
      <c r="BC234" s="108"/>
      <c r="BD234" s="108"/>
      <c r="BE234" s="108"/>
    </row>
    <row r="235" spans="1:57" ht="12.75" customHeigh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9"/>
      <c r="AO235" s="108"/>
      <c r="AP235" s="108"/>
      <c r="AQ235" s="108"/>
      <c r="AR235" s="108"/>
      <c r="AS235" s="108"/>
      <c r="AT235" s="108"/>
      <c r="AU235" s="108"/>
      <c r="AV235" s="108"/>
      <c r="AW235" s="108"/>
      <c r="AX235" s="108"/>
      <c r="AY235" s="108"/>
      <c r="AZ235" s="108"/>
      <c r="BA235" s="108"/>
      <c r="BB235" s="108"/>
      <c r="BC235" s="108"/>
      <c r="BD235" s="108"/>
      <c r="BE235" s="108"/>
    </row>
    <row r="236" spans="1:57" ht="12.75" customHeigh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9"/>
      <c r="AO236" s="108"/>
      <c r="AP236" s="108"/>
      <c r="AQ236" s="108"/>
      <c r="AR236" s="108"/>
      <c r="AS236" s="108"/>
      <c r="AT236" s="108"/>
      <c r="AU236" s="108"/>
      <c r="AV236" s="108"/>
      <c r="AW236" s="108"/>
      <c r="AX236" s="108"/>
      <c r="AY236" s="108"/>
      <c r="AZ236" s="108"/>
      <c r="BA236" s="108"/>
      <c r="BB236" s="108"/>
      <c r="BC236" s="108"/>
      <c r="BD236" s="108"/>
      <c r="BE236" s="108"/>
    </row>
    <row r="237" spans="1:57" ht="12.75" customHeigh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9"/>
      <c r="AO237" s="108"/>
      <c r="AP237" s="108"/>
      <c r="AQ237" s="108"/>
      <c r="AR237" s="108"/>
      <c r="AS237" s="108"/>
      <c r="AT237" s="108"/>
      <c r="AU237" s="108"/>
      <c r="AV237" s="108"/>
      <c r="AW237" s="108"/>
      <c r="AX237" s="108"/>
      <c r="AY237" s="108"/>
      <c r="AZ237" s="108"/>
      <c r="BA237" s="108"/>
      <c r="BB237" s="108"/>
      <c r="BC237" s="108"/>
      <c r="BD237" s="108"/>
      <c r="BE237" s="108"/>
    </row>
    <row r="238" spans="1:57" ht="12.75" customHeigh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9"/>
      <c r="AO238" s="108"/>
      <c r="AP238" s="108"/>
      <c r="AQ238" s="108"/>
      <c r="AR238" s="108"/>
      <c r="AS238" s="108"/>
      <c r="AT238" s="108"/>
      <c r="AU238" s="108"/>
      <c r="AV238" s="108"/>
      <c r="AW238" s="108"/>
      <c r="AX238" s="108"/>
      <c r="AY238" s="108"/>
      <c r="AZ238" s="108"/>
      <c r="BA238" s="108"/>
      <c r="BB238" s="108"/>
      <c r="BC238" s="108"/>
      <c r="BD238" s="108"/>
      <c r="BE238" s="108"/>
    </row>
    <row r="239" spans="1:57" ht="12.75" customHeigh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9"/>
      <c r="AO239" s="108"/>
      <c r="AP239" s="108"/>
      <c r="AQ239" s="108"/>
      <c r="AR239" s="108"/>
      <c r="AS239" s="108"/>
      <c r="AT239" s="108"/>
      <c r="AU239" s="108"/>
      <c r="AV239" s="108"/>
      <c r="AW239" s="108"/>
      <c r="AX239" s="108"/>
      <c r="AY239" s="108"/>
      <c r="AZ239" s="108"/>
      <c r="BA239" s="108"/>
      <c r="BB239" s="108"/>
      <c r="BC239" s="108"/>
      <c r="BD239" s="108"/>
      <c r="BE239" s="108"/>
    </row>
    <row r="240" spans="1:57" ht="12.75" customHeigh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9"/>
      <c r="AO240" s="108"/>
      <c r="AP240" s="108"/>
      <c r="AQ240" s="108"/>
      <c r="AR240" s="108"/>
      <c r="AS240" s="108"/>
      <c r="AT240" s="108"/>
      <c r="AU240" s="108"/>
      <c r="AV240" s="108"/>
      <c r="AW240" s="108"/>
      <c r="AX240" s="108"/>
      <c r="AY240" s="108"/>
      <c r="AZ240" s="108"/>
      <c r="BA240" s="108"/>
      <c r="BB240" s="108"/>
      <c r="BC240" s="108"/>
      <c r="BD240" s="108"/>
      <c r="BE240" s="108"/>
    </row>
    <row r="241" spans="1:57" ht="12.75" customHeigh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9"/>
      <c r="AO241" s="108"/>
      <c r="AP241" s="108"/>
      <c r="AQ241" s="108"/>
      <c r="AR241" s="108"/>
      <c r="AS241" s="108"/>
      <c r="AT241" s="108"/>
      <c r="AU241" s="108"/>
      <c r="AV241" s="108"/>
      <c r="AW241" s="108"/>
      <c r="AX241" s="108"/>
      <c r="AY241" s="108"/>
      <c r="AZ241" s="108"/>
      <c r="BA241" s="108"/>
      <c r="BB241" s="108"/>
      <c r="BC241" s="108"/>
      <c r="BD241" s="108"/>
      <c r="BE241" s="108"/>
    </row>
    <row r="242" spans="1:57" ht="12.75" customHeigh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9"/>
      <c r="AO242" s="108"/>
      <c r="AP242" s="108"/>
      <c r="AQ242" s="108"/>
      <c r="AR242" s="108"/>
      <c r="AS242" s="108"/>
      <c r="AT242" s="108"/>
      <c r="AU242" s="108"/>
      <c r="AV242" s="108"/>
      <c r="AW242" s="108"/>
      <c r="AX242" s="108"/>
      <c r="AY242" s="108"/>
      <c r="AZ242" s="108"/>
      <c r="BA242" s="108"/>
      <c r="BB242" s="108"/>
      <c r="BC242" s="108"/>
      <c r="BD242" s="108"/>
      <c r="BE242" s="108"/>
    </row>
    <row r="243" spans="1:57" ht="12.75" customHeigh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9"/>
      <c r="AO243" s="108"/>
      <c r="AP243" s="108"/>
      <c r="AQ243" s="108"/>
      <c r="AR243" s="108"/>
      <c r="AS243" s="108"/>
      <c r="AT243" s="108"/>
      <c r="AU243" s="108"/>
      <c r="AV243" s="108"/>
      <c r="AW243" s="108"/>
      <c r="AX243" s="108"/>
      <c r="AY243" s="108"/>
      <c r="AZ243" s="108"/>
      <c r="BA243" s="108"/>
      <c r="BB243" s="108"/>
      <c r="BC243" s="108"/>
      <c r="BD243" s="108"/>
      <c r="BE243" s="108"/>
    </row>
    <row r="244" spans="1:57" ht="12.75" customHeigh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9"/>
      <c r="AO244" s="108"/>
      <c r="AP244" s="108"/>
      <c r="AQ244" s="108"/>
      <c r="AR244" s="108"/>
      <c r="AS244" s="108"/>
      <c r="AT244" s="108"/>
      <c r="AU244" s="108"/>
      <c r="AV244" s="108"/>
      <c r="AW244" s="108"/>
      <c r="AX244" s="108"/>
      <c r="AY244" s="108"/>
      <c r="AZ244" s="108"/>
      <c r="BA244" s="108"/>
      <c r="BB244" s="108"/>
      <c r="BC244" s="108"/>
      <c r="BD244" s="108"/>
      <c r="BE244" s="108"/>
    </row>
    <row r="245" spans="1:57" ht="12.75" customHeigh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9"/>
      <c r="AO245" s="108"/>
      <c r="AP245" s="108"/>
      <c r="AQ245" s="108"/>
      <c r="AR245" s="108"/>
      <c r="AS245" s="108"/>
      <c r="AT245" s="108"/>
      <c r="AU245" s="108"/>
      <c r="AV245" s="108"/>
      <c r="AW245" s="108"/>
      <c r="AX245" s="108"/>
      <c r="AY245" s="108"/>
      <c r="AZ245" s="108"/>
      <c r="BA245" s="108"/>
      <c r="BB245" s="108"/>
      <c r="BC245" s="108"/>
      <c r="BD245" s="108"/>
      <c r="BE245" s="108"/>
    </row>
    <row r="246" spans="1:57" ht="12.75" customHeigh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9"/>
      <c r="AO246" s="108"/>
      <c r="AP246" s="108"/>
      <c r="AQ246" s="108"/>
      <c r="AR246" s="108"/>
      <c r="AS246" s="108"/>
      <c r="AT246" s="108"/>
      <c r="AU246" s="108"/>
      <c r="AV246" s="108"/>
      <c r="AW246" s="108"/>
      <c r="AX246" s="108"/>
      <c r="AY246" s="108"/>
      <c r="AZ246" s="108"/>
      <c r="BA246" s="108"/>
      <c r="BB246" s="108"/>
      <c r="BC246" s="108"/>
      <c r="BD246" s="108"/>
      <c r="BE246" s="108"/>
    </row>
    <row r="247" spans="1:57" ht="12.75" customHeigh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9"/>
      <c r="AO247" s="108"/>
      <c r="AP247" s="108"/>
      <c r="AQ247" s="108"/>
      <c r="AR247" s="108"/>
      <c r="AS247" s="108"/>
      <c r="AT247" s="108"/>
      <c r="AU247" s="108"/>
      <c r="AV247" s="108"/>
      <c r="AW247" s="108"/>
      <c r="AX247" s="108"/>
      <c r="AY247" s="108"/>
      <c r="AZ247" s="108"/>
      <c r="BA247" s="108"/>
      <c r="BB247" s="108"/>
      <c r="BC247" s="108"/>
      <c r="BD247" s="108"/>
      <c r="BE247" s="108"/>
    </row>
    <row r="248" spans="1:57" ht="12.75" customHeigh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9"/>
      <c r="AO248" s="108"/>
      <c r="AP248" s="108"/>
      <c r="AQ248" s="108"/>
      <c r="AR248" s="108"/>
      <c r="AS248" s="108"/>
      <c r="AT248" s="108"/>
      <c r="AU248" s="108"/>
      <c r="AV248" s="108"/>
      <c r="AW248" s="108"/>
      <c r="AX248" s="108"/>
      <c r="AY248" s="108"/>
      <c r="AZ248" s="108"/>
      <c r="BA248" s="108"/>
      <c r="BB248" s="108"/>
      <c r="BC248" s="108"/>
      <c r="BD248" s="108"/>
      <c r="BE248" s="108"/>
    </row>
    <row r="249" spans="1:57" ht="12.75" customHeigh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9"/>
      <c r="AO249" s="108"/>
      <c r="AP249" s="108"/>
      <c r="AQ249" s="108"/>
      <c r="AR249" s="108"/>
      <c r="AS249" s="108"/>
      <c r="AT249" s="108"/>
      <c r="AU249" s="108"/>
      <c r="AV249" s="108"/>
      <c r="AW249" s="108"/>
      <c r="AX249" s="108"/>
      <c r="AY249" s="108"/>
      <c r="AZ249" s="108"/>
      <c r="BA249" s="108"/>
      <c r="BB249" s="108"/>
      <c r="BC249" s="108"/>
      <c r="BD249" s="108"/>
      <c r="BE249" s="108"/>
    </row>
    <row r="250" spans="1:57" ht="12.75" customHeigh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9"/>
      <c r="AO250" s="108"/>
      <c r="AP250" s="108"/>
      <c r="AQ250" s="108"/>
      <c r="AR250" s="108"/>
      <c r="AS250" s="108"/>
      <c r="AT250" s="108"/>
      <c r="AU250" s="108"/>
      <c r="AV250" s="108"/>
      <c r="AW250" s="108"/>
      <c r="AX250" s="108"/>
      <c r="AY250" s="108"/>
      <c r="AZ250" s="108"/>
      <c r="BA250" s="108"/>
      <c r="BB250" s="108"/>
      <c r="BC250" s="108"/>
      <c r="BD250" s="108"/>
      <c r="BE250" s="108"/>
    </row>
    <row r="251" spans="1:57" ht="12.75" customHeigh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9"/>
      <c r="AO251" s="108"/>
      <c r="AP251" s="108"/>
      <c r="AQ251" s="108"/>
      <c r="AR251" s="108"/>
      <c r="AS251" s="108"/>
      <c r="AT251" s="108"/>
      <c r="AU251" s="108"/>
      <c r="AV251" s="108"/>
      <c r="AW251" s="108"/>
      <c r="AX251" s="108"/>
      <c r="AY251" s="108"/>
      <c r="AZ251" s="108"/>
      <c r="BA251" s="108"/>
      <c r="BB251" s="108"/>
      <c r="BC251" s="108"/>
      <c r="BD251" s="108"/>
      <c r="BE251" s="108"/>
    </row>
    <row r="252" spans="1:57" ht="12.75" customHeigh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9"/>
      <c r="AO252" s="108"/>
      <c r="AP252" s="108"/>
      <c r="AQ252" s="108"/>
      <c r="AR252" s="108"/>
      <c r="AS252" s="108"/>
      <c r="AT252" s="108"/>
      <c r="AU252" s="108"/>
      <c r="AV252" s="108"/>
      <c r="AW252" s="108"/>
      <c r="AX252" s="108"/>
      <c r="AY252" s="108"/>
      <c r="AZ252" s="108"/>
      <c r="BA252" s="108"/>
      <c r="BB252" s="108"/>
      <c r="BC252" s="108"/>
      <c r="BD252" s="108"/>
      <c r="BE252" s="108"/>
    </row>
    <row r="253" spans="1:57" ht="12.75" customHeigh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9"/>
      <c r="AO253" s="108"/>
      <c r="AP253" s="108"/>
      <c r="AQ253" s="108"/>
      <c r="AR253" s="108"/>
      <c r="AS253" s="108"/>
      <c r="AT253" s="108"/>
      <c r="AU253" s="108"/>
      <c r="AV253" s="108"/>
      <c r="AW253" s="108"/>
      <c r="AX253" s="108"/>
      <c r="AY253" s="108"/>
      <c r="AZ253" s="108"/>
      <c r="BA253" s="108"/>
      <c r="BB253" s="108"/>
      <c r="BC253" s="108"/>
      <c r="BD253" s="108"/>
      <c r="BE253" s="108"/>
    </row>
    <row r="254" spans="1:57" ht="12.75" customHeigh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9"/>
      <c r="AO254" s="108"/>
      <c r="AP254" s="108"/>
      <c r="AQ254" s="108"/>
      <c r="AR254" s="108"/>
      <c r="AS254" s="108"/>
      <c r="AT254" s="108"/>
      <c r="AU254" s="108"/>
      <c r="AV254" s="108"/>
      <c r="AW254" s="108"/>
      <c r="AX254" s="108"/>
      <c r="AY254" s="108"/>
      <c r="AZ254" s="108"/>
      <c r="BA254" s="108"/>
      <c r="BB254" s="108"/>
      <c r="BC254" s="108"/>
      <c r="BD254" s="108"/>
      <c r="BE254" s="108"/>
    </row>
    <row r="255" spans="1:57" ht="12.75" customHeigh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9"/>
      <c r="AO255" s="108"/>
      <c r="AP255" s="108"/>
      <c r="AQ255" s="108"/>
      <c r="AR255" s="108"/>
      <c r="AS255" s="108"/>
      <c r="AT255" s="108"/>
      <c r="AU255" s="108"/>
      <c r="AV255" s="108"/>
      <c r="AW255" s="108"/>
      <c r="AX255" s="108"/>
      <c r="AY255" s="108"/>
      <c r="AZ255" s="108"/>
      <c r="BA255" s="108"/>
      <c r="BB255" s="108"/>
      <c r="BC255" s="108"/>
      <c r="BD255" s="108"/>
      <c r="BE255" s="108"/>
    </row>
    <row r="256" spans="1:57" ht="12.75" customHeigh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9"/>
      <c r="AO256" s="108"/>
      <c r="AP256" s="108"/>
      <c r="AQ256" s="108"/>
      <c r="AR256" s="108"/>
      <c r="AS256" s="108"/>
      <c r="AT256" s="108"/>
      <c r="AU256" s="108"/>
      <c r="AV256" s="108"/>
      <c r="AW256" s="108"/>
      <c r="AX256" s="108"/>
      <c r="AY256" s="108"/>
      <c r="AZ256" s="108"/>
      <c r="BA256" s="108"/>
      <c r="BB256" s="108"/>
      <c r="BC256" s="108"/>
      <c r="BD256" s="108"/>
      <c r="BE256" s="108"/>
    </row>
    <row r="257" spans="1:57" ht="12.75" customHeigh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9"/>
      <c r="AO257" s="108"/>
      <c r="AP257" s="108"/>
      <c r="AQ257" s="108"/>
      <c r="AR257" s="108"/>
      <c r="AS257" s="108"/>
      <c r="AT257" s="108"/>
      <c r="AU257" s="108"/>
      <c r="AV257" s="108"/>
      <c r="AW257" s="108"/>
      <c r="AX257" s="108"/>
      <c r="AY257" s="108"/>
      <c r="AZ257" s="108"/>
      <c r="BA257" s="108"/>
      <c r="BB257" s="108"/>
      <c r="BC257" s="108"/>
      <c r="BD257" s="108"/>
      <c r="BE257" s="108"/>
    </row>
    <row r="258" spans="1:57" ht="12.75" customHeigh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9"/>
      <c r="AO258" s="108"/>
      <c r="AP258" s="108"/>
      <c r="AQ258" s="108"/>
      <c r="AR258" s="108"/>
      <c r="AS258" s="108"/>
      <c r="AT258" s="108"/>
      <c r="AU258" s="108"/>
      <c r="AV258" s="108"/>
      <c r="AW258" s="108"/>
      <c r="AX258" s="108"/>
      <c r="AY258" s="108"/>
      <c r="AZ258" s="108"/>
      <c r="BA258" s="108"/>
      <c r="BB258" s="108"/>
      <c r="BC258" s="108"/>
      <c r="BD258" s="108"/>
      <c r="BE258" s="108"/>
    </row>
    <row r="259" spans="1:57" ht="12.75" customHeigh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9"/>
      <c r="AO259" s="108"/>
      <c r="AP259" s="108"/>
      <c r="AQ259" s="108"/>
      <c r="AR259" s="108"/>
      <c r="AS259" s="108"/>
      <c r="AT259" s="108"/>
      <c r="AU259" s="108"/>
      <c r="AV259" s="108"/>
      <c r="AW259" s="108"/>
      <c r="AX259" s="108"/>
      <c r="AY259" s="108"/>
      <c r="AZ259" s="108"/>
      <c r="BA259" s="108"/>
      <c r="BB259" s="108"/>
      <c r="BC259" s="108"/>
      <c r="BD259" s="108"/>
      <c r="BE259" s="108"/>
    </row>
    <row r="260" spans="1:57" ht="12.75" customHeigh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9"/>
      <c r="AO260" s="108"/>
      <c r="AP260" s="108"/>
      <c r="AQ260" s="108"/>
      <c r="AR260" s="108"/>
      <c r="AS260" s="108"/>
      <c r="AT260" s="108"/>
      <c r="AU260" s="108"/>
      <c r="AV260" s="108"/>
      <c r="AW260" s="108"/>
      <c r="AX260" s="108"/>
      <c r="AY260" s="108"/>
      <c r="AZ260" s="108"/>
      <c r="BA260" s="108"/>
      <c r="BB260" s="108"/>
      <c r="BC260" s="108"/>
      <c r="BD260" s="108"/>
      <c r="BE260" s="108"/>
    </row>
    <row r="261" spans="1:57" ht="12.75" customHeigh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9"/>
      <c r="AO261" s="108"/>
      <c r="AP261" s="108"/>
      <c r="AQ261" s="108"/>
      <c r="AR261" s="108"/>
      <c r="AS261" s="108"/>
      <c r="AT261" s="108"/>
      <c r="AU261" s="108"/>
      <c r="AV261" s="108"/>
      <c r="AW261" s="108"/>
      <c r="AX261" s="108"/>
      <c r="AY261" s="108"/>
      <c r="AZ261" s="108"/>
      <c r="BA261" s="108"/>
      <c r="BB261" s="108"/>
      <c r="BC261" s="108"/>
      <c r="BD261" s="108"/>
      <c r="BE261" s="108"/>
    </row>
    <row r="262" spans="1:57" ht="12.75" customHeigh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9"/>
      <c r="AO262" s="108"/>
      <c r="AP262" s="108"/>
      <c r="AQ262" s="108"/>
      <c r="AR262" s="108"/>
      <c r="AS262" s="108"/>
      <c r="AT262" s="108"/>
      <c r="AU262" s="108"/>
      <c r="AV262" s="108"/>
      <c r="AW262" s="108"/>
      <c r="AX262" s="108"/>
      <c r="AY262" s="108"/>
      <c r="AZ262" s="108"/>
      <c r="BA262" s="108"/>
      <c r="BB262" s="108"/>
      <c r="BC262" s="108"/>
      <c r="BD262" s="108"/>
      <c r="BE262" s="108"/>
    </row>
    <row r="263" spans="1:57" ht="12.75" customHeigh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9"/>
      <c r="AO263" s="108"/>
      <c r="AP263" s="108"/>
      <c r="AQ263" s="108"/>
      <c r="AR263" s="108"/>
      <c r="AS263" s="108"/>
      <c r="AT263" s="108"/>
      <c r="AU263" s="108"/>
      <c r="AV263" s="108"/>
      <c r="AW263" s="108"/>
      <c r="AX263" s="108"/>
      <c r="AY263" s="108"/>
      <c r="AZ263" s="108"/>
      <c r="BA263" s="108"/>
      <c r="BB263" s="108"/>
      <c r="BC263" s="108"/>
      <c r="BD263" s="108"/>
      <c r="BE263" s="108"/>
    </row>
    <row r="264" spans="1:57" ht="12.75" customHeigh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9"/>
      <c r="AO264" s="108"/>
      <c r="AP264" s="108"/>
      <c r="AQ264" s="108"/>
      <c r="AR264" s="108"/>
      <c r="AS264" s="108"/>
      <c r="AT264" s="108"/>
      <c r="AU264" s="108"/>
      <c r="AV264" s="108"/>
      <c r="AW264" s="108"/>
      <c r="AX264" s="108"/>
      <c r="AY264" s="108"/>
      <c r="AZ264" s="108"/>
      <c r="BA264" s="108"/>
      <c r="BB264" s="108"/>
      <c r="BC264" s="108"/>
      <c r="BD264" s="108"/>
      <c r="BE264" s="108"/>
    </row>
    <row r="265" spans="1:57" ht="12.75" customHeigh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9"/>
      <c r="AO265" s="108"/>
      <c r="AP265" s="108"/>
      <c r="AQ265" s="108"/>
      <c r="AR265" s="108"/>
      <c r="AS265" s="108"/>
      <c r="AT265" s="108"/>
      <c r="AU265" s="108"/>
      <c r="AV265" s="108"/>
      <c r="AW265" s="108"/>
      <c r="AX265" s="108"/>
      <c r="AY265" s="108"/>
      <c r="AZ265" s="108"/>
      <c r="BA265" s="108"/>
      <c r="BB265" s="108"/>
      <c r="BC265" s="108"/>
      <c r="BD265" s="108"/>
      <c r="BE265" s="108"/>
    </row>
    <row r="266" spans="1:57" ht="12.75" customHeigh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9"/>
      <c r="AO266" s="108"/>
      <c r="AP266" s="108"/>
      <c r="AQ266" s="108"/>
      <c r="AR266" s="108"/>
      <c r="AS266" s="108"/>
      <c r="AT266" s="108"/>
      <c r="AU266" s="108"/>
      <c r="AV266" s="108"/>
      <c r="AW266" s="108"/>
      <c r="AX266" s="108"/>
      <c r="AY266" s="108"/>
      <c r="AZ266" s="108"/>
      <c r="BA266" s="108"/>
      <c r="BB266" s="108"/>
      <c r="BC266" s="108"/>
      <c r="BD266" s="108"/>
      <c r="BE266" s="108"/>
    </row>
    <row r="267" spans="1:57" ht="12.75" customHeigh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9"/>
      <c r="AO267" s="108"/>
      <c r="AP267" s="108"/>
      <c r="AQ267" s="108"/>
      <c r="AR267" s="108"/>
      <c r="AS267" s="108"/>
      <c r="AT267" s="108"/>
      <c r="AU267" s="108"/>
      <c r="AV267" s="108"/>
      <c r="AW267" s="108"/>
      <c r="AX267" s="108"/>
      <c r="AY267" s="108"/>
      <c r="AZ267" s="108"/>
      <c r="BA267" s="108"/>
      <c r="BB267" s="108"/>
      <c r="BC267" s="108"/>
      <c r="BD267" s="108"/>
      <c r="BE267" s="108"/>
    </row>
    <row r="268" spans="1:57" ht="12.75" customHeigh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9"/>
      <c r="AO268" s="108"/>
      <c r="AP268" s="108"/>
      <c r="AQ268" s="108"/>
      <c r="AR268" s="108"/>
      <c r="AS268" s="108"/>
      <c r="AT268" s="108"/>
      <c r="AU268" s="108"/>
      <c r="AV268" s="108"/>
      <c r="AW268" s="108"/>
      <c r="AX268" s="108"/>
      <c r="AY268" s="108"/>
      <c r="AZ268" s="108"/>
      <c r="BA268" s="108"/>
      <c r="BB268" s="108"/>
      <c r="BC268" s="108"/>
      <c r="BD268" s="108"/>
      <c r="BE268" s="108"/>
    </row>
    <row r="269" spans="1:57" ht="12.75" customHeigh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9"/>
      <c r="AO269" s="108"/>
      <c r="AP269" s="108"/>
      <c r="AQ269" s="108"/>
      <c r="AR269" s="108"/>
      <c r="AS269" s="108"/>
      <c r="AT269" s="108"/>
      <c r="AU269" s="108"/>
      <c r="AV269" s="108"/>
      <c r="AW269" s="108"/>
      <c r="AX269" s="108"/>
      <c r="AY269" s="108"/>
      <c r="AZ269" s="108"/>
      <c r="BA269" s="108"/>
      <c r="BB269" s="108"/>
      <c r="BC269" s="108"/>
      <c r="BD269" s="108"/>
      <c r="BE269" s="108"/>
    </row>
    <row r="270" spans="1:57" ht="12.75" customHeigh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9"/>
      <c r="AO270" s="108"/>
      <c r="AP270" s="108"/>
      <c r="AQ270" s="108"/>
      <c r="AR270" s="108"/>
      <c r="AS270" s="108"/>
      <c r="AT270" s="108"/>
      <c r="AU270" s="108"/>
      <c r="AV270" s="108"/>
      <c r="AW270" s="108"/>
      <c r="AX270" s="108"/>
      <c r="AY270" s="108"/>
      <c r="AZ270" s="108"/>
      <c r="BA270" s="108"/>
      <c r="BB270" s="108"/>
      <c r="BC270" s="108"/>
      <c r="BD270" s="108"/>
      <c r="BE270" s="108"/>
    </row>
    <row r="271" spans="1:57" ht="12.75" customHeigh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9"/>
      <c r="AO271" s="108"/>
      <c r="AP271" s="108"/>
      <c r="AQ271" s="108"/>
      <c r="AR271" s="108"/>
      <c r="AS271" s="108"/>
      <c r="AT271" s="108"/>
      <c r="AU271" s="108"/>
      <c r="AV271" s="108"/>
      <c r="AW271" s="108"/>
      <c r="AX271" s="108"/>
      <c r="AY271" s="108"/>
      <c r="AZ271" s="108"/>
      <c r="BA271" s="108"/>
      <c r="BB271" s="108"/>
      <c r="BC271" s="108"/>
      <c r="BD271" s="108"/>
      <c r="BE271" s="108"/>
    </row>
    <row r="272" spans="1:57" ht="12.75" customHeigh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9"/>
      <c r="AO272" s="108"/>
      <c r="AP272" s="108"/>
      <c r="AQ272" s="108"/>
      <c r="AR272" s="108"/>
      <c r="AS272" s="108"/>
      <c r="AT272" s="108"/>
      <c r="AU272" s="108"/>
      <c r="AV272" s="108"/>
      <c r="AW272" s="108"/>
      <c r="AX272" s="108"/>
      <c r="AY272" s="108"/>
      <c r="AZ272" s="108"/>
      <c r="BA272" s="108"/>
      <c r="BB272" s="108"/>
      <c r="BC272" s="108"/>
      <c r="BD272" s="108"/>
      <c r="BE272" s="108"/>
    </row>
    <row r="273" spans="1:57" ht="12.75" customHeigh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9"/>
      <c r="AO273" s="108"/>
      <c r="AP273" s="108"/>
      <c r="AQ273" s="108"/>
      <c r="AR273" s="108"/>
      <c r="AS273" s="108"/>
      <c r="AT273" s="108"/>
      <c r="AU273" s="108"/>
      <c r="AV273" s="108"/>
      <c r="AW273" s="108"/>
      <c r="AX273" s="108"/>
      <c r="AY273" s="108"/>
      <c r="AZ273" s="108"/>
      <c r="BA273" s="108"/>
      <c r="BB273" s="108"/>
      <c r="BC273" s="108"/>
      <c r="BD273" s="108"/>
      <c r="BE273" s="108"/>
    </row>
    <row r="274" spans="1:57" ht="12.75" customHeigh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9"/>
      <c r="AO274" s="108"/>
      <c r="AP274" s="108"/>
      <c r="AQ274" s="108"/>
      <c r="AR274" s="108"/>
      <c r="AS274" s="108"/>
      <c r="AT274" s="108"/>
      <c r="AU274" s="108"/>
      <c r="AV274" s="108"/>
      <c r="AW274" s="108"/>
      <c r="AX274" s="108"/>
      <c r="AY274" s="108"/>
      <c r="AZ274" s="108"/>
      <c r="BA274" s="108"/>
      <c r="BB274" s="108"/>
      <c r="BC274" s="108"/>
      <c r="BD274" s="108"/>
      <c r="BE274" s="108"/>
    </row>
    <row r="275" spans="1:57" ht="12.75" customHeigh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9"/>
      <c r="AO275" s="108"/>
      <c r="AP275" s="108"/>
      <c r="AQ275" s="108"/>
      <c r="AR275" s="108"/>
      <c r="AS275" s="108"/>
      <c r="AT275" s="108"/>
      <c r="AU275" s="108"/>
      <c r="AV275" s="108"/>
      <c r="AW275" s="108"/>
      <c r="AX275" s="108"/>
      <c r="AY275" s="108"/>
      <c r="AZ275" s="108"/>
      <c r="BA275" s="108"/>
      <c r="BB275" s="108"/>
      <c r="BC275" s="108"/>
      <c r="BD275" s="108"/>
      <c r="BE275" s="108"/>
    </row>
    <row r="276" spans="1:57" ht="12.75" customHeigh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9"/>
      <c r="AO276" s="108"/>
      <c r="AP276" s="108"/>
      <c r="AQ276" s="108"/>
      <c r="AR276" s="108"/>
      <c r="AS276" s="108"/>
      <c r="AT276" s="108"/>
      <c r="AU276" s="108"/>
      <c r="AV276" s="108"/>
      <c r="AW276" s="108"/>
      <c r="AX276" s="108"/>
      <c r="AY276" s="108"/>
      <c r="AZ276" s="108"/>
      <c r="BA276" s="108"/>
      <c r="BB276" s="108"/>
      <c r="BC276" s="108"/>
      <c r="BD276" s="108"/>
      <c r="BE276" s="108"/>
    </row>
    <row r="277" spans="1:57" ht="12.75" customHeigh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9"/>
      <c r="AO277" s="108"/>
      <c r="AP277" s="108"/>
      <c r="AQ277" s="108"/>
      <c r="AR277" s="108"/>
      <c r="AS277" s="108"/>
      <c r="AT277" s="108"/>
      <c r="AU277" s="108"/>
      <c r="AV277" s="108"/>
      <c r="AW277" s="108"/>
      <c r="AX277" s="108"/>
      <c r="AY277" s="108"/>
      <c r="AZ277" s="108"/>
      <c r="BA277" s="108"/>
      <c r="BB277" s="108"/>
      <c r="BC277" s="108"/>
      <c r="BD277" s="108"/>
      <c r="BE277" s="108"/>
    </row>
    <row r="278" spans="1:57" ht="12.75" customHeigh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9"/>
      <c r="AO278" s="108"/>
      <c r="AP278" s="108"/>
      <c r="AQ278" s="108"/>
      <c r="AR278" s="108"/>
      <c r="AS278" s="108"/>
      <c r="AT278" s="108"/>
      <c r="AU278" s="108"/>
      <c r="AV278" s="108"/>
      <c r="AW278" s="108"/>
      <c r="AX278" s="108"/>
      <c r="AY278" s="108"/>
      <c r="AZ278" s="108"/>
      <c r="BA278" s="108"/>
      <c r="BB278" s="108"/>
      <c r="BC278" s="108"/>
      <c r="BD278" s="108"/>
      <c r="BE278" s="108"/>
    </row>
    <row r="279" spans="1:57" ht="12.75" customHeigh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9"/>
      <c r="AO279" s="108"/>
      <c r="AP279" s="108"/>
      <c r="AQ279" s="108"/>
      <c r="AR279" s="108"/>
      <c r="AS279" s="108"/>
      <c r="AT279" s="108"/>
      <c r="AU279" s="108"/>
      <c r="AV279" s="108"/>
      <c r="AW279" s="108"/>
      <c r="AX279" s="108"/>
      <c r="AY279" s="108"/>
      <c r="AZ279" s="108"/>
      <c r="BA279" s="108"/>
      <c r="BB279" s="108"/>
      <c r="BC279" s="108"/>
      <c r="BD279" s="108"/>
      <c r="BE279" s="108"/>
    </row>
    <row r="280" spans="1:57" ht="12.75" customHeigh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9"/>
      <c r="AO280" s="108"/>
      <c r="AP280" s="108"/>
      <c r="AQ280" s="108"/>
      <c r="AR280" s="108"/>
      <c r="AS280" s="108"/>
      <c r="AT280" s="108"/>
      <c r="AU280" s="108"/>
      <c r="AV280" s="108"/>
      <c r="AW280" s="108"/>
      <c r="AX280" s="108"/>
      <c r="AY280" s="108"/>
      <c r="AZ280" s="108"/>
      <c r="BA280" s="108"/>
      <c r="BB280" s="108"/>
      <c r="BC280" s="108"/>
      <c r="BD280" s="108"/>
      <c r="BE280" s="108"/>
    </row>
    <row r="281" spans="1:57" ht="12.75" customHeigh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9"/>
      <c r="AO281" s="108"/>
      <c r="AP281" s="108"/>
      <c r="AQ281" s="108"/>
      <c r="AR281" s="108"/>
      <c r="AS281" s="108"/>
      <c r="AT281" s="108"/>
      <c r="AU281" s="108"/>
      <c r="AV281" s="108"/>
      <c r="AW281" s="108"/>
      <c r="AX281" s="108"/>
      <c r="AY281" s="108"/>
      <c r="AZ281" s="108"/>
      <c r="BA281" s="108"/>
      <c r="BB281" s="108"/>
      <c r="BC281" s="108"/>
      <c r="BD281" s="108"/>
      <c r="BE281" s="108"/>
    </row>
    <row r="282" spans="1:57" ht="12.75" customHeigh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9"/>
      <c r="AO282" s="108"/>
      <c r="AP282" s="108"/>
      <c r="AQ282" s="108"/>
      <c r="AR282" s="108"/>
      <c r="AS282" s="108"/>
      <c r="AT282" s="108"/>
      <c r="AU282" s="108"/>
      <c r="AV282" s="108"/>
      <c r="AW282" s="108"/>
      <c r="AX282" s="108"/>
      <c r="AY282" s="108"/>
      <c r="AZ282" s="108"/>
      <c r="BA282" s="108"/>
      <c r="BB282" s="108"/>
      <c r="BC282" s="108"/>
      <c r="BD282" s="108"/>
      <c r="BE282" s="108"/>
    </row>
    <row r="283" spans="1:57" ht="12.75" customHeigh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9"/>
      <c r="AO283" s="108"/>
      <c r="AP283" s="108"/>
      <c r="AQ283" s="108"/>
      <c r="AR283" s="108"/>
      <c r="AS283" s="108"/>
      <c r="AT283" s="108"/>
      <c r="AU283" s="108"/>
      <c r="AV283" s="108"/>
      <c r="AW283" s="108"/>
      <c r="AX283" s="108"/>
      <c r="AY283" s="108"/>
      <c r="AZ283" s="108"/>
      <c r="BA283" s="108"/>
      <c r="BB283" s="108"/>
      <c r="BC283" s="108"/>
      <c r="BD283" s="108"/>
      <c r="BE283" s="108"/>
    </row>
    <row r="284" spans="1:57" ht="12.75" customHeigh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9"/>
      <c r="AO284" s="108"/>
      <c r="AP284" s="108"/>
      <c r="AQ284" s="108"/>
      <c r="AR284" s="108"/>
      <c r="AS284" s="108"/>
      <c r="AT284" s="108"/>
      <c r="AU284" s="108"/>
      <c r="AV284" s="108"/>
      <c r="AW284" s="108"/>
      <c r="AX284" s="108"/>
      <c r="AY284" s="108"/>
      <c r="AZ284" s="108"/>
      <c r="BA284" s="108"/>
      <c r="BB284" s="108"/>
      <c r="BC284" s="108"/>
      <c r="BD284" s="108"/>
      <c r="BE284" s="108"/>
    </row>
    <row r="285" spans="1:57" ht="12.75" customHeigh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9"/>
      <c r="AO285" s="108"/>
      <c r="AP285" s="108"/>
      <c r="AQ285" s="108"/>
      <c r="AR285" s="108"/>
      <c r="AS285" s="108"/>
      <c r="AT285" s="108"/>
      <c r="AU285" s="108"/>
      <c r="AV285" s="108"/>
      <c r="AW285" s="108"/>
      <c r="AX285" s="108"/>
      <c r="AY285" s="108"/>
      <c r="AZ285" s="108"/>
      <c r="BA285" s="108"/>
      <c r="BB285" s="108"/>
      <c r="BC285" s="108"/>
      <c r="BD285" s="108"/>
      <c r="BE285" s="108"/>
    </row>
    <row r="286" spans="1:57" ht="12.75" customHeigh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9"/>
      <c r="AO286" s="108"/>
      <c r="AP286" s="108"/>
      <c r="AQ286" s="108"/>
      <c r="AR286" s="108"/>
      <c r="AS286" s="108"/>
      <c r="AT286" s="108"/>
      <c r="AU286" s="108"/>
      <c r="AV286" s="108"/>
      <c r="AW286" s="108"/>
      <c r="AX286" s="108"/>
      <c r="AY286" s="108"/>
      <c r="AZ286" s="108"/>
      <c r="BA286" s="108"/>
      <c r="BB286" s="108"/>
      <c r="BC286" s="108"/>
      <c r="BD286" s="108"/>
      <c r="BE286" s="108"/>
    </row>
    <row r="287" spans="1:57" ht="12.75" customHeigh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9"/>
      <c r="AO287" s="108"/>
      <c r="AP287" s="108"/>
      <c r="AQ287" s="108"/>
      <c r="AR287" s="108"/>
      <c r="AS287" s="108"/>
      <c r="AT287" s="108"/>
      <c r="AU287" s="108"/>
      <c r="AV287" s="108"/>
      <c r="AW287" s="108"/>
      <c r="AX287" s="108"/>
      <c r="AY287" s="108"/>
      <c r="AZ287" s="108"/>
      <c r="BA287" s="108"/>
      <c r="BB287" s="108"/>
      <c r="BC287" s="108"/>
      <c r="BD287" s="108"/>
      <c r="BE287" s="108"/>
    </row>
    <row r="288" spans="1:57" ht="12.75" customHeigh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9"/>
      <c r="AO288" s="108"/>
      <c r="AP288" s="108"/>
      <c r="AQ288" s="108"/>
      <c r="AR288" s="108"/>
      <c r="AS288" s="108"/>
      <c r="AT288" s="108"/>
      <c r="AU288" s="108"/>
      <c r="AV288" s="108"/>
      <c r="AW288" s="108"/>
      <c r="AX288" s="108"/>
      <c r="AY288" s="108"/>
      <c r="AZ288" s="108"/>
      <c r="BA288" s="108"/>
      <c r="BB288" s="108"/>
      <c r="BC288" s="108"/>
      <c r="BD288" s="108"/>
      <c r="BE288" s="108"/>
    </row>
    <row r="289" spans="1:57" ht="12.75" customHeigh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9"/>
      <c r="AO289" s="108"/>
      <c r="AP289" s="108"/>
      <c r="AQ289" s="108"/>
      <c r="AR289" s="108"/>
      <c r="AS289" s="108"/>
      <c r="AT289" s="108"/>
      <c r="AU289" s="108"/>
      <c r="AV289" s="108"/>
      <c r="AW289" s="108"/>
      <c r="AX289" s="108"/>
      <c r="AY289" s="108"/>
      <c r="AZ289" s="108"/>
      <c r="BA289" s="108"/>
      <c r="BB289" s="108"/>
      <c r="BC289" s="108"/>
      <c r="BD289" s="108"/>
      <c r="BE289" s="108"/>
    </row>
    <row r="290" spans="1:57" ht="12.75" customHeigh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9"/>
      <c r="AO290" s="108"/>
      <c r="AP290" s="108"/>
      <c r="AQ290" s="108"/>
      <c r="AR290" s="108"/>
      <c r="AS290" s="108"/>
      <c r="AT290" s="108"/>
      <c r="AU290" s="108"/>
      <c r="AV290" s="108"/>
      <c r="AW290" s="108"/>
      <c r="AX290" s="108"/>
      <c r="AY290" s="108"/>
      <c r="AZ290" s="108"/>
      <c r="BA290" s="108"/>
      <c r="BB290" s="108"/>
      <c r="BC290" s="108"/>
      <c r="BD290" s="108"/>
      <c r="BE290" s="108"/>
    </row>
    <row r="291" spans="1:57" ht="12.75" customHeigh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9"/>
      <c r="AO291" s="108"/>
      <c r="AP291" s="108"/>
      <c r="AQ291" s="108"/>
      <c r="AR291" s="108"/>
      <c r="AS291" s="108"/>
      <c r="AT291" s="108"/>
      <c r="AU291" s="108"/>
      <c r="AV291" s="108"/>
      <c r="AW291" s="108"/>
      <c r="AX291" s="108"/>
      <c r="AY291" s="108"/>
      <c r="AZ291" s="108"/>
      <c r="BA291" s="108"/>
      <c r="BB291" s="108"/>
      <c r="BC291" s="108"/>
      <c r="BD291" s="108"/>
      <c r="BE291" s="108"/>
    </row>
    <row r="292" spans="1:57" ht="12.75" customHeigh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9"/>
      <c r="AO292" s="108"/>
      <c r="AP292" s="108"/>
      <c r="AQ292" s="108"/>
      <c r="AR292" s="108"/>
      <c r="AS292" s="108"/>
      <c r="AT292" s="108"/>
      <c r="AU292" s="108"/>
      <c r="AV292" s="108"/>
      <c r="AW292" s="108"/>
      <c r="AX292" s="108"/>
      <c r="AY292" s="108"/>
      <c r="AZ292" s="108"/>
      <c r="BA292" s="108"/>
      <c r="BB292" s="108"/>
      <c r="BC292" s="108"/>
      <c r="BD292" s="108"/>
      <c r="BE292" s="108"/>
    </row>
    <row r="293" spans="1:57" ht="12.75" customHeigh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9"/>
      <c r="AO293" s="108"/>
      <c r="AP293" s="108"/>
      <c r="AQ293" s="108"/>
      <c r="AR293" s="108"/>
      <c r="AS293" s="108"/>
      <c r="AT293" s="108"/>
      <c r="AU293" s="108"/>
      <c r="AV293" s="108"/>
      <c r="AW293" s="108"/>
      <c r="AX293" s="108"/>
      <c r="AY293" s="108"/>
      <c r="AZ293" s="108"/>
      <c r="BA293" s="108"/>
      <c r="BB293" s="108"/>
      <c r="BC293" s="108"/>
      <c r="BD293" s="108"/>
      <c r="BE293" s="108"/>
    </row>
    <row r="294" spans="1:57" ht="12.75" customHeigh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9"/>
      <c r="AO294" s="108"/>
      <c r="AP294" s="108"/>
      <c r="AQ294" s="108"/>
      <c r="AR294" s="108"/>
      <c r="AS294" s="108"/>
      <c r="AT294" s="108"/>
      <c r="AU294" s="108"/>
      <c r="AV294" s="108"/>
      <c r="AW294" s="108"/>
      <c r="AX294" s="108"/>
      <c r="AY294" s="108"/>
      <c r="AZ294" s="108"/>
      <c r="BA294" s="108"/>
      <c r="BB294" s="108"/>
      <c r="BC294" s="108"/>
      <c r="BD294" s="108"/>
      <c r="BE294" s="108"/>
    </row>
    <row r="295" spans="1:57" ht="12.75" customHeigh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9"/>
      <c r="AO295" s="108"/>
      <c r="AP295" s="108"/>
      <c r="AQ295" s="108"/>
      <c r="AR295" s="108"/>
      <c r="AS295" s="108"/>
      <c r="AT295" s="108"/>
      <c r="AU295" s="108"/>
      <c r="AV295" s="108"/>
      <c r="AW295" s="108"/>
      <c r="AX295" s="108"/>
      <c r="AY295" s="108"/>
      <c r="AZ295" s="108"/>
      <c r="BA295" s="108"/>
      <c r="BB295" s="108"/>
      <c r="BC295" s="108"/>
      <c r="BD295" s="108"/>
      <c r="BE295" s="108"/>
    </row>
    <row r="296" spans="1:57" ht="12.75" customHeigh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9"/>
      <c r="AO296" s="108"/>
      <c r="AP296" s="108"/>
      <c r="AQ296" s="108"/>
      <c r="AR296" s="108"/>
      <c r="AS296" s="108"/>
      <c r="AT296" s="108"/>
      <c r="AU296" s="108"/>
      <c r="AV296" s="108"/>
      <c r="AW296" s="108"/>
      <c r="AX296" s="108"/>
      <c r="AY296" s="108"/>
      <c r="AZ296" s="108"/>
      <c r="BA296" s="108"/>
      <c r="BB296" s="108"/>
      <c r="BC296" s="108"/>
      <c r="BD296" s="108"/>
      <c r="BE296" s="108"/>
    </row>
    <row r="297" spans="1:57" ht="12.75" customHeigh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9"/>
      <c r="AO297" s="108"/>
      <c r="AP297" s="108"/>
      <c r="AQ297" s="108"/>
      <c r="AR297" s="108"/>
      <c r="AS297" s="108"/>
      <c r="AT297" s="108"/>
      <c r="AU297" s="108"/>
      <c r="AV297" s="108"/>
      <c r="AW297" s="108"/>
      <c r="AX297" s="108"/>
      <c r="AY297" s="108"/>
      <c r="AZ297" s="108"/>
      <c r="BA297" s="108"/>
      <c r="BB297" s="108"/>
      <c r="BC297" s="108"/>
      <c r="BD297" s="108"/>
      <c r="BE297" s="108"/>
    </row>
    <row r="298" spans="1:57" ht="12.75" customHeigh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9"/>
      <c r="AO298" s="108"/>
      <c r="AP298" s="108"/>
      <c r="AQ298" s="108"/>
      <c r="AR298" s="108"/>
      <c r="AS298" s="108"/>
      <c r="AT298" s="108"/>
      <c r="AU298" s="108"/>
      <c r="AV298" s="108"/>
      <c r="AW298" s="108"/>
      <c r="AX298" s="108"/>
      <c r="AY298" s="108"/>
      <c r="AZ298" s="108"/>
      <c r="BA298" s="108"/>
      <c r="BB298" s="108"/>
      <c r="BC298" s="108"/>
      <c r="BD298" s="108"/>
      <c r="BE298" s="108"/>
    </row>
    <row r="299" spans="1:57" ht="12.75" customHeigh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9"/>
      <c r="AO299" s="108"/>
      <c r="AP299" s="108"/>
      <c r="AQ299" s="108"/>
      <c r="AR299" s="108"/>
      <c r="AS299" s="108"/>
      <c r="AT299" s="108"/>
      <c r="AU299" s="108"/>
      <c r="AV299" s="108"/>
      <c r="AW299" s="108"/>
      <c r="AX299" s="108"/>
      <c r="AY299" s="108"/>
      <c r="AZ299" s="108"/>
      <c r="BA299" s="108"/>
      <c r="BB299" s="108"/>
      <c r="BC299" s="108"/>
      <c r="BD299" s="108"/>
      <c r="BE299" s="108"/>
    </row>
    <row r="300" spans="1:57" ht="12.75" customHeigh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9"/>
      <c r="AO300" s="108"/>
      <c r="AP300" s="108"/>
      <c r="AQ300" s="108"/>
      <c r="AR300" s="108"/>
      <c r="AS300" s="108"/>
      <c r="AT300" s="108"/>
      <c r="AU300" s="108"/>
      <c r="AV300" s="108"/>
      <c r="AW300" s="108"/>
      <c r="AX300" s="108"/>
      <c r="AY300" s="108"/>
      <c r="AZ300" s="108"/>
      <c r="BA300" s="108"/>
      <c r="BB300" s="108"/>
      <c r="BC300" s="108"/>
      <c r="BD300" s="108"/>
      <c r="BE300" s="108"/>
    </row>
    <row r="301" spans="1:57" ht="12.75" customHeigh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9"/>
      <c r="AO301" s="108"/>
      <c r="AP301" s="108"/>
      <c r="AQ301" s="108"/>
      <c r="AR301" s="108"/>
      <c r="AS301" s="108"/>
      <c r="AT301" s="108"/>
      <c r="AU301" s="108"/>
      <c r="AV301" s="108"/>
      <c r="AW301" s="108"/>
      <c r="AX301" s="108"/>
      <c r="AY301" s="108"/>
      <c r="AZ301" s="108"/>
      <c r="BA301" s="108"/>
      <c r="BB301" s="108"/>
      <c r="BC301" s="108"/>
      <c r="BD301" s="108"/>
      <c r="BE301" s="108"/>
    </row>
    <row r="302" spans="1:57" ht="12.75" customHeigh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9"/>
      <c r="AO302" s="108"/>
      <c r="AP302" s="108"/>
      <c r="AQ302" s="108"/>
      <c r="AR302" s="108"/>
      <c r="AS302" s="108"/>
      <c r="AT302" s="108"/>
      <c r="AU302" s="108"/>
      <c r="AV302" s="108"/>
      <c r="AW302" s="108"/>
      <c r="AX302" s="108"/>
      <c r="AY302" s="108"/>
      <c r="AZ302" s="108"/>
      <c r="BA302" s="108"/>
      <c r="BB302" s="108"/>
      <c r="BC302" s="108"/>
      <c r="BD302" s="108"/>
      <c r="BE302" s="108"/>
    </row>
    <row r="303" spans="1:57" ht="12.75" customHeigh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9"/>
      <c r="AO303" s="108"/>
      <c r="AP303" s="108"/>
      <c r="AQ303" s="108"/>
      <c r="AR303" s="108"/>
      <c r="AS303" s="108"/>
      <c r="AT303" s="108"/>
      <c r="AU303" s="108"/>
      <c r="AV303" s="108"/>
      <c r="AW303" s="108"/>
      <c r="AX303" s="108"/>
      <c r="AY303" s="108"/>
      <c r="AZ303" s="108"/>
      <c r="BA303" s="108"/>
      <c r="BB303" s="108"/>
      <c r="BC303" s="108"/>
      <c r="BD303" s="108"/>
      <c r="BE303" s="108"/>
    </row>
    <row r="304" spans="1:57" ht="12.75" customHeigh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9"/>
      <c r="AO304" s="108"/>
      <c r="AP304" s="108"/>
      <c r="AQ304" s="108"/>
      <c r="AR304" s="108"/>
      <c r="AS304" s="108"/>
      <c r="AT304" s="108"/>
      <c r="AU304" s="108"/>
      <c r="AV304" s="108"/>
      <c r="AW304" s="108"/>
      <c r="AX304" s="108"/>
      <c r="AY304" s="108"/>
      <c r="AZ304" s="108"/>
      <c r="BA304" s="108"/>
      <c r="BB304" s="108"/>
      <c r="BC304" s="108"/>
      <c r="BD304" s="108"/>
      <c r="BE304" s="108"/>
    </row>
    <row r="305" spans="1:57" ht="12.75" customHeigh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9"/>
      <c r="AO305" s="108"/>
      <c r="AP305" s="108"/>
      <c r="AQ305" s="108"/>
      <c r="AR305" s="108"/>
      <c r="AS305" s="108"/>
      <c r="AT305" s="108"/>
      <c r="AU305" s="108"/>
      <c r="AV305" s="108"/>
      <c r="AW305" s="108"/>
      <c r="AX305" s="108"/>
      <c r="AY305" s="108"/>
      <c r="AZ305" s="108"/>
      <c r="BA305" s="108"/>
      <c r="BB305" s="108"/>
      <c r="BC305" s="108"/>
      <c r="BD305" s="108"/>
      <c r="BE305" s="108"/>
    </row>
    <row r="306" spans="1:57" ht="12.75" customHeigh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9"/>
      <c r="AO306" s="108"/>
      <c r="AP306" s="108"/>
      <c r="AQ306" s="108"/>
      <c r="AR306" s="108"/>
      <c r="AS306" s="108"/>
      <c r="AT306" s="108"/>
      <c r="AU306" s="108"/>
      <c r="AV306" s="108"/>
      <c r="AW306" s="108"/>
      <c r="AX306" s="108"/>
      <c r="AY306" s="108"/>
      <c r="AZ306" s="108"/>
      <c r="BA306" s="108"/>
      <c r="BB306" s="108"/>
      <c r="BC306" s="108"/>
      <c r="BD306" s="108"/>
      <c r="BE306" s="108"/>
    </row>
    <row r="307" spans="1:57" ht="12.75" customHeigh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9"/>
      <c r="AO307" s="108"/>
      <c r="AP307" s="108"/>
      <c r="AQ307" s="108"/>
      <c r="AR307" s="108"/>
      <c r="AS307" s="108"/>
      <c r="AT307" s="108"/>
      <c r="AU307" s="108"/>
      <c r="AV307" s="108"/>
      <c r="AW307" s="108"/>
      <c r="AX307" s="108"/>
      <c r="AY307" s="108"/>
      <c r="AZ307" s="108"/>
      <c r="BA307" s="108"/>
      <c r="BB307" s="108"/>
      <c r="BC307" s="108"/>
      <c r="BD307" s="108"/>
      <c r="BE307" s="108"/>
    </row>
    <row r="308" spans="1:57" ht="12.75" customHeigh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9"/>
      <c r="AO308" s="108"/>
      <c r="AP308" s="108"/>
      <c r="AQ308" s="108"/>
      <c r="AR308" s="108"/>
      <c r="AS308" s="108"/>
      <c r="AT308" s="108"/>
      <c r="AU308" s="108"/>
      <c r="AV308" s="108"/>
      <c r="AW308" s="108"/>
      <c r="AX308" s="108"/>
      <c r="AY308" s="108"/>
      <c r="AZ308" s="108"/>
      <c r="BA308" s="108"/>
      <c r="BB308" s="108"/>
      <c r="BC308" s="108"/>
      <c r="BD308" s="108"/>
      <c r="BE308" s="108"/>
    </row>
    <row r="309" spans="1:57" ht="12.75" customHeigh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9"/>
      <c r="AO309" s="108"/>
      <c r="AP309" s="108"/>
      <c r="AQ309" s="108"/>
      <c r="AR309" s="108"/>
      <c r="AS309" s="108"/>
      <c r="AT309" s="108"/>
      <c r="AU309" s="108"/>
      <c r="AV309" s="108"/>
      <c r="AW309" s="108"/>
      <c r="AX309" s="108"/>
      <c r="AY309" s="108"/>
      <c r="AZ309" s="108"/>
      <c r="BA309" s="108"/>
      <c r="BB309" s="108"/>
      <c r="BC309" s="108"/>
      <c r="BD309" s="108"/>
      <c r="BE309" s="108"/>
    </row>
    <row r="310" spans="1:57" ht="12.75" customHeigh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9"/>
      <c r="AO310" s="108"/>
      <c r="AP310" s="108"/>
      <c r="AQ310" s="108"/>
      <c r="AR310" s="108"/>
      <c r="AS310" s="108"/>
      <c r="AT310" s="108"/>
      <c r="AU310" s="108"/>
      <c r="AV310" s="108"/>
      <c r="AW310" s="108"/>
      <c r="AX310" s="108"/>
      <c r="AY310" s="108"/>
      <c r="AZ310" s="108"/>
      <c r="BA310" s="108"/>
      <c r="BB310" s="108"/>
      <c r="BC310" s="108"/>
      <c r="BD310" s="108"/>
      <c r="BE310" s="108"/>
    </row>
    <row r="311" spans="1:57" ht="12.75" customHeigh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9"/>
      <c r="AO311" s="108"/>
      <c r="AP311" s="108"/>
      <c r="AQ311" s="108"/>
      <c r="AR311" s="108"/>
      <c r="AS311" s="108"/>
      <c r="AT311" s="108"/>
      <c r="AU311" s="108"/>
      <c r="AV311" s="108"/>
      <c r="AW311" s="108"/>
      <c r="AX311" s="108"/>
      <c r="AY311" s="108"/>
      <c r="AZ311" s="108"/>
      <c r="BA311" s="108"/>
      <c r="BB311" s="108"/>
      <c r="BC311" s="108"/>
      <c r="BD311" s="108"/>
      <c r="BE311" s="108"/>
    </row>
    <row r="312" spans="1:57" ht="12.75" customHeigh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9"/>
      <c r="AO312" s="108"/>
      <c r="AP312" s="108"/>
      <c r="AQ312" s="108"/>
      <c r="AR312" s="108"/>
      <c r="AS312" s="108"/>
      <c r="AT312" s="108"/>
      <c r="AU312" s="108"/>
      <c r="AV312" s="108"/>
      <c r="AW312" s="108"/>
      <c r="AX312" s="108"/>
      <c r="AY312" s="108"/>
      <c r="AZ312" s="108"/>
      <c r="BA312" s="108"/>
      <c r="BB312" s="108"/>
      <c r="BC312" s="108"/>
      <c r="BD312" s="108"/>
      <c r="BE312" s="108"/>
    </row>
    <row r="313" spans="1:57" ht="12.75" customHeigh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9"/>
      <c r="AO313" s="108"/>
      <c r="AP313" s="108"/>
      <c r="AQ313" s="108"/>
      <c r="AR313" s="108"/>
      <c r="AS313" s="108"/>
      <c r="AT313" s="108"/>
      <c r="AU313" s="108"/>
      <c r="AV313" s="108"/>
      <c r="AW313" s="108"/>
      <c r="AX313" s="108"/>
      <c r="AY313" s="108"/>
      <c r="AZ313" s="108"/>
      <c r="BA313" s="108"/>
      <c r="BB313" s="108"/>
      <c r="BC313" s="108"/>
      <c r="BD313" s="108"/>
      <c r="BE313" s="108"/>
    </row>
    <row r="314" spans="1:57" ht="12.75" customHeigh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9"/>
      <c r="AO314" s="108"/>
      <c r="AP314" s="108"/>
      <c r="AQ314" s="108"/>
      <c r="AR314" s="108"/>
      <c r="AS314" s="108"/>
      <c r="AT314" s="108"/>
      <c r="AU314" s="108"/>
      <c r="AV314" s="108"/>
      <c r="AW314" s="108"/>
      <c r="AX314" s="108"/>
      <c r="AY314" s="108"/>
      <c r="AZ314" s="108"/>
      <c r="BA314" s="108"/>
      <c r="BB314" s="108"/>
      <c r="BC314" s="108"/>
      <c r="BD314" s="108"/>
      <c r="BE314" s="108"/>
    </row>
    <row r="315" spans="1:57" ht="12.75" customHeigh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9"/>
      <c r="AO315" s="108"/>
      <c r="AP315" s="108"/>
      <c r="AQ315" s="108"/>
      <c r="AR315" s="108"/>
      <c r="AS315" s="108"/>
      <c r="AT315" s="108"/>
      <c r="AU315" s="108"/>
      <c r="AV315" s="108"/>
      <c r="AW315" s="108"/>
      <c r="AX315" s="108"/>
      <c r="AY315" s="108"/>
      <c r="AZ315" s="108"/>
      <c r="BA315" s="108"/>
      <c r="BB315" s="108"/>
      <c r="BC315" s="108"/>
      <c r="BD315" s="108"/>
      <c r="BE315" s="108"/>
    </row>
    <row r="316" spans="1:57" ht="12.75" customHeigh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9"/>
      <c r="AO316" s="108"/>
      <c r="AP316" s="108"/>
      <c r="AQ316" s="108"/>
      <c r="AR316" s="108"/>
      <c r="AS316" s="108"/>
      <c r="AT316" s="108"/>
      <c r="AU316" s="108"/>
      <c r="AV316" s="108"/>
      <c r="AW316" s="108"/>
      <c r="AX316" s="108"/>
      <c r="AY316" s="108"/>
      <c r="AZ316" s="108"/>
      <c r="BA316" s="108"/>
      <c r="BB316" s="108"/>
      <c r="BC316" s="108"/>
      <c r="BD316" s="108"/>
      <c r="BE316" s="108"/>
    </row>
    <row r="317" spans="1:57" ht="12.75" customHeigh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9"/>
      <c r="AO317" s="108"/>
      <c r="AP317" s="108"/>
      <c r="AQ317" s="108"/>
      <c r="AR317" s="108"/>
      <c r="AS317" s="108"/>
      <c r="AT317" s="108"/>
      <c r="AU317" s="108"/>
      <c r="AV317" s="108"/>
      <c r="AW317" s="108"/>
      <c r="AX317" s="108"/>
      <c r="AY317" s="108"/>
      <c r="AZ317" s="108"/>
      <c r="BA317" s="108"/>
      <c r="BB317" s="108"/>
      <c r="BC317" s="108"/>
      <c r="BD317" s="108"/>
      <c r="BE317" s="108"/>
    </row>
    <row r="318" spans="1:57" ht="12.75" customHeigh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9"/>
      <c r="AO318" s="108"/>
      <c r="AP318" s="108"/>
      <c r="AQ318" s="108"/>
      <c r="AR318" s="108"/>
      <c r="AS318" s="108"/>
      <c r="AT318" s="108"/>
      <c r="AU318" s="108"/>
      <c r="AV318" s="108"/>
      <c r="AW318" s="108"/>
      <c r="AX318" s="108"/>
      <c r="AY318" s="108"/>
      <c r="AZ318" s="108"/>
      <c r="BA318" s="108"/>
      <c r="BB318" s="108"/>
      <c r="BC318" s="108"/>
      <c r="BD318" s="108"/>
      <c r="BE318" s="108"/>
    </row>
    <row r="319" spans="1:57" ht="12.75" customHeigh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9"/>
      <c r="AO319" s="108"/>
      <c r="AP319" s="108"/>
      <c r="AQ319" s="108"/>
      <c r="AR319" s="108"/>
      <c r="AS319" s="108"/>
      <c r="AT319" s="108"/>
      <c r="AU319" s="108"/>
      <c r="AV319" s="108"/>
      <c r="AW319" s="108"/>
      <c r="AX319" s="108"/>
      <c r="AY319" s="108"/>
      <c r="AZ319" s="108"/>
      <c r="BA319" s="108"/>
      <c r="BB319" s="108"/>
      <c r="BC319" s="108"/>
      <c r="BD319" s="108"/>
      <c r="BE319" s="108"/>
    </row>
    <row r="320" spans="1:57" ht="12.75" customHeigh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9"/>
      <c r="AO320" s="108"/>
      <c r="AP320" s="108"/>
      <c r="AQ320" s="108"/>
      <c r="AR320" s="108"/>
      <c r="AS320" s="108"/>
      <c r="AT320" s="108"/>
      <c r="AU320" s="108"/>
      <c r="AV320" s="108"/>
      <c r="AW320" s="108"/>
      <c r="AX320" s="108"/>
      <c r="AY320" s="108"/>
      <c r="AZ320" s="108"/>
      <c r="BA320" s="108"/>
      <c r="BB320" s="108"/>
      <c r="BC320" s="108"/>
      <c r="BD320" s="108"/>
      <c r="BE320" s="108"/>
    </row>
    <row r="321" spans="1:57" ht="12.75" customHeigh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9"/>
      <c r="AO321" s="108"/>
      <c r="AP321" s="108"/>
      <c r="AQ321" s="108"/>
      <c r="AR321" s="108"/>
      <c r="AS321" s="108"/>
      <c r="AT321" s="108"/>
      <c r="AU321" s="108"/>
      <c r="AV321" s="108"/>
      <c r="AW321" s="108"/>
      <c r="AX321" s="108"/>
      <c r="AY321" s="108"/>
      <c r="AZ321" s="108"/>
      <c r="BA321" s="108"/>
      <c r="BB321" s="108"/>
      <c r="BC321" s="108"/>
      <c r="BD321" s="108"/>
      <c r="BE321" s="108"/>
    </row>
    <row r="322" spans="1:57" ht="12.75" customHeigh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9"/>
      <c r="AO322" s="108"/>
      <c r="AP322" s="108"/>
      <c r="AQ322" s="108"/>
      <c r="AR322" s="108"/>
      <c r="AS322" s="108"/>
      <c r="AT322" s="108"/>
      <c r="AU322" s="108"/>
      <c r="AV322" s="108"/>
      <c r="AW322" s="108"/>
      <c r="AX322" s="108"/>
      <c r="AY322" s="108"/>
      <c r="AZ322" s="108"/>
      <c r="BA322" s="108"/>
      <c r="BB322" s="108"/>
      <c r="BC322" s="108"/>
      <c r="BD322" s="108"/>
      <c r="BE322" s="108"/>
    </row>
    <row r="323" spans="1:57" ht="12.75" customHeigh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9"/>
      <c r="AO323" s="108"/>
      <c r="AP323" s="108"/>
      <c r="AQ323" s="108"/>
      <c r="AR323" s="108"/>
      <c r="AS323" s="108"/>
      <c r="AT323" s="108"/>
      <c r="AU323" s="108"/>
      <c r="AV323" s="108"/>
      <c r="AW323" s="108"/>
      <c r="AX323" s="108"/>
      <c r="AY323" s="108"/>
      <c r="AZ323" s="108"/>
      <c r="BA323" s="108"/>
      <c r="BB323" s="108"/>
      <c r="BC323" s="108"/>
      <c r="BD323" s="108"/>
      <c r="BE323" s="108"/>
    </row>
    <row r="324" spans="1:57" ht="12.75" customHeigh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9"/>
      <c r="AO324" s="108"/>
      <c r="AP324" s="108"/>
      <c r="AQ324" s="108"/>
      <c r="AR324" s="108"/>
      <c r="AS324" s="108"/>
      <c r="AT324" s="108"/>
      <c r="AU324" s="108"/>
      <c r="AV324" s="108"/>
      <c r="AW324" s="108"/>
      <c r="AX324" s="108"/>
      <c r="AY324" s="108"/>
      <c r="AZ324" s="108"/>
      <c r="BA324" s="108"/>
      <c r="BB324" s="108"/>
      <c r="BC324" s="108"/>
      <c r="BD324" s="108"/>
      <c r="BE324" s="108"/>
    </row>
    <row r="325" spans="1:57" ht="12.75" customHeigh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9"/>
      <c r="AO325" s="108"/>
      <c r="AP325" s="108"/>
      <c r="AQ325" s="108"/>
      <c r="AR325" s="108"/>
      <c r="AS325" s="108"/>
      <c r="AT325" s="108"/>
      <c r="AU325" s="108"/>
      <c r="AV325" s="108"/>
      <c r="AW325" s="108"/>
      <c r="AX325" s="108"/>
      <c r="AY325" s="108"/>
      <c r="AZ325" s="108"/>
      <c r="BA325" s="108"/>
      <c r="BB325" s="108"/>
      <c r="BC325" s="108"/>
      <c r="BD325" s="108"/>
      <c r="BE325" s="108"/>
    </row>
    <row r="326" spans="1:57" ht="12.75" customHeigh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9"/>
      <c r="AO326" s="108"/>
      <c r="AP326" s="108"/>
      <c r="AQ326" s="108"/>
      <c r="AR326" s="108"/>
      <c r="AS326" s="108"/>
      <c r="AT326" s="108"/>
      <c r="AU326" s="108"/>
      <c r="AV326" s="108"/>
      <c r="AW326" s="108"/>
      <c r="AX326" s="108"/>
      <c r="AY326" s="108"/>
      <c r="AZ326" s="108"/>
      <c r="BA326" s="108"/>
      <c r="BB326" s="108"/>
      <c r="BC326" s="108"/>
      <c r="BD326" s="108"/>
      <c r="BE326" s="108"/>
    </row>
    <row r="327" spans="1:57" ht="12.75" customHeigh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9"/>
      <c r="AO327" s="108"/>
      <c r="AP327" s="108"/>
      <c r="AQ327" s="108"/>
      <c r="AR327" s="108"/>
      <c r="AS327" s="108"/>
      <c r="AT327" s="108"/>
      <c r="AU327" s="108"/>
      <c r="AV327" s="108"/>
      <c r="AW327" s="108"/>
      <c r="AX327" s="108"/>
      <c r="AY327" s="108"/>
      <c r="AZ327" s="108"/>
      <c r="BA327" s="108"/>
      <c r="BB327" s="108"/>
      <c r="BC327" s="108"/>
      <c r="BD327" s="108"/>
      <c r="BE327" s="108"/>
    </row>
    <row r="328" spans="1:57" ht="12.75" customHeigh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9"/>
      <c r="AO328" s="108"/>
      <c r="AP328" s="108"/>
      <c r="AQ328" s="108"/>
      <c r="AR328" s="108"/>
      <c r="AS328" s="108"/>
      <c r="AT328" s="108"/>
      <c r="AU328" s="108"/>
      <c r="AV328" s="108"/>
      <c r="AW328" s="108"/>
      <c r="AX328" s="108"/>
      <c r="AY328" s="108"/>
      <c r="AZ328" s="108"/>
      <c r="BA328" s="108"/>
      <c r="BB328" s="108"/>
      <c r="BC328" s="108"/>
      <c r="BD328" s="108"/>
      <c r="BE328" s="108"/>
    </row>
    <row r="329" spans="1:57" ht="12.75" customHeigh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9"/>
      <c r="AO329" s="108"/>
      <c r="AP329" s="108"/>
      <c r="AQ329" s="108"/>
      <c r="AR329" s="108"/>
      <c r="AS329" s="108"/>
      <c r="AT329" s="108"/>
      <c r="AU329" s="108"/>
      <c r="AV329" s="108"/>
      <c r="AW329" s="108"/>
      <c r="AX329" s="108"/>
      <c r="AY329" s="108"/>
      <c r="AZ329" s="108"/>
      <c r="BA329" s="108"/>
      <c r="BB329" s="108"/>
      <c r="BC329" s="108"/>
      <c r="BD329" s="108"/>
      <c r="BE329" s="108"/>
    </row>
    <row r="330" spans="1:57" ht="12.75" customHeigh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9"/>
      <c r="AO330" s="108"/>
      <c r="AP330" s="108"/>
      <c r="AQ330" s="108"/>
      <c r="AR330" s="108"/>
      <c r="AS330" s="108"/>
      <c r="AT330" s="108"/>
      <c r="AU330" s="108"/>
      <c r="AV330" s="108"/>
      <c r="AW330" s="108"/>
      <c r="AX330" s="108"/>
      <c r="AY330" s="108"/>
      <c r="AZ330" s="108"/>
      <c r="BA330" s="108"/>
      <c r="BB330" s="108"/>
      <c r="BC330" s="108"/>
      <c r="BD330" s="108"/>
      <c r="BE330" s="108"/>
    </row>
    <row r="331" spans="1:57" ht="12.75" customHeigh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9"/>
      <c r="AO331" s="108"/>
      <c r="AP331" s="108"/>
      <c r="AQ331" s="108"/>
      <c r="AR331" s="108"/>
      <c r="AS331" s="108"/>
      <c r="AT331" s="108"/>
      <c r="AU331" s="108"/>
      <c r="AV331" s="108"/>
      <c r="AW331" s="108"/>
      <c r="AX331" s="108"/>
      <c r="AY331" s="108"/>
      <c r="AZ331" s="108"/>
      <c r="BA331" s="108"/>
      <c r="BB331" s="108"/>
      <c r="BC331" s="108"/>
      <c r="BD331" s="108"/>
      <c r="BE331" s="108"/>
    </row>
    <row r="332" spans="1:57" ht="12.75" customHeigh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9"/>
      <c r="AO332" s="108"/>
      <c r="AP332" s="108"/>
      <c r="AQ332" s="108"/>
      <c r="AR332" s="108"/>
      <c r="AS332" s="108"/>
      <c r="AT332" s="108"/>
      <c r="AU332" s="108"/>
      <c r="AV332" s="108"/>
      <c r="AW332" s="108"/>
      <c r="AX332" s="108"/>
      <c r="AY332" s="108"/>
      <c r="AZ332" s="108"/>
      <c r="BA332" s="108"/>
      <c r="BB332" s="108"/>
      <c r="BC332" s="108"/>
      <c r="BD332" s="108"/>
      <c r="BE332" s="108"/>
    </row>
    <row r="333" spans="1:57" ht="12.75" customHeigh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9"/>
      <c r="AO333" s="108"/>
      <c r="AP333" s="108"/>
      <c r="AQ333" s="108"/>
      <c r="AR333" s="108"/>
      <c r="AS333" s="108"/>
      <c r="AT333" s="108"/>
      <c r="AU333" s="108"/>
      <c r="AV333" s="108"/>
      <c r="AW333" s="108"/>
      <c r="AX333" s="108"/>
      <c r="AY333" s="108"/>
      <c r="AZ333" s="108"/>
      <c r="BA333" s="108"/>
      <c r="BB333" s="108"/>
      <c r="BC333" s="108"/>
      <c r="BD333" s="108"/>
      <c r="BE333" s="108"/>
    </row>
    <row r="334" spans="1:57" ht="12.75" customHeigh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9"/>
      <c r="AO334" s="108"/>
      <c r="AP334" s="108"/>
      <c r="AQ334" s="108"/>
      <c r="AR334" s="108"/>
      <c r="AS334" s="108"/>
      <c r="AT334" s="108"/>
      <c r="AU334" s="108"/>
      <c r="AV334" s="108"/>
      <c r="AW334" s="108"/>
      <c r="AX334" s="108"/>
      <c r="AY334" s="108"/>
      <c r="AZ334" s="108"/>
      <c r="BA334" s="108"/>
      <c r="BB334" s="108"/>
      <c r="BC334" s="108"/>
      <c r="BD334" s="108"/>
      <c r="BE334" s="108"/>
    </row>
    <row r="335" spans="1:57" ht="12.75" customHeigh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9"/>
      <c r="AO335" s="108"/>
      <c r="AP335" s="108"/>
      <c r="AQ335" s="108"/>
      <c r="AR335" s="108"/>
      <c r="AS335" s="108"/>
      <c r="AT335" s="108"/>
      <c r="AU335" s="108"/>
      <c r="AV335" s="108"/>
      <c r="AW335" s="108"/>
      <c r="AX335" s="108"/>
      <c r="AY335" s="108"/>
      <c r="AZ335" s="108"/>
      <c r="BA335" s="108"/>
      <c r="BB335" s="108"/>
      <c r="BC335" s="108"/>
      <c r="BD335" s="108"/>
      <c r="BE335" s="108"/>
    </row>
    <row r="336" spans="1:57" ht="12.75" customHeigh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9"/>
      <c r="AO336" s="108"/>
      <c r="AP336" s="108"/>
      <c r="AQ336" s="108"/>
      <c r="AR336" s="108"/>
      <c r="AS336" s="108"/>
      <c r="AT336" s="108"/>
      <c r="AU336" s="108"/>
      <c r="AV336" s="108"/>
      <c r="AW336" s="108"/>
      <c r="AX336" s="108"/>
      <c r="AY336" s="108"/>
      <c r="AZ336" s="108"/>
      <c r="BA336" s="108"/>
      <c r="BB336" s="108"/>
      <c r="BC336" s="108"/>
      <c r="BD336" s="108"/>
      <c r="BE336" s="108"/>
    </row>
    <row r="337" spans="1:57" ht="12.75" customHeigh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9"/>
      <c r="AO337" s="108"/>
      <c r="AP337" s="108"/>
      <c r="AQ337" s="108"/>
      <c r="AR337" s="108"/>
      <c r="AS337" s="108"/>
      <c r="AT337" s="108"/>
      <c r="AU337" s="108"/>
      <c r="AV337" s="108"/>
      <c r="AW337" s="108"/>
      <c r="AX337" s="108"/>
      <c r="AY337" s="108"/>
      <c r="AZ337" s="108"/>
      <c r="BA337" s="108"/>
      <c r="BB337" s="108"/>
      <c r="BC337" s="108"/>
      <c r="BD337" s="108"/>
      <c r="BE337" s="108"/>
    </row>
    <row r="338" spans="1:57" ht="12.75" customHeigh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9"/>
      <c r="AO338" s="108"/>
      <c r="AP338" s="108"/>
      <c r="AQ338" s="108"/>
      <c r="AR338" s="108"/>
      <c r="AS338" s="108"/>
      <c r="AT338" s="108"/>
      <c r="AU338" s="108"/>
      <c r="AV338" s="108"/>
      <c r="AW338" s="108"/>
      <c r="AX338" s="108"/>
      <c r="AY338" s="108"/>
      <c r="AZ338" s="108"/>
      <c r="BA338" s="108"/>
      <c r="BB338" s="108"/>
      <c r="BC338" s="108"/>
      <c r="BD338" s="108"/>
      <c r="BE338" s="108"/>
    </row>
    <row r="339" spans="1:57" ht="12.75" customHeigh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9"/>
      <c r="AO339" s="108"/>
      <c r="AP339" s="108"/>
      <c r="AQ339" s="108"/>
      <c r="AR339" s="108"/>
      <c r="AS339" s="108"/>
      <c r="AT339" s="108"/>
      <c r="AU339" s="108"/>
      <c r="AV339" s="108"/>
      <c r="AW339" s="108"/>
      <c r="AX339" s="108"/>
      <c r="AY339" s="108"/>
      <c r="AZ339" s="108"/>
      <c r="BA339" s="108"/>
      <c r="BB339" s="108"/>
      <c r="BC339" s="108"/>
      <c r="BD339" s="108"/>
      <c r="BE339" s="108"/>
    </row>
    <row r="340" spans="1:57" ht="12.75" customHeigh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9"/>
      <c r="AO340" s="108"/>
      <c r="AP340" s="108"/>
      <c r="AQ340" s="108"/>
      <c r="AR340" s="108"/>
      <c r="AS340" s="108"/>
      <c r="AT340" s="108"/>
      <c r="AU340" s="108"/>
      <c r="AV340" s="108"/>
      <c r="AW340" s="108"/>
      <c r="AX340" s="108"/>
      <c r="AY340" s="108"/>
      <c r="AZ340" s="108"/>
      <c r="BA340" s="108"/>
      <c r="BB340" s="108"/>
      <c r="BC340" s="108"/>
      <c r="BD340" s="108"/>
      <c r="BE340" s="108"/>
    </row>
    <row r="341" spans="1:57" ht="12.75" customHeigh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9"/>
      <c r="AO341" s="108"/>
      <c r="AP341" s="108"/>
      <c r="AQ341" s="108"/>
      <c r="AR341" s="108"/>
      <c r="AS341" s="108"/>
      <c r="AT341" s="108"/>
      <c r="AU341" s="108"/>
      <c r="AV341" s="108"/>
      <c r="AW341" s="108"/>
      <c r="AX341" s="108"/>
      <c r="AY341" s="108"/>
      <c r="AZ341" s="108"/>
      <c r="BA341" s="108"/>
      <c r="BB341" s="108"/>
      <c r="BC341" s="108"/>
      <c r="BD341" s="108"/>
      <c r="BE341" s="108"/>
    </row>
    <row r="342" spans="1:57" ht="12.75" customHeigh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9"/>
      <c r="AO342" s="108"/>
      <c r="AP342" s="108"/>
      <c r="AQ342" s="108"/>
      <c r="AR342" s="108"/>
      <c r="AS342" s="108"/>
      <c r="AT342" s="108"/>
      <c r="AU342" s="108"/>
      <c r="AV342" s="108"/>
      <c r="AW342" s="108"/>
      <c r="AX342" s="108"/>
      <c r="AY342" s="108"/>
      <c r="AZ342" s="108"/>
      <c r="BA342" s="108"/>
      <c r="BB342" s="108"/>
      <c r="BC342" s="108"/>
      <c r="BD342" s="108"/>
      <c r="BE342" s="108"/>
    </row>
    <row r="343" spans="1:57" ht="12.75" customHeigh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9"/>
      <c r="AO343" s="108"/>
      <c r="AP343" s="108"/>
      <c r="AQ343" s="108"/>
      <c r="AR343" s="108"/>
      <c r="AS343" s="108"/>
      <c r="AT343" s="108"/>
      <c r="AU343" s="108"/>
      <c r="AV343" s="108"/>
      <c r="AW343" s="108"/>
      <c r="AX343" s="108"/>
      <c r="AY343" s="108"/>
      <c r="AZ343" s="108"/>
      <c r="BA343" s="108"/>
      <c r="BB343" s="108"/>
      <c r="BC343" s="108"/>
      <c r="BD343" s="108"/>
      <c r="BE343" s="108"/>
    </row>
    <row r="344" spans="1:57" ht="12.75" customHeigh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9"/>
      <c r="AO344" s="108"/>
      <c r="AP344" s="108"/>
      <c r="AQ344" s="108"/>
      <c r="AR344" s="108"/>
      <c r="AS344" s="108"/>
      <c r="AT344" s="108"/>
      <c r="AU344" s="108"/>
      <c r="AV344" s="108"/>
      <c r="AW344" s="108"/>
      <c r="AX344" s="108"/>
      <c r="AY344" s="108"/>
      <c r="AZ344" s="108"/>
      <c r="BA344" s="108"/>
      <c r="BB344" s="108"/>
      <c r="BC344" s="108"/>
      <c r="BD344" s="108"/>
      <c r="BE344" s="108"/>
    </row>
    <row r="345" spans="1:57" ht="12.75" customHeigh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9"/>
      <c r="AO345" s="108"/>
      <c r="AP345" s="108"/>
      <c r="AQ345" s="108"/>
      <c r="AR345" s="108"/>
      <c r="AS345" s="108"/>
      <c r="AT345" s="108"/>
      <c r="AU345" s="108"/>
      <c r="AV345" s="108"/>
      <c r="AW345" s="108"/>
      <c r="AX345" s="108"/>
      <c r="AY345" s="108"/>
      <c r="AZ345" s="108"/>
      <c r="BA345" s="108"/>
      <c r="BB345" s="108"/>
      <c r="BC345" s="108"/>
      <c r="BD345" s="108"/>
      <c r="BE345" s="108"/>
    </row>
    <row r="346" spans="1:57" ht="12.75" customHeigh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9"/>
      <c r="AO346" s="108"/>
      <c r="AP346" s="108"/>
      <c r="AQ346" s="108"/>
      <c r="AR346" s="108"/>
      <c r="AS346" s="108"/>
      <c r="AT346" s="108"/>
      <c r="AU346" s="108"/>
      <c r="AV346" s="108"/>
      <c r="AW346" s="108"/>
      <c r="AX346" s="108"/>
      <c r="AY346" s="108"/>
      <c r="AZ346" s="108"/>
      <c r="BA346" s="108"/>
      <c r="BB346" s="108"/>
      <c r="BC346" s="108"/>
      <c r="BD346" s="108"/>
      <c r="BE346" s="108"/>
    </row>
    <row r="347" spans="1:57" ht="12.75" customHeigh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9"/>
      <c r="AO347" s="108"/>
      <c r="AP347" s="108"/>
      <c r="AQ347" s="108"/>
      <c r="AR347" s="108"/>
      <c r="AS347" s="108"/>
      <c r="AT347" s="108"/>
      <c r="AU347" s="108"/>
      <c r="AV347" s="108"/>
      <c r="AW347" s="108"/>
      <c r="AX347" s="108"/>
      <c r="AY347" s="108"/>
      <c r="AZ347" s="108"/>
      <c r="BA347" s="108"/>
      <c r="BB347" s="108"/>
      <c r="BC347" s="108"/>
      <c r="BD347" s="108"/>
      <c r="BE347" s="108"/>
    </row>
    <row r="348" spans="1:57" ht="12.75" customHeigh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9"/>
      <c r="AO348" s="108"/>
      <c r="AP348" s="108"/>
      <c r="AQ348" s="108"/>
      <c r="AR348" s="108"/>
      <c r="AS348" s="108"/>
      <c r="AT348" s="108"/>
      <c r="AU348" s="108"/>
      <c r="AV348" s="108"/>
      <c r="AW348" s="108"/>
      <c r="AX348" s="108"/>
      <c r="AY348" s="108"/>
      <c r="AZ348" s="108"/>
      <c r="BA348" s="108"/>
      <c r="BB348" s="108"/>
      <c r="BC348" s="108"/>
      <c r="BD348" s="108"/>
      <c r="BE348" s="108"/>
    </row>
    <row r="349" spans="1:57" ht="12.75" customHeigh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9"/>
      <c r="AO349" s="108"/>
      <c r="AP349" s="108"/>
      <c r="AQ349" s="108"/>
      <c r="AR349" s="108"/>
      <c r="AS349" s="108"/>
      <c r="AT349" s="108"/>
      <c r="AU349" s="108"/>
      <c r="AV349" s="108"/>
      <c r="AW349" s="108"/>
      <c r="AX349" s="108"/>
      <c r="AY349" s="108"/>
      <c r="AZ349" s="108"/>
      <c r="BA349" s="108"/>
      <c r="BB349" s="108"/>
      <c r="BC349" s="108"/>
      <c r="BD349" s="108"/>
      <c r="BE349" s="108"/>
    </row>
    <row r="350" spans="1:57" ht="12.75" customHeigh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9"/>
      <c r="AO350" s="108"/>
      <c r="AP350" s="108"/>
      <c r="AQ350" s="108"/>
      <c r="AR350" s="108"/>
      <c r="AS350" s="108"/>
      <c r="AT350" s="108"/>
      <c r="AU350" s="108"/>
      <c r="AV350" s="108"/>
      <c r="AW350" s="108"/>
      <c r="AX350" s="108"/>
      <c r="AY350" s="108"/>
      <c r="AZ350" s="108"/>
      <c r="BA350" s="108"/>
      <c r="BB350" s="108"/>
      <c r="BC350" s="108"/>
      <c r="BD350" s="108"/>
      <c r="BE350" s="108"/>
    </row>
    <row r="351" spans="1:57" ht="12.75" customHeigh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9"/>
      <c r="AO351" s="108"/>
      <c r="AP351" s="108"/>
      <c r="AQ351" s="108"/>
      <c r="AR351" s="108"/>
      <c r="AS351" s="108"/>
      <c r="AT351" s="108"/>
      <c r="AU351" s="108"/>
      <c r="AV351" s="108"/>
      <c r="AW351" s="108"/>
      <c r="AX351" s="108"/>
      <c r="AY351" s="108"/>
      <c r="AZ351" s="108"/>
      <c r="BA351" s="108"/>
      <c r="BB351" s="108"/>
      <c r="BC351" s="108"/>
      <c r="BD351" s="108"/>
      <c r="BE351" s="108"/>
    </row>
    <row r="352" spans="1:57" ht="12.75" customHeigh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9"/>
      <c r="AO352" s="108"/>
      <c r="AP352" s="108"/>
      <c r="AQ352" s="108"/>
      <c r="AR352" s="108"/>
      <c r="AS352" s="108"/>
      <c r="AT352" s="108"/>
      <c r="AU352" s="108"/>
      <c r="AV352" s="108"/>
      <c r="AW352" s="108"/>
      <c r="AX352" s="108"/>
      <c r="AY352" s="108"/>
      <c r="AZ352" s="108"/>
      <c r="BA352" s="108"/>
      <c r="BB352" s="108"/>
      <c r="BC352" s="108"/>
      <c r="BD352" s="108"/>
      <c r="BE352" s="108"/>
    </row>
    <row r="353" spans="1:57" ht="12.75" customHeigh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9"/>
      <c r="AO353" s="108"/>
      <c r="AP353" s="108"/>
      <c r="AQ353" s="108"/>
      <c r="AR353" s="108"/>
      <c r="AS353" s="108"/>
      <c r="AT353" s="108"/>
      <c r="AU353" s="108"/>
      <c r="AV353" s="108"/>
      <c r="AW353" s="108"/>
      <c r="AX353" s="108"/>
      <c r="AY353" s="108"/>
      <c r="AZ353" s="108"/>
      <c r="BA353" s="108"/>
      <c r="BB353" s="108"/>
      <c r="BC353" s="108"/>
      <c r="BD353" s="108"/>
      <c r="BE353" s="108"/>
    </row>
    <row r="354" spans="1:57" ht="12.75" customHeigh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9"/>
      <c r="AO354" s="108"/>
      <c r="AP354" s="108"/>
      <c r="AQ354" s="108"/>
      <c r="AR354" s="108"/>
      <c r="AS354" s="108"/>
      <c r="AT354" s="108"/>
      <c r="AU354" s="108"/>
      <c r="AV354" s="108"/>
      <c r="AW354" s="108"/>
      <c r="AX354" s="108"/>
      <c r="AY354" s="108"/>
      <c r="AZ354" s="108"/>
      <c r="BA354" s="108"/>
      <c r="BB354" s="108"/>
      <c r="BC354" s="108"/>
      <c r="BD354" s="108"/>
      <c r="BE354" s="108"/>
    </row>
    <row r="355" spans="1:57" ht="12.75" customHeigh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9"/>
      <c r="AO355" s="108"/>
      <c r="AP355" s="108"/>
      <c r="AQ355" s="108"/>
      <c r="AR355" s="108"/>
      <c r="AS355" s="108"/>
      <c r="AT355" s="108"/>
      <c r="AU355" s="108"/>
      <c r="AV355" s="108"/>
      <c r="AW355" s="108"/>
      <c r="AX355" s="108"/>
      <c r="AY355" s="108"/>
      <c r="AZ355" s="108"/>
      <c r="BA355" s="108"/>
      <c r="BB355" s="108"/>
      <c r="BC355" s="108"/>
      <c r="BD355" s="108"/>
      <c r="BE355" s="108"/>
    </row>
    <row r="356" spans="1:57" ht="12.75" customHeigh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9"/>
      <c r="AO356" s="108"/>
      <c r="AP356" s="108"/>
      <c r="AQ356" s="108"/>
      <c r="AR356" s="108"/>
      <c r="AS356" s="108"/>
      <c r="AT356" s="108"/>
      <c r="AU356" s="108"/>
      <c r="AV356" s="108"/>
      <c r="AW356" s="108"/>
      <c r="AX356" s="108"/>
      <c r="AY356" s="108"/>
      <c r="AZ356" s="108"/>
      <c r="BA356" s="108"/>
      <c r="BB356" s="108"/>
      <c r="BC356" s="108"/>
      <c r="BD356" s="108"/>
      <c r="BE356" s="108"/>
    </row>
    <row r="357" spans="1:57" ht="12.75" customHeigh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9"/>
      <c r="AO357" s="108"/>
      <c r="AP357" s="108"/>
      <c r="AQ357" s="108"/>
      <c r="AR357" s="108"/>
      <c r="AS357" s="108"/>
      <c r="AT357" s="108"/>
      <c r="AU357" s="108"/>
      <c r="AV357" s="108"/>
      <c r="AW357" s="108"/>
      <c r="AX357" s="108"/>
      <c r="AY357" s="108"/>
      <c r="AZ357" s="108"/>
      <c r="BA357" s="108"/>
      <c r="BB357" s="108"/>
      <c r="BC357" s="108"/>
      <c r="BD357" s="108"/>
      <c r="BE357" s="108"/>
    </row>
    <row r="358" spans="1:57" ht="12.75" customHeigh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9"/>
      <c r="AO358" s="108"/>
      <c r="AP358" s="108"/>
      <c r="AQ358" s="108"/>
      <c r="AR358" s="108"/>
      <c r="AS358" s="108"/>
      <c r="AT358" s="108"/>
      <c r="AU358" s="108"/>
      <c r="AV358" s="108"/>
      <c r="AW358" s="108"/>
      <c r="AX358" s="108"/>
      <c r="AY358" s="108"/>
      <c r="AZ358" s="108"/>
      <c r="BA358" s="108"/>
      <c r="BB358" s="108"/>
      <c r="BC358" s="108"/>
      <c r="BD358" s="108"/>
      <c r="BE358" s="108"/>
    </row>
    <row r="359" spans="1:57" ht="12.75" customHeigh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9"/>
      <c r="AO359" s="108"/>
      <c r="AP359" s="108"/>
      <c r="AQ359" s="108"/>
      <c r="AR359" s="108"/>
      <c r="AS359" s="108"/>
      <c r="AT359" s="108"/>
      <c r="AU359" s="108"/>
      <c r="AV359" s="108"/>
      <c r="AW359" s="108"/>
      <c r="AX359" s="108"/>
      <c r="AY359" s="108"/>
      <c r="AZ359" s="108"/>
      <c r="BA359" s="108"/>
      <c r="BB359" s="108"/>
      <c r="BC359" s="108"/>
      <c r="BD359" s="108"/>
      <c r="BE359" s="108"/>
    </row>
    <row r="360" spans="1:57" ht="12.75" customHeigh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9"/>
      <c r="AO360" s="108"/>
      <c r="AP360" s="108"/>
      <c r="AQ360" s="108"/>
      <c r="AR360" s="108"/>
      <c r="AS360" s="108"/>
      <c r="AT360" s="108"/>
      <c r="AU360" s="108"/>
      <c r="AV360" s="108"/>
      <c r="AW360" s="108"/>
      <c r="AX360" s="108"/>
      <c r="AY360" s="108"/>
      <c r="AZ360" s="108"/>
      <c r="BA360" s="108"/>
      <c r="BB360" s="108"/>
      <c r="BC360" s="108"/>
      <c r="BD360" s="108"/>
      <c r="BE360" s="108"/>
    </row>
    <row r="361" spans="1:57" ht="12.75" customHeigh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9"/>
      <c r="AO361" s="108"/>
      <c r="AP361" s="108"/>
      <c r="AQ361" s="108"/>
      <c r="AR361" s="108"/>
      <c r="AS361" s="108"/>
      <c r="AT361" s="108"/>
      <c r="AU361" s="108"/>
      <c r="AV361" s="108"/>
      <c r="AW361" s="108"/>
      <c r="AX361" s="108"/>
      <c r="AY361" s="108"/>
      <c r="AZ361" s="108"/>
      <c r="BA361" s="108"/>
      <c r="BB361" s="108"/>
      <c r="BC361" s="108"/>
      <c r="BD361" s="108"/>
      <c r="BE361" s="108"/>
    </row>
    <row r="362" spans="1:57" ht="12.75" customHeigh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9"/>
      <c r="AO362" s="108"/>
      <c r="AP362" s="108"/>
      <c r="AQ362" s="108"/>
      <c r="AR362" s="108"/>
      <c r="AS362" s="108"/>
      <c r="AT362" s="108"/>
      <c r="AU362" s="108"/>
      <c r="AV362" s="108"/>
      <c r="AW362" s="108"/>
      <c r="AX362" s="108"/>
      <c r="AY362" s="108"/>
      <c r="AZ362" s="108"/>
      <c r="BA362" s="108"/>
      <c r="BB362" s="108"/>
      <c r="BC362" s="108"/>
      <c r="BD362" s="108"/>
      <c r="BE362" s="108"/>
    </row>
    <row r="363" spans="1:57" ht="12.75" customHeigh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9"/>
      <c r="AO363" s="108"/>
      <c r="AP363" s="108"/>
      <c r="AQ363" s="108"/>
      <c r="AR363" s="108"/>
      <c r="AS363" s="108"/>
      <c r="AT363" s="108"/>
      <c r="AU363" s="108"/>
      <c r="AV363" s="108"/>
      <c r="AW363" s="108"/>
      <c r="AX363" s="108"/>
      <c r="AY363" s="108"/>
      <c r="AZ363" s="108"/>
      <c r="BA363" s="108"/>
      <c r="BB363" s="108"/>
      <c r="BC363" s="108"/>
      <c r="BD363" s="108"/>
      <c r="BE363" s="108"/>
    </row>
    <row r="364" spans="1:57" ht="12.75" customHeigh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9"/>
      <c r="AO364" s="108"/>
      <c r="AP364" s="108"/>
      <c r="AQ364" s="108"/>
      <c r="AR364" s="108"/>
      <c r="AS364" s="108"/>
      <c r="AT364" s="108"/>
      <c r="AU364" s="108"/>
      <c r="AV364" s="108"/>
      <c r="AW364" s="108"/>
      <c r="AX364" s="108"/>
      <c r="AY364" s="108"/>
      <c r="AZ364" s="108"/>
      <c r="BA364" s="108"/>
      <c r="BB364" s="108"/>
      <c r="BC364" s="108"/>
      <c r="BD364" s="108"/>
      <c r="BE364" s="108"/>
    </row>
    <row r="365" spans="1:57" ht="12.75" customHeigh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9"/>
      <c r="AO365" s="108"/>
      <c r="AP365" s="108"/>
      <c r="AQ365" s="108"/>
      <c r="AR365" s="108"/>
      <c r="AS365" s="108"/>
      <c r="AT365" s="108"/>
      <c r="AU365" s="108"/>
      <c r="AV365" s="108"/>
      <c r="AW365" s="108"/>
      <c r="AX365" s="108"/>
      <c r="AY365" s="108"/>
      <c r="AZ365" s="108"/>
      <c r="BA365" s="108"/>
      <c r="BB365" s="108"/>
      <c r="BC365" s="108"/>
      <c r="BD365" s="108"/>
      <c r="BE365" s="108"/>
    </row>
    <row r="366" spans="1:57" ht="12.75" customHeigh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9"/>
      <c r="AO366" s="108"/>
      <c r="AP366" s="108"/>
      <c r="AQ366" s="108"/>
      <c r="AR366" s="108"/>
      <c r="AS366" s="108"/>
      <c r="AT366" s="108"/>
      <c r="AU366" s="108"/>
      <c r="AV366" s="108"/>
      <c r="AW366" s="108"/>
      <c r="AX366" s="108"/>
      <c r="AY366" s="108"/>
      <c r="AZ366" s="108"/>
      <c r="BA366" s="108"/>
      <c r="BB366" s="108"/>
      <c r="BC366" s="108"/>
      <c r="BD366" s="108"/>
      <c r="BE366" s="108"/>
    </row>
    <row r="367" spans="1:57" ht="12.75" customHeigh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9"/>
      <c r="AO367" s="108"/>
      <c r="AP367" s="108"/>
      <c r="AQ367" s="108"/>
      <c r="AR367" s="108"/>
      <c r="AS367" s="108"/>
      <c r="AT367" s="108"/>
      <c r="AU367" s="108"/>
      <c r="AV367" s="108"/>
      <c r="AW367" s="108"/>
      <c r="AX367" s="108"/>
      <c r="AY367" s="108"/>
      <c r="AZ367" s="108"/>
      <c r="BA367" s="108"/>
      <c r="BB367" s="108"/>
      <c r="BC367" s="108"/>
      <c r="BD367" s="108"/>
      <c r="BE367" s="108"/>
    </row>
    <row r="368" spans="1:57" ht="12.75" customHeigh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9"/>
      <c r="AO368" s="108"/>
      <c r="AP368" s="108"/>
      <c r="AQ368" s="108"/>
      <c r="AR368" s="108"/>
      <c r="AS368" s="108"/>
      <c r="AT368" s="108"/>
      <c r="AU368" s="108"/>
      <c r="AV368" s="108"/>
      <c r="AW368" s="108"/>
      <c r="AX368" s="108"/>
      <c r="AY368" s="108"/>
      <c r="AZ368" s="108"/>
      <c r="BA368" s="108"/>
      <c r="BB368" s="108"/>
      <c r="BC368" s="108"/>
      <c r="BD368" s="108"/>
      <c r="BE368" s="108"/>
    </row>
    <row r="369" spans="1:57" ht="12.75" customHeigh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9"/>
      <c r="AO369" s="108"/>
      <c r="AP369" s="108"/>
      <c r="AQ369" s="108"/>
      <c r="AR369" s="108"/>
      <c r="AS369" s="108"/>
      <c r="AT369" s="108"/>
      <c r="AU369" s="108"/>
      <c r="AV369" s="108"/>
      <c r="AW369" s="108"/>
      <c r="AX369" s="108"/>
      <c r="AY369" s="108"/>
      <c r="AZ369" s="108"/>
      <c r="BA369" s="108"/>
      <c r="BB369" s="108"/>
      <c r="BC369" s="108"/>
      <c r="BD369" s="108"/>
      <c r="BE369" s="108"/>
    </row>
    <row r="370" spans="1:57" ht="12.75" customHeigh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9"/>
      <c r="AO370" s="108"/>
      <c r="AP370" s="108"/>
      <c r="AQ370" s="108"/>
      <c r="AR370" s="108"/>
      <c r="AS370" s="108"/>
      <c r="AT370" s="108"/>
      <c r="AU370" s="108"/>
      <c r="AV370" s="108"/>
      <c r="AW370" s="108"/>
      <c r="AX370" s="108"/>
      <c r="AY370" s="108"/>
      <c r="AZ370" s="108"/>
      <c r="BA370" s="108"/>
      <c r="BB370" s="108"/>
      <c r="BC370" s="108"/>
      <c r="BD370" s="108"/>
      <c r="BE370" s="108"/>
    </row>
    <row r="371" spans="1:57" ht="12.75" customHeigh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9"/>
      <c r="AO371" s="108"/>
      <c r="AP371" s="108"/>
      <c r="AQ371" s="108"/>
      <c r="AR371" s="108"/>
      <c r="AS371" s="108"/>
      <c r="AT371" s="108"/>
      <c r="AU371" s="108"/>
      <c r="AV371" s="108"/>
      <c r="AW371" s="108"/>
      <c r="AX371" s="108"/>
      <c r="AY371" s="108"/>
      <c r="AZ371" s="108"/>
      <c r="BA371" s="108"/>
      <c r="BB371" s="108"/>
      <c r="BC371" s="108"/>
      <c r="BD371" s="108"/>
      <c r="BE371" s="108"/>
    </row>
    <row r="372" spans="1:57" ht="12.75" customHeigh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9"/>
      <c r="AO372" s="108"/>
      <c r="AP372" s="108"/>
      <c r="AQ372" s="108"/>
      <c r="AR372" s="108"/>
      <c r="AS372" s="108"/>
      <c r="AT372" s="108"/>
      <c r="AU372" s="108"/>
      <c r="AV372" s="108"/>
      <c r="AW372" s="108"/>
      <c r="AX372" s="108"/>
      <c r="AY372" s="108"/>
      <c r="AZ372" s="108"/>
      <c r="BA372" s="108"/>
      <c r="BB372" s="108"/>
      <c r="BC372" s="108"/>
      <c r="BD372" s="108"/>
      <c r="BE372" s="108"/>
    </row>
    <row r="373" spans="1:57" ht="12.75" customHeigh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9"/>
      <c r="AO373" s="108"/>
      <c r="AP373" s="108"/>
      <c r="AQ373" s="108"/>
      <c r="AR373" s="108"/>
      <c r="AS373" s="108"/>
      <c r="AT373" s="108"/>
      <c r="AU373" s="108"/>
      <c r="AV373" s="108"/>
      <c r="AW373" s="108"/>
      <c r="AX373" s="108"/>
      <c r="AY373" s="108"/>
      <c r="AZ373" s="108"/>
      <c r="BA373" s="108"/>
      <c r="BB373" s="108"/>
      <c r="BC373" s="108"/>
      <c r="BD373" s="108"/>
      <c r="BE373" s="108"/>
    </row>
    <row r="374" spans="1:57" ht="12.75" customHeigh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9"/>
      <c r="AO374" s="108"/>
      <c r="AP374" s="108"/>
      <c r="AQ374" s="108"/>
      <c r="AR374" s="108"/>
      <c r="AS374" s="108"/>
      <c r="AT374" s="108"/>
      <c r="AU374" s="108"/>
      <c r="AV374" s="108"/>
      <c r="AW374" s="108"/>
      <c r="AX374" s="108"/>
      <c r="AY374" s="108"/>
      <c r="AZ374" s="108"/>
      <c r="BA374" s="108"/>
      <c r="BB374" s="108"/>
      <c r="BC374" s="108"/>
      <c r="BD374" s="108"/>
      <c r="BE374" s="108"/>
    </row>
    <row r="375" spans="1:57" ht="12.75" customHeigh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9"/>
      <c r="AO375" s="108"/>
      <c r="AP375" s="108"/>
      <c r="AQ375" s="108"/>
      <c r="AR375" s="108"/>
      <c r="AS375" s="108"/>
      <c r="AT375" s="108"/>
      <c r="AU375" s="108"/>
      <c r="AV375" s="108"/>
      <c r="AW375" s="108"/>
      <c r="AX375" s="108"/>
      <c r="AY375" s="108"/>
      <c r="AZ375" s="108"/>
      <c r="BA375" s="108"/>
      <c r="BB375" s="108"/>
      <c r="BC375" s="108"/>
      <c r="BD375" s="108"/>
      <c r="BE375" s="108"/>
    </row>
    <row r="376" spans="1:57" ht="12.75" customHeigh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9"/>
      <c r="AO376" s="108"/>
      <c r="AP376" s="108"/>
      <c r="AQ376" s="108"/>
      <c r="AR376" s="108"/>
      <c r="AS376" s="108"/>
      <c r="AT376" s="108"/>
      <c r="AU376" s="108"/>
      <c r="AV376" s="108"/>
      <c r="AW376" s="108"/>
      <c r="AX376" s="108"/>
      <c r="AY376" s="108"/>
      <c r="AZ376" s="108"/>
      <c r="BA376" s="108"/>
      <c r="BB376" s="108"/>
      <c r="BC376" s="108"/>
      <c r="BD376" s="108"/>
      <c r="BE376" s="108"/>
    </row>
    <row r="377" spans="1:57" ht="12.75" customHeigh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9"/>
      <c r="AO377" s="108"/>
      <c r="AP377" s="108"/>
      <c r="AQ377" s="108"/>
      <c r="AR377" s="108"/>
      <c r="AS377" s="108"/>
      <c r="AT377" s="108"/>
      <c r="AU377" s="108"/>
      <c r="AV377" s="108"/>
      <c r="AW377" s="108"/>
      <c r="AX377" s="108"/>
      <c r="AY377" s="108"/>
      <c r="AZ377" s="108"/>
      <c r="BA377" s="108"/>
      <c r="BB377" s="108"/>
      <c r="BC377" s="108"/>
      <c r="BD377" s="108"/>
      <c r="BE377" s="108"/>
    </row>
    <row r="378" spans="1:57" ht="12.75" customHeigh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9"/>
      <c r="AO378" s="108"/>
      <c r="AP378" s="108"/>
      <c r="AQ378" s="108"/>
      <c r="AR378" s="108"/>
      <c r="AS378" s="108"/>
      <c r="AT378" s="108"/>
      <c r="AU378" s="108"/>
      <c r="AV378" s="108"/>
      <c r="AW378" s="108"/>
      <c r="AX378" s="108"/>
      <c r="AY378" s="108"/>
      <c r="AZ378" s="108"/>
      <c r="BA378" s="108"/>
      <c r="BB378" s="108"/>
      <c r="BC378" s="108"/>
      <c r="BD378" s="108"/>
      <c r="BE378" s="108"/>
    </row>
    <row r="379" spans="1:57" ht="12.75" customHeigh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9"/>
      <c r="AO379" s="108"/>
      <c r="AP379" s="108"/>
      <c r="AQ379" s="108"/>
      <c r="AR379" s="108"/>
      <c r="AS379" s="108"/>
      <c r="AT379" s="108"/>
      <c r="AU379" s="108"/>
      <c r="AV379" s="108"/>
      <c r="AW379" s="108"/>
      <c r="AX379" s="108"/>
      <c r="AY379" s="108"/>
      <c r="AZ379" s="108"/>
      <c r="BA379" s="108"/>
      <c r="BB379" s="108"/>
      <c r="BC379" s="108"/>
      <c r="BD379" s="108"/>
      <c r="BE379" s="108"/>
    </row>
    <row r="380" spans="1:57" ht="12.75" customHeigh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9"/>
      <c r="AO380" s="108"/>
      <c r="AP380" s="108"/>
      <c r="AQ380" s="108"/>
      <c r="AR380" s="108"/>
      <c r="AS380" s="108"/>
      <c r="AT380" s="108"/>
      <c r="AU380" s="108"/>
      <c r="AV380" s="108"/>
      <c r="AW380" s="108"/>
      <c r="AX380" s="108"/>
      <c r="AY380" s="108"/>
      <c r="AZ380" s="108"/>
      <c r="BA380" s="108"/>
      <c r="BB380" s="108"/>
      <c r="BC380" s="108"/>
      <c r="BD380" s="108"/>
      <c r="BE380" s="108"/>
    </row>
    <row r="381" spans="1:57" ht="12.75" customHeigh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9"/>
      <c r="AO381" s="108"/>
      <c r="AP381" s="108"/>
      <c r="AQ381" s="108"/>
      <c r="AR381" s="108"/>
      <c r="AS381" s="108"/>
      <c r="AT381" s="108"/>
      <c r="AU381" s="108"/>
      <c r="AV381" s="108"/>
      <c r="AW381" s="108"/>
      <c r="AX381" s="108"/>
      <c r="AY381" s="108"/>
      <c r="AZ381" s="108"/>
      <c r="BA381" s="108"/>
      <c r="BB381" s="108"/>
      <c r="BC381" s="108"/>
      <c r="BD381" s="108"/>
      <c r="BE381" s="108"/>
    </row>
    <row r="382" spans="1:57" ht="12.75" customHeigh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9"/>
      <c r="AO382" s="108"/>
      <c r="AP382" s="108"/>
      <c r="AQ382" s="108"/>
      <c r="AR382" s="108"/>
      <c r="AS382" s="108"/>
      <c r="AT382" s="108"/>
      <c r="AU382" s="108"/>
      <c r="AV382" s="108"/>
      <c r="AW382" s="108"/>
      <c r="AX382" s="108"/>
      <c r="AY382" s="108"/>
      <c r="AZ382" s="108"/>
      <c r="BA382" s="108"/>
      <c r="BB382" s="108"/>
      <c r="BC382" s="108"/>
      <c r="BD382" s="108"/>
      <c r="BE382" s="108"/>
    </row>
    <row r="383" spans="1:57" ht="12.75" customHeigh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9"/>
      <c r="AO383" s="108"/>
      <c r="AP383" s="108"/>
      <c r="AQ383" s="108"/>
      <c r="AR383" s="108"/>
      <c r="AS383" s="108"/>
      <c r="AT383" s="108"/>
      <c r="AU383" s="108"/>
      <c r="AV383" s="108"/>
      <c r="AW383" s="108"/>
      <c r="AX383" s="108"/>
      <c r="AY383" s="108"/>
      <c r="AZ383" s="108"/>
      <c r="BA383" s="108"/>
      <c r="BB383" s="108"/>
      <c r="BC383" s="108"/>
      <c r="BD383" s="108"/>
      <c r="BE383" s="108"/>
    </row>
    <row r="384" spans="1:57" ht="12.75" customHeigh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9"/>
      <c r="AO384" s="108"/>
      <c r="AP384" s="108"/>
      <c r="AQ384" s="108"/>
      <c r="AR384" s="108"/>
      <c r="AS384" s="108"/>
      <c r="AT384" s="108"/>
      <c r="AU384" s="108"/>
      <c r="AV384" s="108"/>
      <c r="AW384" s="108"/>
      <c r="AX384" s="108"/>
      <c r="AY384" s="108"/>
      <c r="AZ384" s="108"/>
      <c r="BA384" s="108"/>
      <c r="BB384" s="108"/>
      <c r="BC384" s="108"/>
      <c r="BD384" s="108"/>
      <c r="BE384" s="108"/>
    </row>
    <row r="385" spans="1:57" ht="12.75" customHeigh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9"/>
      <c r="AO385" s="108"/>
      <c r="AP385" s="108"/>
      <c r="AQ385" s="108"/>
      <c r="AR385" s="108"/>
      <c r="AS385" s="108"/>
      <c r="AT385" s="108"/>
      <c r="AU385" s="108"/>
      <c r="AV385" s="108"/>
      <c r="AW385" s="108"/>
      <c r="AX385" s="108"/>
      <c r="AY385" s="108"/>
      <c r="AZ385" s="108"/>
      <c r="BA385" s="108"/>
      <c r="BB385" s="108"/>
      <c r="BC385" s="108"/>
      <c r="BD385" s="108"/>
      <c r="BE385" s="108"/>
    </row>
    <row r="386" spans="1:57" ht="12.75" customHeigh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9"/>
      <c r="AO386" s="108"/>
      <c r="AP386" s="108"/>
      <c r="AQ386" s="108"/>
      <c r="AR386" s="108"/>
      <c r="AS386" s="108"/>
      <c r="AT386" s="108"/>
      <c r="AU386" s="108"/>
      <c r="AV386" s="108"/>
      <c r="AW386" s="108"/>
      <c r="AX386" s="108"/>
      <c r="AY386" s="108"/>
      <c r="AZ386" s="108"/>
      <c r="BA386" s="108"/>
      <c r="BB386" s="108"/>
      <c r="BC386" s="108"/>
      <c r="BD386" s="108"/>
      <c r="BE386" s="108"/>
    </row>
    <row r="387" spans="1:57" ht="12.75" customHeigh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9"/>
      <c r="AO387" s="108"/>
      <c r="AP387" s="108"/>
      <c r="AQ387" s="108"/>
      <c r="AR387" s="108"/>
      <c r="AS387" s="108"/>
      <c r="AT387" s="108"/>
      <c r="AU387" s="108"/>
      <c r="AV387" s="108"/>
      <c r="AW387" s="108"/>
      <c r="AX387" s="108"/>
      <c r="AY387" s="108"/>
      <c r="AZ387" s="108"/>
      <c r="BA387" s="108"/>
      <c r="BB387" s="108"/>
      <c r="BC387" s="108"/>
      <c r="BD387" s="108"/>
      <c r="BE387" s="108"/>
    </row>
    <row r="388" spans="1:57" ht="12.75" customHeigh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9"/>
      <c r="AO388" s="108"/>
      <c r="AP388" s="108"/>
      <c r="AQ388" s="108"/>
      <c r="AR388" s="108"/>
      <c r="AS388" s="108"/>
      <c r="AT388" s="108"/>
      <c r="AU388" s="108"/>
      <c r="AV388" s="108"/>
      <c r="AW388" s="108"/>
      <c r="AX388" s="108"/>
      <c r="AY388" s="108"/>
      <c r="AZ388" s="108"/>
      <c r="BA388" s="108"/>
      <c r="BB388" s="108"/>
      <c r="BC388" s="108"/>
      <c r="BD388" s="108"/>
      <c r="BE388" s="108"/>
    </row>
    <row r="389" spans="1:57" ht="12.75" customHeigh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9"/>
      <c r="AO389" s="108"/>
      <c r="AP389" s="108"/>
      <c r="AQ389" s="108"/>
      <c r="AR389" s="108"/>
      <c r="AS389" s="108"/>
      <c r="AT389" s="108"/>
      <c r="AU389" s="108"/>
      <c r="AV389" s="108"/>
      <c r="AW389" s="108"/>
      <c r="AX389" s="108"/>
      <c r="AY389" s="108"/>
      <c r="AZ389" s="108"/>
      <c r="BA389" s="108"/>
      <c r="BB389" s="108"/>
      <c r="BC389" s="108"/>
      <c r="BD389" s="108"/>
      <c r="BE389" s="108"/>
    </row>
    <row r="390" spans="1:57" ht="12.75" customHeigh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9"/>
      <c r="AO390" s="108"/>
      <c r="AP390" s="108"/>
      <c r="AQ390" s="108"/>
      <c r="AR390" s="108"/>
      <c r="AS390" s="108"/>
      <c r="AT390" s="108"/>
      <c r="AU390" s="108"/>
      <c r="AV390" s="108"/>
      <c r="AW390" s="108"/>
      <c r="AX390" s="108"/>
      <c r="AY390" s="108"/>
      <c r="AZ390" s="108"/>
      <c r="BA390" s="108"/>
      <c r="BB390" s="108"/>
      <c r="BC390" s="108"/>
      <c r="BD390" s="108"/>
      <c r="BE390" s="108"/>
    </row>
    <row r="391" spans="1:57" ht="12.75" customHeigh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9"/>
      <c r="AO391" s="108"/>
      <c r="AP391" s="108"/>
      <c r="AQ391" s="108"/>
      <c r="AR391" s="108"/>
      <c r="AS391" s="108"/>
      <c r="AT391" s="108"/>
      <c r="AU391" s="108"/>
      <c r="AV391" s="108"/>
      <c r="AW391" s="108"/>
      <c r="AX391" s="108"/>
      <c r="AY391" s="108"/>
      <c r="AZ391" s="108"/>
      <c r="BA391" s="108"/>
      <c r="BB391" s="108"/>
      <c r="BC391" s="108"/>
      <c r="BD391" s="108"/>
      <c r="BE391" s="108"/>
    </row>
    <row r="392" spans="1:57" ht="12.75" customHeigh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9"/>
      <c r="AO392" s="108"/>
      <c r="AP392" s="108"/>
      <c r="AQ392" s="108"/>
      <c r="AR392" s="108"/>
      <c r="AS392" s="108"/>
      <c r="AT392" s="108"/>
      <c r="AU392" s="108"/>
      <c r="AV392" s="108"/>
      <c r="AW392" s="108"/>
      <c r="AX392" s="108"/>
      <c r="AY392" s="108"/>
      <c r="AZ392" s="108"/>
      <c r="BA392" s="108"/>
      <c r="BB392" s="108"/>
      <c r="BC392" s="108"/>
      <c r="BD392" s="108"/>
      <c r="BE392" s="108"/>
    </row>
    <row r="393" spans="1:57" ht="12.75" customHeigh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9"/>
      <c r="AO393" s="108"/>
      <c r="AP393" s="108"/>
      <c r="AQ393" s="108"/>
      <c r="AR393" s="108"/>
      <c r="AS393" s="108"/>
      <c r="AT393" s="108"/>
      <c r="AU393" s="108"/>
      <c r="AV393" s="108"/>
      <c r="AW393" s="108"/>
      <c r="AX393" s="108"/>
      <c r="AY393" s="108"/>
      <c r="AZ393" s="108"/>
      <c r="BA393" s="108"/>
      <c r="BB393" s="108"/>
      <c r="BC393" s="108"/>
      <c r="BD393" s="108"/>
      <c r="BE393" s="108"/>
    </row>
    <row r="394" spans="1:57" ht="12.75" customHeigh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9"/>
      <c r="AO394" s="108"/>
      <c r="AP394" s="108"/>
      <c r="AQ394" s="108"/>
      <c r="AR394" s="108"/>
      <c r="AS394" s="108"/>
      <c r="AT394" s="108"/>
      <c r="AU394" s="108"/>
      <c r="AV394" s="108"/>
      <c r="AW394" s="108"/>
      <c r="AX394" s="108"/>
      <c r="AY394" s="108"/>
      <c r="AZ394" s="108"/>
      <c r="BA394" s="108"/>
      <c r="BB394" s="108"/>
      <c r="BC394" s="108"/>
      <c r="BD394" s="108"/>
      <c r="BE394" s="108"/>
    </row>
    <row r="395" spans="1:57" ht="12.75" customHeigh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9"/>
      <c r="AO395" s="108"/>
      <c r="AP395" s="108"/>
      <c r="AQ395" s="108"/>
      <c r="AR395" s="108"/>
      <c r="AS395" s="108"/>
      <c r="AT395" s="108"/>
      <c r="AU395" s="108"/>
      <c r="AV395" s="108"/>
      <c r="AW395" s="108"/>
      <c r="AX395" s="108"/>
      <c r="AY395" s="108"/>
      <c r="AZ395" s="108"/>
      <c r="BA395" s="108"/>
      <c r="BB395" s="108"/>
      <c r="BC395" s="108"/>
      <c r="BD395" s="108"/>
      <c r="BE395" s="108"/>
    </row>
    <row r="396" spans="1:57" ht="12.75" customHeigh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9"/>
      <c r="AO396" s="108"/>
      <c r="AP396" s="108"/>
      <c r="AQ396" s="108"/>
      <c r="AR396" s="108"/>
      <c r="AS396" s="108"/>
      <c r="AT396" s="108"/>
      <c r="AU396" s="108"/>
      <c r="AV396" s="108"/>
      <c r="AW396" s="108"/>
      <c r="AX396" s="108"/>
      <c r="AY396" s="108"/>
      <c r="AZ396" s="108"/>
      <c r="BA396" s="108"/>
      <c r="BB396" s="108"/>
      <c r="BC396" s="108"/>
      <c r="BD396" s="108"/>
      <c r="BE396" s="108"/>
    </row>
    <row r="397" spans="1:57" ht="12.75" customHeigh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9"/>
      <c r="AO397" s="108"/>
      <c r="AP397" s="108"/>
      <c r="AQ397" s="108"/>
      <c r="AR397" s="108"/>
      <c r="AS397" s="108"/>
      <c r="AT397" s="108"/>
      <c r="AU397" s="108"/>
      <c r="AV397" s="108"/>
      <c r="AW397" s="108"/>
      <c r="AX397" s="108"/>
      <c r="AY397" s="108"/>
      <c r="AZ397" s="108"/>
      <c r="BA397" s="108"/>
      <c r="BB397" s="108"/>
      <c r="BC397" s="108"/>
      <c r="BD397" s="108"/>
      <c r="BE397" s="108"/>
    </row>
    <row r="398" spans="1:57" ht="12.75" customHeigh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9"/>
      <c r="AO398" s="108"/>
      <c r="AP398" s="108"/>
      <c r="AQ398" s="108"/>
      <c r="AR398" s="108"/>
      <c r="AS398" s="108"/>
      <c r="AT398" s="108"/>
      <c r="AU398" s="108"/>
      <c r="AV398" s="108"/>
      <c r="AW398" s="108"/>
      <c r="AX398" s="108"/>
      <c r="AY398" s="108"/>
      <c r="AZ398" s="108"/>
      <c r="BA398" s="108"/>
      <c r="BB398" s="108"/>
      <c r="BC398" s="108"/>
      <c r="BD398" s="108"/>
      <c r="BE398" s="108"/>
    </row>
    <row r="399" spans="1:57" ht="12.75" customHeigh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9"/>
      <c r="AO399" s="108"/>
      <c r="AP399" s="108"/>
      <c r="AQ399" s="108"/>
      <c r="AR399" s="108"/>
      <c r="AS399" s="108"/>
      <c r="AT399" s="108"/>
      <c r="AU399" s="108"/>
      <c r="AV399" s="108"/>
      <c r="AW399" s="108"/>
      <c r="AX399" s="108"/>
      <c r="AY399" s="108"/>
      <c r="AZ399" s="108"/>
      <c r="BA399" s="108"/>
      <c r="BB399" s="108"/>
      <c r="BC399" s="108"/>
      <c r="BD399" s="108"/>
      <c r="BE399" s="108"/>
    </row>
    <row r="400" spans="1:57" ht="12.75" customHeigh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9"/>
      <c r="AO400" s="108"/>
      <c r="AP400" s="108"/>
      <c r="AQ400" s="108"/>
      <c r="AR400" s="108"/>
      <c r="AS400" s="108"/>
      <c r="AT400" s="108"/>
      <c r="AU400" s="108"/>
      <c r="AV400" s="108"/>
      <c r="AW400" s="108"/>
      <c r="AX400" s="108"/>
      <c r="AY400" s="108"/>
      <c r="AZ400" s="108"/>
      <c r="BA400" s="108"/>
      <c r="BB400" s="108"/>
      <c r="BC400" s="108"/>
      <c r="BD400" s="108"/>
      <c r="BE400" s="108"/>
    </row>
    <row r="401" spans="1:57" ht="12.75" customHeigh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9"/>
      <c r="AO401" s="108"/>
      <c r="AP401" s="108"/>
      <c r="AQ401" s="108"/>
      <c r="AR401" s="108"/>
      <c r="AS401" s="108"/>
      <c r="AT401" s="108"/>
      <c r="AU401" s="108"/>
      <c r="AV401" s="108"/>
      <c r="AW401" s="108"/>
      <c r="AX401" s="108"/>
      <c r="AY401" s="108"/>
      <c r="AZ401" s="108"/>
      <c r="BA401" s="108"/>
      <c r="BB401" s="108"/>
      <c r="BC401" s="108"/>
      <c r="BD401" s="108"/>
      <c r="BE401" s="108"/>
    </row>
    <row r="402" spans="1:57" ht="12.75" customHeigh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9"/>
      <c r="AO402" s="108"/>
      <c r="AP402" s="108"/>
      <c r="AQ402" s="108"/>
      <c r="AR402" s="108"/>
      <c r="AS402" s="108"/>
      <c r="AT402" s="108"/>
      <c r="AU402" s="108"/>
      <c r="AV402" s="108"/>
      <c r="AW402" s="108"/>
      <c r="AX402" s="108"/>
      <c r="AY402" s="108"/>
      <c r="AZ402" s="108"/>
      <c r="BA402" s="108"/>
      <c r="BB402" s="108"/>
      <c r="BC402" s="108"/>
      <c r="BD402" s="108"/>
      <c r="BE402" s="108"/>
    </row>
    <row r="403" spans="1:57" ht="12.75" customHeigh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9"/>
      <c r="AO403" s="108"/>
      <c r="AP403" s="108"/>
      <c r="AQ403" s="108"/>
      <c r="AR403" s="108"/>
      <c r="AS403" s="108"/>
      <c r="AT403" s="108"/>
      <c r="AU403" s="108"/>
      <c r="AV403" s="108"/>
      <c r="AW403" s="108"/>
      <c r="AX403" s="108"/>
      <c r="AY403" s="108"/>
      <c r="AZ403" s="108"/>
      <c r="BA403" s="108"/>
      <c r="BB403" s="108"/>
      <c r="BC403" s="108"/>
      <c r="BD403" s="108"/>
      <c r="BE403" s="108"/>
    </row>
    <row r="404" spans="1:57" ht="12.75" customHeigh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9"/>
      <c r="AO404" s="108"/>
      <c r="AP404" s="108"/>
      <c r="AQ404" s="108"/>
      <c r="AR404" s="108"/>
      <c r="AS404" s="108"/>
      <c r="AT404" s="108"/>
      <c r="AU404" s="108"/>
      <c r="AV404" s="108"/>
      <c r="AW404" s="108"/>
      <c r="AX404" s="108"/>
      <c r="AY404" s="108"/>
      <c r="AZ404" s="108"/>
      <c r="BA404" s="108"/>
      <c r="BB404" s="108"/>
      <c r="BC404" s="108"/>
      <c r="BD404" s="108"/>
      <c r="BE404" s="108"/>
    </row>
    <row r="405" spans="1:57" ht="12.75" customHeigh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9"/>
      <c r="AO405" s="108"/>
      <c r="AP405" s="108"/>
      <c r="AQ405" s="108"/>
      <c r="AR405" s="108"/>
      <c r="AS405" s="108"/>
      <c r="AT405" s="108"/>
      <c r="AU405" s="108"/>
      <c r="AV405" s="108"/>
      <c r="AW405" s="108"/>
      <c r="AX405" s="108"/>
      <c r="AY405" s="108"/>
      <c r="AZ405" s="108"/>
      <c r="BA405" s="108"/>
      <c r="BB405" s="108"/>
      <c r="BC405" s="108"/>
      <c r="BD405" s="108"/>
      <c r="BE405" s="108"/>
    </row>
    <row r="406" spans="1:57" ht="12.75" customHeigh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9"/>
      <c r="AO406" s="108"/>
      <c r="AP406" s="108"/>
      <c r="AQ406" s="108"/>
      <c r="AR406" s="108"/>
      <c r="AS406" s="108"/>
      <c r="AT406" s="108"/>
      <c r="AU406" s="108"/>
      <c r="AV406" s="108"/>
      <c r="AW406" s="108"/>
      <c r="AX406" s="108"/>
      <c r="AY406" s="108"/>
      <c r="AZ406" s="108"/>
      <c r="BA406" s="108"/>
      <c r="BB406" s="108"/>
      <c r="BC406" s="108"/>
      <c r="BD406" s="108"/>
      <c r="BE406" s="108"/>
    </row>
    <row r="407" spans="1:57" ht="12.75" customHeigh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9"/>
      <c r="AO407" s="108"/>
      <c r="AP407" s="108"/>
      <c r="AQ407" s="108"/>
      <c r="AR407" s="108"/>
      <c r="AS407" s="108"/>
      <c r="AT407" s="108"/>
      <c r="AU407" s="108"/>
      <c r="AV407" s="108"/>
      <c r="AW407" s="108"/>
      <c r="AX407" s="108"/>
      <c r="AY407" s="108"/>
      <c r="AZ407" s="108"/>
      <c r="BA407" s="108"/>
      <c r="BB407" s="108"/>
      <c r="BC407" s="108"/>
      <c r="BD407" s="108"/>
      <c r="BE407" s="108"/>
    </row>
    <row r="408" spans="1:57" ht="12.75" customHeigh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9"/>
      <c r="AO408" s="108"/>
      <c r="AP408" s="108"/>
      <c r="AQ408" s="108"/>
      <c r="AR408" s="108"/>
      <c r="AS408" s="108"/>
      <c r="AT408" s="108"/>
      <c r="AU408" s="108"/>
      <c r="AV408" s="108"/>
      <c r="AW408" s="108"/>
      <c r="AX408" s="108"/>
      <c r="AY408" s="108"/>
      <c r="AZ408" s="108"/>
      <c r="BA408" s="108"/>
      <c r="BB408" s="108"/>
      <c r="BC408" s="108"/>
      <c r="BD408" s="108"/>
      <c r="BE408" s="108"/>
    </row>
    <row r="409" spans="1:57" ht="12.75" customHeigh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9"/>
      <c r="AO409" s="108"/>
      <c r="AP409" s="108"/>
      <c r="AQ409" s="108"/>
      <c r="AR409" s="108"/>
      <c r="AS409" s="108"/>
      <c r="AT409" s="108"/>
      <c r="AU409" s="108"/>
      <c r="AV409" s="108"/>
      <c r="AW409" s="108"/>
      <c r="AX409" s="108"/>
      <c r="AY409" s="108"/>
      <c r="AZ409" s="108"/>
      <c r="BA409" s="108"/>
      <c r="BB409" s="108"/>
      <c r="BC409" s="108"/>
      <c r="BD409" s="108"/>
      <c r="BE409" s="108"/>
    </row>
    <row r="410" spans="1:57" ht="12.75" customHeigh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9"/>
      <c r="AO410" s="108"/>
      <c r="AP410" s="108"/>
      <c r="AQ410" s="108"/>
      <c r="AR410" s="108"/>
      <c r="AS410" s="108"/>
      <c r="AT410" s="108"/>
      <c r="AU410" s="108"/>
      <c r="AV410" s="108"/>
      <c r="AW410" s="108"/>
      <c r="AX410" s="108"/>
      <c r="AY410" s="108"/>
      <c r="AZ410" s="108"/>
      <c r="BA410" s="108"/>
      <c r="BB410" s="108"/>
      <c r="BC410" s="108"/>
      <c r="BD410" s="108"/>
      <c r="BE410" s="108"/>
    </row>
    <row r="411" spans="1:57" ht="12.75" customHeigh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9"/>
      <c r="AO411" s="108"/>
      <c r="AP411" s="108"/>
      <c r="AQ411" s="108"/>
      <c r="AR411" s="108"/>
      <c r="AS411" s="108"/>
      <c r="AT411" s="108"/>
      <c r="AU411" s="108"/>
      <c r="AV411" s="108"/>
      <c r="AW411" s="108"/>
      <c r="AX411" s="108"/>
      <c r="AY411" s="108"/>
      <c r="AZ411" s="108"/>
      <c r="BA411" s="108"/>
      <c r="BB411" s="108"/>
      <c r="BC411" s="108"/>
      <c r="BD411" s="108"/>
      <c r="BE411" s="108"/>
    </row>
    <row r="412" spans="1:57" ht="12.75" customHeigh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9"/>
      <c r="AO412" s="108"/>
      <c r="AP412" s="108"/>
      <c r="AQ412" s="108"/>
      <c r="AR412" s="108"/>
      <c r="AS412" s="108"/>
      <c r="AT412" s="108"/>
      <c r="AU412" s="108"/>
      <c r="AV412" s="108"/>
      <c r="AW412" s="108"/>
      <c r="AX412" s="108"/>
      <c r="AY412" s="108"/>
      <c r="AZ412" s="108"/>
      <c r="BA412" s="108"/>
      <c r="BB412" s="108"/>
      <c r="BC412" s="108"/>
      <c r="BD412" s="108"/>
      <c r="BE412" s="108"/>
    </row>
    <row r="413" spans="1:57" ht="12.75" customHeigh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9"/>
      <c r="AO413" s="108"/>
      <c r="AP413" s="108"/>
      <c r="AQ413" s="108"/>
      <c r="AR413" s="108"/>
      <c r="AS413" s="108"/>
      <c r="AT413" s="108"/>
      <c r="AU413" s="108"/>
      <c r="AV413" s="108"/>
      <c r="AW413" s="108"/>
      <c r="AX413" s="108"/>
      <c r="AY413" s="108"/>
      <c r="AZ413" s="108"/>
      <c r="BA413" s="108"/>
      <c r="BB413" s="108"/>
      <c r="BC413" s="108"/>
      <c r="BD413" s="108"/>
      <c r="BE413" s="108"/>
    </row>
    <row r="414" spans="1:57" ht="12.75" customHeigh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9"/>
      <c r="AO414" s="108"/>
      <c r="AP414" s="108"/>
      <c r="AQ414" s="108"/>
      <c r="AR414" s="108"/>
      <c r="AS414" s="108"/>
      <c r="AT414" s="108"/>
      <c r="AU414" s="108"/>
      <c r="AV414" s="108"/>
      <c r="AW414" s="108"/>
      <c r="AX414" s="108"/>
      <c r="AY414" s="108"/>
      <c r="AZ414" s="108"/>
      <c r="BA414" s="108"/>
      <c r="BB414" s="108"/>
      <c r="BC414" s="108"/>
      <c r="BD414" s="108"/>
      <c r="BE414" s="108"/>
    </row>
    <row r="415" spans="1:57" ht="12.75" customHeigh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9"/>
      <c r="AO415" s="108"/>
      <c r="AP415" s="108"/>
      <c r="AQ415" s="108"/>
      <c r="AR415" s="108"/>
      <c r="AS415" s="108"/>
      <c r="AT415" s="108"/>
      <c r="AU415" s="108"/>
      <c r="AV415" s="108"/>
      <c r="AW415" s="108"/>
      <c r="AX415" s="108"/>
      <c r="AY415" s="108"/>
      <c r="AZ415" s="108"/>
      <c r="BA415" s="108"/>
      <c r="BB415" s="108"/>
      <c r="BC415" s="108"/>
      <c r="BD415" s="108"/>
      <c r="BE415" s="108"/>
    </row>
    <row r="416" spans="1:57" ht="12.75" customHeigh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9"/>
      <c r="AO416" s="108"/>
      <c r="AP416" s="108"/>
      <c r="AQ416" s="108"/>
      <c r="AR416" s="108"/>
      <c r="AS416" s="108"/>
      <c r="AT416" s="108"/>
      <c r="AU416" s="108"/>
      <c r="AV416" s="108"/>
      <c r="AW416" s="108"/>
      <c r="AX416" s="108"/>
      <c r="AY416" s="108"/>
      <c r="AZ416" s="108"/>
      <c r="BA416" s="108"/>
      <c r="BB416" s="108"/>
      <c r="BC416" s="108"/>
      <c r="BD416" s="108"/>
      <c r="BE416" s="108"/>
    </row>
    <row r="417" spans="1:57" ht="12.75" customHeigh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9"/>
      <c r="AO417" s="108"/>
      <c r="AP417" s="108"/>
      <c r="AQ417" s="108"/>
      <c r="AR417" s="108"/>
      <c r="AS417" s="108"/>
      <c r="AT417" s="108"/>
      <c r="AU417" s="108"/>
      <c r="AV417" s="108"/>
      <c r="AW417" s="108"/>
      <c r="AX417" s="108"/>
      <c r="AY417" s="108"/>
      <c r="AZ417" s="108"/>
      <c r="BA417" s="108"/>
      <c r="BB417" s="108"/>
      <c r="BC417" s="108"/>
      <c r="BD417" s="108"/>
      <c r="BE417" s="108"/>
    </row>
    <row r="418" spans="1:57" ht="12.75" customHeigh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9"/>
      <c r="AO418" s="108"/>
      <c r="AP418" s="108"/>
      <c r="AQ418" s="108"/>
      <c r="AR418" s="108"/>
      <c r="AS418" s="108"/>
      <c r="AT418" s="108"/>
      <c r="AU418" s="108"/>
      <c r="AV418" s="108"/>
      <c r="AW418" s="108"/>
      <c r="AX418" s="108"/>
      <c r="AY418" s="108"/>
      <c r="AZ418" s="108"/>
      <c r="BA418" s="108"/>
      <c r="BB418" s="108"/>
      <c r="BC418" s="108"/>
      <c r="BD418" s="108"/>
      <c r="BE418" s="108"/>
    </row>
    <row r="419" spans="1:57" ht="12.75" customHeigh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9"/>
      <c r="AO419" s="108"/>
      <c r="AP419" s="108"/>
      <c r="AQ419" s="108"/>
      <c r="AR419" s="108"/>
      <c r="AS419" s="108"/>
      <c r="AT419" s="108"/>
      <c r="AU419" s="108"/>
      <c r="AV419" s="108"/>
      <c r="AW419" s="108"/>
      <c r="AX419" s="108"/>
      <c r="AY419" s="108"/>
      <c r="AZ419" s="108"/>
      <c r="BA419" s="108"/>
      <c r="BB419" s="108"/>
      <c r="BC419" s="108"/>
      <c r="BD419" s="108"/>
      <c r="BE419" s="108"/>
    </row>
    <row r="420" spans="1:57" ht="12.75" customHeigh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9"/>
      <c r="AO420" s="108"/>
      <c r="AP420" s="108"/>
      <c r="AQ420" s="108"/>
      <c r="AR420" s="108"/>
      <c r="AS420" s="108"/>
      <c r="AT420" s="108"/>
      <c r="AU420" s="108"/>
      <c r="AV420" s="108"/>
      <c r="AW420" s="108"/>
      <c r="AX420" s="108"/>
      <c r="AY420" s="108"/>
      <c r="AZ420" s="108"/>
      <c r="BA420" s="108"/>
      <c r="BB420" s="108"/>
      <c r="BC420" s="108"/>
      <c r="BD420" s="108"/>
      <c r="BE420" s="108"/>
    </row>
    <row r="421" spans="1:57" ht="12.75" customHeigh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9"/>
      <c r="AO421" s="108"/>
      <c r="AP421" s="108"/>
      <c r="AQ421" s="108"/>
      <c r="AR421" s="108"/>
      <c r="AS421" s="108"/>
      <c r="AT421" s="108"/>
      <c r="AU421" s="108"/>
      <c r="AV421" s="108"/>
      <c r="AW421" s="108"/>
      <c r="AX421" s="108"/>
      <c r="AY421" s="108"/>
      <c r="AZ421" s="108"/>
      <c r="BA421" s="108"/>
      <c r="BB421" s="108"/>
      <c r="BC421" s="108"/>
      <c r="BD421" s="108"/>
      <c r="BE421" s="108"/>
    </row>
    <row r="422" spans="1:57" ht="12.75" customHeigh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9"/>
      <c r="AO422" s="108"/>
      <c r="AP422" s="108"/>
      <c r="AQ422" s="108"/>
      <c r="AR422" s="108"/>
      <c r="AS422" s="108"/>
      <c r="AT422" s="108"/>
      <c r="AU422" s="108"/>
      <c r="AV422" s="108"/>
      <c r="AW422" s="108"/>
      <c r="AX422" s="108"/>
      <c r="AY422" s="108"/>
      <c r="AZ422" s="108"/>
      <c r="BA422" s="108"/>
      <c r="BB422" s="108"/>
      <c r="BC422" s="108"/>
      <c r="BD422" s="108"/>
      <c r="BE422" s="108"/>
    </row>
    <row r="423" spans="1:57" ht="12.75" customHeigh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9"/>
      <c r="AO423" s="108"/>
      <c r="AP423" s="108"/>
      <c r="AQ423" s="108"/>
      <c r="AR423" s="108"/>
      <c r="AS423" s="108"/>
      <c r="AT423" s="108"/>
      <c r="AU423" s="108"/>
      <c r="AV423" s="108"/>
      <c r="AW423" s="108"/>
      <c r="AX423" s="108"/>
      <c r="AY423" s="108"/>
      <c r="AZ423" s="108"/>
      <c r="BA423" s="108"/>
      <c r="BB423" s="108"/>
      <c r="BC423" s="108"/>
      <c r="BD423" s="108"/>
      <c r="BE423" s="108"/>
    </row>
    <row r="424" spans="1:57" ht="12.75" customHeigh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9"/>
      <c r="AO424" s="108"/>
      <c r="AP424" s="108"/>
      <c r="AQ424" s="108"/>
      <c r="AR424" s="108"/>
      <c r="AS424" s="108"/>
      <c r="AT424" s="108"/>
      <c r="AU424" s="108"/>
      <c r="AV424" s="108"/>
      <c r="AW424" s="108"/>
      <c r="AX424" s="108"/>
      <c r="AY424" s="108"/>
      <c r="AZ424" s="108"/>
      <c r="BA424" s="108"/>
      <c r="BB424" s="108"/>
      <c r="BC424" s="108"/>
      <c r="BD424" s="108"/>
      <c r="BE424" s="108"/>
    </row>
    <row r="425" spans="1:57" ht="12.75" customHeigh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9"/>
      <c r="AO425" s="108"/>
      <c r="AP425" s="108"/>
      <c r="AQ425" s="108"/>
      <c r="AR425" s="108"/>
      <c r="AS425" s="108"/>
      <c r="AT425" s="108"/>
      <c r="AU425" s="108"/>
      <c r="AV425" s="108"/>
      <c r="AW425" s="108"/>
      <c r="AX425" s="108"/>
      <c r="AY425" s="108"/>
      <c r="AZ425" s="108"/>
      <c r="BA425" s="108"/>
      <c r="BB425" s="108"/>
      <c r="BC425" s="108"/>
      <c r="BD425" s="108"/>
      <c r="BE425" s="108"/>
    </row>
    <row r="426" spans="1:57" ht="12.75" customHeigh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9"/>
      <c r="AO426" s="108"/>
      <c r="AP426" s="108"/>
      <c r="AQ426" s="108"/>
      <c r="AR426" s="108"/>
      <c r="AS426" s="108"/>
      <c r="AT426" s="108"/>
      <c r="AU426" s="108"/>
      <c r="AV426" s="108"/>
      <c r="AW426" s="108"/>
      <c r="AX426" s="108"/>
      <c r="AY426" s="108"/>
      <c r="AZ426" s="108"/>
      <c r="BA426" s="108"/>
      <c r="BB426" s="108"/>
      <c r="BC426" s="108"/>
      <c r="BD426" s="108"/>
      <c r="BE426" s="108"/>
    </row>
    <row r="427" spans="1:57" ht="12.75" customHeigh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9"/>
      <c r="AO427" s="108"/>
      <c r="AP427" s="108"/>
      <c r="AQ427" s="108"/>
      <c r="AR427" s="108"/>
      <c r="AS427" s="108"/>
      <c r="AT427" s="108"/>
      <c r="AU427" s="108"/>
      <c r="AV427" s="108"/>
      <c r="AW427" s="108"/>
      <c r="AX427" s="108"/>
      <c r="AY427" s="108"/>
      <c r="AZ427" s="108"/>
      <c r="BA427" s="108"/>
      <c r="BB427" s="108"/>
      <c r="BC427" s="108"/>
      <c r="BD427" s="108"/>
      <c r="BE427" s="108"/>
    </row>
    <row r="428" spans="1:57" ht="12.75" customHeigh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9"/>
      <c r="AO428" s="108"/>
      <c r="AP428" s="108"/>
      <c r="AQ428" s="108"/>
      <c r="AR428" s="108"/>
      <c r="AS428" s="108"/>
      <c r="AT428" s="108"/>
      <c r="AU428" s="108"/>
      <c r="AV428" s="108"/>
      <c r="AW428" s="108"/>
      <c r="AX428" s="108"/>
      <c r="AY428" s="108"/>
      <c r="AZ428" s="108"/>
      <c r="BA428" s="108"/>
      <c r="BB428" s="108"/>
      <c r="BC428" s="108"/>
      <c r="BD428" s="108"/>
      <c r="BE428" s="108"/>
    </row>
    <row r="429" spans="1:57" ht="12.75" customHeigh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9"/>
      <c r="AO429" s="108"/>
      <c r="AP429" s="108"/>
      <c r="AQ429" s="108"/>
      <c r="AR429" s="108"/>
      <c r="AS429" s="108"/>
      <c r="AT429" s="108"/>
      <c r="AU429" s="108"/>
      <c r="AV429" s="108"/>
      <c r="AW429" s="108"/>
      <c r="AX429" s="108"/>
      <c r="AY429" s="108"/>
      <c r="AZ429" s="108"/>
      <c r="BA429" s="108"/>
      <c r="BB429" s="108"/>
      <c r="BC429" s="108"/>
      <c r="BD429" s="108"/>
      <c r="BE429" s="108"/>
    </row>
    <row r="430" spans="1:57" ht="12.75" customHeigh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9"/>
      <c r="AO430" s="108"/>
      <c r="AP430" s="108"/>
      <c r="AQ430" s="108"/>
      <c r="AR430" s="108"/>
      <c r="AS430" s="108"/>
      <c r="AT430" s="108"/>
      <c r="AU430" s="108"/>
      <c r="AV430" s="108"/>
      <c r="AW430" s="108"/>
      <c r="AX430" s="108"/>
      <c r="AY430" s="108"/>
      <c r="AZ430" s="108"/>
      <c r="BA430" s="108"/>
      <c r="BB430" s="108"/>
      <c r="BC430" s="108"/>
      <c r="BD430" s="108"/>
      <c r="BE430" s="108"/>
    </row>
    <row r="431" spans="1:57" ht="12.75" customHeigh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9"/>
      <c r="AO431" s="108"/>
      <c r="AP431" s="108"/>
      <c r="AQ431" s="108"/>
      <c r="AR431" s="108"/>
      <c r="AS431" s="108"/>
      <c r="AT431" s="108"/>
      <c r="AU431" s="108"/>
      <c r="AV431" s="108"/>
      <c r="AW431" s="108"/>
      <c r="AX431" s="108"/>
      <c r="AY431" s="108"/>
      <c r="AZ431" s="108"/>
      <c r="BA431" s="108"/>
      <c r="BB431" s="108"/>
      <c r="BC431" s="108"/>
      <c r="BD431" s="108"/>
      <c r="BE431" s="108"/>
    </row>
    <row r="432" spans="1:57" ht="12.75" customHeigh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9"/>
      <c r="AO432" s="108"/>
      <c r="AP432" s="108"/>
      <c r="AQ432" s="108"/>
      <c r="AR432" s="108"/>
      <c r="AS432" s="108"/>
      <c r="AT432" s="108"/>
      <c r="AU432" s="108"/>
      <c r="AV432" s="108"/>
      <c r="AW432" s="108"/>
      <c r="AX432" s="108"/>
      <c r="AY432" s="108"/>
      <c r="AZ432" s="108"/>
      <c r="BA432" s="108"/>
      <c r="BB432" s="108"/>
      <c r="BC432" s="108"/>
      <c r="BD432" s="108"/>
      <c r="BE432" s="108"/>
    </row>
    <row r="433" spans="1:57" ht="12.75" customHeigh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9"/>
      <c r="AO433" s="108"/>
      <c r="AP433" s="108"/>
      <c r="AQ433" s="108"/>
      <c r="AR433" s="108"/>
      <c r="AS433" s="108"/>
      <c r="AT433" s="108"/>
      <c r="AU433" s="108"/>
      <c r="AV433" s="108"/>
      <c r="AW433" s="108"/>
      <c r="AX433" s="108"/>
      <c r="AY433" s="108"/>
      <c r="AZ433" s="108"/>
      <c r="BA433" s="108"/>
      <c r="BB433" s="108"/>
      <c r="BC433" s="108"/>
      <c r="BD433" s="108"/>
      <c r="BE433" s="108"/>
    </row>
    <row r="434" spans="1:57" ht="12.75" customHeigh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9"/>
      <c r="AO434" s="108"/>
      <c r="AP434" s="108"/>
      <c r="AQ434" s="108"/>
      <c r="AR434" s="108"/>
      <c r="AS434" s="108"/>
      <c r="AT434" s="108"/>
      <c r="AU434" s="108"/>
      <c r="AV434" s="108"/>
      <c r="AW434" s="108"/>
      <c r="AX434" s="108"/>
      <c r="AY434" s="108"/>
      <c r="AZ434" s="108"/>
      <c r="BA434" s="108"/>
      <c r="BB434" s="108"/>
      <c r="BC434" s="108"/>
      <c r="BD434" s="108"/>
      <c r="BE434" s="108"/>
    </row>
    <row r="435" spans="1:57" ht="12.75" customHeigh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9"/>
      <c r="AO435" s="108"/>
      <c r="AP435" s="108"/>
      <c r="AQ435" s="108"/>
      <c r="AR435" s="108"/>
      <c r="AS435" s="108"/>
      <c r="AT435" s="108"/>
      <c r="AU435" s="108"/>
      <c r="AV435" s="108"/>
      <c r="AW435" s="108"/>
      <c r="AX435" s="108"/>
      <c r="AY435" s="108"/>
      <c r="AZ435" s="108"/>
      <c r="BA435" s="108"/>
      <c r="BB435" s="108"/>
      <c r="BC435" s="108"/>
      <c r="BD435" s="108"/>
      <c r="BE435" s="108"/>
    </row>
    <row r="436" spans="1:57" ht="12.75" customHeigh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9"/>
      <c r="AO436" s="108"/>
      <c r="AP436" s="108"/>
      <c r="AQ436" s="108"/>
      <c r="AR436" s="108"/>
      <c r="AS436" s="108"/>
      <c r="AT436" s="108"/>
      <c r="AU436" s="108"/>
      <c r="AV436" s="108"/>
      <c r="AW436" s="108"/>
      <c r="AX436" s="108"/>
      <c r="AY436" s="108"/>
      <c r="AZ436" s="108"/>
      <c r="BA436" s="108"/>
      <c r="BB436" s="108"/>
      <c r="BC436" s="108"/>
      <c r="BD436" s="108"/>
      <c r="BE436" s="108"/>
    </row>
    <row r="437" spans="1:57" ht="12.75" customHeigh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9"/>
      <c r="AO437" s="108"/>
      <c r="AP437" s="108"/>
      <c r="AQ437" s="108"/>
      <c r="AR437" s="108"/>
      <c r="AS437" s="108"/>
      <c r="AT437" s="108"/>
      <c r="AU437" s="108"/>
      <c r="AV437" s="108"/>
      <c r="AW437" s="108"/>
      <c r="AX437" s="108"/>
      <c r="AY437" s="108"/>
      <c r="AZ437" s="108"/>
      <c r="BA437" s="108"/>
      <c r="BB437" s="108"/>
      <c r="BC437" s="108"/>
      <c r="BD437" s="108"/>
      <c r="BE437" s="108"/>
    </row>
    <row r="438" spans="1:57" ht="12.75" customHeigh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9"/>
      <c r="AO438" s="108"/>
      <c r="AP438" s="108"/>
      <c r="AQ438" s="108"/>
      <c r="AR438" s="108"/>
      <c r="AS438" s="108"/>
      <c r="AT438" s="108"/>
      <c r="AU438" s="108"/>
      <c r="AV438" s="108"/>
      <c r="AW438" s="108"/>
      <c r="AX438" s="108"/>
      <c r="AY438" s="108"/>
      <c r="AZ438" s="108"/>
      <c r="BA438" s="108"/>
      <c r="BB438" s="108"/>
      <c r="BC438" s="108"/>
      <c r="BD438" s="108"/>
      <c r="BE438" s="108"/>
    </row>
    <row r="439" spans="1:57" ht="12.75" customHeigh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9"/>
      <c r="AO439" s="108"/>
      <c r="AP439" s="108"/>
      <c r="AQ439" s="108"/>
      <c r="AR439" s="108"/>
      <c r="AS439" s="108"/>
      <c r="AT439" s="108"/>
      <c r="AU439" s="108"/>
      <c r="AV439" s="108"/>
      <c r="AW439" s="108"/>
      <c r="AX439" s="108"/>
      <c r="AY439" s="108"/>
      <c r="AZ439" s="108"/>
      <c r="BA439" s="108"/>
      <c r="BB439" s="108"/>
      <c r="BC439" s="108"/>
      <c r="BD439" s="108"/>
      <c r="BE439" s="108"/>
    </row>
    <row r="440" spans="1:57" ht="12.75" customHeigh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9"/>
      <c r="AO440" s="108"/>
      <c r="AP440" s="108"/>
      <c r="AQ440" s="108"/>
      <c r="AR440" s="108"/>
      <c r="AS440" s="108"/>
      <c r="AT440" s="108"/>
      <c r="AU440" s="108"/>
      <c r="AV440" s="108"/>
      <c r="AW440" s="108"/>
      <c r="AX440" s="108"/>
      <c r="AY440" s="108"/>
      <c r="AZ440" s="108"/>
      <c r="BA440" s="108"/>
      <c r="BB440" s="108"/>
      <c r="BC440" s="108"/>
      <c r="BD440" s="108"/>
      <c r="BE440" s="108"/>
    </row>
    <row r="441" spans="1:57" ht="12.75" customHeigh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9"/>
      <c r="AO441" s="108"/>
      <c r="AP441" s="108"/>
      <c r="AQ441" s="108"/>
      <c r="AR441" s="108"/>
      <c r="AS441" s="108"/>
      <c r="AT441" s="108"/>
      <c r="AU441" s="108"/>
      <c r="AV441" s="108"/>
      <c r="AW441" s="108"/>
      <c r="AX441" s="108"/>
      <c r="AY441" s="108"/>
      <c r="AZ441" s="108"/>
      <c r="BA441" s="108"/>
      <c r="BB441" s="108"/>
      <c r="BC441" s="108"/>
      <c r="BD441" s="108"/>
      <c r="BE441" s="108"/>
    </row>
    <row r="442" spans="1:57" ht="12.75" customHeigh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9"/>
      <c r="AO442" s="108"/>
      <c r="AP442" s="108"/>
      <c r="AQ442" s="108"/>
      <c r="AR442" s="108"/>
      <c r="AS442" s="108"/>
      <c r="AT442" s="108"/>
      <c r="AU442" s="108"/>
      <c r="AV442" s="108"/>
      <c r="AW442" s="108"/>
      <c r="AX442" s="108"/>
      <c r="AY442" s="108"/>
      <c r="AZ442" s="108"/>
      <c r="BA442" s="108"/>
      <c r="BB442" s="108"/>
      <c r="BC442" s="108"/>
      <c r="BD442" s="108"/>
      <c r="BE442" s="108"/>
    </row>
    <row r="443" spans="1:57" ht="12.75" customHeigh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9"/>
      <c r="AO443" s="108"/>
      <c r="AP443" s="108"/>
      <c r="AQ443" s="108"/>
      <c r="AR443" s="108"/>
      <c r="AS443" s="108"/>
      <c r="AT443" s="108"/>
      <c r="AU443" s="108"/>
      <c r="AV443" s="108"/>
      <c r="AW443" s="108"/>
      <c r="AX443" s="108"/>
      <c r="AY443" s="108"/>
      <c r="AZ443" s="108"/>
      <c r="BA443" s="108"/>
      <c r="BB443" s="108"/>
      <c r="BC443" s="108"/>
      <c r="BD443" s="108"/>
      <c r="BE443" s="108"/>
    </row>
    <row r="444" spans="1:57" ht="12.75" customHeigh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9"/>
      <c r="AO444" s="108"/>
      <c r="AP444" s="108"/>
      <c r="AQ444" s="108"/>
      <c r="AR444" s="108"/>
      <c r="AS444" s="108"/>
      <c r="AT444" s="108"/>
      <c r="AU444" s="108"/>
      <c r="AV444" s="108"/>
      <c r="AW444" s="108"/>
      <c r="AX444" s="108"/>
      <c r="AY444" s="108"/>
      <c r="AZ444" s="108"/>
      <c r="BA444" s="108"/>
      <c r="BB444" s="108"/>
      <c r="BC444" s="108"/>
      <c r="BD444" s="108"/>
      <c r="BE444" s="108"/>
    </row>
    <row r="445" spans="1:57" ht="12.75" customHeigh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9"/>
      <c r="AO445" s="108"/>
      <c r="AP445" s="108"/>
      <c r="AQ445" s="108"/>
      <c r="AR445" s="108"/>
      <c r="AS445" s="108"/>
      <c r="AT445" s="108"/>
      <c r="AU445" s="108"/>
      <c r="AV445" s="108"/>
      <c r="AW445" s="108"/>
      <c r="AX445" s="108"/>
      <c r="AY445" s="108"/>
      <c r="AZ445" s="108"/>
      <c r="BA445" s="108"/>
      <c r="BB445" s="108"/>
      <c r="BC445" s="108"/>
      <c r="BD445" s="108"/>
      <c r="BE445" s="108"/>
    </row>
    <row r="446" spans="1:57" ht="12.75" customHeigh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9"/>
      <c r="AO446" s="108"/>
      <c r="AP446" s="108"/>
      <c r="AQ446" s="108"/>
      <c r="AR446" s="108"/>
      <c r="AS446" s="108"/>
      <c r="AT446" s="108"/>
      <c r="AU446" s="108"/>
      <c r="AV446" s="108"/>
      <c r="AW446" s="108"/>
      <c r="AX446" s="108"/>
      <c r="AY446" s="108"/>
      <c r="AZ446" s="108"/>
      <c r="BA446" s="108"/>
      <c r="BB446" s="108"/>
      <c r="BC446" s="108"/>
      <c r="BD446" s="108"/>
      <c r="BE446" s="108"/>
    </row>
    <row r="447" spans="1:57" ht="12.75" customHeigh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9"/>
      <c r="AO447" s="108"/>
      <c r="AP447" s="108"/>
      <c r="AQ447" s="108"/>
      <c r="AR447" s="108"/>
      <c r="AS447" s="108"/>
      <c r="AT447" s="108"/>
      <c r="AU447" s="108"/>
      <c r="AV447" s="108"/>
      <c r="AW447" s="108"/>
      <c r="AX447" s="108"/>
      <c r="AY447" s="108"/>
      <c r="AZ447" s="108"/>
      <c r="BA447" s="108"/>
      <c r="BB447" s="108"/>
      <c r="BC447" s="108"/>
      <c r="BD447" s="108"/>
      <c r="BE447" s="108"/>
    </row>
    <row r="448" spans="1:57" ht="12.75" customHeigh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9"/>
      <c r="AO448" s="108"/>
      <c r="AP448" s="108"/>
      <c r="AQ448" s="108"/>
      <c r="AR448" s="108"/>
      <c r="AS448" s="108"/>
      <c r="AT448" s="108"/>
      <c r="AU448" s="108"/>
      <c r="AV448" s="108"/>
      <c r="AW448" s="108"/>
      <c r="AX448" s="108"/>
      <c r="AY448" s="108"/>
      <c r="AZ448" s="108"/>
      <c r="BA448" s="108"/>
      <c r="BB448" s="108"/>
      <c r="BC448" s="108"/>
      <c r="BD448" s="108"/>
      <c r="BE448" s="108"/>
    </row>
    <row r="449" spans="1:57" ht="12.75" customHeigh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9"/>
      <c r="AO449" s="108"/>
      <c r="AP449" s="108"/>
      <c r="AQ449" s="108"/>
      <c r="AR449" s="108"/>
      <c r="AS449" s="108"/>
      <c r="AT449" s="108"/>
      <c r="AU449" s="108"/>
      <c r="AV449" s="108"/>
      <c r="AW449" s="108"/>
      <c r="AX449" s="108"/>
      <c r="AY449" s="108"/>
      <c r="AZ449" s="108"/>
      <c r="BA449" s="108"/>
      <c r="BB449" s="108"/>
      <c r="BC449" s="108"/>
      <c r="BD449" s="108"/>
      <c r="BE449" s="108"/>
    </row>
    <row r="450" spans="1:57" ht="12.75" customHeigh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9"/>
      <c r="AO450" s="108"/>
      <c r="AP450" s="108"/>
      <c r="AQ450" s="108"/>
      <c r="AR450" s="108"/>
      <c r="AS450" s="108"/>
      <c r="AT450" s="108"/>
      <c r="AU450" s="108"/>
      <c r="AV450" s="108"/>
      <c r="AW450" s="108"/>
      <c r="AX450" s="108"/>
      <c r="AY450" s="108"/>
      <c r="AZ450" s="108"/>
      <c r="BA450" s="108"/>
      <c r="BB450" s="108"/>
      <c r="BC450" s="108"/>
      <c r="BD450" s="108"/>
      <c r="BE450" s="108"/>
    </row>
    <row r="451" spans="1:57" ht="12.75" customHeigh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9"/>
      <c r="AO451" s="108"/>
      <c r="AP451" s="108"/>
      <c r="AQ451" s="108"/>
      <c r="AR451" s="108"/>
      <c r="AS451" s="108"/>
      <c r="AT451" s="108"/>
      <c r="AU451" s="108"/>
      <c r="AV451" s="108"/>
      <c r="AW451" s="108"/>
      <c r="AX451" s="108"/>
      <c r="AY451" s="108"/>
      <c r="AZ451" s="108"/>
      <c r="BA451" s="108"/>
      <c r="BB451" s="108"/>
      <c r="BC451" s="108"/>
      <c r="BD451" s="108"/>
      <c r="BE451" s="108"/>
    </row>
    <row r="452" spans="1:57" ht="12.75" customHeigh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9"/>
      <c r="AO452" s="108"/>
      <c r="AP452" s="108"/>
      <c r="AQ452" s="108"/>
      <c r="AR452" s="108"/>
      <c r="AS452" s="108"/>
      <c r="AT452" s="108"/>
      <c r="AU452" s="108"/>
      <c r="AV452" s="108"/>
      <c r="AW452" s="108"/>
      <c r="AX452" s="108"/>
      <c r="AY452" s="108"/>
      <c r="AZ452" s="108"/>
      <c r="BA452" s="108"/>
      <c r="BB452" s="108"/>
      <c r="BC452" s="108"/>
      <c r="BD452" s="108"/>
      <c r="BE452" s="108"/>
    </row>
    <row r="453" spans="1:57" ht="12.75" customHeigh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9"/>
      <c r="AO453" s="108"/>
      <c r="AP453" s="108"/>
      <c r="AQ453" s="108"/>
      <c r="AR453" s="108"/>
      <c r="AS453" s="108"/>
      <c r="AT453" s="108"/>
      <c r="AU453" s="108"/>
      <c r="AV453" s="108"/>
      <c r="AW453" s="108"/>
      <c r="AX453" s="108"/>
      <c r="AY453" s="108"/>
      <c r="AZ453" s="108"/>
      <c r="BA453" s="108"/>
      <c r="BB453" s="108"/>
      <c r="BC453" s="108"/>
      <c r="BD453" s="108"/>
      <c r="BE453" s="108"/>
    </row>
    <row r="454" spans="1:57" ht="12.75" customHeigh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9"/>
      <c r="AO454" s="108"/>
      <c r="AP454" s="108"/>
      <c r="AQ454" s="108"/>
      <c r="AR454" s="108"/>
      <c r="AS454" s="108"/>
      <c r="AT454" s="108"/>
      <c r="AU454" s="108"/>
      <c r="AV454" s="108"/>
      <c r="AW454" s="108"/>
      <c r="AX454" s="108"/>
      <c r="AY454" s="108"/>
      <c r="AZ454" s="108"/>
      <c r="BA454" s="108"/>
      <c r="BB454" s="108"/>
      <c r="BC454" s="108"/>
      <c r="BD454" s="108"/>
      <c r="BE454" s="108"/>
    </row>
    <row r="455" spans="1:57" ht="12.75" customHeigh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9"/>
      <c r="AO455" s="108"/>
      <c r="AP455" s="108"/>
      <c r="AQ455" s="108"/>
      <c r="AR455" s="108"/>
      <c r="AS455" s="108"/>
      <c r="AT455" s="108"/>
      <c r="AU455" s="108"/>
      <c r="AV455" s="108"/>
      <c r="AW455" s="108"/>
      <c r="AX455" s="108"/>
      <c r="AY455" s="108"/>
      <c r="AZ455" s="108"/>
      <c r="BA455" s="108"/>
      <c r="BB455" s="108"/>
      <c r="BC455" s="108"/>
      <c r="BD455" s="108"/>
      <c r="BE455" s="108"/>
    </row>
    <row r="456" spans="1:57" ht="12.75" customHeigh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9"/>
      <c r="AO456" s="108"/>
      <c r="AP456" s="108"/>
      <c r="AQ456" s="108"/>
      <c r="AR456" s="108"/>
      <c r="AS456" s="108"/>
      <c r="AT456" s="108"/>
      <c r="AU456" s="108"/>
      <c r="AV456" s="108"/>
      <c r="AW456" s="108"/>
      <c r="AX456" s="108"/>
      <c r="AY456" s="108"/>
      <c r="AZ456" s="108"/>
      <c r="BA456" s="108"/>
      <c r="BB456" s="108"/>
      <c r="BC456" s="108"/>
      <c r="BD456" s="108"/>
      <c r="BE456" s="108"/>
    </row>
    <row r="457" spans="1:57" ht="12.75" customHeigh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9"/>
      <c r="AO457" s="108"/>
      <c r="AP457" s="108"/>
      <c r="AQ457" s="108"/>
      <c r="AR457" s="108"/>
      <c r="AS457" s="108"/>
      <c r="AT457" s="108"/>
      <c r="AU457" s="108"/>
      <c r="AV457" s="108"/>
      <c r="AW457" s="108"/>
      <c r="AX457" s="108"/>
      <c r="AY457" s="108"/>
      <c r="AZ457" s="108"/>
      <c r="BA457" s="108"/>
      <c r="BB457" s="108"/>
      <c r="BC457" s="108"/>
      <c r="BD457" s="108"/>
      <c r="BE457" s="108"/>
    </row>
    <row r="458" spans="1:57" ht="12.75" customHeigh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9"/>
      <c r="AO458" s="108"/>
      <c r="AP458" s="108"/>
      <c r="AQ458" s="108"/>
      <c r="AR458" s="108"/>
      <c r="AS458" s="108"/>
      <c r="AT458" s="108"/>
      <c r="AU458" s="108"/>
      <c r="AV458" s="108"/>
      <c r="AW458" s="108"/>
      <c r="AX458" s="108"/>
      <c r="AY458" s="108"/>
      <c r="AZ458" s="108"/>
      <c r="BA458" s="108"/>
      <c r="BB458" s="108"/>
      <c r="BC458" s="108"/>
      <c r="BD458" s="108"/>
      <c r="BE458" s="108"/>
    </row>
    <row r="459" spans="1:57" ht="12.75" customHeigh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9"/>
      <c r="AO459" s="108"/>
      <c r="AP459" s="108"/>
      <c r="AQ459" s="108"/>
      <c r="AR459" s="108"/>
      <c r="AS459" s="108"/>
      <c r="AT459" s="108"/>
      <c r="AU459" s="108"/>
      <c r="AV459" s="108"/>
      <c r="AW459" s="108"/>
      <c r="AX459" s="108"/>
      <c r="AY459" s="108"/>
      <c r="AZ459" s="108"/>
      <c r="BA459" s="108"/>
      <c r="BB459" s="108"/>
      <c r="BC459" s="108"/>
      <c r="BD459" s="108"/>
      <c r="BE459" s="108"/>
    </row>
    <row r="460" spans="1:57" ht="12.75" customHeigh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9"/>
      <c r="AO460" s="108"/>
      <c r="AP460" s="108"/>
      <c r="AQ460" s="108"/>
      <c r="AR460" s="108"/>
      <c r="AS460" s="108"/>
      <c r="AT460" s="108"/>
      <c r="AU460" s="108"/>
      <c r="AV460" s="108"/>
      <c r="AW460" s="108"/>
      <c r="AX460" s="108"/>
      <c r="AY460" s="108"/>
      <c r="AZ460" s="108"/>
      <c r="BA460" s="108"/>
      <c r="BB460" s="108"/>
      <c r="BC460" s="108"/>
      <c r="BD460" s="108"/>
      <c r="BE460" s="108"/>
    </row>
    <row r="461" spans="1:57" ht="12.75" customHeigh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9"/>
      <c r="AO461" s="108"/>
      <c r="AP461" s="108"/>
      <c r="AQ461" s="108"/>
      <c r="AR461" s="108"/>
      <c r="AS461" s="108"/>
      <c r="AT461" s="108"/>
      <c r="AU461" s="108"/>
      <c r="AV461" s="108"/>
      <c r="AW461" s="108"/>
      <c r="AX461" s="108"/>
      <c r="AY461" s="108"/>
      <c r="AZ461" s="108"/>
      <c r="BA461" s="108"/>
      <c r="BB461" s="108"/>
      <c r="BC461" s="108"/>
      <c r="BD461" s="108"/>
      <c r="BE461" s="108"/>
    </row>
    <row r="462" spans="1:57" ht="12.75" customHeigh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9"/>
      <c r="AO462" s="108"/>
      <c r="AP462" s="108"/>
      <c r="AQ462" s="108"/>
      <c r="AR462" s="108"/>
      <c r="AS462" s="108"/>
      <c r="AT462" s="108"/>
      <c r="AU462" s="108"/>
      <c r="AV462" s="108"/>
      <c r="AW462" s="108"/>
      <c r="AX462" s="108"/>
      <c r="AY462" s="108"/>
      <c r="AZ462" s="108"/>
      <c r="BA462" s="108"/>
      <c r="BB462" s="108"/>
      <c r="BC462" s="108"/>
      <c r="BD462" s="108"/>
      <c r="BE462" s="108"/>
    </row>
    <row r="463" spans="1:57" ht="12.75" customHeigh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9"/>
      <c r="AO463" s="108"/>
      <c r="AP463" s="108"/>
      <c r="AQ463" s="108"/>
      <c r="AR463" s="108"/>
      <c r="AS463" s="108"/>
      <c r="AT463" s="108"/>
      <c r="AU463" s="108"/>
      <c r="AV463" s="108"/>
      <c r="AW463" s="108"/>
      <c r="AX463" s="108"/>
      <c r="AY463" s="108"/>
      <c r="AZ463" s="108"/>
      <c r="BA463" s="108"/>
      <c r="BB463" s="108"/>
      <c r="BC463" s="108"/>
      <c r="BD463" s="108"/>
      <c r="BE463" s="108"/>
    </row>
    <row r="464" spans="1:57" ht="12.75" customHeigh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9"/>
      <c r="AO464" s="108"/>
      <c r="AP464" s="108"/>
      <c r="AQ464" s="108"/>
      <c r="AR464" s="108"/>
      <c r="AS464" s="108"/>
      <c r="AT464" s="108"/>
      <c r="AU464" s="108"/>
      <c r="AV464" s="108"/>
      <c r="AW464" s="108"/>
      <c r="AX464" s="108"/>
      <c r="AY464" s="108"/>
      <c r="AZ464" s="108"/>
      <c r="BA464" s="108"/>
      <c r="BB464" s="108"/>
      <c r="BC464" s="108"/>
      <c r="BD464" s="108"/>
      <c r="BE464" s="108"/>
    </row>
    <row r="465" spans="1:57" ht="12.75" customHeigh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9"/>
      <c r="AO465" s="108"/>
      <c r="AP465" s="108"/>
      <c r="AQ465" s="108"/>
      <c r="AR465" s="108"/>
      <c r="AS465" s="108"/>
      <c r="AT465" s="108"/>
      <c r="AU465" s="108"/>
      <c r="AV465" s="108"/>
      <c r="AW465" s="108"/>
      <c r="AX465" s="108"/>
      <c r="AY465" s="108"/>
      <c r="AZ465" s="108"/>
      <c r="BA465" s="108"/>
      <c r="BB465" s="108"/>
      <c r="BC465" s="108"/>
      <c r="BD465" s="108"/>
      <c r="BE465" s="108"/>
    </row>
    <row r="466" spans="1:57" ht="12.75" customHeigh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9"/>
      <c r="AO466" s="108"/>
      <c r="AP466" s="108"/>
      <c r="AQ466" s="108"/>
      <c r="AR466" s="108"/>
      <c r="AS466" s="108"/>
      <c r="AT466" s="108"/>
      <c r="AU466" s="108"/>
      <c r="AV466" s="108"/>
      <c r="AW466" s="108"/>
      <c r="AX466" s="108"/>
      <c r="AY466" s="108"/>
      <c r="AZ466" s="108"/>
      <c r="BA466" s="108"/>
      <c r="BB466" s="108"/>
      <c r="BC466" s="108"/>
      <c r="BD466" s="108"/>
      <c r="BE466" s="108"/>
    </row>
    <row r="467" spans="1:57" ht="12.75" customHeigh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9"/>
      <c r="AO467" s="108"/>
      <c r="AP467" s="108"/>
      <c r="AQ467" s="108"/>
      <c r="AR467" s="108"/>
      <c r="AS467" s="108"/>
      <c r="AT467" s="108"/>
      <c r="AU467" s="108"/>
      <c r="AV467" s="108"/>
      <c r="AW467" s="108"/>
      <c r="AX467" s="108"/>
      <c r="AY467" s="108"/>
      <c r="AZ467" s="108"/>
      <c r="BA467" s="108"/>
      <c r="BB467" s="108"/>
      <c r="BC467" s="108"/>
      <c r="BD467" s="108"/>
      <c r="BE467" s="108"/>
    </row>
    <row r="468" spans="1:57" ht="12.75" customHeigh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9"/>
      <c r="AO468" s="108"/>
      <c r="AP468" s="108"/>
      <c r="AQ468" s="108"/>
      <c r="AR468" s="108"/>
      <c r="AS468" s="108"/>
      <c r="AT468" s="108"/>
      <c r="AU468" s="108"/>
      <c r="AV468" s="108"/>
      <c r="AW468" s="108"/>
      <c r="AX468" s="108"/>
      <c r="AY468" s="108"/>
      <c r="AZ468" s="108"/>
      <c r="BA468" s="108"/>
      <c r="BB468" s="108"/>
      <c r="BC468" s="108"/>
      <c r="BD468" s="108"/>
      <c r="BE468" s="108"/>
    </row>
    <row r="469" spans="1:57" ht="12.75" customHeigh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9"/>
      <c r="AO469" s="108"/>
      <c r="AP469" s="108"/>
      <c r="AQ469" s="108"/>
      <c r="AR469" s="108"/>
      <c r="AS469" s="108"/>
      <c r="AT469" s="108"/>
      <c r="AU469" s="108"/>
      <c r="AV469" s="108"/>
      <c r="AW469" s="108"/>
      <c r="AX469" s="108"/>
      <c r="AY469" s="108"/>
      <c r="AZ469" s="108"/>
      <c r="BA469" s="108"/>
      <c r="BB469" s="108"/>
      <c r="BC469" s="108"/>
      <c r="BD469" s="108"/>
      <c r="BE469" s="108"/>
    </row>
    <row r="470" spans="1:57" ht="12.75" customHeigh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9"/>
      <c r="AO470" s="108"/>
      <c r="AP470" s="108"/>
      <c r="AQ470" s="108"/>
      <c r="AR470" s="108"/>
      <c r="AS470" s="108"/>
      <c r="AT470" s="108"/>
      <c r="AU470" s="108"/>
      <c r="AV470" s="108"/>
      <c r="AW470" s="108"/>
      <c r="AX470" s="108"/>
      <c r="AY470" s="108"/>
      <c r="AZ470" s="108"/>
      <c r="BA470" s="108"/>
      <c r="BB470" s="108"/>
      <c r="BC470" s="108"/>
      <c r="BD470" s="108"/>
      <c r="BE470" s="108"/>
    </row>
    <row r="471" spans="1:57" ht="12.75" customHeigh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9"/>
      <c r="AO471" s="108"/>
      <c r="AP471" s="108"/>
      <c r="AQ471" s="108"/>
      <c r="AR471" s="108"/>
      <c r="AS471" s="108"/>
      <c r="AT471" s="108"/>
      <c r="AU471" s="108"/>
      <c r="AV471" s="108"/>
      <c r="AW471" s="108"/>
      <c r="AX471" s="108"/>
      <c r="AY471" s="108"/>
      <c r="AZ471" s="108"/>
      <c r="BA471" s="108"/>
      <c r="BB471" s="108"/>
      <c r="BC471" s="108"/>
      <c r="BD471" s="108"/>
      <c r="BE471" s="108"/>
    </row>
    <row r="472" spans="1:57" ht="12.75" customHeigh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9"/>
      <c r="AO472" s="108"/>
      <c r="AP472" s="108"/>
      <c r="AQ472" s="108"/>
      <c r="AR472" s="108"/>
      <c r="AS472" s="108"/>
      <c r="AT472" s="108"/>
      <c r="AU472" s="108"/>
      <c r="AV472" s="108"/>
      <c r="AW472" s="108"/>
      <c r="AX472" s="108"/>
      <c r="AY472" s="108"/>
      <c r="AZ472" s="108"/>
      <c r="BA472" s="108"/>
      <c r="BB472" s="108"/>
      <c r="BC472" s="108"/>
      <c r="BD472" s="108"/>
      <c r="BE472" s="108"/>
    </row>
    <row r="473" spans="1:57" ht="12.75" customHeigh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9"/>
      <c r="AO473" s="108"/>
      <c r="AP473" s="108"/>
      <c r="AQ473" s="108"/>
      <c r="AR473" s="108"/>
      <c r="AS473" s="108"/>
      <c r="AT473" s="108"/>
      <c r="AU473" s="108"/>
      <c r="AV473" s="108"/>
      <c r="AW473" s="108"/>
      <c r="AX473" s="108"/>
      <c r="AY473" s="108"/>
      <c r="AZ473" s="108"/>
      <c r="BA473" s="108"/>
      <c r="BB473" s="108"/>
      <c r="BC473" s="108"/>
      <c r="BD473" s="108"/>
      <c r="BE473" s="108"/>
    </row>
    <row r="474" spans="1:57" ht="12.75" customHeigh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9"/>
      <c r="AO474" s="108"/>
      <c r="AP474" s="108"/>
      <c r="AQ474" s="108"/>
      <c r="AR474" s="108"/>
      <c r="AS474" s="108"/>
      <c r="AT474" s="108"/>
      <c r="AU474" s="108"/>
      <c r="AV474" s="108"/>
      <c r="AW474" s="108"/>
      <c r="AX474" s="108"/>
      <c r="AY474" s="108"/>
      <c r="AZ474" s="108"/>
      <c r="BA474" s="108"/>
      <c r="BB474" s="108"/>
      <c r="BC474" s="108"/>
      <c r="BD474" s="108"/>
      <c r="BE474" s="108"/>
    </row>
    <row r="475" spans="1:57" ht="12.75" customHeigh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9"/>
      <c r="AO475" s="108"/>
      <c r="AP475" s="108"/>
      <c r="AQ475" s="108"/>
      <c r="AR475" s="108"/>
      <c r="AS475" s="108"/>
      <c r="AT475" s="108"/>
      <c r="AU475" s="108"/>
      <c r="AV475" s="108"/>
      <c r="AW475" s="108"/>
      <c r="AX475" s="108"/>
      <c r="AY475" s="108"/>
      <c r="AZ475" s="108"/>
      <c r="BA475" s="108"/>
      <c r="BB475" s="108"/>
      <c r="BC475" s="108"/>
      <c r="BD475" s="108"/>
      <c r="BE475" s="108"/>
    </row>
    <row r="476" spans="1:57" ht="12.75" customHeigh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9"/>
      <c r="AO476" s="108"/>
      <c r="AP476" s="108"/>
      <c r="AQ476" s="108"/>
      <c r="AR476" s="108"/>
      <c r="AS476" s="108"/>
      <c r="AT476" s="108"/>
      <c r="AU476" s="108"/>
      <c r="AV476" s="108"/>
      <c r="AW476" s="108"/>
      <c r="AX476" s="108"/>
      <c r="AY476" s="108"/>
      <c r="AZ476" s="108"/>
      <c r="BA476" s="108"/>
      <c r="BB476" s="108"/>
      <c r="BC476" s="108"/>
      <c r="BD476" s="108"/>
      <c r="BE476" s="108"/>
    </row>
    <row r="477" spans="1:57" ht="12.75" customHeigh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9"/>
      <c r="AO477" s="108"/>
      <c r="AP477" s="108"/>
      <c r="AQ477" s="108"/>
      <c r="AR477" s="108"/>
      <c r="AS477" s="108"/>
      <c r="AT477" s="108"/>
      <c r="AU477" s="108"/>
      <c r="AV477" s="108"/>
      <c r="AW477" s="108"/>
      <c r="AX477" s="108"/>
      <c r="AY477" s="108"/>
      <c r="AZ477" s="108"/>
      <c r="BA477" s="108"/>
      <c r="BB477" s="108"/>
      <c r="BC477" s="108"/>
      <c r="BD477" s="108"/>
      <c r="BE477" s="108"/>
    </row>
    <row r="478" spans="1:57" ht="12.75" customHeigh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9"/>
      <c r="AO478" s="108"/>
      <c r="AP478" s="108"/>
      <c r="AQ478" s="108"/>
      <c r="AR478" s="108"/>
      <c r="AS478" s="108"/>
      <c r="AT478" s="108"/>
      <c r="AU478" s="108"/>
      <c r="AV478" s="108"/>
      <c r="AW478" s="108"/>
      <c r="AX478" s="108"/>
      <c r="AY478" s="108"/>
      <c r="AZ478" s="108"/>
      <c r="BA478" s="108"/>
      <c r="BB478" s="108"/>
      <c r="BC478" s="108"/>
      <c r="BD478" s="108"/>
      <c r="BE478" s="108"/>
    </row>
    <row r="479" spans="1:57" ht="12.75" customHeigh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9"/>
      <c r="AO479" s="108"/>
      <c r="AP479" s="108"/>
      <c r="AQ479" s="108"/>
      <c r="AR479" s="108"/>
      <c r="AS479" s="108"/>
      <c r="AT479" s="108"/>
      <c r="AU479" s="108"/>
      <c r="AV479" s="108"/>
      <c r="AW479" s="108"/>
      <c r="AX479" s="108"/>
      <c r="AY479" s="108"/>
      <c r="AZ479" s="108"/>
      <c r="BA479" s="108"/>
      <c r="BB479" s="108"/>
      <c r="BC479" s="108"/>
      <c r="BD479" s="108"/>
      <c r="BE479" s="108"/>
    </row>
    <row r="480" spans="1:57" ht="12.75" customHeigh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9"/>
      <c r="AO480" s="108"/>
      <c r="AP480" s="108"/>
      <c r="AQ480" s="108"/>
      <c r="AR480" s="108"/>
      <c r="AS480" s="108"/>
      <c r="AT480" s="108"/>
      <c r="AU480" s="108"/>
      <c r="AV480" s="108"/>
      <c r="AW480" s="108"/>
      <c r="AX480" s="108"/>
      <c r="AY480" s="108"/>
      <c r="AZ480" s="108"/>
      <c r="BA480" s="108"/>
      <c r="BB480" s="108"/>
      <c r="BC480" s="108"/>
      <c r="BD480" s="108"/>
      <c r="BE480" s="108"/>
    </row>
    <row r="481" spans="1:57" ht="12.75" customHeigh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9"/>
      <c r="AO481" s="108"/>
      <c r="AP481" s="108"/>
      <c r="AQ481" s="108"/>
      <c r="AR481" s="108"/>
      <c r="AS481" s="108"/>
      <c r="AT481" s="108"/>
      <c r="AU481" s="108"/>
      <c r="AV481" s="108"/>
      <c r="AW481" s="108"/>
      <c r="AX481" s="108"/>
      <c r="AY481" s="108"/>
      <c r="AZ481" s="108"/>
      <c r="BA481" s="108"/>
      <c r="BB481" s="108"/>
      <c r="BC481" s="108"/>
      <c r="BD481" s="108"/>
      <c r="BE481" s="108"/>
    </row>
    <row r="482" spans="1:57" ht="12.75" customHeigh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9"/>
      <c r="AO482" s="108"/>
      <c r="AP482" s="108"/>
      <c r="AQ482" s="108"/>
      <c r="AR482" s="108"/>
      <c r="AS482" s="108"/>
      <c r="AT482" s="108"/>
      <c r="AU482" s="108"/>
      <c r="AV482" s="108"/>
      <c r="AW482" s="108"/>
      <c r="AX482" s="108"/>
      <c r="AY482" s="108"/>
      <c r="AZ482" s="108"/>
      <c r="BA482" s="108"/>
      <c r="BB482" s="108"/>
      <c r="BC482" s="108"/>
      <c r="BD482" s="108"/>
      <c r="BE482" s="108"/>
    </row>
    <row r="483" spans="1:57" ht="12.75" customHeigh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9"/>
      <c r="AO483" s="108"/>
      <c r="AP483" s="108"/>
      <c r="AQ483" s="108"/>
      <c r="AR483" s="108"/>
      <c r="AS483" s="108"/>
      <c r="AT483" s="108"/>
      <c r="AU483" s="108"/>
      <c r="AV483" s="108"/>
      <c r="AW483" s="108"/>
      <c r="AX483" s="108"/>
      <c r="AY483" s="108"/>
      <c r="AZ483" s="108"/>
      <c r="BA483" s="108"/>
      <c r="BB483" s="108"/>
      <c r="BC483" s="108"/>
      <c r="BD483" s="108"/>
      <c r="BE483" s="108"/>
    </row>
    <row r="484" spans="1:57" ht="12.75" customHeigh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9"/>
      <c r="AO484" s="108"/>
      <c r="AP484" s="108"/>
      <c r="AQ484" s="108"/>
      <c r="AR484" s="108"/>
      <c r="AS484" s="108"/>
      <c r="AT484" s="108"/>
      <c r="AU484" s="108"/>
      <c r="AV484" s="108"/>
      <c r="AW484" s="108"/>
      <c r="AX484" s="108"/>
      <c r="AY484" s="108"/>
      <c r="AZ484" s="108"/>
      <c r="BA484" s="108"/>
      <c r="BB484" s="108"/>
      <c r="BC484" s="108"/>
      <c r="BD484" s="108"/>
      <c r="BE484" s="108"/>
    </row>
    <row r="485" spans="1:57" ht="12.75" customHeigh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9"/>
      <c r="AO485" s="108"/>
      <c r="AP485" s="108"/>
      <c r="AQ485" s="108"/>
      <c r="AR485" s="108"/>
      <c r="AS485" s="108"/>
      <c r="AT485" s="108"/>
      <c r="AU485" s="108"/>
      <c r="AV485" s="108"/>
      <c r="AW485" s="108"/>
      <c r="AX485" s="108"/>
      <c r="AY485" s="108"/>
      <c r="AZ485" s="108"/>
      <c r="BA485" s="108"/>
      <c r="BB485" s="108"/>
      <c r="BC485" s="108"/>
      <c r="BD485" s="108"/>
      <c r="BE485" s="108"/>
    </row>
    <row r="486" spans="1:57" ht="12.75" customHeigh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9"/>
      <c r="AO486" s="108"/>
      <c r="AP486" s="108"/>
      <c r="AQ486" s="108"/>
      <c r="AR486" s="108"/>
      <c r="AS486" s="108"/>
      <c r="AT486" s="108"/>
      <c r="AU486" s="108"/>
      <c r="AV486" s="108"/>
      <c r="AW486" s="108"/>
      <c r="AX486" s="108"/>
      <c r="AY486" s="108"/>
      <c r="AZ486" s="108"/>
      <c r="BA486" s="108"/>
      <c r="BB486" s="108"/>
      <c r="BC486" s="108"/>
      <c r="BD486" s="108"/>
      <c r="BE486" s="108"/>
    </row>
    <row r="487" spans="1:57" ht="12.75" customHeigh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9"/>
      <c r="AO487" s="108"/>
      <c r="AP487" s="108"/>
      <c r="AQ487" s="108"/>
      <c r="AR487" s="108"/>
      <c r="AS487" s="108"/>
      <c r="AT487" s="108"/>
      <c r="AU487" s="108"/>
      <c r="AV487" s="108"/>
      <c r="AW487" s="108"/>
      <c r="AX487" s="108"/>
      <c r="AY487" s="108"/>
      <c r="AZ487" s="108"/>
      <c r="BA487" s="108"/>
      <c r="BB487" s="108"/>
      <c r="BC487" s="108"/>
      <c r="BD487" s="108"/>
      <c r="BE487" s="108"/>
    </row>
    <row r="488" spans="1:57" ht="12.75" customHeigh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9"/>
      <c r="AO488" s="108"/>
      <c r="AP488" s="108"/>
      <c r="AQ488" s="108"/>
      <c r="AR488" s="108"/>
      <c r="AS488" s="108"/>
      <c r="AT488" s="108"/>
      <c r="AU488" s="108"/>
      <c r="AV488" s="108"/>
      <c r="AW488" s="108"/>
      <c r="AX488" s="108"/>
      <c r="AY488" s="108"/>
      <c r="AZ488" s="108"/>
      <c r="BA488" s="108"/>
      <c r="BB488" s="108"/>
      <c r="BC488" s="108"/>
      <c r="BD488" s="108"/>
      <c r="BE488" s="108"/>
    </row>
    <row r="489" spans="1:57" ht="12.75" customHeigh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9"/>
      <c r="AO489" s="108"/>
      <c r="AP489" s="108"/>
      <c r="AQ489" s="108"/>
      <c r="AR489" s="108"/>
      <c r="AS489" s="108"/>
      <c r="AT489" s="108"/>
      <c r="AU489" s="108"/>
      <c r="AV489" s="108"/>
      <c r="AW489" s="108"/>
      <c r="AX489" s="108"/>
      <c r="AY489" s="108"/>
      <c r="AZ489" s="108"/>
      <c r="BA489" s="108"/>
      <c r="BB489" s="108"/>
      <c r="BC489" s="108"/>
      <c r="BD489" s="108"/>
      <c r="BE489" s="108"/>
    </row>
    <row r="490" spans="1:57" ht="12.75" customHeigh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9"/>
      <c r="AO490" s="108"/>
      <c r="AP490" s="108"/>
      <c r="AQ490" s="108"/>
      <c r="AR490" s="108"/>
      <c r="AS490" s="108"/>
      <c r="AT490" s="108"/>
      <c r="AU490" s="108"/>
      <c r="AV490" s="108"/>
      <c r="AW490" s="108"/>
      <c r="AX490" s="108"/>
      <c r="AY490" s="108"/>
      <c r="AZ490" s="108"/>
      <c r="BA490" s="108"/>
      <c r="BB490" s="108"/>
      <c r="BC490" s="108"/>
      <c r="BD490" s="108"/>
      <c r="BE490" s="108"/>
    </row>
    <row r="491" spans="1:57" ht="12.75" customHeigh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9"/>
      <c r="AO491" s="108"/>
      <c r="AP491" s="108"/>
      <c r="AQ491" s="108"/>
      <c r="AR491" s="108"/>
      <c r="AS491" s="108"/>
      <c r="AT491" s="108"/>
      <c r="AU491" s="108"/>
      <c r="AV491" s="108"/>
      <c r="AW491" s="108"/>
      <c r="AX491" s="108"/>
      <c r="AY491" s="108"/>
      <c r="AZ491" s="108"/>
      <c r="BA491" s="108"/>
      <c r="BB491" s="108"/>
      <c r="BC491" s="108"/>
      <c r="BD491" s="108"/>
      <c r="BE491" s="108"/>
    </row>
    <row r="492" spans="1:57" ht="12.75" customHeigh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9"/>
      <c r="AO492" s="108"/>
      <c r="AP492" s="108"/>
      <c r="AQ492" s="108"/>
      <c r="AR492" s="108"/>
      <c r="AS492" s="108"/>
      <c r="AT492" s="108"/>
      <c r="AU492" s="108"/>
      <c r="AV492" s="108"/>
      <c r="AW492" s="108"/>
      <c r="AX492" s="108"/>
      <c r="AY492" s="108"/>
      <c r="AZ492" s="108"/>
      <c r="BA492" s="108"/>
      <c r="BB492" s="108"/>
      <c r="BC492" s="108"/>
      <c r="BD492" s="108"/>
      <c r="BE492" s="108"/>
    </row>
    <row r="493" spans="1:57" ht="12.75" customHeigh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9"/>
      <c r="AO493" s="108"/>
      <c r="AP493" s="108"/>
      <c r="AQ493" s="108"/>
      <c r="AR493" s="108"/>
      <c r="AS493" s="108"/>
      <c r="AT493" s="108"/>
      <c r="AU493" s="108"/>
      <c r="AV493" s="108"/>
      <c r="AW493" s="108"/>
      <c r="AX493" s="108"/>
      <c r="AY493" s="108"/>
      <c r="AZ493" s="108"/>
      <c r="BA493" s="108"/>
      <c r="BB493" s="108"/>
      <c r="BC493" s="108"/>
      <c r="BD493" s="108"/>
      <c r="BE493" s="108"/>
    </row>
    <row r="494" spans="1:57" ht="12.75" customHeigh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9"/>
      <c r="AO494" s="108"/>
      <c r="AP494" s="108"/>
      <c r="AQ494" s="108"/>
      <c r="AR494" s="108"/>
      <c r="AS494" s="108"/>
      <c r="AT494" s="108"/>
      <c r="AU494" s="108"/>
      <c r="AV494" s="108"/>
      <c r="AW494" s="108"/>
      <c r="AX494" s="108"/>
      <c r="AY494" s="108"/>
      <c r="AZ494" s="108"/>
      <c r="BA494" s="108"/>
      <c r="BB494" s="108"/>
      <c r="BC494" s="108"/>
      <c r="BD494" s="108"/>
      <c r="BE494" s="108"/>
    </row>
    <row r="495" spans="1:57" ht="12.75" customHeigh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9"/>
      <c r="AO495" s="108"/>
      <c r="AP495" s="108"/>
      <c r="AQ495" s="108"/>
      <c r="AR495" s="108"/>
      <c r="AS495" s="108"/>
      <c r="AT495" s="108"/>
      <c r="AU495" s="108"/>
      <c r="AV495" s="108"/>
      <c r="AW495" s="108"/>
      <c r="AX495" s="108"/>
      <c r="AY495" s="108"/>
      <c r="AZ495" s="108"/>
      <c r="BA495" s="108"/>
      <c r="BB495" s="108"/>
      <c r="BC495" s="108"/>
      <c r="BD495" s="108"/>
      <c r="BE495" s="108"/>
    </row>
    <row r="496" spans="1:57" ht="12.75" customHeigh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9"/>
      <c r="AO496" s="108"/>
      <c r="AP496" s="108"/>
      <c r="AQ496" s="108"/>
      <c r="AR496" s="108"/>
      <c r="AS496" s="108"/>
      <c r="AT496" s="108"/>
      <c r="AU496" s="108"/>
      <c r="AV496" s="108"/>
      <c r="AW496" s="108"/>
      <c r="AX496" s="108"/>
      <c r="AY496" s="108"/>
      <c r="AZ496" s="108"/>
      <c r="BA496" s="108"/>
      <c r="BB496" s="108"/>
      <c r="BC496" s="108"/>
      <c r="BD496" s="108"/>
      <c r="BE496" s="108"/>
    </row>
    <row r="497" spans="1:57" ht="12.75" customHeigh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9"/>
      <c r="AO497" s="108"/>
      <c r="AP497" s="108"/>
      <c r="AQ497" s="108"/>
      <c r="AR497" s="108"/>
      <c r="AS497" s="108"/>
      <c r="AT497" s="108"/>
      <c r="AU497" s="108"/>
      <c r="AV497" s="108"/>
      <c r="AW497" s="108"/>
      <c r="AX497" s="108"/>
      <c r="AY497" s="108"/>
      <c r="AZ497" s="108"/>
      <c r="BA497" s="108"/>
      <c r="BB497" s="108"/>
      <c r="BC497" s="108"/>
      <c r="BD497" s="108"/>
      <c r="BE497" s="108"/>
    </row>
    <row r="498" spans="1:57" ht="12.75" customHeigh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9"/>
      <c r="AO498" s="108"/>
      <c r="AP498" s="108"/>
      <c r="AQ498" s="108"/>
      <c r="AR498" s="108"/>
      <c r="AS498" s="108"/>
      <c r="AT498" s="108"/>
      <c r="AU498" s="108"/>
      <c r="AV498" s="108"/>
      <c r="AW498" s="108"/>
      <c r="AX498" s="108"/>
      <c r="AY498" s="108"/>
      <c r="AZ498" s="108"/>
      <c r="BA498" s="108"/>
      <c r="BB498" s="108"/>
      <c r="BC498" s="108"/>
      <c r="BD498" s="108"/>
      <c r="BE498" s="108"/>
    </row>
    <row r="499" spans="1:57" ht="12.75" customHeigh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9"/>
      <c r="AO499" s="108"/>
      <c r="AP499" s="108"/>
      <c r="AQ499" s="108"/>
      <c r="AR499" s="108"/>
      <c r="AS499" s="108"/>
      <c r="AT499" s="108"/>
      <c r="AU499" s="108"/>
      <c r="AV499" s="108"/>
      <c r="AW499" s="108"/>
      <c r="AX499" s="108"/>
      <c r="AY499" s="108"/>
      <c r="AZ499" s="108"/>
      <c r="BA499" s="108"/>
      <c r="BB499" s="108"/>
      <c r="BC499" s="108"/>
      <c r="BD499" s="108"/>
      <c r="BE499" s="108"/>
    </row>
    <row r="500" spans="1:57" ht="12.75" customHeigh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9"/>
      <c r="AO500" s="108"/>
      <c r="AP500" s="108"/>
      <c r="AQ500" s="108"/>
      <c r="AR500" s="108"/>
      <c r="AS500" s="108"/>
      <c r="AT500" s="108"/>
      <c r="AU500" s="108"/>
      <c r="AV500" s="108"/>
      <c r="AW500" s="108"/>
      <c r="AX500" s="108"/>
      <c r="AY500" s="108"/>
      <c r="AZ500" s="108"/>
      <c r="BA500" s="108"/>
      <c r="BB500" s="108"/>
      <c r="BC500" s="108"/>
      <c r="BD500" s="108"/>
      <c r="BE500" s="108"/>
    </row>
    <row r="501" spans="1:57" ht="12.75" customHeigh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9"/>
      <c r="AO501" s="108"/>
      <c r="AP501" s="108"/>
      <c r="AQ501" s="108"/>
      <c r="AR501" s="108"/>
      <c r="AS501" s="108"/>
      <c r="AT501" s="108"/>
      <c r="AU501" s="108"/>
      <c r="AV501" s="108"/>
      <c r="AW501" s="108"/>
      <c r="AX501" s="108"/>
      <c r="AY501" s="108"/>
      <c r="AZ501" s="108"/>
      <c r="BA501" s="108"/>
      <c r="BB501" s="108"/>
      <c r="BC501" s="108"/>
      <c r="BD501" s="108"/>
      <c r="BE501" s="108"/>
    </row>
    <row r="502" spans="1:57" ht="12.75" customHeigh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9"/>
      <c r="AO502" s="108"/>
      <c r="AP502" s="108"/>
      <c r="AQ502" s="108"/>
      <c r="AR502" s="108"/>
      <c r="AS502" s="108"/>
      <c r="AT502" s="108"/>
      <c r="AU502" s="108"/>
      <c r="AV502" s="108"/>
      <c r="AW502" s="108"/>
      <c r="AX502" s="108"/>
      <c r="AY502" s="108"/>
      <c r="AZ502" s="108"/>
      <c r="BA502" s="108"/>
      <c r="BB502" s="108"/>
      <c r="BC502" s="108"/>
      <c r="BD502" s="108"/>
      <c r="BE502" s="108"/>
    </row>
    <row r="503" spans="1:57" ht="12.75" customHeigh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9"/>
      <c r="AO503" s="108"/>
      <c r="AP503" s="108"/>
      <c r="AQ503" s="108"/>
      <c r="AR503" s="108"/>
      <c r="AS503" s="108"/>
      <c r="AT503" s="108"/>
      <c r="AU503" s="108"/>
      <c r="AV503" s="108"/>
      <c r="AW503" s="108"/>
      <c r="AX503" s="108"/>
      <c r="AY503" s="108"/>
      <c r="AZ503" s="108"/>
      <c r="BA503" s="108"/>
      <c r="BB503" s="108"/>
      <c r="BC503" s="108"/>
      <c r="BD503" s="108"/>
      <c r="BE503" s="108"/>
    </row>
    <row r="504" spans="1:57" ht="12.75" customHeigh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9"/>
      <c r="AO504" s="108"/>
      <c r="AP504" s="108"/>
      <c r="AQ504" s="108"/>
      <c r="AR504" s="108"/>
      <c r="AS504" s="108"/>
      <c r="AT504" s="108"/>
      <c r="AU504" s="108"/>
      <c r="AV504" s="108"/>
      <c r="AW504" s="108"/>
      <c r="AX504" s="108"/>
      <c r="AY504" s="108"/>
      <c r="AZ504" s="108"/>
      <c r="BA504" s="108"/>
      <c r="BB504" s="108"/>
      <c r="BC504" s="108"/>
      <c r="BD504" s="108"/>
      <c r="BE504" s="108"/>
    </row>
    <row r="505" spans="1:57" ht="12.75" customHeigh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9"/>
      <c r="AO505" s="108"/>
      <c r="AP505" s="108"/>
      <c r="AQ505" s="108"/>
      <c r="AR505" s="108"/>
      <c r="AS505" s="108"/>
      <c r="AT505" s="108"/>
      <c r="AU505" s="108"/>
      <c r="AV505" s="108"/>
      <c r="AW505" s="108"/>
      <c r="AX505" s="108"/>
      <c r="AY505" s="108"/>
      <c r="AZ505" s="108"/>
      <c r="BA505" s="108"/>
      <c r="BB505" s="108"/>
      <c r="BC505" s="108"/>
      <c r="BD505" s="108"/>
      <c r="BE505" s="108"/>
    </row>
    <row r="506" spans="1:57" ht="12.75" customHeigh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9"/>
      <c r="AO506" s="108"/>
      <c r="AP506" s="108"/>
      <c r="AQ506" s="108"/>
      <c r="AR506" s="108"/>
      <c r="AS506" s="108"/>
      <c r="AT506" s="108"/>
      <c r="AU506" s="108"/>
      <c r="AV506" s="108"/>
      <c r="AW506" s="108"/>
      <c r="AX506" s="108"/>
      <c r="AY506" s="108"/>
      <c r="AZ506" s="108"/>
      <c r="BA506" s="108"/>
      <c r="BB506" s="108"/>
      <c r="BC506" s="108"/>
      <c r="BD506" s="108"/>
      <c r="BE506" s="108"/>
    </row>
    <row r="507" spans="1:57" ht="12.75" customHeigh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9"/>
      <c r="AO507" s="108"/>
      <c r="AP507" s="108"/>
      <c r="AQ507" s="108"/>
      <c r="AR507" s="108"/>
      <c r="AS507" s="108"/>
      <c r="AT507" s="108"/>
      <c r="AU507" s="108"/>
      <c r="AV507" s="108"/>
      <c r="AW507" s="108"/>
      <c r="AX507" s="108"/>
      <c r="AY507" s="108"/>
      <c r="AZ507" s="108"/>
      <c r="BA507" s="108"/>
      <c r="BB507" s="108"/>
      <c r="BC507" s="108"/>
      <c r="BD507" s="108"/>
      <c r="BE507" s="108"/>
    </row>
    <row r="508" spans="1:57" ht="12.75" customHeigh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9"/>
      <c r="AO508" s="108"/>
      <c r="AP508" s="108"/>
      <c r="AQ508" s="108"/>
      <c r="AR508" s="108"/>
      <c r="AS508" s="108"/>
      <c r="AT508" s="108"/>
      <c r="AU508" s="108"/>
      <c r="AV508" s="108"/>
      <c r="AW508" s="108"/>
      <c r="AX508" s="108"/>
      <c r="AY508" s="108"/>
      <c r="AZ508" s="108"/>
      <c r="BA508" s="108"/>
      <c r="BB508" s="108"/>
      <c r="BC508" s="108"/>
      <c r="BD508" s="108"/>
      <c r="BE508" s="108"/>
    </row>
    <row r="509" spans="1:57" ht="12.75" customHeigh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9"/>
      <c r="AO509" s="108"/>
      <c r="AP509" s="108"/>
      <c r="AQ509" s="108"/>
      <c r="AR509" s="108"/>
      <c r="AS509" s="108"/>
      <c r="AT509" s="108"/>
      <c r="AU509" s="108"/>
      <c r="AV509" s="108"/>
      <c r="AW509" s="108"/>
      <c r="AX509" s="108"/>
      <c r="AY509" s="108"/>
      <c r="AZ509" s="108"/>
      <c r="BA509" s="108"/>
      <c r="BB509" s="108"/>
      <c r="BC509" s="108"/>
      <c r="BD509" s="108"/>
      <c r="BE509" s="108"/>
    </row>
    <row r="510" spans="1:57" ht="12.75" customHeigh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9"/>
      <c r="AO510" s="108"/>
      <c r="AP510" s="108"/>
      <c r="AQ510" s="108"/>
      <c r="AR510" s="108"/>
      <c r="AS510" s="108"/>
      <c r="AT510" s="108"/>
      <c r="AU510" s="108"/>
      <c r="AV510" s="108"/>
      <c r="AW510" s="108"/>
      <c r="AX510" s="108"/>
      <c r="AY510" s="108"/>
      <c r="AZ510" s="108"/>
      <c r="BA510" s="108"/>
      <c r="BB510" s="108"/>
      <c r="BC510" s="108"/>
      <c r="BD510" s="108"/>
      <c r="BE510" s="108"/>
    </row>
    <row r="511" spans="1:57" ht="12.75" customHeigh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9"/>
      <c r="AO511" s="108"/>
      <c r="AP511" s="108"/>
      <c r="AQ511" s="108"/>
      <c r="AR511" s="108"/>
      <c r="AS511" s="108"/>
      <c r="AT511" s="108"/>
      <c r="AU511" s="108"/>
      <c r="AV511" s="108"/>
      <c r="AW511" s="108"/>
      <c r="AX511" s="108"/>
      <c r="AY511" s="108"/>
      <c r="AZ511" s="108"/>
      <c r="BA511" s="108"/>
      <c r="BB511" s="108"/>
      <c r="BC511" s="108"/>
      <c r="BD511" s="108"/>
      <c r="BE511" s="108"/>
    </row>
    <row r="512" spans="1:57" ht="12.75" customHeigh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9"/>
      <c r="AO512" s="108"/>
      <c r="AP512" s="108"/>
      <c r="AQ512" s="108"/>
      <c r="AR512" s="108"/>
      <c r="AS512" s="108"/>
      <c r="AT512" s="108"/>
      <c r="AU512" s="108"/>
      <c r="AV512" s="108"/>
      <c r="AW512" s="108"/>
      <c r="AX512" s="108"/>
      <c r="AY512" s="108"/>
      <c r="AZ512" s="108"/>
      <c r="BA512" s="108"/>
      <c r="BB512" s="108"/>
      <c r="BC512" s="108"/>
      <c r="BD512" s="108"/>
      <c r="BE512" s="108"/>
    </row>
    <row r="513" spans="1:57" ht="12.75" customHeigh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9"/>
      <c r="AO513" s="108"/>
      <c r="AP513" s="108"/>
      <c r="AQ513" s="108"/>
      <c r="AR513" s="108"/>
      <c r="AS513" s="108"/>
      <c r="AT513" s="108"/>
      <c r="AU513" s="108"/>
      <c r="AV513" s="108"/>
      <c r="AW513" s="108"/>
      <c r="AX513" s="108"/>
      <c r="AY513" s="108"/>
      <c r="AZ513" s="108"/>
      <c r="BA513" s="108"/>
      <c r="BB513" s="108"/>
      <c r="BC513" s="108"/>
      <c r="BD513" s="108"/>
      <c r="BE513" s="108"/>
    </row>
    <row r="514" spans="1:57" ht="12.75" customHeigh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9"/>
      <c r="AO514" s="108"/>
      <c r="AP514" s="108"/>
      <c r="AQ514" s="108"/>
      <c r="AR514" s="108"/>
      <c r="AS514" s="108"/>
      <c r="AT514" s="108"/>
      <c r="AU514" s="108"/>
      <c r="AV514" s="108"/>
      <c r="AW514" s="108"/>
      <c r="AX514" s="108"/>
      <c r="AY514" s="108"/>
      <c r="AZ514" s="108"/>
      <c r="BA514" s="108"/>
      <c r="BB514" s="108"/>
      <c r="BC514" s="108"/>
      <c r="BD514" s="108"/>
      <c r="BE514" s="108"/>
    </row>
    <row r="515" spans="1:57" ht="12.75" customHeigh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9"/>
      <c r="AO515" s="108"/>
      <c r="AP515" s="108"/>
      <c r="AQ515" s="108"/>
      <c r="AR515" s="108"/>
      <c r="AS515" s="108"/>
      <c r="AT515" s="108"/>
      <c r="AU515" s="108"/>
      <c r="AV515" s="108"/>
      <c r="AW515" s="108"/>
      <c r="AX515" s="108"/>
      <c r="AY515" s="108"/>
      <c r="AZ515" s="108"/>
      <c r="BA515" s="108"/>
      <c r="BB515" s="108"/>
      <c r="BC515" s="108"/>
      <c r="BD515" s="108"/>
      <c r="BE515" s="108"/>
    </row>
    <row r="516" spans="1:57" ht="12.75" customHeigh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9"/>
      <c r="AO516" s="108"/>
      <c r="AP516" s="108"/>
      <c r="AQ516" s="108"/>
      <c r="AR516" s="108"/>
      <c r="AS516" s="108"/>
      <c r="AT516" s="108"/>
      <c r="AU516" s="108"/>
      <c r="AV516" s="108"/>
      <c r="AW516" s="108"/>
      <c r="AX516" s="108"/>
      <c r="AY516" s="108"/>
      <c r="AZ516" s="108"/>
      <c r="BA516" s="108"/>
      <c r="BB516" s="108"/>
      <c r="BC516" s="108"/>
      <c r="BD516" s="108"/>
      <c r="BE516" s="108"/>
    </row>
    <row r="517" spans="1:57" ht="12.75" customHeigh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9"/>
      <c r="AO517" s="108"/>
      <c r="AP517" s="108"/>
      <c r="AQ517" s="108"/>
      <c r="AR517" s="108"/>
      <c r="AS517" s="108"/>
      <c r="AT517" s="108"/>
      <c r="AU517" s="108"/>
      <c r="AV517" s="108"/>
      <c r="AW517" s="108"/>
      <c r="AX517" s="108"/>
      <c r="AY517" s="108"/>
      <c r="AZ517" s="108"/>
      <c r="BA517" s="108"/>
      <c r="BB517" s="108"/>
      <c r="BC517" s="108"/>
      <c r="BD517" s="108"/>
      <c r="BE517" s="108"/>
    </row>
    <row r="518" spans="1:57" ht="12.75" customHeigh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9"/>
      <c r="AO518" s="108"/>
      <c r="AP518" s="108"/>
      <c r="AQ518" s="108"/>
      <c r="AR518" s="108"/>
      <c r="AS518" s="108"/>
      <c r="AT518" s="108"/>
      <c r="AU518" s="108"/>
      <c r="AV518" s="108"/>
      <c r="AW518" s="108"/>
      <c r="AX518" s="108"/>
      <c r="AY518" s="108"/>
      <c r="AZ518" s="108"/>
      <c r="BA518" s="108"/>
      <c r="BB518" s="108"/>
      <c r="BC518" s="108"/>
      <c r="BD518" s="108"/>
      <c r="BE518" s="108"/>
    </row>
    <row r="519" spans="1:57" ht="12.75" customHeigh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9"/>
      <c r="AO519" s="108"/>
      <c r="AP519" s="108"/>
      <c r="AQ519" s="108"/>
      <c r="AR519" s="108"/>
      <c r="AS519" s="108"/>
      <c r="AT519" s="108"/>
      <c r="AU519" s="108"/>
      <c r="AV519" s="108"/>
      <c r="AW519" s="108"/>
      <c r="AX519" s="108"/>
      <c r="AY519" s="108"/>
      <c r="AZ519" s="108"/>
      <c r="BA519" s="108"/>
      <c r="BB519" s="108"/>
      <c r="BC519" s="108"/>
      <c r="BD519" s="108"/>
      <c r="BE519" s="108"/>
    </row>
    <row r="520" spans="1:57" ht="12.75" customHeigh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9"/>
      <c r="AO520" s="108"/>
      <c r="AP520" s="108"/>
      <c r="AQ520" s="108"/>
      <c r="AR520" s="108"/>
      <c r="AS520" s="108"/>
      <c r="AT520" s="108"/>
      <c r="AU520" s="108"/>
      <c r="AV520" s="108"/>
      <c r="AW520" s="108"/>
      <c r="AX520" s="108"/>
      <c r="AY520" s="108"/>
      <c r="AZ520" s="108"/>
      <c r="BA520" s="108"/>
      <c r="BB520" s="108"/>
      <c r="BC520" s="108"/>
      <c r="BD520" s="108"/>
      <c r="BE520" s="108"/>
    </row>
    <row r="521" spans="1:57" ht="12.75" customHeigh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9"/>
      <c r="AO521" s="108"/>
      <c r="AP521" s="108"/>
      <c r="AQ521" s="108"/>
      <c r="AR521" s="108"/>
      <c r="AS521" s="108"/>
      <c r="AT521" s="108"/>
      <c r="AU521" s="108"/>
      <c r="AV521" s="108"/>
      <c r="AW521" s="108"/>
      <c r="AX521" s="108"/>
      <c r="AY521" s="108"/>
      <c r="AZ521" s="108"/>
      <c r="BA521" s="108"/>
      <c r="BB521" s="108"/>
      <c r="BC521" s="108"/>
      <c r="BD521" s="108"/>
      <c r="BE521" s="108"/>
    </row>
    <row r="522" spans="1:57" ht="12.75" customHeigh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9"/>
      <c r="AO522" s="108"/>
      <c r="AP522" s="108"/>
      <c r="AQ522" s="108"/>
      <c r="AR522" s="108"/>
      <c r="AS522" s="108"/>
      <c r="AT522" s="108"/>
      <c r="AU522" s="108"/>
      <c r="AV522" s="108"/>
      <c r="AW522" s="108"/>
      <c r="AX522" s="108"/>
      <c r="AY522" s="108"/>
      <c r="AZ522" s="108"/>
      <c r="BA522" s="108"/>
      <c r="BB522" s="108"/>
      <c r="BC522" s="108"/>
      <c r="BD522" s="108"/>
      <c r="BE522" s="108"/>
    </row>
    <row r="523" spans="1:57" ht="12.75" customHeigh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9"/>
      <c r="AO523" s="108"/>
      <c r="AP523" s="108"/>
      <c r="AQ523" s="108"/>
      <c r="AR523" s="108"/>
      <c r="AS523" s="108"/>
      <c r="AT523" s="108"/>
      <c r="AU523" s="108"/>
      <c r="AV523" s="108"/>
      <c r="AW523" s="108"/>
      <c r="AX523" s="108"/>
      <c r="AY523" s="108"/>
      <c r="AZ523" s="108"/>
      <c r="BA523" s="108"/>
      <c r="BB523" s="108"/>
      <c r="BC523" s="108"/>
      <c r="BD523" s="108"/>
      <c r="BE523" s="108"/>
    </row>
    <row r="524" spans="1:57" ht="12.75" customHeigh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9"/>
      <c r="AO524" s="108"/>
      <c r="AP524" s="108"/>
      <c r="AQ524" s="108"/>
      <c r="AR524" s="108"/>
      <c r="AS524" s="108"/>
      <c r="AT524" s="108"/>
      <c r="AU524" s="108"/>
      <c r="AV524" s="108"/>
      <c r="AW524" s="108"/>
      <c r="AX524" s="108"/>
      <c r="AY524" s="108"/>
      <c r="AZ524" s="108"/>
      <c r="BA524" s="108"/>
      <c r="BB524" s="108"/>
      <c r="BC524" s="108"/>
      <c r="BD524" s="108"/>
      <c r="BE524" s="108"/>
    </row>
    <row r="525" spans="1:57" ht="12.75" customHeigh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9"/>
      <c r="AO525" s="108"/>
      <c r="AP525" s="108"/>
      <c r="AQ525" s="108"/>
      <c r="AR525" s="108"/>
      <c r="AS525" s="108"/>
      <c r="AT525" s="108"/>
      <c r="AU525" s="108"/>
      <c r="AV525" s="108"/>
      <c r="AW525" s="108"/>
      <c r="AX525" s="108"/>
      <c r="AY525" s="108"/>
      <c r="AZ525" s="108"/>
      <c r="BA525" s="108"/>
      <c r="BB525" s="108"/>
      <c r="BC525" s="108"/>
      <c r="BD525" s="108"/>
      <c r="BE525" s="108"/>
    </row>
    <row r="526" spans="1:57" ht="12.75" customHeigh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9"/>
      <c r="AO526" s="108"/>
      <c r="AP526" s="108"/>
      <c r="AQ526" s="108"/>
      <c r="AR526" s="108"/>
      <c r="AS526" s="108"/>
      <c r="AT526" s="108"/>
      <c r="AU526" s="108"/>
      <c r="AV526" s="108"/>
      <c r="AW526" s="108"/>
      <c r="AX526" s="108"/>
      <c r="AY526" s="108"/>
      <c r="AZ526" s="108"/>
      <c r="BA526" s="108"/>
      <c r="BB526" s="108"/>
      <c r="BC526" s="108"/>
      <c r="BD526" s="108"/>
      <c r="BE526" s="108"/>
    </row>
    <row r="527" spans="1:57" ht="12.75" customHeigh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9"/>
      <c r="AO527" s="108"/>
      <c r="AP527" s="108"/>
      <c r="AQ527" s="108"/>
      <c r="AR527" s="108"/>
      <c r="AS527" s="108"/>
      <c r="AT527" s="108"/>
      <c r="AU527" s="108"/>
      <c r="AV527" s="108"/>
      <c r="AW527" s="108"/>
      <c r="AX527" s="108"/>
      <c r="AY527" s="108"/>
      <c r="AZ527" s="108"/>
      <c r="BA527" s="108"/>
      <c r="BB527" s="108"/>
      <c r="BC527" s="108"/>
      <c r="BD527" s="108"/>
      <c r="BE527" s="108"/>
    </row>
    <row r="528" spans="1:57" ht="12.75" customHeigh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9"/>
      <c r="AO528" s="108"/>
      <c r="AP528" s="108"/>
      <c r="AQ528" s="108"/>
      <c r="AR528" s="108"/>
      <c r="AS528" s="108"/>
      <c r="AT528" s="108"/>
      <c r="AU528" s="108"/>
      <c r="AV528" s="108"/>
      <c r="AW528" s="108"/>
      <c r="AX528" s="108"/>
      <c r="AY528" s="108"/>
      <c r="AZ528" s="108"/>
      <c r="BA528" s="108"/>
      <c r="BB528" s="108"/>
      <c r="BC528" s="108"/>
      <c r="BD528" s="108"/>
      <c r="BE528" s="108"/>
    </row>
    <row r="529" spans="1:57" ht="12.75" customHeigh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9"/>
      <c r="AO529" s="108"/>
      <c r="AP529" s="108"/>
      <c r="AQ529" s="108"/>
      <c r="AR529" s="108"/>
      <c r="AS529" s="108"/>
      <c r="AT529" s="108"/>
      <c r="AU529" s="108"/>
      <c r="AV529" s="108"/>
      <c r="AW529" s="108"/>
      <c r="AX529" s="108"/>
      <c r="AY529" s="108"/>
      <c r="AZ529" s="108"/>
      <c r="BA529" s="108"/>
      <c r="BB529" s="108"/>
      <c r="BC529" s="108"/>
      <c r="BD529" s="108"/>
      <c r="BE529" s="108"/>
    </row>
    <row r="530" spans="1:57" ht="12.75" customHeigh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9"/>
      <c r="AO530" s="108"/>
      <c r="AP530" s="108"/>
      <c r="AQ530" s="108"/>
      <c r="AR530" s="108"/>
      <c r="AS530" s="108"/>
      <c r="AT530" s="108"/>
      <c r="AU530" s="108"/>
      <c r="AV530" s="108"/>
      <c r="AW530" s="108"/>
      <c r="AX530" s="108"/>
      <c r="AY530" s="108"/>
      <c r="AZ530" s="108"/>
      <c r="BA530" s="108"/>
      <c r="BB530" s="108"/>
      <c r="BC530" s="108"/>
      <c r="BD530" s="108"/>
      <c r="BE530" s="108"/>
    </row>
    <row r="531" spans="1:57" ht="12.75" customHeigh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9"/>
      <c r="AO531" s="108"/>
      <c r="AP531" s="108"/>
      <c r="AQ531" s="108"/>
      <c r="AR531" s="108"/>
      <c r="AS531" s="108"/>
      <c r="AT531" s="108"/>
      <c r="AU531" s="108"/>
      <c r="AV531" s="108"/>
      <c r="AW531" s="108"/>
      <c r="AX531" s="108"/>
      <c r="AY531" s="108"/>
      <c r="AZ531" s="108"/>
      <c r="BA531" s="108"/>
      <c r="BB531" s="108"/>
      <c r="BC531" s="108"/>
      <c r="BD531" s="108"/>
      <c r="BE531" s="108"/>
    </row>
    <row r="532" spans="1:57" ht="12.75" customHeigh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9"/>
      <c r="AO532" s="108"/>
      <c r="AP532" s="108"/>
      <c r="AQ532" s="108"/>
      <c r="AR532" s="108"/>
      <c r="AS532" s="108"/>
      <c r="AT532" s="108"/>
      <c r="AU532" s="108"/>
      <c r="AV532" s="108"/>
      <c r="AW532" s="108"/>
      <c r="AX532" s="108"/>
      <c r="AY532" s="108"/>
      <c r="AZ532" s="108"/>
      <c r="BA532" s="108"/>
      <c r="BB532" s="108"/>
      <c r="BC532" s="108"/>
      <c r="BD532" s="108"/>
      <c r="BE532" s="108"/>
    </row>
    <row r="533" spans="1:57" ht="12.75" customHeigh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9"/>
      <c r="AO533" s="108"/>
      <c r="AP533" s="108"/>
      <c r="AQ533" s="108"/>
      <c r="AR533" s="108"/>
      <c r="AS533" s="108"/>
      <c r="AT533" s="108"/>
      <c r="AU533" s="108"/>
      <c r="AV533" s="108"/>
      <c r="AW533" s="108"/>
      <c r="AX533" s="108"/>
      <c r="AY533" s="108"/>
      <c r="AZ533" s="108"/>
      <c r="BA533" s="108"/>
      <c r="BB533" s="108"/>
      <c r="BC533" s="108"/>
      <c r="BD533" s="108"/>
      <c r="BE533" s="108"/>
    </row>
    <row r="534" spans="1:57" ht="12.75" customHeigh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9"/>
      <c r="AO534" s="108"/>
      <c r="AP534" s="108"/>
      <c r="AQ534" s="108"/>
      <c r="AR534" s="108"/>
      <c r="AS534" s="108"/>
      <c r="AT534" s="108"/>
      <c r="AU534" s="108"/>
      <c r="AV534" s="108"/>
      <c r="AW534" s="108"/>
      <c r="AX534" s="108"/>
      <c r="AY534" s="108"/>
      <c r="AZ534" s="108"/>
      <c r="BA534" s="108"/>
      <c r="BB534" s="108"/>
      <c r="BC534" s="108"/>
      <c r="BD534" s="108"/>
      <c r="BE534" s="108"/>
    </row>
    <row r="535" spans="1:57" ht="12.75" customHeigh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9"/>
      <c r="AO535" s="108"/>
      <c r="AP535" s="108"/>
      <c r="AQ535" s="108"/>
      <c r="AR535" s="108"/>
      <c r="AS535" s="108"/>
      <c r="AT535" s="108"/>
      <c r="AU535" s="108"/>
      <c r="AV535" s="108"/>
      <c r="AW535" s="108"/>
      <c r="AX535" s="108"/>
      <c r="AY535" s="108"/>
      <c r="AZ535" s="108"/>
      <c r="BA535" s="108"/>
      <c r="BB535" s="108"/>
      <c r="BC535" s="108"/>
      <c r="BD535" s="108"/>
      <c r="BE535" s="108"/>
    </row>
    <row r="536" spans="1:57" ht="12.75" customHeigh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9"/>
      <c r="AO536" s="108"/>
      <c r="AP536" s="108"/>
      <c r="AQ536" s="108"/>
      <c r="AR536" s="108"/>
      <c r="AS536" s="108"/>
      <c r="AT536" s="108"/>
      <c r="AU536" s="108"/>
      <c r="AV536" s="108"/>
      <c r="AW536" s="108"/>
      <c r="AX536" s="108"/>
      <c r="AY536" s="108"/>
      <c r="AZ536" s="108"/>
      <c r="BA536" s="108"/>
      <c r="BB536" s="108"/>
      <c r="BC536" s="108"/>
      <c r="BD536" s="108"/>
      <c r="BE536" s="108"/>
    </row>
    <row r="537" spans="1:57" ht="12.75" customHeigh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9"/>
      <c r="AO537" s="108"/>
      <c r="AP537" s="108"/>
      <c r="AQ537" s="108"/>
      <c r="AR537" s="108"/>
      <c r="AS537" s="108"/>
      <c r="AT537" s="108"/>
      <c r="AU537" s="108"/>
      <c r="AV537" s="108"/>
      <c r="AW537" s="108"/>
      <c r="AX537" s="108"/>
      <c r="AY537" s="108"/>
      <c r="AZ537" s="108"/>
      <c r="BA537" s="108"/>
      <c r="BB537" s="108"/>
      <c r="BC537" s="108"/>
      <c r="BD537" s="108"/>
      <c r="BE537" s="108"/>
    </row>
    <row r="538" spans="1:57" ht="12.75" customHeigh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9"/>
      <c r="AO538" s="108"/>
      <c r="AP538" s="108"/>
      <c r="AQ538" s="108"/>
      <c r="AR538" s="108"/>
      <c r="AS538" s="108"/>
      <c r="AT538" s="108"/>
      <c r="AU538" s="108"/>
      <c r="AV538" s="108"/>
      <c r="AW538" s="108"/>
      <c r="AX538" s="108"/>
      <c r="AY538" s="108"/>
      <c r="AZ538" s="108"/>
      <c r="BA538" s="108"/>
      <c r="BB538" s="108"/>
      <c r="BC538" s="108"/>
      <c r="BD538" s="108"/>
      <c r="BE538" s="108"/>
    </row>
    <row r="539" spans="1:57" ht="12.75" customHeigh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9"/>
      <c r="AO539" s="108"/>
      <c r="AP539" s="108"/>
      <c r="AQ539" s="108"/>
      <c r="AR539" s="108"/>
      <c r="AS539" s="108"/>
      <c r="AT539" s="108"/>
      <c r="AU539" s="108"/>
      <c r="AV539" s="108"/>
      <c r="AW539" s="108"/>
      <c r="AX539" s="108"/>
      <c r="AY539" s="108"/>
      <c r="AZ539" s="108"/>
      <c r="BA539" s="108"/>
      <c r="BB539" s="108"/>
      <c r="BC539" s="108"/>
      <c r="BD539" s="108"/>
      <c r="BE539" s="108"/>
    </row>
    <row r="540" spans="1:57" ht="12.75" customHeigh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9"/>
      <c r="AO540" s="108"/>
      <c r="AP540" s="108"/>
      <c r="AQ540" s="108"/>
      <c r="AR540" s="108"/>
      <c r="AS540" s="108"/>
      <c r="AT540" s="108"/>
      <c r="AU540" s="108"/>
      <c r="AV540" s="108"/>
      <c r="AW540" s="108"/>
      <c r="AX540" s="108"/>
      <c r="AY540" s="108"/>
      <c r="AZ540" s="108"/>
      <c r="BA540" s="108"/>
      <c r="BB540" s="108"/>
      <c r="BC540" s="108"/>
      <c r="BD540" s="108"/>
      <c r="BE540" s="108"/>
    </row>
    <row r="541" spans="1:57" ht="12.75" customHeigh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9"/>
      <c r="AO541" s="108"/>
      <c r="AP541" s="108"/>
      <c r="AQ541" s="108"/>
      <c r="AR541" s="108"/>
      <c r="AS541" s="108"/>
      <c r="AT541" s="108"/>
      <c r="AU541" s="108"/>
      <c r="AV541" s="108"/>
      <c r="AW541" s="108"/>
      <c r="AX541" s="108"/>
      <c r="AY541" s="108"/>
      <c r="AZ541" s="108"/>
      <c r="BA541" s="108"/>
      <c r="BB541" s="108"/>
      <c r="BC541" s="108"/>
      <c r="BD541" s="108"/>
      <c r="BE541" s="108"/>
    </row>
    <row r="542" spans="1:57" ht="12.75" customHeigh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9"/>
      <c r="AO542" s="108"/>
      <c r="AP542" s="108"/>
      <c r="AQ542" s="108"/>
      <c r="AR542" s="108"/>
      <c r="AS542" s="108"/>
      <c r="AT542" s="108"/>
      <c r="AU542" s="108"/>
      <c r="AV542" s="108"/>
      <c r="AW542" s="108"/>
      <c r="AX542" s="108"/>
      <c r="AY542" s="108"/>
      <c r="AZ542" s="108"/>
      <c r="BA542" s="108"/>
      <c r="BB542" s="108"/>
      <c r="BC542" s="108"/>
      <c r="BD542" s="108"/>
      <c r="BE542" s="108"/>
    </row>
    <row r="543" spans="1:57" ht="12.75" customHeigh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9"/>
      <c r="AO543" s="108"/>
      <c r="AP543" s="108"/>
      <c r="AQ543" s="108"/>
      <c r="AR543" s="108"/>
      <c r="AS543" s="108"/>
      <c r="AT543" s="108"/>
      <c r="AU543" s="108"/>
      <c r="AV543" s="108"/>
      <c r="AW543" s="108"/>
      <c r="AX543" s="108"/>
      <c r="AY543" s="108"/>
      <c r="AZ543" s="108"/>
      <c r="BA543" s="108"/>
      <c r="BB543" s="108"/>
      <c r="BC543" s="108"/>
      <c r="BD543" s="108"/>
      <c r="BE543" s="108"/>
    </row>
    <row r="544" spans="1:57" ht="12.75" customHeigh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9"/>
      <c r="AO544" s="108"/>
      <c r="AP544" s="108"/>
      <c r="AQ544" s="108"/>
      <c r="AR544" s="108"/>
      <c r="AS544" s="108"/>
      <c r="AT544" s="108"/>
      <c r="AU544" s="108"/>
      <c r="AV544" s="108"/>
      <c r="AW544" s="108"/>
      <c r="AX544" s="108"/>
      <c r="AY544" s="108"/>
      <c r="AZ544" s="108"/>
      <c r="BA544" s="108"/>
      <c r="BB544" s="108"/>
      <c r="BC544" s="108"/>
      <c r="BD544" s="108"/>
      <c r="BE544" s="108"/>
    </row>
    <row r="545" spans="1:57" ht="12.75" customHeigh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9"/>
      <c r="AO545" s="108"/>
      <c r="AP545" s="108"/>
      <c r="AQ545" s="108"/>
      <c r="AR545" s="108"/>
      <c r="AS545" s="108"/>
      <c r="AT545" s="108"/>
      <c r="AU545" s="108"/>
      <c r="AV545" s="108"/>
      <c r="AW545" s="108"/>
      <c r="AX545" s="108"/>
      <c r="AY545" s="108"/>
      <c r="AZ545" s="108"/>
      <c r="BA545" s="108"/>
      <c r="BB545" s="108"/>
      <c r="BC545" s="108"/>
      <c r="BD545" s="108"/>
      <c r="BE545" s="108"/>
    </row>
    <row r="546" spans="1:57" ht="12.75" customHeigh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9"/>
      <c r="AO546" s="108"/>
      <c r="AP546" s="108"/>
      <c r="AQ546" s="108"/>
      <c r="AR546" s="108"/>
      <c r="AS546" s="108"/>
      <c r="AT546" s="108"/>
      <c r="AU546" s="108"/>
      <c r="AV546" s="108"/>
      <c r="AW546" s="108"/>
      <c r="AX546" s="108"/>
      <c r="AY546" s="108"/>
      <c r="AZ546" s="108"/>
      <c r="BA546" s="108"/>
      <c r="BB546" s="108"/>
      <c r="BC546" s="108"/>
      <c r="BD546" s="108"/>
      <c r="BE546" s="108"/>
    </row>
    <row r="547" spans="1:57" ht="12.75" customHeigh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9"/>
      <c r="AO547" s="108"/>
      <c r="AP547" s="108"/>
      <c r="AQ547" s="108"/>
      <c r="AR547" s="108"/>
      <c r="AS547" s="108"/>
      <c r="AT547" s="108"/>
      <c r="AU547" s="108"/>
      <c r="AV547" s="108"/>
      <c r="AW547" s="108"/>
      <c r="AX547" s="108"/>
      <c r="AY547" s="108"/>
      <c r="AZ547" s="108"/>
      <c r="BA547" s="108"/>
      <c r="BB547" s="108"/>
      <c r="BC547" s="108"/>
      <c r="BD547" s="108"/>
      <c r="BE547" s="108"/>
    </row>
    <row r="548" spans="1:57" ht="12.75" customHeigh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9"/>
      <c r="AO548" s="108"/>
      <c r="AP548" s="108"/>
      <c r="AQ548" s="108"/>
      <c r="AR548" s="108"/>
      <c r="AS548" s="108"/>
      <c r="AT548" s="108"/>
      <c r="AU548" s="108"/>
      <c r="AV548" s="108"/>
      <c r="AW548" s="108"/>
      <c r="AX548" s="108"/>
      <c r="AY548" s="108"/>
      <c r="AZ548" s="108"/>
      <c r="BA548" s="108"/>
      <c r="BB548" s="108"/>
      <c r="BC548" s="108"/>
      <c r="BD548" s="108"/>
      <c r="BE548" s="108"/>
    </row>
    <row r="549" spans="1:57" ht="12.75" customHeigh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9"/>
      <c r="AO549" s="108"/>
      <c r="AP549" s="108"/>
      <c r="AQ549" s="108"/>
      <c r="AR549" s="108"/>
      <c r="AS549" s="108"/>
      <c r="AT549" s="108"/>
      <c r="AU549" s="108"/>
      <c r="AV549" s="108"/>
      <c r="AW549" s="108"/>
      <c r="AX549" s="108"/>
      <c r="AY549" s="108"/>
      <c r="AZ549" s="108"/>
      <c r="BA549" s="108"/>
      <c r="BB549" s="108"/>
      <c r="BC549" s="108"/>
      <c r="BD549" s="108"/>
      <c r="BE549" s="108"/>
    </row>
    <row r="550" spans="1:57" ht="12.75" customHeigh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9"/>
      <c r="AO550" s="108"/>
      <c r="AP550" s="108"/>
      <c r="AQ550" s="108"/>
      <c r="AR550" s="108"/>
      <c r="AS550" s="108"/>
      <c r="AT550" s="108"/>
      <c r="AU550" s="108"/>
      <c r="AV550" s="108"/>
      <c r="AW550" s="108"/>
      <c r="AX550" s="108"/>
      <c r="AY550" s="108"/>
      <c r="AZ550" s="108"/>
      <c r="BA550" s="108"/>
      <c r="BB550" s="108"/>
      <c r="BC550" s="108"/>
      <c r="BD550" s="108"/>
      <c r="BE550" s="108"/>
    </row>
    <row r="551" spans="1:57" ht="12.75" customHeigh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9"/>
      <c r="AO551" s="108"/>
      <c r="AP551" s="108"/>
      <c r="AQ551" s="108"/>
      <c r="AR551" s="108"/>
      <c r="AS551" s="108"/>
      <c r="AT551" s="108"/>
      <c r="AU551" s="108"/>
      <c r="AV551" s="108"/>
      <c r="AW551" s="108"/>
      <c r="AX551" s="108"/>
      <c r="AY551" s="108"/>
      <c r="AZ551" s="108"/>
      <c r="BA551" s="108"/>
      <c r="BB551" s="108"/>
      <c r="BC551" s="108"/>
      <c r="BD551" s="108"/>
      <c r="BE551" s="108"/>
    </row>
    <row r="552" spans="1:57" ht="12.75" customHeigh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9"/>
      <c r="AO552" s="108"/>
      <c r="AP552" s="108"/>
      <c r="AQ552" s="108"/>
      <c r="AR552" s="108"/>
      <c r="AS552" s="108"/>
      <c r="AT552" s="108"/>
      <c r="AU552" s="108"/>
      <c r="AV552" s="108"/>
      <c r="AW552" s="108"/>
      <c r="AX552" s="108"/>
      <c r="AY552" s="108"/>
      <c r="AZ552" s="108"/>
      <c r="BA552" s="108"/>
      <c r="BB552" s="108"/>
      <c r="BC552" s="108"/>
      <c r="BD552" s="108"/>
      <c r="BE552" s="108"/>
    </row>
    <row r="553" spans="1:57" ht="12.75" customHeigh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9"/>
      <c r="AO553" s="108"/>
      <c r="AP553" s="108"/>
      <c r="AQ553" s="108"/>
      <c r="AR553" s="108"/>
      <c r="AS553" s="108"/>
      <c r="AT553" s="108"/>
      <c r="AU553" s="108"/>
      <c r="AV553" s="108"/>
      <c r="AW553" s="108"/>
      <c r="AX553" s="108"/>
      <c r="AY553" s="108"/>
      <c r="AZ553" s="108"/>
      <c r="BA553" s="108"/>
      <c r="BB553" s="108"/>
      <c r="BC553" s="108"/>
      <c r="BD553" s="108"/>
      <c r="BE553" s="108"/>
    </row>
    <row r="554" spans="1:57" ht="12.75" customHeigh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9"/>
      <c r="AO554" s="108"/>
      <c r="AP554" s="108"/>
      <c r="AQ554" s="108"/>
      <c r="AR554" s="108"/>
      <c r="AS554" s="108"/>
      <c r="AT554" s="108"/>
      <c r="AU554" s="108"/>
      <c r="AV554" s="108"/>
      <c r="AW554" s="108"/>
      <c r="AX554" s="108"/>
      <c r="AY554" s="108"/>
      <c r="AZ554" s="108"/>
      <c r="BA554" s="108"/>
      <c r="BB554" s="108"/>
      <c r="BC554" s="108"/>
      <c r="BD554" s="108"/>
      <c r="BE554" s="108"/>
    </row>
    <row r="555" spans="1:57" ht="12.75" customHeigh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9"/>
      <c r="AO555" s="108"/>
      <c r="AP555" s="108"/>
      <c r="AQ555" s="108"/>
      <c r="AR555" s="108"/>
      <c r="AS555" s="108"/>
      <c r="AT555" s="108"/>
      <c r="AU555" s="108"/>
      <c r="AV555" s="108"/>
      <c r="AW555" s="108"/>
      <c r="AX555" s="108"/>
      <c r="AY555" s="108"/>
      <c r="AZ555" s="108"/>
      <c r="BA555" s="108"/>
      <c r="BB555" s="108"/>
      <c r="BC555" s="108"/>
      <c r="BD555" s="108"/>
      <c r="BE555" s="108"/>
    </row>
    <row r="556" spans="1:57" ht="12.75" customHeigh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9"/>
      <c r="AO556" s="108"/>
      <c r="AP556" s="108"/>
      <c r="AQ556" s="108"/>
      <c r="AR556" s="108"/>
      <c r="AS556" s="108"/>
      <c r="AT556" s="108"/>
      <c r="AU556" s="108"/>
      <c r="AV556" s="108"/>
      <c r="AW556" s="108"/>
      <c r="AX556" s="108"/>
      <c r="AY556" s="108"/>
      <c r="AZ556" s="108"/>
      <c r="BA556" s="108"/>
      <c r="BB556" s="108"/>
      <c r="BC556" s="108"/>
      <c r="BD556" s="108"/>
      <c r="BE556" s="108"/>
    </row>
    <row r="557" spans="1:57" ht="12.75" customHeigh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9"/>
      <c r="AO557" s="108"/>
      <c r="AP557" s="108"/>
      <c r="AQ557" s="108"/>
      <c r="AR557" s="108"/>
      <c r="AS557" s="108"/>
      <c r="AT557" s="108"/>
      <c r="AU557" s="108"/>
      <c r="AV557" s="108"/>
      <c r="AW557" s="108"/>
      <c r="AX557" s="108"/>
      <c r="AY557" s="108"/>
      <c r="AZ557" s="108"/>
      <c r="BA557" s="108"/>
      <c r="BB557" s="108"/>
      <c r="BC557" s="108"/>
      <c r="BD557" s="108"/>
      <c r="BE557" s="108"/>
    </row>
    <row r="558" spans="1:57" ht="12.75" customHeigh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9"/>
      <c r="AO558" s="108"/>
      <c r="AP558" s="108"/>
      <c r="AQ558" s="108"/>
      <c r="AR558" s="108"/>
      <c r="AS558" s="108"/>
      <c r="AT558" s="108"/>
      <c r="AU558" s="108"/>
      <c r="AV558" s="108"/>
      <c r="AW558" s="108"/>
      <c r="AX558" s="108"/>
      <c r="AY558" s="108"/>
      <c r="AZ558" s="108"/>
      <c r="BA558" s="108"/>
      <c r="BB558" s="108"/>
      <c r="BC558" s="108"/>
      <c r="BD558" s="108"/>
      <c r="BE558" s="108"/>
    </row>
    <row r="559" spans="1:57" ht="12.75" customHeigh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9"/>
      <c r="AO559" s="108"/>
      <c r="AP559" s="108"/>
      <c r="AQ559" s="108"/>
      <c r="AR559" s="108"/>
      <c r="AS559" s="108"/>
      <c r="AT559" s="108"/>
      <c r="AU559" s="108"/>
      <c r="AV559" s="108"/>
      <c r="AW559" s="108"/>
      <c r="AX559" s="108"/>
      <c r="AY559" s="108"/>
      <c r="AZ559" s="108"/>
      <c r="BA559" s="108"/>
      <c r="BB559" s="108"/>
      <c r="BC559" s="108"/>
      <c r="BD559" s="108"/>
      <c r="BE559" s="108"/>
    </row>
    <row r="560" spans="1:57" ht="12.75" customHeigh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9"/>
      <c r="AO560" s="108"/>
      <c r="AP560" s="108"/>
      <c r="AQ560" s="108"/>
      <c r="AR560" s="108"/>
      <c r="AS560" s="108"/>
      <c r="AT560" s="108"/>
      <c r="AU560" s="108"/>
      <c r="AV560" s="108"/>
      <c r="AW560" s="108"/>
      <c r="AX560" s="108"/>
      <c r="AY560" s="108"/>
      <c r="AZ560" s="108"/>
      <c r="BA560" s="108"/>
      <c r="BB560" s="108"/>
      <c r="BC560" s="108"/>
      <c r="BD560" s="108"/>
      <c r="BE560" s="108"/>
    </row>
    <row r="561" spans="1:57" ht="12.75" customHeigh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9"/>
      <c r="AO561" s="108"/>
      <c r="AP561" s="108"/>
      <c r="AQ561" s="108"/>
      <c r="AR561" s="108"/>
      <c r="AS561" s="108"/>
      <c r="AT561" s="108"/>
      <c r="AU561" s="108"/>
      <c r="AV561" s="108"/>
      <c r="AW561" s="108"/>
      <c r="AX561" s="108"/>
      <c r="AY561" s="108"/>
      <c r="AZ561" s="108"/>
      <c r="BA561" s="108"/>
      <c r="BB561" s="108"/>
      <c r="BC561" s="108"/>
      <c r="BD561" s="108"/>
      <c r="BE561" s="108"/>
    </row>
    <row r="562" spans="1:57" ht="12.75" customHeigh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9"/>
      <c r="AO562" s="108"/>
      <c r="AP562" s="108"/>
      <c r="AQ562" s="108"/>
      <c r="AR562" s="108"/>
      <c r="AS562" s="108"/>
      <c r="AT562" s="108"/>
      <c r="AU562" s="108"/>
      <c r="AV562" s="108"/>
      <c r="AW562" s="108"/>
      <c r="AX562" s="108"/>
      <c r="AY562" s="108"/>
      <c r="AZ562" s="108"/>
      <c r="BA562" s="108"/>
      <c r="BB562" s="108"/>
      <c r="BC562" s="108"/>
      <c r="BD562" s="108"/>
      <c r="BE562" s="108"/>
    </row>
    <row r="563" spans="1:57" ht="12.75" customHeigh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9"/>
      <c r="AO563" s="108"/>
      <c r="AP563" s="108"/>
      <c r="AQ563" s="108"/>
      <c r="AR563" s="108"/>
      <c r="AS563" s="108"/>
      <c r="AT563" s="108"/>
      <c r="AU563" s="108"/>
      <c r="AV563" s="108"/>
      <c r="AW563" s="108"/>
      <c r="AX563" s="108"/>
      <c r="AY563" s="108"/>
      <c r="AZ563" s="108"/>
      <c r="BA563" s="108"/>
      <c r="BB563" s="108"/>
      <c r="BC563" s="108"/>
      <c r="BD563" s="108"/>
      <c r="BE563" s="108"/>
    </row>
    <row r="564" spans="1:57" ht="12.75" customHeigh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9"/>
      <c r="AO564" s="108"/>
      <c r="AP564" s="108"/>
      <c r="AQ564" s="108"/>
      <c r="AR564" s="108"/>
      <c r="AS564" s="108"/>
      <c r="AT564" s="108"/>
      <c r="AU564" s="108"/>
      <c r="AV564" s="108"/>
      <c r="AW564" s="108"/>
      <c r="AX564" s="108"/>
      <c r="AY564" s="108"/>
      <c r="AZ564" s="108"/>
      <c r="BA564" s="108"/>
      <c r="BB564" s="108"/>
      <c r="BC564" s="108"/>
      <c r="BD564" s="108"/>
      <c r="BE564" s="108"/>
    </row>
    <row r="565" spans="1:57" ht="12.75" customHeigh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9"/>
      <c r="AO565" s="108"/>
      <c r="AP565" s="108"/>
      <c r="AQ565" s="108"/>
      <c r="AR565" s="108"/>
      <c r="AS565" s="108"/>
      <c r="AT565" s="108"/>
      <c r="AU565" s="108"/>
      <c r="AV565" s="108"/>
      <c r="AW565" s="108"/>
      <c r="AX565" s="108"/>
      <c r="AY565" s="108"/>
      <c r="AZ565" s="108"/>
      <c r="BA565" s="108"/>
      <c r="BB565" s="108"/>
      <c r="BC565" s="108"/>
      <c r="BD565" s="108"/>
      <c r="BE565" s="108"/>
    </row>
    <row r="566" spans="1:57" ht="12.75" customHeigh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9"/>
      <c r="AO566" s="108"/>
      <c r="AP566" s="108"/>
      <c r="AQ566" s="108"/>
      <c r="AR566" s="108"/>
      <c r="AS566" s="108"/>
      <c r="AT566" s="108"/>
      <c r="AU566" s="108"/>
      <c r="AV566" s="108"/>
      <c r="AW566" s="108"/>
      <c r="AX566" s="108"/>
      <c r="AY566" s="108"/>
      <c r="AZ566" s="108"/>
      <c r="BA566" s="108"/>
      <c r="BB566" s="108"/>
      <c r="BC566" s="108"/>
      <c r="BD566" s="108"/>
      <c r="BE566" s="108"/>
    </row>
    <row r="567" spans="1:57" ht="12.75" customHeigh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9"/>
      <c r="AO567" s="108"/>
      <c r="AP567" s="108"/>
      <c r="AQ567" s="108"/>
      <c r="AR567" s="108"/>
      <c r="AS567" s="108"/>
      <c r="AT567" s="108"/>
      <c r="AU567" s="108"/>
      <c r="AV567" s="108"/>
      <c r="AW567" s="108"/>
      <c r="AX567" s="108"/>
      <c r="AY567" s="108"/>
      <c r="AZ567" s="108"/>
      <c r="BA567" s="108"/>
      <c r="BB567" s="108"/>
      <c r="BC567" s="108"/>
      <c r="BD567" s="108"/>
      <c r="BE567" s="108"/>
    </row>
    <row r="568" spans="1:57" ht="12.75" customHeigh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9"/>
      <c r="AO568" s="108"/>
      <c r="AP568" s="108"/>
      <c r="AQ568" s="108"/>
      <c r="AR568" s="108"/>
      <c r="AS568" s="108"/>
      <c r="AT568" s="108"/>
      <c r="AU568" s="108"/>
      <c r="AV568" s="108"/>
      <c r="AW568" s="108"/>
      <c r="AX568" s="108"/>
      <c r="AY568" s="108"/>
      <c r="AZ568" s="108"/>
      <c r="BA568" s="108"/>
      <c r="BB568" s="108"/>
      <c r="BC568" s="108"/>
      <c r="BD568" s="108"/>
      <c r="BE568" s="108"/>
    </row>
    <row r="569" spans="1:57" ht="12.75" customHeigh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9"/>
      <c r="AO569" s="108"/>
      <c r="AP569" s="108"/>
      <c r="AQ569" s="108"/>
      <c r="AR569" s="108"/>
      <c r="AS569" s="108"/>
      <c r="AT569" s="108"/>
      <c r="AU569" s="108"/>
      <c r="AV569" s="108"/>
      <c r="AW569" s="108"/>
      <c r="AX569" s="108"/>
      <c r="AY569" s="108"/>
      <c r="AZ569" s="108"/>
      <c r="BA569" s="108"/>
      <c r="BB569" s="108"/>
      <c r="BC569" s="108"/>
      <c r="BD569" s="108"/>
      <c r="BE569" s="108"/>
    </row>
    <row r="570" spans="1:57" ht="12.75" customHeigh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9"/>
      <c r="AO570" s="108"/>
      <c r="AP570" s="108"/>
      <c r="AQ570" s="108"/>
      <c r="AR570" s="108"/>
      <c r="AS570" s="108"/>
      <c r="AT570" s="108"/>
      <c r="AU570" s="108"/>
      <c r="AV570" s="108"/>
      <c r="AW570" s="108"/>
      <c r="AX570" s="108"/>
      <c r="AY570" s="108"/>
      <c r="AZ570" s="108"/>
      <c r="BA570" s="108"/>
      <c r="BB570" s="108"/>
      <c r="BC570" s="108"/>
      <c r="BD570" s="108"/>
      <c r="BE570" s="108"/>
    </row>
    <row r="571" spans="1:57" ht="12.75" customHeigh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9"/>
      <c r="AO571" s="108"/>
      <c r="AP571" s="108"/>
      <c r="AQ571" s="108"/>
      <c r="AR571" s="108"/>
      <c r="AS571" s="108"/>
      <c r="AT571" s="108"/>
      <c r="AU571" s="108"/>
      <c r="AV571" s="108"/>
      <c r="AW571" s="108"/>
      <c r="AX571" s="108"/>
      <c r="AY571" s="108"/>
      <c r="AZ571" s="108"/>
      <c r="BA571" s="108"/>
      <c r="BB571" s="108"/>
      <c r="BC571" s="108"/>
      <c r="BD571" s="108"/>
      <c r="BE571" s="108"/>
    </row>
    <row r="572" spans="1:57" ht="12.75" customHeigh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9"/>
      <c r="AO572" s="108"/>
      <c r="AP572" s="108"/>
      <c r="AQ572" s="108"/>
      <c r="AR572" s="108"/>
      <c r="AS572" s="108"/>
      <c r="AT572" s="108"/>
      <c r="AU572" s="108"/>
      <c r="AV572" s="108"/>
      <c r="AW572" s="108"/>
      <c r="AX572" s="108"/>
      <c r="AY572" s="108"/>
      <c r="AZ572" s="108"/>
      <c r="BA572" s="108"/>
      <c r="BB572" s="108"/>
      <c r="BC572" s="108"/>
      <c r="BD572" s="108"/>
      <c r="BE572" s="108"/>
    </row>
    <row r="573" spans="1:57" ht="12.75" customHeigh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9"/>
      <c r="AO573" s="108"/>
      <c r="AP573" s="108"/>
      <c r="AQ573" s="108"/>
      <c r="AR573" s="108"/>
      <c r="AS573" s="108"/>
      <c r="AT573" s="108"/>
      <c r="AU573" s="108"/>
      <c r="AV573" s="108"/>
      <c r="AW573" s="108"/>
      <c r="AX573" s="108"/>
      <c r="AY573" s="108"/>
      <c r="AZ573" s="108"/>
      <c r="BA573" s="108"/>
      <c r="BB573" s="108"/>
      <c r="BC573" s="108"/>
      <c r="BD573" s="108"/>
      <c r="BE573" s="108"/>
    </row>
    <row r="574" spans="1:57" ht="12.75" customHeigh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9"/>
      <c r="AO574" s="108"/>
      <c r="AP574" s="108"/>
      <c r="AQ574" s="108"/>
      <c r="AR574" s="108"/>
      <c r="AS574" s="108"/>
      <c r="AT574" s="108"/>
      <c r="AU574" s="108"/>
      <c r="AV574" s="108"/>
      <c r="AW574" s="108"/>
      <c r="AX574" s="108"/>
      <c r="AY574" s="108"/>
      <c r="AZ574" s="108"/>
      <c r="BA574" s="108"/>
      <c r="BB574" s="108"/>
      <c r="BC574" s="108"/>
      <c r="BD574" s="108"/>
      <c r="BE574" s="108"/>
    </row>
    <row r="575" spans="1:57" ht="12.75" customHeigh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9"/>
      <c r="AO575" s="108"/>
      <c r="AP575" s="108"/>
      <c r="AQ575" s="108"/>
      <c r="AR575" s="108"/>
      <c r="AS575" s="108"/>
      <c r="AT575" s="108"/>
      <c r="AU575" s="108"/>
      <c r="AV575" s="108"/>
      <c r="AW575" s="108"/>
      <c r="AX575" s="108"/>
      <c r="AY575" s="108"/>
      <c r="AZ575" s="108"/>
      <c r="BA575" s="108"/>
      <c r="BB575" s="108"/>
      <c r="BC575" s="108"/>
      <c r="BD575" s="108"/>
      <c r="BE575" s="108"/>
    </row>
    <row r="576" spans="1:57" ht="12.75" customHeigh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9"/>
      <c r="AO576" s="108"/>
      <c r="AP576" s="108"/>
      <c r="AQ576" s="108"/>
      <c r="AR576" s="108"/>
      <c r="AS576" s="108"/>
      <c r="AT576" s="108"/>
      <c r="AU576" s="108"/>
      <c r="AV576" s="108"/>
      <c r="AW576" s="108"/>
      <c r="AX576" s="108"/>
      <c r="AY576" s="108"/>
      <c r="AZ576" s="108"/>
      <c r="BA576" s="108"/>
      <c r="BB576" s="108"/>
      <c r="BC576" s="108"/>
      <c r="BD576" s="108"/>
      <c r="BE576" s="108"/>
    </row>
    <row r="577" spans="1:57" ht="12.75" customHeigh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9"/>
      <c r="AO577" s="108"/>
      <c r="AP577" s="108"/>
      <c r="AQ577" s="108"/>
      <c r="AR577" s="108"/>
      <c r="AS577" s="108"/>
      <c r="AT577" s="108"/>
      <c r="AU577" s="108"/>
      <c r="AV577" s="108"/>
      <c r="AW577" s="108"/>
      <c r="AX577" s="108"/>
      <c r="AY577" s="108"/>
      <c r="AZ577" s="108"/>
      <c r="BA577" s="108"/>
      <c r="BB577" s="108"/>
      <c r="BC577" s="108"/>
      <c r="BD577" s="108"/>
      <c r="BE577" s="108"/>
    </row>
    <row r="578" spans="1:57" ht="12.75" customHeigh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9"/>
      <c r="AO578" s="108"/>
      <c r="AP578" s="108"/>
      <c r="AQ578" s="108"/>
      <c r="AR578" s="108"/>
      <c r="AS578" s="108"/>
      <c r="AT578" s="108"/>
      <c r="AU578" s="108"/>
      <c r="AV578" s="108"/>
      <c r="AW578" s="108"/>
      <c r="AX578" s="108"/>
      <c r="AY578" s="108"/>
      <c r="AZ578" s="108"/>
      <c r="BA578" s="108"/>
      <c r="BB578" s="108"/>
      <c r="BC578" s="108"/>
      <c r="BD578" s="108"/>
      <c r="BE578" s="108"/>
    </row>
    <row r="579" spans="1:57" ht="12.75" customHeigh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9"/>
      <c r="AO579" s="108"/>
      <c r="AP579" s="108"/>
      <c r="AQ579" s="108"/>
      <c r="AR579" s="108"/>
      <c r="AS579" s="108"/>
      <c r="AT579" s="108"/>
      <c r="AU579" s="108"/>
      <c r="AV579" s="108"/>
      <c r="AW579" s="108"/>
      <c r="AX579" s="108"/>
      <c r="AY579" s="108"/>
      <c r="AZ579" s="108"/>
      <c r="BA579" s="108"/>
      <c r="BB579" s="108"/>
      <c r="BC579" s="108"/>
      <c r="BD579" s="108"/>
      <c r="BE579" s="108"/>
    </row>
    <row r="580" spans="1:57" ht="12.75" customHeigh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9"/>
      <c r="AO580" s="108"/>
      <c r="AP580" s="108"/>
      <c r="AQ580" s="108"/>
      <c r="AR580" s="108"/>
      <c r="AS580" s="108"/>
      <c r="AT580" s="108"/>
      <c r="AU580" s="108"/>
      <c r="AV580" s="108"/>
      <c r="AW580" s="108"/>
      <c r="AX580" s="108"/>
      <c r="AY580" s="108"/>
      <c r="AZ580" s="108"/>
      <c r="BA580" s="108"/>
      <c r="BB580" s="108"/>
      <c r="BC580" s="108"/>
      <c r="BD580" s="108"/>
      <c r="BE580" s="108"/>
    </row>
    <row r="581" spans="1:57" ht="12.75" customHeigh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9"/>
      <c r="AO581" s="108"/>
      <c r="AP581" s="108"/>
      <c r="AQ581" s="108"/>
      <c r="AR581" s="108"/>
      <c r="AS581" s="108"/>
      <c r="AT581" s="108"/>
      <c r="AU581" s="108"/>
      <c r="AV581" s="108"/>
      <c r="AW581" s="108"/>
      <c r="AX581" s="108"/>
      <c r="AY581" s="108"/>
      <c r="AZ581" s="108"/>
      <c r="BA581" s="108"/>
      <c r="BB581" s="108"/>
      <c r="BC581" s="108"/>
      <c r="BD581" s="108"/>
      <c r="BE581" s="108"/>
    </row>
    <row r="582" spans="1:57" ht="12.75" customHeigh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9"/>
      <c r="AO582" s="108"/>
      <c r="AP582" s="108"/>
      <c r="AQ582" s="108"/>
      <c r="AR582" s="108"/>
      <c r="AS582" s="108"/>
      <c r="AT582" s="108"/>
      <c r="AU582" s="108"/>
      <c r="AV582" s="108"/>
      <c r="AW582" s="108"/>
      <c r="AX582" s="108"/>
      <c r="AY582" s="108"/>
      <c r="AZ582" s="108"/>
      <c r="BA582" s="108"/>
      <c r="BB582" s="108"/>
      <c r="BC582" s="108"/>
      <c r="BD582" s="108"/>
      <c r="BE582" s="108"/>
    </row>
    <row r="583" spans="1:57" ht="12.75" customHeigh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9"/>
      <c r="AO583" s="108"/>
      <c r="AP583" s="108"/>
      <c r="AQ583" s="108"/>
      <c r="AR583" s="108"/>
      <c r="AS583" s="108"/>
      <c r="AT583" s="108"/>
      <c r="AU583" s="108"/>
      <c r="AV583" s="108"/>
      <c r="AW583" s="108"/>
      <c r="AX583" s="108"/>
      <c r="AY583" s="108"/>
      <c r="AZ583" s="108"/>
      <c r="BA583" s="108"/>
      <c r="BB583" s="108"/>
      <c r="BC583" s="108"/>
      <c r="BD583" s="108"/>
      <c r="BE583" s="108"/>
    </row>
    <row r="584" spans="1:57" ht="12.75" customHeigh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9"/>
      <c r="AO584" s="108"/>
      <c r="AP584" s="108"/>
      <c r="AQ584" s="108"/>
      <c r="AR584" s="108"/>
      <c r="AS584" s="108"/>
      <c r="AT584" s="108"/>
      <c r="AU584" s="108"/>
      <c r="AV584" s="108"/>
      <c r="AW584" s="108"/>
      <c r="AX584" s="108"/>
      <c r="AY584" s="108"/>
      <c r="AZ584" s="108"/>
      <c r="BA584" s="108"/>
      <c r="BB584" s="108"/>
      <c r="BC584" s="108"/>
      <c r="BD584" s="108"/>
      <c r="BE584" s="108"/>
    </row>
    <row r="585" spans="1:57" ht="12.75" customHeigh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9"/>
      <c r="AO585" s="108"/>
      <c r="AP585" s="108"/>
      <c r="AQ585" s="108"/>
      <c r="AR585" s="108"/>
      <c r="AS585" s="108"/>
      <c r="AT585" s="108"/>
      <c r="AU585" s="108"/>
      <c r="AV585" s="108"/>
      <c r="AW585" s="108"/>
      <c r="AX585" s="108"/>
      <c r="AY585" s="108"/>
      <c r="AZ585" s="108"/>
      <c r="BA585" s="108"/>
      <c r="BB585" s="108"/>
      <c r="BC585" s="108"/>
      <c r="BD585" s="108"/>
      <c r="BE585" s="108"/>
    </row>
    <row r="586" spans="1:57" ht="12.75" customHeigh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9"/>
      <c r="AO586" s="108"/>
      <c r="AP586" s="108"/>
      <c r="AQ586" s="108"/>
      <c r="AR586" s="108"/>
      <c r="AS586" s="108"/>
      <c r="AT586" s="108"/>
      <c r="AU586" s="108"/>
      <c r="AV586" s="108"/>
      <c r="AW586" s="108"/>
      <c r="AX586" s="108"/>
      <c r="AY586" s="108"/>
      <c r="AZ586" s="108"/>
      <c r="BA586" s="108"/>
      <c r="BB586" s="108"/>
      <c r="BC586" s="108"/>
      <c r="BD586" s="108"/>
      <c r="BE586" s="108"/>
    </row>
    <row r="587" spans="1:57" ht="12.75" customHeigh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9"/>
      <c r="AO587" s="108"/>
      <c r="AP587" s="108"/>
      <c r="AQ587" s="108"/>
      <c r="AR587" s="108"/>
      <c r="AS587" s="108"/>
      <c r="AT587" s="108"/>
      <c r="AU587" s="108"/>
      <c r="AV587" s="108"/>
      <c r="AW587" s="108"/>
      <c r="AX587" s="108"/>
      <c r="AY587" s="108"/>
      <c r="AZ587" s="108"/>
      <c r="BA587" s="108"/>
      <c r="BB587" s="108"/>
      <c r="BC587" s="108"/>
      <c r="BD587" s="108"/>
      <c r="BE587" s="108"/>
    </row>
    <row r="588" spans="1:57" ht="12.75" customHeigh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9"/>
      <c r="AO588" s="108"/>
      <c r="AP588" s="108"/>
      <c r="AQ588" s="108"/>
      <c r="AR588" s="108"/>
      <c r="AS588" s="108"/>
      <c r="AT588" s="108"/>
      <c r="AU588" s="108"/>
      <c r="AV588" s="108"/>
      <c r="AW588" s="108"/>
      <c r="AX588" s="108"/>
      <c r="AY588" s="108"/>
      <c r="AZ588" s="108"/>
      <c r="BA588" s="108"/>
      <c r="BB588" s="108"/>
      <c r="BC588" s="108"/>
      <c r="BD588" s="108"/>
      <c r="BE588" s="108"/>
    </row>
    <row r="589" spans="1:57" ht="12.75" customHeigh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9"/>
      <c r="AO589" s="108"/>
      <c r="AP589" s="108"/>
      <c r="AQ589" s="108"/>
      <c r="AR589" s="108"/>
      <c r="AS589" s="108"/>
      <c r="AT589" s="108"/>
      <c r="AU589" s="108"/>
      <c r="AV589" s="108"/>
      <c r="AW589" s="108"/>
      <c r="AX589" s="108"/>
      <c r="AY589" s="108"/>
      <c r="AZ589" s="108"/>
      <c r="BA589" s="108"/>
      <c r="BB589" s="108"/>
      <c r="BC589" s="108"/>
      <c r="BD589" s="108"/>
      <c r="BE589" s="108"/>
    </row>
    <row r="590" spans="1:57" ht="12.75" customHeigh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9"/>
      <c r="AO590" s="108"/>
      <c r="AP590" s="108"/>
      <c r="AQ590" s="108"/>
      <c r="AR590" s="108"/>
      <c r="AS590" s="108"/>
      <c r="AT590" s="108"/>
      <c r="AU590" s="108"/>
      <c r="AV590" s="108"/>
      <c r="AW590" s="108"/>
      <c r="AX590" s="108"/>
      <c r="AY590" s="108"/>
      <c r="AZ590" s="108"/>
      <c r="BA590" s="108"/>
      <c r="BB590" s="108"/>
      <c r="BC590" s="108"/>
      <c r="BD590" s="108"/>
      <c r="BE590" s="108"/>
    </row>
    <row r="591" spans="1:57" ht="12.75" customHeigh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9"/>
      <c r="AO591" s="108"/>
      <c r="AP591" s="108"/>
      <c r="AQ591" s="108"/>
      <c r="AR591" s="108"/>
      <c r="AS591" s="108"/>
      <c r="AT591" s="108"/>
      <c r="AU591" s="108"/>
      <c r="AV591" s="108"/>
      <c r="AW591" s="108"/>
      <c r="AX591" s="108"/>
      <c r="AY591" s="108"/>
      <c r="AZ591" s="108"/>
      <c r="BA591" s="108"/>
      <c r="BB591" s="108"/>
      <c r="BC591" s="108"/>
      <c r="BD591" s="108"/>
      <c r="BE591" s="108"/>
    </row>
    <row r="592" spans="1:57" ht="12.75" customHeigh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9"/>
      <c r="AO592" s="108"/>
      <c r="AP592" s="108"/>
      <c r="AQ592" s="108"/>
      <c r="AR592" s="108"/>
      <c r="AS592" s="108"/>
      <c r="AT592" s="108"/>
      <c r="AU592" s="108"/>
      <c r="AV592" s="108"/>
      <c r="AW592" s="108"/>
      <c r="AX592" s="108"/>
      <c r="AY592" s="108"/>
      <c r="AZ592" s="108"/>
      <c r="BA592" s="108"/>
      <c r="BB592" s="108"/>
      <c r="BC592" s="108"/>
      <c r="BD592" s="108"/>
      <c r="BE592" s="108"/>
    </row>
    <row r="593" spans="1:57" ht="12.75" customHeigh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9"/>
      <c r="AO593" s="108"/>
      <c r="AP593" s="108"/>
      <c r="AQ593" s="108"/>
      <c r="AR593" s="108"/>
      <c r="AS593" s="108"/>
      <c r="AT593" s="108"/>
      <c r="AU593" s="108"/>
      <c r="AV593" s="108"/>
      <c r="AW593" s="108"/>
      <c r="AX593" s="108"/>
      <c r="AY593" s="108"/>
      <c r="AZ593" s="108"/>
      <c r="BA593" s="108"/>
      <c r="BB593" s="108"/>
      <c r="BC593" s="108"/>
      <c r="BD593" s="108"/>
      <c r="BE593" s="108"/>
    </row>
    <row r="594" spans="1:57" ht="12.75" customHeigh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9"/>
      <c r="AO594" s="108"/>
      <c r="AP594" s="108"/>
      <c r="AQ594" s="108"/>
      <c r="AR594" s="108"/>
      <c r="AS594" s="108"/>
      <c r="AT594" s="108"/>
      <c r="AU594" s="108"/>
      <c r="AV594" s="108"/>
      <c r="AW594" s="108"/>
      <c r="AX594" s="108"/>
      <c r="AY594" s="108"/>
      <c r="AZ594" s="108"/>
      <c r="BA594" s="108"/>
      <c r="BB594" s="108"/>
      <c r="BC594" s="108"/>
      <c r="BD594" s="108"/>
      <c r="BE594" s="108"/>
    </row>
    <row r="595" spans="1:57" ht="12.75" customHeigh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9"/>
      <c r="AO595" s="108"/>
      <c r="AP595" s="108"/>
      <c r="AQ595" s="108"/>
      <c r="AR595" s="108"/>
      <c r="AS595" s="108"/>
      <c r="AT595" s="108"/>
      <c r="AU595" s="108"/>
      <c r="AV595" s="108"/>
      <c r="AW595" s="108"/>
      <c r="AX595" s="108"/>
      <c r="AY595" s="108"/>
      <c r="AZ595" s="108"/>
      <c r="BA595" s="108"/>
      <c r="BB595" s="108"/>
      <c r="BC595" s="108"/>
      <c r="BD595" s="108"/>
      <c r="BE595" s="108"/>
    </row>
    <row r="596" spans="1:57" ht="12.75" customHeigh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9"/>
      <c r="AO596" s="108"/>
      <c r="AP596" s="108"/>
      <c r="AQ596" s="108"/>
      <c r="AR596" s="108"/>
      <c r="AS596" s="108"/>
      <c r="AT596" s="108"/>
      <c r="AU596" s="108"/>
      <c r="AV596" s="108"/>
      <c r="AW596" s="108"/>
      <c r="AX596" s="108"/>
      <c r="AY596" s="108"/>
      <c r="AZ596" s="108"/>
      <c r="BA596" s="108"/>
      <c r="BB596" s="108"/>
      <c r="BC596" s="108"/>
      <c r="BD596" s="108"/>
      <c r="BE596" s="108"/>
    </row>
    <row r="597" spans="1:57" ht="12.75" customHeigh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9"/>
      <c r="AO597" s="108"/>
      <c r="AP597" s="108"/>
      <c r="AQ597" s="108"/>
      <c r="AR597" s="108"/>
      <c r="AS597" s="108"/>
      <c r="AT597" s="108"/>
      <c r="AU597" s="108"/>
      <c r="AV597" s="108"/>
      <c r="AW597" s="108"/>
      <c r="AX597" s="108"/>
      <c r="AY597" s="108"/>
      <c r="AZ597" s="108"/>
      <c r="BA597" s="108"/>
      <c r="BB597" s="108"/>
      <c r="BC597" s="108"/>
      <c r="BD597" s="108"/>
      <c r="BE597" s="108"/>
    </row>
    <row r="598" spans="1:57" ht="12.75" customHeigh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9"/>
      <c r="AO598" s="108"/>
      <c r="AP598" s="108"/>
      <c r="AQ598" s="108"/>
      <c r="AR598" s="108"/>
      <c r="AS598" s="108"/>
      <c r="AT598" s="108"/>
      <c r="AU598" s="108"/>
      <c r="AV598" s="108"/>
      <c r="AW598" s="108"/>
      <c r="AX598" s="108"/>
      <c r="AY598" s="108"/>
      <c r="AZ598" s="108"/>
      <c r="BA598" s="108"/>
      <c r="BB598" s="108"/>
      <c r="BC598" s="108"/>
      <c r="BD598" s="108"/>
      <c r="BE598" s="108"/>
    </row>
    <row r="599" spans="1:57" ht="12.75" customHeigh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9"/>
      <c r="AO599" s="108"/>
      <c r="AP599" s="108"/>
      <c r="AQ599" s="108"/>
      <c r="AR599" s="108"/>
      <c r="AS599" s="108"/>
      <c r="AT599" s="108"/>
      <c r="AU599" s="108"/>
      <c r="AV599" s="108"/>
      <c r="AW599" s="108"/>
      <c r="AX599" s="108"/>
      <c r="AY599" s="108"/>
      <c r="AZ599" s="108"/>
      <c r="BA599" s="108"/>
      <c r="BB599" s="108"/>
      <c r="BC599" s="108"/>
      <c r="BD599" s="108"/>
      <c r="BE599" s="108"/>
    </row>
    <row r="600" spans="1:57" ht="12.75" customHeigh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9"/>
      <c r="AO600" s="108"/>
      <c r="AP600" s="108"/>
      <c r="AQ600" s="108"/>
      <c r="AR600" s="108"/>
      <c r="AS600" s="108"/>
      <c r="AT600" s="108"/>
      <c r="AU600" s="108"/>
      <c r="AV600" s="108"/>
      <c r="AW600" s="108"/>
      <c r="AX600" s="108"/>
      <c r="AY600" s="108"/>
      <c r="AZ600" s="108"/>
      <c r="BA600" s="108"/>
      <c r="BB600" s="108"/>
      <c r="BC600" s="108"/>
      <c r="BD600" s="108"/>
      <c r="BE600" s="108"/>
    </row>
    <row r="601" spans="1:57" ht="12.75" customHeigh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9"/>
      <c r="AO601" s="108"/>
      <c r="AP601" s="108"/>
      <c r="AQ601" s="108"/>
      <c r="AR601" s="108"/>
      <c r="AS601" s="108"/>
      <c r="AT601" s="108"/>
      <c r="AU601" s="108"/>
      <c r="AV601" s="108"/>
      <c r="AW601" s="108"/>
      <c r="AX601" s="108"/>
      <c r="AY601" s="108"/>
      <c r="AZ601" s="108"/>
      <c r="BA601" s="108"/>
      <c r="BB601" s="108"/>
      <c r="BC601" s="108"/>
      <c r="BD601" s="108"/>
      <c r="BE601" s="108"/>
    </row>
    <row r="602" spans="1:57" ht="12.75" customHeigh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9"/>
      <c r="AO602" s="108"/>
      <c r="AP602" s="108"/>
      <c r="AQ602" s="108"/>
      <c r="AR602" s="108"/>
      <c r="AS602" s="108"/>
      <c r="AT602" s="108"/>
      <c r="AU602" s="108"/>
      <c r="AV602" s="108"/>
      <c r="AW602" s="108"/>
      <c r="AX602" s="108"/>
      <c r="AY602" s="108"/>
      <c r="AZ602" s="108"/>
      <c r="BA602" s="108"/>
      <c r="BB602" s="108"/>
      <c r="BC602" s="108"/>
      <c r="BD602" s="108"/>
      <c r="BE602" s="108"/>
    </row>
    <row r="603" spans="1:57" ht="12.75" customHeigh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9"/>
      <c r="AO603" s="108"/>
      <c r="AP603" s="108"/>
      <c r="AQ603" s="108"/>
      <c r="AR603" s="108"/>
      <c r="AS603" s="108"/>
      <c r="AT603" s="108"/>
      <c r="AU603" s="108"/>
      <c r="AV603" s="108"/>
      <c r="AW603" s="108"/>
      <c r="AX603" s="108"/>
      <c r="AY603" s="108"/>
      <c r="AZ603" s="108"/>
      <c r="BA603" s="108"/>
      <c r="BB603" s="108"/>
      <c r="BC603" s="108"/>
      <c r="BD603" s="108"/>
      <c r="BE603" s="108"/>
    </row>
    <row r="604" spans="1:57" ht="12.75" customHeigh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9"/>
      <c r="AO604" s="108"/>
      <c r="AP604" s="108"/>
      <c r="AQ604" s="108"/>
      <c r="AR604" s="108"/>
      <c r="AS604" s="108"/>
      <c r="AT604" s="108"/>
      <c r="AU604" s="108"/>
      <c r="AV604" s="108"/>
      <c r="AW604" s="108"/>
      <c r="AX604" s="108"/>
      <c r="AY604" s="108"/>
      <c r="AZ604" s="108"/>
      <c r="BA604" s="108"/>
      <c r="BB604" s="108"/>
      <c r="BC604" s="108"/>
      <c r="BD604" s="108"/>
      <c r="BE604" s="108"/>
    </row>
    <row r="605" spans="1:57" ht="12.75" customHeigh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9"/>
      <c r="AO605" s="108"/>
      <c r="AP605" s="108"/>
      <c r="AQ605" s="108"/>
      <c r="AR605" s="108"/>
      <c r="AS605" s="108"/>
      <c r="AT605" s="108"/>
      <c r="AU605" s="108"/>
      <c r="AV605" s="108"/>
      <c r="AW605" s="108"/>
      <c r="AX605" s="108"/>
      <c r="AY605" s="108"/>
      <c r="AZ605" s="108"/>
      <c r="BA605" s="108"/>
      <c r="BB605" s="108"/>
      <c r="BC605" s="108"/>
      <c r="BD605" s="108"/>
      <c r="BE605" s="108"/>
    </row>
    <row r="606" spans="1:57" ht="12.75" customHeigh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9"/>
      <c r="AO606" s="108"/>
      <c r="AP606" s="108"/>
      <c r="AQ606" s="108"/>
      <c r="AR606" s="108"/>
      <c r="AS606" s="108"/>
      <c r="AT606" s="108"/>
      <c r="AU606" s="108"/>
      <c r="AV606" s="108"/>
      <c r="AW606" s="108"/>
      <c r="AX606" s="108"/>
      <c r="AY606" s="108"/>
      <c r="AZ606" s="108"/>
      <c r="BA606" s="108"/>
      <c r="BB606" s="108"/>
      <c r="BC606" s="108"/>
      <c r="BD606" s="108"/>
      <c r="BE606" s="108"/>
    </row>
    <row r="607" spans="1:57" ht="12.75" customHeigh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9"/>
      <c r="AO607" s="108"/>
      <c r="AP607" s="108"/>
      <c r="AQ607" s="108"/>
      <c r="AR607" s="108"/>
      <c r="AS607" s="108"/>
      <c r="AT607" s="108"/>
      <c r="AU607" s="108"/>
      <c r="AV607" s="108"/>
      <c r="AW607" s="108"/>
      <c r="AX607" s="108"/>
      <c r="AY607" s="108"/>
      <c r="AZ607" s="108"/>
      <c r="BA607" s="108"/>
      <c r="BB607" s="108"/>
      <c r="BC607" s="108"/>
      <c r="BD607" s="108"/>
      <c r="BE607" s="108"/>
    </row>
    <row r="608" spans="1:57" ht="12.75" customHeigh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9"/>
      <c r="AO608" s="108"/>
      <c r="AP608" s="108"/>
      <c r="AQ608" s="108"/>
      <c r="AR608" s="108"/>
      <c r="AS608" s="108"/>
      <c r="AT608" s="108"/>
      <c r="AU608" s="108"/>
      <c r="AV608" s="108"/>
      <c r="AW608" s="108"/>
      <c r="AX608" s="108"/>
      <c r="AY608" s="108"/>
      <c r="AZ608" s="108"/>
      <c r="BA608" s="108"/>
      <c r="BB608" s="108"/>
      <c r="BC608" s="108"/>
      <c r="BD608" s="108"/>
      <c r="BE608" s="108"/>
    </row>
    <row r="609" spans="1:57" ht="12.75" customHeigh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9"/>
      <c r="AO609" s="108"/>
      <c r="AP609" s="108"/>
      <c r="AQ609" s="108"/>
      <c r="AR609" s="108"/>
      <c r="AS609" s="108"/>
      <c r="AT609" s="108"/>
      <c r="AU609" s="108"/>
      <c r="AV609" s="108"/>
      <c r="AW609" s="108"/>
      <c r="AX609" s="108"/>
      <c r="AY609" s="108"/>
      <c r="AZ609" s="108"/>
      <c r="BA609" s="108"/>
      <c r="BB609" s="108"/>
      <c r="BC609" s="108"/>
      <c r="BD609" s="108"/>
      <c r="BE609" s="108"/>
    </row>
    <row r="610" spans="1:57" ht="12.75" customHeigh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9"/>
      <c r="AO610" s="108"/>
      <c r="AP610" s="108"/>
      <c r="AQ610" s="108"/>
      <c r="AR610" s="108"/>
      <c r="AS610" s="108"/>
      <c r="AT610" s="108"/>
      <c r="AU610" s="108"/>
      <c r="AV610" s="108"/>
      <c r="AW610" s="108"/>
      <c r="AX610" s="108"/>
      <c r="AY610" s="108"/>
      <c r="AZ610" s="108"/>
      <c r="BA610" s="108"/>
      <c r="BB610" s="108"/>
      <c r="BC610" s="108"/>
      <c r="BD610" s="108"/>
      <c r="BE610" s="108"/>
    </row>
    <row r="611" spans="1:57" ht="12.75" customHeigh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9"/>
      <c r="AO611" s="108"/>
      <c r="AP611" s="108"/>
      <c r="AQ611" s="108"/>
      <c r="AR611" s="108"/>
      <c r="AS611" s="108"/>
      <c r="AT611" s="108"/>
      <c r="AU611" s="108"/>
      <c r="AV611" s="108"/>
      <c r="AW611" s="108"/>
      <c r="AX611" s="108"/>
      <c r="AY611" s="108"/>
      <c r="AZ611" s="108"/>
      <c r="BA611" s="108"/>
      <c r="BB611" s="108"/>
      <c r="BC611" s="108"/>
      <c r="BD611" s="108"/>
      <c r="BE611" s="108"/>
    </row>
    <row r="612" spans="1:57" ht="12.75" customHeigh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9"/>
      <c r="AO612" s="108"/>
      <c r="AP612" s="108"/>
      <c r="AQ612" s="108"/>
      <c r="AR612" s="108"/>
      <c r="AS612" s="108"/>
      <c r="AT612" s="108"/>
      <c r="AU612" s="108"/>
      <c r="AV612" s="108"/>
      <c r="AW612" s="108"/>
      <c r="AX612" s="108"/>
      <c r="AY612" s="108"/>
      <c r="AZ612" s="108"/>
      <c r="BA612" s="108"/>
      <c r="BB612" s="108"/>
      <c r="BC612" s="108"/>
      <c r="BD612" s="108"/>
      <c r="BE612" s="108"/>
    </row>
    <row r="613" spans="1:57" ht="12.75" customHeigh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9"/>
      <c r="AO613" s="108"/>
      <c r="AP613" s="108"/>
      <c r="AQ613" s="108"/>
      <c r="AR613" s="108"/>
      <c r="AS613" s="108"/>
      <c r="AT613" s="108"/>
      <c r="AU613" s="108"/>
      <c r="AV613" s="108"/>
      <c r="AW613" s="108"/>
      <c r="AX613" s="108"/>
      <c r="AY613" s="108"/>
      <c r="AZ613" s="108"/>
      <c r="BA613" s="108"/>
      <c r="BB613" s="108"/>
      <c r="BC613" s="108"/>
      <c r="BD613" s="108"/>
      <c r="BE613" s="108"/>
    </row>
    <row r="614" spans="1:57" ht="12.75" customHeigh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9"/>
      <c r="AO614" s="108"/>
      <c r="AP614" s="108"/>
      <c r="AQ614" s="108"/>
      <c r="AR614" s="108"/>
      <c r="AS614" s="108"/>
      <c r="AT614" s="108"/>
      <c r="AU614" s="108"/>
      <c r="AV614" s="108"/>
      <c r="AW614" s="108"/>
      <c r="AX614" s="108"/>
      <c r="AY614" s="108"/>
      <c r="AZ614" s="108"/>
      <c r="BA614" s="108"/>
      <c r="BB614" s="108"/>
      <c r="BC614" s="108"/>
      <c r="BD614" s="108"/>
      <c r="BE614" s="108"/>
    </row>
    <row r="615" spans="1:57" ht="12.75" customHeigh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9"/>
      <c r="AO615" s="108"/>
      <c r="AP615" s="108"/>
      <c r="AQ615" s="108"/>
      <c r="AR615" s="108"/>
      <c r="AS615" s="108"/>
      <c r="AT615" s="108"/>
      <c r="AU615" s="108"/>
      <c r="AV615" s="108"/>
      <c r="AW615" s="108"/>
      <c r="AX615" s="108"/>
      <c r="AY615" s="108"/>
      <c r="AZ615" s="108"/>
      <c r="BA615" s="108"/>
      <c r="BB615" s="108"/>
      <c r="BC615" s="108"/>
      <c r="BD615" s="108"/>
      <c r="BE615" s="108"/>
    </row>
    <row r="616" spans="1:57" ht="12.75" customHeigh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9"/>
      <c r="AO616" s="108"/>
      <c r="AP616" s="108"/>
      <c r="AQ616" s="108"/>
      <c r="AR616" s="108"/>
      <c r="AS616" s="108"/>
      <c r="AT616" s="108"/>
      <c r="AU616" s="108"/>
      <c r="AV616" s="108"/>
      <c r="AW616" s="108"/>
      <c r="AX616" s="108"/>
      <c r="AY616" s="108"/>
      <c r="AZ616" s="108"/>
      <c r="BA616" s="108"/>
      <c r="BB616" s="108"/>
      <c r="BC616" s="108"/>
      <c r="BD616" s="108"/>
      <c r="BE616" s="108"/>
    </row>
    <row r="617" spans="1:57" ht="12.75" customHeigh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9"/>
      <c r="AO617" s="108"/>
      <c r="AP617" s="108"/>
      <c r="AQ617" s="108"/>
      <c r="AR617" s="108"/>
      <c r="AS617" s="108"/>
      <c r="AT617" s="108"/>
      <c r="AU617" s="108"/>
      <c r="AV617" s="108"/>
      <c r="AW617" s="108"/>
      <c r="AX617" s="108"/>
      <c r="AY617" s="108"/>
      <c r="AZ617" s="108"/>
      <c r="BA617" s="108"/>
      <c r="BB617" s="108"/>
      <c r="BC617" s="108"/>
      <c r="BD617" s="108"/>
      <c r="BE617" s="108"/>
    </row>
    <row r="618" spans="1:57" ht="12.75" customHeigh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9"/>
      <c r="AO618" s="108"/>
      <c r="AP618" s="108"/>
      <c r="AQ618" s="108"/>
      <c r="AR618" s="108"/>
      <c r="AS618" s="108"/>
      <c r="AT618" s="108"/>
      <c r="AU618" s="108"/>
      <c r="AV618" s="108"/>
      <c r="AW618" s="108"/>
      <c r="AX618" s="108"/>
      <c r="AY618" s="108"/>
      <c r="AZ618" s="108"/>
      <c r="BA618" s="108"/>
      <c r="BB618" s="108"/>
      <c r="BC618" s="108"/>
      <c r="BD618" s="108"/>
      <c r="BE618" s="108"/>
    </row>
    <row r="619" spans="1:57" ht="12.75" customHeigh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9"/>
      <c r="AO619" s="108"/>
      <c r="AP619" s="108"/>
      <c r="AQ619" s="108"/>
      <c r="AR619" s="108"/>
      <c r="AS619" s="108"/>
      <c r="AT619" s="108"/>
      <c r="AU619" s="108"/>
      <c r="AV619" s="108"/>
      <c r="AW619" s="108"/>
      <c r="AX619" s="108"/>
      <c r="AY619" s="108"/>
      <c r="AZ619" s="108"/>
      <c r="BA619" s="108"/>
      <c r="BB619" s="108"/>
      <c r="BC619" s="108"/>
      <c r="BD619" s="108"/>
      <c r="BE619" s="108"/>
    </row>
    <row r="620" spans="1:57" ht="12.75" customHeigh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9"/>
      <c r="AO620" s="108"/>
      <c r="AP620" s="108"/>
      <c r="AQ620" s="108"/>
      <c r="AR620" s="108"/>
      <c r="AS620" s="108"/>
      <c r="AT620" s="108"/>
      <c r="AU620" s="108"/>
      <c r="AV620" s="108"/>
      <c r="AW620" s="108"/>
      <c r="AX620" s="108"/>
      <c r="AY620" s="108"/>
      <c r="AZ620" s="108"/>
      <c r="BA620" s="108"/>
      <c r="BB620" s="108"/>
      <c r="BC620" s="108"/>
      <c r="BD620" s="108"/>
      <c r="BE620" s="108"/>
    </row>
    <row r="621" spans="1:57" ht="12.75" customHeigh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9"/>
      <c r="AO621" s="108"/>
      <c r="AP621" s="108"/>
      <c r="AQ621" s="108"/>
      <c r="AR621" s="108"/>
      <c r="AS621" s="108"/>
      <c r="AT621" s="108"/>
      <c r="AU621" s="108"/>
      <c r="AV621" s="108"/>
      <c r="AW621" s="108"/>
      <c r="AX621" s="108"/>
      <c r="AY621" s="108"/>
      <c r="AZ621" s="108"/>
      <c r="BA621" s="108"/>
      <c r="BB621" s="108"/>
      <c r="BC621" s="108"/>
      <c r="BD621" s="108"/>
      <c r="BE621" s="108"/>
    </row>
    <row r="622" spans="1:57" ht="12.75" customHeigh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9"/>
      <c r="AO622" s="108"/>
      <c r="AP622" s="108"/>
      <c r="AQ622" s="108"/>
      <c r="AR622" s="108"/>
      <c r="AS622" s="108"/>
      <c r="AT622" s="108"/>
      <c r="AU622" s="108"/>
      <c r="AV622" s="108"/>
      <c r="AW622" s="108"/>
      <c r="AX622" s="108"/>
      <c r="AY622" s="108"/>
      <c r="AZ622" s="108"/>
      <c r="BA622" s="108"/>
      <c r="BB622" s="108"/>
      <c r="BC622" s="108"/>
      <c r="BD622" s="108"/>
      <c r="BE622" s="108"/>
    </row>
    <row r="623" spans="1:57" ht="12.75" customHeigh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9"/>
      <c r="AO623" s="108"/>
      <c r="AP623" s="108"/>
      <c r="AQ623" s="108"/>
      <c r="AR623" s="108"/>
      <c r="AS623" s="108"/>
      <c r="AT623" s="108"/>
      <c r="AU623" s="108"/>
      <c r="AV623" s="108"/>
      <c r="AW623" s="108"/>
      <c r="AX623" s="108"/>
      <c r="AY623" s="108"/>
      <c r="AZ623" s="108"/>
      <c r="BA623" s="108"/>
      <c r="BB623" s="108"/>
      <c r="BC623" s="108"/>
      <c r="BD623" s="108"/>
      <c r="BE623" s="108"/>
    </row>
    <row r="624" spans="1:57" ht="12.75" customHeigh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9"/>
      <c r="AO624" s="108"/>
      <c r="AP624" s="108"/>
      <c r="AQ624" s="108"/>
      <c r="AR624" s="108"/>
      <c r="AS624" s="108"/>
      <c r="AT624" s="108"/>
      <c r="AU624" s="108"/>
      <c r="AV624" s="108"/>
      <c r="AW624" s="108"/>
      <c r="AX624" s="108"/>
      <c r="AY624" s="108"/>
      <c r="AZ624" s="108"/>
      <c r="BA624" s="108"/>
      <c r="BB624" s="108"/>
      <c r="BC624" s="108"/>
      <c r="BD624" s="108"/>
      <c r="BE624" s="108"/>
    </row>
    <row r="625" spans="1:57" ht="12.75" customHeigh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9"/>
      <c r="AO625" s="108"/>
      <c r="AP625" s="108"/>
      <c r="AQ625" s="108"/>
      <c r="AR625" s="108"/>
      <c r="AS625" s="108"/>
      <c r="AT625" s="108"/>
      <c r="AU625" s="108"/>
      <c r="AV625" s="108"/>
      <c r="AW625" s="108"/>
      <c r="AX625" s="108"/>
      <c r="AY625" s="108"/>
      <c r="AZ625" s="108"/>
      <c r="BA625" s="108"/>
      <c r="BB625" s="108"/>
      <c r="BC625" s="108"/>
      <c r="BD625" s="108"/>
      <c r="BE625" s="108"/>
    </row>
    <row r="626" spans="1:57" ht="12.75" customHeigh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9"/>
      <c r="AO626" s="108"/>
      <c r="AP626" s="108"/>
      <c r="AQ626" s="108"/>
      <c r="AR626" s="108"/>
      <c r="AS626" s="108"/>
      <c r="AT626" s="108"/>
      <c r="AU626" s="108"/>
      <c r="AV626" s="108"/>
      <c r="AW626" s="108"/>
      <c r="AX626" s="108"/>
      <c r="AY626" s="108"/>
      <c r="AZ626" s="108"/>
      <c r="BA626" s="108"/>
      <c r="BB626" s="108"/>
      <c r="BC626" s="108"/>
      <c r="BD626" s="108"/>
      <c r="BE626" s="108"/>
    </row>
    <row r="627" spans="1:57" ht="12.75" customHeigh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9"/>
      <c r="AO627" s="108"/>
      <c r="AP627" s="108"/>
      <c r="AQ627" s="108"/>
      <c r="AR627" s="108"/>
      <c r="AS627" s="108"/>
      <c r="AT627" s="108"/>
      <c r="AU627" s="108"/>
      <c r="AV627" s="108"/>
      <c r="AW627" s="108"/>
      <c r="AX627" s="108"/>
      <c r="AY627" s="108"/>
      <c r="AZ627" s="108"/>
      <c r="BA627" s="108"/>
      <c r="BB627" s="108"/>
      <c r="BC627" s="108"/>
      <c r="BD627" s="108"/>
      <c r="BE627" s="108"/>
    </row>
    <row r="628" spans="1:57" ht="12.75" customHeigh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9"/>
      <c r="AO628" s="108"/>
      <c r="AP628" s="108"/>
      <c r="AQ628" s="108"/>
      <c r="AR628" s="108"/>
      <c r="AS628" s="108"/>
      <c r="AT628" s="108"/>
      <c r="AU628" s="108"/>
      <c r="AV628" s="108"/>
      <c r="AW628" s="108"/>
      <c r="AX628" s="108"/>
      <c r="AY628" s="108"/>
      <c r="AZ628" s="108"/>
      <c r="BA628" s="108"/>
      <c r="BB628" s="108"/>
      <c r="BC628" s="108"/>
      <c r="BD628" s="108"/>
      <c r="BE628" s="108"/>
    </row>
    <row r="629" spans="1:57" ht="12.75" customHeigh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9"/>
      <c r="AO629" s="108"/>
      <c r="AP629" s="108"/>
      <c r="AQ629" s="108"/>
      <c r="AR629" s="108"/>
      <c r="AS629" s="108"/>
      <c r="AT629" s="108"/>
      <c r="AU629" s="108"/>
      <c r="AV629" s="108"/>
      <c r="AW629" s="108"/>
      <c r="AX629" s="108"/>
      <c r="AY629" s="108"/>
      <c r="AZ629" s="108"/>
      <c r="BA629" s="108"/>
      <c r="BB629" s="108"/>
      <c r="BC629" s="108"/>
      <c r="BD629" s="108"/>
      <c r="BE629" s="108"/>
    </row>
    <row r="630" spans="1:57" ht="12.75" customHeigh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9"/>
      <c r="AO630" s="108"/>
      <c r="AP630" s="108"/>
      <c r="AQ630" s="108"/>
      <c r="AR630" s="108"/>
      <c r="AS630" s="108"/>
      <c r="AT630" s="108"/>
      <c r="AU630" s="108"/>
      <c r="AV630" s="108"/>
      <c r="AW630" s="108"/>
      <c r="AX630" s="108"/>
      <c r="AY630" s="108"/>
      <c r="AZ630" s="108"/>
      <c r="BA630" s="108"/>
      <c r="BB630" s="108"/>
      <c r="BC630" s="108"/>
      <c r="BD630" s="108"/>
      <c r="BE630" s="108"/>
    </row>
    <row r="631" spans="1:57" ht="12.75" customHeigh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9"/>
      <c r="AO631" s="108"/>
      <c r="AP631" s="108"/>
      <c r="AQ631" s="108"/>
      <c r="AR631" s="108"/>
      <c r="AS631" s="108"/>
      <c r="AT631" s="108"/>
      <c r="AU631" s="108"/>
      <c r="AV631" s="108"/>
      <c r="AW631" s="108"/>
      <c r="AX631" s="108"/>
      <c r="AY631" s="108"/>
      <c r="AZ631" s="108"/>
      <c r="BA631" s="108"/>
      <c r="BB631" s="108"/>
      <c r="BC631" s="108"/>
      <c r="BD631" s="108"/>
      <c r="BE631" s="108"/>
    </row>
    <row r="632" spans="1:57" ht="12.75" customHeigh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9"/>
      <c r="AO632" s="108"/>
      <c r="AP632" s="108"/>
      <c r="AQ632" s="108"/>
      <c r="AR632" s="108"/>
      <c r="AS632" s="108"/>
      <c r="AT632" s="108"/>
      <c r="AU632" s="108"/>
      <c r="AV632" s="108"/>
      <c r="AW632" s="108"/>
      <c r="AX632" s="108"/>
      <c r="AY632" s="108"/>
      <c r="AZ632" s="108"/>
      <c r="BA632" s="108"/>
      <c r="BB632" s="108"/>
      <c r="BC632" s="108"/>
      <c r="BD632" s="108"/>
      <c r="BE632" s="108"/>
    </row>
    <row r="633" spans="1:57" ht="12.75" customHeigh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9"/>
      <c r="AO633" s="108"/>
      <c r="AP633" s="108"/>
      <c r="AQ633" s="108"/>
      <c r="AR633" s="108"/>
      <c r="AS633" s="108"/>
      <c r="AT633" s="108"/>
      <c r="AU633" s="108"/>
      <c r="AV633" s="108"/>
      <c r="AW633" s="108"/>
      <c r="AX633" s="108"/>
      <c r="AY633" s="108"/>
      <c r="AZ633" s="108"/>
      <c r="BA633" s="108"/>
      <c r="BB633" s="108"/>
      <c r="BC633" s="108"/>
      <c r="BD633" s="108"/>
      <c r="BE633" s="108"/>
    </row>
    <row r="634" spans="1:57" ht="12.75" customHeigh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9"/>
      <c r="AO634" s="108"/>
      <c r="AP634" s="108"/>
      <c r="AQ634" s="108"/>
      <c r="AR634" s="108"/>
      <c r="AS634" s="108"/>
      <c r="AT634" s="108"/>
      <c r="AU634" s="108"/>
      <c r="AV634" s="108"/>
      <c r="AW634" s="108"/>
      <c r="AX634" s="108"/>
      <c r="AY634" s="108"/>
      <c r="AZ634" s="108"/>
      <c r="BA634" s="108"/>
      <c r="BB634" s="108"/>
      <c r="BC634" s="108"/>
      <c r="BD634" s="108"/>
      <c r="BE634" s="108"/>
    </row>
    <row r="635" spans="1:57" ht="12.75" customHeigh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9"/>
      <c r="AO635" s="108"/>
      <c r="AP635" s="108"/>
      <c r="AQ635" s="108"/>
      <c r="AR635" s="108"/>
      <c r="AS635" s="108"/>
      <c r="AT635" s="108"/>
      <c r="AU635" s="108"/>
      <c r="AV635" s="108"/>
      <c r="AW635" s="108"/>
      <c r="AX635" s="108"/>
      <c r="AY635" s="108"/>
      <c r="AZ635" s="108"/>
      <c r="BA635" s="108"/>
      <c r="BB635" s="108"/>
      <c r="BC635" s="108"/>
      <c r="BD635" s="108"/>
      <c r="BE635" s="108"/>
    </row>
    <row r="636" spans="1:57" ht="12.75" customHeigh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9"/>
      <c r="AO636" s="108"/>
      <c r="AP636" s="108"/>
      <c r="AQ636" s="108"/>
      <c r="AR636" s="108"/>
      <c r="AS636" s="108"/>
      <c r="AT636" s="108"/>
      <c r="AU636" s="108"/>
      <c r="AV636" s="108"/>
      <c r="AW636" s="108"/>
      <c r="AX636" s="108"/>
      <c r="AY636" s="108"/>
      <c r="AZ636" s="108"/>
      <c r="BA636" s="108"/>
      <c r="BB636" s="108"/>
      <c r="BC636" s="108"/>
      <c r="BD636" s="108"/>
      <c r="BE636" s="108"/>
    </row>
    <row r="637" spans="1:57" ht="12.75" customHeigh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9"/>
      <c r="AO637" s="108"/>
      <c r="AP637" s="108"/>
      <c r="AQ637" s="108"/>
      <c r="AR637" s="108"/>
      <c r="AS637" s="108"/>
      <c r="AT637" s="108"/>
      <c r="AU637" s="108"/>
      <c r="AV637" s="108"/>
      <c r="AW637" s="108"/>
      <c r="AX637" s="108"/>
      <c r="AY637" s="108"/>
      <c r="AZ637" s="108"/>
      <c r="BA637" s="108"/>
      <c r="BB637" s="108"/>
      <c r="BC637" s="108"/>
      <c r="BD637" s="108"/>
      <c r="BE637" s="108"/>
    </row>
    <row r="638" spans="1:57" ht="12.75" customHeigh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9"/>
      <c r="AO638" s="108"/>
      <c r="AP638" s="108"/>
      <c r="AQ638" s="108"/>
      <c r="AR638" s="108"/>
      <c r="AS638" s="108"/>
      <c r="AT638" s="108"/>
      <c r="AU638" s="108"/>
      <c r="AV638" s="108"/>
      <c r="AW638" s="108"/>
      <c r="AX638" s="108"/>
      <c r="AY638" s="108"/>
      <c r="AZ638" s="108"/>
      <c r="BA638" s="108"/>
      <c r="BB638" s="108"/>
      <c r="BC638" s="108"/>
      <c r="BD638" s="108"/>
      <c r="BE638" s="108"/>
    </row>
    <row r="639" spans="1:57" ht="12.75" customHeigh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9"/>
      <c r="AO639" s="108"/>
      <c r="AP639" s="108"/>
      <c r="AQ639" s="108"/>
      <c r="AR639" s="108"/>
      <c r="AS639" s="108"/>
      <c r="AT639" s="108"/>
      <c r="AU639" s="108"/>
      <c r="AV639" s="108"/>
      <c r="AW639" s="108"/>
      <c r="AX639" s="108"/>
      <c r="AY639" s="108"/>
      <c r="AZ639" s="108"/>
      <c r="BA639" s="108"/>
      <c r="BB639" s="108"/>
      <c r="BC639" s="108"/>
      <c r="BD639" s="108"/>
      <c r="BE639" s="108"/>
    </row>
    <row r="640" spans="1:57" ht="12.75" customHeigh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9"/>
      <c r="AO640" s="108"/>
      <c r="AP640" s="108"/>
      <c r="AQ640" s="108"/>
      <c r="AR640" s="108"/>
      <c r="AS640" s="108"/>
      <c r="AT640" s="108"/>
      <c r="AU640" s="108"/>
      <c r="AV640" s="108"/>
      <c r="AW640" s="108"/>
      <c r="AX640" s="108"/>
      <c r="AY640" s="108"/>
      <c r="AZ640" s="108"/>
      <c r="BA640" s="108"/>
      <c r="BB640" s="108"/>
      <c r="BC640" s="108"/>
      <c r="BD640" s="108"/>
      <c r="BE640" s="108"/>
    </row>
    <row r="641" spans="1:57" ht="12.75" customHeigh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9"/>
      <c r="AO641" s="108"/>
      <c r="AP641" s="108"/>
      <c r="AQ641" s="108"/>
      <c r="AR641" s="108"/>
      <c r="AS641" s="108"/>
      <c r="AT641" s="108"/>
      <c r="AU641" s="108"/>
      <c r="AV641" s="108"/>
      <c r="AW641" s="108"/>
      <c r="AX641" s="108"/>
      <c r="AY641" s="108"/>
      <c r="AZ641" s="108"/>
      <c r="BA641" s="108"/>
      <c r="BB641" s="108"/>
      <c r="BC641" s="108"/>
      <c r="BD641" s="108"/>
      <c r="BE641" s="108"/>
    </row>
    <row r="642" spans="1:57" ht="12.75" customHeigh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9"/>
      <c r="AO642" s="108"/>
      <c r="AP642" s="108"/>
      <c r="AQ642" s="108"/>
      <c r="AR642" s="108"/>
      <c r="AS642" s="108"/>
      <c r="AT642" s="108"/>
      <c r="AU642" s="108"/>
      <c r="AV642" s="108"/>
      <c r="AW642" s="108"/>
      <c r="AX642" s="108"/>
      <c r="AY642" s="108"/>
      <c r="AZ642" s="108"/>
      <c r="BA642" s="108"/>
      <c r="BB642" s="108"/>
      <c r="BC642" s="108"/>
      <c r="BD642" s="108"/>
      <c r="BE642" s="108"/>
    </row>
    <row r="643" spans="1:57" ht="12.75" customHeigh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9"/>
      <c r="AO643" s="108"/>
      <c r="AP643" s="108"/>
      <c r="AQ643" s="108"/>
      <c r="AR643" s="108"/>
      <c r="AS643" s="108"/>
      <c r="AT643" s="108"/>
      <c r="AU643" s="108"/>
      <c r="AV643" s="108"/>
      <c r="AW643" s="108"/>
      <c r="AX643" s="108"/>
      <c r="AY643" s="108"/>
      <c r="AZ643" s="108"/>
      <c r="BA643" s="108"/>
      <c r="BB643" s="108"/>
      <c r="BC643" s="108"/>
      <c r="BD643" s="108"/>
      <c r="BE643" s="108"/>
    </row>
    <row r="644" spans="1:57" ht="12.75" customHeigh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9"/>
      <c r="AO644" s="108"/>
      <c r="AP644" s="108"/>
      <c r="AQ644" s="108"/>
      <c r="AR644" s="108"/>
      <c r="AS644" s="108"/>
      <c r="AT644" s="108"/>
      <c r="AU644" s="108"/>
      <c r="AV644" s="108"/>
      <c r="AW644" s="108"/>
      <c r="AX644" s="108"/>
      <c r="AY644" s="108"/>
      <c r="AZ644" s="108"/>
      <c r="BA644" s="108"/>
      <c r="BB644" s="108"/>
      <c r="BC644" s="108"/>
      <c r="BD644" s="108"/>
      <c r="BE644" s="108"/>
    </row>
    <row r="645" spans="1:57" ht="12.75" customHeigh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9"/>
      <c r="AO645" s="108"/>
      <c r="AP645" s="108"/>
      <c r="AQ645" s="108"/>
      <c r="AR645" s="108"/>
      <c r="AS645" s="108"/>
      <c r="AT645" s="108"/>
      <c r="AU645" s="108"/>
      <c r="AV645" s="108"/>
      <c r="AW645" s="108"/>
      <c r="AX645" s="108"/>
      <c r="AY645" s="108"/>
      <c r="AZ645" s="108"/>
      <c r="BA645" s="108"/>
      <c r="BB645" s="108"/>
      <c r="BC645" s="108"/>
      <c r="BD645" s="108"/>
      <c r="BE645" s="108"/>
    </row>
    <row r="646" spans="1:57" ht="12.75" customHeigh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9"/>
      <c r="AO646" s="108"/>
      <c r="AP646" s="108"/>
      <c r="AQ646" s="108"/>
      <c r="AR646" s="108"/>
      <c r="AS646" s="108"/>
      <c r="AT646" s="108"/>
      <c r="AU646" s="108"/>
      <c r="AV646" s="108"/>
      <c r="AW646" s="108"/>
      <c r="AX646" s="108"/>
      <c r="AY646" s="108"/>
      <c r="AZ646" s="108"/>
      <c r="BA646" s="108"/>
      <c r="BB646" s="108"/>
      <c r="BC646" s="108"/>
      <c r="BD646" s="108"/>
      <c r="BE646" s="108"/>
    </row>
    <row r="647" spans="1:57" ht="12.75" customHeigh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9"/>
      <c r="AO647" s="108"/>
      <c r="AP647" s="108"/>
      <c r="AQ647" s="108"/>
      <c r="AR647" s="108"/>
      <c r="AS647" s="108"/>
      <c r="AT647" s="108"/>
      <c r="AU647" s="108"/>
      <c r="AV647" s="108"/>
      <c r="AW647" s="108"/>
      <c r="AX647" s="108"/>
      <c r="AY647" s="108"/>
      <c r="AZ647" s="108"/>
      <c r="BA647" s="108"/>
      <c r="BB647" s="108"/>
      <c r="BC647" s="108"/>
      <c r="BD647" s="108"/>
      <c r="BE647" s="108"/>
    </row>
    <row r="648" spans="1:57" ht="12.75" customHeigh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9"/>
      <c r="AO648" s="108"/>
      <c r="AP648" s="108"/>
      <c r="AQ648" s="108"/>
      <c r="AR648" s="108"/>
      <c r="AS648" s="108"/>
      <c r="AT648" s="108"/>
      <c r="AU648" s="108"/>
      <c r="AV648" s="108"/>
      <c r="AW648" s="108"/>
      <c r="AX648" s="108"/>
      <c r="AY648" s="108"/>
      <c r="AZ648" s="108"/>
      <c r="BA648" s="108"/>
      <c r="BB648" s="108"/>
      <c r="BC648" s="108"/>
      <c r="BD648" s="108"/>
      <c r="BE648" s="108"/>
    </row>
    <row r="649" spans="1:57" ht="12.75" customHeigh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9"/>
      <c r="AO649" s="108"/>
      <c r="AP649" s="108"/>
      <c r="AQ649" s="108"/>
      <c r="AR649" s="108"/>
      <c r="AS649" s="108"/>
      <c r="AT649" s="108"/>
      <c r="AU649" s="108"/>
      <c r="AV649" s="108"/>
      <c r="AW649" s="108"/>
      <c r="AX649" s="108"/>
      <c r="AY649" s="108"/>
      <c r="AZ649" s="108"/>
      <c r="BA649" s="108"/>
      <c r="BB649" s="108"/>
      <c r="BC649" s="108"/>
      <c r="BD649" s="108"/>
      <c r="BE649" s="108"/>
    </row>
    <row r="650" spans="1:57" ht="12.75" customHeigh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9"/>
      <c r="AO650" s="108"/>
      <c r="AP650" s="108"/>
      <c r="AQ650" s="108"/>
      <c r="AR650" s="108"/>
      <c r="AS650" s="108"/>
      <c r="AT650" s="108"/>
      <c r="AU650" s="108"/>
      <c r="AV650" s="108"/>
      <c r="AW650" s="108"/>
      <c r="AX650" s="108"/>
      <c r="AY650" s="108"/>
      <c r="AZ650" s="108"/>
      <c r="BA650" s="108"/>
      <c r="BB650" s="108"/>
      <c r="BC650" s="108"/>
      <c r="BD650" s="108"/>
      <c r="BE650" s="108"/>
    </row>
    <row r="651" spans="1:57" ht="12.75" customHeigh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9"/>
      <c r="AO651" s="108"/>
      <c r="AP651" s="108"/>
      <c r="AQ651" s="108"/>
      <c r="AR651" s="108"/>
      <c r="AS651" s="108"/>
      <c r="AT651" s="108"/>
      <c r="AU651" s="108"/>
      <c r="AV651" s="108"/>
      <c r="AW651" s="108"/>
      <c r="AX651" s="108"/>
      <c r="AY651" s="108"/>
      <c r="AZ651" s="108"/>
      <c r="BA651" s="108"/>
      <c r="BB651" s="108"/>
      <c r="BC651" s="108"/>
      <c r="BD651" s="108"/>
      <c r="BE651" s="108"/>
    </row>
    <row r="652" spans="1:57" ht="12.75" customHeigh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9"/>
      <c r="AO652" s="108"/>
      <c r="AP652" s="108"/>
      <c r="AQ652" s="108"/>
      <c r="AR652" s="108"/>
      <c r="AS652" s="108"/>
      <c r="AT652" s="108"/>
      <c r="AU652" s="108"/>
      <c r="AV652" s="108"/>
      <c r="AW652" s="108"/>
      <c r="AX652" s="108"/>
      <c r="AY652" s="108"/>
      <c r="AZ652" s="108"/>
      <c r="BA652" s="108"/>
      <c r="BB652" s="108"/>
      <c r="BC652" s="108"/>
      <c r="BD652" s="108"/>
      <c r="BE652" s="108"/>
    </row>
    <row r="653" spans="1:57" ht="12.75" customHeigh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9"/>
      <c r="AO653" s="108"/>
      <c r="AP653" s="108"/>
      <c r="AQ653" s="108"/>
      <c r="AR653" s="108"/>
      <c r="AS653" s="108"/>
      <c r="AT653" s="108"/>
      <c r="AU653" s="108"/>
      <c r="AV653" s="108"/>
      <c r="AW653" s="108"/>
      <c r="AX653" s="108"/>
      <c r="AY653" s="108"/>
      <c r="AZ653" s="108"/>
      <c r="BA653" s="108"/>
      <c r="BB653" s="108"/>
      <c r="BC653" s="108"/>
      <c r="BD653" s="108"/>
      <c r="BE653" s="108"/>
    </row>
    <row r="654" spans="1:57" ht="12.75" customHeigh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9"/>
      <c r="AO654" s="108"/>
      <c r="AP654" s="108"/>
      <c r="AQ654" s="108"/>
      <c r="AR654" s="108"/>
      <c r="AS654" s="108"/>
      <c r="AT654" s="108"/>
      <c r="AU654" s="108"/>
      <c r="AV654" s="108"/>
      <c r="AW654" s="108"/>
      <c r="AX654" s="108"/>
      <c r="AY654" s="108"/>
      <c r="AZ654" s="108"/>
      <c r="BA654" s="108"/>
      <c r="BB654" s="108"/>
      <c r="BC654" s="108"/>
      <c r="BD654" s="108"/>
      <c r="BE654" s="108"/>
    </row>
    <row r="655" spans="1:57" ht="12.75" customHeigh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9"/>
      <c r="AO655" s="108"/>
      <c r="AP655" s="108"/>
      <c r="AQ655" s="108"/>
      <c r="AR655" s="108"/>
      <c r="AS655" s="108"/>
      <c r="AT655" s="108"/>
      <c r="AU655" s="108"/>
      <c r="AV655" s="108"/>
      <c r="AW655" s="108"/>
      <c r="AX655" s="108"/>
      <c r="AY655" s="108"/>
      <c r="AZ655" s="108"/>
      <c r="BA655" s="108"/>
      <c r="BB655" s="108"/>
      <c r="BC655" s="108"/>
      <c r="BD655" s="108"/>
      <c r="BE655" s="108"/>
    </row>
    <row r="656" spans="1:57" ht="12.75" customHeigh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9"/>
      <c r="AO656" s="108"/>
      <c r="AP656" s="108"/>
      <c r="AQ656" s="108"/>
      <c r="AR656" s="108"/>
      <c r="AS656" s="108"/>
      <c r="AT656" s="108"/>
      <c r="AU656" s="108"/>
      <c r="AV656" s="108"/>
      <c r="AW656" s="108"/>
      <c r="AX656" s="108"/>
      <c r="AY656" s="108"/>
      <c r="AZ656" s="108"/>
      <c r="BA656" s="108"/>
      <c r="BB656" s="108"/>
      <c r="BC656" s="108"/>
      <c r="BD656" s="108"/>
      <c r="BE656" s="108"/>
    </row>
    <row r="657" spans="1:57" ht="12.75" customHeigh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9"/>
      <c r="AO657" s="108"/>
      <c r="AP657" s="108"/>
      <c r="AQ657" s="108"/>
      <c r="AR657" s="108"/>
      <c r="AS657" s="108"/>
      <c r="AT657" s="108"/>
      <c r="AU657" s="108"/>
      <c r="AV657" s="108"/>
      <c r="AW657" s="108"/>
      <c r="AX657" s="108"/>
      <c r="AY657" s="108"/>
      <c r="AZ657" s="108"/>
      <c r="BA657" s="108"/>
      <c r="BB657" s="108"/>
      <c r="BC657" s="108"/>
      <c r="BD657" s="108"/>
      <c r="BE657" s="108"/>
    </row>
    <row r="658" spans="1:57" ht="12.75" customHeigh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9"/>
      <c r="AO658" s="108"/>
      <c r="AP658" s="108"/>
      <c r="AQ658" s="108"/>
      <c r="AR658" s="108"/>
      <c r="AS658" s="108"/>
      <c r="AT658" s="108"/>
      <c r="AU658" s="108"/>
      <c r="AV658" s="108"/>
      <c r="AW658" s="108"/>
      <c r="AX658" s="108"/>
      <c r="AY658" s="108"/>
      <c r="AZ658" s="108"/>
      <c r="BA658" s="108"/>
      <c r="BB658" s="108"/>
      <c r="BC658" s="108"/>
      <c r="BD658" s="108"/>
      <c r="BE658" s="108"/>
    </row>
    <row r="659" spans="1:57" ht="12.75" customHeigh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9"/>
      <c r="AO659" s="108"/>
      <c r="AP659" s="108"/>
      <c r="AQ659" s="108"/>
      <c r="AR659" s="108"/>
      <c r="AS659" s="108"/>
      <c r="AT659" s="108"/>
      <c r="AU659" s="108"/>
      <c r="AV659" s="108"/>
      <c r="AW659" s="108"/>
      <c r="AX659" s="108"/>
      <c r="AY659" s="108"/>
      <c r="AZ659" s="108"/>
      <c r="BA659" s="108"/>
      <c r="BB659" s="108"/>
      <c r="BC659" s="108"/>
      <c r="BD659" s="108"/>
      <c r="BE659" s="108"/>
    </row>
    <row r="660" spans="1:57" ht="12.75" customHeigh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9"/>
      <c r="AO660" s="108"/>
      <c r="AP660" s="108"/>
      <c r="AQ660" s="108"/>
      <c r="AR660" s="108"/>
      <c r="AS660" s="108"/>
      <c r="AT660" s="108"/>
      <c r="AU660" s="108"/>
      <c r="AV660" s="108"/>
      <c r="AW660" s="108"/>
      <c r="AX660" s="108"/>
      <c r="AY660" s="108"/>
      <c r="AZ660" s="108"/>
      <c r="BA660" s="108"/>
      <c r="BB660" s="108"/>
      <c r="BC660" s="108"/>
      <c r="BD660" s="108"/>
      <c r="BE660" s="108"/>
    </row>
    <row r="661" spans="1:57" ht="12.75" customHeigh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9"/>
      <c r="AO661" s="108"/>
      <c r="AP661" s="108"/>
      <c r="AQ661" s="108"/>
      <c r="AR661" s="108"/>
      <c r="AS661" s="108"/>
      <c r="AT661" s="108"/>
      <c r="AU661" s="108"/>
      <c r="AV661" s="108"/>
      <c r="AW661" s="108"/>
      <c r="AX661" s="108"/>
      <c r="AY661" s="108"/>
      <c r="AZ661" s="108"/>
      <c r="BA661" s="108"/>
      <c r="BB661" s="108"/>
      <c r="BC661" s="108"/>
      <c r="BD661" s="108"/>
      <c r="BE661" s="108"/>
    </row>
    <row r="662" spans="1:57" ht="12.75" customHeigh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9"/>
      <c r="AO662" s="108"/>
      <c r="AP662" s="108"/>
      <c r="AQ662" s="108"/>
      <c r="AR662" s="108"/>
      <c r="AS662" s="108"/>
      <c r="AT662" s="108"/>
      <c r="AU662" s="108"/>
      <c r="AV662" s="108"/>
      <c r="AW662" s="108"/>
      <c r="AX662" s="108"/>
      <c r="AY662" s="108"/>
      <c r="AZ662" s="108"/>
      <c r="BA662" s="108"/>
      <c r="BB662" s="108"/>
      <c r="BC662" s="108"/>
      <c r="BD662" s="108"/>
      <c r="BE662" s="108"/>
    </row>
    <row r="663" spans="1:57" ht="12.75" customHeigh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9"/>
      <c r="AO663" s="108"/>
      <c r="AP663" s="108"/>
      <c r="AQ663" s="108"/>
      <c r="AR663" s="108"/>
      <c r="AS663" s="108"/>
      <c r="AT663" s="108"/>
      <c r="AU663" s="108"/>
      <c r="AV663" s="108"/>
      <c r="AW663" s="108"/>
      <c r="AX663" s="108"/>
      <c r="AY663" s="108"/>
      <c r="AZ663" s="108"/>
      <c r="BA663" s="108"/>
      <c r="BB663" s="108"/>
      <c r="BC663" s="108"/>
      <c r="BD663" s="108"/>
      <c r="BE663" s="108"/>
    </row>
    <row r="664" spans="1:57" ht="12.75" customHeigh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9"/>
      <c r="AO664" s="108"/>
      <c r="AP664" s="108"/>
      <c r="AQ664" s="108"/>
      <c r="AR664" s="108"/>
      <c r="AS664" s="108"/>
      <c r="AT664" s="108"/>
      <c r="AU664" s="108"/>
      <c r="AV664" s="108"/>
      <c r="AW664" s="108"/>
      <c r="AX664" s="108"/>
      <c r="AY664" s="108"/>
      <c r="AZ664" s="108"/>
      <c r="BA664" s="108"/>
      <c r="BB664" s="108"/>
      <c r="BC664" s="108"/>
      <c r="BD664" s="108"/>
      <c r="BE664" s="108"/>
    </row>
    <row r="665" spans="1:57" ht="12.75" customHeigh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9"/>
      <c r="AO665" s="108"/>
      <c r="AP665" s="108"/>
      <c r="AQ665" s="108"/>
      <c r="AR665" s="108"/>
      <c r="AS665" s="108"/>
      <c r="AT665" s="108"/>
      <c r="AU665" s="108"/>
      <c r="AV665" s="108"/>
      <c r="AW665" s="108"/>
      <c r="AX665" s="108"/>
      <c r="AY665" s="108"/>
      <c r="AZ665" s="108"/>
      <c r="BA665" s="108"/>
      <c r="BB665" s="108"/>
      <c r="BC665" s="108"/>
      <c r="BD665" s="108"/>
      <c r="BE665" s="108"/>
    </row>
    <row r="666" spans="1:57" ht="12.75" customHeigh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9"/>
      <c r="AO666" s="108"/>
      <c r="AP666" s="108"/>
      <c r="AQ666" s="108"/>
      <c r="AR666" s="108"/>
      <c r="AS666" s="108"/>
      <c r="AT666" s="108"/>
      <c r="AU666" s="108"/>
      <c r="AV666" s="108"/>
      <c r="AW666" s="108"/>
      <c r="AX666" s="108"/>
      <c r="AY666" s="108"/>
      <c r="AZ666" s="108"/>
      <c r="BA666" s="108"/>
      <c r="BB666" s="108"/>
      <c r="BC666" s="108"/>
      <c r="BD666" s="108"/>
      <c r="BE666" s="108"/>
    </row>
    <row r="667" spans="1:57" ht="12.75" customHeigh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9"/>
      <c r="AO667" s="108"/>
      <c r="AP667" s="108"/>
      <c r="AQ667" s="108"/>
      <c r="AR667" s="108"/>
      <c r="AS667" s="108"/>
      <c r="AT667" s="108"/>
      <c r="AU667" s="108"/>
      <c r="AV667" s="108"/>
      <c r="AW667" s="108"/>
      <c r="AX667" s="108"/>
      <c r="AY667" s="108"/>
      <c r="AZ667" s="108"/>
      <c r="BA667" s="108"/>
      <c r="BB667" s="108"/>
      <c r="BC667" s="108"/>
      <c r="BD667" s="108"/>
      <c r="BE667" s="108"/>
    </row>
    <row r="668" spans="1:57" ht="12.75" customHeigh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9"/>
      <c r="AO668" s="108"/>
      <c r="AP668" s="108"/>
      <c r="AQ668" s="108"/>
      <c r="AR668" s="108"/>
      <c r="AS668" s="108"/>
      <c r="AT668" s="108"/>
      <c r="AU668" s="108"/>
      <c r="AV668" s="108"/>
      <c r="AW668" s="108"/>
      <c r="AX668" s="108"/>
      <c r="AY668" s="108"/>
      <c r="AZ668" s="108"/>
      <c r="BA668" s="108"/>
      <c r="BB668" s="108"/>
      <c r="BC668" s="108"/>
      <c r="BD668" s="108"/>
      <c r="BE668" s="108"/>
    </row>
    <row r="669" spans="1:57" ht="12.75" customHeigh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9"/>
      <c r="AO669" s="108"/>
      <c r="AP669" s="108"/>
      <c r="AQ669" s="108"/>
      <c r="AR669" s="108"/>
      <c r="AS669" s="108"/>
      <c r="AT669" s="108"/>
      <c r="AU669" s="108"/>
      <c r="AV669" s="108"/>
      <c r="AW669" s="108"/>
      <c r="AX669" s="108"/>
      <c r="AY669" s="108"/>
      <c r="AZ669" s="108"/>
      <c r="BA669" s="108"/>
      <c r="BB669" s="108"/>
      <c r="BC669" s="108"/>
      <c r="BD669" s="108"/>
      <c r="BE669" s="108"/>
    </row>
    <row r="670" spans="1:57" ht="12.75" customHeigh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9"/>
      <c r="AO670" s="108"/>
      <c r="AP670" s="108"/>
      <c r="AQ670" s="108"/>
      <c r="AR670" s="108"/>
      <c r="AS670" s="108"/>
      <c r="AT670" s="108"/>
      <c r="AU670" s="108"/>
      <c r="AV670" s="108"/>
      <c r="AW670" s="108"/>
      <c r="AX670" s="108"/>
      <c r="AY670" s="108"/>
      <c r="AZ670" s="108"/>
      <c r="BA670" s="108"/>
      <c r="BB670" s="108"/>
      <c r="BC670" s="108"/>
      <c r="BD670" s="108"/>
      <c r="BE670" s="108"/>
    </row>
    <row r="671" spans="1:57" ht="12.75" customHeigh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9"/>
      <c r="AO671" s="108"/>
      <c r="AP671" s="108"/>
      <c r="AQ671" s="108"/>
      <c r="AR671" s="108"/>
      <c r="AS671" s="108"/>
      <c r="AT671" s="108"/>
      <c r="AU671" s="108"/>
      <c r="AV671" s="108"/>
      <c r="AW671" s="108"/>
      <c r="AX671" s="108"/>
      <c r="AY671" s="108"/>
      <c r="AZ671" s="108"/>
      <c r="BA671" s="108"/>
      <c r="BB671" s="108"/>
      <c r="BC671" s="108"/>
      <c r="BD671" s="108"/>
      <c r="BE671" s="108"/>
    </row>
    <row r="672" spans="1:57" ht="12.75" customHeigh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9"/>
      <c r="AO672" s="108"/>
      <c r="AP672" s="108"/>
      <c r="AQ672" s="108"/>
      <c r="AR672" s="108"/>
      <c r="AS672" s="108"/>
      <c r="AT672" s="108"/>
      <c r="AU672" s="108"/>
      <c r="AV672" s="108"/>
      <c r="AW672" s="108"/>
      <c r="AX672" s="108"/>
      <c r="AY672" s="108"/>
      <c r="AZ672" s="108"/>
      <c r="BA672" s="108"/>
      <c r="BB672" s="108"/>
      <c r="BC672" s="108"/>
      <c r="BD672" s="108"/>
      <c r="BE672" s="108"/>
    </row>
    <row r="673" spans="1:57" ht="12.75" customHeigh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9"/>
      <c r="AO673" s="108"/>
      <c r="AP673" s="108"/>
      <c r="AQ673" s="108"/>
      <c r="AR673" s="108"/>
      <c r="AS673" s="108"/>
      <c r="AT673" s="108"/>
      <c r="AU673" s="108"/>
      <c r="AV673" s="108"/>
      <c r="AW673" s="108"/>
      <c r="AX673" s="108"/>
      <c r="AY673" s="108"/>
      <c r="AZ673" s="108"/>
      <c r="BA673" s="108"/>
      <c r="BB673" s="108"/>
      <c r="BC673" s="108"/>
      <c r="BD673" s="108"/>
      <c r="BE673" s="108"/>
    </row>
    <row r="674" spans="1:57" ht="12.75" customHeigh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9"/>
      <c r="AO674" s="108"/>
      <c r="AP674" s="108"/>
      <c r="AQ674" s="108"/>
      <c r="AR674" s="108"/>
      <c r="AS674" s="108"/>
      <c r="AT674" s="108"/>
      <c r="AU674" s="108"/>
      <c r="AV674" s="108"/>
      <c r="AW674" s="108"/>
      <c r="AX674" s="108"/>
      <c r="AY674" s="108"/>
      <c r="AZ674" s="108"/>
      <c r="BA674" s="108"/>
      <c r="BB674" s="108"/>
      <c r="BC674" s="108"/>
      <c r="BD674" s="108"/>
      <c r="BE674" s="108"/>
    </row>
    <row r="675" spans="1:57" ht="12.75" customHeigh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9"/>
      <c r="AO675" s="108"/>
      <c r="AP675" s="108"/>
      <c r="AQ675" s="108"/>
      <c r="AR675" s="108"/>
      <c r="AS675" s="108"/>
      <c r="AT675" s="108"/>
      <c r="AU675" s="108"/>
      <c r="AV675" s="108"/>
      <c r="AW675" s="108"/>
      <c r="AX675" s="108"/>
      <c r="AY675" s="108"/>
      <c r="AZ675" s="108"/>
      <c r="BA675" s="108"/>
      <c r="BB675" s="108"/>
      <c r="BC675" s="108"/>
      <c r="BD675" s="108"/>
      <c r="BE675" s="108"/>
    </row>
    <row r="676" spans="1:57" ht="12.75" customHeigh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9"/>
      <c r="AO676" s="108"/>
      <c r="AP676" s="108"/>
      <c r="AQ676" s="108"/>
      <c r="AR676" s="108"/>
      <c r="AS676" s="108"/>
      <c r="AT676" s="108"/>
      <c r="AU676" s="108"/>
      <c r="AV676" s="108"/>
      <c r="AW676" s="108"/>
      <c r="AX676" s="108"/>
      <c r="AY676" s="108"/>
      <c r="AZ676" s="108"/>
      <c r="BA676" s="108"/>
      <c r="BB676" s="108"/>
      <c r="BC676" s="108"/>
      <c r="BD676" s="108"/>
      <c r="BE676" s="108"/>
    </row>
    <row r="677" spans="1:57" ht="12.75" customHeigh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9"/>
      <c r="AO677" s="108"/>
      <c r="AP677" s="108"/>
      <c r="AQ677" s="108"/>
      <c r="AR677" s="108"/>
      <c r="AS677" s="108"/>
      <c r="AT677" s="108"/>
      <c r="AU677" s="108"/>
      <c r="AV677" s="108"/>
      <c r="AW677" s="108"/>
      <c r="AX677" s="108"/>
      <c r="AY677" s="108"/>
      <c r="AZ677" s="108"/>
      <c r="BA677" s="108"/>
      <c r="BB677" s="108"/>
      <c r="BC677" s="108"/>
      <c r="BD677" s="108"/>
      <c r="BE677" s="108"/>
    </row>
    <row r="678" spans="1:57" ht="12.75" customHeigh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9"/>
      <c r="AO678" s="108"/>
      <c r="AP678" s="108"/>
      <c r="AQ678" s="108"/>
      <c r="AR678" s="108"/>
      <c r="AS678" s="108"/>
      <c r="AT678" s="108"/>
      <c r="AU678" s="108"/>
      <c r="AV678" s="108"/>
      <c r="AW678" s="108"/>
      <c r="AX678" s="108"/>
      <c r="AY678" s="108"/>
      <c r="AZ678" s="108"/>
      <c r="BA678" s="108"/>
      <c r="BB678" s="108"/>
      <c r="BC678" s="108"/>
      <c r="BD678" s="108"/>
      <c r="BE678" s="108"/>
    </row>
    <row r="679" spans="1:57" ht="12.75" customHeigh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9"/>
      <c r="AO679" s="108"/>
      <c r="AP679" s="108"/>
      <c r="AQ679" s="108"/>
      <c r="AR679" s="108"/>
      <c r="AS679" s="108"/>
      <c r="AT679" s="108"/>
      <c r="AU679" s="108"/>
      <c r="AV679" s="108"/>
      <c r="AW679" s="108"/>
      <c r="AX679" s="108"/>
      <c r="AY679" s="108"/>
      <c r="AZ679" s="108"/>
      <c r="BA679" s="108"/>
      <c r="BB679" s="108"/>
      <c r="BC679" s="108"/>
      <c r="BD679" s="108"/>
      <c r="BE679" s="108"/>
    </row>
    <row r="680" spans="1:57" ht="12.75" customHeigh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9"/>
      <c r="AO680" s="108"/>
      <c r="AP680" s="108"/>
      <c r="AQ680" s="108"/>
      <c r="AR680" s="108"/>
      <c r="AS680" s="108"/>
      <c r="AT680" s="108"/>
      <c r="AU680" s="108"/>
      <c r="AV680" s="108"/>
      <c r="AW680" s="108"/>
      <c r="AX680" s="108"/>
      <c r="AY680" s="108"/>
      <c r="AZ680" s="108"/>
      <c r="BA680" s="108"/>
      <c r="BB680" s="108"/>
      <c r="BC680" s="108"/>
      <c r="BD680" s="108"/>
      <c r="BE680" s="108"/>
    </row>
    <row r="681" spans="1:57" ht="12.75" customHeigh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9"/>
      <c r="AO681" s="108"/>
      <c r="AP681" s="108"/>
      <c r="AQ681" s="108"/>
      <c r="AR681" s="108"/>
      <c r="AS681" s="108"/>
      <c r="AT681" s="108"/>
      <c r="AU681" s="108"/>
      <c r="AV681" s="108"/>
      <c r="AW681" s="108"/>
      <c r="AX681" s="108"/>
      <c r="AY681" s="108"/>
      <c r="AZ681" s="108"/>
      <c r="BA681" s="108"/>
      <c r="BB681" s="108"/>
      <c r="BC681" s="108"/>
      <c r="BD681" s="108"/>
      <c r="BE681" s="108"/>
    </row>
    <row r="682" spans="1:57" ht="12.75" customHeigh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9"/>
      <c r="AO682" s="108"/>
      <c r="AP682" s="108"/>
      <c r="AQ682" s="108"/>
      <c r="AR682" s="108"/>
      <c r="AS682" s="108"/>
      <c r="AT682" s="108"/>
      <c r="AU682" s="108"/>
      <c r="AV682" s="108"/>
      <c r="AW682" s="108"/>
      <c r="AX682" s="108"/>
      <c r="AY682" s="108"/>
      <c r="AZ682" s="108"/>
      <c r="BA682" s="108"/>
      <c r="BB682" s="108"/>
      <c r="BC682" s="108"/>
      <c r="BD682" s="108"/>
      <c r="BE682" s="108"/>
    </row>
    <row r="683" spans="1:57" ht="12.75" customHeigh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9"/>
      <c r="AO683" s="108"/>
      <c r="AP683" s="108"/>
      <c r="AQ683" s="108"/>
      <c r="AR683" s="108"/>
      <c r="AS683" s="108"/>
      <c r="AT683" s="108"/>
      <c r="AU683" s="108"/>
      <c r="AV683" s="108"/>
      <c r="AW683" s="108"/>
      <c r="AX683" s="108"/>
      <c r="AY683" s="108"/>
      <c r="AZ683" s="108"/>
      <c r="BA683" s="108"/>
      <c r="BB683" s="108"/>
      <c r="BC683" s="108"/>
      <c r="BD683" s="108"/>
      <c r="BE683" s="108"/>
    </row>
    <row r="684" spans="1:57" ht="12.75" customHeigh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9"/>
      <c r="AO684" s="108"/>
      <c r="AP684" s="108"/>
      <c r="AQ684" s="108"/>
      <c r="AR684" s="108"/>
      <c r="AS684" s="108"/>
      <c r="AT684" s="108"/>
      <c r="AU684" s="108"/>
      <c r="AV684" s="108"/>
      <c r="AW684" s="108"/>
      <c r="AX684" s="108"/>
      <c r="AY684" s="108"/>
      <c r="AZ684" s="108"/>
      <c r="BA684" s="108"/>
      <c r="BB684" s="108"/>
      <c r="BC684" s="108"/>
      <c r="BD684" s="108"/>
      <c r="BE684" s="108"/>
    </row>
    <row r="685" spans="1:57" ht="12.75" customHeigh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9"/>
      <c r="AO685" s="108"/>
      <c r="AP685" s="108"/>
      <c r="AQ685" s="108"/>
      <c r="AR685" s="108"/>
      <c r="AS685" s="108"/>
      <c r="AT685" s="108"/>
      <c r="AU685" s="108"/>
      <c r="AV685" s="108"/>
      <c r="AW685" s="108"/>
      <c r="AX685" s="108"/>
      <c r="AY685" s="108"/>
      <c r="AZ685" s="108"/>
      <c r="BA685" s="108"/>
      <c r="BB685" s="108"/>
      <c r="BC685" s="108"/>
      <c r="BD685" s="108"/>
      <c r="BE685" s="108"/>
    </row>
    <row r="686" spans="1:57" ht="12.75" customHeigh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9"/>
      <c r="AO686" s="108"/>
      <c r="AP686" s="108"/>
      <c r="AQ686" s="108"/>
      <c r="AR686" s="108"/>
      <c r="AS686" s="108"/>
      <c r="AT686" s="108"/>
      <c r="AU686" s="108"/>
      <c r="AV686" s="108"/>
      <c r="AW686" s="108"/>
      <c r="AX686" s="108"/>
      <c r="AY686" s="108"/>
      <c r="AZ686" s="108"/>
      <c r="BA686" s="108"/>
      <c r="BB686" s="108"/>
      <c r="BC686" s="108"/>
      <c r="BD686" s="108"/>
      <c r="BE686" s="108"/>
    </row>
    <row r="687" spans="1:57" ht="12.75" customHeigh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9"/>
      <c r="AO687" s="108"/>
      <c r="AP687" s="108"/>
      <c r="AQ687" s="108"/>
      <c r="AR687" s="108"/>
      <c r="AS687" s="108"/>
      <c r="AT687" s="108"/>
      <c r="AU687" s="108"/>
      <c r="AV687" s="108"/>
      <c r="AW687" s="108"/>
      <c r="AX687" s="108"/>
      <c r="AY687" s="108"/>
      <c r="AZ687" s="108"/>
      <c r="BA687" s="108"/>
      <c r="BB687" s="108"/>
      <c r="BC687" s="108"/>
      <c r="BD687" s="108"/>
      <c r="BE687" s="108"/>
    </row>
    <row r="688" spans="1:57" ht="12.75" customHeigh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9"/>
      <c r="AO688" s="108"/>
      <c r="AP688" s="108"/>
      <c r="AQ688" s="108"/>
      <c r="AR688" s="108"/>
      <c r="AS688" s="108"/>
      <c r="AT688" s="108"/>
      <c r="AU688" s="108"/>
      <c r="AV688" s="108"/>
      <c r="AW688" s="108"/>
      <c r="AX688" s="108"/>
      <c r="AY688" s="108"/>
      <c r="AZ688" s="108"/>
      <c r="BA688" s="108"/>
      <c r="BB688" s="108"/>
      <c r="BC688" s="108"/>
      <c r="BD688" s="108"/>
      <c r="BE688" s="108"/>
    </row>
    <row r="689" spans="1:57" ht="12.75" customHeigh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9"/>
      <c r="AO689" s="108"/>
      <c r="AP689" s="108"/>
      <c r="AQ689" s="108"/>
      <c r="AR689" s="108"/>
      <c r="AS689" s="108"/>
      <c r="AT689" s="108"/>
      <c r="AU689" s="108"/>
      <c r="AV689" s="108"/>
      <c r="AW689" s="108"/>
      <c r="AX689" s="108"/>
      <c r="AY689" s="108"/>
      <c r="AZ689" s="108"/>
      <c r="BA689" s="108"/>
      <c r="BB689" s="108"/>
      <c r="BC689" s="108"/>
      <c r="BD689" s="108"/>
      <c r="BE689" s="108"/>
    </row>
    <row r="690" spans="1:57" ht="12.75" customHeigh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9"/>
      <c r="AO690" s="108"/>
      <c r="AP690" s="108"/>
      <c r="AQ690" s="108"/>
      <c r="AR690" s="108"/>
      <c r="AS690" s="108"/>
      <c r="AT690" s="108"/>
      <c r="AU690" s="108"/>
      <c r="AV690" s="108"/>
      <c r="AW690" s="108"/>
      <c r="AX690" s="108"/>
      <c r="AY690" s="108"/>
      <c r="AZ690" s="108"/>
      <c r="BA690" s="108"/>
      <c r="BB690" s="108"/>
      <c r="BC690" s="108"/>
      <c r="BD690" s="108"/>
      <c r="BE690" s="108"/>
    </row>
    <row r="691" spans="1:57" ht="12.75" customHeigh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9"/>
      <c r="AO691" s="108"/>
      <c r="AP691" s="108"/>
      <c r="AQ691" s="108"/>
      <c r="AR691" s="108"/>
      <c r="AS691" s="108"/>
      <c r="AT691" s="108"/>
      <c r="AU691" s="108"/>
      <c r="AV691" s="108"/>
      <c r="AW691" s="108"/>
      <c r="AX691" s="108"/>
      <c r="AY691" s="108"/>
      <c r="AZ691" s="108"/>
      <c r="BA691" s="108"/>
      <c r="BB691" s="108"/>
      <c r="BC691" s="108"/>
      <c r="BD691" s="108"/>
      <c r="BE691" s="108"/>
    </row>
    <row r="692" spans="1:57" ht="12.75" customHeigh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9"/>
      <c r="AO692" s="108"/>
      <c r="AP692" s="108"/>
      <c r="AQ692" s="108"/>
      <c r="AR692" s="108"/>
      <c r="AS692" s="108"/>
      <c r="AT692" s="108"/>
      <c r="AU692" s="108"/>
      <c r="AV692" s="108"/>
      <c r="AW692" s="108"/>
      <c r="AX692" s="108"/>
      <c r="AY692" s="108"/>
      <c r="AZ692" s="108"/>
      <c r="BA692" s="108"/>
      <c r="BB692" s="108"/>
      <c r="BC692" s="108"/>
      <c r="BD692" s="108"/>
      <c r="BE692" s="108"/>
    </row>
    <row r="693" spans="1:57" ht="12.75" customHeigh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9"/>
      <c r="AO693" s="108"/>
      <c r="AP693" s="108"/>
      <c r="AQ693" s="108"/>
      <c r="AR693" s="108"/>
      <c r="AS693" s="108"/>
      <c r="AT693" s="108"/>
      <c r="AU693" s="108"/>
      <c r="AV693" s="108"/>
      <c r="AW693" s="108"/>
      <c r="AX693" s="108"/>
      <c r="AY693" s="108"/>
      <c r="AZ693" s="108"/>
      <c r="BA693" s="108"/>
      <c r="BB693" s="108"/>
      <c r="BC693" s="108"/>
      <c r="BD693" s="108"/>
      <c r="BE693" s="108"/>
    </row>
    <row r="694" spans="1:57" ht="12.75" customHeigh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9"/>
      <c r="AO694" s="108"/>
      <c r="AP694" s="108"/>
      <c r="AQ694" s="108"/>
      <c r="AR694" s="108"/>
      <c r="AS694" s="108"/>
      <c r="AT694" s="108"/>
      <c r="AU694" s="108"/>
      <c r="AV694" s="108"/>
      <c r="AW694" s="108"/>
      <c r="AX694" s="108"/>
      <c r="AY694" s="108"/>
      <c r="AZ694" s="108"/>
      <c r="BA694" s="108"/>
      <c r="BB694" s="108"/>
      <c r="BC694" s="108"/>
      <c r="BD694" s="108"/>
      <c r="BE694" s="108"/>
    </row>
    <row r="695" spans="1:57" ht="12.75" customHeigh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9"/>
      <c r="AO695" s="108"/>
      <c r="AP695" s="108"/>
      <c r="AQ695" s="108"/>
      <c r="AR695" s="108"/>
      <c r="AS695" s="108"/>
      <c r="AT695" s="108"/>
      <c r="AU695" s="108"/>
      <c r="AV695" s="108"/>
      <c r="AW695" s="108"/>
      <c r="AX695" s="108"/>
      <c r="AY695" s="108"/>
      <c r="AZ695" s="108"/>
      <c r="BA695" s="108"/>
      <c r="BB695" s="108"/>
      <c r="BC695" s="108"/>
      <c r="BD695" s="108"/>
      <c r="BE695" s="108"/>
    </row>
    <row r="696" spans="1:57" ht="12.75" customHeigh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9"/>
      <c r="AO696" s="108"/>
      <c r="AP696" s="108"/>
      <c r="AQ696" s="108"/>
      <c r="AR696" s="108"/>
      <c r="AS696" s="108"/>
      <c r="AT696" s="108"/>
      <c r="AU696" s="108"/>
      <c r="AV696" s="108"/>
      <c r="AW696" s="108"/>
      <c r="AX696" s="108"/>
      <c r="AY696" s="108"/>
      <c r="AZ696" s="108"/>
      <c r="BA696" s="108"/>
      <c r="BB696" s="108"/>
      <c r="BC696" s="108"/>
      <c r="BD696" s="108"/>
      <c r="BE696" s="108"/>
    </row>
    <row r="697" spans="1:57" ht="12.75" customHeigh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9"/>
      <c r="AO697" s="108"/>
      <c r="AP697" s="108"/>
      <c r="AQ697" s="108"/>
      <c r="AR697" s="108"/>
      <c r="AS697" s="108"/>
      <c r="AT697" s="108"/>
      <c r="AU697" s="108"/>
      <c r="AV697" s="108"/>
      <c r="AW697" s="108"/>
      <c r="AX697" s="108"/>
      <c r="AY697" s="108"/>
      <c r="AZ697" s="108"/>
      <c r="BA697" s="108"/>
      <c r="BB697" s="108"/>
      <c r="BC697" s="108"/>
      <c r="BD697" s="108"/>
      <c r="BE697" s="108"/>
    </row>
    <row r="698" spans="1:57" ht="12.75" customHeigh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9"/>
      <c r="AO698" s="108"/>
      <c r="AP698" s="108"/>
      <c r="AQ698" s="108"/>
      <c r="AR698" s="108"/>
      <c r="AS698" s="108"/>
      <c r="AT698" s="108"/>
      <c r="AU698" s="108"/>
      <c r="AV698" s="108"/>
      <c r="AW698" s="108"/>
      <c r="AX698" s="108"/>
      <c r="AY698" s="108"/>
      <c r="AZ698" s="108"/>
      <c r="BA698" s="108"/>
      <c r="BB698" s="108"/>
      <c r="BC698" s="108"/>
      <c r="BD698" s="108"/>
      <c r="BE698" s="108"/>
    </row>
    <row r="699" spans="1:57" ht="12.75" customHeigh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9"/>
      <c r="AO699" s="108"/>
      <c r="AP699" s="108"/>
      <c r="AQ699" s="108"/>
      <c r="AR699" s="108"/>
      <c r="AS699" s="108"/>
      <c r="AT699" s="108"/>
      <c r="AU699" s="108"/>
      <c r="AV699" s="108"/>
      <c r="AW699" s="108"/>
      <c r="AX699" s="108"/>
      <c r="AY699" s="108"/>
      <c r="AZ699" s="108"/>
      <c r="BA699" s="108"/>
      <c r="BB699" s="108"/>
      <c r="BC699" s="108"/>
      <c r="BD699" s="108"/>
      <c r="BE699" s="108"/>
    </row>
    <row r="700" spans="1:57" ht="12.75" customHeigh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9"/>
      <c r="AO700" s="108"/>
      <c r="AP700" s="108"/>
      <c r="AQ700" s="108"/>
      <c r="AR700" s="108"/>
      <c r="AS700" s="108"/>
      <c r="AT700" s="108"/>
      <c r="AU700" s="108"/>
      <c r="AV700" s="108"/>
      <c r="AW700" s="108"/>
      <c r="AX700" s="108"/>
      <c r="AY700" s="108"/>
      <c r="AZ700" s="108"/>
      <c r="BA700" s="108"/>
      <c r="BB700" s="108"/>
      <c r="BC700" s="108"/>
      <c r="BD700" s="108"/>
      <c r="BE700" s="108"/>
    </row>
    <row r="701" spans="1:57" ht="12.75" customHeigh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9"/>
      <c r="AO701" s="108"/>
      <c r="AP701" s="108"/>
      <c r="AQ701" s="108"/>
      <c r="AR701" s="108"/>
      <c r="AS701" s="108"/>
      <c r="AT701" s="108"/>
      <c r="AU701" s="108"/>
      <c r="AV701" s="108"/>
      <c r="AW701" s="108"/>
      <c r="AX701" s="108"/>
      <c r="AY701" s="108"/>
      <c r="AZ701" s="108"/>
      <c r="BA701" s="108"/>
      <c r="BB701" s="108"/>
      <c r="BC701" s="108"/>
      <c r="BD701" s="108"/>
      <c r="BE701" s="108"/>
    </row>
    <row r="702" spans="1:57" ht="12.75" customHeigh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9"/>
      <c r="AO702" s="108"/>
      <c r="AP702" s="108"/>
      <c r="AQ702" s="108"/>
      <c r="AR702" s="108"/>
      <c r="AS702" s="108"/>
      <c r="AT702" s="108"/>
      <c r="AU702" s="108"/>
      <c r="AV702" s="108"/>
      <c r="AW702" s="108"/>
      <c r="AX702" s="108"/>
      <c r="AY702" s="108"/>
      <c r="AZ702" s="108"/>
      <c r="BA702" s="108"/>
      <c r="BB702" s="108"/>
      <c r="BC702" s="108"/>
      <c r="BD702" s="108"/>
      <c r="BE702" s="108"/>
    </row>
    <row r="703" spans="1:57" ht="12.75" customHeigh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9"/>
      <c r="AO703" s="108"/>
      <c r="AP703" s="108"/>
      <c r="AQ703" s="108"/>
      <c r="AR703" s="108"/>
      <c r="AS703" s="108"/>
      <c r="AT703" s="108"/>
      <c r="AU703" s="108"/>
      <c r="AV703" s="108"/>
      <c r="AW703" s="108"/>
      <c r="AX703" s="108"/>
      <c r="AY703" s="108"/>
      <c r="AZ703" s="108"/>
      <c r="BA703" s="108"/>
      <c r="BB703" s="108"/>
      <c r="BC703" s="108"/>
      <c r="BD703" s="108"/>
      <c r="BE703" s="108"/>
    </row>
    <row r="704" spans="1:57" ht="12.75" customHeigh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9"/>
      <c r="AO704" s="108"/>
      <c r="AP704" s="108"/>
      <c r="AQ704" s="108"/>
      <c r="AR704" s="108"/>
      <c r="AS704" s="108"/>
      <c r="AT704" s="108"/>
      <c r="AU704" s="108"/>
      <c r="AV704" s="108"/>
      <c r="AW704" s="108"/>
      <c r="AX704" s="108"/>
      <c r="AY704" s="108"/>
      <c r="AZ704" s="108"/>
      <c r="BA704" s="108"/>
      <c r="BB704" s="108"/>
      <c r="BC704" s="108"/>
      <c r="BD704" s="108"/>
      <c r="BE704" s="108"/>
    </row>
    <row r="705" spans="1:57" ht="12.75" customHeigh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9"/>
      <c r="AO705" s="108"/>
      <c r="AP705" s="108"/>
      <c r="AQ705" s="108"/>
      <c r="AR705" s="108"/>
      <c r="AS705" s="108"/>
      <c r="AT705" s="108"/>
      <c r="AU705" s="108"/>
      <c r="AV705" s="108"/>
      <c r="AW705" s="108"/>
      <c r="AX705" s="108"/>
      <c r="AY705" s="108"/>
      <c r="AZ705" s="108"/>
      <c r="BA705" s="108"/>
      <c r="BB705" s="108"/>
      <c r="BC705" s="108"/>
      <c r="BD705" s="108"/>
      <c r="BE705" s="108"/>
    </row>
    <row r="706" spans="1:57" ht="12.75" customHeigh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9"/>
      <c r="AO706" s="108"/>
      <c r="AP706" s="108"/>
      <c r="AQ706" s="108"/>
      <c r="AR706" s="108"/>
      <c r="AS706" s="108"/>
      <c r="AT706" s="108"/>
      <c r="AU706" s="108"/>
      <c r="AV706" s="108"/>
      <c r="AW706" s="108"/>
      <c r="AX706" s="108"/>
      <c r="AY706" s="108"/>
      <c r="AZ706" s="108"/>
      <c r="BA706" s="108"/>
      <c r="BB706" s="108"/>
      <c r="BC706" s="108"/>
      <c r="BD706" s="108"/>
      <c r="BE706" s="108"/>
    </row>
    <row r="707" spans="1:57" ht="12.75" customHeigh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9"/>
      <c r="AO707" s="108"/>
      <c r="AP707" s="108"/>
      <c r="AQ707" s="108"/>
      <c r="AR707" s="108"/>
      <c r="AS707" s="108"/>
      <c r="AT707" s="108"/>
      <c r="AU707" s="108"/>
      <c r="AV707" s="108"/>
      <c r="AW707" s="108"/>
      <c r="AX707" s="108"/>
      <c r="AY707" s="108"/>
      <c r="AZ707" s="108"/>
      <c r="BA707" s="108"/>
      <c r="BB707" s="108"/>
      <c r="BC707" s="108"/>
      <c r="BD707" s="108"/>
      <c r="BE707" s="108"/>
    </row>
    <row r="708" spans="1:57" ht="12.75" customHeigh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9"/>
      <c r="AO708" s="108"/>
      <c r="AP708" s="108"/>
      <c r="AQ708" s="108"/>
      <c r="AR708" s="108"/>
      <c r="AS708" s="108"/>
      <c r="AT708" s="108"/>
      <c r="AU708" s="108"/>
      <c r="AV708" s="108"/>
      <c r="AW708" s="108"/>
      <c r="AX708" s="108"/>
      <c r="AY708" s="108"/>
      <c r="AZ708" s="108"/>
      <c r="BA708" s="108"/>
      <c r="BB708" s="108"/>
      <c r="BC708" s="108"/>
      <c r="BD708" s="108"/>
      <c r="BE708" s="108"/>
    </row>
    <row r="709" spans="1:57" ht="12.75" customHeigh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9"/>
      <c r="AO709" s="108"/>
      <c r="AP709" s="108"/>
      <c r="AQ709" s="108"/>
      <c r="AR709" s="108"/>
      <c r="AS709" s="108"/>
      <c r="AT709" s="108"/>
      <c r="AU709" s="108"/>
      <c r="AV709" s="108"/>
      <c r="AW709" s="108"/>
      <c r="AX709" s="108"/>
      <c r="AY709" s="108"/>
      <c r="AZ709" s="108"/>
      <c r="BA709" s="108"/>
      <c r="BB709" s="108"/>
      <c r="BC709" s="108"/>
      <c r="BD709" s="108"/>
      <c r="BE709" s="108"/>
    </row>
    <row r="710" spans="1:57" ht="12.75" customHeigh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9"/>
      <c r="AO710" s="108"/>
      <c r="AP710" s="108"/>
      <c r="AQ710" s="108"/>
      <c r="AR710" s="108"/>
      <c r="AS710" s="108"/>
      <c r="AT710" s="108"/>
      <c r="AU710" s="108"/>
      <c r="AV710" s="108"/>
      <c r="AW710" s="108"/>
      <c r="AX710" s="108"/>
      <c r="AY710" s="108"/>
      <c r="AZ710" s="108"/>
      <c r="BA710" s="108"/>
      <c r="BB710" s="108"/>
      <c r="BC710" s="108"/>
      <c r="BD710" s="108"/>
      <c r="BE710" s="108"/>
    </row>
    <row r="711" spans="1:57" ht="12.75" customHeigh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9"/>
      <c r="AO711" s="108"/>
      <c r="AP711" s="108"/>
      <c r="AQ711" s="108"/>
      <c r="AR711" s="108"/>
      <c r="AS711" s="108"/>
      <c r="AT711" s="108"/>
      <c r="AU711" s="108"/>
      <c r="AV711" s="108"/>
      <c r="AW711" s="108"/>
      <c r="AX711" s="108"/>
      <c r="AY711" s="108"/>
      <c r="AZ711" s="108"/>
      <c r="BA711" s="108"/>
      <c r="BB711" s="108"/>
      <c r="BC711" s="108"/>
      <c r="BD711" s="108"/>
      <c r="BE711" s="108"/>
    </row>
    <row r="712" spans="1:57" ht="12.75" customHeigh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9"/>
      <c r="AO712" s="108"/>
      <c r="AP712" s="108"/>
      <c r="AQ712" s="108"/>
      <c r="AR712" s="108"/>
      <c r="AS712" s="108"/>
      <c r="AT712" s="108"/>
      <c r="AU712" s="108"/>
      <c r="AV712" s="108"/>
      <c r="AW712" s="108"/>
      <c r="AX712" s="108"/>
      <c r="AY712" s="108"/>
      <c r="AZ712" s="108"/>
      <c r="BA712" s="108"/>
      <c r="BB712" s="108"/>
      <c r="BC712" s="108"/>
      <c r="BD712" s="108"/>
      <c r="BE712" s="108"/>
    </row>
    <row r="713" spans="1:57" ht="12.75" customHeigh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9"/>
      <c r="AO713" s="108"/>
      <c r="AP713" s="108"/>
      <c r="AQ713" s="108"/>
      <c r="AR713" s="108"/>
      <c r="AS713" s="108"/>
      <c r="AT713" s="108"/>
      <c r="AU713" s="108"/>
      <c r="AV713" s="108"/>
      <c r="AW713" s="108"/>
      <c r="AX713" s="108"/>
      <c r="AY713" s="108"/>
      <c r="AZ713" s="108"/>
      <c r="BA713" s="108"/>
      <c r="BB713" s="108"/>
      <c r="BC713" s="108"/>
      <c r="BD713" s="108"/>
      <c r="BE713" s="108"/>
    </row>
    <row r="714" spans="1:57" ht="12.75" customHeigh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9"/>
      <c r="AO714" s="108"/>
      <c r="AP714" s="108"/>
      <c r="AQ714" s="108"/>
      <c r="AR714" s="108"/>
      <c r="AS714" s="108"/>
      <c r="AT714" s="108"/>
      <c r="AU714" s="108"/>
      <c r="AV714" s="108"/>
      <c r="AW714" s="108"/>
      <c r="AX714" s="108"/>
      <c r="AY714" s="108"/>
      <c r="AZ714" s="108"/>
      <c r="BA714" s="108"/>
      <c r="BB714" s="108"/>
      <c r="BC714" s="108"/>
      <c r="BD714" s="108"/>
      <c r="BE714" s="108"/>
    </row>
    <row r="715" spans="1:57" ht="12.75" customHeigh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9"/>
      <c r="AO715" s="108"/>
      <c r="AP715" s="108"/>
      <c r="AQ715" s="108"/>
      <c r="AR715" s="108"/>
      <c r="AS715" s="108"/>
      <c r="AT715" s="108"/>
      <c r="AU715" s="108"/>
      <c r="AV715" s="108"/>
      <c r="AW715" s="108"/>
      <c r="AX715" s="108"/>
      <c r="AY715" s="108"/>
      <c r="AZ715" s="108"/>
      <c r="BA715" s="108"/>
      <c r="BB715" s="108"/>
      <c r="BC715" s="108"/>
      <c r="BD715" s="108"/>
      <c r="BE715" s="108"/>
    </row>
    <row r="716" spans="1:57" ht="12.75" customHeigh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9"/>
      <c r="AO716" s="108"/>
      <c r="AP716" s="108"/>
      <c r="AQ716" s="108"/>
      <c r="AR716" s="108"/>
      <c r="AS716" s="108"/>
      <c r="AT716" s="108"/>
      <c r="AU716" s="108"/>
      <c r="AV716" s="108"/>
      <c r="AW716" s="108"/>
      <c r="AX716" s="108"/>
      <c r="AY716" s="108"/>
      <c r="AZ716" s="108"/>
      <c r="BA716" s="108"/>
      <c r="BB716" s="108"/>
      <c r="BC716" s="108"/>
      <c r="BD716" s="108"/>
      <c r="BE716" s="108"/>
    </row>
    <row r="717" spans="1:57" ht="12.75" customHeigh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9"/>
      <c r="AO717" s="108"/>
      <c r="AP717" s="108"/>
      <c r="AQ717" s="108"/>
      <c r="AR717" s="108"/>
      <c r="AS717" s="108"/>
      <c r="AT717" s="108"/>
      <c r="AU717" s="108"/>
      <c r="AV717" s="108"/>
      <c r="AW717" s="108"/>
      <c r="AX717" s="108"/>
      <c r="AY717" s="108"/>
      <c r="AZ717" s="108"/>
      <c r="BA717" s="108"/>
      <c r="BB717" s="108"/>
      <c r="BC717" s="108"/>
      <c r="BD717" s="108"/>
      <c r="BE717" s="108"/>
    </row>
    <row r="718" spans="1:57" ht="12.75" customHeigh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9"/>
      <c r="AO718" s="108"/>
      <c r="AP718" s="108"/>
      <c r="AQ718" s="108"/>
      <c r="AR718" s="108"/>
      <c r="AS718" s="108"/>
      <c r="AT718" s="108"/>
      <c r="AU718" s="108"/>
      <c r="AV718" s="108"/>
      <c r="AW718" s="108"/>
      <c r="AX718" s="108"/>
      <c r="AY718" s="108"/>
      <c r="AZ718" s="108"/>
      <c r="BA718" s="108"/>
      <c r="BB718" s="108"/>
      <c r="BC718" s="108"/>
      <c r="BD718" s="108"/>
      <c r="BE718" s="108"/>
    </row>
    <row r="719" spans="1:57" ht="12.75" customHeigh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9"/>
      <c r="AO719" s="108"/>
      <c r="AP719" s="108"/>
      <c r="AQ719" s="108"/>
      <c r="AR719" s="108"/>
      <c r="AS719" s="108"/>
      <c r="AT719" s="108"/>
      <c r="AU719" s="108"/>
      <c r="AV719" s="108"/>
      <c r="AW719" s="108"/>
      <c r="AX719" s="108"/>
      <c r="AY719" s="108"/>
      <c r="AZ719" s="108"/>
      <c r="BA719" s="108"/>
      <c r="BB719" s="108"/>
      <c r="BC719" s="108"/>
      <c r="BD719" s="108"/>
      <c r="BE719" s="108"/>
    </row>
    <row r="720" spans="1:57" ht="12.75" customHeigh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9"/>
      <c r="AO720" s="108"/>
      <c r="AP720" s="108"/>
      <c r="AQ720" s="108"/>
      <c r="AR720" s="108"/>
      <c r="AS720" s="108"/>
      <c r="AT720" s="108"/>
      <c r="AU720" s="108"/>
      <c r="AV720" s="108"/>
      <c r="AW720" s="108"/>
      <c r="AX720" s="108"/>
      <c r="AY720" s="108"/>
      <c r="AZ720" s="108"/>
      <c r="BA720" s="108"/>
      <c r="BB720" s="108"/>
      <c r="BC720" s="108"/>
      <c r="BD720" s="108"/>
      <c r="BE720" s="108"/>
    </row>
    <row r="721" spans="1:57" ht="12.75" customHeight="1">
      <c r="A721" s="108"/>
      <c r="B721" s="108"/>
      <c r="C721" s="108"/>
      <c r="D721" s="108"/>
      <c r="E721" s="108"/>
      <c r="F721" s="108"/>
      <c r="G721" s="108"/>
      <c r="H721" s="108"/>
      <c r="I721" s="108"/>
      <c r="J721" s="108"/>
      <c r="K721" s="108"/>
      <c r="L721" s="108"/>
      <c r="M721" s="108"/>
      <c r="N721" s="108"/>
      <c r="O721" s="108"/>
      <c r="P721" s="108"/>
      <c r="Q721" s="108"/>
      <c r="R721" s="108"/>
      <c r="S721" s="108"/>
      <c r="T721" s="108"/>
      <c r="U721" s="108"/>
      <c r="V721" s="108"/>
      <c r="W721" s="108"/>
      <c r="X721" s="108"/>
      <c r="Y721" s="108"/>
      <c r="Z721" s="108"/>
      <c r="AA721" s="108"/>
      <c r="AB721" s="108"/>
      <c r="AC721" s="108"/>
      <c r="AD721" s="108"/>
      <c r="AE721" s="108"/>
      <c r="AF721" s="108"/>
      <c r="AG721" s="108"/>
      <c r="AH721" s="108"/>
      <c r="AI721" s="108"/>
      <c r="AJ721" s="108"/>
      <c r="AK721" s="108"/>
      <c r="AL721" s="108"/>
      <c r="AM721" s="108"/>
      <c r="AN721" s="109"/>
      <c r="AO721" s="108"/>
      <c r="AP721" s="108"/>
      <c r="AQ721" s="108"/>
      <c r="AR721" s="108"/>
      <c r="AS721" s="108"/>
      <c r="AT721" s="108"/>
      <c r="AU721" s="108"/>
      <c r="AV721" s="108"/>
      <c r="AW721" s="108"/>
      <c r="AX721" s="108"/>
      <c r="AY721" s="108"/>
      <c r="AZ721" s="108"/>
      <c r="BA721" s="108"/>
      <c r="BB721" s="108"/>
      <c r="BC721" s="108"/>
      <c r="BD721" s="108"/>
      <c r="BE721" s="108"/>
    </row>
    <row r="722" spans="1:57" ht="12.75" customHeight="1">
      <c r="A722" s="108"/>
      <c r="B722" s="108"/>
      <c r="C722" s="108"/>
      <c r="D722" s="108"/>
      <c r="E722" s="108"/>
      <c r="F722" s="108"/>
      <c r="G722" s="108"/>
      <c r="H722" s="108"/>
      <c r="I722" s="108"/>
      <c r="J722" s="108"/>
      <c r="K722" s="108"/>
      <c r="L722" s="108"/>
      <c r="M722" s="108"/>
      <c r="N722" s="108"/>
      <c r="O722" s="108"/>
      <c r="P722" s="108"/>
      <c r="Q722" s="108"/>
      <c r="R722" s="108"/>
      <c r="S722" s="108"/>
      <c r="T722" s="108"/>
      <c r="U722" s="108"/>
      <c r="V722" s="108"/>
      <c r="W722" s="108"/>
      <c r="X722" s="108"/>
      <c r="Y722" s="108"/>
      <c r="Z722" s="108"/>
      <c r="AA722" s="108"/>
      <c r="AB722" s="108"/>
      <c r="AC722" s="108"/>
      <c r="AD722" s="108"/>
      <c r="AE722" s="108"/>
      <c r="AF722" s="108"/>
      <c r="AG722" s="108"/>
      <c r="AH722" s="108"/>
      <c r="AI722" s="108"/>
      <c r="AJ722" s="108"/>
      <c r="AK722" s="108"/>
      <c r="AL722" s="108"/>
      <c r="AM722" s="108"/>
      <c r="AN722" s="109"/>
      <c r="AO722" s="108"/>
      <c r="AP722" s="108"/>
      <c r="AQ722" s="108"/>
      <c r="AR722" s="108"/>
      <c r="AS722" s="108"/>
      <c r="AT722" s="108"/>
      <c r="AU722" s="108"/>
      <c r="AV722" s="108"/>
      <c r="AW722" s="108"/>
      <c r="AX722" s="108"/>
      <c r="AY722" s="108"/>
      <c r="AZ722" s="108"/>
      <c r="BA722" s="108"/>
      <c r="BB722" s="108"/>
      <c r="BC722" s="108"/>
      <c r="BD722" s="108"/>
      <c r="BE722" s="108"/>
    </row>
    <row r="723" spans="1:57" ht="12.75" customHeight="1">
      <c r="A723" s="108"/>
      <c r="B723" s="108"/>
      <c r="C723" s="108"/>
      <c r="D723" s="108"/>
      <c r="E723" s="108"/>
      <c r="F723" s="108"/>
      <c r="G723" s="108"/>
      <c r="H723" s="108"/>
      <c r="I723" s="108"/>
      <c r="J723" s="108"/>
      <c r="K723" s="108"/>
      <c r="L723" s="108"/>
      <c r="M723" s="108"/>
      <c r="N723" s="108"/>
      <c r="O723" s="108"/>
      <c r="P723" s="108"/>
      <c r="Q723" s="108"/>
      <c r="R723" s="108"/>
      <c r="S723" s="108"/>
      <c r="T723" s="108"/>
      <c r="U723" s="108"/>
      <c r="V723" s="108"/>
      <c r="W723" s="108"/>
      <c r="X723" s="108"/>
      <c r="Y723" s="108"/>
      <c r="Z723" s="108"/>
      <c r="AA723" s="108"/>
      <c r="AB723" s="108"/>
      <c r="AC723" s="108"/>
      <c r="AD723" s="108"/>
      <c r="AE723" s="108"/>
      <c r="AF723" s="108"/>
      <c r="AG723" s="108"/>
      <c r="AH723" s="108"/>
      <c r="AI723" s="108"/>
      <c r="AJ723" s="108"/>
      <c r="AK723" s="108"/>
      <c r="AL723" s="108"/>
      <c r="AM723" s="108"/>
      <c r="AN723" s="109"/>
      <c r="AO723" s="108"/>
      <c r="AP723" s="108"/>
      <c r="AQ723" s="108"/>
      <c r="AR723" s="108"/>
      <c r="AS723" s="108"/>
      <c r="AT723" s="108"/>
      <c r="AU723" s="108"/>
      <c r="AV723" s="108"/>
      <c r="AW723" s="108"/>
      <c r="AX723" s="108"/>
      <c r="AY723" s="108"/>
      <c r="AZ723" s="108"/>
      <c r="BA723" s="108"/>
      <c r="BB723" s="108"/>
      <c r="BC723" s="108"/>
      <c r="BD723" s="108"/>
      <c r="BE723" s="108"/>
    </row>
    <row r="724" spans="1:57" ht="12.75" customHeight="1">
      <c r="A724" s="108"/>
      <c r="B724" s="108"/>
      <c r="C724" s="108"/>
      <c r="D724" s="108"/>
      <c r="E724" s="108"/>
      <c r="F724" s="108"/>
      <c r="G724" s="108"/>
      <c r="H724" s="108"/>
      <c r="I724" s="108"/>
      <c r="J724" s="108"/>
      <c r="K724" s="108"/>
      <c r="L724" s="108"/>
      <c r="M724" s="108"/>
      <c r="N724" s="108"/>
      <c r="O724" s="108"/>
      <c r="P724" s="108"/>
      <c r="Q724" s="108"/>
      <c r="R724" s="108"/>
      <c r="S724" s="108"/>
      <c r="T724" s="108"/>
      <c r="U724" s="108"/>
      <c r="V724" s="108"/>
      <c r="W724" s="108"/>
      <c r="X724" s="108"/>
      <c r="Y724" s="108"/>
      <c r="Z724" s="108"/>
      <c r="AA724" s="108"/>
      <c r="AB724" s="108"/>
      <c r="AC724" s="108"/>
      <c r="AD724" s="108"/>
      <c r="AE724" s="108"/>
      <c r="AF724" s="108"/>
      <c r="AG724" s="108"/>
      <c r="AH724" s="108"/>
      <c r="AI724" s="108"/>
      <c r="AJ724" s="108"/>
      <c r="AK724" s="108"/>
      <c r="AL724" s="108"/>
      <c r="AM724" s="108"/>
      <c r="AN724" s="109"/>
      <c r="AO724" s="108"/>
      <c r="AP724" s="108"/>
      <c r="AQ724" s="108"/>
      <c r="AR724" s="108"/>
      <c r="AS724" s="108"/>
      <c r="AT724" s="108"/>
      <c r="AU724" s="108"/>
      <c r="AV724" s="108"/>
      <c r="AW724" s="108"/>
      <c r="AX724" s="108"/>
      <c r="AY724" s="108"/>
      <c r="AZ724" s="108"/>
      <c r="BA724" s="108"/>
      <c r="BB724" s="108"/>
      <c r="BC724" s="108"/>
      <c r="BD724" s="108"/>
      <c r="BE724" s="108"/>
    </row>
    <row r="725" spans="1:57" ht="12.75" customHeight="1">
      <c r="A725" s="108"/>
      <c r="B725" s="108"/>
      <c r="C725" s="108"/>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108"/>
      <c r="AM725" s="108"/>
      <c r="AN725" s="109"/>
      <c r="AO725" s="108"/>
      <c r="AP725" s="108"/>
      <c r="AQ725" s="108"/>
      <c r="AR725" s="108"/>
      <c r="AS725" s="108"/>
      <c r="AT725" s="108"/>
      <c r="AU725" s="108"/>
      <c r="AV725" s="108"/>
      <c r="AW725" s="108"/>
      <c r="AX725" s="108"/>
      <c r="AY725" s="108"/>
      <c r="AZ725" s="108"/>
      <c r="BA725" s="108"/>
      <c r="BB725" s="108"/>
      <c r="BC725" s="108"/>
      <c r="BD725" s="108"/>
      <c r="BE725" s="108"/>
    </row>
    <row r="726" spans="1:57" ht="12.75" customHeight="1">
      <c r="A726" s="108"/>
      <c r="B726" s="108"/>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Z726" s="108"/>
      <c r="AA726" s="108"/>
      <c r="AB726" s="108"/>
      <c r="AC726" s="108"/>
      <c r="AD726" s="108"/>
      <c r="AE726" s="108"/>
      <c r="AF726" s="108"/>
      <c r="AG726" s="108"/>
      <c r="AH726" s="108"/>
      <c r="AI726" s="108"/>
      <c r="AJ726" s="108"/>
      <c r="AK726" s="108"/>
      <c r="AL726" s="108"/>
      <c r="AM726" s="108"/>
      <c r="AN726" s="109"/>
      <c r="AO726" s="108"/>
      <c r="AP726" s="108"/>
      <c r="AQ726" s="108"/>
      <c r="AR726" s="108"/>
      <c r="AS726" s="108"/>
      <c r="AT726" s="108"/>
      <c r="AU726" s="108"/>
      <c r="AV726" s="108"/>
      <c r="AW726" s="108"/>
      <c r="AX726" s="108"/>
      <c r="AY726" s="108"/>
      <c r="AZ726" s="108"/>
      <c r="BA726" s="108"/>
      <c r="BB726" s="108"/>
      <c r="BC726" s="108"/>
      <c r="BD726" s="108"/>
      <c r="BE726" s="108"/>
    </row>
    <row r="727" spans="1:57" ht="12.75" customHeight="1">
      <c r="A727" s="108"/>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Z727" s="108"/>
      <c r="AA727" s="108"/>
      <c r="AB727" s="108"/>
      <c r="AC727" s="108"/>
      <c r="AD727" s="108"/>
      <c r="AE727" s="108"/>
      <c r="AF727" s="108"/>
      <c r="AG727" s="108"/>
      <c r="AH727" s="108"/>
      <c r="AI727" s="108"/>
      <c r="AJ727" s="108"/>
      <c r="AK727" s="108"/>
      <c r="AL727" s="108"/>
      <c r="AM727" s="108"/>
      <c r="AN727" s="109"/>
      <c r="AO727" s="108"/>
      <c r="AP727" s="108"/>
      <c r="AQ727" s="108"/>
      <c r="AR727" s="108"/>
      <c r="AS727" s="108"/>
      <c r="AT727" s="108"/>
      <c r="AU727" s="108"/>
      <c r="AV727" s="108"/>
      <c r="AW727" s="108"/>
      <c r="AX727" s="108"/>
      <c r="AY727" s="108"/>
      <c r="AZ727" s="108"/>
      <c r="BA727" s="108"/>
      <c r="BB727" s="108"/>
      <c r="BC727" s="108"/>
      <c r="BD727" s="108"/>
      <c r="BE727" s="108"/>
    </row>
    <row r="728" spans="1:57" ht="12.75" customHeight="1">
      <c r="A728" s="108"/>
      <c r="B728" s="108"/>
      <c r="C728" s="108"/>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8"/>
      <c r="Z728" s="108"/>
      <c r="AA728" s="108"/>
      <c r="AB728" s="108"/>
      <c r="AC728" s="108"/>
      <c r="AD728" s="108"/>
      <c r="AE728" s="108"/>
      <c r="AF728" s="108"/>
      <c r="AG728" s="108"/>
      <c r="AH728" s="108"/>
      <c r="AI728" s="108"/>
      <c r="AJ728" s="108"/>
      <c r="AK728" s="108"/>
      <c r="AL728" s="108"/>
      <c r="AM728" s="108"/>
      <c r="AN728" s="109"/>
      <c r="AO728" s="108"/>
      <c r="AP728" s="108"/>
      <c r="AQ728" s="108"/>
      <c r="AR728" s="108"/>
      <c r="AS728" s="108"/>
      <c r="AT728" s="108"/>
      <c r="AU728" s="108"/>
      <c r="AV728" s="108"/>
      <c r="AW728" s="108"/>
      <c r="AX728" s="108"/>
      <c r="AY728" s="108"/>
      <c r="AZ728" s="108"/>
      <c r="BA728" s="108"/>
      <c r="BB728" s="108"/>
      <c r="BC728" s="108"/>
      <c r="BD728" s="108"/>
      <c r="BE728" s="108"/>
    </row>
    <row r="729" spans="1:57" ht="12.75" customHeight="1">
      <c r="A729" s="108"/>
      <c r="B729" s="108"/>
      <c r="C729" s="108"/>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8"/>
      <c r="Z729" s="108"/>
      <c r="AA729" s="108"/>
      <c r="AB729" s="108"/>
      <c r="AC729" s="108"/>
      <c r="AD729" s="108"/>
      <c r="AE729" s="108"/>
      <c r="AF729" s="108"/>
      <c r="AG729" s="108"/>
      <c r="AH729" s="108"/>
      <c r="AI729" s="108"/>
      <c r="AJ729" s="108"/>
      <c r="AK729" s="108"/>
      <c r="AL729" s="108"/>
      <c r="AM729" s="108"/>
      <c r="AN729" s="109"/>
      <c r="AO729" s="108"/>
      <c r="AP729" s="108"/>
      <c r="AQ729" s="108"/>
      <c r="AR729" s="108"/>
      <c r="AS729" s="108"/>
      <c r="AT729" s="108"/>
      <c r="AU729" s="108"/>
      <c r="AV729" s="108"/>
      <c r="AW729" s="108"/>
      <c r="AX729" s="108"/>
      <c r="AY729" s="108"/>
      <c r="AZ729" s="108"/>
      <c r="BA729" s="108"/>
      <c r="BB729" s="108"/>
      <c r="BC729" s="108"/>
      <c r="BD729" s="108"/>
      <c r="BE729" s="108"/>
    </row>
    <row r="730" spans="1:57" ht="12.75" customHeight="1">
      <c r="A730" s="108"/>
      <c r="B730" s="108"/>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8"/>
      <c r="AN730" s="109"/>
      <c r="AO730" s="108"/>
      <c r="AP730" s="108"/>
      <c r="AQ730" s="108"/>
      <c r="AR730" s="108"/>
      <c r="AS730" s="108"/>
      <c r="AT730" s="108"/>
      <c r="AU730" s="108"/>
      <c r="AV730" s="108"/>
      <c r="AW730" s="108"/>
      <c r="AX730" s="108"/>
      <c r="AY730" s="108"/>
      <c r="AZ730" s="108"/>
      <c r="BA730" s="108"/>
      <c r="BB730" s="108"/>
      <c r="BC730" s="108"/>
      <c r="BD730" s="108"/>
      <c r="BE730" s="108"/>
    </row>
    <row r="731" spans="1:57" ht="12.75" customHeight="1">
      <c r="A731" s="108"/>
      <c r="B731" s="108"/>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8"/>
      <c r="AN731" s="109"/>
      <c r="AO731" s="108"/>
      <c r="AP731" s="108"/>
      <c r="AQ731" s="108"/>
      <c r="AR731" s="108"/>
      <c r="AS731" s="108"/>
      <c r="AT731" s="108"/>
      <c r="AU731" s="108"/>
      <c r="AV731" s="108"/>
      <c r="AW731" s="108"/>
      <c r="AX731" s="108"/>
      <c r="AY731" s="108"/>
      <c r="AZ731" s="108"/>
      <c r="BA731" s="108"/>
      <c r="BB731" s="108"/>
      <c r="BC731" s="108"/>
      <c r="BD731" s="108"/>
      <c r="BE731" s="108"/>
    </row>
    <row r="732" spans="1:57" ht="12.75" customHeight="1">
      <c r="A732" s="108"/>
      <c r="B732" s="108"/>
      <c r="C732" s="108"/>
      <c r="D732" s="108"/>
      <c r="E732" s="108"/>
      <c r="F732" s="108"/>
      <c r="G732" s="108"/>
      <c r="H732" s="108"/>
      <c r="I732" s="108"/>
      <c r="J732" s="108"/>
      <c r="K732" s="108"/>
      <c r="L732" s="108"/>
      <c r="M732" s="108"/>
      <c r="N732" s="108"/>
      <c r="O732" s="108"/>
      <c r="P732" s="108"/>
      <c r="Q732" s="108"/>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8"/>
      <c r="AN732" s="109"/>
      <c r="AO732" s="108"/>
      <c r="AP732" s="108"/>
      <c r="AQ732" s="108"/>
      <c r="AR732" s="108"/>
      <c r="AS732" s="108"/>
      <c r="AT732" s="108"/>
      <c r="AU732" s="108"/>
      <c r="AV732" s="108"/>
      <c r="AW732" s="108"/>
      <c r="AX732" s="108"/>
      <c r="AY732" s="108"/>
      <c r="AZ732" s="108"/>
      <c r="BA732" s="108"/>
      <c r="BB732" s="108"/>
      <c r="BC732" s="108"/>
      <c r="BD732" s="108"/>
      <c r="BE732" s="108"/>
    </row>
    <row r="733" spans="1:57" ht="12.75" customHeight="1">
      <c r="A733" s="108"/>
      <c r="B733" s="108"/>
      <c r="C733" s="108"/>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8"/>
      <c r="Z733" s="108"/>
      <c r="AA733" s="108"/>
      <c r="AB733" s="108"/>
      <c r="AC733" s="108"/>
      <c r="AD733" s="108"/>
      <c r="AE733" s="108"/>
      <c r="AF733" s="108"/>
      <c r="AG733" s="108"/>
      <c r="AH733" s="108"/>
      <c r="AI733" s="108"/>
      <c r="AJ733" s="108"/>
      <c r="AK733" s="108"/>
      <c r="AL733" s="108"/>
      <c r="AM733" s="108"/>
      <c r="AN733" s="109"/>
      <c r="AO733" s="108"/>
      <c r="AP733" s="108"/>
      <c r="AQ733" s="108"/>
      <c r="AR733" s="108"/>
      <c r="AS733" s="108"/>
      <c r="AT733" s="108"/>
      <c r="AU733" s="108"/>
      <c r="AV733" s="108"/>
      <c r="AW733" s="108"/>
      <c r="AX733" s="108"/>
      <c r="AY733" s="108"/>
      <c r="AZ733" s="108"/>
      <c r="BA733" s="108"/>
      <c r="BB733" s="108"/>
      <c r="BC733" s="108"/>
      <c r="BD733" s="108"/>
      <c r="BE733" s="108"/>
    </row>
    <row r="734" spans="1:57" ht="12.75" customHeight="1">
      <c r="A734" s="108"/>
      <c r="B734" s="108"/>
      <c r="C734" s="108"/>
      <c r="D734" s="108"/>
      <c r="E734" s="108"/>
      <c r="F734" s="108"/>
      <c r="G734" s="108"/>
      <c r="H734" s="108"/>
      <c r="I734" s="108"/>
      <c r="J734" s="108"/>
      <c r="K734" s="108"/>
      <c r="L734" s="108"/>
      <c r="M734" s="108"/>
      <c r="N734" s="108"/>
      <c r="O734" s="108"/>
      <c r="P734" s="108"/>
      <c r="Q734" s="108"/>
      <c r="R734" s="108"/>
      <c r="S734" s="108"/>
      <c r="T734" s="108"/>
      <c r="U734" s="108"/>
      <c r="V734" s="108"/>
      <c r="W734" s="108"/>
      <c r="X734" s="108"/>
      <c r="Y734" s="108"/>
      <c r="Z734" s="108"/>
      <c r="AA734" s="108"/>
      <c r="AB734" s="108"/>
      <c r="AC734" s="108"/>
      <c r="AD734" s="108"/>
      <c r="AE734" s="108"/>
      <c r="AF734" s="108"/>
      <c r="AG734" s="108"/>
      <c r="AH734" s="108"/>
      <c r="AI734" s="108"/>
      <c r="AJ734" s="108"/>
      <c r="AK734" s="108"/>
      <c r="AL734" s="108"/>
      <c r="AM734" s="108"/>
      <c r="AN734" s="109"/>
      <c r="AO734" s="108"/>
      <c r="AP734" s="108"/>
      <c r="AQ734" s="108"/>
      <c r="AR734" s="108"/>
      <c r="AS734" s="108"/>
      <c r="AT734" s="108"/>
      <c r="AU734" s="108"/>
      <c r="AV734" s="108"/>
      <c r="AW734" s="108"/>
      <c r="AX734" s="108"/>
      <c r="AY734" s="108"/>
      <c r="AZ734" s="108"/>
      <c r="BA734" s="108"/>
      <c r="BB734" s="108"/>
      <c r="BC734" s="108"/>
      <c r="BD734" s="108"/>
      <c r="BE734" s="108"/>
    </row>
    <row r="735" spans="1:57" ht="12.75" customHeight="1">
      <c r="A735" s="108"/>
      <c r="B735" s="108"/>
      <c r="C735" s="108"/>
      <c r="D735" s="108"/>
      <c r="E735" s="108"/>
      <c r="F735" s="108"/>
      <c r="G735" s="108"/>
      <c r="H735" s="108"/>
      <c r="I735" s="108"/>
      <c r="J735" s="108"/>
      <c r="K735" s="108"/>
      <c r="L735" s="108"/>
      <c r="M735" s="108"/>
      <c r="N735" s="108"/>
      <c r="O735" s="108"/>
      <c r="P735" s="108"/>
      <c r="Q735" s="108"/>
      <c r="R735" s="108"/>
      <c r="S735" s="108"/>
      <c r="T735" s="108"/>
      <c r="U735" s="108"/>
      <c r="V735" s="108"/>
      <c r="W735" s="108"/>
      <c r="X735" s="108"/>
      <c r="Y735" s="108"/>
      <c r="Z735" s="108"/>
      <c r="AA735" s="108"/>
      <c r="AB735" s="108"/>
      <c r="AC735" s="108"/>
      <c r="AD735" s="108"/>
      <c r="AE735" s="108"/>
      <c r="AF735" s="108"/>
      <c r="AG735" s="108"/>
      <c r="AH735" s="108"/>
      <c r="AI735" s="108"/>
      <c r="AJ735" s="108"/>
      <c r="AK735" s="108"/>
      <c r="AL735" s="108"/>
      <c r="AM735" s="108"/>
      <c r="AN735" s="109"/>
      <c r="AO735" s="108"/>
      <c r="AP735" s="108"/>
      <c r="AQ735" s="108"/>
      <c r="AR735" s="108"/>
      <c r="AS735" s="108"/>
      <c r="AT735" s="108"/>
      <c r="AU735" s="108"/>
      <c r="AV735" s="108"/>
      <c r="AW735" s="108"/>
      <c r="AX735" s="108"/>
      <c r="AY735" s="108"/>
      <c r="AZ735" s="108"/>
      <c r="BA735" s="108"/>
      <c r="BB735" s="108"/>
      <c r="BC735" s="108"/>
      <c r="BD735" s="108"/>
      <c r="BE735" s="108"/>
    </row>
    <row r="736" spans="1:57" ht="12.75" customHeight="1">
      <c r="A736" s="108"/>
      <c r="B736" s="108"/>
      <c r="C736" s="108"/>
      <c r="D736" s="108"/>
      <c r="E736" s="108"/>
      <c r="F736" s="108"/>
      <c r="G736" s="108"/>
      <c r="H736" s="108"/>
      <c r="I736" s="108"/>
      <c r="J736" s="108"/>
      <c r="K736" s="108"/>
      <c r="L736" s="108"/>
      <c r="M736" s="108"/>
      <c r="N736" s="108"/>
      <c r="O736" s="108"/>
      <c r="P736" s="108"/>
      <c r="Q736" s="108"/>
      <c r="R736" s="108"/>
      <c r="S736" s="108"/>
      <c r="T736" s="108"/>
      <c r="U736" s="108"/>
      <c r="V736" s="108"/>
      <c r="W736" s="108"/>
      <c r="X736" s="108"/>
      <c r="Y736" s="108"/>
      <c r="Z736" s="108"/>
      <c r="AA736" s="108"/>
      <c r="AB736" s="108"/>
      <c r="AC736" s="108"/>
      <c r="AD736" s="108"/>
      <c r="AE736" s="108"/>
      <c r="AF736" s="108"/>
      <c r="AG736" s="108"/>
      <c r="AH736" s="108"/>
      <c r="AI736" s="108"/>
      <c r="AJ736" s="108"/>
      <c r="AK736" s="108"/>
      <c r="AL736" s="108"/>
      <c r="AM736" s="108"/>
      <c r="AN736" s="109"/>
      <c r="AO736" s="108"/>
      <c r="AP736" s="108"/>
      <c r="AQ736" s="108"/>
      <c r="AR736" s="108"/>
      <c r="AS736" s="108"/>
      <c r="AT736" s="108"/>
      <c r="AU736" s="108"/>
      <c r="AV736" s="108"/>
      <c r="AW736" s="108"/>
      <c r="AX736" s="108"/>
      <c r="AY736" s="108"/>
      <c r="AZ736" s="108"/>
      <c r="BA736" s="108"/>
      <c r="BB736" s="108"/>
      <c r="BC736" s="108"/>
      <c r="BD736" s="108"/>
      <c r="BE736" s="108"/>
    </row>
    <row r="737" spans="1:57" ht="12.75" customHeight="1">
      <c r="A737" s="108"/>
      <c r="B737" s="108"/>
      <c r="C737" s="108"/>
      <c r="D737" s="108"/>
      <c r="E737" s="108"/>
      <c r="F737" s="108"/>
      <c r="G737" s="108"/>
      <c r="H737" s="108"/>
      <c r="I737" s="108"/>
      <c r="J737" s="108"/>
      <c r="K737" s="108"/>
      <c r="L737" s="108"/>
      <c r="M737" s="108"/>
      <c r="N737" s="108"/>
      <c r="O737" s="108"/>
      <c r="P737" s="108"/>
      <c r="Q737" s="108"/>
      <c r="R737" s="108"/>
      <c r="S737" s="108"/>
      <c r="T737" s="108"/>
      <c r="U737" s="108"/>
      <c r="V737" s="108"/>
      <c r="W737" s="108"/>
      <c r="X737" s="108"/>
      <c r="Y737" s="108"/>
      <c r="Z737" s="108"/>
      <c r="AA737" s="108"/>
      <c r="AB737" s="108"/>
      <c r="AC737" s="108"/>
      <c r="AD737" s="108"/>
      <c r="AE737" s="108"/>
      <c r="AF737" s="108"/>
      <c r="AG737" s="108"/>
      <c r="AH737" s="108"/>
      <c r="AI737" s="108"/>
      <c r="AJ737" s="108"/>
      <c r="AK737" s="108"/>
      <c r="AL737" s="108"/>
      <c r="AM737" s="108"/>
      <c r="AN737" s="109"/>
      <c r="AO737" s="108"/>
      <c r="AP737" s="108"/>
      <c r="AQ737" s="108"/>
      <c r="AR737" s="108"/>
      <c r="AS737" s="108"/>
      <c r="AT737" s="108"/>
      <c r="AU737" s="108"/>
      <c r="AV737" s="108"/>
      <c r="AW737" s="108"/>
      <c r="AX737" s="108"/>
      <c r="AY737" s="108"/>
      <c r="AZ737" s="108"/>
      <c r="BA737" s="108"/>
      <c r="BB737" s="108"/>
      <c r="BC737" s="108"/>
      <c r="BD737" s="108"/>
      <c r="BE737" s="108"/>
    </row>
    <row r="738" spans="1:57" ht="12.75" customHeight="1">
      <c r="A738" s="108"/>
      <c r="B738" s="108"/>
      <c r="C738" s="108"/>
      <c r="D738" s="108"/>
      <c r="E738" s="108"/>
      <c r="F738" s="108"/>
      <c r="G738" s="108"/>
      <c r="H738" s="108"/>
      <c r="I738" s="108"/>
      <c r="J738" s="108"/>
      <c r="K738" s="108"/>
      <c r="L738" s="108"/>
      <c r="M738" s="108"/>
      <c r="N738" s="108"/>
      <c r="O738" s="108"/>
      <c r="P738" s="108"/>
      <c r="Q738" s="108"/>
      <c r="R738" s="108"/>
      <c r="S738" s="108"/>
      <c r="T738" s="108"/>
      <c r="U738" s="108"/>
      <c r="V738" s="108"/>
      <c r="W738" s="108"/>
      <c r="X738" s="108"/>
      <c r="Y738" s="108"/>
      <c r="Z738" s="108"/>
      <c r="AA738" s="108"/>
      <c r="AB738" s="108"/>
      <c r="AC738" s="108"/>
      <c r="AD738" s="108"/>
      <c r="AE738" s="108"/>
      <c r="AF738" s="108"/>
      <c r="AG738" s="108"/>
      <c r="AH738" s="108"/>
      <c r="AI738" s="108"/>
      <c r="AJ738" s="108"/>
      <c r="AK738" s="108"/>
      <c r="AL738" s="108"/>
      <c r="AM738" s="108"/>
      <c r="AN738" s="109"/>
      <c r="AO738" s="108"/>
      <c r="AP738" s="108"/>
      <c r="AQ738" s="108"/>
      <c r="AR738" s="108"/>
      <c r="AS738" s="108"/>
      <c r="AT738" s="108"/>
      <c r="AU738" s="108"/>
      <c r="AV738" s="108"/>
      <c r="AW738" s="108"/>
      <c r="AX738" s="108"/>
      <c r="AY738" s="108"/>
      <c r="AZ738" s="108"/>
      <c r="BA738" s="108"/>
      <c r="BB738" s="108"/>
      <c r="BC738" s="108"/>
      <c r="BD738" s="108"/>
      <c r="BE738" s="108"/>
    </row>
    <row r="739" spans="1:57" ht="12.75" customHeight="1">
      <c r="A739" s="108"/>
      <c r="B739" s="108"/>
      <c r="C739" s="108"/>
      <c r="D739" s="108"/>
      <c r="E739" s="108"/>
      <c r="F739" s="108"/>
      <c r="G739" s="108"/>
      <c r="H739" s="108"/>
      <c r="I739" s="108"/>
      <c r="J739" s="108"/>
      <c r="K739" s="108"/>
      <c r="L739" s="108"/>
      <c r="M739" s="108"/>
      <c r="N739" s="108"/>
      <c r="O739" s="108"/>
      <c r="P739" s="108"/>
      <c r="Q739" s="108"/>
      <c r="R739" s="108"/>
      <c r="S739" s="108"/>
      <c r="T739" s="108"/>
      <c r="U739" s="108"/>
      <c r="V739" s="108"/>
      <c r="W739" s="108"/>
      <c r="X739" s="108"/>
      <c r="Y739" s="108"/>
      <c r="Z739" s="108"/>
      <c r="AA739" s="108"/>
      <c r="AB739" s="108"/>
      <c r="AC739" s="108"/>
      <c r="AD739" s="108"/>
      <c r="AE739" s="108"/>
      <c r="AF739" s="108"/>
      <c r="AG739" s="108"/>
      <c r="AH739" s="108"/>
      <c r="AI739" s="108"/>
      <c r="AJ739" s="108"/>
      <c r="AK739" s="108"/>
      <c r="AL739" s="108"/>
      <c r="AM739" s="108"/>
      <c r="AN739" s="109"/>
      <c r="AO739" s="108"/>
      <c r="AP739" s="108"/>
      <c r="AQ739" s="108"/>
      <c r="AR739" s="108"/>
      <c r="AS739" s="108"/>
      <c r="AT739" s="108"/>
      <c r="AU739" s="108"/>
      <c r="AV739" s="108"/>
      <c r="AW739" s="108"/>
      <c r="AX739" s="108"/>
      <c r="AY739" s="108"/>
      <c r="AZ739" s="108"/>
      <c r="BA739" s="108"/>
      <c r="BB739" s="108"/>
      <c r="BC739" s="108"/>
      <c r="BD739" s="108"/>
      <c r="BE739" s="108"/>
    </row>
    <row r="740" spans="1:57" ht="12.75" customHeight="1">
      <c r="A740" s="108"/>
      <c r="B740" s="108"/>
      <c r="C740" s="108"/>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8"/>
      <c r="AN740" s="109"/>
      <c r="AO740" s="108"/>
      <c r="AP740" s="108"/>
      <c r="AQ740" s="108"/>
      <c r="AR740" s="108"/>
      <c r="AS740" s="108"/>
      <c r="AT740" s="108"/>
      <c r="AU740" s="108"/>
      <c r="AV740" s="108"/>
      <c r="AW740" s="108"/>
      <c r="AX740" s="108"/>
      <c r="AY740" s="108"/>
      <c r="AZ740" s="108"/>
      <c r="BA740" s="108"/>
      <c r="BB740" s="108"/>
      <c r="BC740" s="108"/>
      <c r="BD740" s="108"/>
      <c r="BE740" s="108"/>
    </row>
    <row r="741" spans="1:57" ht="12.75" customHeight="1">
      <c r="A741" s="108"/>
      <c r="B741" s="108"/>
      <c r="C741" s="108"/>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8"/>
      <c r="AN741" s="109"/>
      <c r="AO741" s="108"/>
      <c r="AP741" s="108"/>
      <c r="AQ741" s="108"/>
      <c r="AR741" s="108"/>
      <c r="AS741" s="108"/>
      <c r="AT741" s="108"/>
      <c r="AU741" s="108"/>
      <c r="AV741" s="108"/>
      <c r="AW741" s="108"/>
      <c r="AX741" s="108"/>
      <c r="AY741" s="108"/>
      <c r="AZ741" s="108"/>
      <c r="BA741" s="108"/>
      <c r="BB741" s="108"/>
      <c r="BC741" s="108"/>
      <c r="BD741" s="108"/>
      <c r="BE741" s="108"/>
    </row>
    <row r="742" spans="1:57" ht="12.75" customHeight="1">
      <c r="A742" s="108"/>
      <c r="B742" s="108"/>
      <c r="C742" s="108"/>
      <c r="D742" s="108"/>
      <c r="E742" s="108"/>
      <c r="F742" s="108"/>
      <c r="G742" s="108"/>
      <c r="H742" s="108"/>
      <c r="I742" s="108"/>
      <c r="J742" s="108"/>
      <c r="K742" s="108"/>
      <c r="L742" s="108"/>
      <c r="M742" s="108"/>
      <c r="N742" s="108"/>
      <c r="O742" s="108"/>
      <c r="P742" s="108"/>
      <c r="Q742" s="108"/>
      <c r="R742" s="108"/>
      <c r="S742" s="108"/>
      <c r="T742" s="108"/>
      <c r="U742" s="108"/>
      <c r="V742" s="108"/>
      <c r="W742" s="108"/>
      <c r="X742" s="108"/>
      <c r="Y742" s="108"/>
      <c r="Z742" s="108"/>
      <c r="AA742" s="108"/>
      <c r="AB742" s="108"/>
      <c r="AC742" s="108"/>
      <c r="AD742" s="108"/>
      <c r="AE742" s="108"/>
      <c r="AF742" s="108"/>
      <c r="AG742" s="108"/>
      <c r="AH742" s="108"/>
      <c r="AI742" s="108"/>
      <c r="AJ742" s="108"/>
      <c r="AK742" s="108"/>
      <c r="AL742" s="108"/>
      <c r="AM742" s="108"/>
      <c r="AN742" s="109"/>
      <c r="AO742" s="108"/>
      <c r="AP742" s="108"/>
      <c r="AQ742" s="108"/>
      <c r="AR742" s="108"/>
      <c r="AS742" s="108"/>
      <c r="AT742" s="108"/>
      <c r="AU742" s="108"/>
      <c r="AV742" s="108"/>
      <c r="AW742" s="108"/>
      <c r="AX742" s="108"/>
      <c r="AY742" s="108"/>
      <c r="AZ742" s="108"/>
      <c r="BA742" s="108"/>
      <c r="BB742" s="108"/>
      <c r="BC742" s="108"/>
      <c r="BD742" s="108"/>
      <c r="BE742" s="108"/>
    </row>
    <row r="743" spans="1:57" ht="12.75" customHeight="1">
      <c r="A743" s="108"/>
      <c r="B743" s="108"/>
      <c r="C743" s="108"/>
      <c r="D743" s="108"/>
      <c r="E743" s="108"/>
      <c r="F743" s="108"/>
      <c r="G743" s="108"/>
      <c r="H743" s="108"/>
      <c r="I743" s="108"/>
      <c r="J743" s="108"/>
      <c r="K743" s="108"/>
      <c r="L743" s="108"/>
      <c r="M743" s="108"/>
      <c r="N743" s="108"/>
      <c r="O743" s="108"/>
      <c r="P743" s="108"/>
      <c r="Q743" s="108"/>
      <c r="R743" s="108"/>
      <c r="S743" s="108"/>
      <c r="T743" s="108"/>
      <c r="U743" s="108"/>
      <c r="V743" s="108"/>
      <c r="W743" s="108"/>
      <c r="X743" s="108"/>
      <c r="Y743" s="108"/>
      <c r="Z743" s="108"/>
      <c r="AA743" s="108"/>
      <c r="AB743" s="108"/>
      <c r="AC743" s="108"/>
      <c r="AD743" s="108"/>
      <c r="AE743" s="108"/>
      <c r="AF743" s="108"/>
      <c r="AG743" s="108"/>
      <c r="AH743" s="108"/>
      <c r="AI743" s="108"/>
      <c r="AJ743" s="108"/>
      <c r="AK743" s="108"/>
      <c r="AL743" s="108"/>
      <c r="AM743" s="108"/>
      <c r="AN743" s="109"/>
      <c r="AO743" s="108"/>
      <c r="AP743" s="108"/>
      <c r="AQ743" s="108"/>
      <c r="AR743" s="108"/>
      <c r="AS743" s="108"/>
      <c r="AT743" s="108"/>
      <c r="AU743" s="108"/>
      <c r="AV743" s="108"/>
      <c r="AW743" s="108"/>
      <c r="AX743" s="108"/>
      <c r="AY743" s="108"/>
      <c r="AZ743" s="108"/>
      <c r="BA743" s="108"/>
      <c r="BB743" s="108"/>
      <c r="BC743" s="108"/>
      <c r="BD743" s="108"/>
      <c r="BE743" s="108"/>
    </row>
    <row r="744" spans="1:57" ht="12.75" customHeight="1">
      <c r="A744" s="108"/>
      <c r="B744" s="108"/>
      <c r="C744" s="108"/>
      <c r="D744" s="108"/>
      <c r="E744" s="108"/>
      <c r="F744" s="108"/>
      <c r="G744" s="108"/>
      <c r="H744" s="108"/>
      <c r="I744" s="108"/>
      <c r="J744" s="108"/>
      <c r="K744" s="108"/>
      <c r="L744" s="108"/>
      <c r="M744" s="108"/>
      <c r="N744" s="108"/>
      <c r="O744" s="108"/>
      <c r="P744" s="108"/>
      <c r="Q744" s="108"/>
      <c r="R744" s="108"/>
      <c r="S744" s="108"/>
      <c r="T744" s="108"/>
      <c r="U744" s="108"/>
      <c r="V744" s="108"/>
      <c r="W744" s="108"/>
      <c r="X744" s="108"/>
      <c r="Y744" s="108"/>
      <c r="Z744" s="108"/>
      <c r="AA744" s="108"/>
      <c r="AB744" s="108"/>
      <c r="AC744" s="108"/>
      <c r="AD744" s="108"/>
      <c r="AE744" s="108"/>
      <c r="AF744" s="108"/>
      <c r="AG744" s="108"/>
      <c r="AH744" s="108"/>
      <c r="AI744" s="108"/>
      <c r="AJ744" s="108"/>
      <c r="AK744" s="108"/>
      <c r="AL744" s="108"/>
      <c r="AM744" s="108"/>
      <c r="AN744" s="109"/>
      <c r="AO744" s="108"/>
      <c r="AP744" s="108"/>
      <c r="AQ744" s="108"/>
      <c r="AR744" s="108"/>
      <c r="AS744" s="108"/>
      <c r="AT744" s="108"/>
      <c r="AU744" s="108"/>
      <c r="AV744" s="108"/>
      <c r="AW744" s="108"/>
      <c r="AX744" s="108"/>
      <c r="AY744" s="108"/>
      <c r="AZ744" s="108"/>
      <c r="BA744" s="108"/>
      <c r="BB744" s="108"/>
      <c r="BC744" s="108"/>
      <c r="BD744" s="108"/>
      <c r="BE744" s="108"/>
    </row>
    <row r="745" spans="1:57" ht="12.75" customHeight="1">
      <c r="A745" s="108"/>
      <c r="B745" s="108"/>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Z745" s="108"/>
      <c r="AA745" s="108"/>
      <c r="AB745" s="108"/>
      <c r="AC745" s="108"/>
      <c r="AD745" s="108"/>
      <c r="AE745" s="108"/>
      <c r="AF745" s="108"/>
      <c r="AG745" s="108"/>
      <c r="AH745" s="108"/>
      <c r="AI745" s="108"/>
      <c r="AJ745" s="108"/>
      <c r="AK745" s="108"/>
      <c r="AL745" s="108"/>
      <c r="AM745" s="108"/>
      <c r="AN745" s="109"/>
      <c r="AO745" s="108"/>
      <c r="AP745" s="108"/>
      <c r="AQ745" s="108"/>
      <c r="AR745" s="108"/>
      <c r="AS745" s="108"/>
      <c r="AT745" s="108"/>
      <c r="AU745" s="108"/>
      <c r="AV745" s="108"/>
      <c r="AW745" s="108"/>
      <c r="AX745" s="108"/>
      <c r="AY745" s="108"/>
      <c r="AZ745" s="108"/>
      <c r="BA745" s="108"/>
      <c r="BB745" s="108"/>
      <c r="BC745" s="108"/>
      <c r="BD745" s="108"/>
      <c r="BE745" s="108"/>
    </row>
    <row r="746" spans="1:57" ht="12.75" customHeight="1">
      <c r="A746" s="108"/>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Z746" s="108"/>
      <c r="AA746" s="108"/>
      <c r="AB746" s="108"/>
      <c r="AC746" s="108"/>
      <c r="AD746" s="108"/>
      <c r="AE746" s="108"/>
      <c r="AF746" s="108"/>
      <c r="AG746" s="108"/>
      <c r="AH746" s="108"/>
      <c r="AI746" s="108"/>
      <c r="AJ746" s="108"/>
      <c r="AK746" s="108"/>
      <c r="AL746" s="108"/>
      <c r="AM746" s="108"/>
      <c r="AN746" s="109"/>
      <c r="AO746" s="108"/>
      <c r="AP746" s="108"/>
      <c r="AQ746" s="108"/>
      <c r="AR746" s="108"/>
      <c r="AS746" s="108"/>
      <c r="AT746" s="108"/>
      <c r="AU746" s="108"/>
      <c r="AV746" s="108"/>
      <c r="AW746" s="108"/>
      <c r="AX746" s="108"/>
      <c r="AY746" s="108"/>
      <c r="AZ746" s="108"/>
      <c r="BA746" s="108"/>
      <c r="BB746" s="108"/>
      <c r="BC746" s="108"/>
      <c r="BD746" s="108"/>
      <c r="BE746" s="108"/>
    </row>
    <row r="747" spans="1:57" ht="12.75" customHeight="1">
      <c r="A747" s="108"/>
      <c r="B747" s="108"/>
      <c r="C747" s="108"/>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8"/>
      <c r="Z747" s="108"/>
      <c r="AA747" s="108"/>
      <c r="AB747" s="108"/>
      <c r="AC747" s="108"/>
      <c r="AD747" s="108"/>
      <c r="AE747" s="108"/>
      <c r="AF747" s="108"/>
      <c r="AG747" s="108"/>
      <c r="AH747" s="108"/>
      <c r="AI747" s="108"/>
      <c r="AJ747" s="108"/>
      <c r="AK747" s="108"/>
      <c r="AL747" s="108"/>
      <c r="AM747" s="108"/>
      <c r="AN747" s="109"/>
      <c r="AO747" s="108"/>
      <c r="AP747" s="108"/>
      <c r="AQ747" s="108"/>
      <c r="AR747" s="108"/>
      <c r="AS747" s="108"/>
      <c r="AT747" s="108"/>
      <c r="AU747" s="108"/>
      <c r="AV747" s="108"/>
      <c r="AW747" s="108"/>
      <c r="AX747" s="108"/>
      <c r="AY747" s="108"/>
      <c r="AZ747" s="108"/>
      <c r="BA747" s="108"/>
      <c r="BB747" s="108"/>
      <c r="BC747" s="108"/>
      <c r="BD747" s="108"/>
      <c r="BE747" s="108"/>
    </row>
    <row r="748" spans="1:57" ht="12.75" customHeight="1">
      <c r="A748" s="108"/>
      <c r="B748" s="108"/>
      <c r="C748" s="108"/>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8"/>
      <c r="Z748" s="108"/>
      <c r="AA748" s="108"/>
      <c r="AB748" s="108"/>
      <c r="AC748" s="108"/>
      <c r="AD748" s="108"/>
      <c r="AE748" s="108"/>
      <c r="AF748" s="108"/>
      <c r="AG748" s="108"/>
      <c r="AH748" s="108"/>
      <c r="AI748" s="108"/>
      <c r="AJ748" s="108"/>
      <c r="AK748" s="108"/>
      <c r="AL748" s="108"/>
      <c r="AM748" s="108"/>
      <c r="AN748" s="109"/>
      <c r="AO748" s="108"/>
      <c r="AP748" s="108"/>
      <c r="AQ748" s="108"/>
      <c r="AR748" s="108"/>
      <c r="AS748" s="108"/>
      <c r="AT748" s="108"/>
      <c r="AU748" s="108"/>
      <c r="AV748" s="108"/>
      <c r="AW748" s="108"/>
      <c r="AX748" s="108"/>
      <c r="AY748" s="108"/>
      <c r="AZ748" s="108"/>
      <c r="BA748" s="108"/>
      <c r="BB748" s="108"/>
      <c r="BC748" s="108"/>
      <c r="BD748" s="108"/>
      <c r="BE748" s="108"/>
    </row>
    <row r="749" spans="1:57" ht="12.75" customHeight="1">
      <c r="A749" s="108"/>
      <c r="B749" s="108"/>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Z749" s="108"/>
      <c r="AA749" s="108"/>
      <c r="AB749" s="108"/>
      <c r="AC749" s="108"/>
      <c r="AD749" s="108"/>
      <c r="AE749" s="108"/>
      <c r="AF749" s="108"/>
      <c r="AG749" s="108"/>
      <c r="AH749" s="108"/>
      <c r="AI749" s="108"/>
      <c r="AJ749" s="108"/>
      <c r="AK749" s="108"/>
      <c r="AL749" s="108"/>
      <c r="AM749" s="108"/>
      <c r="AN749" s="109"/>
      <c r="AO749" s="108"/>
      <c r="AP749" s="108"/>
      <c r="AQ749" s="108"/>
      <c r="AR749" s="108"/>
      <c r="AS749" s="108"/>
      <c r="AT749" s="108"/>
      <c r="AU749" s="108"/>
      <c r="AV749" s="108"/>
      <c r="AW749" s="108"/>
      <c r="AX749" s="108"/>
      <c r="AY749" s="108"/>
      <c r="AZ749" s="108"/>
      <c r="BA749" s="108"/>
      <c r="BB749" s="108"/>
      <c r="BC749" s="108"/>
      <c r="BD749" s="108"/>
      <c r="BE749" s="108"/>
    </row>
    <row r="750" spans="1:57" ht="12.75" customHeight="1">
      <c r="A750" s="108"/>
      <c r="B750" s="108"/>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Z750" s="108"/>
      <c r="AA750" s="108"/>
      <c r="AB750" s="108"/>
      <c r="AC750" s="108"/>
      <c r="AD750" s="108"/>
      <c r="AE750" s="108"/>
      <c r="AF750" s="108"/>
      <c r="AG750" s="108"/>
      <c r="AH750" s="108"/>
      <c r="AI750" s="108"/>
      <c r="AJ750" s="108"/>
      <c r="AK750" s="108"/>
      <c r="AL750" s="108"/>
      <c r="AM750" s="108"/>
      <c r="AN750" s="109"/>
      <c r="AO750" s="108"/>
      <c r="AP750" s="108"/>
      <c r="AQ750" s="108"/>
      <c r="AR750" s="108"/>
      <c r="AS750" s="108"/>
      <c r="AT750" s="108"/>
      <c r="AU750" s="108"/>
      <c r="AV750" s="108"/>
      <c r="AW750" s="108"/>
      <c r="AX750" s="108"/>
      <c r="AY750" s="108"/>
      <c r="AZ750" s="108"/>
      <c r="BA750" s="108"/>
      <c r="BB750" s="108"/>
      <c r="BC750" s="108"/>
      <c r="BD750" s="108"/>
      <c r="BE750" s="108"/>
    </row>
    <row r="751" spans="1:57" ht="12.75" customHeight="1">
      <c r="A751" s="108"/>
      <c r="B751" s="108"/>
      <c r="C751" s="108"/>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8"/>
      <c r="Z751" s="108"/>
      <c r="AA751" s="108"/>
      <c r="AB751" s="108"/>
      <c r="AC751" s="108"/>
      <c r="AD751" s="108"/>
      <c r="AE751" s="108"/>
      <c r="AF751" s="108"/>
      <c r="AG751" s="108"/>
      <c r="AH751" s="108"/>
      <c r="AI751" s="108"/>
      <c r="AJ751" s="108"/>
      <c r="AK751" s="108"/>
      <c r="AL751" s="108"/>
      <c r="AM751" s="108"/>
      <c r="AN751" s="109"/>
      <c r="AO751" s="108"/>
      <c r="AP751" s="108"/>
      <c r="AQ751" s="108"/>
      <c r="AR751" s="108"/>
      <c r="AS751" s="108"/>
      <c r="AT751" s="108"/>
      <c r="AU751" s="108"/>
      <c r="AV751" s="108"/>
      <c r="AW751" s="108"/>
      <c r="AX751" s="108"/>
      <c r="AY751" s="108"/>
      <c r="AZ751" s="108"/>
      <c r="BA751" s="108"/>
      <c r="BB751" s="108"/>
      <c r="BC751" s="108"/>
      <c r="BD751" s="108"/>
      <c r="BE751" s="108"/>
    </row>
    <row r="752" spans="1:57" ht="12.75" customHeight="1">
      <c r="A752" s="108"/>
      <c r="B752" s="108"/>
      <c r="C752" s="108"/>
      <c r="D752" s="108"/>
      <c r="E752" s="108"/>
      <c r="F752" s="108"/>
      <c r="G752" s="108"/>
      <c r="H752" s="108"/>
      <c r="I752" s="108"/>
      <c r="J752" s="108"/>
      <c r="K752" s="108"/>
      <c r="L752" s="108"/>
      <c r="M752" s="108"/>
      <c r="N752" s="108"/>
      <c r="O752" s="108"/>
      <c r="P752" s="108"/>
      <c r="Q752" s="108"/>
      <c r="R752" s="108"/>
      <c r="S752" s="108"/>
      <c r="T752" s="108"/>
      <c r="U752" s="108"/>
      <c r="V752" s="108"/>
      <c r="W752" s="108"/>
      <c r="X752" s="108"/>
      <c r="Y752" s="108"/>
      <c r="Z752" s="108"/>
      <c r="AA752" s="108"/>
      <c r="AB752" s="108"/>
      <c r="AC752" s="108"/>
      <c r="AD752" s="108"/>
      <c r="AE752" s="108"/>
      <c r="AF752" s="108"/>
      <c r="AG752" s="108"/>
      <c r="AH752" s="108"/>
      <c r="AI752" s="108"/>
      <c r="AJ752" s="108"/>
      <c r="AK752" s="108"/>
      <c r="AL752" s="108"/>
      <c r="AM752" s="108"/>
      <c r="AN752" s="109"/>
      <c r="AO752" s="108"/>
      <c r="AP752" s="108"/>
      <c r="AQ752" s="108"/>
      <c r="AR752" s="108"/>
      <c r="AS752" s="108"/>
      <c r="AT752" s="108"/>
      <c r="AU752" s="108"/>
      <c r="AV752" s="108"/>
      <c r="AW752" s="108"/>
      <c r="AX752" s="108"/>
      <c r="AY752" s="108"/>
      <c r="AZ752" s="108"/>
      <c r="BA752" s="108"/>
      <c r="BB752" s="108"/>
      <c r="BC752" s="108"/>
      <c r="BD752" s="108"/>
      <c r="BE752" s="108"/>
    </row>
    <row r="753" spans="1:57" ht="12.75" customHeight="1">
      <c r="A753" s="108"/>
      <c r="B753" s="108"/>
      <c r="C753" s="108"/>
      <c r="D753" s="108"/>
      <c r="E753" s="108"/>
      <c r="F753" s="108"/>
      <c r="G753" s="108"/>
      <c r="H753" s="108"/>
      <c r="I753" s="108"/>
      <c r="J753" s="108"/>
      <c r="K753" s="108"/>
      <c r="L753" s="108"/>
      <c r="M753" s="108"/>
      <c r="N753" s="108"/>
      <c r="O753" s="108"/>
      <c r="P753" s="108"/>
      <c r="Q753" s="108"/>
      <c r="R753" s="108"/>
      <c r="S753" s="108"/>
      <c r="T753" s="108"/>
      <c r="U753" s="108"/>
      <c r="V753" s="108"/>
      <c r="W753" s="108"/>
      <c r="X753" s="108"/>
      <c r="Y753" s="108"/>
      <c r="Z753" s="108"/>
      <c r="AA753" s="108"/>
      <c r="AB753" s="108"/>
      <c r="AC753" s="108"/>
      <c r="AD753" s="108"/>
      <c r="AE753" s="108"/>
      <c r="AF753" s="108"/>
      <c r="AG753" s="108"/>
      <c r="AH753" s="108"/>
      <c r="AI753" s="108"/>
      <c r="AJ753" s="108"/>
      <c r="AK753" s="108"/>
      <c r="AL753" s="108"/>
      <c r="AM753" s="108"/>
      <c r="AN753" s="109"/>
      <c r="AO753" s="108"/>
      <c r="AP753" s="108"/>
      <c r="AQ753" s="108"/>
      <c r="AR753" s="108"/>
      <c r="AS753" s="108"/>
      <c r="AT753" s="108"/>
      <c r="AU753" s="108"/>
      <c r="AV753" s="108"/>
      <c r="AW753" s="108"/>
      <c r="AX753" s="108"/>
      <c r="AY753" s="108"/>
      <c r="AZ753" s="108"/>
      <c r="BA753" s="108"/>
      <c r="BB753" s="108"/>
      <c r="BC753" s="108"/>
      <c r="BD753" s="108"/>
      <c r="BE753" s="108"/>
    </row>
    <row r="754" spans="1:57" ht="12.75" customHeight="1">
      <c r="A754" s="108"/>
      <c r="B754" s="108"/>
      <c r="C754" s="108"/>
      <c r="D754" s="108"/>
      <c r="E754" s="108"/>
      <c r="F754" s="108"/>
      <c r="G754" s="108"/>
      <c r="H754" s="108"/>
      <c r="I754" s="108"/>
      <c r="J754" s="108"/>
      <c r="K754" s="108"/>
      <c r="L754" s="108"/>
      <c r="M754" s="108"/>
      <c r="N754" s="108"/>
      <c r="O754" s="108"/>
      <c r="P754" s="108"/>
      <c r="Q754" s="108"/>
      <c r="R754" s="108"/>
      <c r="S754" s="108"/>
      <c r="T754" s="108"/>
      <c r="U754" s="108"/>
      <c r="V754" s="108"/>
      <c r="W754" s="108"/>
      <c r="X754" s="108"/>
      <c r="Y754" s="108"/>
      <c r="Z754" s="108"/>
      <c r="AA754" s="108"/>
      <c r="AB754" s="108"/>
      <c r="AC754" s="108"/>
      <c r="AD754" s="108"/>
      <c r="AE754" s="108"/>
      <c r="AF754" s="108"/>
      <c r="AG754" s="108"/>
      <c r="AH754" s="108"/>
      <c r="AI754" s="108"/>
      <c r="AJ754" s="108"/>
      <c r="AK754" s="108"/>
      <c r="AL754" s="108"/>
      <c r="AM754" s="108"/>
      <c r="AN754" s="109"/>
      <c r="AO754" s="108"/>
      <c r="AP754" s="108"/>
      <c r="AQ754" s="108"/>
      <c r="AR754" s="108"/>
      <c r="AS754" s="108"/>
      <c r="AT754" s="108"/>
      <c r="AU754" s="108"/>
      <c r="AV754" s="108"/>
      <c r="AW754" s="108"/>
      <c r="AX754" s="108"/>
      <c r="AY754" s="108"/>
      <c r="AZ754" s="108"/>
      <c r="BA754" s="108"/>
      <c r="BB754" s="108"/>
      <c r="BC754" s="108"/>
      <c r="BD754" s="108"/>
      <c r="BE754" s="108"/>
    </row>
    <row r="755" spans="1:57" ht="12.75" customHeight="1">
      <c r="A755" s="108"/>
      <c r="B755" s="108"/>
      <c r="C755" s="108"/>
      <c r="D755" s="108"/>
      <c r="E755" s="108"/>
      <c r="F755" s="108"/>
      <c r="G755" s="108"/>
      <c r="H755" s="108"/>
      <c r="I755" s="108"/>
      <c r="J755" s="108"/>
      <c r="K755" s="108"/>
      <c r="L755" s="108"/>
      <c r="M755" s="108"/>
      <c r="N755" s="108"/>
      <c r="O755" s="108"/>
      <c r="P755" s="108"/>
      <c r="Q755" s="108"/>
      <c r="R755" s="108"/>
      <c r="S755" s="108"/>
      <c r="T755" s="108"/>
      <c r="U755" s="108"/>
      <c r="V755" s="108"/>
      <c r="W755" s="108"/>
      <c r="X755" s="108"/>
      <c r="Y755" s="108"/>
      <c r="Z755" s="108"/>
      <c r="AA755" s="108"/>
      <c r="AB755" s="108"/>
      <c r="AC755" s="108"/>
      <c r="AD755" s="108"/>
      <c r="AE755" s="108"/>
      <c r="AF755" s="108"/>
      <c r="AG755" s="108"/>
      <c r="AH755" s="108"/>
      <c r="AI755" s="108"/>
      <c r="AJ755" s="108"/>
      <c r="AK755" s="108"/>
      <c r="AL755" s="108"/>
      <c r="AM755" s="108"/>
      <c r="AN755" s="109"/>
      <c r="AO755" s="108"/>
      <c r="AP755" s="108"/>
      <c r="AQ755" s="108"/>
      <c r="AR755" s="108"/>
      <c r="AS755" s="108"/>
      <c r="AT755" s="108"/>
      <c r="AU755" s="108"/>
      <c r="AV755" s="108"/>
      <c r="AW755" s="108"/>
      <c r="AX755" s="108"/>
      <c r="AY755" s="108"/>
      <c r="AZ755" s="108"/>
      <c r="BA755" s="108"/>
      <c r="BB755" s="108"/>
      <c r="BC755" s="108"/>
      <c r="BD755" s="108"/>
      <c r="BE755" s="108"/>
    </row>
    <row r="756" spans="1:57" ht="12.75" customHeight="1">
      <c r="A756" s="108"/>
      <c r="B756" s="108"/>
      <c r="C756" s="108"/>
      <c r="D756" s="108"/>
      <c r="E756" s="108"/>
      <c r="F756" s="108"/>
      <c r="G756" s="108"/>
      <c r="H756" s="108"/>
      <c r="I756" s="108"/>
      <c r="J756" s="108"/>
      <c r="K756" s="108"/>
      <c r="L756" s="108"/>
      <c r="M756" s="108"/>
      <c r="N756" s="108"/>
      <c r="O756" s="108"/>
      <c r="P756" s="108"/>
      <c r="Q756" s="108"/>
      <c r="R756" s="108"/>
      <c r="S756" s="108"/>
      <c r="T756" s="108"/>
      <c r="U756" s="108"/>
      <c r="V756" s="108"/>
      <c r="W756" s="108"/>
      <c r="X756" s="108"/>
      <c r="Y756" s="108"/>
      <c r="Z756" s="108"/>
      <c r="AA756" s="108"/>
      <c r="AB756" s="108"/>
      <c r="AC756" s="108"/>
      <c r="AD756" s="108"/>
      <c r="AE756" s="108"/>
      <c r="AF756" s="108"/>
      <c r="AG756" s="108"/>
      <c r="AH756" s="108"/>
      <c r="AI756" s="108"/>
      <c r="AJ756" s="108"/>
      <c r="AK756" s="108"/>
      <c r="AL756" s="108"/>
      <c r="AM756" s="108"/>
      <c r="AN756" s="109"/>
      <c r="AO756" s="108"/>
      <c r="AP756" s="108"/>
      <c r="AQ756" s="108"/>
      <c r="AR756" s="108"/>
      <c r="AS756" s="108"/>
      <c r="AT756" s="108"/>
      <c r="AU756" s="108"/>
      <c r="AV756" s="108"/>
      <c r="AW756" s="108"/>
      <c r="AX756" s="108"/>
      <c r="AY756" s="108"/>
      <c r="AZ756" s="108"/>
      <c r="BA756" s="108"/>
      <c r="BB756" s="108"/>
      <c r="BC756" s="108"/>
      <c r="BD756" s="108"/>
      <c r="BE756" s="108"/>
    </row>
    <row r="757" spans="1:57" ht="12.75" customHeight="1">
      <c r="A757" s="108"/>
      <c r="B757" s="108"/>
      <c r="C757" s="108"/>
      <c r="D757" s="108"/>
      <c r="E757" s="108"/>
      <c r="F757" s="108"/>
      <c r="G757" s="108"/>
      <c r="H757" s="108"/>
      <c r="I757" s="108"/>
      <c r="J757" s="108"/>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8"/>
      <c r="AN757" s="109"/>
      <c r="AO757" s="108"/>
      <c r="AP757" s="108"/>
      <c r="AQ757" s="108"/>
      <c r="AR757" s="108"/>
      <c r="AS757" s="108"/>
      <c r="AT757" s="108"/>
      <c r="AU757" s="108"/>
      <c r="AV757" s="108"/>
      <c r="AW757" s="108"/>
      <c r="AX757" s="108"/>
      <c r="AY757" s="108"/>
      <c r="AZ757" s="108"/>
      <c r="BA757" s="108"/>
      <c r="BB757" s="108"/>
      <c r="BC757" s="108"/>
      <c r="BD757" s="108"/>
      <c r="BE757" s="108"/>
    </row>
    <row r="758" spans="1:57" ht="12.75" customHeight="1">
      <c r="A758" s="108"/>
      <c r="B758" s="108"/>
      <c r="C758" s="108"/>
      <c r="D758" s="108"/>
      <c r="E758" s="108"/>
      <c r="F758" s="108"/>
      <c r="G758" s="108"/>
      <c r="H758" s="108"/>
      <c r="I758" s="108"/>
      <c r="J758" s="108"/>
      <c r="K758" s="108"/>
      <c r="L758" s="108"/>
      <c r="M758" s="108"/>
      <c r="N758" s="108"/>
      <c r="O758" s="108"/>
      <c r="P758" s="108"/>
      <c r="Q758" s="108"/>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8"/>
      <c r="AN758" s="109"/>
      <c r="AO758" s="108"/>
      <c r="AP758" s="108"/>
      <c r="AQ758" s="108"/>
      <c r="AR758" s="108"/>
      <c r="AS758" s="108"/>
      <c r="AT758" s="108"/>
      <c r="AU758" s="108"/>
      <c r="AV758" s="108"/>
      <c r="AW758" s="108"/>
      <c r="AX758" s="108"/>
      <c r="AY758" s="108"/>
      <c r="AZ758" s="108"/>
      <c r="BA758" s="108"/>
      <c r="BB758" s="108"/>
      <c r="BC758" s="108"/>
      <c r="BD758" s="108"/>
      <c r="BE758" s="108"/>
    </row>
    <row r="759" spans="1:57" ht="12.75" customHeight="1">
      <c r="A759" s="108"/>
      <c r="B759" s="108"/>
      <c r="C759" s="108"/>
      <c r="D759" s="108"/>
      <c r="E759" s="108"/>
      <c r="F759" s="108"/>
      <c r="G759" s="108"/>
      <c r="H759" s="108"/>
      <c r="I759" s="108"/>
      <c r="J759" s="108"/>
      <c r="K759" s="108"/>
      <c r="L759" s="108"/>
      <c r="M759" s="108"/>
      <c r="N759" s="108"/>
      <c r="O759" s="108"/>
      <c r="P759" s="108"/>
      <c r="Q759" s="108"/>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8"/>
      <c r="AN759" s="109"/>
      <c r="AO759" s="108"/>
      <c r="AP759" s="108"/>
      <c r="AQ759" s="108"/>
      <c r="AR759" s="108"/>
      <c r="AS759" s="108"/>
      <c r="AT759" s="108"/>
      <c r="AU759" s="108"/>
      <c r="AV759" s="108"/>
      <c r="AW759" s="108"/>
      <c r="AX759" s="108"/>
      <c r="AY759" s="108"/>
      <c r="AZ759" s="108"/>
      <c r="BA759" s="108"/>
      <c r="BB759" s="108"/>
      <c r="BC759" s="108"/>
      <c r="BD759" s="108"/>
      <c r="BE759" s="108"/>
    </row>
    <row r="760" spans="1:57" ht="12.75" customHeight="1">
      <c r="A760" s="108"/>
      <c r="B760" s="108"/>
      <c r="C760" s="108"/>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8"/>
      <c r="AN760" s="109"/>
      <c r="AO760" s="108"/>
      <c r="AP760" s="108"/>
      <c r="AQ760" s="108"/>
      <c r="AR760" s="108"/>
      <c r="AS760" s="108"/>
      <c r="AT760" s="108"/>
      <c r="AU760" s="108"/>
      <c r="AV760" s="108"/>
      <c r="AW760" s="108"/>
      <c r="AX760" s="108"/>
      <c r="AY760" s="108"/>
      <c r="AZ760" s="108"/>
      <c r="BA760" s="108"/>
      <c r="BB760" s="108"/>
      <c r="BC760" s="108"/>
      <c r="BD760" s="108"/>
      <c r="BE760" s="108"/>
    </row>
    <row r="761" spans="1:57" ht="12.75" customHeight="1">
      <c r="A761" s="108"/>
      <c r="B761" s="108"/>
      <c r="C761" s="108"/>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8"/>
      <c r="AN761" s="109"/>
      <c r="AO761" s="108"/>
      <c r="AP761" s="108"/>
      <c r="AQ761" s="108"/>
      <c r="AR761" s="108"/>
      <c r="AS761" s="108"/>
      <c r="AT761" s="108"/>
      <c r="AU761" s="108"/>
      <c r="AV761" s="108"/>
      <c r="AW761" s="108"/>
      <c r="AX761" s="108"/>
      <c r="AY761" s="108"/>
      <c r="AZ761" s="108"/>
      <c r="BA761" s="108"/>
      <c r="BB761" s="108"/>
      <c r="BC761" s="108"/>
      <c r="BD761" s="108"/>
      <c r="BE761" s="108"/>
    </row>
    <row r="762" spans="1:57" ht="12.75" customHeight="1">
      <c r="A762" s="108"/>
      <c r="B762" s="108"/>
      <c r="C762" s="108"/>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8"/>
      <c r="AA762" s="108"/>
      <c r="AB762" s="108"/>
      <c r="AC762" s="108"/>
      <c r="AD762" s="108"/>
      <c r="AE762" s="108"/>
      <c r="AF762" s="108"/>
      <c r="AG762" s="108"/>
      <c r="AH762" s="108"/>
      <c r="AI762" s="108"/>
      <c r="AJ762" s="108"/>
      <c r="AK762" s="108"/>
      <c r="AL762" s="108"/>
      <c r="AM762" s="108"/>
      <c r="AN762" s="109"/>
      <c r="AO762" s="108"/>
      <c r="AP762" s="108"/>
      <c r="AQ762" s="108"/>
      <c r="AR762" s="108"/>
      <c r="AS762" s="108"/>
      <c r="AT762" s="108"/>
      <c r="AU762" s="108"/>
      <c r="AV762" s="108"/>
      <c r="AW762" s="108"/>
      <c r="AX762" s="108"/>
      <c r="AY762" s="108"/>
      <c r="AZ762" s="108"/>
      <c r="BA762" s="108"/>
      <c r="BB762" s="108"/>
      <c r="BC762" s="108"/>
      <c r="BD762" s="108"/>
      <c r="BE762" s="108"/>
    </row>
    <row r="763" spans="1:57" ht="12.75" customHeight="1">
      <c r="A763" s="108"/>
      <c r="B763" s="108"/>
      <c r="C763" s="108"/>
      <c r="D763" s="108"/>
      <c r="E763" s="108"/>
      <c r="F763" s="108"/>
      <c r="G763" s="108"/>
      <c r="H763" s="108"/>
      <c r="I763" s="108"/>
      <c r="J763" s="108"/>
      <c r="K763" s="108"/>
      <c r="L763" s="108"/>
      <c r="M763" s="108"/>
      <c r="N763" s="108"/>
      <c r="O763" s="108"/>
      <c r="P763" s="108"/>
      <c r="Q763" s="108"/>
      <c r="R763" s="108"/>
      <c r="S763" s="108"/>
      <c r="T763" s="108"/>
      <c r="U763" s="108"/>
      <c r="V763" s="108"/>
      <c r="W763" s="108"/>
      <c r="X763" s="108"/>
      <c r="Y763" s="108"/>
      <c r="Z763" s="108"/>
      <c r="AA763" s="108"/>
      <c r="AB763" s="108"/>
      <c r="AC763" s="108"/>
      <c r="AD763" s="108"/>
      <c r="AE763" s="108"/>
      <c r="AF763" s="108"/>
      <c r="AG763" s="108"/>
      <c r="AH763" s="108"/>
      <c r="AI763" s="108"/>
      <c r="AJ763" s="108"/>
      <c r="AK763" s="108"/>
      <c r="AL763" s="108"/>
      <c r="AM763" s="108"/>
      <c r="AN763" s="109"/>
      <c r="AO763" s="108"/>
      <c r="AP763" s="108"/>
      <c r="AQ763" s="108"/>
      <c r="AR763" s="108"/>
      <c r="AS763" s="108"/>
      <c r="AT763" s="108"/>
      <c r="AU763" s="108"/>
      <c r="AV763" s="108"/>
      <c r="AW763" s="108"/>
      <c r="AX763" s="108"/>
      <c r="AY763" s="108"/>
      <c r="AZ763" s="108"/>
      <c r="BA763" s="108"/>
      <c r="BB763" s="108"/>
      <c r="BC763" s="108"/>
      <c r="BD763" s="108"/>
      <c r="BE763" s="108"/>
    </row>
    <row r="764" spans="1:57" ht="12.75" customHeight="1">
      <c r="A764" s="108"/>
      <c r="B764" s="108"/>
      <c r="C764" s="108"/>
      <c r="D764" s="108"/>
      <c r="E764" s="108"/>
      <c r="F764" s="108"/>
      <c r="G764" s="108"/>
      <c r="H764" s="108"/>
      <c r="I764" s="108"/>
      <c r="J764" s="108"/>
      <c r="K764" s="108"/>
      <c r="L764" s="108"/>
      <c r="M764" s="108"/>
      <c r="N764" s="108"/>
      <c r="O764" s="108"/>
      <c r="P764" s="108"/>
      <c r="Q764" s="108"/>
      <c r="R764" s="108"/>
      <c r="S764" s="108"/>
      <c r="T764" s="108"/>
      <c r="U764" s="108"/>
      <c r="V764" s="108"/>
      <c r="W764" s="108"/>
      <c r="X764" s="108"/>
      <c r="Y764" s="108"/>
      <c r="Z764" s="108"/>
      <c r="AA764" s="108"/>
      <c r="AB764" s="108"/>
      <c r="AC764" s="108"/>
      <c r="AD764" s="108"/>
      <c r="AE764" s="108"/>
      <c r="AF764" s="108"/>
      <c r="AG764" s="108"/>
      <c r="AH764" s="108"/>
      <c r="AI764" s="108"/>
      <c r="AJ764" s="108"/>
      <c r="AK764" s="108"/>
      <c r="AL764" s="108"/>
      <c r="AM764" s="108"/>
      <c r="AN764" s="109"/>
      <c r="AO764" s="108"/>
      <c r="AP764" s="108"/>
      <c r="AQ764" s="108"/>
      <c r="AR764" s="108"/>
      <c r="AS764" s="108"/>
      <c r="AT764" s="108"/>
      <c r="AU764" s="108"/>
      <c r="AV764" s="108"/>
      <c r="AW764" s="108"/>
      <c r="AX764" s="108"/>
      <c r="AY764" s="108"/>
      <c r="AZ764" s="108"/>
      <c r="BA764" s="108"/>
      <c r="BB764" s="108"/>
      <c r="BC764" s="108"/>
      <c r="BD764" s="108"/>
      <c r="BE764" s="108"/>
    </row>
    <row r="765" spans="1:57" ht="12.75" customHeight="1">
      <c r="A765" s="108"/>
      <c r="B765" s="108"/>
      <c r="C765" s="108"/>
      <c r="D765" s="108"/>
      <c r="E765" s="108"/>
      <c r="F765" s="108"/>
      <c r="G765" s="108"/>
      <c r="H765" s="108"/>
      <c r="I765" s="108"/>
      <c r="J765" s="108"/>
      <c r="K765" s="108"/>
      <c r="L765" s="108"/>
      <c r="M765" s="108"/>
      <c r="N765" s="108"/>
      <c r="O765" s="108"/>
      <c r="P765" s="108"/>
      <c r="Q765" s="108"/>
      <c r="R765" s="108"/>
      <c r="S765" s="108"/>
      <c r="T765" s="108"/>
      <c r="U765" s="108"/>
      <c r="V765" s="108"/>
      <c r="W765" s="108"/>
      <c r="X765" s="108"/>
      <c r="Y765" s="108"/>
      <c r="Z765" s="108"/>
      <c r="AA765" s="108"/>
      <c r="AB765" s="108"/>
      <c r="AC765" s="108"/>
      <c r="AD765" s="108"/>
      <c r="AE765" s="108"/>
      <c r="AF765" s="108"/>
      <c r="AG765" s="108"/>
      <c r="AH765" s="108"/>
      <c r="AI765" s="108"/>
      <c r="AJ765" s="108"/>
      <c r="AK765" s="108"/>
      <c r="AL765" s="108"/>
      <c r="AM765" s="108"/>
      <c r="AN765" s="109"/>
      <c r="AO765" s="108"/>
      <c r="AP765" s="108"/>
      <c r="AQ765" s="108"/>
      <c r="AR765" s="108"/>
      <c r="AS765" s="108"/>
      <c r="AT765" s="108"/>
      <c r="AU765" s="108"/>
      <c r="AV765" s="108"/>
      <c r="AW765" s="108"/>
      <c r="AX765" s="108"/>
      <c r="AY765" s="108"/>
      <c r="AZ765" s="108"/>
      <c r="BA765" s="108"/>
      <c r="BB765" s="108"/>
      <c r="BC765" s="108"/>
      <c r="BD765" s="108"/>
      <c r="BE765" s="108"/>
    </row>
    <row r="766" spans="1:57" ht="12.75" customHeight="1">
      <c r="A766" s="108"/>
      <c r="B766" s="108"/>
      <c r="C766" s="108"/>
      <c r="D766" s="108"/>
      <c r="E766" s="108"/>
      <c r="F766" s="108"/>
      <c r="G766" s="108"/>
      <c r="H766" s="108"/>
      <c r="I766" s="108"/>
      <c r="J766" s="108"/>
      <c r="K766" s="108"/>
      <c r="L766" s="108"/>
      <c r="M766" s="108"/>
      <c r="N766" s="108"/>
      <c r="O766" s="108"/>
      <c r="P766" s="108"/>
      <c r="Q766" s="108"/>
      <c r="R766" s="108"/>
      <c r="S766" s="108"/>
      <c r="T766" s="108"/>
      <c r="U766" s="108"/>
      <c r="V766" s="108"/>
      <c r="W766" s="108"/>
      <c r="X766" s="108"/>
      <c r="Y766" s="108"/>
      <c r="Z766" s="108"/>
      <c r="AA766" s="108"/>
      <c r="AB766" s="108"/>
      <c r="AC766" s="108"/>
      <c r="AD766" s="108"/>
      <c r="AE766" s="108"/>
      <c r="AF766" s="108"/>
      <c r="AG766" s="108"/>
      <c r="AH766" s="108"/>
      <c r="AI766" s="108"/>
      <c r="AJ766" s="108"/>
      <c r="AK766" s="108"/>
      <c r="AL766" s="108"/>
      <c r="AM766" s="108"/>
      <c r="AN766" s="109"/>
      <c r="AO766" s="108"/>
      <c r="AP766" s="108"/>
      <c r="AQ766" s="108"/>
      <c r="AR766" s="108"/>
      <c r="AS766" s="108"/>
      <c r="AT766" s="108"/>
      <c r="AU766" s="108"/>
      <c r="AV766" s="108"/>
      <c r="AW766" s="108"/>
      <c r="AX766" s="108"/>
      <c r="AY766" s="108"/>
      <c r="AZ766" s="108"/>
      <c r="BA766" s="108"/>
      <c r="BB766" s="108"/>
      <c r="BC766" s="108"/>
      <c r="BD766" s="108"/>
      <c r="BE766" s="108"/>
    </row>
    <row r="767" spans="1:57" ht="12.75" customHeight="1">
      <c r="A767" s="108"/>
      <c r="B767" s="108"/>
      <c r="C767" s="108"/>
      <c r="D767" s="108"/>
      <c r="E767" s="108"/>
      <c r="F767" s="108"/>
      <c r="G767" s="108"/>
      <c r="H767" s="108"/>
      <c r="I767" s="108"/>
      <c r="J767" s="108"/>
      <c r="K767" s="108"/>
      <c r="L767" s="108"/>
      <c r="M767" s="108"/>
      <c r="N767" s="108"/>
      <c r="O767" s="108"/>
      <c r="P767" s="108"/>
      <c r="Q767" s="108"/>
      <c r="R767" s="108"/>
      <c r="S767" s="108"/>
      <c r="T767" s="108"/>
      <c r="U767" s="108"/>
      <c r="V767" s="108"/>
      <c r="W767" s="108"/>
      <c r="X767" s="108"/>
      <c r="Y767" s="108"/>
      <c r="Z767" s="108"/>
      <c r="AA767" s="108"/>
      <c r="AB767" s="108"/>
      <c r="AC767" s="108"/>
      <c r="AD767" s="108"/>
      <c r="AE767" s="108"/>
      <c r="AF767" s="108"/>
      <c r="AG767" s="108"/>
      <c r="AH767" s="108"/>
      <c r="AI767" s="108"/>
      <c r="AJ767" s="108"/>
      <c r="AK767" s="108"/>
      <c r="AL767" s="108"/>
      <c r="AM767" s="108"/>
      <c r="AN767" s="109"/>
      <c r="AO767" s="108"/>
      <c r="AP767" s="108"/>
      <c r="AQ767" s="108"/>
      <c r="AR767" s="108"/>
      <c r="AS767" s="108"/>
      <c r="AT767" s="108"/>
      <c r="AU767" s="108"/>
      <c r="AV767" s="108"/>
      <c r="AW767" s="108"/>
      <c r="AX767" s="108"/>
      <c r="AY767" s="108"/>
      <c r="AZ767" s="108"/>
      <c r="BA767" s="108"/>
      <c r="BB767" s="108"/>
      <c r="BC767" s="108"/>
      <c r="BD767" s="108"/>
      <c r="BE767" s="108"/>
    </row>
    <row r="768" spans="1:57" ht="12.75" customHeight="1">
      <c r="A768" s="108"/>
      <c r="B768" s="108"/>
      <c r="C768" s="108"/>
      <c r="D768" s="108"/>
      <c r="E768" s="108"/>
      <c r="F768" s="108"/>
      <c r="G768" s="108"/>
      <c r="H768" s="108"/>
      <c r="I768" s="108"/>
      <c r="J768" s="108"/>
      <c r="K768" s="108"/>
      <c r="L768" s="108"/>
      <c r="M768" s="108"/>
      <c r="N768" s="108"/>
      <c r="O768" s="108"/>
      <c r="P768" s="108"/>
      <c r="Q768" s="108"/>
      <c r="R768" s="108"/>
      <c r="S768" s="108"/>
      <c r="T768" s="108"/>
      <c r="U768" s="108"/>
      <c r="V768" s="108"/>
      <c r="W768" s="108"/>
      <c r="X768" s="108"/>
      <c r="Y768" s="108"/>
      <c r="Z768" s="108"/>
      <c r="AA768" s="108"/>
      <c r="AB768" s="108"/>
      <c r="AC768" s="108"/>
      <c r="AD768" s="108"/>
      <c r="AE768" s="108"/>
      <c r="AF768" s="108"/>
      <c r="AG768" s="108"/>
      <c r="AH768" s="108"/>
      <c r="AI768" s="108"/>
      <c r="AJ768" s="108"/>
      <c r="AK768" s="108"/>
      <c r="AL768" s="108"/>
      <c r="AM768" s="108"/>
      <c r="AN768" s="109"/>
      <c r="AO768" s="108"/>
      <c r="AP768" s="108"/>
      <c r="AQ768" s="108"/>
      <c r="AR768" s="108"/>
      <c r="AS768" s="108"/>
      <c r="AT768" s="108"/>
      <c r="AU768" s="108"/>
      <c r="AV768" s="108"/>
      <c r="AW768" s="108"/>
      <c r="AX768" s="108"/>
      <c r="AY768" s="108"/>
      <c r="AZ768" s="108"/>
      <c r="BA768" s="108"/>
      <c r="BB768" s="108"/>
      <c r="BC768" s="108"/>
      <c r="BD768" s="108"/>
      <c r="BE768" s="108"/>
    </row>
    <row r="769" spans="1:57" ht="12.75" customHeight="1">
      <c r="A769" s="108"/>
      <c r="B769" s="108"/>
      <c r="C769" s="108"/>
      <c r="D769" s="108"/>
      <c r="E769" s="108"/>
      <c r="F769" s="108"/>
      <c r="G769" s="108"/>
      <c r="H769" s="108"/>
      <c r="I769" s="108"/>
      <c r="J769" s="108"/>
      <c r="K769" s="108"/>
      <c r="L769" s="108"/>
      <c r="M769" s="108"/>
      <c r="N769" s="108"/>
      <c r="O769" s="108"/>
      <c r="P769" s="108"/>
      <c r="Q769" s="108"/>
      <c r="R769" s="108"/>
      <c r="S769" s="108"/>
      <c r="T769" s="108"/>
      <c r="U769" s="108"/>
      <c r="V769" s="108"/>
      <c r="W769" s="108"/>
      <c r="X769" s="108"/>
      <c r="Y769" s="108"/>
      <c r="Z769" s="108"/>
      <c r="AA769" s="108"/>
      <c r="AB769" s="108"/>
      <c r="AC769" s="108"/>
      <c r="AD769" s="108"/>
      <c r="AE769" s="108"/>
      <c r="AF769" s="108"/>
      <c r="AG769" s="108"/>
      <c r="AH769" s="108"/>
      <c r="AI769" s="108"/>
      <c r="AJ769" s="108"/>
      <c r="AK769" s="108"/>
      <c r="AL769" s="108"/>
      <c r="AM769" s="108"/>
      <c r="AN769" s="109"/>
      <c r="AO769" s="108"/>
      <c r="AP769" s="108"/>
      <c r="AQ769" s="108"/>
      <c r="AR769" s="108"/>
      <c r="AS769" s="108"/>
      <c r="AT769" s="108"/>
      <c r="AU769" s="108"/>
      <c r="AV769" s="108"/>
      <c r="AW769" s="108"/>
      <c r="AX769" s="108"/>
      <c r="AY769" s="108"/>
      <c r="AZ769" s="108"/>
      <c r="BA769" s="108"/>
      <c r="BB769" s="108"/>
      <c r="BC769" s="108"/>
      <c r="BD769" s="108"/>
      <c r="BE769" s="108"/>
    </row>
    <row r="770" spans="1:57" ht="12.75" customHeight="1">
      <c r="A770" s="108"/>
      <c r="B770" s="108"/>
      <c r="C770" s="108"/>
      <c r="D770" s="108"/>
      <c r="E770" s="108"/>
      <c r="F770" s="108"/>
      <c r="G770" s="108"/>
      <c r="H770" s="108"/>
      <c r="I770" s="108"/>
      <c r="J770" s="108"/>
      <c r="K770" s="108"/>
      <c r="L770" s="108"/>
      <c r="M770" s="108"/>
      <c r="N770" s="108"/>
      <c r="O770" s="108"/>
      <c r="P770" s="108"/>
      <c r="Q770" s="108"/>
      <c r="R770" s="108"/>
      <c r="S770" s="108"/>
      <c r="T770" s="108"/>
      <c r="U770" s="108"/>
      <c r="V770" s="108"/>
      <c r="W770" s="108"/>
      <c r="X770" s="108"/>
      <c r="Y770" s="108"/>
      <c r="Z770" s="108"/>
      <c r="AA770" s="108"/>
      <c r="AB770" s="108"/>
      <c r="AC770" s="108"/>
      <c r="AD770" s="108"/>
      <c r="AE770" s="108"/>
      <c r="AF770" s="108"/>
      <c r="AG770" s="108"/>
      <c r="AH770" s="108"/>
      <c r="AI770" s="108"/>
      <c r="AJ770" s="108"/>
      <c r="AK770" s="108"/>
      <c r="AL770" s="108"/>
      <c r="AM770" s="108"/>
      <c r="AN770" s="109"/>
      <c r="AO770" s="108"/>
      <c r="AP770" s="108"/>
      <c r="AQ770" s="108"/>
      <c r="AR770" s="108"/>
      <c r="AS770" s="108"/>
      <c r="AT770" s="108"/>
      <c r="AU770" s="108"/>
      <c r="AV770" s="108"/>
      <c r="AW770" s="108"/>
      <c r="AX770" s="108"/>
      <c r="AY770" s="108"/>
      <c r="AZ770" s="108"/>
      <c r="BA770" s="108"/>
      <c r="BB770" s="108"/>
      <c r="BC770" s="108"/>
      <c r="BD770" s="108"/>
      <c r="BE770" s="108"/>
    </row>
    <row r="771" spans="1:57" ht="12.75" customHeight="1">
      <c r="A771" s="108"/>
      <c r="B771" s="108"/>
      <c r="C771" s="108"/>
      <c r="D771" s="108"/>
      <c r="E771" s="108"/>
      <c r="F771" s="108"/>
      <c r="G771" s="108"/>
      <c r="H771" s="108"/>
      <c r="I771" s="108"/>
      <c r="J771" s="108"/>
      <c r="K771" s="108"/>
      <c r="L771" s="108"/>
      <c r="M771" s="108"/>
      <c r="N771" s="108"/>
      <c r="O771" s="108"/>
      <c r="P771" s="108"/>
      <c r="Q771" s="108"/>
      <c r="R771" s="108"/>
      <c r="S771" s="108"/>
      <c r="T771" s="108"/>
      <c r="U771" s="108"/>
      <c r="V771" s="108"/>
      <c r="W771" s="108"/>
      <c r="X771" s="108"/>
      <c r="Y771" s="108"/>
      <c r="Z771" s="108"/>
      <c r="AA771" s="108"/>
      <c r="AB771" s="108"/>
      <c r="AC771" s="108"/>
      <c r="AD771" s="108"/>
      <c r="AE771" s="108"/>
      <c r="AF771" s="108"/>
      <c r="AG771" s="108"/>
      <c r="AH771" s="108"/>
      <c r="AI771" s="108"/>
      <c r="AJ771" s="108"/>
      <c r="AK771" s="108"/>
      <c r="AL771" s="108"/>
      <c r="AM771" s="108"/>
      <c r="AN771" s="109"/>
      <c r="AO771" s="108"/>
      <c r="AP771" s="108"/>
      <c r="AQ771" s="108"/>
      <c r="AR771" s="108"/>
      <c r="AS771" s="108"/>
      <c r="AT771" s="108"/>
      <c r="AU771" s="108"/>
      <c r="AV771" s="108"/>
      <c r="AW771" s="108"/>
      <c r="AX771" s="108"/>
      <c r="AY771" s="108"/>
      <c r="AZ771" s="108"/>
      <c r="BA771" s="108"/>
      <c r="BB771" s="108"/>
      <c r="BC771" s="108"/>
      <c r="BD771" s="108"/>
      <c r="BE771" s="108"/>
    </row>
    <row r="772" spans="1:57" ht="12.75" customHeight="1">
      <c r="A772" s="108"/>
      <c r="B772" s="108"/>
      <c r="C772" s="108"/>
      <c r="D772" s="108"/>
      <c r="E772" s="108"/>
      <c r="F772" s="108"/>
      <c r="G772" s="108"/>
      <c r="H772" s="108"/>
      <c r="I772" s="108"/>
      <c r="J772" s="108"/>
      <c r="K772" s="108"/>
      <c r="L772" s="108"/>
      <c r="M772" s="108"/>
      <c r="N772" s="108"/>
      <c r="O772" s="108"/>
      <c r="P772" s="108"/>
      <c r="Q772" s="108"/>
      <c r="R772" s="108"/>
      <c r="S772" s="108"/>
      <c r="T772" s="108"/>
      <c r="U772" s="108"/>
      <c r="V772" s="108"/>
      <c r="W772" s="108"/>
      <c r="X772" s="108"/>
      <c r="Y772" s="108"/>
      <c r="Z772" s="108"/>
      <c r="AA772" s="108"/>
      <c r="AB772" s="108"/>
      <c r="AC772" s="108"/>
      <c r="AD772" s="108"/>
      <c r="AE772" s="108"/>
      <c r="AF772" s="108"/>
      <c r="AG772" s="108"/>
      <c r="AH772" s="108"/>
      <c r="AI772" s="108"/>
      <c r="AJ772" s="108"/>
      <c r="AK772" s="108"/>
      <c r="AL772" s="108"/>
      <c r="AM772" s="108"/>
      <c r="AN772" s="109"/>
      <c r="AO772" s="108"/>
      <c r="AP772" s="108"/>
      <c r="AQ772" s="108"/>
      <c r="AR772" s="108"/>
      <c r="AS772" s="108"/>
      <c r="AT772" s="108"/>
      <c r="AU772" s="108"/>
      <c r="AV772" s="108"/>
      <c r="AW772" s="108"/>
      <c r="AX772" s="108"/>
      <c r="AY772" s="108"/>
      <c r="AZ772" s="108"/>
      <c r="BA772" s="108"/>
      <c r="BB772" s="108"/>
      <c r="BC772" s="108"/>
      <c r="BD772" s="108"/>
      <c r="BE772" s="108"/>
    </row>
    <row r="773" spans="1:57" ht="12.75" customHeight="1">
      <c r="A773" s="108"/>
      <c r="B773" s="108"/>
      <c r="C773" s="108"/>
      <c r="D773" s="108"/>
      <c r="E773" s="108"/>
      <c r="F773" s="108"/>
      <c r="G773" s="108"/>
      <c r="H773" s="108"/>
      <c r="I773" s="108"/>
      <c r="J773" s="108"/>
      <c r="K773" s="108"/>
      <c r="L773" s="108"/>
      <c r="M773" s="108"/>
      <c r="N773" s="108"/>
      <c r="O773" s="108"/>
      <c r="P773" s="108"/>
      <c r="Q773" s="108"/>
      <c r="R773" s="108"/>
      <c r="S773" s="108"/>
      <c r="T773" s="108"/>
      <c r="U773" s="108"/>
      <c r="V773" s="108"/>
      <c r="W773" s="108"/>
      <c r="X773" s="108"/>
      <c r="Y773" s="108"/>
      <c r="Z773" s="108"/>
      <c r="AA773" s="108"/>
      <c r="AB773" s="108"/>
      <c r="AC773" s="108"/>
      <c r="AD773" s="108"/>
      <c r="AE773" s="108"/>
      <c r="AF773" s="108"/>
      <c r="AG773" s="108"/>
      <c r="AH773" s="108"/>
      <c r="AI773" s="108"/>
      <c r="AJ773" s="108"/>
      <c r="AK773" s="108"/>
      <c r="AL773" s="108"/>
      <c r="AM773" s="108"/>
      <c r="AN773" s="109"/>
      <c r="AO773" s="108"/>
      <c r="AP773" s="108"/>
      <c r="AQ773" s="108"/>
      <c r="AR773" s="108"/>
      <c r="AS773" s="108"/>
      <c r="AT773" s="108"/>
      <c r="AU773" s="108"/>
      <c r="AV773" s="108"/>
      <c r="AW773" s="108"/>
      <c r="AX773" s="108"/>
      <c r="AY773" s="108"/>
      <c r="AZ773" s="108"/>
      <c r="BA773" s="108"/>
      <c r="BB773" s="108"/>
      <c r="BC773" s="108"/>
      <c r="BD773" s="108"/>
      <c r="BE773" s="108"/>
    </row>
    <row r="774" spans="1:57" ht="12.75" customHeight="1">
      <c r="A774" s="108"/>
      <c r="B774" s="108"/>
      <c r="C774" s="108"/>
      <c r="D774" s="108"/>
      <c r="E774" s="108"/>
      <c r="F774" s="108"/>
      <c r="G774" s="108"/>
      <c r="H774" s="108"/>
      <c r="I774" s="108"/>
      <c r="J774" s="108"/>
      <c r="K774" s="108"/>
      <c r="L774" s="108"/>
      <c r="M774" s="108"/>
      <c r="N774" s="108"/>
      <c r="O774" s="108"/>
      <c r="P774" s="108"/>
      <c r="Q774" s="108"/>
      <c r="R774" s="108"/>
      <c r="S774" s="108"/>
      <c r="T774" s="108"/>
      <c r="U774" s="108"/>
      <c r="V774" s="108"/>
      <c r="W774" s="108"/>
      <c r="X774" s="108"/>
      <c r="Y774" s="108"/>
      <c r="Z774" s="108"/>
      <c r="AA774" s="108"/>
      <c r="AB774" s="108"/>
      <c r="AC774" s="108"/>
      <c r="AD774" s="108"/>
      <c r="AE774" s="108"/>
      <c r="AF774" s="108"/>
      <c r="AG774" s="108"/>
      <c r="AH774" s="108"/>
      <c r="AI774" s="108"/>
      <c r="AJ774" s="108"/>
      <c r="AK774" s="108"/>
      <c r="AL774" s="108"/>
      <c r="AM774" s="108"/>
      <c r="AN774" s="109"/>
      <c r="AO774" s="108"/>
      <c r="AP774" s="108"/>
      <c r="AQ774" s="108"/>
      <c r="AR774" s="108"/>
      <c r="AS774" s="108"/>
      <c r="AT774" s="108"/>
      <c r="AU774" s="108"/>
      <c r="AV774" s="108"/>
      <c r="AW774" s="108"/>
      <c r="AX774" s="108"/>
      <c r="AY774" s="108"/>
      <c r="AZ774" s="108"/>
      <c r="BA774" s="108"/>
      <c r="BB774" s="108"/>
      <c r="BC774" s="108"/>
      <c r="BD774" s="108"/>
      <c r="BE774" s="108"/>
    </row>
    <row r="775" spans="1:57" ht="12.75" customHeight="1">
      <c r="A775" s="108"/>
      <c r="B775" s="108"/>
      <c r="C775" s="108"/>
      <c r="D775" s="108"/>
      <c r="E775" s="108"/>
      <c r="F775" s="108"/>
      <c r="G775" s="108"/>
      <c r="H775" s="108"/>
      <c r="I775" s="108"/>
      <c r="J775" s="108"/>
      <c r="K775" s="108"/>
      <c r="L775" s="108"/>
      <c r="M775" s="108"/>
      <c r="N775" s="108"/>
      <c r="O775" s="108"/>
      <c r="P775" s="108"/>
      <c r="Q775" s="108"/>
      <c r="R775" s="108"/>
      <c r="S775" s="108"/>
      <c r="T775" s="108"/>
      <c r="U775" s="108"/>
      <c r="V775" s="108"/>
      <c r="W775" s="108"/>
      <c r="X775" s="108"/>
      <c r="Y775" s="108"/>
      <c r="Z775" s="108"/>
      <c r="AA775" s="108"/>
      <c r="AB775" s="108"/>
      <c r="AC775" s="108"/>
      <c r="AD775" s="108"/>
      <c r="AE775" s="108"/>
      <c r="AF775" s="108"/>
      <c r="AG775" s="108"/>
      <c r="AH775" s="108"/>
      <c r="AI775" s="108"/>
      <c r="AJ775" s="108"/>
      <c r="AK775" s="108"/>
      <c r="AL775" s="108"/>
      <c r="AM775" s="108"/>
      <c r="AN775" s="109"/>
      <c r="AO775" s="108"/>
      <c r="AP775" s="108"/>
      <c r="AQ775" s="108"/>
      <c r="AR775" s="108"/>
      <c r="AS775" s="108"/>
      <c r="AT775" s="108"/>
      <c r="AU775" s="108"/>
      <c r="AV775" s="108"/>
      <c r="AW775" s="108"/>
      <c r="AX775" s="108"/>
      <c r="AY775" s="108"/>
      <c r="AZ775" s="108"/>
      <c r="BA775" s="108"/>
      <c r="BB775" s="108"/>
      <c r="BC775" s="108"/>
      <c r="BD775" s="108"/>
      <c r="BE775" s="108"/>
    </row>
    <row r="776" spans="1:57" ht="12.75" customHeight="1">
      <c r="A776" s="108"/>
      <c r="B776" s="108"/>
      <c r="C776" s="108"/>
      <c r="D776" s="108"/>
      <c r="E776" s="108"/>
      <c r="F776" s="108"/>
      <c r="G776" s="108"/>
      <c r="H776" s="108"/>
      <c r="I776" s="108"/>
      <c r="J776" s="108"/>
      <c r="K776" s="108"/>
      <c r="L776" s="108"/>
      <c r="M776" s="108"/>
      <c r="N776" s="108"/>
      <c r="O776" s="108"/>
      <c r="P776" s="108"/>
      <c r="Q776" s="108"/>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8"/>
      <c r="AN776" s="109"/>
      <c r="AO776" s="108"/>
      <c r="AP776" s="108"/>
      <c r="AQ776" s="108"/>
      <c r="AR776" s="108"/>
      <c r="AS776" s="108"/>
      <c r="AT776" s="108"/>
      <c r="AU776" s="108"/>
      <c r="AV776" s="108"/>
      <c r="AW776" s="108"/>
      <c r="AX776" s="108"/>
      <c r="AY776" s="108"/>
      <c r="AZ776" s="108"/>
      <c r="BA776" s="108"/>
      <c r="BB776" s="108"/>
      <c r="BC776" s="108"/>
      <c r="BD776" s="108"/>
      <c r="BE776" s="108"/>
    </row>
    <row r="777" spans="1:57" ht="12.75" customHeight="1">
      <c r="A777" s="108"/>
      <c r="B777" s="108"/>
      <c r="C777" s="108"/>
      <c r="D777" s="108"/>
      <c r="E777" s="108"/>
      <c r="F777" s="108"/>
      <c r="G777" s="108"/>
      <c r="H777" s="108"/>
      <c r="I777" s="108"/>
      <c r="J777" s="108"/>
      <c r="K777" s="108"/>
      <c r="L777" s="108"/>
      <c r="M777" s="108"/>
      <c r="N777" s="108"/>
      <c r="O777" s="108"/>
      <c r="P777" s="108"/>
      <c r="Q777" s="108"/>
      <c r="R777" s="108"/>
      <c r="S777" s="108"/>
      <c r="T777" s="108"/>
      <c r="U777" s="108"/>
      <c r="V777" s="108"/>
      <c r="W777" s="108"/>
      <c r="X777" s="108"/>
      <c r="Y777" s="108"/>
      <c r="Z777" s="108"/>
      <c r="AA777" s="108"/>
      <c r="AB777" s="108"/>
      <c r="AC777" s="108"/>
      <c r="AD777" s="108"/>
      <c r="AE777" s="108"/>
      <c r="AF777" s="108"/>
      <c r="AG777" s="108"/>
      <c r="AH777" s="108"/>
      <c r="AI777" s="108"/>
      <c r="AJ777" s="108"/>
      <c r="AK777" s="108"/>
      <c r="AL777" s="108"/>
      <c r="AM777" s="108"/>
      <c r="AN777" s="109"/>
      <c r="AO777" s="108"/>
      <c r="AP777" s="108"/>
      <c r="AQ777" s="108"/>
      <c r="AR777" s="108"/>
      <c r="AS777" s="108"/>
      <c r="AT777" s="108"/>
      <c r="AU777" s="108"/>
      <c r="AV777" s="108"/>
      <c r="AW777" s="108"/>
      <c r="AX777" s="108"/>
      <c r="AY777" s="108"/>
      <c r="AZ777" s="108"/>
      <c r="BA777" s="108"/>
      <c r="BB777" s="108"/>
      <c r="BC777" s="108"/>
      <c r="BD777" s="108"/>
      <c r="BE777" s="108"/>
    </row>
    <row r="778" spans="1:57" ht="12.75" customHeight="1">
      <c r="A778" s="108"/>
      <c r="B778" s="108"/>
      <c r="C778" s="108"/>
      <c r="D778" s="108"/>
      <c r="E778" s="108"/>
      <c r="F778" s="108"/>
      <c r="G778" s="108"/>
      <c r="H778" s="108"/>
      <c r="I778" s="108"/>
      <c r="J778" s="108"/>
      <c r="K778" s="108"/>
      <c r="L778" s="108"/>
      <c r="M778" s="108"/>
      <c r="N778" s="108"/>
      <c r="O778" s="108"/>
      <c r="P778" s="108"/>
      <c r="Q778" s="108"/>
      <c r="R778" s="108"/>
      <c r="S778" s="108"/>
      <c r="T778" s="108"/>
      <c r="U778" s="108"/>
      <c r="V778" s="108"/>
      <c r="W778" s="108"/>
      <c r="X778" s="108"/>
      <c r="Y778" s="108"/>
      <c r="Z778" s="108"/>
      <c r="AA778" s="108"/>
      <c r="AB778" s="108"/>
      <c r="AC778" s="108"/>
      <c r="AD778" s="108"/>
      <c r="AE778" s="108"/>
      <c r="AF778" s="108"/>
      <c r="AG778" s="108"/>
      <c r="AH778" s="108"/>
      <c r="AI778" s="108"/>
      <c r="AJ778" s="108"/>
      <c r="AK778" s="108"/>
      <c r="AL778" s="108"/>
      <c r="AM778" s="108"/>
      <c r="AN778" s="109"/>
      <c r="AO778" s="108"/>
      <c r="AP778" s="108"/>
      <c r="AQ778" s="108"/>
      <c r="AR778" s="108"/>
      <c r="AS778" s="108"/>
      <c r="AT778" s="108"/>
      <c r="AU778" s="108"/>
      <c r="AV778" s="108"/>
      <c r="AW778" s="108"/>
      <c r="AX778" s="108"/>
      <c r="AY778" s="108"/>
      <c r="AZ778" s="108"/>
      <c r="BA778" s="108"/>
      <c r="BB778" s="108"/>
      <c r="BC778" s="108"/>
      <c r="BD778" s="108"/>
      <c r="BE778" s="108"/>
    </row>
    <row r="779" spans="1:57" ht="12.75" customHeight="1">
      <c r="A779" s="108"/>
      <c r="B779" s="108"/>
      <c r="C779" s="108"/>
      <c r="D779" s="108"/>
      <c r="E779" s="108"/>
      <c r="F779" s="108"/>
      <c r="G779" s="108"/>
      <c r="H779" s="108"/>
      <c r="I779" s="108"/>
      <c r="J779" s="108"/>
      <c r="K779" s="108"/>
      <c r="L779" s="108"/>
      <c r="M779" s="108"/>
      <c r="N779" s="108"/>
      <c r="O779" s="108"/>
      <c r="P779" s="108"/>
      <c r="Q779" s="108"/>
      <c r="R779" s="108"/>
      <c r="S779" s="108"/>
      <c r="T779" s="108"/>
      <c r="U779" s="108"/>
      <c r="V779" s="108"/>
      <c r="W779" s="108"/>
      <c r="X779" s="108"/>
      <c r="Y779" s="108"/>
      <c r="Z779" s="108"/>
      <c r="AA779" s="108"/>
      <c r="AB779" s="108"/>
      <c r="AC779" s="108"/>
      <c r="AD779" s="108"/>
      <c r="AE779" s="108"/>
      <c r="AF779" s="108"/>
      <c r="AG779" s="108"/>
      <c r="AH779" s="108"/>
      <c r="AI779" s="108"/>
      <c r="AJ779" s="108"/>
      <c r="AK779" s="108"/>
      <c r="AL779" s="108"/>
      <c r="AM779" s="108"/>
      <c r="AN779" s="109"/>
      <c r="AO779" s="108"/>
      <c r="AP779" s="108"/>
      <c r="AQ779" s="108"/>
      <c r="AR779" s="108"/>
      <c r="AS779" s="108"/>
      <c r="AT779" s="108"/>
      <c r="AU779" s="108"/>
      <c r="AV779" s="108"/>
      <c r="AW779" s="108"/>
      <c r="AX779" s="108"/>
      <c r="AY779" s="108"/>
      <c r="AZ779" s="108"/>
      <c r="BA779" s="108"/>
      <c r="BB779" s="108"/>
      <c r="BC779" s="108"/>
      <c r="BD779" s="108"/>
      <c r="BE779" s="108"/>
    </row>
    <row r="780" spans="1:57" ht="12.75" customHeight="1">
      <c r="A780" s="108"/>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108"/>
      <c r="AA780" s="108"/>
      <c r="AB780" s="108"/>
      <c r="AC780" s="108"/>
      <c r="AD780" s="108"/>
      <c r="AE780" s="108"/>
      <c r="AF780" s="108"/>
      <c r="AG780" s="108"/>
      <c r="AH780" s="108"/>
      <c r="AI780" s="108"/>
      <c r="AJ780" s="108"/>
      <c r="AK780" s="108"/>
      <c r="AL780" s="108"/>
      <c r="AM780" s="108"/>
      <c r="AN780" s="109"/>
      <c r="AO780" s="108"/>
      <c r="AP780" s="108"/>
      <c r="AQ780" s="108"/>
      <c r="AR780" s="108"/>
      <c r="AS780" s="108"/>
      <c r="AT780" s="108"/>
      <c r="AU780" s="108"/>
      <c r="AV780" s="108"/>
      <c r="AW780" s="108"/>
      <c r="AX780" s="108"/>
      <c r="AY780" s="108"/>
      <c r="AZ780" s="108"/>
      <c r="BA780" s="108"/>
      <c r="BB780" s="108"/>
      <c r="BC780" s="108"/>
      <c r="BD780" s="108"/>
      <c r="BE780" s="108"/>
    </row>
    <row r="781" spans="1:57" ht="12.75" customHeight="1">
      <c r="A781" s="108"/>
      <c r="B781" s="108"/>
      <c r="C781" s="108"/>
      <c r="D781" s="108"/>
      <c r="E781" s="108"/>
      <c r="F781" s="108"/>
      <c r="G781" s="108"/>
      <c r="H781" s="108"/>
      <c r="I781" s="108"/>
      <c r="J781" s="108"/>
      <c r="K781" s="108"/>
      <c r="L781" s="108"/>
      <c r="M781" s="108"/>
      <c r="N781" s="108"/>
      <c r="O781" s="108"/>
      <c r="P781" s="108"/>
      <c r="Q781" s="108"/>
      <c r="R781" s="108"/>
      <c r="S781" s="108"/>
      <c r="T781" s="108"/>
      <c r="U781" s="108"/>
      <c r="V781" s="108"/>
      <c r="W781" s="108"/>
      <c r="X781" s="108"/>
      <c r="Y781" s="108"/>
      <c r="Z781" s="108"/>
      <c r="AA781" s="108"/>
      <c r="AB781" s="108"/>
      <c r="AC781" s="108"/>
      <c r="AD781" s="108"/>
      <c r="AE781" s="108"/>
      <c r="AF781" s="108"/>
      <c r="AG781" s="108"/>
      <c r="AH781" s="108"/>
      <c r="AI781" s="108"/>
      <c r="AJ781" s="108"/>
      <c r="AK781" s="108"/>
      <c r="AL781" s="108"/>
      <c r="AM781" s="108"/>
      <c r="AN781" s="109"/>
      <c r="AO781" s="108"/>
      <c r="AP781" s="108"/>
      <c r="AQ781" s="108"/>
      <c r="AR781" s="108"/>
      <c r="AS781" s="108"/>
      <c r="AT781" s="108"/>
      <c r="AU781" s="108"/>
      <c r="AV781" s="108"/>
      <c r="AW781" s="108"/>
      <c r="AX781" s="108"/>
      <c r="AY781" s="108"/>
      <c r="AZ781" s="108"/>
      <c r="BA781" s="108"/>
      <c r="BB781" s="108"/>
      <c r="BC781" s="108"/>
      <c r="BD781" s="108"/>
      <c r="BE781" s="108"/>
    </row>
    <row r="782" spans="1:57" ht="12.75" customHeight="1">
      <c r="A782" s="108"/>
      <c r="B782" s="108"/>
      <c r="C782" s="108"/>
      <c r="D782" s="108"/>
      <c r="E782" s="108"/>
      <c r="F782" s="108"/>
      <c r="G782" s="108"/>
      <c r="H782" s="108"/>
      <c r="I782" s="108"/>
      <c r="J782" s="108"/>
      <c r="K782" s="108"/>
      <c r="L782" s="108"/>
      <c r="M782" s="108"/>
      <c r="N782" s="108"/>
      <c r="O782" s="108"/>
      <c r="P782" s="108"/>
      <c r="Q782" s="108"/>
      <c r="R782" s="108"/>
      <c r="S782" s="108"/>
      <c r="T782" s="108"/>
      <c r="U782" s="108"/>
      <c r="V782" s="108"/>
      <c r="W782" s="108"/>
      <c r="X782" s="108"/>
      <c r="Y782" s="108"/>
      <c r="Z782" s="108"/>
      <c r="AA782" s="108"/>
      <c r="AB782" s="108"/>
      <c r="AC782" s="108"/>
      <c r="AD782" s="108"/>
      <c r="AE782" s="108"/>
      <c r="AF782" s="108"/>
      <c r="AG782" s="108"/>
      <c r="AH782" s="108"/>
      <c r="AI782" s="108"/>
      <c r="AJ782" s="108"/>
      <c r="AK782" s="108"/>
      <c r="AL782" s="108"/>
      <c r="AM782" s="108"/>
      <c r="AN782" s="109"/>
      <c r="AO782" s="108"/>
      <c r="AP782" s="108"/>
      <c r="AQ782" s="108"/>
      <c r="AR782" s="108"/>
      <c r="AS782" s="108"/>
      <c r="AT782" s="108"/>
      <c r="AU782" s="108"/>
      <c r="AV782" s="108"/>
      <c r="AW782" s="108"/>
      <c r="AX782" s="108"/>
      <c r="AY782" s="108"/>
      <c r="AZ782" s="108"/>
      <c r="BA782" s="108"/>
      <c r="BB782" s="108"/>
      <c r="BC782" s="108"/>
      <c r="BD782" s="108"/>
      <c r="BE782" s="108"/>
    </row>
    <row r="783" spans="1:57" ht="12.75" customHeight="1">
      <c r="A783" s="108"/>
      <c r="B783" s="108"/>
      <c r="C783" s="108"/>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108"/>
      <c r="AA783" s="108"/>
      <c r="AB783" s="108"/>
      <c r="AC783" s="108"/>
      <c r="AD783" s="108"/>
      <c r="AE783" s="108"/>
      <c r="AF783" s="108"/>
      <c r="AG783" s="108"/>
      <c r="AH783" s="108"/>
      <c r="AI783" s="108"/>
      <c r="AJ783" s="108"/>
      <c r="AK783" s="108"/>
      <c r="AL783" s="108"/>
      <c r="AM783" s="108"/>
      <c r="AN783" s="109"/>
      <c r="AO783" s="108"/>
      <c r="AP783" s="108"/>
      <c r="AQ783" s="108"/>
      <c r="AR783" s="108"/>
      <c r="AS783" s="108"/>
      <c r="AT783" s="108"/>
      <c r="AU783" s="108"/>
      <c r="AV783" s="108"/>
      <c r="AW783" s="108"/>
      <c r="AX783" s="108"/>
      <c r="AY783" s="108"/>
      <c r="AZ783" s="108"/>
      <c r="BA783" s="108"/>
      <c r="BB783" s="108"/>
      <c r="BC783" s="108"/>
      <c r="BD783" s="108"/>
      <c r="BE783" s="108"/>
    </row>
    <row r="784" spans="1:57" ht="12.75" customHeight="1">
      <c r="A784" s="108"/>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108"/>
      <c r="AA784" s="108"/>
      <c r="AB784" s="108"/>
      <c r="AC784" s="108"/>
      <c r="AD784" s="108"/>
      <c r="AE784" s="108"/>
      <c r="AF784" s="108"/>
      <c r="AG784" s="108"/>
      <c r="AH784" s="108"/>
      <c r="AI784" s="108"/>
      <c r="AJ784" s="108"/>
      <c r="AK784" s="108"/>
      <c r="AL784" s="108"/>
      <c r="AM784" s="108"/>
      <c r="AN784" s="109"/>
      <c r="AO784" s="108"/>
      <c r="AP784" s="108"/>
      <c r="AQ784" s="108"/>
      <c r="AR784" s="108"/>
      <c r="AS784" s="108"/>
      <c r="AT784" s="108"/>
      <c r="AU784" s="108"/>
      <c r="AV784" s="108"/>
      <c r="AW784" s="108"/>
      <c r="AX784" s="108"/>
      <c r="AY784" s="108"/>
      <c r="AZ784" s="108"/>
      <c r="BA784" s="108"/>
      <c r="BB784" s="108"/>
      <c r="BC784" s="108"/>
      <c r="BD784" s="108"/>
      <c r="BE784" s="108"/>
    </row>
    <row r="785" spans="1:57" ht="12.75" customHeight="1">
      <c r="A785" s="108"/>
      <c r="B785" s="108"/>
      <c r="C785" s="108"/>
      <c r="D785" s="108"/>
      <c r="E785" s="108"/>
      <c r="F785" s="108"/>
      <c r="G785" s="108"/>
      <c r="H785" s="108"/>
      <c r="I785" s="108"/>
      <c r="J785" s="108"/>
      <c r="K785" s="108"/>
      <c r="L785" s="108"/>
      <c r="M785" s="108"/>
      <c r="N785" s="108"/>
      <c r="O785" s="108"/>
      <c r="P785" s="108"/>
      <c r="Q785" s="108"/>
      <c r="R785" s="108"/>
      <c r="S785" s="108"/>
      <c r="T785" s="108"/>
      <c r="U785" s="108"/>
      <c r="V785" s="108"/>
      <c r="W785" s="108"/>
      <c r="X785" s="108"/>
      <c r="Y785" s="108"/>
      <c r="Z785" s="108"/>
      <c r="AA785" s="108"/>
      <c r="AB785" s="108"/>
      <c r="AC785" s="108"/>
      <c r="AD785" s="108"/>
      <c r="AE785" s="108"/>
      <c r="AF785" s="108"/>
      <c r="AG785" s="108"/>
      <c r="AH785" s="108"/>
      <c r="AI785" s="108"/>
      <c r="AJ785" s="108"/>
      <c r="AK785" s="108"/>
      <c r="AL785" s="108"/>
      <c r="AM785" s="108"/>
      <c r="AN785" s="109"/>
      <c r="AO785" s="108"/>
      <c r="AP785" s="108"/>
      <c r="AQ785" s="108"/>
      <c r="AR785" s="108"/>
      <c r="AS785" s="108"/>
      <c r="AT785" s="108"/>
      <c r="AU785" s="108"/>
      <c r="AV785" s="108"/>
      <c r="AW785" s="108"/>
      <c r="AX785" s="108"/>
      <c r="AY785" s="108"/>
      <c r="AZ785" s="108"/>
      <c r="BA785" s="108"/>
      <c r="BB785" s="108"/>
      <c r="BC785" s="108"/>
      <c r="BD785" s="108"/>
      <c r="BE785" s="108"/>
    </row>
    <row r="786" spans="1:57" ht="12.75" customHeight="1">
      <c r="A786" s="108"/>
      <c r="B786" s="108"/>
      <c r="C786" s="108"/>
      <c r="D786" s="108"/>
      <c r="E786" s="108"/>
      <c r="F786" s="108"/>
      <c r="G786" s="108"/>
      <c r="H786" s="108"/>
      <c r="I786" s="108"/>
      <c r="J786" s="108"/>
      <c r="K786" s="108"/>
      <c r="L786" s="108"/>
      <c r="M786" s="108"/>
      <c r="N786" s="108"/>
      <c r="O786" s="108"/>
      <c r="P786" s="108"/>
      <c r="Q786" s="108"/>
      <c r="R786" s="108"/>
      <c r="S786" s="108"/>
      <c r="T786" s="108"/>
      <c r="U786" s="108"/>
      <c r="V786" s="108"/>
      <c r="W786" s="108"/>
      <c r="X786" s="108"/>
      <c r="Y786" s="108"/>
      <c r="Z786" s="108"/>
      <c r="AA786" s="108"/>
      <c r="AB786" s="108"/>
      <c r="AC786" s="108"/>
      <c r="AD786" s="108"/>
      <c r="AE786" s="108"/>
      <c r="AF786" s="108"/>
      <c r="AG786" s="108"/>
      <c r="AH786" s="108"/>
      <c r="AI786" s="108"/>
      <c r="AJ786" s="108"/>
      <c r="AK786" s="108"/>
      <c r="AL786" s="108"/>
      <c r="AM786" s="108"/>
      <c r="AN786" s="109"/>
      <c r="AO786" s="108"/>
      <c r="AP786" s="108"/>
      <c r="AQ786" s="108"/>
      <c r="AR786" s="108"/>
      <c r="AS786" s="108"/>
      <c r="AT786" s="108"/>
      <c r="AU786" s="108"/>
      <c r="AV786" s="108"/>
      <c r="AW786" s="108"/>
      <c r="AX786" s="108"/>
      <c r="AY786" s="108"/>
      <c r="AZ786" s="108"/>
      <c r="BA786" s="108"/>
      <c r="BB786" s="108"/>
      <c r="BC786" s="108"/>
      <c r="BD786" s="108"/>
      <c r="BE786" s="108"/>
    </row>
    <row r="787" spans="1:57" ht="12.75" customHeight="1">
      <c r="A787" s="108"/>
      <c r="B787" s="108"/>
      <c r="C787" s="108"/>
      <c r="D787" s="108"/>
      <c r="E787" s="108"/>
      <c r="F787" s="108"/>
      <c r="G787" s="108"/>
      <c r="H787" s="108"/>
      <c r="I787" s="108"/>
      <c r="J787" s="108"/>
      <c r="K787" s="108"/>
      <c r="L787" s="108"/>
      <c r="M787" s="108"/>
      <c r="N787" s="108"/>
      <c r="O787" s="108"/>
      <c r="P787" s="108"/>
      <c r="Q787" s="108"/>
      <c r="R787" s="108"/>
      <c r="S787" s="108"/>
      <c r="T787" s="108"/>
      <c r="U787" s="108"/>
      <c r="V787" s="108"/>
      <c r="W787" s="108"/>
      <c r="X787" s="108"/>
      <c r="Y787" s="108"/>
      <c r="Z787" s="108"/>
      <c r="AA787" s="108"/>
      <c r="AB787" s="108"/>
      <c r="AC787" s="108"/>
      <c r="AD787" s="108"/>
      <c r="AE787" s="108"/>
      <c r="AF787" s="108"/>
      <c r="AG787" s="108"/>
      <c r="AH787" s="108"/>
      <c r="AI787" s="108"/>
      <c r="AJ787" s="108"/>
      <c r="AK787" s="108"/>
      <c r="AL787" s="108"/>
      <c r="AM787" s="108"/>
      <c r="AN787" s="109"/>
      <c r="AO787" s="108"/>
      <c r="AP787" s="108"/>
      <c r="AQ787" s="108"/>
      <c r="AR787" s="108"/>
      <c r="AS787" s="108"/>
      <c r="AT787" s="108"/>
      <c r="AU787" s="108"/>
      <c r="AV787" s="108"/>
      <c r="AW787" s="108"/>
      <c r="AX787" s="108"/>
      <c r="AY787" s="108"/>
      <c r="AZ787" s="108"/>
      <c r="BA787" s="108"/>
      <c r="BB787" s="108"/>
      <c r="BC787" s="108"/>
      <c r="BD787" s="108"/>
      <c r="BE787" s="108"/>
    </row>
    <row r="788" spans="1:57" ht="12.75" customHeight="1">
      <c r="A788" s="108"/>
      <c r="B788" s="108"/>
      <c r="C788" s="108"/>
      <c r="D788" s="108"/>
      <c r="E788" s="108"/>
      <c r="F788" s="108"/>
      <c r="G788" s="108"/>
      <c r="H788" s="108"/>
      <c r="I788" s="108"/>
      <c r="J788" s="108"/>
      <c r="K788" s="108"/>
      <c r="L788" s="108"/>
      <c r="M788" s="108"/>
      <c r="N788" s="108"/>
      <c r="O788" s="108"/>
      <c r="P788" s="108"/>
      <c r="Q788" s="108"/>
      <c r="R788" s="108"/>
      <c r="S788" s="108"/>
      <c r="T788" s="108"/>
      <c r="U788" s="108"/>
      <c r="V788" s="108"/>
      <c r="W788" s="108"/>
      <c r="X788" s="108"/>
      <c r="Y788" s="108"/>
      <c r="Z788" s="108"/>
      <c r="AA788" s="108"/>
      <c r="AB788" s="108"/>
      <c r="AC788" s="108"/>
      <c r="AD788" s="108"/>
      <c r="AE788" s="108"/>
      <c r="AF788" s="108"/>
      <c r="AG788" s="108"/>
      <c r="AH788" s="108"/>
      <c r="AI788" s="108"/>
      <c r="AJ788" s="108"/>
      <c r="AK788" s="108"/>
      <c r="AL788" s="108"/>
      <c r="AM788" s="108"/>
      <c r="AN788" s="109"/>
      <c r="AO788" s="108"/>
      <c r="AP788" s="108"/>
      <c r="AQ788" s="108"/>
      <c r="AR788" s="108"/>
      <c r="AS788" s="108"/>
      <c r="AT788" s="108"/>
      <c r="AU788" s="108"/>
      <c r="AV788" s="108"/>
      <c r="AW788" s="108"/>
      <c r="AX788" s="108"/>
      <c r="AY788" s="108"/>
      <c r="AZ788" s="108"/>
      <c r="BA788" s="108"/>
      <c r="BB788" s="108"/>
      <c r="BC788" s="108"/>
      <c r="BD788" s="108"/>
      <c r="BE788" s="108"/>
    </row>
    <row r="789" spans="1:57" ht="12.75" customHeight="1">
      <c r="A789" s="108"/>
      <c r="B789" s="108"/>
      <c r="C789" s="108"/>
      <c r="D789" s="108"/>
      <c r="E789" s="108"/>
      <c r="F789" s="108"/>
      <c r="G789" s="108"/>
      <c r="H789" s="108"/>
      <c r="I789" s="108"/>
      <c r="J789" s="108"/>
      <c r="K789" s="108"/>
      <c r="L789" s="108"/>
      <c r="M789" s="108"/>
      <c r="N789" s="108"/>
      <c r="O789" s="108"/>
      <c r="P789" s="108"/>
      <c r="Q789" s="108"/>
      <c r="R789" s="108"/>
      <c r="S789" s="108"/>
      <c r="T789" s="108"/>
      <c r="U789" s="108"/>
      <c r="V789" s="108"/>
      <c r="W789" s="108"/>
      <c r="X789" s="108"/>
      <c r="Y789" s="108"/>
      <c r="Z789" s="108"/>
      <c r="AA789" s="108"/>
      <c r="AB789" s="108"/>
      <c r="AC789" s="108"/>
      <c r="AD789" s="108"/>
      <c r="AE789" s="108"/>
      <c r="AF789" s="108"/>
      <c r="AG789" s="108"/>
      <c r="AH789" s="108"/>
      <c r="AI789" s="108"/>
      <c r="AJ789" s="108"/>
      <c r="AK789" s="108"/>
      <c r="AL789" s="108"/>
      <c r="AM789" s="108"/>
      <c r="AN789" s="109"/>
      <c r="AO789" s="108"/>
      <c r="AP789" s="108"/>
      <c r="AQ789" s="108"/>
      <c r="AR789" s="108"/>
      <c r="AS789" s="108"/>
      <c r="AT789" s="108"/>
      <c r="AU789" s="108"/>
      <c r="AV789" s="108"/>
      <c r="AW789" s="108"/>
      <c r="AX789" s="108"/>
      <c r="AY789" s="108"/>
      <c r="AZ789" s="108"/>
      <c r="BA789" s="108"/>
      <c r="BB789" s="108"/>
      <c r="BC789" s="108"/>
      <c r="BD789" s="108"/>
      <c r="BE789" s="108"/>
    </row>
    <row r="790" spans="1:57" ht="12.75" customHeight="1">
      <c r="A790" s="108"/>
      <c r="B790" s="108"/>
      <c r="C790" s="108"/>
      <c r="D790" s="108"/>
      <c r="E790" s="108"/>
      <c r="F790" s="108"/>
      <c r="G790" s="108"/>
      <c r="H790" s="108"/>
      <c r="I790" s="108"/>
      <c r="J790" s="108"/>
      <c r="K790" s="108"/>
      <c r="L790" s="108"/>
      <c r="M790" s="108"/>
      <c r="N790" s="108"/>
      <c r="O790" s="108"/>
      <c r="P790" s="108"/>
      <c r="Q790" s="108"/>
      <c r="R790" s="108"/>
      <c r="S790" s="108"/>
      <c r="T790" s="108"/>
      <c r="U790" s="108"/>
      <c r="V790" s="108"/>
      <c r="W790" s="108"/>
      <c r="X790" s="108"/>
      <c r="Y790" s="108"/>
      <c r="Z790" s="108"/>
      <c r="AA790" s="108"/>
      <c r="AB790" s="108"/>
      <c r="AC790" s="108"/>
      <c r="AD790" s="108"/>
      <c r="AE790" s="108"/>
      <c r="AF790" s="108"/>
      <c r="AG790" s="108"/>
      <c r="AH790" s="108"/>
      <c r="AI790" s="108"/>
      <c r="AJ790" s="108"/>
      <c r="AK790" s="108"/>
      <c r="AL790" s="108"/>
      <c r="AM790" s="108"/>
      <c r="AN790" s="109"/>
      <c r="AO790" s="108"/>
      <c r="AP790" s="108"/>
      <c r="AQ790" s="108"/>
      <c r="AR790" s="108"/>
      <c r="AS790" s="108"/>
      <c r="AT790" s="108"/>
      <c r="AU790" s="108"/>
      <c r="AV790" s="108"/>
      <c r="AW790" s="108"/>
      <c r="AX790" s="108"/>
      <c r="AY790" s="108"/>
      <c r="AZ790" s="108"/>
      <c r="BA790" s="108"/>
      <c r="BB790" s="108"/>
      <c r="BC790" s="108"/>
      <c r="BD790" s="108"/>
      <c r="BE790" s="108"/>
    </row>
    <row r="791" spans="1:57" ht="12.75" customHeight="1">
      <c r="A791" s="108"/>
      <c r="B791" s="108"/>
      <c r="C791" s="108"/>
      <c r="D791" s="108"/>
      <c r="E791" s="108"/>
      <c r="F791" s="108"/>
      <c r="G791" s="108"/>
      <c r="H791" s="108"/>
      <c r="I791" s="108"/>
      <c r="J791" s="108"/>
      <c r="K791" s="108"/>
      <c r="L791" s="108"/>
      <c r="M791" s="108"/>
      <c r="N791" s="108"/>
      <c r="O791" s="108"/>
      <c r="P791" s="108"/>
      <c r="Q791" s="108"/>
      <c r="R791" s="108"/>
      <c r="S791" s="108"/>
      <c r="T791" s="108"/>
      <c r="U791" s="108"/>
      <c r="V791" s="108"/>
      <c r="W791" s="108"/>
      <c r="X791" s="108"/>
      <c r="Y791" s="108"/>
      <c r="Z791" s="108"/>
      <c r="AA791" s="108"/>
      <c r="AB791" s="108"/>
      <c r="AC791" s="108"/>
      <c r="AD791" s="108"/>
      <c r="AE791" s="108"/>
      <c r="AF791" s="108"/>
      <c r="AG791" s="108"/>
      <c r="AH791" s="108"/>
      <c r="AI791" s="108"/>
      <c r="AJ791" s="108"/>
      <c r="AK791" s="108"/>
      <c r="AL791" s="108"/>
      <c r="AM791" s="108"/>
      <c r="AN791" s="109"/>
      <c r="AO791" s="108"/>
      <c r="AP791" s="108"/>
      <c r="AQ791" s="108"/>
      <c r="AR791" s="108"/>
      <c r="AS791" s="108"/>
      <c r="AT791" s="108"/>
      <c r="AU791" s="108"/>
      <c r="AV791" s="108"/>
      <c r="AW791" s="108"/>
      <c r="AX791" s="108"/>
      <c r="AY791" s="108"/>
      <c r="AZ791" s="108"/>
      <c r="BA791" s="108"/>
      <c r="BB791" s="108"/>
      <c r="BC791" s="108"/>
      <c r="BD791" s="108"/>
      <c r="BE791" s="108"/>
    </row>
    <row r="792" spans="1:57" ht="12.75" customHeight="1">
      <c r="A792" s="108"/>
      <c r="B792" s="108"/>
      <c r="C792" s="108"/>
      <c r="D792" s="108"/>
      <c r="E792" s="108"/>
      <c r="F792" s="108"/>
      <c r="G792" s="108"/>
      <c r="H792" s="108"/>
      <c r="I792" s="108"/>
      <c r="J792" s="108"/>
      <c r="K792" s="108"/>
      <c r="L792" s="108"/>
      <c r="M792" s="108"/>
      <c r="N792" s="108"/>
      <c r="O792" s="108"/>
      <c r="P792" s="108"/>
      <c r="Q792" s="108"/>
      <c r="R792" s="108"/>
      <c r="S792" s="108"/>
      <c r="T792" s="108"/>
      <c r="U792" s="108"/>
      <c r="V792" s="108"/>
      <c r="W792" s="108"/>
      <c r="X792" s="108"/>
      <c r="Y792" s="108"/>
      <c r="Z792" s="108"/>
      <c r="AA792" s="108"/>
      <c r="AB792" s="108"/>
      <c r="AC792" s="108"/>
      <c r="AD792" s="108"/>
      <c r="AE792" s="108"/>
      <c r="AF792" s="108"/>
      <c r="AG792" s="108"/>
      <c r="AH792" s="108"/>
      <c r="AI792" s="108"/>
      <c r="AJ792" s="108"/>
      <c r="AK792" s="108"/>
      <c r="AL792" s="108"/>
      <c r="AM792" s="108"/>
      <c r="AN792" s="109"/>
      <c r="AO792" s="108"/>
      <c r="AP792" s="108"/>
      <c r="AQ792" s="108"/>
      <c r="AR792" s="108"/>
      <c r="AS792" s="108"/>
      <c r="AT792" s="108"/>
      <c r="AU792" s="108"/>
      <c r="AV792" s="108"/>
      <c r="AW792" s="108"/>
      <c r="AX792" s="108"/>
      <c r="AY792" s="108"/>
      <c r="AZ792" s="108"/>
      <c r="BA792" s="108"/>
      <c r="BB792" s="108"/>
      <c r="BC792" s="108"/>
      <c r="BD792" s="108"/>
      <c r="BE792" s="108"/>
    </row>
    <row r="793" spans="1:57" ht="12.75" customHeight="1">
      <c r="A793" s="108"/>
      <c r="B793" s="108"/>
      <c r="C793" s="108"/>
      <c r="D793" s="108"/>
      <c r="E793" s="108"/>
      <c r="F793" s="108"/>
      <c r="G793" s="108"/>
      <c r="H793" s="108"/>
      <c r="I793" s="108"/>
      <c r="J793" s="108"/>
      <c r="K793" s="108"/>
      <c r="L793" s="108"/>
      <c r="M793" s="108"/>
      <c r="N793" s="108"/>
      <c r="O793" s="108"/>
      <c r="P793" s="108"/>
      <c r="Q793" s="108"/>
      <c r="R793" s="108"/>
      <c r="S793" s="108"/>
      <c r="T793" s="108"/>
      <c r="U793" s="108"/>
      <c r="V793" s="108"/>
      <c r="W793" s="108"/>
      <c r="X793" s="108"/>
      <c r="Y793" s="108"/>
      <c r="Z793" s="108"/>
      <c r="AA793" s="108"/>
      <c r="AB793" s="108"/>
      <c r="AC793" s="108"/>
      <c r="AD793" s="108"/>
      <c r="AE793" s="108"/>
      <c r="AF793" s="108"/>
      <c r="AG793" s="108"/>
      <c r="AH793" s="108"/>
      <c r="AI793" s="108"/>
      <c r="AJ793" s="108"/>
      <c r="AK793" s="108"/>
      <c r="AL793" s="108"/>
      <c r="AM793" s="108"/>
      <c r="AN793" s="109"/>
      <c r="AO793" s="108"/>
      <c r="AP793" s="108"/>
      <c r="AQ793" s="108"/>
      <c r="AR793" s="108"/>
      <c r="AS793" s="108"/>
      <c r="AT793" s="108"/>
      <c r="AU793" s="108"/>
      <c r="AV793" s="108"/>
      <c r="AW793" s="108"/>
      <c r="AX793" s="108"/>
      <c r="AY793" s="108"/>
      <c r="AZ793" s="108"/>
      <c r="BA793" s="108"/>
      <c r="BB793" s="108"/>
      <c r="BC793" s="108"/>
      <c r="BD793" s="108"/>
      <c r="BE793" s="108"/>
    </row>
    <row r="794" spans="1:57" ht="12.75" customHeight="1">
      <c r="A794" s="108"/>
      <c r="B794" s="108"/>
      <c r="C794" s="108"/>
      <c r="D794" s="108"/>
      <c r="E794" s="108"/>
      <c r="F794" s="108"/>
      <c r="G794" s="108"/>
      <c r="H794" s="108"/>
      <c r="I794" s="108"/>
      <c r="J794" s="108"/>
      <c r="K794" s="108"/>
      <c r="L794" s="108"/>
      <c r="M794" s="108"/>
      <c r="N794" s="108"/>
      <c r="O794" s="108"/>
      <c r="P794" s="108"/>
      <c r="Q794" s="108"/>
      <c r="R794" s="108"/>
      <c r="S794" s="108"/>
      <c r="T794" s="108"/>
      <c r="U794" s="108"/>
      <c r="V794" s="108"/>
      <c r="W794" s="108"/>
      <c r="X794" s="108"/>
      <c r="Y794" s="108"/>
      <c r="Z794" s="108"/>
      <c r="AA794" s="108"/>
      <c r="AB794" s="108"/>
      <c r="AC794" s="108"/>
      <c r="AD794" s="108"/>
      <c r="AE794" s="108"/>
      <c r="AF794" s="108"/>
      <c r="AG794" s="108"/>
      <c r="AH794" s="108"/>
      <c r="AI794" s="108"/>
      <c r="AJ794" s="108"/>
      <c r="AK794" s="108"/>
      <c r="AL794" s="108"/>
      <c r="AM794" s="108"/>
      <c r="AN794" s="109"/>
      <c r="AO794" s="108"/>
      <c r="AP794" s="108"/>
      <c r="AQ794" s="108"/>
      <c r="AR794" s="108"/>
      <c r="AS794" s="108"/>
      <c r="AT794" s="108"/>
      <c r="AU794" s="108"/>
      <c r="AV794" s="108"/>
      <c r="AW794" s="108"/>
      <c r="AX794" s="108"/>
      <c r="AY794" s="108"/>
      <c r="AZ794" s="108"/>
      <c r="BA794" s="108"/>
      <c r="BB794" s="108"/>
      <c r="BC794" s="108"/>
      <c r="BD794" s="108"/>
      <c r="BE794" s="108"/>
    </row>
    <row r="795" spans="1:57" ht="12.75" customHeight="1">
      <c r="A795" s="108"/>
      <c r="B795" s="108"/>
      <c r="C795" s="108"/>
      <c r="D795" s="108"/>
      <c r="E795" s="108"/>
      <c r="F795" s="108"/>
      <c r="G795" s="108"/>
      <c r="H795" s="108"/>
      <c r="I795" s="108"/>
      <c r="J795" s="108"/>
      <c r="K795" s="108"/>
      <c r="L795" s="108"/>
      <c r="M795" s="108"/>
      <c r="N795" s="108"/>
      <c r="O795" s="108"/>
      <c r="P795" s="108"/>
      <c r="Q795" s="108"/>
      <c r="R795" s="108"/>
      <c r="S795" s="108"/>
      <c r="T795" s="108"/>
      <c r="U795" s="108"/>
      <c r="V795" s="108"/>
      <c r="W795" s="108"/>
      <c r="X795" s="108"/>
      <c r="Y795" s="108"/>
      <c r="Z795" s="108"/>
      <c r="AA795" s="108"/>
      <c r="AB795" s="108"/>
      <c r="AC795" s="108"/>
      <c r="AD795" s="108"/>
      <c r="AE795" s="108"/>
      <c r="AF795" s="108"/>
      <c r="AG795" s="108"/>
      <c r="AH795" s="108"/>
      <c r="AI795" s="108"/>
      <c r="AJ795" s="108"/>
      <c r="AK795" s="108"/>
      <c r="AL795" s="108"/>
      <c r="AM795" s="108"/>
      <c r="AN795" s="109"/>
      <c r="AO795" s="108"/>
      <c r="AP795" s="108"/>
      <c r="AQ795" s="108"/>
      <c r="AR795" s="108"/>
      <c r="AS795" s="108"/>
      <c r="AT795" s="108"/>
      <c r="AU795" s="108"/>
      <c r="AV795" s="108"/>
      <c r="AW795" s="108"/>
      <c r="AX795" s="108"/>
      <c r="AY795" s="108"/>
      <c r="AZ795" s="108"/>
      <c r="BA795" s="108"/>
      <c r="BB795" s="108"/>
      <c r="BC795" s="108"/>
      <c r="BD795" s="108"/>
      <c r="BE795" s="108"/>
    </row>
    <row r="796" spans="1:57" ht="12.75" customHeight="1">
      <c r="A796" s="108"/>
      <c r="B796" s="108"/>
      <c r="C796" s="108"/>
      <c r="D796" s="108"/>
      <c r="E796" s="108"/>
      <c r="F796" s="108"/>
      <c r="G796" s="108"/>
      <c r="H796" s="108"/>
      <c r="I796" s="108"/>
      <c r="J796" s="108"/>
      <c r="K796" s="108"/>
      <c r="L796" s="108"/>
      <c r="M796" s="108"/>
      <c r="N796" s="108"/>
      <c r="O796" s="108"/>
      <c r="P796" s="108"/>
      <c r="Q796" s="108"/>
      <c r="R796" s="108"/>
      <c r="S796" s="108"/>
      <c r="T796" s="108"/>
      <c r="U796" s="108"/>
      <c r="V796" s="108"/>
      <c r="W796" s="108"/>
      <c r="X796" s="108"/>
      <c r="Y796" s="108"/>
      <c r="Z796" s="108"/>
      <c r="AA796" s="108"/>
      <c r="AB796" s="108"/>
      <c r="AC796" s="108"/>
      <c r="AD796" s="108"/>
      <c r="AE796" s="108"/>
      <c r="AF796" s="108"/>
      <c r="AG796" s="108"/>
      <c r="AH796" s="108"/>
      <c r="AI796" s="108"/>
      <c r="AJ796" s="108"/>
      <c r="AK796" s="108"/>
      <c r="AL796" s="108"/>
      <c r="AM796" s="108"/>
      <c r="AN796" s="109"/>
      <c r="AO796" s="108"/>
      <c r="AP796" s="108"/>
      <c r="AQ796" s="108"/>
      <c r="AR796" s="108"/>
      <c r="AS796" s="108"/>
      <c r="AT796" s="108"/>
      <c r="AU796" s="108"/>
      <c r="AV796" s="108"/>
      <c r="AW796" s="108"/>
      <c r="AX796" s="108"/>
      <c r="AY796" s="108"/>
      <c r="AZ796" s="108"/>
      <c r="BA796" s="108"/>
      <c r="BB796" s="108"/>
      <c r="BC796" s="108"/>
      <c r="BD796" s="108"/>
      <c r="BE796" s="108"/>
    </row>
    <row r="797" spans="1:57" ht="12.75" customHeight="1">
      <c r="A797" s="108"/>
      <c r="B797" s="108"/>
      <c r="C797" s="108"/>
      <c r="D797" s="108"/>
      <c r="E797" s="108"/>
      <c r="F797" s="108"/>
      <c r="G797" s="108"/>
      <c r="H797" s="108"/>
      <c r="I797" s="108"/>
      <c r="J797" s="108"/>
      <c r="K797" s="108"/>
      <c r="L797" s="108"/>
      <c r="M797" s="108"/>
      <c r="N797" s="108"/>
      <c r="O797" s="108"/>
      <c r="P797" s="108"/>
      <c r="Q797" s="108"/>
      <c r="R797" s="108"/>
      <c r="S797" s="108"/>
      <c r="T797" s="108"/>
      <c r="U797" s="108"/>
      <c r="V797" s="108"/>
      <c r="W797" s="108"/>
      <c r="X797" s="108"/>
      <c r="Y797" s="108"/>
      <c r="Z797" s="108"/>
      <c r="AA797" s="108"/>
      <c r="AB797" s="108"/>
      <c r="AC797" s="108"/>
      <c r="AD797" s="108"/>
      <c r="AE797" s="108"/>
      <c r="AF797" s="108"/>
      <c r="AG797" s="108"/>
      <c r="AH797" s="108"/>
      <c r="AI797" s="108"/>
      <c r="AJ797" s="108"/>
      <c r="AK797" s="108"/>
      <c r="AL797" s="108"/>
      <c r="AM797" s="108"/>
      <c r="AN797" s="109"/>
      <c r="AO797" s="108"/>
      <c r="AP797" s="108"/>
      <c r="AQ797" s="108"/>
      <c r="AR797" s="108"/>
      <c r="AS797" s="108"/>
      <c r="AT797" s="108"/>
      <c r="AU797" s="108"/>
      <c r="AV797" s="108"/>
      <c r="AW797" s="108"/>
      <c r="AX797" s="108"/>
      <c r="AY797" s="108"/>
      <c r="AZ797" s="108"/>
      <c r="BA797" s="108"/>
      <c r="BB797" s="108"/>
      <c r="BC797" s="108"/>
      <c r="BD797" s="108"/>
      <c r="BE797" s="108"/>
    </row>
    <row r="798" spans="1:57" ht="12.75" customHeight="1">
      <c r="A798" s="108"/>
      <c r="B798" s="108"/>
      <c r="C798" s="108"/>
      <c r="D798" s="108"/>
      <c r="E798" s="108"/>
      <c r="F798" s="108"/>
      <c r="G798" s="108"/>
      <c r="H798" s="108"/>
      <c r="I798" s="108"/>
      <c r="J798" s="108"/>
      <c r="K798" s="108"/>
      <c r="L798" s="108"/>
      <c r="M798" s="108"/>
      <c r="N798" s="108"/>
      <c r="O798" s="108"/>
      <c r="P798" s="108"/>
      <c r="Q798" s="108"/>
      <c r="R798" s="108"/>
      <c r="S798" s="108"/>
      <c r="T798" s="108"/>
      <c r="U798" s="108"/>
      <c r="V798" s="108"/>
      <c r="W798" s="108"/>
      <c r="X798" s="108"/>
      <c r="Y798" s="108"/>
      <c r="Z798" s="108"/>
      <c r="AA798" s="108"/>
      <c r="AB798" s="108"/>
      <c r="AC798" s="108"/>
      <c r="AD798" s="108"/>
      <c r="AE798" s="108"/>
      <c r="AF798" s="108"/>
      <c r="AG798" s="108"/>
      <c r="AH798" s="108"/>
      <c r="AI798" s="108"/>
      <c r="AJ798" s="108"/>
      <c r="AK798" s="108"/>
      <c r="AL798" s="108"/>
      <c r="AM798" s="108"/>
      <c r="AN798" s="109"/>
      <c r="AO798" s="108"/>
      <c r="AP798" s="108"/>
      <c r="AQ798" s="108"/>
      <c r="AR798" s="108"/>
      <c r="AS798" s="108"/>
      <c r="AT798" s="108"/>
      <c r="AU798" s="108"/>
      <c r="AV798" s="108"/>
      <c r="AW798" s="108"/>
      <c r="AX798" s="108"/>
      <c r="AY798" s="108"/>
      <c r="AZ798" s="108"/>
      <c r="BA798" s="108"/>
      <c r="BB798" s="108"/>
      <c r="BC798" s="108"/>
      <c r="BD798" s="108"/>
      <c r="BE798" s="108"/>
    </row>
    <row r="799" spans="1:57" ht="12.75" customHeight="1">
      <c r="A799" s="108"/>
      <c r="B799" s="108"/>
      <c r="C799" s="108"/>
      <c r="D799" s="108"/>
      <c r="E799" s="108"/>
      <c r="F799" s="108"/>
      <c r="G799" s="108"/>
      <c r="H799" s="108"/>
      <c r="I799" s="108"/>
      <c r="J799" s="108"/>
      <c r="K799" s="108"/>
      <c r="L799" s="108"/>
      <c r="M799" s="108"/>
      <c r="N799" s="108"/>
      <c r="O799" s="108"/>
      <c r="P799" s="108"/>
      <c r="Q799" s="108"/>
      <c r="R799" s="108"/>
      <c r="S799" s="108"/>
      <c r="T799" s="108"/>
      <c r="U799" s="108"/>
      <c r="V799" s="108"/>
      <c r="W799" s="108"/>
      <c r="X799" s="108"/>
      <c r="Y799" s="108"/>
      <c r="Z799" s="108"/>
      <c r="AA799" s="108"/>
      <c r="AB799" s="108"/>
      <c r="AC799" s="108"/>
      <c r="AD799" s="108"/>
      <c r="AE799" s="108"/>
      <c r="AF799" s="108"/>
      <c r="AG799" s="108"/>
      <c r="AH799" s="108"/>
      <c r="AI799" s="108"/>
      <c r="AJ799" s="108"/>
      <c r="AK799" s="108"/>
      <c r="AL799" s="108"/>
      <c r="AM799" s="108"/>
      <c r="AN799" s="109"/>
      <c r="AO799" s="108"/>
      <c r="AP799" s="108"/>
      <c r="AQ799" s="108"/>
      <c r="AR799" s="108"/>
      <c r="AS799" s="108"/>
      <c r="AT799" s="108"/>
      <c r="AU799" s="108"/>
      <c r="AV799" s="108"/>
      <c r="AW799" s="108"/>
      <c r="AX799" s="108"/>
      <c r="AY799" s="108"/>
      <c r="AZ799" s="108"/>
      <c r="BA799" s="108"/>
      <c r="BB799" s="108"/>
      <c r="BC799" s="108"/>
      <c r="BD799" s="108"/>
      <c r="BE799" s="108"/>
    </row>
    <row r="800" spans="1:57" ht="12.75" customHeight="1">
      <c r="A800" s="108"/>
      <c r="B800" s="108"/>
      <c r="C800" s="108"/>
      <c r="D800" s="108"/>
      <c r="E800" s="108"/>
      <c r="F800" s="108"/>
      <c r="G800" s="108"/>
      <c r="H800" s="108"/>
      <c r="I800" s="108"/>
      <c r="J800" s="108"/>
      <c r="K800" s="108"/>
      <c r="L800" s="108"/>
      <c r="M800" s="108"/>
      <c r="N800" s="108"/>
      <c r="O800" s="108"/>
      <c r="P800" s="108"/>
      <c r="Q800" s="108"/>
      <c r="R800" s="108"/>
      <c r="S800" s="108"/>
      <c r="T800" s="108"/>
      <c r="U800" s="108"/>
      <c r="V800" s="108"/>
      <c r="W800" s="108"/>
      <c r="X800" s="108"/>
      <c r="Y800" s="108"/>
      <c r="Z800" s="108"/>
      <c r="AA800" s="108"/>
      <c r="AB800" s="108"/>
      <c r="AC800" s="108"/>
      <c r="AD800" s="108"/>
      <c r="AE800" s="108"/>
      <c r="AF800" s="108"/>
      <c r="AG800" s="108"/>
      <c r="AH800" s="108"/>
      <c r="AI800" s="108"/>
      <c r="AJ800" s="108"/>
      <c r="AK800" s="108"/>
      <c r="AL800" s="108"/>
      <c r="AM800" s="108"/>
      <c r="AN800" s="109"/>
      <c r="AO800" s="108"/>
      <c r="AP800" s="108"/>
      <c r="AQ800" s="108"/>
      <c r="AR800" s="108"/>
      <c r="AS800" s="108"/>
      <c r="AT800" s="108"/>
      <c r="AU800" s="108"/>
      <c r="AV800" s="108"/>
      <c r="AW800" s="108"/>
      <c r="AX800" s="108"/>
      <c r="AY800" s="108"/>
      <c r="AZ800" s="108"/>
      <c r="BA800" s="108"/>
      <c r="BB800" s="108"/>
      <c r="BC800" s="108"/>
      <c r="BD800" s="108"/>
      <c r="BE800" s="108"/>
    </row>
    <row r="801" spans="1:57" ht="12.75" customHeight="1">
      <c r="A801" s="108"/>
      <c r="B801" s="108"/>
      <c r="C801" s="108"/>
      <c r="D801" s="108"/>
      <c r="E801" s="108"/>
      <c r="F801" s="108"/>
      <c r="G801" s="108"/>
      <c r="H801" s="108"/>
      <c r="I801" s="108"/>
      <c r="J801" s="108"/>
      <c r="K801" s="108"/>
      <c r="L801" s="108"/>
      <c r="M801" s="108"/>
      <c r="N801" s="108"/>
      <c r="O801" s="108"/>
      <c r="P801" s="108"/>
      <c r="Q801" s="108"/>
      <c r="R801" s="108"/>
      <c r="S801" s="108"/>
      <c r="T801" s="108"/>
      <c r="U801" s="108"/>
      <c r="V801" s="108"/>
      <c r="W801" s="108"/>
      <c r="X801" s="108"/>
      <c r="Y801" s="108"/>
      <c r="Z801" s="108"/>
      <c r="AA801" s="108"/>
      <c r="AB801" s="108"/>
      <c r="AC801" s="108"/>
      <c r="AD801" s="108"/>
      <c r="AE801" s="108"/>
      <c r="AF801" s="108"/>
      <c r="AG801" s="108"/>
      <c r="AH801" s="108"/>
      <c r="AI801" s="108"/>
      <c r="AJ801" s="108"/>
      <c r="AK801" s="108"/>
      <c r="AL801" s="108"/>
      <c r="AM801" s="108"/>
      <c r="AN801" s="109"/>
      <c r="AO801" s="108"/>
      <c r="AP801" s="108"/>
      <c r="AQ801" s="108"/>
      <c r="AR801" s="108"/>
      <c r="AS801" s="108"/>
      <c r="AT801" s="108"/>
      <c r="AU801" s="108"/>
      <c r="AV801" s="108"/>
      <c r="AW801" s="108"/>
      <c r="AX801" s="108"/>
      <c r="AY801" s="108"/>
      <c r="AZ801" s="108"/>
      <c r="BA801" s="108"/>
      <c r="BB801" s="108"/>
      <c r="BC801" s="108"/>
      <c r="BD801" s="108"/>
      <c r="BE801" s="108"/>
    </row>
    <row r="802" spans="1:57" ht="12.75" customHeight="1">
      <c r="A802" s="108"/>
      <c r="B802" s="108"/>
      <c r="C802" s="108"/>
      <c r="D802" s="108"/>
      <c r="E802" s="108"/>
      <c r="F802" s="108"/>
      <c r="G802" s="108"/>
      <c r="H802" s="108"/>
      <c r="I802" s="108"/>
      <c r="J802" s="108"/>
      <c r="K802" s="108"/>
      <c r="L802" s="108"/>
      <c r="M802" s="108"/>
      <c r="N802" s="108"/>
      <c r="O802" s="108"/>
      <c r="P802" s="108"/>
      <c r="Q802" s="108"/>
      <c r="R802" s="108"/>
      <c r="S802" s="108"/>
      <c r="T802" s="108"/>
      <c r="U802" s="108"/>
      <c r="V802" s="108"/>
      <c r="W802" s="108"/>
      <c r="X802" s="108"/>
      <c r="Y802" s="108"/>
      <c r="Z802" s="108"/>
      <c r="AA802" s="108"/>
      <c r="AB802" s="108"/>
      <c r="AC802" s="108"/>
      <c r="AD802" s="108"/>
      <c r="AE802" s="108"/>
      <c r="AF802" s="108"/>
      <c r="AG802" s="108"/>
      <c r="AH802" s="108"/>
      <c r="AI802" s="108"/>
      <c r="AJ802" s="108"/>
      <c r="AK802" s="108"/>
      <c r="AL802" s="108"/>
      <c r="AM802" s="108"/>
      <c r="AN802" s="109"/>
      <c r="AO802" s="108"/>
      <c r="AP802" s="108"/>
      <c r="AQ802" s="108"/>
      <c r="AR802" s="108"/>
      <c r="AS802" s="108"/>
      <c r="AT802" s="108"/>
      <c r="AU802" s="108"/>
      <c r="AV802" s="108"/>
      <c r="AW802" s="108"/>
      <c r="AX802" s="108"/>
      <c r="AY802" s="108"/>
      <c r="AZ802" s="108"/>
      <c r="BA802" s="108"/>
      <c r="BB802" s="108"/>
      <c r="BC802" s="108"/>
      <c r="BD802" s="108"/>
      <c r="BE802" s="108"/>
    </row>
    <row r="803" spans="1:57" ht="12.75" customHeight="1">
      <c r="A803" s="108"/>
      <c r="B803" s="108"/>
      <c r="C803" s="108"/>
      <c r="D803" s="108"/>
      <c r="E803" s="108"/>
      <c r="F803" s="108"/>
      <c r="G803" s="108"/>
      <c r="H803" s="108"/>
      <c r="I803" s="108"/>
      <c r="J803" s="108"/>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8"/>
      <c r="AN803" s="109"/>
      <c r="AO803" s="108"/>
      <c r="AP803" s="108"/>
      <c r="AQ803" s="108"/>
      <c r="AR803" s="108"/>
      <c r="AS803" s="108"/>
      <c r="AT803" s="108"/>
      <c r="AU803" s="108"/>
      <c r="AV803" s="108"/>
      <c r="AW803" s="108"/>
      <c r="AX803" s="108"/>
      <c r="AY803" s="108"/>
      <c r="AZ803" s="108"/>
      <c r="BA803" s="108"/>
      <c r="BB803" s="108"/>
      <c r="BC803" s="108"/>
      <c r="BD803" s="108"/>
      <c r="BE803" s="108"/>
    </row>
    <row r="804" spans="1:57" ht="12.75" customHeight="1">
      <c r="A804" s="108"/>
      <c r="B804" s="108"/>
      <c r="C804" s="108"/>
      <c r="D804" s="108"/>
      <c r="E804" s="108"/>
      <c r="F804" s="108"/>
      <c r="G804" s="108"/>
      <c r="H804" s="108"/>
      <c r="I804" s="108"/>
      <c r="J804" s="108"/>
      <c r="K804" s="108"/>
      <c r="L804" s="108"/>
      <c r="M804" s="108"/>
      <c r="N804" s="108"/>
      <c r="O804" s="108"/>
      <c r="P804" s="108"/>
      <c r="Q804" s="108"/>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8"/>
      <c r="AN804" s="109"/>
      <c r="AO804" s="108"/>
      <c r="AP804" s="108"/>
      <c r="AQ804" s="108"/>
      <c r="AR804" s="108"/>
      <c r="AS804" s="108"/>
      <c r="AT804" s="108"/>
      <c r="AU804" s="108"/>
      <c r="AV804" s="108"/>
      <c r="AW804" s="108"/>
      <c r="AX804" s="108"/>
      <c r="AY804" s="108"/>
      <c r="AZ804" s="108"/>
      <c r="BA804" s="108"/>
      <c r="BB804" s="108"/>
      <c r="BC804" s="108"/>
      <c r="BD804" s="108"/>
      <c r="BE804" s="108"/>
    </row>
    <row r="805" spans="1:57" ht="12.75" customHeight="1">
      <c r="A805" s="108"/>
      <c r="B805" s="108"/>
      <c r="C805" s="108"/>
      <c r="D805" s="108"/>
      <c r="E805" s="108"/>
      <c r="F805" s="108"/>
      <c r="G805" s="108"/>
      <c r="H805" s="108"/>
      <c r="I805" s="108"/>
      <c r="J805" s="108"/>
      <c r="K805" s="108"/>
      <c r="L805" s="108"/>
      <c r="M805" s="108"/>
      <c r="N805" s="108"/>
      <c r="O805" s="108"/>
      <c r="P805" s="108"/>
      <c r="Q805" s="108"/>
      <c r="R805" s="108"/>
      <c r="S805" s="108"/>
      <c r="T805" s="108"/>
      <c r="U805" s="108"/>
      <c r="V805" s="108"/>
      <c r="W805" s="108"/>
      <c r="X805" s="108"/>
      <c r="Y805" s="108"/>
      <c r="Z805" s="108"/>
      <c r="AA805" s="108"/>
      <c r="AB805" s="108"/>
      <c r="AC805" s="108"/>
      <c r="AD805" s="108"/>
      <c r="AE805" s="108"/>
      <c r="AF805" s="108"/>
      <c r="AG805" s="108"/>
      <c r="AH805" s="108"/>
      <c r="AI805" s="108"/>
      <c r="AJ805" s="108"/>
      <c r="AK805" s="108"/>
      <c r="AL805" s="108"/>
      <c r="AM805" s="108"/>
      <c r="AN805" s="109"/>
      <c r="AO805" s="108"/>
      <c r="AP805" s="108"/>
      <c r="AQ805" s="108"/>
      <c r="AR805" s="108"/>
      <c r="AS805" s="108"/>
      <c r="AT805" s="108"/>
      <c r="AU805" s="108"/>
      <c r="AV805" s="108"/>
      <c r="AW805" s="108"/>
      <c r="AX805" s="108"/>
      <c r="AY805" s="108"/>
      <c r="AZ805" s="108"/>
      <c r="BA805" s="108"/>
      <c r="BB805" s="108"/>
      <c r="BC805" s="108"/>
      <c r="BD805" s="108"/>
      <c r="BE805" s="108"/>
    </row>
    <row r="806" spans="1:57" ht="12.75" customHeight="1">
      <c r="A806" s="108"/>
      <c r="B806" s="108"/>
      <c r="C806" s="108"/>
      <c r="D806" s="108"/>
      <c r="E806" s="108"/>
      <c r="F806" s="108"/>
      <c r="G806" s="108"/>
      <c r="H806" s="108"/>
      <c r="I806" s="108"/>
      <c r="J806" s="108"/>
      <c r="K806" s="108"/>
      <c r="L806" s="108"/>
      <c r="M806" s="108"/>
      <c r="N806" s="108"/>
      <c r="O806" s="108"/>
      <c r="P806" s="108"/>
      <c r="Q806" s="108"/>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8"/>
      <c r="AN806" s="109"/>
      <c r="AO806" s="108"/>
      <c r="AP806" s="108"/>
      <c r="AQ806" s="108"/>
      <c r="AR806" s="108"/>
      <c r="AS806" s="108"/>
      <c r="AT806" s="108"/>
      <c r="AU806" s="108"/>
      <c r="AV806" s="108"/>
      <c r="AW806" s="108"/>
      <c r="AX806" s="108"/>
      <c r="AY806" s="108"/>
      <c r="AZ806" s="108"/>
      <c r="BA806" s="108"/>
      <c r="BB806" s="108"/>
      <c r="BC806" s="108"/>
      <c r="BD806" s="108"/>
      <c r="BE806" s="108"/>
    </row>
    <row r="807" spans="1:57" ht="12.75" customHeight="1">
      <c r="A807" s="108"/>
      <c r="B807" s="108"/>
      <c r="C807" s="108"/>
      <c r="D807" s="108"/>
      <c r="E807" s="108"/>
      <c r="F807" s="108"/>
      <c r="G807" s="108"/>
      <c r="H807" s="108"/>
      <c r="I807" s="108"/>
      <c r="J807" s="108"/>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8"/>
      <c r="AN807" s="109"/>
      <c r="AO807" s="108"/>
      <c r="AP807" s="108"/>
      <c r="AQ807" s="108"/>
      <c r="AR807" s="108"/>
      <c r="AS807" s="108"/>
      <c r="AT807" s="108"/>
      <c r="AU807" s="108"/>
      <c r="AV807" s="108"/>
      <c r="AW807" s="108"/>
      <c r="AX807" s="108"/>
      <c r="AY807" s="108"/>
      <c r="AZ807" s="108"/>
      <c r="BA807" s="108"/>
      <c r="BB807" s="108"/>
      <c r="BC807" s="108"/>
      <c r="BD807" s="108"/>
      <c r="BE807" s="108"/>
    </row>
    <row r="808" spans="1:57" ht="12.75" customHeight="1">
      <c r="A808" s="108"/>
      <c r="B808" s="108"/>
      <c r="C808" s="108"/>
      <c r="D808" s="108"/>
      <c r="E808" s="108"/>
      <c r="F808" s="108"/>
      <c r="G808" s="108"/>
      <c r="H808" s="108"/>
      <c r="I808" s="108"/>
      <c r="J808" s="108"/>
      <c r="K808" s="108"/>
      <c r="L808" s="108"/>
      <c r="M808" s="108"/>
      <c r="N808" s="108"/>
      <c r="O808" s="108"/>
      <c r="P808" s="108"/>
      <c r="Q808" s="108"/>
      <c r="R808" s="108"/>
      <c r="S808" s="108"/>
      <c r="T808" s="108"/>
      <c r="U808" s="108"/>
      <c r="V808" s="108"/>
      <c r="W808" s="108"/>
      <c r="X808" s="108"/>
      <c r="Y808" s="108"/>
      <c r="Z808" s="108"/>
      <c r="AA808" s="108"/>
      <c r="AB808" s="108"/>
      <c r="AC808" s="108"/>
      <c r="AD808" s="108"/>
      <c r="AE808" s="108"/>
      <c r="AF808" s="108"/>
      <c r="AG808" s="108"/>
      <c r="AH808" s="108"/>
      <c r="AI808" s="108"/>
      <c r="AJ808" s="108"/>
      <c r="AK808" s="108"/>
      <c r="AL808" s="108"/>
      <c r="AM808" s="108"/>
      <c r="AN808" s="109"/>
      <c r="AO808" s="108"/>
      <c r="AP808" s="108"/>
      <c r="AQ808" s="108"/>
      <c r="AR808" s="108"/>
      <c r="AS808" s="108"/>
      <c r="AT808" s="108"/>
      <c r="AU808" s="108"/>
      <c r="AV808" s="108"/>
      <c r="AW808" s="108"/>
      <c r="AX808" s="108"/>
      <c r="AY808" s="108"/>
      <c r="AZ808" s="108"/>
      <c r="BA808" s="108"/>
      <c r="BB808" s="108"/>
      <c r="BC808" s="108"/>
      <c r="BD808" s="108"/>
      <c r="BE808" s="108"/>
    </row>
    <row r="809" spans="1:57" ht="12.75" customHeight="1">
      <c r="A809" s="108"/>
      <c r="B809" s="108"/>
      <c r="C809" s="108"/>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c r="AA809" s="108"/>
      <c r="AB809" s="108"/>
      <c r="AC809" s="108"/>
      <c r="AD809" s="108"/>
      <c r="AE809" s="108"/>
      <c r="AF809" s="108"/>
      <c r="AG809" s="108"/>
      <c r="AH809" s="108"/>
      <c r="AI809" s="108"/>
      <c r="AJ809" s="108"/>
      <c r="AK809" s="108"/>
      <c r="AL809" s="108"/>
      <c r="AM809" s="108"/>
      <c r="AN809" s="109"/>
      <c r="AO809" s="108"/>
      <c r="AP809" s="108"/>
      <c r="AQ809" s="108"/>
      <c r="AR809" s="108"/>
      <c r="AS809" s="108"/>
      <c r="AT809" s="108"/>
      <c r="AU809" s="108"/>
      <c r="AV809" s="108"/>
      <c r="AW809" s="108"/>
      <c r="AX809" s="108"/>
      <c r="AY809" s="108"/>
      <c r="AZ809" s="108"/>
      <c r="BA809" s="108"/>
      <c r="BB809" s="108"/>
      <c r="BC809" s="108"/>
      <c r="BD809" s="108"/>
      <c r="BE809" s="108"/>
    </row>
    <row r="810" spans="1:57" ht="12.75" customHeight="1">
      <c r="A810" s="108"/>
      <c r="B810" s="108"/>
      <c r="C810" s="108"/>
      <c r="D810" s="108"/>
      <c r="E810" s="108"/>
      <c r="F810" s="108"/>
      <c r="G810" s="108"/>
      <c r="H810" s="108"/>
      <c r="I810" s="108"/>
      <c r="J810" s="108"/>
      <c r="K810" s="108"/>
      <c r="L810" s="108"/>
      <c r="M810" s="108"/>
      <c r="N810" s="108"/>
      <c r="O810" s="108"/>
      <c r="P810" s="108"/>
      <c r="Q810" s="108"/>
      <c r="R810" s="108"/>
      <c r="S810" s="108"/>
      <c r="T810" s="108"/>
      <c r="U810" s="108"/>
      <c r="V810" s="108"/>
      <c r="W810" s="108"/>
      <c r="X810" s="108"/>
      <c r="Y810" s="108"/>
      <c r="Z810" s="108"/>
      <c r="AA810" s="108"/>
      <c r="AB810" s="108"/>
      <c r="AC810" s="108"/>
      <c r="AD810" s="108"/>
      <c r="AE810" s="108"/>
      <c r="AF810" s="108"/>
      <c r="AG810" s="108"/>
      <c r="AH810" s="108"/>
      <c r="AI810" s="108"/>
      <c r="AJ810" s="108"/>
      <c r="AK810" s="108"/>
      <c r="AL810" s="108"/>
      <c r="AM810" s="108"/>
      <c r="AN810" s="109"/>
      <c r="AO810" s="108"/>
      <c r="AP810" s="108"/>
      <c r="AQ810" s="108"/>
      <c r="AR810" s="108"/>
      <c r="AS810" s="108"/>
      <c r="AT810" s="108"/>
      <c r="AU810" s="108"/>
      <c r="AV810" s="108"/>
      <c r="AW810" s="108"/>
      <c r="AX810" s="108"/>
      <c r="AY810" s="108"/>
      <c r="AZ810" s="108"/>
      <c r="BA810" s="108"/>
      <c r="BB810" s="108"/>
      <c r="BC810" s="108"/>
      <c r="BD810" s="108"/>
      <c r="BE810" s="108"/>
    </row>
    <row r="811" spans="1:57" ht="12.75" customHeight="1">
      <c r="A811" s="108"/>
      <c r="B811" s="108"/>
      <c r="C811" s="108"/>
      <c r="D811" s="108"/>
      <c r="E811" s="108"/>
      <c r="F811" s="108"/>
      <c r="G811" s="108"/>
      <c r="H811" s="108"/>
      <c r="I811" s="108"/>
      <c r="J811" s="108"/>
      <c r="K811" s="108"/>
      <c r="L811" s="108"/>
      <c r="M811" s="108"/>
      <c r="N811" s="108"/>
      <c r="O811" s="108"/>
      <c r="P811" s="108"/>
      <c r="Q811" s="108"/>
      <c r="R811" s="108"/>
      <c r="S811" s="108"/>
      <c r="T811" s="108"/>
      <c r="U811" s="108"/>
      <c r="V811" s="108"/>
      <c r="W811" s="108"/>
      <c r="X811" s="108"/>
      <c r="Y811" s="108"/>
      <c r="Z811" s="108"/>
      <c r="AA811" s="108"/>
      <c r="AB811" s="108"/>
      <c r="AC811" s="108"/>
      <c r="AD811" s="108"/>
      <c r="AE811" s="108"/>
      <c r="AF811" s="108"/>
      <c r="AG811" s="108"/>
      <c r="AH811" s="108"/>
      <c r="AI811" s="108"/>
      <c r="AJ811" s="108"/>
      <c r="AK811" s="108"/>
      <c r="AL811" s="108"/>
      <c r="AM811" s="108"/>
      <c r="AN811" s="109"/>
      <c r="AO811" s="108"/>
      <c r="AP811" s="108"/>
      <c r="AQ811" s="108"/>
      <c r="AR811" s="108"/>
      <c r="AS811" s="108"/>
      <c r="AT811" s="108"/>
      <c r="AU811" s="108"/>
      <c r="AV811" s="108"/>
      <c r="AW811" s="108"/>
      <c r="AX811" s="108"/>
      <c r="AY811" s="108"/>
      <c r="AZ811" s="108"/>
      <c r="BA811" s="108"/>
      <c r="BB811" s="108"/>
      <c r="BC811" s="108"/>
      <c r="BD811" s="108"/>
      <c r="BE811" s="108"/>
    </row>
    <row r="812" spans="1:57" ht="12.75" customHeight="1">
      <c r="A812" s="108"/>
      <c r="B812" s="108"/>
      <c r="C812" s="108"/>
      <c r="D812" s="108"/>
      <c r="E812" s="108"/>
      <c r="F812" s="108"/>
      <c r="G812" s="108"/>
      <c r="H812" s="108"/>
      <c r="I812" s="108"/>
      <c r="J812" s="108"/>
      <c r="K812" s="108"/>
      <c r="L812" s="108"/>
      <c r="M812" s="108"/>
      <c r="N812" s="108"/>
      <c r="O812" s="108"/>
      <c r="P812" s="108"/>
      <c r="Q812" s="108"/>
      <c r="R812" s="108"/>
      <c r="S812" s="108"/>
      <c r="T812" s="108"/>
      <c r="U812" s="108"/>
      <c r="V812" s="108"/>
      <c r="W812" s="108"/>
      <c r="X812" s="108"/>
      <c r="Y812" s="108"/>
      <c r="Z812" s="108"/>
      <c r="AA812" s="108"/>
      <c r="AB812" s="108"/>
      <c r="AC812" s="108"/>
      <c r="AD812" s="108"/>
      <c r="AE812" s="108"/>
      <c r="AF812" s="108"/>
      <c r="AG812" s="108"/>
      <c r="AH812" s="108"/>
      <c r="AI812" s="108"/>
      <c r="AJ812" s="108"/>
      <c r="AK812" s="108"/>
      <c r="AL812" s="108"/>
      <c r="AM812" s="108"/>
      <c r="AN812" s="109"/>
      <c r="AO812" s="108"/>
      <c r="AP812" s="108"/>
      <c r="AQ812" s="108"/>
      <c r="AR812" s="108"/>
      <c r="AS812" s="108"/>
      <c r="AT812" s="108"/>
      <c r="AU812" s="108"/>
      <c r="AV812" s="108"/>
      <c r="AW812" s="108"/>
      <c r="AX812" s="108"/>
      <c r="AY812" s="108"/>
      <c r="AZ812" s="108"/>
      <c r="BA812" s="108"/>
      <c r="BB812" s="108"/>
      <c r="BC812" s="108"/>
      <c r="BD812" s="108"/>
      <c r="BE812" s="108"/>
    </row>
    <row r="813" spans="1:57" ht="12.75" customHeight="1">
      <c r="A813" s="108"/>
      <c r="B813" s="108"/>
      <c r="C813" s="108"/>
      <c r="D813" s="108"/>
      <c r="E813" s="108"/>
      <c r="F813" s="108"/>
      <c r="G813" s="108"/>
      <c r="H813" s="108"/>
      <c r="I813" s="108"/>
      <c r="J813" s="108"/>
      <c r="K813" s="108"/>
      <c r="L813" s="108"/>
      <c r="M813" s="108"/>
      <c r="N813" s="108"/>
      <c r="O813" s="108"/>
      <c r="P813" s="108"/>
      <c r="Q813" s="108"/>
      <c r="R813" s="108"/>
      <c r="S813" s="108"/>
      <c r="T813" s="108"/>
      <c r="U813" s="108"/>
      <c r="V813" s="108"/>
      <c r="W813" s="108"/>
      <c r="X813" s="108"/>
      <c r="Y813" s="108"/>
      <c r="Z813" s="108"/>
      <c r="AA813" s="108"/>
      <c r="AB813" s="108"/>
      <c r="AC813" s="108"/>
      <c r="AD813" s="108"/>
      <c r="AE813" s="108"/>
      <c r="AF813" s="108"/>
      <c r="AG813" s="108"/>
      <c r="AH813" s="108"/>
      <c r="AI813" s="108"/>
      <c r="AJ813" s="108"/>
      <c r="AK813" s="108"/>
      <c r="AL813" s="108"/>
      <c r="AM813" s="108"/>
      <c r="AN813" s="109"/>
      <c r="AO813" s="108"/>
      <c r="AP813" s="108"/>
      <c r="AQ813" s="108"/>
      <c r="AR813" s="108"/>
      <c r="AS813" s="108"/>
      <c r="AT813" s="108"/>
      <c r="AU813" s="108"/>
      <c r="AV813" s="108"/>
      <c r="AW813" s="108"/>
      <c r="AX813" s="108"/>
      <c r="AY813" s="108"/>
      <c r="AZ813" s="108"/>
      <c r="BA813" s="108"/>
      <c r="BB813" s="108"/>
      <c r="BC813" s="108"/>
      <c r="BD813" s="108"/>
      <c r="BE813" s="108"/>
    </row>
    <row r="814" spans="1:57" ht="12.75" customHeight="1">
      <c r="A814" s="108"/>
      <c r="B814" s="108"/>
      <c r="C814" s="108"/>
      <c r="D814" s="108"/>
      <c r="E814" s="108"/>
      <c r="F814" s="108"/>
      <c r="G814" s="108"/>
      <c r="H814" s="108"/>
      <c r="I814" s="108"/>
      <c r="J814" s="108"/>
      <c r="K814" s="108"/>
      <c r="L814" s="108"/>
      <c r="M814" s="108"/>
      <c r="N814" s="108"/>
      <c r="O814" s="108"/>
      <c r="P814" s="108"/>
      <c r="Q814" s="108"/>
      <c r="R814" s="108"/>
      <c r="S814" s="108"/>
      <c r="T814" s="108"/>
      <c r="U814" s="108"/>
      <c r="V814" s="108"/>
      <c r="W814" s="108"/>
      <c r="X814" s="108"/>
      <c r="Y814" s="108"/>
      <c r="Z814" s="108"/>
      <c r="AA814" s="108"/>
      <c r="AB814" s="108"/>
      <c r="AC814" s="108"/>
      <c r="AD814" s="108"/>
      <c r="AE814" s="108"/>
      <c r="AF814" s="108"/>
      <c r="AG814" s="108"/>
      <c r="AH814" s="108"/>
      <c r="AI814" s="108"/>
      <c r="AJ814" s="108"/>
      <c r="AK814" s="108"/>
      <c r="AL814" s="108"/>
      <c r="AM814" s="108"/>
      <c r="AN814" s="109"/>
      <c r="AO814" s="108"/>
      <c r="AP814" s="108"/>
      <c r="AQ814" s="108"/>
      <c r="AR814" s="108"/>
      <c r="AS814" s="108"/>
      <c r="AT814" s="108"/>
      <c r="AU814" s="108"/>
      <c r="AV814" s="108"/>
      <c r="AW814" s="108"/>
      <c r="AX814" s="108"/>
      <c r="AY814" s="108"/>
      <c r="AZ814" s="108"/>
      <c r="BA814" s="108"/>
      <c r="BB814" s="108"/>
      <c r="BC814" s="108"/>
      <c r="BD814" s="108"/>
      <c r="BE814" s="108"/>
    </row>
    <row r="815" spans="1:57" ht="12.75" customHeight="1">
      <c r="A815" s="108"/>
      <c r="B815" s="108"/>
      <c r="C815" s="108"/>
      <c r="D815" s="108"/>
      <c r="E815" s="108"/>
      <c r="F815" s="108"/>
      <c r="G815" s="108"/>
      <c r="H815" s="108"/>
      <c r="I815" s="108"/>
      <c r="J815" s="108"/>
      <c r="K815" s="108"/>
      <c r="L815" s="108"/>
      <c r="M815" s="108"/>
      <c r="N815" s="108"/>
      <c r="O815" s="108"/>
      <c r="P815" s="108"/>
      <c r="Q815" s="108"/>
      <c r="R815" s="108"/>
      <c r="S815" s="108"/>
      <c r="T815" s="108"/>
      <c r="U815" s="108"/>
      <c r="V815" s="108"/>
      <c r="W815" s="108"/>
      <c r="X815" s="108"/>
      <c r="Y815" s="108"/>
      <c r="Z815" s="108"/>
      <c r="AA815" s="108"/>
      <c r="AB815" s="108"/>
      <c r="AC815" s="108"/>
      <c r="AD815" s="108"/>
      <c r="AE815" s="108"/>
      <c r="AF815" s="108"/>
      <c r="AG815" s="108"/>
      <c r="AH815" s="108"/>
      <c r="AI815" s="108"/>
      <c r="AJ815" s="108"/>
      <c r="AK815" s="108"/>
      <c r="AL815" s="108"/>
      <c r="AM815" s="108"/>
      <c r="AN815" s="109"/>
      <c r="AO815" s="108"/>
      <c r="AP815" s="108"/>
      <c r="AQ815" s="108"/>
      <c r="AR815" s="108"/>
      <c r="AS815" s="108"/>
      <c r="AT815" s="108"/>
      <c r="AU815" s="108"/>
      <c r="AV815" s="108"/>
      <c r="AW815" s="108"/>
      <c r="AX815" s="108"/>
      <c r="AY815" s="108"/>
      <c r="AZ815" s="108"/>
      <c r="BA815" s="108"/>
      <c r="BB815" s="108"/>
      <c r="BC815" s="108"/>
      <c r="BD815" s="108"/>
      <c r="BE815" s="108"/>
    </row>
    <row r="816" spans="1:57" ht="12.75" customHeight="1">
      <c r="A816" s="108"/>
      <c r="B816" s="108"/>
      <c r="C816" s="108"/>
      <c r="D816" s="108"/>
      <c r="E816" s="108"/>
      <c r="F816" s="108"/>
      <c r="G816" s="108"/>
      <c r="H816" s="108"/>
      <c r="I816" s="108"/>
      <c r="J816" s="108"/>
      <c r="K816" s="108"/>
      <c r="L816" s="108"/>
      <c r="M816" s="108"/>
      <c r="N816" s="108"/>
      <c r="O816" s="108"/>
      <c r="P816" s="108"/>
      <c r="Q816" s="108"/>
      <c r="R816" s="108"/>
      <c r="S816" s="108"/>
      <c r="T816" s="108"/>
      <c r="U816" s="108"/>
      <c r="V816" s="108"/>
      <c r="W816" s="108"/>
      <c r="X816" s="108"/>
      <c r="Y816" s="108"/>
      <c r="Z816" s="108"/>
      <c r="AA816" s="108"/>
      <c r="AB816" s="108"/>
      <c r="AC816" s="108"/>
      <c r="AD816" s="108"/>
      <c r="AE816" s="108"/>
      <c r="AF816" s="108"/>
      <c r="AG816" s="108"/>
      <c r="AH816" s="108"/>
      <c r="AI816" s="108"/>
      <c r="AJ816" s="108"/>
      <c r="AK816" s="108"/>
      <c r="AL816" s="108"/>
      <c r="AM816" s="108"/>
      <c r="AN816" s="109"/>
      <c r="AO816" s="108"/>
      <c r="AP816" s="108"/>
      <c r="AQ816" s="108"/>
      <c r="AR816" s="108"/>
      <c r="AS816" s="108"/>
      <c r="AT816" s="108"/>
      <c r="AU816" s="108"/>
      <c r="AV816" s="108"/>
      <c r="AW816" s="108"/>
      <c r="AX816" s="108"/>
      <c r="AY816" s="108"/>
      <c r="AZ816" s="108"/>
      <c r="BA816" s="108"/>
      <c r="BB816" s="108"/>
      <c r="BC816" s="108"/>
      <c r="BD816" s="108"/>
      <c r="BE816" s="108"/>
    </row>
    <row r="817" spans="1:57" ht="12.75" customHeight="1">
      <c r="A817" s="108"/>
      <c r="B817" s="108"/>
      <c r="C817" s="108"/>
      <c r="D817" s="108"/>
      <c r="E817" s="108"/>
      <c r="F817" s="108"/>
      <c r="G817" s="108"/>
      <c r="H817" s="108"/>
      <c r="I817" s="108"/>
      <c r="J817" s="108"/>
      <c r="K817" s="108"/>
      <c r="L817" s="108"/>
      <c r="M817" s="108"/>
      <c r="N817" s="108"/>
      <c r="O817" s="108"/>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108"/>
      <c r="AM817" s="108"/>
      <c r="AN817" s="109"/>
      <c r="AO817" s="108"/>
      <c r="AP817" s="108"/>
      <c r="AQ817" s="108"/>
      <c r="AR817" s="108"/>
      <c r="AS817" s="108"/>
      <c r="AT817" s="108"/>
      <c r="AU817" s="108"/>
      <c r="AV817" s="108"/>
      <c r="AW817" s="108"/>
      <c r="AX817" s="108"/>
      <c r="AY817" s="108"/>
      <c r="AZ817" s="108"/>
      <c r="BA817" s="108"/>
      <c r="BB817" s="108"/>
      <c r="BC817" s="108"/>
      <c r="BD817" s="108"/>
      <c r="BE817" s="108"/>
    </row>
    <row r="818" spans="1:57" ht="12.75" customHeight="1">
      <c r="A818" s="108"/>
      <c r="B818" s="108"/>
      <c r="C818" s="108"/>
      <c r="D818" s="108"/>
      <c r="E818" s="108"/>
      <c r="F818" s="108"/>
      <c r="G818" s="108"/>
      <c r="H818" s="108"/>
      <c r="I818" s="108"/>
      <c r="J818" s="108"/>
      <c r="K818" s="108"/>
      <c r="L818" s="108"/>
      <c r="M818" s="108"/>
      <c r="N818" s="108"/>
      <c r="O818" s="108"/>
      <c r="P818" s="108"/>
      <c r="Q818" s="108"/>
      <c r="R818" s="108"/>
      <c r="S818" s="108"/>
      <c r="T818" s="108"/>
      <c r="U818" s="108"/>
      <c r="V818" s="108"/>
      <c r="W818" s="108"/>
      <c r="X818" s="108"/>
      <c r="Y818" s="108"/>
      <c r="Z818" s="108"/>
      <c r="AA818" s="108"/>
      <c r="AB818" s="108"/>
      <c r="AC818" s="108"/>
      <c r="AD818" s="108"/>
      <c r="AE818" s="108"/>
      <c r="AF818" s="108"/>
      <c r="AG818" s="108"/>
      <c r="AH818" s="108"/>
      <c r="AI818" s="108"/>
      <c r="AJ818" s="108"/>
      <c r="AK818" s="108"/>
      <c r="AL818" s="108"/>
      <c r="AM818" s="108"/>
      <c r="AN818" s="109"/>
      <c r="AO818" s="108"/>
      <c r="AP818" s="108"/>
      <c r="AQ818" s="108"/>
      <c r="AR818" s="108"/>
      <c r="AS818" s="108"/>
      <c r="AT818" s="108"/>
      <c r="AU818" s="108"/>
      <c r="AV818" s="108"/>
      <c r="AW818" s="108"/>
      <c r="AX818" s="108"/>
      <c r="AY818" s="108"/>
      <c r="AZ818" s="108"/>
      <c r="BA818" s="108"/>
      <c r="BB818" s="108"/>
      <c r="BC818" s="108"/>
      <c r="BD818" s="108"/>
      <c r="BE818" s="108"/>
    </row>
    <row r="819" spans="1:57" ht="12.75" customHeight="1">
      <c r="A819" s="108"/>
      <c r="B819" s="108"/>
      <c r="C819" s="108"/>
      <c r="D819" s="108"/>
      <c r="E819" s="108"/>
      <c r="F819" s="108"/>
      <c r="G819" s="108"/>
      <c r="H819" s="108"/>
      <c r="I819" s="108"/>
      <c r="J819" s="108"/>
      <c r="K819" s="108"/>
      <c r="L819" s="108"/>
      <c r="M819" s="108"/>
      <c r="N819" s="108"/>
      <c r="O819" s="108"/>
      <c r="P819" s="108"/>
      <c r="Q819" s="108"/>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8"/>
      <c r="AN819" s="109"/>
      <c r="AO819" s="108"/>
      <c r="AP819" s="108"/>
      <c r="AQ819" s="108"/>
      <c r="AR819" s="108"/>
      <c r="AS819" s="108"/>
      <c r="AT819" s="108"/>
      <c r="AU819" s="108"/>
      <c r="AV819" s="108"/>
      <c r="AW819" s="108"/>
      <c r="AX819" s="108"/>
      <c r="AY819" s="108"/>
      <c r="AZ819" s="108"/>
      <c r="BA819" s="108"/>
      <c r="BB819" s="108"/>
      <c r="BC819" s="108"/>
      <c r="BD819" s="108"/>
      <c r="BE819" s="108"/>
    </row>
    <row r="820" spans="1:57" ht="12.75" customHeight="1">
      <c r="A820" s="108"/>
      <c r="B820" s="108"/>
      <c r="C820" s="108"/>
      <c r="D820" s="108"/>
      <c r="E820" s="108"/>
      <c r="F820" s="108"/>
      <c r="G820" s="108"/>
      <c r="H820" s="108"/>
      <c r="I820" s="108"/>
      <c r="J820" s="108"/>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8"/>
      <c r="AN820" s="109"/>
      <c r="AO820" s="108"/>
      <c r="AP820" s="108"/>
      <c r="AQ820" s="108"/>
      <c r="AR820" s="108"/>
      <c r="AS820" s="108"/>
      <c r="AT820" s="108"/>
      <c r="AU820" s="108"/>
      <c r="AV820" s="108"/>
      <c r="AW820" s="108"/>
      <c r="AX820" s="108"/>
      <c r="AY820" s="108"/>
      <c r="AZ820" s="108"/>
      <c r="BA820" s="108"/>
      <c r="BB820" s="108"/>
      <c r="BC820" s="108"/>
      <c r="BD820" s="108"/>
      <c r="BE820" s="108"/>
    </row>
    <row r="821" spans="1:57" ht="12.75" customHeight="1">
      <c r="A821" s="108"/>
      <c r="B821" s="108"/>
      <c r="C821" s="108"/>
      <c r="D821" s="108"/>
      <c r="E821" s="108"/>
      <c r="F821" s="108"/>
      <c r="G821" s="108"/>
      <c r="H821" s="108"/>
      <c r="I821" s="108"/>
      <c r="J821" s="108"/>
      <c r="K821" s="108"/>
      <c r="L821" s="108"/>
      <c r="M821" s="108"/>
      <c r="N821" s="108"/>
      <c r="O821" s="108"/>
      <c r="P821" s="108"/>
      <c r="Q821" s="108"/>
      <c r="R821" s="108"/>
      <c r="S821" s="108"/>
      <c r="T821" s="108"/>
      <c r="U821" s="108"/>
      <c r="V821" s="108"/>
      <c r="W821" s="108"/>
      <c r="X821" s="108"/>
      <c r="Y821" s="108"/>
      <c r="Z821" s="108"/>
      <c r="AA821" s="108"/>
      <c r="AB821" s="108"/>
      <c r="AC821" s="108"/>
      <c r="AD821" s="108"/>
      <c r="AE821" s="108"/>
      <c r="AF821" s="108"/>
      <c r="AG821" s="108"/>
      <c r="AH821" s="108"/>
      <c r="AI821" s="108"/>
      <c r="AJ821" s="108"/>
      <c r="AK821" s="108"/>
      <c r="AL821" s="108"/>
      <c r="AM821" s="108"/>
      <c r="AN821" s="109"/>
      <c r="AO821" s="108"/>
      <c r="AP821" s="108"/>
      <c r="AQ821" s="108"/>
      <c r="AR821" s="108"/>
      <c r="AS821" s="108"/>
      <c r="AT821" s="108"/>
      <c r="AU821" s="108"/>
      <c r="AV821" s="108"/>
      <c r="AW821" s="108"/>
      <c r="AX821" s="108"/>
      <c r="AY821" s="108"/>
      <c r="AZ821" s="108"/>
      <c r="BA821" s="108"/>
      <c r="BB821" s="108"/>
      <c r="BC821" s="108"/>
      <c r="BD821" s="108"/>
      <c r="BE821" s="108"/>
    </row>
    <row r="822" spans="1:57" ht="12.75" customHeight="1">
      <c r="A822" s="108"/>
      <c r="B822" s="108"/>
      <c r="C822" s="108"/>
      <c r="D822" s="108"/>
      <c r="E822" s="108"/>
      <c r="F822" s="108"/>
      <c r="G822" s="108"/>
      <c r="H822" s="108"/>
      <c r="I822" s="108"/>
      <c r="J822" s="108"/>
      <c r="K822" s="108"/>
      <c r="L822" s="108"/>
      <c r="M822" s="108"/>
      <c r="N822" s="108"/>
      <c r="O822" s="108"/>
      <c r="P822" s="108"/>
      <c r="Q822" s="108"/>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8"/>
      <c r="AN822" s="109"/>
      <c r="AO822" s="108"/>
      <c r="AP822" s="108"/>
      <c r="AQ822" s="108"/>
      <c r="AR822" s="108"/>
      <c r="AS822" s="108"/>
      <c r="AT822" s="108"/>
      <c r="AU822" s="108"/>
      <c r="AV822" s="108"/>
      <c r="AW822" s="108"/>
      <c r="AX822" s="108"/>
      <c r="AY822" s="108"/>
      <c r="AZ822" s="108"/>
      <c r="BA822" s="108"/>
      <c r="BB822" s="108"/>
      <c r="BC822" s="108"/>
      <c r="BD822" s="108"/>
      <c r="BE822" s="108"/>
    </row>
    <row r="823" spans="1:57" ht="12.75" customHeight="1">
      <c r="A823" s="108"/>
      <c r="B823" s="108"/>
      <c r="C823" s="108"/>
      <c r="D823" s="108"/>
      <c r="E823" s="108"/>
      <c r="F823" s="108"/>
      <c r="G823" s="108"/>
      <c r="H823" s="108"/>
      <c r="I823" s="108"/>
      <c r="J823" s="108"/>
      <c r="K823" s="108"/>
      <c r="L823" s="108"/>
      <c r="M823" s="108"/>
      <c r="N823" s="108"/>
      <c r="O823" s="108"/>
      <c r="P823" s="108"/>
      <c r="Q823" s="108"/>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8"/>
      <c r="AN823" s="109"/>
      <c r="AO823" s="108"/>
      <c r="AP823" s="108"/>
      <c r="AQ823" s="108"/>
      <c r="AR823" s="108"/>
      <c r="AS823" s="108"/>
      <c r="AT823" s="108"/>
      <c r="AU823" s="108"/>
      <c r="AV823" s="108"/>
      <c r="AW823" s="108"/>
      <c r="AX823" s="108"/>
      <c r="AY823" s="108"/>
      <c r="AZ823" s="108"/>
      <c r="BA823" s="108"/>
      <c r="BB823" s="108"/>
      <c r="BC823" s="108"/>
      <c r="BD823" s="108"/>
      <c r="BE823" s="108"/>
    </row>
    <row r="824" spans="1:57" ht="12.75" customHeight="1">
      <c r="A824" s="108"/>
      <c r="B824" s="108"/>
      <c r="C824" s="108"/>
      <c r="D824" s="108"/>
      <c r="E824" s="108"/>
      <c r="F824" s="108"/>
      <c r="G824" s="108"/>
      <c r="H824" s="108"/>
      <c r="I824" s="108"/>
      <c r="J824" s="108"/>
      <c r="K824" s="108"/>
      <c r="L824" s="108"/>
      <c r="M824" s="108"/>
      <c r="N824" s="108"/>
      <c r="O824" s="108"/>
      <c r="P824" s="108"/>
      <c r="Q824" s="108"/>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8"/>
      <c r="AN824" s="109"/>
      <c r="AO824" s="108"/>
      <c r="AP824" s="108"/>
      <c r="AQ824" s="108"/>
      <c r="AR824" s="108"/>
      <c r="AS824" s="108"/>
      <c r="AT824" s="108"/>
      <c r="AU824" s="108"/>
      <c r="AV824" s="108"/>
      <c r="AW824" s="108"/>
      <c r="AX824" s="108"/>
      <c r="AY824" s="108"/>
      <c r="AZ824" s="108"/>
      <c r="BA824" s="108"/>
      <c r="BB824" s="108"/>
      <c r="BC824" s="108"/>
      <c r="BD824" s="108"/>
      <c r="BE824" s="108"/>
    </row>
    <row r="825" spans="1:57" ht="12.75" customHeight="1">
      <c r="A825" s="108"/>
      <c r="B825" s="108"/>
      <c r="C825" s="108"/>
      <c r="D825" s="108"/>
      <c r="E825" s="108"/>
      <c r="F825" s="108"/>
      <c r="G825" s="108"/>
      <c r="H825" s="108"/>
      <c r="I825" s="108"/>
      <c r="J825" s="108"/>
      <c r="K825" s="108"/>
      <c r="L825" s="108"/>
      <c r="M825" s="108"/>
      <c r="N825" s="108"/>
      <c r="O825" s="108"/>
      <c r="P825" s="108"/>
      <c r="Q825" s="108"/>
      <c r="R825" s="108"/>
      <c r="S825" s="108"/>
      <c r="T825" s="108"/>
      <c r="U825" s="108"/>
      <c r="V825" s="108"/>
      <c r="W825" s="108"/>
      <c r="X825" s="108"/>
      <c r="Y825" s="108"/>
      <c r="Z825" s="108"/>
      <c r="AA825" s="108"/>
      <c r="AB825" s="108"/>
      <c r="AC825" s="108"/>
      <c r="AD825" s="108"/>
      <c r="AE825" s="108"/>
      <c r="AF825" s="108"/>
      <c r="AG825" s="108"/>
      <c r="AH825" s="108"/>
      <c r="AI825" s="108"/>
      <c r="AJ825" s="108"/>
      <c r="AK825" s="108"/>
      <c r="AL825" s="108"/>
      <c r="AM825" s="108"/>
      <c r="AN825" s="109"/>
      <c r="AO825" s="108"/>
      <c r="AP825" s="108"/>
      <c r="AQ825" s="108"/>
      <c r="AR825" s="108"/>
      <c r="AS825" s="108"/>
      <c r="AT825" s="108"/>
      <c r="AU825" s="108"/>
      <c r="AV825" s="108"/>
      <c r="AW825" s="108"/>
      <c r="AX825" s="108"/>
      <c r="AY825" s="108"/>
      <c r="AZ825" s="108"/>
      <c r="BA825" s="108"/>
      <c r="BB825" s="108"/>
      <c r="BC825" s="108"/>
      <c r="BD825" s="108"/>
      <c r="BE825" s="108"/>
    </row>
    <row r="826" spans="1:57" ht="12.75" customHeight="1">
      <c r="A826" s="108"/>
      <c r="B826" s="108"/>
      <c r="C826" s="108"/>
      <c r="D826" s="108"/>
      <c r="E826" s="108"/>
      <c r="F826" s="108"/>
      <c r="G826" s="108"/>
      <c r="H826" s="108"/>
      <c r="I826" s="108"/>
      <c r="J826" s="108"/>
      <c r="K826" s="108"/>
      <c r="L826" s="108"/>
      <c r="M826" s="108"/>
      <c r="N826" s="108"/>
      <c r="O826" s="108"/>
      <c r="P826" s="108"/>
      <c r="Q826" s="108"/>
      <c r="R826" s="108"/>
      <c r="S826" s="108"/>
      <c r="T826" s="108"/>
      <c r="U826" s="108"/>
      <c r="V826" s="108"/>
      <c r="W826" s="108"/>
      <c r="X826" s="108"/>
      <c r="Y826" s="108"/>
      <c r="Z826" s="108"/>
      <c r="AA826" s="108"/>
      <c r="AB826" s="108"/>
      <c r="AC826" s="108"/>
      <c r="AD826" s="108"/>
      <c r="AE826" s="108"/>
      <c r="AF826" s="108"/>
      <c r="AG826" s="108"/>
      <c r="AH826" s="108"/>
      <c r="AI826" s="108"/>
      <c r="AJ826" s="108"/>
      <c r="AK826" s="108"/>
      <c r="AL826" s="108"/>
      <c r="AM826" s="108"/>
      <c r="AN826" s="109"/>
      <c r="AO826" s="108"/>
      <c r="AP826" s="108"/>
      <c r="AQ826" s="108"/>
      <c r="AR826" s="108"/>
      <c r="AS826" s="108"/>
      <c r="AT826" s="108"/>
      <c r="AU826" s="108"/>
      <c r="AV826" s="108"/>
      <c r="AW826" s="108"/>
      <c r="AX826" s="108"/>
      <c r="AY826" s="108"/>
      <c r="AZ826" s="108"/>
      <c r="BA826" s="108"/>
      <c r="BB826" s="108"/>
      <c r="BC826" s="108"/>
      <c r="BD826" s="108"/>
      <c r="BE826" s="108"/>
    </row>
    <row r="827" spans="1:57" ht="12.75" customHeight="1">
      <c r="A827" s="108"/>
      <c r="B827" s="108"/>
      <c r="C827" s="108"/>
      <c r="D827" s="108"/>
      <c r="E827" s="108"/>
      <c r="F827" s="108"/>
      <c r="G827" s="108"/>
      <c r="H827" s="108"/>
      <c r="I827" s="108"/>
      <c r="J827" s="108"/>
      <c r="K827" s="108"/>
      <c r="L827" s="108"/>
      <c r="M827" s="108"/>
      <c r="N827" s="108"/>
      <c r="O827" s="108"/>
      <c r="P827" s="108"/>
      <c r="Q827" s="108"/>
      <c r="R827" s="108"/>
      <c r="S827" s="108"/>
      <c r="T827" s="108"/>
      <c r="U827" s="108"/>
      <c r="V827" s="108"/>
      <c r="W827" s="108"/>
      <c r="X827" s="108"/>
      <c r="Y827" s="108"/>
      <c r="Z827" s="108"/>
      <c r="AA827" s="108"/>
      <c r="AB827" s="108"/>
      <c r="AC827" s="108"/>
      <c r="AD827" s="108"/>
      <c r="AE827" s="108"/>
      <c r="AF827" s="108"/>
      <c r="AG827" s="108"/>
      <c r="AH827" s="108"/>
      <c r="AI827" s="108"/>
      <c r="AJ827" s="108"/>
      <c r="AK827" s="108"/>
      <c r="AL827" s="108"/>
      <c r="AM827" s="108"/>
      <c r="AN827" s="109"/>
      <c r="AO827" s="108"/>
      <c r="AP827" s="108"/>
      <c r="AQ827" s="108"/>
      <c r="AR827" s="108"/>
      <c r="AS827" s="108"/>
      <c r="AT827" s="108"/>
      <c r="AU827" s="108"/>
      <c r="AV827" s="108"/>
      <c r="AW827" s="108"/>
      <c r="AX827" s="108"/>
      <c r="AY827" s="108"/>
      <c r="AZ827" s="108"/>
      <c r="BA827" s="108"/>
      <c r="BB827" s="108"/>
      <c r="BC827" s="108"/>
      <c r="BD827" s="108"/>
      <c r="BE827" s="108"/>
    </row>
    <row r="828" spans="1:57" ht="12.75" customHeight="1">
      <c r="A828" s="108"/>
      <c r="B828" s="108"/>
      <c r="C828" s="108"/>
      <c r="D828" s="108"/>
      <c r="E828" s="108"/>
      <c r="F828" s="108"/>
      <c r="G828" s="108"/>
      <c r="H828" s="108"/>
      <c r="I828" s="108"/>
      <c r="J828" s="108"/>
      <c r="K828" s="108"/>
      <c r="L828" s="108"/>
      <c r="M828" s="108"/>
      <c r="N828" s="108"/>
      <c r="O828" s="108"/>
      <c r="P828" s="108"/>
      <c r="Q828" s="108"/>
      <c r="R828" s="108"/>
      <c r="S828" s="108"/>
      <c r="T828" s="108"/>
      <c r="U828" s="108"/>
      <c r="V828" s="108"/>
      <c r="W828" s="108"/>
      <c r="X828" s="108"/>
      <c r="Y828" s="108"/>
      <c r="Z828" s="108"/>
      <c r="AA828" s="108"/>
      <c r="AB828" s="108"/>
      <c r="AC828" s="108"/>
      <c r="AD828" s="108"/>
      <c r="AE828" s="108"/>
      <c r="AF828" s="108"/>
      <c r="AG828" s="108"/>
      <c r="AH828" s="108"/>
      <c r="AI828" s="108"/>
      <c r="AJ828" s="108"/>
      <c r="AK828" s="108"/>
      <c r="AL828" s="108"/>
      <c r="AM828" s="108"/>
      <c r="AN828" s="109"/>
      <c r="AO828" s="108"/>
      <c r="AP828" s="108"/>
      <c r="AQ828" s="108"/>
      <c r="AR828" s="108"/>
      <c r="AS828" s="108"/>
      <c r="AT828" s="108"/>
      <c r="AU828" s="108"/>
      <c r="AV828" s="108"/>
      <c r="AW828" s="108"/>
      <c r="AX828" s="108"/>
      <c r="AY828" s="108"/>
      <c r="AZ828" s="108"/>
      <c r="BA828" s="108"/>
      <c r="BB828" s="108"/>
      <c r="BC828" s="108"/>
      <c r="BD828" s="108"/>
      <c r="BE828" s="108"/>
    </row>
    <row r="829" spans="1:57" ht="12.75" customHeight="1">
      <c r="A829" s="108"/>
      <c r="B829" s="108"/>
      <c r="C829" s="108"/>
      <c r="D829" s="108"/>
      <c r="E829" s="108"/>
      <c r="F829" s="108"/>
      <c r="G829" s="108"/>
      <c r="H829" s="108"/>
      <c r="I829" s="108"/>
      <c r="J829" s="108"/>
      <c r="K829" s="108"/>
      <c r="L829" s="108"/>
      <c r="M829" s="108"/>
      <c r="N829" s="108"/>
      <c r="O829" s="108"/>
      <c r="P829" s="108"/>
      <c r="Q829" s="108"/>
      <c r="R829" s="108"/>
      <c r="S829" s="108"/>
      <c r="T829" s="108"/>
      <c r="U829" s="108"/>
      <c r="V829" s="108"/>
      <c r="W829" s="108"/>
      <c r="X829" s="108"/>
      <c r="Y829" s="108"/>
      <c r="Z829" s="108"/>
      <c r="AA829" s="108"/>
      <c r="AB829" s="108"/>
      <c r="AC829" s="108"/>
      <c r="AD829" s="108"/>
      <c r="AE829" s="108"/>
      <c r="AF829" s="108"/>
      <c r="AG829" s="108"/>
      <c r="AH829" s="108"/>
      <c r="AI829" s="108"/>
      <c r="AJ829" s="108"/>
      <c r="AK829" s="108"/>
      <c r="AL829" s="108"/>
      <c r="AM829" s="108"/>
      <c r="AN829" s="109"/>
      <c r="AO829" s="108"/>
      <c r="AP829" s="108"/>
      <c r="AQ829" s="108"/>
      <c r="AR829" s="108"/>
      <c r="AS829" s="108"/>
      <c r="AT829" s="108"/>
      <c r="AU829" s="108"/>
      <c r="AV829" s="108"/>
      <c r="AW829" s="108"/>
      <c r="AX829" s="108"/>
      <c r="AY829" s="108"/>
      <c r="AZ829" s="108"/>
      <c r="BA829" s="108"/>
      <c r="BB829" s="108"/>
      <c r="BC829" s="108"/>
      <c r="BD829" s="108"/>
      <c r="BE829" s="108"/>
    </row>
    <row r="830" spans="1:57" ht="12.75" customHeight="1">
      <c r="A830" s="108"/>
      <c r="B830" s="108"/>
      <c r="C830" s="108"/>
      <c r="D830" s="108"/>
      <c r="E830" s="108"/>
      <c r="F830" s="108"/>
      <c r="G830" s="108"/>
      <c r="H830" s="108"/>
      <c r="I830" s="108"/>
      <c r="J830" s="108"/>
      <c r="K830" s="108"/>
      <c r="L830" s="108"/>
      <c r="M830" s="108"/>
      <c r="N830" s="108"/>
      <c r="O830" s="108"/>
      <c r="P830" s="108"/>
      <c r="Q830" s="108"/>
      <c r="R830" s="108"/>
      <c r="S830" s="108"/>
      <c r="T830" s="108"/>
      <c r="U830" s="108"/>
      <c r="V830" s="108"/>
      <c r="W830" s="108"/>
      <c r="X830" s="108"/>
      <c r="Y830" s="108"/>
      <c r="Z830" s="108"/>
      <c r="AA830" s="108"/>
      <c r="AB830" s="108"/>
      <c r="AC830" s="108"/>
      <c r="AD830" s="108"/>
      <c r="AE830" s="108"/>
      <c r="AF830" s="108"/>
      <c r="AG830" s="108"/>
      <c r="AH830" s="108"/>
      <c r="AI830" s="108"/>
      <c r="AJ830" s="108"/>
      <c r="AK830" s="108"/>
      <c r="AL830" s="108"/>
      <c r="AM830" s="108"/>
      <c r="AN830" s="109"/>
      <c r="AO830" s="108"/>
      <c r="AP830" s="108"/>
      <c r="AQ830" s="108"/>
      <c r="AR830" s="108"/>
      <c r="AS830" s="108"/>
      <c r="AT830" s="108"/>
      <c r="AU830" s="108"/>
      <c r="AV830" s="108"/>
      <c r="AW830" s="108"/>
      <c r="AX830" s="108"/>
      <c r="AY830" s="108"/>
      <c r="AZ830" s="108"/>
      <c r="BA830" s="108"/>
      <c r="BB830" s="108"/>
      <c r="BC830" s="108"/>
      <c r="BD830" s="108"/>
      <c r="BE830" s="108"/>
    </row>
    <row r="831" spans="1:57" ht="12.75" customHeight="1">
      <c r="A831" s="108"/>
      <c r="B831" s="108"/>
      <c r="C831" s="108"/>
      <c r="D831" s="108"/>
      <c r="E831" s="108"/>
      <c r="F831" s="108"/>
      <c r="G831" s="108"/>
      <c r="H831" s="108"/>
      <c r="I831" s="108"/>
      <c r="J831" s="108"/>
      <c r="K831" s="108"/>
      <c r="L831" s="108"/>
      <c r="M831" s="108"/>
      <c r="N831" s="108"/>
      <c r="O831" s="108"/>
      <c r="P831" s="108"/>
      <c r="Q831" s="108"/>
      <c r="R831" s="108"/>
      <c r="S831" s="108"/>
      <c r="T831" s="108"/>
      <c r="U831" s="108"/>
      <c r="V831" s="108"/>
      <c r="W831" s="108"/>
      <c r="X831" s="108"/>
      <c r="Y831" s="108"/>
      <c r="Z831" s="108"/>
      <c r="AA831" s="108"/>
      <c r="AB831" s="108"/>
      <c r="AC831" s="108"/>
      <c r="AD831" s="108"/>
      <c r="AE831" s="108"/>
      <c r="AF831" s="108"/>
      <c r="AG831" s="108"/>
      <c r="AH831" s="108"/>
      <c r="AI831" s="108"/>
      <c r="AJ831" s="108"/>
      <c r="AK831" s="108"/>
      <c r="AL831" s="108"/>
      <c r="AM831" s="108"/>
      <c r="AN831" s="109"/>
      <c r="AO831" s="108"/>
      <c r="AP831" s="108"/>
      <c r="AQ831" s="108"/>
      <c r="AR831" s="108"/>
      <c r="AS831" s="108"/>
      <c r="AT831" s="108"/>
      <c r="AU831" s="108"/>
      <c r="AV831" s="108"/>
      <c r="AW831" s="108"/>
      <c r="AX831" s="108"/>
      <c r="AY831" s="108"/>
      <c r="AZ831" s="108"/>
      <c r="BA831" s="108"/>
      <c r="BB831" s="108"/>
      <c r="BC831" s="108"/>
      <c r="BD831" s="108"/>
      <c r="BE831" s="108"/>
    </row>
    <row r="832" spans="1:57" ht="12.75" customHeight="1">
      <c r="A832" s="108"/>
      <c r="B832" s="108"/>
      <c r="C832" s="108"/>
      <c r="D832" s="108"/>
      <c r="E832" s="108"/>
      <c r="F832" s="108"/>
      <c r="G832" s="108"/>
      <c r="H832" s="108"/>
      <c r="I832" s="108"/>
      <c r="J832" s="108"/>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8"/>
      <c r="AN832" s="109"/>
      <c r="AO832" s="108"/>
      <c r="AP832" s="108"/>
      <c r="AQ832" s="108"/>
      <c r="AR832" s="108"/>
      <c r="AS832" s="108"/>
      <c r="AT832" s="108"/>
      <c r="AU832" s="108"/>
      <c r="AV832" s="108"/>
      <c r="AW832" s="108"/>
      <c r="AX832" s="108"/>
      <c r="AY832" s="108"/>
      <c r="AZ832" s="108"/>
      <c r="BA832" s="108"/>
      <c r="BB832" s="108"/>
      <c r="BC832" s="108"/>
      <c r="BD832" s="108"/>
      <c r="BE832" s="108"/>
    </row>
    <row r="833" spans="1:57" ht="12.75" customHeight="1">
      <c r="A833" s="108"/>
      <c r="B833" s="108"/>
      <c r="C833" s="108"/>
      <c r="D833" s="108"/>
      <c r="E833" s="108"/>
      <c r="F833" s="108"/>
      <c r="G833" s="108"/>
      <c r="H833" s="108"/>
      <c r="I833" s="108"/>
      <c r="J833" s="108"/>
      <c r="K833" s="108"/>
      <c r="L833" s="108"/>
      <c r="M833" s="108"/>
      <c r="N833" s="108"/>
      <c r="O833" s="108"/>
      <c r="P833" s="108"/>
      <c r="Q833" s="108"/>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8"/>
      <c r="AN833" s="109"/>
      <c r="AO833" s="108"/>
      <c r="AP833" s="108"/>
      <c r="AQ833" s="108"/>
      <c r="AR833" s="108"/>
      <c r="AS833" s="108"/>
      <c r="AT833" s="108"/>
      <c r="AU833" s="108"/>
      <c r="AV833" s="108"/>
      <c r="AW833" s="108"/>
      <c r="AX833" s="108"/>
      <c r="AY833" s="108"/>
      <c r="AZ833" s="108"/>
      <c r="BA833" s="108"/>
      <c r="BB833" s="108"/>
      <c r="BC833" s="108"/>
      <c r="BD833" s="108"/>
      <c r="BE833" s="108"/>
    </row>
    <row r="834" spans="1:57" ht="12.75" customHeight="1">
      <c r="A834" s="108"/>
      <c r="B834" s="108"/>
      <c r="C834" s="108"/>
      <c r="D834" s="108"/>
      <c r="E834" s="108"/>
      <c r="F834" s="108"/>
      <c r="G834" s="108"/>
      <c r="H834" s="108"/>
      <c r="I834" s="108"/>
      <c r="J834" s="108"/>
      <c r="K834" s="108"/>
      <c r="L834" s="108"/>
      <c r="M834" s="108"/>
      <c r="N834" s="108"/>
      <c r="O834" s="108"/>
      <c r="P834" s="108"/>
      <c r="Q834" s="108"/>
      <c r="R834" s="108"/>
      <c r="S834" s="108"/>
      <c r="T834" s="108"/>
      <c r="U834" s="108"/>
      <c r="V834" s="108"/>
      <c r="W834" s="108"/>
      <c r="X834" s="108"/>
      <c r="Y834" s="108"/>
      <c r="Z834" s="108"/>
      <c r="AA834" s="108"/>
      <c r="AB834" s="108"/>
      <c r="AC834" s="108"/>
      <c r="AD834" s="108"/>
      <c r="AE834" s="108"/>
      <c r="AF834" s="108"/>
      <c r="AG834" s="108"/>
      <c r="AH834" s="108"/>
      <c r="AI834" s="108"/>
      <c r="AJ834" s="108"/>
      <c r="AK834" s="108"/>
      <c r="AL834" s="108"/>
      <c r="AM834" s="108"/>
      <c r="AN834" s="109"/>
      <c r="AO834" s="108"/>
      <c r="AP834" s="108"/>
      <c r="AQ834" s="108"/>
      <c r="AR834" s="108"/>
      <c r="AS834" s="108"/>
      <c r="AT834" s="108"/>
      <c r="AU834" s="108"/>
      <c r="AV834" s="108"/>
      <c r="AW834" s="108"/>
      <c r="AX834" s="108"/>
      <c r="AY834" s="108"/>
      <c r="AZ834" s="108"/>
      <c r="BA834" s="108"/>
      <c r="BB834" s="108"/>
      <c r="BC834" s="108"/>
      <c r="BD834" s="108"/>
      <c r="BE834" s="108"/>
    </row>
    <row r="835" spans="1:57" ht="12.75" customHeight="1">
      <c r="A835" s="108"/>
      <c r="B835" s="108"/>
      <c r="C835" s="108"/>
      <c r="D835" s="108"/>
      <c r="E835" s="108"/>
      <c r="F835" s="108"/>
      <c r="G835" s="108"/>
      <c r="H835" s="108"/>
      <c r="I835" s="108"/>
      <c r="J835" s="108"/>
      <c r="K835" s="108"/>
      <c r="L835" s="108"/>
      <c r="M835" s="108"/>
      <c r="N835" s="108"/>
      <c r="O835" s="108"/>
      <c r="P835" s="108"/>
      <c r="Q835" s="108"/>
      <c r="R835" s="108"/>
      <c r="S835" s="108"/>
      <c r="T835" s="108"/>
      <c r="U835" s="108"/>
      <c r="V835" s="108"/>
      <c r="W835" s="108"/>
      <c r="X835" s="108"/>
      <c r="Y835" s="108"/>
      <c r="Z835" s="108"/>
      <c r="AA835" s="108"/>
      <c r="AB835" s="108"/>
      <c r="AC835" s="108"/>
      <c r="AD835" s="108"/>
      <c r="AE835" s="108"/>
      <c r="AF835" s="108"/>
      <c r="AG835" s="108"/>
      <c r="AH835" s="108"/>
      <c r="AI835" s="108"/>
      <c r="AJ835" s="108"/>
      <c r="AK835" s="108"/>
      <c r="AL835" s="108"/>
      <c r="AM835" s="108"/>
      <c r="AN835" s="109"/>
      <c r="AO835" s="108"/>
      <c r="AP835" s="108"/>
      <c r="AQ835" s="108"/>
      <c r="AR835" s="108"/>
      <c r="AS835" s="108"/>
      <c r="AT835" s="108"/>
      <c r="AU835" s="108"/>
      <c r="AV835" s="108"/>
      <c r="AW835" s="108"/>
      <c r="AX835" s="108"/>
      <c r="AY835" s="108"/>
      <c r="AZ835" s="108"/>
      <c r="BA835" s="108"/>
      <c r="BB835" s="108"/>
      <c r="BC835" s="108"/>
      <c r="BD835" s="108"/>
      <c r="BE835" s="108"/>
    </row>
    <row r="836" spans="1:57" ht="12.75" customHeight="1">
      <c r="A836" s="108"/>
      <c r="B836" s="108"/>
      <c r="C836" s="108"/>
      <c r="D836" s="108"/>
      <c r="E836" s="108"/>
      <c r="F836" s="108"/>
      <c r="G836" s="108"/>
      <c r="H836" s="108"/>
      <c r="I836" s="108"/>
      <c r="J836" s="108"/>
      <c r="K836" s="108"/>
      <c r="L836" s="108"/>
      <c r="M836" s="108"/>
      <c r="N836" s="108"/>
      <c r="O836" s="108"/>
      <c r="P836" s="108"/>
      <c r="Q836" s="108"/>
      <c r="R836" s="108"/>
      <c r="S836" s="108"/>
      <c r="T836" s="108"/>
      <c r="U836" s="108"/>
      <c r="V836" s="108"/>
      <c r="W836" s="108"/>
      <c r="X836" s="108"/>
      <c r="Y836" s="108"/>
      <c r="Z836" s="108"/>
      <c r="AA836" s="108"/>
      <c r="AB836" s="108"/>
      <c r="AC836" s="108"/>
      <c r="AD836" s="108"/>
      <c r="AE836" s="108"/>
      <c r="AF836" s="108"/>
      <c r="AG836" s="108"/>
      <c r="AH836" s="108"/>
      <c r="AI836" s="108"/>
      <c r="AJ836" s="108"/>
      <c r="AK836" s="108"/>
      <c r="AL836" s="108"/>
      <c r="AM836" s="108"/>
      <c r="AN836" s="109"/>
      <c r="AO836" s="108"/>
      <c r="AP836" s="108"/>
      <c r="AQ836" s="108"/>
      <c r="AR836" s="108"/>
      <c r="AS836" s="108"/>
      <c r="AT836" s="108"/>
      <c r="AU836" s="108"/>
      <c r="AV836" s="108"/>
      <c r="AW836" s="108"/>
      <c r="AX836" s="108"/>
      <c r="AY836" s="108"/>
      <c r="AZ836" s="108"/>
      <c r="BA836" s="108"/>
      <c r="BB836" s="108"/>
      <c r="BC836" s="108"/>
      <c r="BD836" s="108"/>
      <c r="BE836" s="108"/>
    </row>
    <row r="837" spans="1:57" ht="12.75" customHeight="1">
      <c r="A837" s="108"/>
      <c r="B837" s="108"/>
      <c r="C837" s="108"/>
      <c r="D837" s="108"/>
      <c r="E837" s="108"/>
      <c r="F837" s="108"/>
      <c r="G837" s="108"/>
      <c r="H837" s="108"/>
      <c r="I837" s="108"/>
      <c r="J837" s="108"/>
      <c r="K837" s="108"/>
      <c r="L837" s="108"/>
      <c r="M837" s="108"/>
      <c r="N837" s="108"/>
      <c r="O837" s="108"/>
      <c r="P837" s="108"/>
      <c r="Q837" s="108"/>
      <c r="R837" s="108"/>
      <c r="S837" s="108"/>
      <c r="T837" s="108"/>
      <c r="U837" s="108"/>
      <c r="V837" s="108"/>
      <c r="W837" s="108"/>
      <c r="X837" s="108"/>
      <c r="Y837" s="108"/>
      <c r="Z837" s="108"/>
      <c r="AA837" s="108"/>
      <c r="AB837" s="108"/>
      <c r="AC837" s="108"/>
      <c r="AD837" s="108"/>
      <c r="AE837" s="108"/>
      <c r="AF837" s="108"/>
      <c r="AG837" s="108"/>
      <c r="AH837" s="108"/>
      <c r="AI837" s="108"/>
      <c r="AJ837" s="108"/>
      <c r="AK837" s="108"/>
      <c r="AL837" s="108"/>
      <c r="AM837" s="108"/>
      <c r="AN837" s="109"/>
      <c r="AO837" s="108"/>
      <c r="AP837" s="108"/>
      <c r="AQ837" s="108"/>
      <c r="AR837" s="108"/>
      <c r="AS837" s="108"/>
      <c r="AT837" s="108"/>
      <c r="AU837" s="108"/>
      <c r="AV837" s="108"/>
      <c r="AW837" s="108"/>
      <c r="AX837" s="108"/>
      <c r="AY837" s="108"/>
      <c r="AZ837" s="108"/>
      <c r="BA837" s="108"/>
      <c r="BB837" s="108"/>
      <c r="BC837" s="108"/>
      <c r="BD837" s="108"/>
      <c r="BE837" s="108"/>
    </row>
    <row r="838" spans="1:57" ht="12.75" customHeight="1">
      <c r="A838" s="108"/>
      <c r="B838" s="108"/>
      <c r="C838" s="108"/>
      <c r="D838" s="108"/>
      <c r="E838" s="108"/>
      <c r="F838" s="108"/>
      <c r="G838" s="108"/>
      <c r="H838" s="108"/>
      <c r="I838" s="108"/>
      <c r="J838" s="108"/>
      <c r="K838" s="108"/>
      <c r="L838" s="108"/>
      <c r="M838" s="108"/>
      <c r="N838" s="108"/>
      <c r="O838" s="108"/>
      <c r="P838" s="108"/>
      <c r="Q838" s="108"/>
      <c r="R838" s="108"/>
      <c r="S838" s="108"/>
      <c r="T838" s="108"/>
      <c r="U838" s="108"/>
      <c r="V838" s="108"/>
      <c r="W838" s="108"/>
      <c r="X838" s="108"/>
      <c r="Y838" s="108"/>
      <c r="Z838" s="108"/>
      <c r="AA838" s="108"/>
      <c r="AB838" s="108"/>
      <c r="AC838" s="108"/>
      <c r="AD838" s="108"/>
      <c r="AE838" s="108"/>
      <c r="AF838" s="108"/>
      <c r="AG838" s="108"/>
      <c r="AH838" s="108"/>
      <c r="AI838" s="108"/>
      <c r="AJ838" s="108"/>
      <c r="AK838" s="108"/>
      <c r="AL838" s="108"/>
      <c r="AM838" s="108"/>
      <c r="AN838" s="109"/>
      <c r="AO838" s="108"/>
      <c r="AP838" s="108"/>
      <c r="AQ838" s="108"/>
      <c r="AR838" s="108"/>
      <c r="AS838" s="108"/>
      <c r="AT838" s="108"/>
      <c r="AU838" s="108"/>
      <c r="AV838" s="108"/>
      <c r="AW838" s="108"/>
      <c r="AX838" s="108"/>
      <c r="AY838" s="108"/>
      <c r="AZ838" s="108"/>
      <c r="BA838" s="108"/>
      <c r="BB838" s="108"/>
      <c r="BC838" s="108"/>
      <c r="BD838" s="108"/>
      <c r="BE838" s="108"/>
    </row>
    <row r="839" spans="1:57" ht="12.75" customHeight="1">
      <c r="A839" s="108"/>
      <c r="B839" s="108"/>
      <c r="C839" s="108"/>
      <c r="D839" s="108"/>
      <c r="E839" s="108"/>
      <c r="F839" s="108"/>
      <c r="G839" s="108"/>
      <c r="H839" s="108"/>
      <c r="I839" s="108"/>
      <c r="J839" s="108"/>
      <c r="K839" s="108"/>
      <c r="L839" s="108"/>
      <c r="M839" s="108"/>
      <c r="N839" s="108"/>
      <c r="O839" s="108"/>
      <c r="P839" s="108"/>
      <c r="Q839" s="108"/>
      <c r="R839" s="108"/>
      <c r="S839" s="108"/>
      <c r="T839" s="108"/>
      <c r="U839" s="108"/>
      <c r="V839" s="108"/>
      <c r="W839" s="108"/>
      <c r="X839" s="108"/>
      <c r="Y839" s="108"/>
      <c r="Z839" s="108"/>
      <c r="AA839" s="108"/>
      <c r="AB839" s="108"/>
      <c r="AC839" s="108"/>
      <c r="AD839" s="108"/>
      <c r="AE839" s="108"/>
      <c r="AF839" s="108"/>
      <c r="AG839" s="108"/>
      <c r="AH839" s="108"/>
      <c r="AI839" s="108"/>
      <c r="AJ839" s="108"/>
      <c r="AK839" s="108"/>
      <c r="AL839" s="108"/>
      <c r="AM839" s="108"/>
      <c r="AN839" s="109"/>
      <c r="AO839" s="108"/>
      <c r="AP839" s="108"/>
      <c r="AQ839" s="108"/>
      <c r="AR839" s="108"/>
      <c r="AS839" s="108"/>
      <c r="AT839" s="108"/>
      <c r="AU839" s="108"/>
      <c r="AV839" s="108"/>
      <c r="AW839" s="108"/>
      <c r="AX839" s="108"/>
      <c r="AY839" s="108"/>
      <c r="AZ839" s="108"/>
      <c r="BA839" s="108"/>
      <c r="BB839" s="108"/>
      <c r="BC839" s="108"/>
      <c r="BD839" s="108"/>
      <c r="BE839" s="108"/>
    </row>
    <row r="840" spans="1:57" ht="12.75" customHeight="1">
      <c r="A840" s="108"/>
      <c r="B840" s="108"/>
      <c r="C840" s="108"/>
      <c r="D840" s="108"/>
      <c r="E840" s="108"/>
      <c r="F840" s="108"/>
      <c r="G840" s="108"/>
      <c r="H840" s="108"/>
      <c r="I840" s="108"/>
      <c r="J840" s="108"/>
      <c r="K840" s="108"/>
      <c r="L840" s="108"/>
      <c r="M840" s="108"/>
      <c r="N840" s="108"/>
      <c r="O840" s="108"/>
      <c r="P840" s="108"/>
      <c r="Q840" s="108"/>
      <c r="R840" s="108"/>
      <c r="S840" s="108"/>
      <c r="T840" s="108"/>
      <c r="U840" s="108"/>
      <c r="V840" s="108"/>
      <c r="W840" s="108"/>
      <c r="X840" s="108"/>
      <c r="Y840" s="108"/>
      <c r="Z840" s="108"/>
      <c r="AA840" s="108"/>
      <c r="AB840" s="108"/>
      <c r="AC840" s="108"/>
      <c r="AD840" s="108"/>
      <c r="AE840" s="108"/>
      <c r="AF840" s="108"/>
      <c r="AG840" s="108"/>
      <c r="AH840" s="108"/>
      <c r="AI840" s="108"/>
      <c r="AJ840" s="108"/>
      <c r="AK840" s="108"/>
      <c r="AL840" s="108"/>
      <c r="AM840" s="108"/>
      <c r="AN840" s="109"/>
      <c r="AO840" s="108"/>
      <c r="AP840" s="108"/>
      <c r="AQ840" s="108"/>
      <c r="AR840" s="108"/>
      <c r="AS840" s="108"/>
      <c r="AT840" s="108"/>
      <c r="AU840" s="108"/>
      <c r="AV840" s="108"/>
      <c r="AW840" s="108"/>
      <c r="AX840" s="108"/>
      <c r="AY840" s="108"/>
      <c r="AZ840" s="108"/>
      <c r="BA840" s="108"/>
      <c r="BB840" s="108"/>
      <c r="BC840" s="108"/>
      <c r="BD840" s="108"/>
      <c r="BE840" s="108"/>
    </row>
    <row r="841" spans="1:57" ht="12.75" customHeight="1">
      <c r="A841" s="108"/>
      <c r="B841" s="108"/>
      <c r="C841" s="108"/>
      <c r="D841" s="108"/>
      <c r="E841" s="108"/>
      <c r="F841" s="108"/>
      <c r="G841" s="108"/>
      <c r="H841" s="108"/>
      <c r="I841" s="108"/>
      <c r="J841" s="108"/>
      <c r="K841" s="108"/>
      <c r="L841" s="108"/>
      <c r="M841" s="108"/>
      <c r="N841" s="108"/>
      <c r="O841" s="108"/>
      <c r="P841" s="108"/>
      <c r="Q841" s="108"/>
      <c r="R841" s="108"/>
      <c r="S841" s="108"/>
      <c r="T841" s="108"/>
      <c r="U841" s="108"/>
      <c r="V841" s="108"/>
      <c r="W841" s="108"/>
      <c r="X841" s="108"/>
      <c r="Y841" s="108"/>
      <c r="Z841" s="108"/>
      <c r="AA841" s="108"/>
      <c r="AB841" s="108"/>
      <c r="AC841" s="108"/>
      <c r="AD841" s="108"/>
      <c r="AE841" s="108"/>
      <c r="AF841" s="108"/>
      <c r="AG841" s="108"/>
      <c r="AH841" s="108"/>
      <c r="AI841" s="108"/>
      <c r="AJ841" s="108"/>
      <c r="AK841" s="108"/>
      <c r="AL841" s="108"/>
      <c r="AM841" s="108"/>
      <c r="AN841" s="109"/>
      <c r="AO841" s="108"/>
      <c r="AP841" s="108"/>
      <c r="AQ841" s="108"/>
      <c r="AR841" s="108"/>
      <c r="AS841" s="108"/>
      <c r="AT841" s="108"/>
      <c r="AU841" s="108"/>
      <c r="AV841" s="108"/>
      <c r="AW841" s="108"/>
      <c r="AX841" s="108"/>
      <c r="AY841" s="108"/>
      <c r="AZ841" s="108"/>
      <c r="BA841" s="108"/>
      <c r="BB841" s="108"/>
      <c r="BC841" s="108"/>
      <c r="BD841" s="108"/>
      <c r="BE841" s="108"/>
    </row>
    <row r="842" spans="1:57" ht="12.75" customHeight="1">
      <c r="A842" s="108"/>
      <c r="B842" s="108"/>
      <c r="C842" s="108"/>
      <c r="D842" s="108"/>
      <c r="E842" s="108"/>
      <c r="F842" s="108"/>
      <c r="G842" s="108"/>
      <c r="H842" s="108"/>
      <c r="I842" s="108"/>
      <c r="J842" s="108"/>
      <c r="K842" s="108"/>
      <c r="L842" s="108"/>
      <c r="M842" s="108"/>
      <c r="N842" s="108"/>
      <c r="O842" s="108"/>
      <c r="P842" s="108"/>
      <c r="Q842" s="108"/>
      <c r="R842" s="108"/>
      <c r="S842" s="108"/>
      <c r="T842" s="108"/>
      <c r="U842" s="108"/>
      <c r="V842" s="108"/>
      <c r="W842" s="108"/>
      <c r="X842" s="108"/>
      <c r="Y842" s="108"/>
      <c r="Z842" s="108"/>
      <c r="AA842" s="108"/>
      <c r="AB842" s="108"/>
      <c r="AC842" s="108"/>
      <c r="AD842" s="108"/>
      <c r="AE842" s="108"/>
      <c r="AF842" s="108"/>
      <c r="AG842" s="108"/>
      <c r="AH842" s="108"/>
      <c r="AI842" s="108"/>
      <c r="AJ842" s="108"/>
      <c r="AK842" s="108"/>
      <c r="AL842" s="108"/>
      <c r="AM842" s="108"/>
      <c r="AN842" s="109"/>
      <c r="AO842" s="108"/>
      <c r="AP842" s="108"/>
      <c r="AQ842" s="108"/>
      <c r="AR842" s="108"/>
      <c r="AS842" s="108"/>
      <c r="AT842" s="108"/>
      <c r="AU842" s="108"/>
      <c r="AV842" s="108"/>
      <c r="AW842" s="108"/>
      <c r="AX842" s="108"/>
      <c r="AY842" s="108"/>
      <c r="AZ842" s="108"/>
      <c r="BA842" s="108"/>
      <c r="BB842" s="108"/>
      <c r="BC842" s="108"/>
      <c r="BD842" s="108"/>
      <c r="BE842" s="108"/>
    </row>
    <row r="843" spans="1:57" ht="12.75" customHeight="1">
      <c r="A843" s="108"/>
      <c r="B843" s="108"/>
      <c r="C843" s="108"/>
      <c r="D843" s="108"/>
      <c r="E843" s="108"/>
      <c r="F843" s="108"/>
      <c r="G843" s="108"/>
      <c r="H843" s="108"/>
      <c r="I843" s="108"/>
      <c r="J843" s="108"/>
      <c r="K843" s="108"/>
      <c r="L843" s="108"/>
      <c r="M843" s="108"/>
      <c r="N843" s="108"/>
      <c r="O843" s="108"/>
      <c r="P843" s="108"/>
      <c r="Q843" s="108"/>
      <c r="R843" s="108"/>
      <c r="S843" s="108"/>
      <c r="T843" s="108"/>
      <c r="U843" s="108"/>
      <c r="V843" s="108"/>
      <c r="W843" s="108"/>
      <c r="X843" s="108"/>
      <c r="Y843" s="108"/>
      <c r="Z843" s="108"/>
      <c r="AA843" s="108"/>
      <c r="AB843" s="108"/>
      <c r="AC843" s="108"/>
      <c r="AD843" s="108"/>
      <c r="AE843" s="108"/>
      <c r="AF843" s="108"/>
      <c r="AG843" s="108"/>
      <c r="AH843" s="108"/>
      <c r="AI843" s="108"/>
      <c r="AJ843" s="108"/>
      <c r="AK843" s="108"/>
      <c r="AL843" s="108"/>
      <c r="AM843" s="108"/>
      <c r="AN843" s="109"/>
      <c r="AO843" s="108"/>
      <c r="AP843" s="108"/>
      <c r="AQ843" s="108"/>
      <c r="AR843" s="108"/>
      <c r="AS843" s="108"/>
      <c r="AT843" s="108"/>
      <c r="AU843" s="108"/>
      <c r="AV843" s="108"/>
      <c r="AW843" s="108"/>
      <c r="AX843" s="108"/>
      <c r="AY843" s="108"/>
      <c r="AZ843" s="108"/>
      <c r="BA843" s="108"/>
      <c r="BB843" s="108"/>
      <c r="BC843" s="108"/>
      <c r="BD843" s="108"/>
      <c r="BE843" s="108"/>
    </row>
    <row r="844" spans="1:57" ht="12.75" customHeight="1">
      <c r="A844" s="108"/>
      <c r="B844" s="108"/>
      <c r="C844" s="108"/>
      <c r="D844" s="108"/>
      <c r="E844" s="108"/>
      <c r="F844" s="108"/>
      <c r="G844" s="108"/>
      <c r="H844" s="108"/>
      <c r="I844" s="108"/>
      <c r="J844" s="108"/>
      <c r="K844" s="108"/>
      <c r="L844" s="108"/>
      <c r="M844" s="108"/>
      <c r="N844" s="108"/>
      <c r="O844" s="108"/>
      <c r="P844" s="108"/>
      <c r="Q844" s="108"/>
      <c r="R844" s="108"/>
      <c r="S844" s="108"/>
      <c r="T844" s="108"/>
      <c r="U844" s="108"/>
      <c r="V844" s="108"/>
      <c r="W844" s="108"/>
      <c r="X844" s="108"/>
      <c r="Y844" s="108"/>
      <c r="Z844" s="108"/>
      <c r="AA844" s="108"/>
      <c r="AB844" s="108"/>
      <c r="AC844" s="108"/>
      <c r="AD844" s="108"/>
      <c r="AE844" s="108"/>
      <c r="AF844" s="108"/>
      <c r="AG844" s="108"/>
      <c r="AH844" s="108"/>
      <c r="AI844" s="108"/>
      <c r="AJ844" s="108"/>
      <c r="AK844" s="108"/>
      <c r="AL844" s="108"/>
      <c r="AM844" s="108"/>
      <c r="AN844" s="109"/>
      <c r="AO844" s="108"/>
      <c r="AP844" s="108"/>
      <c r="AQ844" s="108"/>
      <c r="AR844" s="108"/>
      <c r="AS844" s="108"/>
      <c r="AT844" s="108"/>
      <c r="AU844" s="108"/>
      <c r="AV844" s="108"/>
      <c r="AW844" s="108"/>
      <c r="AX844" s="108"/>
      <c r="AY844" s="108"/>
      <c r="AZ844" s="108"/>
      <c r="BA844" s="108"/>
      <c r="BB844" s="108"/>
      <c r="BC844" s="108"/>
      <c r="BD844" s="108"/>
      <c r="BE844" s="108"/>
    </row>
    <row r="845" spans="1:57" ht="12.75" customHeight="1">
      <c r="A845" s="108"/>
      <c r="B845" s="108"/>
      <c r="C845" s="108"/>
      <c r="D845" s="108"/>
      <c r="E845" s="108"/>
      <c r="F845" s="108"/>
      <c r="G845" s="108"/>
      <c r="H845" s="108"/>
      <c r="I845" s="108"/>
      <c r="J845" s="108"/>
      <c r="K845" s="108"/>
      <c r="L845" s="108"/>
      <c r="M845" s="108"/>
      <c r="N845" s="108"/>
      <c r="O845" s="108"/>
      <c r="P845" s="108"/>
      <c r="Q845" s="108"/>
      <c r="R845" s="108"/>
      <c r="S845" s="108"/>
      <c r="T845" s="108"/>
      <c r="U845" s="108"/>
      <c r="V845" s="108"/>
      <c r="W845" s="108"/>
      <c r="X845" s="108"/>
      <c r="Y845" s="108"/>
      <c r="Z845" s="108"/>
      <c r="AA845" s="108"/>
      <c r="AB845" s="108"/>
      <c r="AC845" s="108"/>
      <c r="AD845" s="108"/>
      <c r="AE845" s="108"/>
      <c r="AF845" s="108"/>
      <c r="AG845" s="108"/>
      <c r="AH845" s="108"/>
      <c r="AI845" s="108"/>
      <c r="AJ845" s="108"/>
      <c r="AK845" s="108"/>
      <c r="AL845" s="108"/>
      <c r="AM845" s="108"/>
      <c r="AN845" s="109"/>
      <c r="AO845" s="108"/>
      <c r="AP845" s="108"/>
      <c r="AQ845" s="108"/>
      <c r="AR845" s="108"/>
      <c r="AS845" s="108"/>
      <c r="AT845" s="108"/>
      <c r="AU845" s="108"/>
      <c r="AV845" s="108"/>
      <c r="AW845" s="108"/>
      <c r="AX845" s="108"/>
      <c r="AY845" s="108"/>
      <c r="AZ845" s="108"/>
      <c r="BA845" s="108"/>
      <c r="BB845" s="108"/>
      <c r="BC845" s="108"/>
      <c r="BD845" s="108"/>
      <c r="BE845" s="108"/>
    </row>
    <row r="846" spans="1:57" ht="12.75" customHeight="1">
      <c r="A846" s="108"/>
      <c r="B846" s="108"/>
      <c r="C846" s="108"/>
      <c r="D846" s="108"/>
      <c r="E846" s="108"/>
      <c r="F846" s="108"/>
      <c r="G846" s="108"/>
      <c r="H846" s="108"/>
      <c r="I846" s="108"/>
      <c r="J846" s="108"/>
      <c r="K846" s="108"/>
      <c r="L846" s="108"/>
      <c r="M846" s="108"/>
      <c r="N846" s="108"/>
      <c r="O846" s="108"/>
      <c r="P846" s="108"/>
      <c r="Q846" s="108"/>
      <c r="R846" s="108"/>
      <c r="S846" s="108"/>
      <c r="T846" s="108"/>
      <c r="U846" s="108"/>
      <c r="V846" s="108"/>
      <c r="W846" s="108"/>
      <c r="X846" s="108"/>
      <c r="Y846" s="108"/>
      <c r="Z846" s="108"/>
      <c r="AA846" s="108"/>
      <c r="AB846" s="108"/>
      <c r="AC846" s="108"/>
      <c r="AD846" s="108"/>
      <c r="AE846" s="108"/>
      <c r="AF846" s="108"/>
      <c r="AG846" s="108"/>
      <c r="AH846" s="108"/>
      <c r="AI846" s="108"/>
      <c r="AJ846" s="108"/>
      <c r="AK846" s="108"/>
      <c r="AL846" s="108"/>
      <c r="AM846" s="108"/>
      <c r="AN846" s="109"/>
      <c r="AO846" s="108"/>
      <c r="AP846" s="108"/>
      <c r="AQ846" s="108"/>
      <c r="AR846" s="108"/>
      <c r="AS846" s="108"/>
      <c r="AT846" s="108"/>
      <c r="AU846" s="108"/>
      <c r="AV846" s="108"/>
      <c r="AW846" s="108"/>
      <c r="AX846" s="108"/>
      <c r="AY846" s="108"/>
      <c r="AZ846" s="108"/>
      <c r="BA846" s="108"/>
      <c r="BB846" s="108"/>
      <c r="BC846" s="108"/>
      <c r="BD846" s="108"/>
      <c r="BE846" s="108"/>
    </row>
    <row r="847" spans="1:57" ht="12.75" customHeight="1">
      <c r="A847" s="108"/>
      <c r="B847" s="108"/>
      <c r="C847" s="108"/>
      <c r="D847" s="108"/>
      <c r="E847" s="108"/>
      <c r="F847" s="108"/>
      <c r="G847" s="108"/>
      <c r="H847" s="108"/>
      <c r="I847" s="108"/>
      <c r="J847" s="108"/>
      <c r="K847" s="108"/>
      <c r="L847" s="108"/>
      <c r="M847" s="108"/>
      <c r="N847" s="108"/>
      <c r="O847" s="108"/>
      <c r="P847" s="108"/>
      <c r="Q847" s="108"/>
      <c r="R847" s="108"/>
      <c r="S847" s="108"/>
      <c r="T847" s="108"/>
      <c r="U847" s="108"/>
      <c r="V847" s="108"/>
      <c r="W847" s="108"/>
      <c r="X847" s="108"/>
      <c r="Y847" s="108"/>
      <c r="Z847" s="108"/>
      <c r="AA847" s="108"/>
      <c r="AB847" s="108"/>
      <c r="AC847" s="108"/>
      <c r="AD847" s="108"/>
      <c r="AE847" s="108"/>
      <c r="AF847" s="108"/>
      <c r="AG847" s="108"/>
      <c r="AH847" s="108"/>
      <c r="AI847" s="108"/>
      <c r="AJ847" s="108"/>
      <c r="AK847" s="108"/>
      <c r="AL847" s="108"/>
      <c r="AM847" s="108"/>
      <c r="AN847" s="109"/>
      <c r="AO847" s="108"/>
      <c r="AP847" s="108"/>
      <c r="AQ847" s="108"/>
      <c r="AR847" s="108"/>
      <c r="AS847" s="108"/>
      <c r="AT847" s="108"/>
      <c r="AU847" s="108"/>
      <c r="AV847" s="108"/>
      <c r="AW847" s="108"/>
      <c r="AX847" s="108"/>
      <c r="AY847" s="108"/>
      <c r="AZ847" s="108"/>
      <c r="BA847" s="108"/>
      <c r="BB847" s="108"/>
      <c r="BC847" s="108"/>
      <c r="BD847" s="108"/>
      <c r="BE847" s="108"/>
    </row>
    <row r="848" spans="1:57" ht="12.75" customHeight="1">
      <c r="A848" s="108"/>
      <c r="B848" s="108"/>
      <c r="C848" s="108"/>
      <c r="D848" s="108"/>
      <c r="E848" s="108"/>
      <c r="F848" s="108"/>
      <c r="G848" s="108"/>
      <c r="H848" s="108"/>
      <c r="I848" s="108"/>
      <c r="J848" s="108"/>
      <c r="K848" s="108"/>
      <c r="L848" s="108"/>
      <c r="M848" s="108"/>
      <c r="N848" s="108"/>
      <c r="O848" s="108"/>
      <c r="P848" s="108"/>
      <c r="Q848" s="108"/>
      <c r="R848" s="108"/>
      <c r="S848" s="108"/>
      <c r="T848" s="108"/>
      <c r="U848" s="108"/>
      <c r="V848" s="108"/>
      <c r="W848" s="108"/>
      <c r="X848" s="108"/>
      <c r="Y848" s="108"/>
      <c r="Z848" s="108"/>
      <c r="AA848" s="108"/>
      <c r="AB848" s="108"/>
      <c r="AC848" s="108"/>
      <c r="AD848" s="108"/>
      <c r="AE848" s="108"/>
      <c r="AF848" s="108"/>
      <c r="AG848" s="108"/>
      <c r="AH848" s="108"/>
      <c r="AI848" s="108"/>
      <c r="AJ848" s="108"/>
      <c r="AK848" s="108"/>
      <c r="AL848" s="108"/>
      <c r="AM848" s="108"/>
      <c r="AN848" s="109"/>
      <c r="AO848" s="108"/>
      <c r="AP848" s="108"/>
      <c r="AQ848" s="108"/>
      <c r="AR848" s="108"/>
      <c r="AS848" s="108"/>
      <c r="AT848" s="108"/>
      <c r="AU848" s="108"/>
      <c r="AV848" s="108"/>
      <c r="AW848" s="108"/>
      <c r="AX848" s="108"/>
      <c r="AY848" s="108"/>
      <c r="AZ848" s="108"/>
      <c r="BA848" s="108"/>
      <c r="BB848" s="108"/>
      <c r="BC848" s="108"/>
      <c r="BD848" s="108"/>
      <c r="BE848" s="108"/>
    </row>
    <row r="849" spans="1:57" ht="12.75" customHeight="1">
      <c r="A849" s="108"/>
      <c r="B849" s="108"/>
      <c r="C849" s="108"/>
      <c r="D849" s="108"/>
      <c r="E849" s="108"/>
      <c r="F849" s="108"/>
      <c r="G849" s="108"/>
      <c r="H849" s="108"/>
      <c r="I849" s="108"/>
      <c r="J849" s="108"/>
      <c r="K849" s="108"/>
      <c r="L849" s="108"/>
      <c r="M849" s="108"/>
      <c r="N849" s="108"/>
      <c r="O849" s="108"/>
      <c r="P849" s="108"/>
      <c r="Q849" s="108"/>
      <c r="R849" s="108"/>
      <c r="S849" s="108"/>
      <c r="T849" s="108"/>
      <c r="U849" s="108"/>
      <c r="V849" s="108"/>
      <c r="W849" s="108"/>
      <c r="X849" s="108"/>
      <c r="Y849" s="108"/>
      <c r="Z849" s="108"/>
      <c r="AA849" s="108"/>
      <c r="AB849" s="108"/>
      <c r="AC849" s="108"/>
      <c r="AD849" s="108"/>
      <c r="AE849" s="108"/>
      <c r="AF849" s="108"/>
      <c r="AG849" s="108"/>
      <c r="AH849" s="108"/>
      <c r="AI849" s="108"/>
      <c r="AJ849" s="108"/>
      <c r="AK849" s="108"/>
      <c r="AL849" s="108"/>
      <c r="AM849" s="108"/>
      <c r="AN849" s="109"/>
      <c r="AO849" s="108"/>
      <c r="AP849" s="108"/>
      <c r="AQ849" s="108"/>
      <c r="AR849" s="108"/>
      <c r="AS849" s="108"/>
      <c r="AT849" s="108"/>
      <c r="AU849" s="108"/>
      <c r="AV849" s="108"/>
      <c r="AW849" s="108"/>
      <c r="AX849" s="108"/>
      <c r="AY849" s="108"/>
      <c r="AZ849" s="108"/>
      <c r="BA849" s="108"/>
      <c r="BB849" s="108"/>
      <c r="BC849" s="108"/>
      <c r="BD849" s="108"/>
      <c r="BE849" s="108"/>
    </row>
    <row r="850" spans="1:57" ht="12.75" customHeight="1">
      <c r="A850" s="108"/>
      <c r="B850" s="108"/>
      <c r="C850" s="108"/>
      <c r="D850" s="108"/>
      <c r="E850" s="108"/>
      <c r="F850" s="108"/>
      <c r="G850" s="108"/>
      <c r="H850" s="108"/>
      <c r="I850" s="108"/>
      <c r="J850" s="108"/>
      <c r="K850" s="108"/>
      <c r="L850" s="108"/>
      <c r="M850" s="108"/>
      <c r="N850" s="108"/>
      <c r="O850" s="108"/>
      <c r="P850" s="108"/>
      <c r="Q850" s="108"/>
      <c r="R850" s="108"/>
      <c r="S850" s="108"/>
      <c r="T850" s="108"/>
      <c r="U850" s="108"/>
      <c r="V850" s="108"/>
      <c r="W850" s="108"/>
      <c r="X850" s="108"/>
      <c r="Y850" s="108"/>
      <c r="Z850" s="108"/>
      <c r="AA850" s="108"/>
      <c r="AB850" s="108"/>
      <c r="AC850" s="108"/>
      <c r="AD850" s="108"/>
      <c r="AE850" s="108"/>
      <c r="AF850" s="108"/>
      <c r="AG850" s="108"/>
      <c r="AH850" s="108"/>
      <c r="AI850" s="108"/>
      <c r="AJ850" s="108"/>
      <c r="AK850" s="108"/>
      <c r="AL850" s="108"/>
      <c r="AM850" s="108"/>
      <c r="AN850" s="109"/>
      <c r="AO850" s="108"/>
      <c r="AP850" s="108"/>
      <c r="AQ850" s="108"/>
      <c r="AR850" s="108"/>
      <c r="AS850" s="108"/>
      <c r="AT850" s="108"/>
      <c r="AU850" s="108"/>
      <c r="AV850" s="108"/>
      <c r="AW850" s="108"/>
      <c r="AX850" s="108"/>
      <c r="AY850" s="108"/>
      <c r="AZ850" s="108"/>
      <c r="BA850" s="108"/>
      <c r="BB850" s="108"/>
      <c r="BC850" s="108"/>
      <c r="BD850" s="108"/>
      <c r="BE850" s="108"/>
    </row>
    <row r="851" spans="1:57" ht="12.75" customHeight="1">
      <c r="A851" s="108"/>
      <c r="B851" s="108"/>
      <c r="C851" s="108"/>
      <c r="D851" s="108"/>
      <c r="E851" s="108"/>
      <c r="F851" s="108"/>
      <c r="G851" s="108"/>
      <c r="H851" s="108"/>
      <c r="I851" s="108"/>
      <c r="J851" s="108"/>
      <c r="K851" s="108"/>
      <c r="L851" s="108"/>
      <c r="M851" s="108"/>
      <c r="N851" s="108"/>
      <c r="O851" s="108"/>
      <c r="P851" s="108"/>
      <c r="Q851" s="108"/>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8"/>
      <c r="AN851" s="109"/>
      <c r="AO851" s="108"/>
      <c r="AP851" s="108"/>
      <c r="AQ851" s="108"/>
      <c r="AR851" s="108"/>
      <c r="AS851" s="108"/>
      <c r="AT851" s="108"/>
      <c r="AU851" s="108"/>
      <c r="AV851" s="108"/>
      <c r="AW851" s="108"/>
      <c r="AX851" s="108"/>
      <c r="AY851" s="108"/>
      <c r="AZ851" s="108"/>
      <c r="BA851" s="108"/>
      <c r="BB851" s="108"/>
      <c r="BC851" s="108"/>
      <c r="BD851" s="108"/>
      <c r="BE851" s="108"/>
    </row>
    <row r="852" spans="1:57" ht="12.75" customHeight="1">
      <c r="A852" s="108"/>
      <c r="B852" s="108"/>
      <c r="C852" s="108"/>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8"/>
      <c r="AN852" s="109"/>
      <c r="AO852" s="108"/>
      <c r="AP852" s="108"/>
      <c r="AQ852" s="108"/>
      <c r="AR852" s="108"/>
      <c r="AS852" s="108"/>
      <c r="AT852" s="108"/>
      <c r="AU852" s="108"/>
      <c r="AV852" s="108"/>
      <c r="AW852" s="108"/>
      <c r="AX852" s="108"/>
      <c r="AY852" s="108"/>
      <c r="AZ852" s="108"/>
      <c r="BA852" s="108"/>
      <c r="BB852" s="108"/>
      <c r="BC852" s="108"/>
      <c r="BD852" s="108"/>
      <c r="BE852" s="108"/>
    </row>
    <row r="853" spans="1:57" ht="12.75" customHeight="1">
      <c r="A853" s="108"/>
      <c r="B853" s="108"/>
      <c r="C853" s="108"/>
      <c r="D853" s="108"/>
      <c r="E853" s="108"/>
      <c r="F853" s="108"/>
      <c r="G853" s="108"/>
      <c r="H853" s="108"/>
      <c r="I853" s="108"/>
      <c r="J853" s="108"/>
      <c r="K853" s="108"/>
      <c r="L853" s="108"/>
      <c r="M853" s="108"/>
      <c r="N853" s="108"/>
      <c r="O853" s="108"/>
      <c r="P853" s="108"/>
      <c r="Q853" s="108"/>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8"/>
      <c r="AN853" s="109"/>
      <c r="AO853" s="108"/>
      <c r="AP853" s="108"/>
      <c r="AQ853" s="108"/>
      <c r="AR853" s="108"/>
      <c r="AS853" s="108"/>
      <c r="AT853" s="108"/>
      <c r="AU853" s="108"/>
      <c r="AV853" s="108"/>
      <c r="AW853" s="108"/>
      <c r="AX853" s="108"/>
      <c r="AY853" s="108"/>
      <c r="AZ853" s="108"/>
      <c r="BA853" s="108"/>
      <c r="BB853" s="108"/>
      <c r="BC853" s="108"/>
      <c r="BD853" s="108"/>
      <c r="BE853" s="108"/>
    </row>
    <row r="854" spans="1:57" ht="12.75" customHeight="1">
      <c r="A854" s="108"/>
      <c r="B854" s="108"/>
      <c r="C854" s="108"/>
      <c r="D854" s="108"/>
      <c r="E854" s="108"/>
      <c r="F854" s="108"/>
      <c r="G854" s="108"/>
      <c r="H854" s="108"/>
      <c r="I854" s="108"/>
      <c r="J854" s="108"/>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8"/>
      <c r="AN854" s="109"/>
      <c r="AO854" s="108"/>
      <c r="AP854" s="108"/>
      <c r="AQ854" s="108"/>
      <c r="AR854" s="108"/>
      <c r="AS854" s="108"/>
      <c r="AT854" s="108"/>
      <c r="AU854" s="108"/>
      <c r="AV854" s="108"/>
      <c r="AW854" s="108"/>
      <c r="AX854" s="108"/>
      <c r="AY854" s="108"/>
      <c r="AZ854" s="108"/>
      <c r="BA854" s="108"/>
      <c r="BB854" s="108"/>
      <c r="BC854" s="108"/>
      <c r="BD854" s="108"/>
      <c r="BE854" s="108"/>
    </row>
    <row r="855" spans="1:57" ht="12.75" customHeight="1">
      <c r="A855" s="108"/>
      <c r="B855" s="108"/>
      <c r="C855" s="108"/>
      <c r="D855" s="108"/>
      <c r="E855" s="108"/>
      <c r="F855" s="108"/>
      <c r="G855" s="108"/>
      <c r="H855" s="108"/>
      <c r="I855" s="108"/>
      <c r="J855" s="108"/>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8"/>
      <c r="AN855" s="109"/>
      <c r="AO855" s="108"/>
      <c r="AP855" s="108"/>
      <c r="AQ855" s="108"/>
      <c r="AR855" s="108"/>
      <c r="AS855" s="108"/>
      <c r="AT855" s="108"/>
      <c r="AU855" s="108"/>
      <c r="AV855" s="108"/>
      <c r="AW855" s="108"/>
      <c r="AX855" s="108"/>
      <c r="AY855" s="108"/>
      <c r="AZ855" s="108"/>
      <c r="BA855" s="108"/>
      <c r="BB855" s="108"/>
      <c r="BC855" s="108"/>
      <c r="BD855" s="108"/>
      <c r="BE855" s="108"/>
    </row>
    <row r="856" spans="1:57" ht="12.75" customHeight="1">
      <c r="A856" s="108"/>
      <c r="B856" s="108"/>
      <c r="C856" s="108"/>
      <c r="D856" s="108"/>
      <c r="E856" s="108"/>
      <c r="F856" s="108"/>
      <c r="G856" s="108"/>
      <c r="H856" s="108"/>
      <c r="I856" s="108"/>
      <c r="J856" s="108"/>
      <c r="K856" s="108"/>
      <c r="L856" s="108"/>
      <c r="M856" s="108"/>
      <c r="N856" s="108"/>
      <c r="O856" s="108"/>
      <c r="P856" s="108"/>
      <c r="Q856" s="108"/>
      <c r="R856" s="108"/>
      <c r="S856" s="108"/>
      <c r="T856" s="108"/>
      <c r="U856" s="108"/>
      <c r="V856" s="108"/>
      <c r="W856" s="108"/>
      <c r="X856" s="108"/>
      <c r="Y856" s="108"/>
      <c r="Z856" s="108"/>
      <c r="AA856" s="108"/>
      <c r="AB856" s="108"/>
      <c r="AC856" s="108"/>
      <c r="AD856" s="108"/>
      <c r="AE856" s="108"/>
      <c r="AF856" s="108"/>
      <c r="AG856" s="108"/>
      <c r="AH856" s="108"/>
      <c r="AI856" s="108"/>
      <c r="AJ856" s="108"/>
      <c r="AK856" s="108"/>
      <c r="AL856" s="108"/>
      <c r="AM856" s="108"/>
      <c r="AN856" s="109"/>
      <c r="AO856" s="108"/>
      <c r="AP856" s="108"/>
      <c r="AQ856" s="108"/>
      <c r="AR856" s="108"/>
      <c r="AS856" s="108"/>
      <c r="AT856" s="108"/>
      <c r="AU856" s="108"/>
      <c r="AV856" s="108"/>
      <c r="AW856" s="108"/>
      <c r="AX856" s="108"/>
      <c r="AY856" s="108"/>
      <c r="AZ856" s="108"/>
      <c r="BA856" s="108"/>
      <c r="BB856" s="108"/>
      <c r="BC856" s="108"/>
      <c r="BD856" s="108"/>
      <c r="BE856" s="108"/>
    </row>
    <row r="857" spans="1:57" ht="12.75" customHeight="1">
      <c r="A857" s="108"/>
      <c r="B857" s="108"/>
      <c r="C857" s="108"/>
      <c r="D857" s="108"/>
      <c r="E857" s="108"/>
      <c r="F857" s="108"/>
      <c r="G857" s="108"/>
      <c r="H857" s="108"/>
      <c r="I857" s="108"/>
      <c r="J857" s="108"/>
      <c r="K857" s="108"/>
      <c r="L857" s="108"/>
      <c r="M857" s="108"/>
      <c r="N857" s="108"/>
      <c r="O857" s="108"/>
      <c r="P857" s="108"/>
      <c r="Q857" s="108"/>
      <c r="R857" s="108"/>
      <c r="S857" s="108"/>
      <c r="T857" s="108"/>
      <c r="U857" s="108"/>
      <c r="V857" s="108"/>
      <c r="W857" s="108"/>
      <c r="X857" s="108"/>
      <c r="Y857" s="108"/>
      <c r="Z857" s="108"/>
      <c r="AA857" s="108"/>
      <c r="AB857" s="108"/>
      <c r="AC857" s="108"/>
      <c r="AD857" s="108"/>
      <c r="AE857" s="108"/>
      <c r="AF857" s="108"/>
      <c r="AG857" s="108"/>
      <c r="AH857" s="108"/>
      <c r="AI857" s="108"/>
      <c r="AJ857" s="108"/>
      <c r="AK857" s="108"/>
      <c r="AL857" s="108"/>
      <c r="AM857" s="108"/>
      <c r="AN857" s="109"/>
      <c r="AO857" s="108"/>
      <c r="AP857" s="108"/>
      <c r="AQ857" s="108"/>
      <c r="AR857" s="108"/>
      <c r="AS857" s="108"/>
      <c r="AT857" s="108"/>
      <c r="AU857" s="108"/>
      <c r="AV857" s="108"/>
      <c r="AW857" s="108"/>
      <c r="AX857" s="108"/>
      <c r="AY857" s="108"/>
      <c r="AZ857" s="108"/>
      <c r="BA857" s="108"/>
      <c r="BB857" s="108"/>
      <c r="BC857" s="108"/>
      <c r="BD857" s="108"/>
      <c r="BE857" s="108"/>
    </row>
    <row r="858" spans="1:57" ht="12.75" customHeight="1">
      <c r="A858" s="108"/>
      <c r="B858" s="108"/>
      <c r="C858" s="108"/>
      <c r="D858" s="108"/>
      <c r="E858" s="108"/>
      <c r="F858" s="108"/>
      <c r="G858" s="108"/>
      <c r="H858" s="108"/>
      <c r="I858" s="108"/>
      <c r="J858" s="108"/>
      <c r="K858" s="108"/>
      <c r="L858" s="108"/>
      <c r="M858" s="108"/>
      <c r="N858" s="108"/>
      <c r="O858" s="108"/>
      <c r="P858" s="108"/>
      <c r="Q858" s="108"/>
      <c r="R858" s="108"/>
      <c r="S858" s="108"/>
      <c r="T858" s="108"/>
      <c r="U858" s="108"/>
      <c r="V858" s="108"/>
      <c r="W858" s="108"/>
      <c r="X858" s="108"/>
      <c r="Y858" s="108"/>
      <c r="Z858" s="108"/>
      <c r="AA858" s="108"/>
      <c r="AB858" s="108"/>
      <c r="AC858" s="108"/>
      <c r="AD858" s="108"/>
      <c r="AE858" s="108"/>
      <c r="AF858" s="108"/>
      <c r="AG858" s="108"/>
      <c r="AH858" s="108"/>
      <c r="AI858" s="108"/>
      <c r="AJ858" s="108"/>
      <c r="AK858" s="108"/>
      <c r="AL858" s="108"/>
      <c r="AM858" s="108"/>
      <c r="AN858" s="109"/>
      <c r="AO858" s="108"/>
      <c r="AP858" s="108"/>
      <c r="AQ858" s="108"/>
      <c r="AR858" s="108"/>
      <c r="AS858" s="108"/>
      <c r="AT858" s="108"/>
      <c r="AU858" s="108"/>
      <c r="AV858" s="108"/>
      <c r="AW858" s="108"/>
      <c r="AX858" s="108"/>
      <c r="AY858" s="108"/>
      <c r="AZ858" s="108"/>
      <c r="BA858" s="108"/>
      <c r="BB858" s="108"/>
      <c r="BC858" s="108"/>
      <c r="BD858" s="108"/>
      <c r="BE858" s="108"/>
    </row>
    <row r="859" spans="1:57" ht="12.75" customHeight="1">
      <c r="A859" s="108"/>
      <c r="B859" s="108"/>
      <c r="C859" s="108"/>
      <c r="D859" s="108"/>
      <c r="E859" s="108"/>
      <c r="F859" s="108"/>
      <c r="G859" s="108"/>
      <c r="H859" s="108"/>
      <c r="I859" s="108"/>
      <c r="J859" s="108"/>
      <c r="K859" s="108"/>
      <c r="L859" s="108"/>
      <c r="M859" s="108"/>
      <c r="N859" s="108"/>
      <c r="O859" s="108"/>
      <c r="P859" s="108"/>
      <c r="Q859" s="108"/>
      <c r="R859" s="108"/>
      <c r="S859" s="108"/>
      <c r="T859" s="108"/>
      <c r="U859" s="108"/>
      <c r="V859" s="108"/>
      <c r="W859" s="108"/>
      <c r="X859" s="108"/>
      <c r="Y859" s="108"/>
      <c r="Z859" s="108"/>
      <c r="AA859" s="108"/>
      <c r="AB859" s="108"/>
      <c r="AC859" s="108"/>
      <c r="AD859" s="108"/>
      <c r="AE859" s="108"/>
      <c r="AF859" s="108"/>
      <c r="AG859" s="108"/>
      <c r="AH859" s="108"/>
      <c r="AI859" s="108"/>
      <c r="AJ859" s="108"/>
      <c r="AK859" s="108"/>
      <c r="AL859" s="108"/>
      <c r="AM859" s="108"/>
      <c r="AN859" s="109"/>
      <c r="AO859" s="108"/>
      <c r="AP859" s="108"/>
      <c r="AQ859" s="108"/>
      <c r="AR859" s="108"/>
      <c r="AS859" s="108"/>
      <c r="AT859" s="108"/>
      <c r="AU859" s="108"/>
      <c r="AV859" s="108"/>
      <c r="AW859" s="108"/>
      <c r="AX859" s="108"/>
      <c r="AY859" s="108"/>
      <c r="AZ859" s="108"/>
      <c r="BA859" s="108"/>
      <c r="BB859" s="108"/>
      <c r="BC859" s="108"/>
      <c r="BD859" s="108"/>
      <c r="BE859" s="108"/>
    </row>
    <row r="860" spans="1:57" ht="12.75" customHeight="1">
      <c r="A860" s="108"/>
      <c r="B860" s="108"/>
      <c r="C860" s="108"/>
      <c r="D860" s="108"/>
      <c r="E860" s="108"/>
      <c r="F860" s="108"/>
      <c r="G860" s="108"/>
      <c r="H860" s="108"/>
      <c r="I860" s="108"/>
      <c r="J860" s="108"/>
      <c r="K860" s="108"/>
      <c r="L860" s="108"/>
      <c r="M860" s="108"/>
      <c r="N860" s="108"/>
      <c r="O860" s="108"/>
      <c r="P860" s="108"/>
      <c r="Q860" s="108"/>
      <c r="R860" s="108"/>
      <c r="S860" s="108"/>
      <c r="T860" s="108"/>
      <c r="U860" s="108"/>
      <c r="V860" s="108"/>
      <c r="W860" s="108"/>
      <c r="X860" s="108"/>
      <c r="Y860" s="108"/>
      <c r="Z860" s="108"/>
      <c r="AA860" s="108"/>
      <c r="AB860" s="108"/>
      <c r="AC860" s="108"/>
      <c r="AD860" s="108"/>
      <c r="AE860" s="108"/>
      <c r="AF860" s="108"/>
      <c r="AG860" s="108"/>
      <c r="AH860" s="108"/>
      <c r="AI860" s="108"/>
      <c r="AJ860" s="108"/>
      <c r="AK860" s="108"/>
      <c r="AL860" s="108"/>
      <c r="AM860" s="108"/>
      <c r="AN860" s="109"/>
      <c r="AO860" s="108"/>
      <c r="AP860" s="108"/>
      <c r="AQ860" s="108"/>
      <c r="AR860" s="108"/>
      <c r="AS860" s="108"/>
      <c r="AT860" s="108"/>
      <c r="AU860" s="108"/>
      <c r="AV860" s="108"/>
      <c r="AW860" s="108"/>
      <c r="AX860" s="108"/>
      <c r="AY860" s="108"/>
      <c r="AZ860" s="108"/>
      <c r="BA860" s="108"/>
      <c r="BB860" s="108"/>
      <c r="BC860" s="108"/>
      <c r="BD860" s="108"/>
      <c r="BE860" s="108"/>
    </row>
    <row r="861" spans="1:57" ht="12.75" customHeight="1">
      <c r="A861" s="108"/>
      <c r="B861" s="108"/>
      <c r="C861" s="108"/>
      <c r="D861" s="108"/>
      <c r="E861" s="108"/>
      <c r="F861" s="108"/>
      <c r="G861" s="108"/>
      <c r="H861" s="108"/>
      <c r="I861" s="108"/>
      <c r="J861" s="108"/>
      <c r="K861" s="108"/>
      <c r="L861" s="108"/>
      <c r="M861" s="108"/>
      <c r="N861" s="108"/>
      <c r="O861" s="108"/>
      <c r="P861" s="108"/>
      <c r="Q861" s="108"/>
      <c r="R861" s="108"/>
      <c r="S861" s="108"/>
      <c r="T861" s="108"/>
      <c r="U861" s="108"/>
      <c r="V861" s="108"/>
      <c r="W861" s="108"/>
      <c r="X861" s="108"/>
      <c r="Y861" s="108"/>
      <c r="Z861" s="108"/>
      <c r="AA861" s="108"/>
      <c r="AB861" s="108"/>
      <c r="AC861" s="108"/>
      <c r="AD861" s="108"/>
      <c r="AE861" s="108"/>
      <c r="AF861" s="108"/>
      <c r="AG861" s="108"/>
      <c r="AH861" s="108"/>
      <c r="AI861" s="108"/>
      <c r="AJ861" s="108"/>
      <c r="AK861" s="108"/>
      <c r="AL861" s="108"/>
      <c r="AM861" s="108"/>
      <c r="AN861" s="109"/>
      <c r="AO861" s="108"/>
      <c r="AP861" s="108"/>
      <c r="AQ861" s="108"/>
      <c r="AR861" s="108"/>
      <c r="AS861" s="108"/>
      <c r="AT861" s="108"/>
      <c r="AU861" s="108"/>
      <c r="AV861" s="108"/>
      <c r="AW861" s="108"/>
      <c r="AX861" s="108"/>
      <c r="AY861" s="108"/>
      <c r="AZ861" s="108"/>
      <c r="BA861" s="108"/>
      <c r="BB861" s="108"/>
      <c r="BC861" s="108"/>
      <c r="BD861" s="108"/>
      <c r="BE861" s="108"/>
    </row>
    <row r="862" spans="1:57" ht="12.75" customHeight="1">
      <c r="A862" s="108"/>
      <c r="B862" s="108"/>
      <c r="C862" s="108"/>
      <c r="D862" s="108"/>
      <c r="E862" s="108"/>
      <c r="F862" s="108"/>
      <c r="G862" s="108"/>
      <c r="H862" s="108"/>
      <c r="I862" s="108"/>
      <c r="J862" s="108"/>
      <c r="K862" s="108"/>
      <c r="L862" s="108"/>
      <c r="M862" s="108"/>
      <c r="N862" s="108"/>
      <c r="O862" s="108"/>
      <c r="P862" s="108"/>
      <c r="Q862" s="108"/>
      <c r="R862" s="108"/>
      <c r="S862" s="108"/>
      <c r="T862" s="108"/>
      <c r="U862" s="108"/>
      <c r="V862" s="108"/>
      <c r="W862" s="108"/>
      <c r="X862" s="108"/>
      <c r="Y862" s="108"/>
      <c r="Z862" s="108"/>
      <c r="AA862" s="108"/>
      <c r="AB862" s="108"/>
      <c r="AC862" s="108"/>
      <c r="AD862" s="108"/>
      <c r="AE862" s="108"/>
      <c r="AF862" s="108"/>
      <c r="AG862" s="108"/>
      <c r="AH862" s="108"/>
      <c r="AI862" s="108"/>
      <c r="AJ862" s="108"/>
      <c r="AK862" s="108"/>
      <c r="AL862" s="108"/>
      <c r="AM862" s="108"/>
      <c r="AN862" s="109"/>
      <c r="AO862" s="108"/>
      <c r="AP862" s="108"/>
      <c r="AQ862" s="108"/>
      <c r="AR862" s="108"/>
      <c r="AS862" s="108"/>
      <c r="AT862" s="108"/>
      <c r="AU862" s="108"/>
      <c r="AV862" s="108"/>
      <c r="AW862" s="108"/>
      <c r="AX862" s="108"/>
      <c r="AY862" s="108"/>
      <c r="AZ862" s="108"/>
      <c r="BA862" s="108"/>
      <c r="BB862" s="108"/>
      <c r="BC862" s="108"/>
      <c r="BD862" s="108"/>
      <c r="BE862" s="108"/>
    </row>
    <row r="863" spans="1:57" ht="12.75" customHeight="1">
      <c r="A863" s="108"/>
      <c r="B863" s="108"/>
      <c r="C863" s="108"/>
      <c r="D863" s="108"/>
      <c r="E863" s="108"/>
      <c r="F863" s="108"/>
      <c r="G863" s="108"/>
      <c r="H863" s="108"/>
      <c r="I863" s="108"/>
      <c r="J863" s="108"/>
      <c r="K863" s="108"/>
      <c r="L863" s="108"/>
      <c r="M863" s="108"/>
      <c r="N863" s="108"/>
      <c r="O863" s="108"/>
      <c r="P863" s="108"/>
      <c r="Q863" s="108"/>
      <c r="R863" s="108"/>
      <c r="S863" s="108"/>
      <c r="T863" s="108"/>
      <c r="U863" s="108"/>
      <c r="V863" s="108"/>
      <c r="W863" s="108"/>
      <c r="X863" s="108"/>
      <c r="Y863" s="108"/>
      <c r="Z863" s="108"/>
      <c r="AA863" s="108"/>
      <c r="AB863" s="108"/>
      <c r="AC863" s="108"/>
      <c r="AD863" s="108"/>
      <c r="AE863" s="108"/>
      <c r="AF863" s="108"/>
      <c r="AG863" s="108"/>
      <c r="AH863" s="108"/>
      <c r="AI863" s="108"/>
      <c r="AJ863" s="108"/>
      <c r="AK863" s="108"/>
      <c r="AL863" s="108"/>
      <c r="AM863" s="108"/>
      <c r="AN863" s="109"/>
      <c r="AO863" s="108"/>
      <c r="AP863" s="108"/>
      <c r="AQ863" s="108"/>
      <c r="AR863" s="108"/>
      <c r="AS863" s="108"/>
      <c r="AT863" s="108"/>
      <c r="AU863" s="108"/>
      <c r="AV863" s="108"/>
      <c r="AW863" s="108"/>
      <c r="AX863" s="108"/>
      <c r="AY863" s="108"/>
      <c r="AZ863" s="108"/>
      <c r="BA863" s="108"/>
      <c r="BB863" s="108"/>
      <c r="BC863" s="108"/>
      <c r="BD863" s="108"/>
      <c r="BE863" s="108"/>
    </row>
    <row r="864" spans="1:57" ht="12.75" customHeight="1">
      <c r="A864" s="108"/>
      <c r="B864" s="108"/>
      <c r="C864" s="108"/>
      <c r="D864" s="108"/>
      <c r="E864" s="108"/>
      <c r="F864" s="108"/>
      <c r="G864" s="108"/>
      <c r="H864" s="108"/>
      <c r="I864" s="108"/>
      <c r="J864" s="108"/>
      <c r="K864" s="108"/>
      <c r="L864" s="108"/>
      <c r="M864" s="108"/>
      <c r="N864" s="108"/>
      <c r="O864" s="108"/>
      <c r="P864" s="108"/>
      <c r="Q864" s="108"/>
      <c r="R864" s="108"/>
      <c r="S864" s="108"/>
      <c r="T864" s="108"/>
      <c r="U864" s="108"/>
      <c r="V864" s="108"/>
      <c r="W864" s="108"/>
      <c r="X864" s="108"/>
      <c r="Y864" s="108"/>
      <c r="Z864" s="108"/>
      <c r="AA864" s="108"/>
      <c r="AB864" s="108"/>
      <c r="AC864" s="108"/>
      <c r="AD864" s="108"/>
      <c r="AE864" s="108"/>
      <c r="AF864" s="108"/>
      <c r="AG864" s="108"/>
      <c r="AH864" s="108"/>
      <c r="AI864" s="108"/>
      <c r="AJ864" s="108"/>
      <c r="AK864" s="108"/>
      <c r="AL864" s="108"/>
      <c r="AM864" s="108"/>
      <c r="AN864" s="109"/>
      <c r="AO864" s="108"/>
      <c r="AP864" s="108"/>
      <c r="AQ864" s="108"/>
      <c r="AR864" s="108"/>
      <c r="AS864" s="108"/>
      <c r="AT864" s="108"/>
      <c r="AU864" s="108"/>
      <c r="AV864" s="108"/>
      <c r="AW864" s="108"/>
      <c r="AX864" s="108"/>
      <c r="AY864" s="108"/>
      <c r="AZ864" s="108"/>
      <c r="BA864" s="108"/>
      <c r="BB864" s="108"/>
      <c r="BC864" s="108"/>
      <c r="BD864" s="108"/>
      <c r="BE864" s="108"/>
    </row>
    <row r="865" spans="1:57" ht="12.75" customHeight="1">
      <c r="A865" s="108"/>
      <c r="B865" s="108"/>
      <c r="C865" s="108"/>
      <c r="D865" s="108"/>
      <c r="E865" s="108"/>
      <c r="F865" s="108"/>
      <c r="G865" s="108"/>
      <c r="H865" s="108"/>
      <c r="I865" s="108"/>
      <c r="J865" s="108"/>
      <c r="K865" s="108"/>
      <c r="L865" s="108"/>
      <c r="M865" s="108"/>
      <c r="N865" s="108"/>
      <c r="O865" s="108"/>
      <c r="P865" s="108"/>
      <c r="Q865" s="108"/>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108"/>
      <c r="AM865" s="108"/>
      <c r="AN865" s="109"/>
      <c r="AO865" s="108"/>
      <c r="AP865" s="108"/>
      <c r="AQ865" s="108"/>
      <c r="AR865" s="108"/>
      <c r="AS865" s="108"/>
      <c r="AT865" s="108"/>
      <c r="AU865" s="108"/>
      <c r="AV865" s="108"/>
      <c r="AW865" s="108"/>
      <c r="AX865" s="108"/>
      <c r="AY865" s="108"/>
      <c r="AZ865" s="108"/>
      <c r="BA865" s="108"/>
      <c r="BB865" s="108"/>
      <c r="BC865" s="108"/>
      <c r="BD865" s="108"/>
      <c r="BE865" s="108"/>
    </row>
    <row r="866" spans="1:57" ht="12.75" customHeight="1">
      <c r="A866" s="108"/>
      <c r="B866" s="108"/>
      <c r="C866" s="108"/>
      <c r="D866" s="108"/>
      <c r="E866" s="108"/>
      <c r="F866" s="108"/>
      <c r="G866" s="108"/>
      <c r="H866" s="108"/>
      <c r="I866" s="108"/>
      <c r="J866" s="108"/>
      <c r="K866" s="108"/>
      <c r="L866" s="108"/>
      <c r="M866" s="108"/>
      <c r="N866" s="108"/>
      <c r="O866" s="108"/>
      <c r="P866" s="108"/>
      <c r="Q866" s="108"/>
      <c r="R866" s="108"/>
      <c r="S866" s="108"/>
      <c r="T866" s="108"/>
      <c r="U866" s="108"/>
      <c r="V866" s="108"/>
      <c r="W866" s="108"/>
      <c r="X866" s="108"/>
      <c r="Y866" s="108"/>
      <c r="Z866" s="108"/>
      <c r="AA866" s="108"/>
      <c r="AB866" s="108"/>
      <c r="AC866" s="108"/>
      <c r="AD866" s="108"/>
      <c r="AE866" s="108"/>
      <c r="AF866" s="108"/>
      <c r="AG866" s="108"/>
      <c r="AH866" s="108"/>
      <c r="AI866" s="108"/>
      <c r="AJ866" s="108"/>
      <c r="AK866" s="108"/>
      <c r="AL866" s="108"/>
      <c r="AM866" s="108"/>
      <c r="AN866" s="109"/>
      <c r="AO866" s="108"/>
      <c r="AP866" s="108"/>
      <c r="AQ866" s="108"/>
      <c r="AR866" s="108"/>
      <c r="AS866" s="108"/>
      <c r="AT866" s="108"/>
      <c r="AU866" s="108"/>
      <c r="AV866" s="108"/>
      <c r="AW866" s="108"/>
      <c r="AX866" s="108"/>
      <c r="AY866" s="108"/>
      <c r="AZ866" s="108"/>
      <c r="BA866" s="108"/>
      <c r="BB866" s="108"/>
      <c r="BC866" s="108"/>
      <c r="BD866" s="108"/>
      <c r="BE866" s="108"/>
    </row>
    <row r="867" spans="1:57" ht="12.75" customHeight="1">
      <c r="A867" s="108"/>
      <c r="B867" s="108"/>
      <c r="C867" s="108"/>
      <c r="D867" s="108"/>
      <c r="E867" s="108"/>
      <c r="F867" s="108"/>
      <c r="G867" s="108"/>
      <c r="H867" s="108"/>
      <c r="I867" s="108"/>
      <c r="J867" s="108"/>
      <c r="K867" s="108"/>
      <c r="L867" s="108"/>
      <c r="M867" s="108"/>
      <c r="N867" s="108"/>
      <c r="O867" s="108"/>
      <c r="P867" s="108"/>
      <c r="Q867" s="108"/>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8"/>
      <c r="AN867" s="109"/>
      <c r="AO867" s="108"/>
      <c r="AP867" s="108"/>
      <c r="AQ867" s="108"/>
      <c r="AR867" s="108"/>
      <c r="AS867" s="108"/>
      <c r="AT867" s="108"/>
      <c r="AU867" s="108"/>
      <c r="AV867" s="108"/>
      <c r="AW867" s="108"/>
      <c r="AX867" s="108"/>
      <c r="AY867" s="108"/>
      <c r="AZ867" s="108"/>
      <c r="BA867" s="108"/>
      <c r="BB867" s="108"/>
      <c r="BC867" s="108"/>
      <c r="BD867" s="108"/>
      <c r="BE867" s="108"/>
    </row>
    <row r="868" spans="1:57" ht="12.75" customHeight="1">
      <c r="A868" s="108"/>
      <c r="B868" s="108"/>
      <c r="C868" s="108"/>
      <c r="D868" s="108"/>
      <c r="E868" s="108"/>
      <c r="F868" s="108"/>
      <c r="G868" s="108"/>
      <c r="H868" s="108"/>
      <c r="I868" s="108"/>
      <c r="J868" s="108"/>
      <c r="K868" s="108"/>
      <c r="L868" s="108"/>
      <c r="M868" s="108"/>
      <c r="N868" s="108"/>
      <c r="O868" s="108"/>
      <c r="P868" s="108"/>
      <c r="Q868" s="108"/>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8"/>
      <c r="AN868" s="109"/>
      <c r="AO868" s="108"/>
      <c r="AP868" s="108"/>
      <c r="AQ868" s="108"/>
      <c r="AR868" s="108"/>
      <c r="AS868" s="108"/>
      <c r="AT868" s="108"/>
      <c r="AU868" s="108"/>
      <c r="AV868" s="108"/>
      <c r="AW868" s="108"/>
      <c r="AX868" s="108"/>
      <c r="AY868" s="108"/>
      <c r="AZ868" s="108"/>
      <c r="BA868" s="108"/>
      <c r="BB868" s="108"/>
      <c r="BC868" s="108"/>
      <c r="BD868" s="108"/>
      <c r="BE868" s="108"/>
    </row>
    <row r="869" spans="1:57" ht="12.75" customHeight="1">
      <c r="A869" s="108"/>
      <c r="B869" s="108"/>
      <c r="C869" s="108"/>
      <c r="D869" s="108"/>
      <c r="E869" s="108"/>
      <c r="F869" s="108"/>
      <c r="G869" s="108"/>
      <c r="H869" s="108"/>
      <c r="I869" s="108"/>
      <c r="J869" s="108"/>
      <c r="K869" s="108"/>
      <c r="L869" s="108"/>
      <c r="M869" s="108"/>
      <c r="N869" s="108"/>
      <c r="O869" s="108"/>
      <c r="P869" s="108"/>
      <c r="Q869" s="108"/>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8"/>
      <c r="AN869" s="109"/>
      <c r="AO869" s="108"/>
      <c r="AP869" s="108"/>
      <c r="AQ869" s="108"/>
      <c r="AR869" s="108"/>
      <c r="AS869" s="108"/>
      <c r="AT869" s="108"/>
      <c r="AU869" s="108"/>
      <c r="AV869" s="108"/>
      <c r="AW869" s="108"/>
      <c r="AX869" s="108"/>
      <c r="AY869" s="108"/>
      <c r="AZ869" s="108"/>
      <c r="BA869" s="108"/>
      <c r="BB869" s="108"/>
      <c r="BC869" s="108"/>
      <c r="BD869" s="108"/>
      <c r="BE869" s="108"/>
    </row>
    <row r="870" spans="1:57" ht="12.75" customHeight="1">
      <c r="A870" s="108"/>
      <c r="B870" s="108"/>
      <c r="C870" s="108"/>
      <c r="D870" s="108"/>
      <c r="E870" s="108"/>
      <c r="F870" s="108"/>
      <c r="G870" s="108"/>
      <c r="H870" s="108"/>
      <c r="I870" s="108"/>
      <c r="J870" s="108"/>
      <c r="K870" s="108"/>
      <c r="L870" s="108"/>
      <c r="M870" s="108"/>
      <c r="N870" s="108"/>
      <c r="O870" s="108"/>
      <c r="P870" s="108"/>
      <c r="Q870" s="108"/>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8"/>
      <c r="AN870" s="109"/>
      <c r="AO870" s="108"/>
      <c r="AP870" s="108"/>
      <c r="AQ870" s="108"/>
      <c r="AR870" s="108"/>
      <c r="AS870" s="108"/>
      <c r="AT870" s="108"/>
      <c r="AU870" s="108"/>
      <c r="AV870" s="108"/>
      <c r="AW870" s="108"/>
      <c r="AX870" s="108"/>
      <c r="AY870" s="108"/>
      <c r="AZ870" s="108"/>
      <c r="BA870" s="108"/>
      <c r="BB870" s="108"/>
      <c r="BC870" s="108"/>
      <c r="BD870" s="108"/>
      <c r="BE870" s="108"/>
    </row>
    <row r="871" spans="1:57" ht="12.75" customHeight="1">
      <c r="A871" s="108"/>
      <c r="B871" s="108"/>
      <c r="C871" s="108"/>
      <c r="D871" s="108"/>
      <c r="E871" s="108"/>
      <c r="F871" s="108"/>
      <c r="G871" s="108"/>
      <c r="H871" s="108"/>
      <c r="I871" s="108"/>
      <c r="J871" s="108"/>
      <c r="K871" s="108"/>
      <c r="L871" s="108"/>
      <c r="M871" s="108"/>
      <c r="N871" s="108"/>
      <c r="O871" s="108"/>
      <c r="P871" s="108"/>
      <c r="Q871" s="108"/>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8"/>
      <c r="AN871" s="109"/>
      <c r="AO871" s="108"/>
      <c r="AP871" s="108"/>
      <c r="AQ871" s="108"/>
      <c r="AR871" s="108"/>
      <c r="AS871" s="108"/>
      <c r="AT871" s="108"/>
      <c r="AU871" s="108"/>
      <c r="AV871" s="108"/>
      <c r="AW871" s="108"/>
      <c r="AX871" s="108"/>
      <c r="AY871" s="108"/>
      <c r="AZ871" s="108"/>
      <c r="BA871" s="108"/>
      <c r="BB871" s="108"/>
      <c r="BC871" s="108"/>
      <c r="BD871" s="108"/>
      <c r="BE871" s="108"/>
    </row>
    <row r="872" spans="1:57" ht="12.75" customHeight="1">
      <c r="A872" s="108"/>
      <c r="B872" s="108"/>
      <c r="C872" s="108"/>
      <c r="D872" s="108"/>
      <c r="E872" s="108"/>
      <c r="F872" s="108"/>
      <c r="G872" s="108"/>
      <c r="H872" s="108"/>
      <c r="I872" s="108"/>
      <c r="J872" s="108"/>
      <c r="K872" s="108"/>
      <c r="L872" s="108"/>
      <c r="M872" s="108"/>
      <c r="N872" s="108"/>
      <c r="O872" s="108"/>
      <c r="P872" s="108"/>
      <c r="Q872" s="108"/>
      <c r="R872" s="108"/>
      <c r="S872" s="108"/>
      <c r="T872" s="108"/>
      <c r="U872" s="108"/>
      <c r="V872" s="108"/>
      <c r="W872" s="108"/>
      <c r="X872" s="108"/>
      <c r="Y872" s="108"/>
      <c r="Z872" s="108"/>
      <c r="AA872" s="108"/>
      <c r="AB872" s="108"/>
      <c r="AC872" s="108"/>
      <c r="AD872" s="108"/>
      <c r="AE872" s="108"/>
      <c r="AF872" s="108"/>
      <c r="AG872" s="108"/>
      <c r="AH872" s="108"/>
      <c r="AI872" s="108"/>
      <c r="AJ872" s="108"/>
      <c r="AK872" s="108"/>
      <c r="AL872" s="108"/>
      <c r="AM872" s="108"/>
      <c r="AN872" s="109"/>
      <c r="AO872" s="108"/>
      <c r="AP872" s="108"/>
      <c r="AQ872" s="108"/>
      <c r="AR872" s="108"/>
      <c r="AS872" s="108"/>
      <c r="AT872" s="108"/>
      <c r="AU872" s="108"/>
      <c r="AV872" s="108"/>
      <c r="AW872" s="108"/>
      <c r="AX872" s="108"/>
      <c r="AY872" s="108"/>
      <c r="AZ872" s="108"/>
      <c r="BA872" s="108"/>
      <c r="BB872" s="108"/>
      <c r="BC872" s="108"/>
      <c r="BD872" s="108"/>
      <c r="BE872" s="108"/>
    </row>
    <row r="873" spans="1:57" ht="12.75" customHeight="1">
      <c r="A873" s="108"/>
      <c r="B873" s="108"/>
      <c r="C873" s="108"/>
      <c r="D873" s="108"/>
      <c r="E873" s="108"/>
      <c r="F873" s="108"/>
      <c r="G873" s="108"/>
      <c r="H873" s="108"/>
      <c r="I873" s="108"/>
      <c r="J873" s="108"/>
      <c r="K873" s="108"/>
      <c r="L873" s="108"/>
      <c r="M873" s="108"/>
      <c r="N873" s="108"/>
      <c r="O873" s="108"/>
      <c r="P873" s="108"/>
      <c r="Q873" s="108"/>
      <c r="R873" s="108"/>
      <c r="S873" s="108"/>
      <c r="T873" s="108"/>
      <c r="U873" s="108"/>
      <c r="V873" s="108"/>
      <c r="W873" s="108"/>
      <c r="X873" s="108"/>
      <c r="Y873" s="108"/>
      <c r="Z873" s="108"/>
      <c r="AA873" s="108"/>
      <c r="AB873" s="108"/>
      <c r="AC873" s="108"/>
      <c r="AD873" s="108"/>
      <c r="AE873" s="108"/>
      <c r="AF873" s="108"/>
      <c r="AG873" s="108"/>
      <c r="AH873" s="108"/>
      <c r="AI873" s="108"/>
      <c r="AJ873" s="108"/>
      <c r="AK873" s="108"/>
      <c r="AL873" s="108"/>
      <c r="AM873" s="108"/>
      <c r="AN873" s="109"/>
      <c r="AO873" s="108"/>
      <c r="AP873" s="108"/>
      <c r="AQ873" s="108"/>
      <c r="AR873" s="108"/>
      <c r="AS873" s="108"/>
      <c r="AT873" s="108"/>
      <c r="AU873" s="108"/>
      <c r="AV873" s="108"/>
      <c r="AW873" s="108"/>
      <c r="AX873" s="108"/>
      <c r="AY873" s="108"/>
      <c r="AZ873" s="108"/>
      <c r="BA873" s="108"/>
      <c r="BB873" s="108"/>
      <c r="BC873" s="108"/>
      <c r="BD873" s="108"/>
      <c r="BE873" s="108"/>
    </row>
    <row r="874" spans="1:57" ht="12.75" customHeight="1">
      <c r="A874" s="108"/>
      <c r="B874" s="108"/>
      <c r="C874" s="108"/>
      <c r="D874" s="108"/>
      <c r="E874" s="108"/>
      <c r="F874" s="108"/>
      <c r="G874" s="108"/>
      <c r="H874" s="108"/>
      <c r="I874" s="108"/>
      <c r="J874" s="108"/>
      <c r="K874" s="108"/>
      <c r="L874" s="108"/>
      <c r="M874" s="108"/>
      <c r="N874" s="108"/>
      <c r="O874" s="108"/>
      <c r="P874" s="108"/>
      <c r="Q874" s="108"/>
      <c r="R874" s="108"/>
      <c r="S874" s="108"/>
      <c r="T874" s="108"/>
      <c r="U874" s="108"/>
      <c r="V874" s="108"/>
      <c r="W874" s="108"/>
      <c r="X874" s="108"/>
      <c r="Y874" s="108"/>
      <c r="Z874" s="108"/>
      <c r="AA874" s="108"/>
      <c r="AB874" s="108"/>
      <c r="AC874" s="108"/>
      <c r="AD874" s="108"/>
      <c r="AE874" s="108"/>
      <c r="AF874" s="108"/>
      <c r="AG874" s="108"/>
      <c r="AH874" s="108"/>
      <c r="AI874" s="108"/>
      <c r="AJ874" s="108"/>
      <c r="AK874" s="108"/>
      <c r="AL874" s="108"/>
      <c r="AM874" s="108"/>
      <c r="AN874" s="109"/>
      <c r="AO874" s="108"/>
      <c r="AP874" s="108"/>
      <c r="AQ874" s="108"/>
      <c r="AR874" s="108"/>
      <c r="AS874" s="108"/>
      <c r="AT874" s="108"/>
      <c r="AU874" s="108"/>
      <c r="AV874" s="108"/>
      <c r="AW874" s="108"/>
      <c r="AX874" s="108"/>
      <c r="AY874" s="108"/>
      <c r="AZ874" s="108"/>
      <c r="BA874" s="108"/>
      <c r="BB874" s="108"/>
      <c r="BC874" s="108"/>
      <c r="BD874" s="108"/>
      <c r="BE874" s="108"/>
    </row>
    <row r="875" spans="1:57" ht="12.75" customHeight="1">
      <c r="A875" s="108"/>
      <c r="B875" s="108"/>
      <c r="C875" s="108"/>
      <c r="D875" s="108"/>
      <c r="E875" s="108"/>
      <c r="F875" s="108"/>
      <c r="G875" s="108"/>
      <c r="H875" s="108"/>
      <c r="I875" s="108"/>
      <c r="J875" s="108"/>
      <c r="K875" s="108"/>
      <c r="L875" s="108"/>
      <c r="M875" s="108"/>
      <c r="N875" s="108"/>
      <c r="O875" s="108"/>
      <c r="P875" s="108"/>
      <c r="Q875" s="108"/>
      <c r="R875" s="108"/>
      <c r="S875" s="108"/>
      <c r="T875" s="108"/>
      <c r="U875" s="108"/>
      <c r="V875" s="108"/>
      <c r="W875" s="108"/>
      <c r="X875" s="108"/>
      <c r="Y875" s="108"/>
      <c r="Z875" s="108"/>
      <c r="AA875" s="108"/>
      <c r="AB875" s="108"/>
      <c r="AC875" s="108"/>
      <c r="AD875" s="108"/>
      <c r="AE875" s="108"/>
      <c r="AF875" s="108"/>
      <c r="AG875" s="108"/>
      <c r="AH875" s="108"/>
      <c r="AI875" s="108"/>
      <c r="AJ875" s="108"/>
      <c r="AK875" s="108"/>
      <c r="AL875" s="108"/>
      <c r="AM875" s="108"/>
      <c r="AN875" s="109"/>
      <c r="AO875" s="108"/>
      <c r="AP875" s="108"/>
      <c r="AQ875" s="108"/>
      <c r="AR875" s="108"/>
      <c r="AS875" s="108"/>
      <c r="AT875" s="108"/>
      <c r="AU875" s="108"/>
      <c r="AV875" s="108"/>
      <c r="AW875" s="108"/>
      <c r="AX875" s="108"/>
      <c r="AY875" s="108"/>
      <c r="AZ875" s="108"/>
      <c r="BA875" s="108"/>
      <c r="BB875" s="108"/>
      <c r="BC875" s="108"/>
      <c r="BD875" s="108"/>
      <c r="BE875" s="108"/>
    </row>
    <row r="876" spans="1:57" ht="12.75" customHeight="1">
      <c r="A876" s="108"/>
      <c r="B876" s="108"/>
      <c r="C876" s="108"/>
      <c r="D876" s="108"/>
      <c r="E876" s="108"/>
      <c r="F876" s="108"/>
      <c r="G876" s="108"/>
      <c r="H876" s="108"/>
      <c r="I876" s="108"/>
      <c r="J876" s="108"/>
      <c r="K876" s="108"/>
      <c r="L876" s="108"/>
      <c r="M876" s="108"/>
      <c r="N876" s="108"/>
      <c r="O876" s="108"/>
      <c r="P876" s="108"/>
      <c r="Q876" s="108"/>
      <c r="R876" s="108"/>
      <c r="S876" s="108"/>
      <c r="T876" s="108"/>
      <c r="U876" s="108"/>
      <c r="V876" s="108"/>
      <c r="W876" s="108"/>
      <c r="X876" s="108"/>
      <c r="Y876" s="108"/>
      <c r="Z876" s="108"/>
      <c r="AA876" s="108"/>
      <c r="AB876" s="108"/>
      <c r="AC876" s="108"/>
      <c r="AD876" s="108"/>
      <c r="AE876" s="108"/>
      <c r="AF876" s="108"/>
      <c r="AG876" s="108"/>
      <c r="AH876" s="108"/>
      <c r="AI876" s="108"/>
      <c r="AJ876" s="108"/>
      <c r="AK876" s="108"/>
      <c r="AL876" s="108"/>
      <c r="AM876" s="108"/>
      <c r="AN876" s="109"/>
      <c r="AO876" s="108"/>
      <c r="AP876" s="108"/>
      <c r="AQ876" s="108"/>
      <c r="AR876" s="108"/>
      <c r="AS876" s="108"/>
      <c r="AT876" s="108"/>
      <c r="AU876" s="108"/>
      <c r="AV876" s="108"/>
      <c r="AW876" s="108"/>
      <c r="AX876" s="108"/>
      <c r="AY876" s="108"/>
      <c r="AZ876" s="108"/>
      <c r="BA876" s="108"/>
      <c r="BB876" s="108"/>
      <c r="BC876" s="108"/>
      <c r="BD876" s="108"/>
      <c r="BE876" s="108"/>
    </row>
    <row r="877" spans="1:57" ht="12.75" customHeight="1">
      <c r="A877" s="108"/>
      <c r="B877" s="108"/>
      <c r="C877" s="108"/>
      <c r="D877" s="108"/>
      <c r="E877" s="108"/>
      <c r="F877" s="108"/>
      <c r="G877" s="108"/>
      <c r="H877" s="108"/>
      <c r="I877" s="108"/>
      <c r="J877" s="108"/>
      <c r="K877" s="108"/>
      <c r="L877" s="108"/>
      <c r="M877" s="108"/>
      <c r="N877" s="108"/>
      <c r="O877" s="108"/>
      <c r="P877" s="108"/>
      <c r="Q877" s="108"/>
      <c r="R877" s="108"/>
      <c r="S877" s="108"/>
      <c r="T877" s="108"/>
      <c r="U877" s="108"/>
      <c r="V877" s="108"/>
      <c r="W877" s="108"/>
      <c r="X877" s="108"/>
      <c r="Y877" s="108"/>
      <c r="Z877" s="108"/>
      <c r="AA877" s="108"/>
      <c r="AB877" s="108"/>
      <c r="AC877" s="108"/>
      <c r="AD877" s="108"/>
      <c r="AE877" s="108"/>
      <c r="AF877" s="108"/>
      <c r="AG877" s="108"/>
      <c r="AH877" s="108"/>
      <c r="AI877" s="108"/>
      <c r="AJ877" s="108"/>
      <c r="AK877" s="108"/>
      <c r="AL877" s="108"/>
      <c r="AM877" s="108"/>
      <c r="AN877" s="109"/>
      <c r="AO877" s="108"/>
      <c r="AP877" s="108"/>
      <c r="AQ877" s="108"/>
      <c r="AR877" s="108"/>
      <c r="AS877" s="108"/>
      <c r="AT877" s="108"/>
      <c r="AU877" s="108"/>
      <c r="AV877" s="108"/>
      <c r="AW877" s="108"/>
      <c r="AX877" s="108"/>
      <c r="AY877" s="108"/>
      <c r="AZ877" s="108"/>
      <c r="BA877" s="108"/>
      <c r="BB877" s="108"/>
      <c r="BC877" s="108"/>
      <c r="BD877" s="108"/>
      <c r="BE877" s="108"/>
    </row>
    <row r="878" spans="1:57" ht="12.75" customHeight="1">
      <c r="A878" s="108"/>
      <c r="B878" s="108"/>
      <c r="C878" s="108"/>
      <c r="D878" s="108"/>
      <c r="E878" s="108"/>
      <c r="F878" s="108"/>
      <c r="G878" s="108"/>
      <c r="H878" s="108"/>
      <c r="I878" s="108"/>
      <c r="J878" s="108"/>
      <c r="K878" s="108"/>
      <c r="L878" s="108"/>
      <c r="M878" s="108"/>
      <c r="N878" s="108"/>
      <c r="O878" s="108"/>
      <c r="P878" s="108"/>
      <c r="Q878" s="108"/>
      <c r="R878" s="108"/>
      <c r="S878" s="108"/>
      <c r="T878" s="108"/>
      <c r="U878" s="108"/>
      <c r="V878" s="108"/>
      <c r="W878" s="108"/>
      <c r="X878" s="108"/>
      <c r="Y878" s="108"/>
      <c r="Z878" s="108"/>
      <c r="AA878" s="108"/>
      <c r="AB878" s="108"/>
      <c r="AC878" s="108"/>
      <c r="AD878" s="108"/>
      <c r="AE878" s="108"/>
      <c r="AF878" s="108"/>
      <c r="AG878" s="108"/>
      <c r="AH878" s="108"/>
      <c r="AI878" s="108"/>
      <c r="AJ878" s="108"/>
      <c r="AK878" s="108"/>
      <c r="AL878" s="108"/>
      <c r="AM878" s="108"/>
      <c r="AN878" s="109"/>
      <c r="AO878" s="108"/>
      <c r="AP878" s="108"/>
      <c r="AQ878" s="108"/>
      <c r="AR878" s="108"/>
      <c r="AS878" s="108"/>
      <c r="AT878" s="108"/>
      <c r="AU878" s="108"/>
      <c r="AV878" s="108"/>
      <c r="AW878" s="108"/>
      <c r="AX878" s="108"/>
      <c r="AY878" s="108"/>
      <c r="AZ878" s="108"/>
      <c r="BA878" s="108"/>
      <c r="BB878" s="108"/>
      <c r="BC878" s="108"/>
      <c r="BD878" s="108"/>
      <c r="BE878" s="108"/>
    </row>
    <row r="879" spans="1:57" ht="12.75" customHeight="1">
      <c r="A879" s="108"/>
      <c r="B879" s="108"/>
      <c r="C879" s="108"/>
      <c r="D879" s="108"/>
      <c r="E879" s="108"/>
      <c r="F879" s="108"/>
      <c r="G879" s="108"/>
      <c r="H879" s="108"/>
      <c r="I879" s="108"/>
      <c r="J879" s="108"/>
      <c r="K879" s="108"/>
      <c r="L879" s="108"/>
      <c r="M879" s="108"/>
      <c r="N879" s="108"/>
      <c r="O879" s="108"/>
      <c r="P879" s="108"/>
      <c r="Q879" s="108"/>
      <c r="R879" s="108"/>
      <c r="S879" s="108"/>
      <c r="T879" s="108"/>
      <c r="U879" s="108"/>
      <c r="V879" s="108"/>
      <c r="W879" s="108"/>
      <c r="X879" s="108"/>
      <c r="Y879" s="108"/>
      <c r="Z879" s="108"/>
      <c r="AA879" s="108"/>
      <c r="AB879" s="108"/>
      <c r="AC879" s="108"/>
      <c r="AD879" s="108"/>
      <c r="AE879" s="108"/>
      <c r="AF879" s="108"/>
      <c r="AG879" s="108"/>
      <c r="AH879" s="108"/>
      <c r="AI879" s="108"/>
      <c r="AJ879" s="108"/>
      <c r="AK879" s="108"/>
      <c r="AL879" s="108"/>
      <c r="AM879" s="108"/>
      <c r="AN879" s="109"/>
      <c r="AO879" s="108"/>
      <c r="AP879" s="108"/>
      <c r="AQ879" s="108"/>
      <c r="AR879" s="108"/>
      <c r="AS879" s="108"/>
      <c r="AT879" s="108"/>
      <c r="AU879" s="108"/>
      <c r="AV879" s="108"/>
      <c r="AW879" s="108"/>
      <c r="AX879" s="108"/>
      <c r="AY879" s="108"/>
      <c r="AZ879" s="108"/>
      <c r="BA879" s="108"/>
      <c r="BB879" s="108"/>
      <c r="BC879" s="108"/>
      <c r="BD879" s="108"/>
      <c r="BE879" s="108"/>
    </row>
    <row r="880" spans="1:57" ht="12.75" customHeight="1">
      <c r="A880" s="108"/>
      <c r="B880" s="108"/>
      <c r="C880" s="108"/>
      <c r="D880" s="108"/>
      <c r="E880" s="108"/>
      <c r="F880" s="108"/>
      <c r="G880" s="108"/>
      <c r="H880" s="108"/>
      <c r="I880" s="108"/>
      <c r="J880" s="108"/>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8"/>
      <c r="AN880" s="109"/>
      <c r="AO880" s="108"/>
      <c r="AP880" s="108"/>
      <c r="AQ880" s="108"/>
      <c r="AR880" s="108"/>
      <c r="AS880" s="108"/>
      <c r="AT880" s="108"/>
      <c r="AU880" s="108"/>
      <c r="AV880" s="108"/>
      <c r="AW880" s="108"/>
      <c r="AX880" s="108"/>
      <c r="AY880" s="108"/>
      <c r="AZ880" s="108"/>
      <c r="BA880" s="108"/>
      <c r="BB880" s="108"/>
      <c r="BC880" s="108"/>
      <c r="BD880" s="108"/>
      <c r="BE880" s="108"/>
    </row>
    <row r="881" spans="1:57" ht="12.75" customHeight="1">
      <c r="A881" s="108"/>
      <c r="B881" s="108"/>
      <c r="C881" s="108"/>
      <c r="D881" s="108"/>
      <c r="E881" s="108"/>
      <c r="F881" s="108"/>
      <c r="G881" s="108"/>
      <c r="H881" s="108"/>
      <c r="I881" s="108"/>
      <c r="J881" s="108"/>
      <c r="K881" s="108"/>
      <c r="L881" s="108"/>
      <c r="M881" s="108"/>
      <c r="N881" s="108"/>
      <c r="O881" s="108"/>
      <c r="P881" s="108"/>
      <c r="Q881" s="108"/>
      <c r="R881" s="108"/>
      <c r="S881" s="108"/>
      <c r="T881" s="108"/>
      <c r="U881" s="108"/>
      <c r="V881" s="108"/>
      <c r="W881" s="108"/>
      <c r="X881" s="108"/>
      <c r="Y881" s="108"/>
      <c r="Z881" s="108"/>
      <c r="AA881" s="108"/>
      <c r="AB881" s="108"/>
      <c r="AC881" s="108"/>
      <c r="AD881" s="108"/>
      <c r="AE881" s="108"/>
      <c r="AF881" s="108"/>
      <c r="AG881" s="108"/>
      <c r="AH881" s="108"/>
      <c r="AI881" s="108"/>
      <c r="AJ881" s="108"/>
      <c r="AK881" s="108"/>
      <c r="AL881" s="108"/>
      <c r="AM881" s="108"/>
      <c r="AN881" s="109"/>
      <c r="AO881" s="108"/>
      <c r="AP881" s="108"/>
      <c r="AQ881" s="108"/>
      <c r="AR881" s="108"/>
      <c r="AS881" s="108"/>
      <c r="AT881" s="108"/>
      <c r="AU881" s="108"/>
      <c r="AV881" s="108"/>
      <c r="AW881" s="108"/>
      <c r="AX881" s="108"/>
      <c r="AY881" s="108"/>
      <c r="AZ881" s="108"/>
      <c r="BA881" s="108"/>
      <c r="BB881" s="108"/>
      <c r="BC881" s="108"/>
      <c r="BD881" s="108"/>
      <c r="BE881" s="108"/>
    </row>
    <row r="882" spans="1:57" ht="12.75" customHeight="1">
      <c r="A882" s="108"/>
      <c r="B882" s="108"/>
      <c r="C882" s="108"/>
      <c r="D882" s="108"/>
      <c r="E882" s="108"/>
      <c r="F882" s="108"/>
      <c r="G882" s="108"/>
      <c r="H882" s="108"/>
      <c r="I882" s="108"/>
      <c r="J882" s="108"/>
      <c r="K882" s="108"/>
      <c r="L882" s="108"/>
      <c r="M882" s="108"/>
      <c r="N882" s="108"/>
      <c r="O882" s="108"/>
      <c r="P882" s="108"/>
      <c r="Q882" s="108"/>
      <c r="R882" s="108"/>
      <c r="S882" s="108"/>
      <c r="T882" s="108"/>
      <c r="U882" s="108"/>
      <c r="V882" s="108"/>
      <c r="W882" s="108"/>
      <c r="X882" s="108"/>
      <c r="Y882" s="108"/>
      <c r="Z882" s="108"/>
      <c r="AA882" s="108"/>
      <c r="AB882" s="108"/>
      <c r="AC882" s="108"/>
      <c r="AD882" s="108"/>
      <c r="AE882" s="108"/>
      <c r="AF882" s="108"/>
      <c r="AG882" s="108"/>
      <c r="AH882" s="108"/>
      <c r="AI882" s="108"/>
      <c r="AJ882" s="108"/>
      <c r="AK882" s="108"/>
      <c r="AL882" s="108"/>
      <c r="AM882" s="108"/>
      <c r="AN882" s="109"/>
      <c r="AO882" s="108"/>
      <c r="AP882" s="108"/>
      <c r="AQ882" s="108"/>
      <c r="AR882" s="108"/>
      <c r="AS882" s="108"/>
      <c r="AT882" s="108"/>
      <c r="AU882" s="108"/>
      <c r="AV882" s="108"/>
      <c r="AW882" s="108"/>
      <c r="AX882" s="108"/>
      <c r="AY882" s="108"/>
      <c r="AZ882" s="108"/>
      <c r="BA882" s="108"/>
      <c r="BB882" s="108"/>
      <c r="BC882" s="108"/>
      <c r="BD882" s="108"/>
      <c r="BE882" s="108"/>
    </row>
    <row r="883" spans="1:57" ht="12.75" customHeight="1">
      <c r="A883" s="108"/>
      <c r="B883" s="108"/>
      <c r="C883" s="108"/>
      <c r="D883" s="108"/>
      <c r="E883" s="108"/>
      <c r="F883" s="108"/>
      <c r="G883" s="108"/>
      <c r="H883" s="108"/>
      <c r="I883" s="108"/>
      <c r="J883" s="108"/>
      <c r="K883" s="108"/>
      <c r="L883" s="108"/>
      <c r="M883" s="108"/>
      <c r="N883" s="108"/>
      <c r="O883" s="108"/>
      <c r="P883" s="108"/>
      <c r="Q883" s="108"/>
      <c r="R883" s="108"/>
      <c r="S883" s="108"/>
      <c r="T883" s="108"/>
      <c r="U883" s="108"/>
      <c r="V883" s="108"/>
      <c r="W883" s="108"/>
      <c r="X883" s="108"/>
      <c r="Y883" s="108"/>
      <c r="Z883" s="108"/>
      <c r="AA883" s="108"/>
      <c r="AB883" s="108"/>
      <c r="AC883" s="108"/>
      <c r="AD883" s="108"/>
      <c r="AE883" s="108"/>
      <c r="AF883" s="108"/>
      <c r="AG883" s="108"/>
      <c r="AH883" s="108"/>
      <c r="AI883" s="108"/>
      <c r="AJ883" s="108"/>
      <c r="AK883" s="108"/>
      <c r="AL883" s="108"/>
      <c r="AM883" s="108"/>
      <c r="AN883" s="109"/>
      <c r="AO883" s="108"/>
      <c r="AP883" s="108"/>
      <c r="AQ883" s="108"/>
      <c r="AR883" s="108"/>
      <c r="AS883" s="108"/>
      <c r="AT883" s="108"/>
      <c r="AU883" s="108"/>
      <c r="AV883" s="108"/>
      <c r="AW883" s="108"/>
      <c r="AX883" s="108"/>
      <c r="AY883" s="108"/>
      <c r="AZ883" s="108"/>
      <c r="BA883" s="108"/>
      <c r="BB883" s="108"/>
      <c r="BC883" s="108"/>
      <c r="BD883" s="108"/>
      <c r="BE883" s="108"/>
    </row>
    <row r="884" spans="1:57" ht="12.75" customHeight="1">
      <c r="A884" s="108"/>
      <c r="B884" s="108"/>
      <c r="C884" s="108"/>
      <c r="D884" s="108"/>
      <c r="E884" s="108"/>
      <c r="F884" s="108"/>
      <c r="G884" s="108"/>
      <c r="H884" s="108"/>
      <c r="I884" s="108"/>
      <c r="J884" s="108"/>
      <c r="K884" s="108"/>
      <c r="L884" s="108"/>
      <c r="M884" s="108"/>
      <c r="N884" s="108"/>
      <c r="O884" s="108"/>
      <c r="P884" s="108"/>
      <c r="Q884" s="108"/>
      <c r="R884" s="108"/>
      <c r="S884" s="108"/>
      <c r="T884" s="108"/>
      <c r="U884" s="108"/>
      <c r="V884" s="108"/>
      <c r="W884" s="108"/>
      <c r="X884" s="108"/>
      <c r="Y884" s="108"/>
      <c r="Z884" s="108"/>
      <c r="AA884" s="108"/>
      <c r="AB884" s="108"/>
      <c r="AC884" s="108"/>
      <c r="AD884" s="108"/>
      <c r="AE884" s="108"/>
      <c r="AF884" s="108"/>
      <c r="AG884" s="108"/>
      <c r="AH884" s="108"/>
      <c r="AI884" s="108"/>
      <c r="AJ884" s="108"/>
      <c r="AK884" s="108"/>
      <c r="AL884" s="108"/>
      <c r="AM884" s="108"/>
      <c r="AN884" s="109"/>
      <c r="AO884" s="108"/>
      <c r="AP884" s="108"/>
      <c r="AQ884" s="108"/>
      <c r="AR884" s="108"/>
      <c r="AS884" s="108"/>
      <c r="AT884" s="108"/>
      <c r="AU884" s="108"/>
      <c r="AV884" s="108"/>
      <c r="AW884" s="108"/>
      <c r="AX884" s="108"/>
      <c r="AY884" s="108"/>
      <c r="AZ884" s="108"/>
      <c r="BA884" s="108"/>
      <c r="BB884" s="108"/>
      <c r="BC884" s="108"/>
      <c r="BD884" s="108"/>
      <c r="BE884" s="108"/>
    </row>
    <row r="885" spans="1:57" ht="12.75" customHeight="1">
      <c r="A885" s="108"/>
      <c r="B885" s="108"/>
      <c r="C885" s="108"/>
      <c r="D885" s="108"/>
      <c r="E885" s="108"/>
      <c r="F885" s="108"/>
      <c r="G885" s="108"/>
      <c r="H885" s="108"/>
      <c r="I885" s="108"/>
      <c r="J885" s="108"/>
      <c r="K885" s="108"/>
      <c r="L885" s="108"/>
      <c r="M885" s="108"/>
      <c r="N885" s="108"/>
      <c r="O885" s="108"/>
      <c r="P885" s="108"/>
      <c r="Q885" s="108"/>
      <c r="R885" s="108"/>
      <c r="S885" s="108"/>
      <c r="T885" s="108"/>
      <c r="U885" s="108"/>
      <c r="V885" s="108"/>
      <c r="W885" s="108"/>
      <c r="X885" s="108"/>
      <c r="Y885" s="108"/>
      <c r="Z885" s="108"/>
      <c r="AA885" s="108"/>
      <c r="AB885" s="108"/>
      <c r="AC885" s="108"/>
      <c r="AD885" s="108"/>
      <c r="AE885" s="108"/>
      <c r="AF885" s="108"/>
      <c r="AG885" s="108"/>
      <c r="AH885" s="108"/>
      <c r="AI885" s="108"/>
      <c r="AJ885" s="108"/>
      <c r="AK885" s="108"/>
      <c r="AL885" s="108"/>
      <c r="AM885" s="108"/>
      <c r="AN885" s="109"/>
      <c r="AO885" s="108"/>
      <c r="AP885" s="108"/>
      <c r="AQ885" s="108"/>
      <c r="AR885" s="108"/>
      <c r="AS885" s="108"/>
      <c r="AT885" s="108"/>
      <c r="AU885" s="108"/>
      <c r="AV885" s="108"/>
      <c r="AW885" s="108"/>
      <c r="AX885" s="108"/>
      <c r="AY885" s="108"/>
      <c r="AZ885" s="108"/>
      <c r="BA885" s="108"/>
      <c r="BB885" s="108"/>
      <c r="BC885" s="108"/>
      <c r="BD885" s="108"/>
      <c r="BE885" s="108"/>
    </row>
    <row r="886" spans="1:57" ht="12.75" customHeight="1">
      <c r="A886" s="108"/>
      <c r="B886" s="108"/>
      <c r="C886" s="108"/>
      <c r="D886" s="108"/>
      <c r="E886" s="108"/>
      <c r="F886" s="108"/>
      <c r="G886" s="108"/>
      <c r="H886" s="108"/>
      <c r="I886" s="108"/>
      <c r="J886" s="108"/>
      <c r="K886" s="108"/>
      <c r="L886" s="108"/>
      <c r="M886" s="108"/>
      <c r="N886" s="108"/>
      <c r="O886" s="108"/>
      <c r="P886" s="108"/>
      <c r="Q886" s="108"/>
      <c r="R886" s="108"/>
      <c r="S886" s="108"/>
      <c r="T886" s="108"/>
      <c r="U886" s="108"/>
      <c r="V886" s="108"/>
      <c r="W886" s="108"/>
      <c r="X886" s="108"/>
      <c r="Y886" s="108"/>
      <c r="Z886" s="108"/>
      <c r="AA886" s="108"/>
      <c r="AB886" s="108"/>
      <c r="AC886" s="108"/>
      <c r="AD886" s="108"/>
      <c r="AE886" s="108"/>
      <c r="AF886" s="108"/>
      <c r="AG886" s="108"/>
      <c r="AH886" s="108"/>
      <c r="AI886" s="108"/>
      <c r="AJ886" s="108"/>
      <c r="AK886" s="108"/>
      <c r="AL886" s="108"/>
      <c r="AM886" s="108"/>
      <c r="AN886" s="109"/>
      <c r="AO886" s="108"/>
      <c r="AP886" s="108"/>
      <c r="AQ886" s="108"/>
      <c r="AR886" s="108"/>
      <c r="AS886" s="108"/>
      <c r="AT886" s="108"/>
      <c r="AU886" s="108"/>
      <c r="AV886" s="108"/>
      <c r="AW886" s="108"/>
      <c r="AX886" s="108"/>
      <c r="AY886" s="108"/>
      <c r="AZ886" s="108"/>
      <c r="BA886" s="108"/>
      <c r="BB886" s="108"/>
      <c r="BC886" s="108"/>
      <c r="BD886" s="108"/>
      <c r="BE886" s="108"/>
    </row>
    <row r="887" spans="1:57" ht="12.75" customHeight="1">
      <c r="A887" s="108"/>
      <c r="B887" s="108"/>
      <c r="C887" s="108"/>
      <c r="D887" s="108"/>
      <c r="E887" s="108"/>
      <c r="F887" s="108"/>
      <c r="G887" s="108"/>
      <c r="H887" s="108"/>
      <c r="I887" s="108"/>
      <c r="J887" s="108"/>
      <c r="K887" s="108"/>
      <c r="L887" s="108"/>
      <c r="M887" s="108"/>
      <c r="N887" s="108"/>
      <c r="O887" s="108"/>
      <c r="P887" s="108"/>
      <c r="Q887" s="108"/>
      <c r="R887" s="108"/>
      <c r="S887" s="108"/>
      <c r="T887" s="108"/>
      <c r="U887" s="108"/>
      <c r="V887" s="108"/>
      <c r="W887" s="108"/>
      <c r="X887" s="108"/>
      <c r="Y887" s="108"/>
      <c r="Z887" s="108"/>
      <c r="AA887" s="108"/>
      <c r="AB887" s="108"/>
      <c r="AC887" s="108"/>
      <c r="AD887" s="108"/>
      <c r="AE887" s="108"/>
      <c r="AF887" s="108"/>
      <c r="AG887" s="108"/>
      <c r="AH887" s="108"/>
      <c r="AI887" s="108"/>
      <c r="AJ887" s="108"/>
      <c r="AK887" s="108"/>
      <c r="AL887" s="108"/>
      <c r="AM887" s="108"/>
      <c r="AN887" s="109"/>
      <c r="AO887" s="108"/>
      <c r="AP887" s="108"/>
      <c r="AQ887" s="108"/>
      <c r="AR887" s="108"/>
      <c r="AS887" s="108"/>
      <c r="AT887" s="108"/>
      <c r="AU887" s="108"/>
      <c r="AV887" s="108"/>
      <c r="AW887" s="108"/>
      <c r="AX887" s="108"/>
      <c r="AY887" s="108"/>
      <c r="AZ887" s="108"/>
      <c r="BA887" s="108"/>
      <c r="BB887" s="108"/>
      <c r="BC887" s="108"/>
      <c r="BD887" s="108"/>
      <c r="BE887" s="108"/>
    </row>
    <row r="888" spans="1:57" ht="12.75" customHeight="1">
      <c r="A888" s="108"/>
      <c r="B888" s="108"/>
      <c r="C888" s="108"/>
      <c r="D888" s="108"/>
      <c r="E888" s="108"/>
      <c r="F888" s="108"/>
      <c r="G888" s="108"/>
      <c r="H888" s="108"/>
      <c r="I888" s="108"/>
      <c r="J888" s="108"/>
      <c r="K888" s="108"/>
      <c r="L888" s="108"/>
      <c r="M888" s="108"/>
      <c r="N888" s="108"/>
      <c r="O888" s="108"/>
      <c r="P888" s="108"/>
      <c r="Q888" s="108"/>
      <c r="R888" s="108"/>
      <c r="S888" s="108"/>
      <c r="T888" s="108"/>
      <c r="U888" s="108"/>
      <c r="V888" s="108"/>
      <c r="W888" s="108"/>
      <c r="X888" s="108"/>
      <c r="Y888" s="108"/>
      <c r="Z888" s="108"/>
      <c r="AA888" s="108"/>
      <c r="AB888" s="108"/>
      <c r="AC888" s="108"/>
      <c r="AD888" s="108"/>
      <c r="AE888" s="108"/>
      <c r="AF888" s="108"/>
      <c r="AG888" s="108"/>
      <c r="AH888" s="108"/>
      <c r="AI888" s="108"/>
      <c r="AJ888" s="108"/>
      <c r="AK888" s="108"/>
      <c r="AL888" s="108"/>
      <c r="AM888" s="108"/>
      <c r="AN888" s="109"/>
      <c r="AO888" s="108"/>
      <c r="AP888" s="108"/>
      <c r="AQ888" s="108"/>
      <c r="AR888" s="108"/>
      <c r="AS888" s="108"/>
      <c r="AT888" s="108"/>
      <c r="AU888" s="108"/>
      <c r="AV888" s="108"/>
      <c r="AW888" s="108"/>
      <c r="AX888" s="108"/>
      <c r="AY888" s="108"/>
      <c r="AZ888" s="108"/>
      <c r="BA888" s="108"/>
      <c r="BB888" s="108"/>
      <c r="BC888" s="108"/>
      <c r="BD888" s="108"/>
      <c r="BE888" s="108"/>
    </row>
    <row r="889" spans="1:57" ht="12.75" customHeight="1">
      <c r="A889" s="108"/>
      <c r="B889" s="108"/>
      <c r="C889" s="108"/>
      <c r="D889" s="108"/>
      <c r="E889" s="108"/>
      <c r="F889" s="108"/>
      <c r="G889" s="108"/>
      <c r="H889" s="108"/>
      <c r="I889" s="108"/>
      <c r="J889" s="108"/>
      <c r="K889" s="108"/>
      <c r="L889" s="108"/>
      <c r="M889" s="108"/>
      <c r="N889" s="108"/>
      <c r="O889" s="108"/>
      <c r="P889" s="108"/>
      <c r="Q889" s="108"/>
      <c r="R889" s="108"/>
      <c r="S889" s="108"/>
      <c r="T889" s="108"/>
      <c r="U889" s="108"/>
      <c r="V889" s="108"/>
      <c r="W889" s="108"/>
      <c r="X889" s="108"/>
      <c r="Y889" s="108"/>
      <c r="Z889" s="108"/>
      <c r="AA889" s="108"/>
      <c r="AB889" s="108"/>
      <c r="AC889" s="108"/>
      <c r="AD889" s="108"/>
      <c r="AE889" s="108"/>
      <c r="AF889" s="108"/>
      <c r="AG889" s="108"/>
      <c r="AH889" s="108"/>
      <c r="AI889" s="108"/>
      <c r="AJ889" s="108"/>
      <c r="AK889" s="108"/>
      <c r="AL889" s="108"/>
      <c r="AM889" s="108"/>
      <c r="AN889" s="109"/>
      <c r="AO889" s="108"/>
      <c r="AP889" s="108"/>
      <c r="AQ889" s="108"/>
      <c r="AR889" s="108"/>
      <c r="AS889" s="108"/>
      <c r="AT889" s="108"/>
      <c r="AU889" s="108"/>
      <c r="AV889" s="108"/>
      <c r="AW889" s="108"/>
      <c r="AX889" s="108"/>
      <c r="AY889" s="108"/>
      <c r="AZ889" s="108"/>
      <c r="BA889" s="108"/>
      <c r="BB889" s="108"/>
      <c r="BC889" s="108"/>
      <c r="BD889" s="108"/>
      <c r="BE889" s="108"/>
    </row>
    <row r="890" spans="1:57" ht="12.75" customHeight="1">
      <c r="A890" s="108"/>
      <c r="B890" s="108"/>
      <c r="C890" s="108"/>
      <c r="D890" s="108"/>
      <c r="E890" s="108"/>
      <c r="F890" s="108"/>
      <c r="G890" s="108"/>
      <c r="H890" s="108"/>
      <c r="I890" s="108"/>
      <c r="J890" s="108"/>
      <c r="K890" s="108"/>
      <c r="L890" s="108"/>
      <c r="M890" s="108"/>
      <c r="N890" s="108"/>
      <c r="O890" s="108"/>
      <c r="P890" s="108"/>
      <c r="Q890" s="108"/>
      <c r="R890" s="108"/>
      <c r="S890" s="108"/>
      <c r="T890" s="108"/>
      <c r="U890" s="108"/>
      <c r="V890" s="108"/>
      <c r="W890" s="108"/>
      <c r="X890" s="108"/>
      <c r="Y890" s="108"/>
      <c r="Z890" s="108"/>
      <c r="AA890" s="108"/>
      <c r="AB890" s="108"/>
      <c r="AC890" s="108"/>
      <c r="AD890" s="108"/>
      <c r="AE890" s="108"/>
      <c r="AF890" s="108"/>
      <c r="AG890" s="108"/>
      <c r="AH890" s="108"/>
      <c r="AI890" s="108"/>
      <c r="AJ890" s="108"/>
      <c r="AK890" s="108"/>
      <c r="AL890" s="108"/>
      <c r="AM890" s="108"/>
      <c r="AN890" s="109"/>
      <c r="AO890" s="108"/>
      <c r="AP890" s="108"/>
      <c r="AQ890" s="108"/>
      <c r="AR890" s="108"/>
      <c r="AS890" s="108"/>
      <c r="AT890" s="108"/>
      <c r="AU890" s="108"/>
      <c r="AV890" s="108"/>
      <c r="AW890" s="108"/>
      <c r="AX890" s="108"/>
      <c r="AY890" s="108"/>
      <c r="AZ890" s="108"/>
      <c r="BA890" s="108"/>
      <c r="BB890" s="108"/>
      <c r="BC890" s="108"/>
      <c r="BD890" s="108"/>
      <c r="BE890" s="108"/>
    </row>
    <row r="891" spans="1:57" ht="12.75" customHeight="1">
      <c r="A891" s="108"/>
      <c r="B891" s="108"/>
      <c r="C891" s="108"/>
      <c r="D891" s="108"/>
      <c r="E891" s="108"/>
      <c r="F891" s="108"/>
      <c r="G891" s="108"/>
      <c r="H891" s="108"/>
      <c r="I891" s="108"/>
      <c r="J891" s="108"/>
      <c r="K891" s="108"/>
      <c r="L891" s="108"/>
      <c r="M891" s="108"/>
      <c r="N891" s="108"/>
      <c r="O891" s="108"/>
      <c r="P891" s="108"/>
      <c r="Q891" s="108"/>
      <c r="R891" s="108"/>
      <c r="S891" s="108"/>
      <c r="T891" s="108"/>
      <c r="U891" s="108"/>
      <c r="V891" s="108"/>
      <c r="W891" s="108"/>
      <c r="X891" s="108"/>
      <c r="Y891" s="108"/>
      <c r="Z891" s="108"/>
      <c r="AA891" s="108"/>
      <c r="AB891" s="108"/>
      <c r="AC891" s="108"/>
      <c r="AD891" s="108"/>
      <c r="AE891" s="108"/>
      <c r="AF891" s="108"/>
      <c r="AG891" s="108"/>
      <c r="AH891" s="108"/>
      <c r="AI891" s="108"/>
      <c r="AJ891" s="108"/>
      <c r="AK891" s="108"/>
      <c r="AL891" s="108"/>
      <c r="AM891" s="108"/>
      <c r="AN891" s="109"/>
      <c r="AO891" s="108"/>
      <c r="AP891" s="108"/>
      <c r="AQ891" s="108"/>
      <c r="AR891" s="108"/>
      <c r="AS891" s="108"/>
      <c r="AT891" s="108"/>
      <c r="AU891" s="108"/>
      <c r="AV891" s="108"/>
      <c r="AW891" s="108"/>
      <c r="AX891" s="108"/>
      <c r="AY891" s="108"/>
      <c r="AZ891" s="108"/>
      <c r="BA891" s="108"/>
      <c r="BB891" s="108"/>
      <c r="BC891" s="108"/>
      <c r="BD891" s="108"/>
      <c r="BE891" s="108"/>
    </row>
    <row r="892" spans="1:57" ht="12.75" customHeight="1">
      <c r="A892" s="108"/>
      <c r="B892" s="108"/>
      <c r="C892" s="108"/>
      <c r="D892" s="108"/>
      <c r="E892" s="108"/>
      <c r="F892" s="108"/>
      <c r="G892" s="108"/>
      <c r="H892" s="108"/>
      <c r="I892" s="108"/>
      <c r="J892" s="108"/>
      <c r="K892" s="108"/>
      <c r="L892" s="108"/>
      <c r="M892" s="108"/>
      <c r="N892" s="108"/>
      <c r="O892" s="108"/>
      <c r="P892" s="108"/>
      <c r="Q892" s="108"/>
      <c r="R892" s="108"/>
      <c r="S892" s="108"/>
      <c r="T892" s="108"/>
      <c r="U892" s="108"/>
      <c r="V892" s="108"/>
      <c r="W892" s="108"/>
      <c r="X892" s="108"/>
      <c r="Y892" s="108"/>
      <c r="Z892" s="108"/>
      <c r="AA892" s="108"/>
      <c r="AB892" s="108"/>
      <c r="AC892" s="108"/>
      <c r="AD892" s="108"/>
      <c r="AE892" s="108"/>
      <c r="AF892" s="108"/>
      <c r="AG892" s="108"/>
      <c r="AH892" s="108"/>
      <c r="AI892" s="108"/>
      <c r="AJ892" s="108"/>
      <c r="AK892" s="108"/>
      <c r="AL892" s="108"/>
      <c r="AM892" s="108"/>
      <c r="AN892" s="109"/>
      <c r="AO892" s="108"/>
      <c r="AP892" s="108"/>
      <c r="AQ892" s="108"/>
      <c r="AR892" s="108"/>
      <c r="AS892" s="108"/>
      <c r="AT892" s="108"/>
      <c r="AU892" s="108"/>
      <c r="AV892" s="108"/>
      <c r="AW892" s="108"/>
      <c r="AX892" s="108"/>
      <c r="AY892" s="108"/>
      <c r="AZ892" s="108"/>
      <c r="BA892" s="108"/>
      <c r="BB892" s="108"/>
      <c r="BC892" s="108"/>
      <c r="BD892" s="108"/>
      <c r="BE892" s="108"/>
    </row>
    <row r="893" spans="1:57" ht="12.75" customHeight="1">
      <c r="A893" s="108"/>
      <c r="B893" s="108"/>
      <c r="C893" s="108"/>
      <c r="D893" s="108"/>
      <c r="E893" s="108"/>
      <c r="F893" s="108"/>
      <c r="G893" s="108"/>
      <c r="H893" s="108"/>
      <c r="I893" s="108"/>
      <c r="J893" s="108"/>
      <c r="K893" s="108"/>
      <c r="L893" s="108"/>
      <c r="M893" s="108"/>
      <c r="N893" s="108"/>
      <c r="O893" s="108"/>
      <c r="P893" s="108"/>
      <c r="Q893" s="108"/>
      <c r="R893" s="108"/>
      <c r="S893" s="108"/>
      <c r="T893" s="108"/>
      <c r="U893" s="108"/>
      <c r="V893" s="108"/>
      <c r="W893" s="108"/>
      <c r="X893" s="108"/>
      <c r="Y893" s="108"/>
      <c r="Z893" s="108"/>
      <c r="AA893" s="108"/>
      <c r="AB893" s="108"/>
      <c r="AC893" s="108"/>
      <c r="AD893" s="108"/>
      <c r="AE893" s="108"/>
      <c r="AF893" s="108"/>
      <c r="AG893" s="108"/>
      <c r="AH893" s="108"/>
      <c r="AI893" s="108"/>
      <c r="AJ893" s="108"/>
      <c r="AK893" s="108"/>
      <c r="AL893" s="108"/>
      <c r="AM893" s="108"/>
      <c r="AN893" s="109"/>
      <c r="AO893" s="108"/>
      <c r="AP893" s="108"/>
      <c r="AQ893" s="108"/>
      <c r="AR893" s="108"/>
      <c r="AS893" s="108"/>
      <c r="AT893" s="108"/>
      <c r="AU893" s="108"/>
      <c r="AV893" s="108"/>
      <c r="AW893" s="108"/>
      <c r="AX893" s="108"/>
      <c r="AY893" s="108"/>
      <c r="AZ893" s="108"/>
      <c r="BA893" s="108"/>
      <c r="BB893" s="108"/>
      <c r="BC893" s="108"/>
      <c r="BD893" s="108"/>
      <c r="BE893" s="108"/>
    </row>
    <row r="894" spans="1:57" ht="12.75" customHeight="1">
      <c r="A894" s="108"/>
      <c r="B894" s="108"/>
      <c r="C894" s="108"/>
      <c r="D894" s="108"/>
      <c r="E894" s="108"/>
      <c r="F894" s="108"/>
      <c r="G894" s="108"/>
      <c r="H894" s="108"/>
      <c r="I894" s="108"/>
      <c r="J894" s="108"/>
      <c r="K894" s="108"/>
      <c r="L894" s="108"/>
      <c r="M894" s="108"/>
      <c r="N894" s="108"/>
      <c r="O894" s="108"/>
      <c r="P894" s="108"/>
      <c r="Q894" s="108"/>
      <c r="R894" s="108"/>
      <c r="S894" s="108"/>
      <c r="T894" s="108"/>
      <c r="U894" s="108"/>
      <c r="V894" s="108"/>
      <c r="W894" s="108"/>
      <c r="X894" s="108"/>
      <c r="Y894" s="108"/>
      <c r="Z894" s="108"/>
      <c r="AA894" s="108"/>
      <c r="AB894" s="108"/>
      <c r="AC894" s="108"/>
      <c r="AD894" s="108"/>
      <c r="AE894" s="108"/>
      <c r="AF894" s="108"/>
      <c r="AG894" s="108"/>
      <c r="AH894" s="108"/>
      <c r="AI894" s="108"/>
      <c r="AJ894" s="108"/>
      <c r="AK894" s="108"/>
      <c r="AL894" s="108"/>
      <c r="AM894" s="108"/>
      <c r="AN894" s="109"/>
      <c r="AO894" s="108"/>
      <c r="AP894" s="108"/>
      <c r="AQ894" s="108"/>
      <c r="AR894" s="108"/>
      <c r="AS894" s="108"/>
      <c r="AT894" s="108"/>
      <c r="AU894" s="108"/>
      <c r="AV894" s="108"/>
      <c r="AW894" s="108"/>
      <c r="AX894" s="108"/>
      <c r="AY894" s="108"/>
      <c r="AZ894" s="108"/>
      <c r="BA894" s="108"/>
      <c r="BB894" s="108"/>
      <c r="BC894" s="108"/>
      <c r="BD894" s="108"/>
      <c r="BE894" s="108"/>
    </row>
    <row r="895" spans="1:57" ht="12.75" customHeight="1">
      <c r="A895" s="108"/>
      <c r="B895" s="108"/>
      <c r="C895" s="108"/>
      <c r="D895" s="108"/>
      <c r="E895" s="108"/>
      <c r="F895" s="108"/>
      <c r="G895" s="108"/>
      <c r="H895" s="108"/>
      <c r="I895" s="108"/>
      <c r="J895" s="108"/>
      <c r="K895" s="108"/>
      <c r="L895" s="108"/>
      <c r="M895" s="108"/>
      <c r="N895" s="108"/>
      <c r="O895" s="108"/>
      <c r="P895" s="108"/>
      <c r="Q895" s="108"/>
      <c r="R895" s="108"/>
      <c r="S895" s="108"/>
      <c r="T895" s="108"/>
      <c r="U895" s="108"/>
      <c r="V895" s="108"/>
      <c r="W895" s="108"/>
      <c r="X895" s="108"/>
      <c r="Y895" s="108"/>
      <c r="Z895" s="108"/>
      <c r="AA895" s="108"/>
      <c r="AB895" s="108"/>
      <c r="AC895" s="108"/>
      <c r="AD895" s="108"/>
      <c r="AE895" s="108"/>
      <c r="AF895" s="108"/>
      <c r="AG895" s="108"/>
      <c r="AH895" s="108"/>
      <c r="AI895" s="108"/>
      <c r="AJ895" s="108"/>
      <c r="AK895" s="108"/>
      <c r="AL895" s="108"/>
      <c r="AM895" s="108"/>
      <c r="AN895" s="109"/>
      <c r="AO895" s="108"/>
      <c r="AP895" s="108"/>
      <c r="AQ895" s="108"/>
      <c r="AR895" s="108"/>
      <c r="AS895" s="108"/>
      <c r="AT895" s="108"/>
      <c r="AU895" s="108"/>
      <c r="AV895" s="108"/>
      <c r="AW895" s="108"/>
      <c r="AX895" s="108"/>
      <c r="AY895" s="108"/>
      <c r="AZ895" s="108"/>
      <c r="BA895" s="108"/>
      <c r="BB895" s="108"/>
      <c r="BC895" s="108"/>
      <c r="BD895" s="108"/>
      <c r="BE895" s="108"/>
    </row>
    <row r="896" spans="1:57" ht="12.75" customHeight="1">
      <c r="A896" s="108"/>
      <c r="B896" s="108"/>
      <c r="C896" s="108"/>
      <c r="D896" s="108"/>
      <c r="E896" s="108"/>
      <c r="F896" s="108"/>
      <c r="G896" s="108"/>
      <c r="H896" s="108"/>
      <c r="I896" s="108"/>
      <c r="J896" s="108"/>
      <c r="K896" s="108"/>
      <c r="L896" s="108"/>
      <c r="M896" s="108"/>
      <c r="N896" s="108"/>
      <c r="O896" s="108"/>
      <c r="P896" s="108"/>
      <c r="Q896" s="108"/>
      <c r="R896" s="108"/>
      <c r="S896" s="108"/>
      <c r="T896" s="108"/>
      <c r="U896" s="108"/>
      <c r="V896" s="108"/>
      <c r="W896" s="108"/>
      <c r="X896" s="108"/>
      <c r="Y896" s="108"/>
      <c r="Z896" s="108"/>
      <c r="AA896" s="108"/>
      <c r="AB896" s="108"/>
      <c r="AC896" s="108"/>
      <c r="AD896" s="108"/>
      <c r="AE896" s="108"/>
      <c r="AF896" s="108"/>
      <c r="AG896" s="108"/>
      <c r="AH896" s="108"/>
      <c r="AI896" s="108"/>
      <c r="AJ896" s="108"/>
      <c r="AK896" s="108"/>
      <c r="AL896" s="108"/>
      <c r="AM896" s="108"/>
      <c r="AN896" s="109"/>
      <c r="AO896" s="108"/>
      <c r="AP896" s="108"/>
      <c r="AQ896" s="108"/>
      <c r="AR896" s="108"/>
      <c r="AS896" s="108"/>
      <c r="AT896" s="108"/>
      <c r="AU896" s="108"/>
      <c r="AV896" s="108"/>
      <c r="AW896" s="108"/>
      <c r="AX896" s="108"/>
      <c r="AY896" s="108"/>
      <c r="AZ896" s="108"/>
      <c r="BA896" s="108"/>
      <c r="BB896" s="108"/>
      <c r="BC896" s="108"/>
      <c r="BD896" s="108"/>
      <c r="BE896" s="108"/>
    </row>
    <row r="897" spans="1:57" ht="12.75" customHeight="1">
      <c r="A897" s="108"/>
      <c r="B897" s="108"/>
      <c r="C897" s="108"/>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8"/>
      <c r="AN897" s="109"/>
      <c r="AO897" s="108"/>
      <c r="AP897" s="108"/>
      <c r="AQ897" s="108"/>
      <c r="AR897" s="108"/>
      <c r="AS897" s="108"/>
      <c r="AT897" s="108"/>
      <c r="AU897" s="108"/>
      <c r="AV897" s="108"/>
      <c r="AW897" s="108"/>
      <c r="AX897" s="108"/>
      <c r="AY897" s="108"/>
      <c r="AZ897" s="108"/>
      <c r="BA897" s="108"/>
      <c r="BB897" s="108"/>
      <c r="BC897" s="108"/>
      <c r="BD897" s="108"/>
      <c r="BE897" s="108"/>
    </row>
    <row r="898" spans="1:57" ht="12.75" customHeight="1">
      <c r="A898" s="108"/>
      <c r="B898" s="108"/>
      <c r="C898" s="108"/>
      <c r="D898" s="108"/>
      <c r="E898" s="108"/>
      <c r="F898" s="108"/>
      <c r="G898" s="108"/>
      <c r="H898" s="108"/>
      <c r="I898" s="108"/>
      <c r="J898" s="108"/>
      <c r="K898" s="108"/>
      <c r="L898" s="108"/>
      <c r="M898" s="108"/>
      <c r="N898" s="108"/>
      <c r="O898" s="108"/>
      <c r="P898" s="108"/>
      <c r="Q898" s="108"/>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8"/>
      <c r="AN898" s="109"/>
      <c r="AO898" s="108"/>
      <c r="AP898" s="108"/>
      <c r="AQ898" s="108"/>
      <c r="AR898" s="108"/>
      <c r="AS898" s="108"/>
      <c r="AT898" s="108"/>
      <c r="AU898" s="108"/>
      <c r="AV898" s="108"/>
      <c r="AW898" s="108"/>
      <c r="AX898" s="108"/>
      <c r="AY898" s="108"/>
      <c r="AZ898" s="108"/>
      <c r="BA898" s="108"/>
      <c r="BB898" s="108"/>
      <c r="BC898" s="108"/>
      <c r="BD898" s="108"/>
      <c r="BE898" s="108"/>
    </row>
    <row r="899" spans="1:57" ht="12.75" customHeight="1">
      <c r="A899" s="108"/>
      <c r="B899" s="108"/>
      <c r="C899" s="108"/>
      <c r="D899" s="108"/>
      <c r="E899" s="108"/>
      <c r="F899" s="108"/>
      <c r="G899" s="108"/>
      <c r="H899" s="108"/>
      <c r="I899" s="108"/>
      <c r="J899" s="108"/>
      <c r="K899" s="108"/>
      <c r="L899" s="108"/>
      <c r="M899" s="108"/>
      <c r="N899" s="108"/>
      <c r="O899" s="108"/>
      <c r="P899" s="108"/>
      <c r="Q899" s="108"/>
      <c r="R899" s="108"/>
      <c r="S899" s="108"/>
      <c r="T899" s="108"/>
      <c r="U899" s="108"/>
      <c r="V899" s="108"/>
      <c r="W899" s="108"/>
      <c r="X899" s="108"/>
      <c r="Y899" s="108"/>
      <c r="Z899" s="108"/>
      <c r="AA899" s="108"/>
      <c r="AB899" s="108"/>
      <c r="AC899" s="108"/>
      <c r="AD899" s="108"/>
      <c r="AE899" s="108"/>
      <c r="AF899" s="108"/>
      <c r="AG899" s="108"/>
      <c r="AH899" s="108"/>
      <c r="AI899" s="108"/>
      <c r="AJ899" s="108"/>
      <c r="AK899" s="108"/>
      <c r="AL899" s="108"/>
      <c r="AM899" s="108"/>
      <c r="AN899" s="109"/>
      <c r="AO899" s="108"/>
      <c r="AP899" s="108"/>
      <c r="AQ899" s="108"/>
      <c r="AR899" s="108"/>
      <c r="AS899" s="108"/>
      <c r="AT899" s="108"/>
      <c r="AU899" s="108"/>
      <c r="AV899" s="108"/>
      <c r="AW899" s="108"/>
      <c r="AX899" s="108"/>
      <c r="AY899" s="108"/>
      <c r="AZ899" s="108"/>
      <c r="BA899" s="108"/>
      <c r="BB899" s="108"/>
      <c r="BC899" s="108"/>
      <c r="BD899" s="108"/>
      <c r="BE899" s="108"/>
    </row>
    <row r="900" spans="1:57" ht="12.75" customHeight="1">
      <c r="A900" s="108"/>
      <c r="B900" s="108"/>
      <c r="C900" s="108"/>
      <c r="D900" s="108"/>
      <c r="E900" s="108"/>
      <c r="F900" s="108"/>
      <c r="G900" s="108"/>
      <c r="H900" s="108"/>
      <c r="I900" s="108"/>
      <c r="J900" s="108"/>
      <c r="K900" s="108"/>
      <c r="L900" s="108"/>
      <c r="M900" s="108"/>
      <c r="N900" s="108"/>
      <c r="O900" s="108"/>
      <c r="P900" s="108"/>
      <c r="Q900" s="108"/>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8"/>
      <c r="AN900" s="109"/>
      <c r="AO900" s="108"/>
      <c r="AP900" s="108"/>
      <c r="AQ900" s="108"/>
      <c r="AR900" s="108"/>
      <c r="AS900" s="108"/>
      <c r="AT900" s="108"/>
      <c r="AU900" s="108"/>
      <c r="AV900" s="108"/>
      <c r="AW900" s="108"/>
      <c r="AX900" s="108"/>
      <c r="AY900" s="108"/>
      <c r="AZ900" s="108"/>
      <c r="BA900" s="108"/>
      <c r="BB900" s="108"/>
      <c r="BC900" s="108"/>
      <c r="BD900" s="108"/>
      <c r="BE900" s="108"/>
    </row>
    <row r="901" spans="1:57" ht="12.75" customHeight="1">
      <c r="A901" s="108"/>
      <c r="B901" s="108"/>
      <c r="C901" s="108"/>
      <c r="D901" s="108"/>
      <c r="E901" s="108"/>
      <c r="F901" s="108"/>
      <c r="G901" s="108"/>
      <c r="H901" s="108"/>
      <c r="I901" s="108"/>
      <c r="J901" s="108"/>
      <c r="K901" s="108"/>
      <c r="L901" s="108"/>
      <c r="M901" s="108"/>
      <c r="N901" s="108"/>
      <c r="O901" s="108"/>
      <c r="P901" s="108"/>
      <c r="Q901" s="108"/>
      <c r="R901" s="108"/>
      <c r="S901" s="108"/>
      <c r="T901" s="108"/>
      <c r="U901" s="108"/>
      <c r="V901" s="108"/>
      <c r="W901" s="108"/>
      <c r="X901" s="108"/>
      <c r="Y901" s="108"/>
      <c r="Z901" s="108"/>
      <c r="AA901" s="108"/>
      <c r="AB901" s="108"/>
      <c r="AC901" s="108"/>
      <c r="AD901" s="108"/>
      <c r="AE901" s="108"/>
      <c r="AF901" s="108"/>
      <c r="AG901" s="108"/>
      <c r="AH901" s="108"/>
      <c r="AI901" s="108"/>
      <c r="AJ901" s="108"/>
      <c r="AK901" s="108"/>
      <c r="AL901" s="108"/>
      <c r="AM901" s="108"/>
      <c r="AN901" s="109"/>
      <c r="AO901" s="108"/>
      <c r="AP901" s="108"/>
      <c r="AQ901" s="108"/>
      <c r="AR901" s="108"/>
      <c r="AS901" s="108"/>
      <c r="AT901" s="108"/>
      <c r="AU901" s="108"/>
      <c r="AV901" s="108"/>
      <c r="AW901" s="108"/>
      <c r="AX901" s="108"/>
      <c r="AY901" s="108"/>
      <c r="AZ901" s="108"/>
      <c r="BA901" s="108"/>
      <c r="BB901" s="108"/>
      <c r="BC901" s="108"/>
      <c r="BD901" s="108"/>
      <c r="BE901" s="108"/>
    </row>
    <row r="902" spans="1:57" ht="12.75" customHeight="1">
      <c r="A902" s="108"/>
      <c r="B902" s="108"/>
      <c r="C902" s="108"/>
      <c r="D902" s="108"/>
      <c r="E902" s="108"/>
      <c r="F902" s="108"/>
      <c r="G902" s="108"/>
      <c r="H902" s="108"/>
      <c r="I902" s="108"/>
      <c r="J902" s="108"/>
      <c r="K902" s="108"/>
      <c r="L902" s="108"/>
      <c r="M902" s="108"/>
      <c r="N902" s="108"/>
      <c r="O902" s="108"/>
      <c r="P902" s="108"/>
      <c r="Q902" s="108"/>
      <c r="R902" s="108"/>
      <c r="S902" s="108"/>
      <c r="T902" s="108"/>
      <c r="U902" s="108"/>
      <c r="V902" s="108"/>
      <c r="W902" s="108"/>
      <c r="X902" s="108"/>
      <c r="Y902" s="108"/>
      <c r="Z902" s="108"/>
      <c r="AA902" s="108"/>
      <c r="AB902" s="108"/>
      <c r="AC902" s="108"/>
      <c r="AD902" s="108"/>
      <c r="AE902" s="108"/>
      <c r="AF902" s="108"/>
      <c r="AG902" s="108"/>
      <c r="AH902" s="108"/>
      <c r="AI902" s="108"/>
      <c r="AJ902" s="108"/>
      <c r="AK902" s="108"/>
      <c r="AL902" s="108"/>
      <c r="AM902" s="108"/>
      <c r="AN902" s="109"/>
      <c r="AO902" s="108"/>
      <c r="AP902" s="108"/>
      <c r="AQ902" s="108"/>
      <c r="AR902" s="108"/>
      <c r="AS902" s="108"/>
      <c r="AT902" s="108"/>
      <c r="AU902" s="108"/>
      <c r="AV902" s="108"/>
      <c r="AW902" s="108"/>
      <c r="AX902" s="108"/>
      <c r="AY902" s="108"/>
      <c r="AZ902" s="108"/>
      <c r="BA902" s="108"/>
      <c r="BB902" s="108"/>
      <c r="BC902" s="108"/>
      <c r="BD902" s="108"/>
      <c r="BE902" s="108"/>
    </row>
    <row r="903" spans="1:57" ht="12.75" customHeight="1">
      <c r="A903" s="108"/>
      <c r="B903" s="108"/>
      <c r="C903" s="108"/>
      <c r="D903" s="108"/>
      <c r="E903" s="108"/>
      <c r="F903" s="108"/>
      <c r="G903" s="108"/>
      <c r="H903" s="108"/>
      <c r="I903" s="108"/>
      <c r="J903" s="108"/>
      <c r="K903" s="108"/>
      <c r="L903" s="108"/>
      <c r="M903" s="108"/>
      <c r="N903" s="108"/>
      <c r="O903" s="108"/>
      <c r="P903" s="108"/>
      <c r="Q903" s="108"/>
      <c r="R903" s="108"/>
      <c r="S903" s="108"/>
      <c r="T903" s="108"/>
      <c r="U903" s="108"/>
      <c r="V903" s="108"/>
      <c r="W903" s="108"/>
      <c r="X903" s="108"/>
      <c r="Y903" s="108"/>
      <c r="Z903" s="108"/>
      <c r="AA903" s="108"/>
      <c r="AB903" s="108"/>
      <c r="AC903" s="108"/>
      <c r="AD903" s="108"/>
      <c r="AE903" s="108"/>
      <c r="AF903" s="108"/>
      <c r="AG903" s="108"/>
      <c r="AH903" s="108"/>
      <c r="AI903" s="108"/>
      <c r="AJ903" s="108"/>
      <c r="AK903" s="108"/>
      <c r="AL903" s="108"/>
      <c r="AM903" s="108"/>
      <c r="AN903" s="109"/>
      <c r="AO903" s="108"/>
      <c r="AP903" s="108"/>
      <c r="AQ903" s="108"/>
      <c r="AR903" s="108"/>
      <c r="AS903" s="108"/>
      <c r="AT903" s="108"/>
      <c r="AU903" s="108"/>
      <c r="AV903" s="108"/>
      <c r="AW903" s="108"/>
      <c r="AX903" s="108"/>
      <c r="AY903" s="108"/>
      <c r="AZ903" s="108"/>
      <c r="BA903" s="108"/>
      <c r="BB903" s="108"/>
      <c r="BC903" s="108"/>
      <c r="BD903" s="108"/>
      <c r="BE903" s="108"/>
    </row>
    <row r="904" spans="1:57" ht="12.75" customHeight="1">
      <c r="A904" s="108"/>
      <c r="B904" s="108"/>
      <c r="C904" s="108"/>
      <c r="D904" s="108"/>
      <c r="E904" s="108"/>
      <c r="F904" s="108"/>
      <c r="G904" s="108"/>
      <c r="H904" s="108"/>
      <c r="I904" s="108"/>
      <c r="J904" s="108"/>
      <c r="K904" s="108"/>
      <c r="L904" s="108"/>
      <c r="M904" s="108"/>
      <c r="N904" s="108"/>
      <c r="O904" s="108"/>
      <c r="P904" s="108"/>
      <c r="Q904" s="108"/>
      <c r="R904" s="108"/>
      <c r="S904" s="108"/>
      <c r="T904" s="108"/>
      <c r="U904" s="108"/>
      <c r="V904" s="108"/>
      <c r="W904" s="108"/>
      <c r="X904" s="108"/>
      <c r="Y904" s="108"/>
      <c r="Z904" s="108"/>
      <c r="AA904" s="108"/>
      <c r="AB904" s="108"/>
      <c r="AC904" s="108"/>
      <c r="AD904" s="108"/>
      <c r="AE904" s="108"/>
      <c r="AF904" s="108"/>
      <c r="AG904" s="108"/>
      <c r="AH904" s="108"/>
      <c r="AI904" s="108"/>
      <c r="AJ904" s="108"/>
      <c r="AK904" s="108"/>
      <c r="AL904" s="108"/>
      <c r="AM904" s="108"/>
      <c r="AN904" s="109"/>
      <c r="AO904" s="108"/>
      <c r="AP904" s="108"/>
      <c r="AQ904" s="108"/>
      <c r="AR904" s="108"/>
      <c r="AS904" s="108"/>
      <c r="AT904" s="108"/>
      <c r="AU904" s="108"/>
      <c r="AV904" s="108"/>
      <c r="AW904" s="108"/>
      <c r="AX904" s="108"/>
      <c r="AY904" s="108"/>
      <c r="AZ904" s="108"/>
      <c r="BA904" s="108"/>
      <c r="BB904" s="108"/>
      <c r="BC904" s="108"/>
      <c r="BD904" s="108"/>
      <c r="BE904" s="108"/>
    </row>
    <row r="905" spans="1:57" ht="12.75" customHeight="1">
      <c r="A905" s="108"/>
      <c r="B905" s="108"/>
      <c r="C905" s="108"/>
      <c r="D905" s="108"/>
      <c r="E905" s="108"/>
      <c r="F905" s="108"/>
      <c r="G905" s="108"/>
      <c r="H905" s="108"/>
      <c r="I905" s="108"/>
      <c r="J905" s="108"/>
      <c r="K905" s="108"/>
      <c r="L905" s="108"/>
      <c r="M905" s="108"/>
      <c r="N905" s="108"/>
      <c r="O905" s="108"/>
      <c r="P905" s="108"/>
      <c r="Q905" s="108"/>
      <c r="R905" s="108"/>
      <c r="S905" s="108"/>
      <c r="T905" s="108"/>
      <c r="U905" s="108"/>
      <c r="V905" s="108"/>
      <c r="W905" s="108"/>
      <c r="X905" s="108"/>
      <c r="Y905" s="108"/>
      <c r="Z905" s="108"/>
      <c r="AA905" s="108"/>
      <c r="AB905" s="108"/>
      <c r="AC905" s="108"/>
      <c r="AD905" s="108"/>
      <c r="AE905" s="108"/>
      <c r="AF905" s="108"/>
      <c r="AG905" s="108"/>
      <c r="AH905" s="108"/>
      <c r="AI905" s="108"/>
      <c r="AJ905" s="108"/>
      <c r="AK905" s="108"/>
      <c r="AL905" s="108"/>
      <c r="AM905" s="108"/>
      <c r="AN905" s="109"/>
      <c r="AO905" s="108"/>
      <c r="AP905" s="108"/>
      <c r="AQ905" s="108"/>
      <c r="AR905" s="108"/>
      <c r="AS905" s="108"/>
      <c r="AT905" s="108"/>
      <c r="AU905" s="108"/>
      <c r="AV905" s="108"/>
      <c r="AW905" s="108"/>
      <c r="AX905" s="108"/>
      <c r="AY905" s="108"/>
      <c r="AZ905" s="108"/>
      <c r="BA905" s="108"/>
      <c r="BB905" s="108"/>
      <c r="BC905" s="108"/>
      <c r="BD905" s="108"/>
      <c r="BE905" s="108"/>
    </row>
    <row r="906" spans="1:57" ht="12.75" customHeight="1">
      <c r="A906" s="108"/>
      <c r="B906" s="108"/>
      <c r="C906" s="108"/>
      <c r="D906" s="108"/>
      <c r="E906" s="108"/>
      <c r="F906" s="108"/>
      <c r="G906" s="108"/>
      <c r="H906" s="108"/>
      <c r="I906" s="108"/>
      <c r="J906" s="108"/>
      <c r="K906" s="108"/>
      <c r="L906" s="108"/>
      <c r="M906" s="108"/>
      <c r="N906" s="108"/>
      <c r="O906" s="108"/>
      <c r="P906" s="108"/>
      <c r="Q906" s="108"/>
      <c r="R906" s="108"/>
      <c r="S906" s="108"/>
      <c r="T906" s="108"/>
      <c r="U906" s="108"/>
      <c r="V906" s="108"/>
      <c r="W906" s="108"/>
      <c r="X906" s="108"/>
      <c r="Y906" s="108"/>
      <c r="Z906" s="108"/>
      <c r="AA906" s="108"/>
      <c r="AB906" s="108"/>
      <c r="AC906" s="108"/>
      <c r="AD906" s="108"/>
      <c r="AE906" s="108"/>
      <c r="AF906" s="108"/>
      <c r="AG906" s="108"/>
      <c r="AH906" s="108"/>
      <c r="AI906" s="108"/>
      <c r="AJ906" s="108"/>
      <c r="AK906" s="108"/>
      <c r="AL906" s="108"/>
      <c r="AM906" s="108"/>
      <c r="AN906" s="109"/>
      <c r="AO906" s="108"/>
      <c r="AP906" s="108"/>
      <c r="AQ906" s="108"/>
      <c r="AR906" s="108"/>
      <c r="AS906" s="108"/>
      <c r="AT906" s="108"/>
      <c r="AU906" s="108"/>
      <c r="AV906" s="108"/>
      <c r="AW906" s="108"/>
      <c r="AX906" s="108"/>
      <c r="AY906" s="108"/>
      <c r="AZ906" s="108"/>
      <c r="BA906" s="108"/>
      <c r="BB906" s="108"/>
      <c r="BC906" s="108"/>
      <c r="BD906" s="108"/>
      <c r="BE906" s="108"/>
    </row>
    <row r="907" spans="1:57" ht="12.75" customHeight="1">
      <c r="A907" s="108"/>
      <c r="B907" s="108"/>
      <c r="C907" s="108"/>
      <c r="D907" s="108"/>
      <c r="E907" s="108"/>
      <c r="F907" s="108"/>
      <c r="G907" s="108"/>
      <c r="H907" s="108"/>
      <c r="I907" s="108"/>
      <c r="J907" s="108"/>
      <c r="K907" s="108"/>
      <c r="L907" s="108"/>
      <c r="M907" s="108"/>
      <c r="N907" s="108"/>
      <c r="O907" s="108"/>
      <c r="P907" s="108"/>
      <c r="Q907" s="108"/>
      <c r="R907" s="108"/>
      <c r="S907" s="108"/>
      <c r="T907" s="108"/>
      <c r="U907" s="108"/>
      <c r="V907" s="108"/>
      <c r="W907" s="108"/>
      <c r="X907" s="108"/>
      <c r="Y907" s="108"/>
      <c r="Z907" s="108"/>
      <c r="AA907" s="108"/>
      <c r="AB907" s="108"/>
      <c r="AC907" s="108"/>
      <c r="AD907" s="108"/>
      <c r="AE907" s="108"/>
      <c r="AF907" s="108"/>
      <c r="AG907" s="108"/>
      <c r="AH907" s="108"/>
      <c r="AI907" s="108"/>
      <c r="AJ907" s="108"/>
      <c r="AK907" s="108"/>
      <c r="AL907" s="108"/>
      <c r="AM907" s="108"/>
      <c r="AN907" s="109"/>
      <c r="AO907" s="108"/>
      <c r="AP907" s="108"/>
      <c r="AQ907" s="108"/>
      <c r="AR907" s="108"/>
      <c r="AS907" s="108"/>
      <c r="AT907" s="108"/>
      <c r="AU907" s="108"/>
      <c r="AV907" s="108"/>
      <c r="AW907" s="108"/>
      <c r="AX907" s="108"/>
      <c r="AY907" s="108"/>
      <c r="AZ907" s="108"/>
      <c r="BA907" s="108"/>
      <c r="BB907" s="108"/>
      <c r="BC907" s="108"/>
      <c r="BD907" s="108"/>
      <c r="BE907" s="108"/>
    </row>
    <row r="908" spans="1:57" ht="12.75" customHeight="1">
      <c r="A908" s="108"/>
      <c r="B908" s="108"/>
      <c r="C908" s="108"/>
      <c r="D908" s="108"/>
      <c r="E908" s="108"/>
      <c r="F908" s="108"/>
      <c r="G908" s="108"/>
      <c r="H908" s="108"/>
      <c r="I908" s="108"/>
      <c r="J908" s="108"/>
      <c r="K908" s="108"/>
      <c r="L908" s="108"/>
      <c r="M908" s="108"/>
      <c r="N908" s="108"/>
      <c r="O908" s="108"/>
      <c r="P908" s="108"/>
      <c r="Q908" s="108"/>
      <c r="R908" s="108"/>
      <c r="S908" s="108"/>
      <c r="T908" s="108"/>
      <c r="U908" s="108"/>
      <c r="V908" s="108"/>
      <c r="W908" s="108"/>
      <c r="X908" s="108"/>
      <c r="Y908" s="108"/>
      <c r="Z908" s="108"/>
      <c r="AA908" s="108"/>
      <c r="AB908" s="108"/>
      <c r="AC908" s="108"/>
      <c r="AD908" s="108"/>
      <c r="AE908" s="108"/>
      <c r="AF908" s="108"/>
      <c r="AG908" s="108"/>
      <c r="AH908" s="108"/>
      <c r="AI908" s="108"/>
      <c r="AJ908" s="108"/>
      <c r="AK908" s="108"/>
      <c r="AL908" s="108"/>
      <c r="AM908" s="108"/>
      <c r="AN908" s="109"/>
      <c r="AO908" s="108"/>
      <c r="AP908" s="108"/>
      <c r="AQ908" s="108"/>
      <c r="AR908" s="108"/>
      <c r="AS908" s="108"/>
      <c r="AT908" s="108"/>
      <c r="AU908" s="108"/>
      <c r="AV908" s="108"/>
      <c r="AW908" s="108"/>
      <c r="AX908" s="108"/>
      <c r="AY908" s="108"/>
      <c r="AZ908" s="108"/>
      <c r="BA908" s="108"/>
      <c r="BB908" s="108"/>
      <c r="BC908" s="108"/>
      <c r="BD908" s="108"/>
      <c r="BE908" s="108"/>
    </row>
    <row r="909" spans="1:57" ht="12.75" customHeight="1">
      <c r="A909" s="108"/>
      <c r="B909" s="108"/>
      <c r="C909" s="108"/>
      <c r="D909" s="108"/>
      <c r="E909" s="108"/>
      <c r="F909" s="108"/>
      <c r="G909" s="108"/>
      <c r="H909" s="108"/>
      <c r="I909" s="108"/>
      <c r="J909" s="108"/>
      <c r="K909" s="108"/>
      <c r="L909" s="108"/>
      <c r="M909" s="108"/>
      <c r="N909" s="108"/>
      <c r="O909" s="108"/>
      <c r="P909" s="108"/>
      <c r="Q909" s="108"/>
      <c r="R909" s="108"/>
      <c r="S909" s="108"/>
      <c r="T909" s="108"/>
      <c r="U909" s="108"/>
      <c r="V909" s="108"/>
      <c r="W909" s="108"/>
      <c r="X909" s="108"/>
      <c r="Y909" s="108"/>
      <c r="Z909" s="108"/>
      <c r="AA909" s="108"/>
      <c r="AB909" s="108"/>
      <c r="AC909" s="108"/>
      <c r="AD909" s="108"/>
      <c r="AE909" s="108"/>
      <c r="AF909" s="108"/>
      <c r="AG909" s="108"/>
      <c r="AH909" s="108"/>
      <c r="AI909" s="108"/>
      <c r="AJ909" s="108"/>
      <c r="AK909" s="108"/>
      <c r="AL909" s="108"/>
      <c r="AM909" s="108"/>
      <c r="AN909" s="109"/>
      <c r="AO909" s="108"/>
      <c r="AP909" s="108"/>
      <c r="AQ909" s="108"/>
      <c r="AR909" s="108"/>
      <c r="AS909" s="108"/>
      <c r="AT909" s="108"/>
      <c r="AU909" s="108"/>
      <c r="AV909" s="108"/>
      <c r="AW909" s="108"/>
      <c r="AX909" s="108"/>
      <c r="AY909" s="108"/>
      <c r="AZ909" s="108"/>
      <c r="BA909" s="108"/>
      <c r="BB909" s="108"/>
      <c r="BC909" s="108"/>
      <c r="BD909" s="108"/>
      <c r="BE909" s="108"/>
    </row>
    <row r="910" spans="1:57" ht="12.75" customHeight="1">
      <c r="A910" s="108"/>
      <c r="B910" s="108"/>
      <c r="C910" s="108"/>
      <c r="D910" s="108"/>
      <c r="E910" s="108"/>
      <c r="F910" s="108"/>
      <c r="G910" s="108"/>
      <c r="H910" s="108"/>
      <c r="I910" s="108"/>
      <c r="J910" s="108"/>
      <c r="K910" s="108"/>
      <c r="L910" s="108"/>
      <c r="M910" s="108"/>
      <c r="N910" s="108"/>
      <c r="O910" s="108"/>
      <c r="P910" s="108"/>
      <c r="Q910" s="108"/>
      <c r="R910" s="108"/>
      <c r="S910" s="108"/>
      <c r="T910" s="108"/>
      <c r="U910" s="108"/>
      <c r="V910" s="108"/>
      <c r="W910" s="108"/>
      <c r="X910" s="108"/>
      <c r="Y910" s="108"/>
      <c r="Z910" s="108"/>
      <c r="AA910" s="108"/>
      <c r="AB910" s="108"/>
      <c r="AC910" s="108"/>
      <c r="AD910" s="108"/>
      <c r="AE910" s="108"/>
      <c r="AF910" s="108"/>
      <c r="AG910" s="108"/>
      <c r="AH910" s="108"/>
      <c r="AI910" s="108"/>
      <c r="AJ910" s="108"/>
      <c r="AK910" s="108"/>
      <c r="AL910" s="108"/>
      <c r="AM910" s="108"/>
      <c r="AN910" s="109"/>
      <c r="AO910" s="108"/>
      <c r="AP910" s="108"/>
      <c r="AQ910" s="108"/>
      <c r="AR910" s="108"/>
      <c r="AS910" s="108"/>
      <c r="AT910" s="108"/>
      <c r="AU910" s="108"/>
      <c r="AV910" s="108"/>
      <c r="AW910" s="108"/>
      <c r="AX910" s="108"/>
      <c r="AY910" s="108"/>
      <c r="AZ910" s="108"/>
      <c r="BA910" s="108"/>
      <c r="BB910" s="108"/>
      <c r="BC910" s="108"/>
      <c r="BD910" s="108"/>
      <c r="BE910" s="108"/>
    </row>
    <row r="911" spans="1:57" ht="12.75" customHeight="1">
      <c r="A911" s="108"/>
      <c r="B911" s="108"/>
      <c r="C911" s="108"/>
      <c r="D911" s="108"/>
      <c r="E911" s="108"/>
      <c r="F911" s="108"/>
      <c r="G911" s="108"/>
      <c r="H911" s="108"/>
      <c r="I911" s="108"/>
      <c r="J911" s="108"/>
      <c r="K911" s="108"/>
      <c r="L911" s="108"/>
      <c r="M911" s="108"/>
      <c r="N911" s="108"/>
      <c r="O911" s="108"/>
      <c r="P911" s="108"/>
      <c r="Q911" s="108"/>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108"/>
      <c r="AM911" s="108"/>
      <c r="AN911" s="109"/>
      <c r="AO911" s="108"/>
      <c r="AP911" s="108"/>
      <c r="AQ911" s="108"/>
      <c r="AR911" s="108"/>
      <c r="AS911" s="108"/>
      <c r="AT911" s="108"/>
      <c r="AU911" s="108"/>
      <c r="AV911" s="108"/>
      <c r="AW911" s="108"/>
      <c r="AX911" s="108"/>
      <c r="AY911" s="108"/>
      <c r="AZ911" s="108"/>
      <c r="BA911" s="108"/>
      <c r="BB911" s="108"/>
      <c r="BC911" s="108"/>
      <c r="BD911" s="108"/>
      <c r="BE911" s="108"/>
    </row>
    <row r="912" spans="1:57" ht="12.75" customHeight="1">
      <c r="A912" s="108"/>
      <c r="B912" s="108"/>
      <c r="C912" s="108"/>
      <c r="D912" s="108"/>
      <c r="E912" s="108"/>
      <c r="F912" s="108"/>
      <c r="G912" s="108"/>
      <c r="H912" s="108"/>
      <c r="I912" s="108"/>
      <c r="J912" s="108"/>
      <c r="K912" s="108"/>
      <c r="L912" s="108"/>
      <c r="M912" s="108"/>
      <c r="N912" s="108"/>
      <c r="O912" s="108"/>
      <c r="P912" s="108"/>
      <c r="Q912" s="108"/>
      <c r="R912" s="108"/>
      <c r="S912" s="108"/>
      <c r="T912" s="108"/>
      <c r="U912" s="108"/>
      <c r="V912" s="108"/>
      <c r="W912" s="108"/>
      <c r="X912" s="108"/>
      <c r="Y912" s="108"/>
      <c r="Z912" s="108"/>
      <c r="AA912" s="108"/>
      <c r="AB912" s="108"/>
      <c r="AC912" s="108"/>
      <c r="AD912" s="108"/>
      <c r="AE912" s="108"/>
      <c r="AF912" s="108"/>
      <c r="AG912" s="108"/>
      <c r="AH912" s="108"/>
      <c r="AI912" s="108"/>
      <c r="AJ912" s="108"/>
      <c r="AK912" s="108"/>
      <c r="AL912" s="108"/>
      <c r="AM912" s="108"/>
      <c r="AN912" s="109"/>
      <c r="AO912" s="108"/>
      <c r="AP912" s="108"/>
      <c r="AQ912" s="108"/>
      <c r="AR912" s="108"/>
      <c r="AS912" s="108"/>
      <c r="AT912" s="108"/>
      <c r="AU912" s="108"/>
      <c r="AV912" s="108"/>
      <c r="AW912" s="108"/>
      <c r="AX912" s="108"/>
      <c r="AY912" s="108"/>
      <c r="AZ912" s="108"/>
      <c r="BA912" s="108"/>
      <c r="BB912" s="108"/>
      <c r="BC912" s="108"/>
      <c r="BD912" s="108"/>
      <c r="BE912" s="108"/>
    </row>
    <row r="913" spans="1:57" ht="12.75" customHeight="1">
      <c r="A913" s="108"/>
      <c r="B913" s="108"/>
      <c r="C913" s="108"/>
      <c r="D913" s="108"/>
      <c r="E913" s="108"/>
      <c r="F913" s="108"/>
      <c r="G913" s="108"/>
      <c r="H913" s="108"/>
      <c r="I913" s="108"/>
      <c r="J913" s="108"/>
      <c r="K913" s="108"/>
      <c r="L913" s="108"/>
      <c r="M913" s="108"/>
      <c r="N913" s="108"/>
      <c r="O913" s="108"/>
      <c r="P913" s="108"/>
      <c r="Q913" s="108"/>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8"/>
      <c r="AN913" s="109"/>
      <c r="AO913" s="108"/>
      <c r="AP913" s="108"/>
      <c r="AQ913" s="108"/>
      <c r="AR913" s="108"/>
      <c r="AS913" s="108"/>
      <c r="AT913" s="108"/>
      <c r="AU913" s="108"/>
      <c r="AV913" s="108"/>
      <c r="AW913" s="108"/>
      <c r="AX913" s="108"/>
      <c r="AY913" s="108"/>
      <c r="AZ913" s="108"/>
      <c r="BA913" s="108"/>
      <c r="BB913" s="108"/>
      <c r="BC913" s="108"/>
      <c r="BD913" s="108"/>
      <c r="BE913" s="108"/>
    </row>
    <row r="914" spans="1:57" ht="12.75" customHeight="1">
      <c r="A914" s="108"/>
      <c r="B914" s="108"/>
      <c r="C914" s="108"/>
      <c r="D914" s="108"/>
      <c r="E914" s="108"/>
      <c r="F914" s="108"/>
      <c r="G914" s="108"/>
      <c r="H914" s="108"/>
      <c r="I914" s="108"/>
      <c r="J914" s="108"/>
      <c r="K914" s="108"/>
      <c r="L914" s="108"/>
      <c r="M914" s="108"/>
      <c r="N914" s="108"/>
      <c r="O914" s="108"/>
      <c r="P914" s="108"/>
      <c r="Q914" s="108"/>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8"/>
      <c r="AN914" s="109"/>
      <c r="AO914" s="108"/>
      <c r="AP914" s="108"/>
      <c r="AQ914" s="108"/>
      <c r="AR914" s="108"/>
      <c r="AS914" s="108"/>
      <c r="AT914" s="108"/>
      <c r="AU914" s="108"/>
      <c r="AV914" s="108"/>
      <c r="AW914" s="108"/>
      <c r="AX914" s="108"/>
      <c r="AY914" s="108"/>
      <c r="AZ914" s="108"/>
      <c r="BA914" s="108"/>
      <c r="BB914" s="108"/>
      <c r="BC914" s="108"/>
      <c r="BD914" s="108"/>
      <c r="BE914" s="108"/>
    </row>
    <row r="915" spans="1:57" ht="12.75" customHeight="1">
      <c r="A915" s="108"/>
      <c r="B915" s="108"/>
      <c r="C915" s="108"/>
      <c r="D915" s="108"/>
      <c r="E915" s="108"/>
      <c r="F915" s="108"/>
      <c r="G915" s="108"/>
      <c r="H915" s="108"/>
      <c r="I915" s="108"/>
      <c r="J915" s="108"/>
      <c r="K915" s="108"/>
      <c r="L915" s="108"/>
      <c r="M915" s="108"/>
      <c r="N915" s="108"/>
      <c r="O915" s="108"/>
      <c r="P915" s="108"/>
      <c r="Q915" s="108"/>
      <c r="R915" s="108"/>
      <c r="S915" s="108"/>
      <c r="T915" s="108"/>
      <c r="U915" s="108"/>
      <c r="V915" s="108"/>
      <c r="W915" s="108"/>
      <c r="X915" s="108"/>
      <c r="Y915" s="108"/>
      <c r="Z915" s="108"/>
      <c r="AA915" s="108"/>
      <c r="AB915" s="108"/>
      <c r="AC915" s="108"/>
      <c r="AD915" s="108"/>
      <c r="AE915" s="108"/>
      <c r="AF915" s="108"/>
      <c r="AG915" s="108"/>
      <c r="AH915" s="108"/>
      <c r="AI915" s="108"/>
      <c r="AJ915" s="108"/>
      <c r="AK915" s="108"/>
      <c r="AL915" s="108"/>
      <c r="AM915" s="108"/>
      <c r="AN915" s="109"/>
      <c r="AO915" s="108"/>
      <c r="AP915" s="108"/>
      <c r="AQ915" s="108"/>
      <c r="AR915" s="108"/>
      <c r="AS915" s="108"/>
      <c r="AT915" s="108"/>
      <c r="AU915" s="108"/>
      <c r="AV915" s="108"/>
      <c r="AW915" s="108"/>
      <c r="AX915" s="108"/>
      <c r="AY915" s="108"/>
      <c r="AZ915" s="108"/>
      <c r="BA915" s="108"/>
      <c r="BB915" s="108"/>
      <c r="BC915" s="108"/>
      <c r="BD915" s="108"/>
      <c r="BE915" s="108"/>
    </row>
    <row r="916" spans="1:57" ht="12.75" customHeight="1">
      <c r="A916" s="108"/>
      <c r="B916" s="108"/>
      <c r="C916" s="108"/>
      <c r="D916" s="108"/>
      <c r="E916" s="108"/>
      <c r="F916" s="108"/>
      <c r="G916" s="108"/>
      <c r="H916" s="108"/>
      <c r="I916" s="108"/>
      <c r="J916" s="108"/>
      <c r="K916" s="108"/>
      <c r="L916" s="108"/>
      <c r="M916" s="108"/>
      <c r="N916" s="108"/>
      <c r="O916" s="108"/>
      <c r="P916" s="108"/>
      <c r="Q916" s="108"/>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8"/>
      <c r="AN916" s="109"/>
      <c r="AO916" s="108"/>
      <c r="AP916" s="108"/>
      <c r="AQ916" s="108"/>
      <c r="AR916" s="108"/>
      <c r="AS916" s="108"/>
      <c r="AT916" s="108"/>
      <c r="AU916" s="108"/>
      <c r="AV916" s="108"/>
      <c r="AW916" s="108"/>
      <c r="AX916" s="108"/>
      <c r="AY916" s="108"/>
      <c r="AZ916" s="108"/>
      <c r="BA916" s="108"/>
      <c r="BB916" s="108"/>
      <c r="BC916" s="108"/>
      <c r="BD916" s="108"/>
      <c r="BE916" s="108"/>
    </row>
    <row r="917" spans="1:57" ht="12.75" customHeight="1">
      <c r="A917" s="108"/>
      <c r="B917" s="108"/>
      <c r="C917" s="108"/>
      <c r="D917" s="108"/>
      <c r="E917" s="108"/>
      <c r="F917" s="108"/>
      <c r="G917" s="108"/>
      <c r="H917" s="108"/>
      <c r="I917" s="108"/>
      <c r="J917" s="108"/>
      <c r="K917" s="108"/>
      <c r="L917" s="108"/>
      <c r="M917" s="108"/>
      <c r="N917" s="108"/>
      <c r="O917" s="108"/>
      <c r="P917" s="108"/>
      <c r="Q917" s="108"/>
      <c r="R917" s="108"/>
      <c r="S917" s="108"/>
      <c r="T917" s="108"/>
      <c r="U917" s="108"/>
      <c r="V917" s="108"/>
      <c r="W917" s="108"/>
      <c r="X917" s="108"/>
      <c r="Y917" s="108"/>
      <c r="Z917" s="108"/>
      <c r="AA917" s="108"/>
      <c r="AB917" s="108"/>
      <c r="AC917" s="108"/>
      <c r="AD917" s="108"/>
      <c r="AE917" s="108"/>
      <c r="AF917" s="108"/>
      <c r="AG917" s="108"/>
      <c r="AH917" s="108"/>
      <c r="AI917" s="108"/>
      <c r="AJ917" s="108"/>
      <c r="AK917" s="108"/>
      <c r="AL917" s="108"/>
      <c r="AM917" s="108"/>
      <c r="AN917" s="109"/>
      <c r="AO917" s="108"/>
      <c r="AP917" s="108"/>
      <c r="AQ917" s="108"/>
      <c r="AR917" s="108"/>
      <c r="AS917" s="108"/>
      <c r="AT917" s="108"/>
      <c r="AU917" s="108"/>
      <c r="AV917" s="108"/>
      <c r="AW917" s="108"/>
      <c r="AX917" s="108"/>
      <c r="AY917" s="108"/>
      <c r="AZ917" s="108"/>
      <c r="BA917" s="108"/>
      <c r="BB917" s="108"/>
      <c r="BC917" s="108"/>
      <c r="BD917" s="108"/>
      <c r="BE917" s="108"/>
    </row>
    <row r="918" spans="1:57" ht="12.75" customHeight="1">
      <c r="A918" s="108"/>
      <c r="B918" s="108"/>
      <c r="C918" s="108"/>
      <c r="D918" s="108"/>
      <c r="E918" s="108"/>
      <c r="F918" s="108"/>
      <c r="G918" s="108"/>
      <c r="H918" s="108"/>
      <c r="I918" s="108"/>
      <c r="J918" s="108"/>
      <c r="K918" s="108"/>
      <c r="L918" s="108"/>
      <c r="M918" s="108"/>
      <c r="N918" s="108"/>
      <c r="O918" s="108"/>
      <c r="P918" s="108"/>
      <c r="Q918" s="108"/>
      <c r="R918" s="108"/>
      <c r="S918" s="108"/>
      <c r="T918" s="108"/>
      <c r="U918" s="108"/>
      <c r="V918" s="108"/>
      <c r="W918" s="108"/>
      <c r="X918" s="108"/>
      <c r="Y918" s="108"/>
      <c r="Z918" s="108"/>
      <c r="AA918" s="108"/>
      <c r="AB918" s="108"/>
      <c r="AC918" s="108"/>
      <c r="AD918" s="108"/>
      <c r="AE918" s="108"/>
      <c r="AF918" s="108"/>
      <c r="AG918" s="108"/>
      <c r="AH918" s="108"/>
      <c r="AI918" s="108"/>
      <c r="AJ918" s="108"/>
      <c r="AK918" s="108"/>
      <c r="AL918" s="108"/>
      <c r="AM918" s="108"/>
      <c r="AN918" s="109"/>
      <c r="AO918" s="108"/>
      <c r="AP918" s="108"/>
      <c r="AQ918" s="108"/>
      <c r="AR918" s="108"/>
      <c r="AS918" s="108"/>
      <c r="AT918" s="108"/>
      <c r="AU918" s="108"/>
      <c r="AV918" s="108"/>
      <c r="AW918" s="108"/>
      <c r="AX918" s="108"/>
      <c r="AY918" s="108"/>
      <c r="AZ918" s="108"/>
      <c r="BA918" s="108"/>
      <c r="BB918" s="108"/>
      <c r="BC918" s="108"/>
      <c r="BD918" s="108"/>
      <c r="BE918" s="108"/>
    </row>
    <row r="919" spans="1:57" ht="12.75" customHeight="1">
      <c r="A919" s="108"/>
      <c r="B919" s="108"/>
      <c r="C919" s="108"/>
      <c r="D919" s="108"/>
      <c r="E919" s="108"/>
      <c r="F919" s="108"/>
      <c r="G919" s="108"/>
      <c r="H919" s="108"/>
      <c r="I919" s="108"/>
      <c r="J919" s="108"/>
      <c r="K919" s="108"/>
      <c r="L919" s="108"/>
      <c r="M919" s="108"/>
      <c r="N919" s="108"/>
      <c r="O919" s="108"/>
      <c r="P919" s="108"/>
      <c r="Q919" s="108"/>
      <c r="R919" s="108"/>
      <c r="S919" s="108"/>
      <c r="T919" s="108"/>
      <c r="U919" s="108"/>
      <c r="V919" s="108"/>
      <c r="W919" s="108"/>
      <c r="X919" s="108"/>
      <c r="Y919" s="108"/>
      <c r="Z919" s="108"/>
      <c r="AA919" s="108"/>
      <c r="AB919" s="108"/>
      <c r="AC919" s="108"/>
      <c r="AD919" s="108"/>
      <c r="AE919" s="108"/>
      <c r="AF919" s="108"/>
      <c r="AG919" s="108"/>
      <c r="AH919" s="108"/>
      <c r="AI919" s="108"/>
      <c r="AJ919" s="108"/>
      <c r="AK919" s="108"/>
      <c r="AL919" s="108"/>
      <c r="AM919" s="108"/>
      <c r="AN919" s="109"/>
      <c r="AO919" s="108"/>
      <c r="AP919" s="108"/>
      <c r="AQ919" s="108"/>
      <c r="AR919" s="108"/>
      <c r="AS919" s="108"/>
      <c r="AT919" s="108"/>
      <c r="AU919" s="108"/>
      <c r="AV919" s="108"/>
      <c r="AW919" s="108"/>
      <c r="AX919" s="108"/>
      <c r="AY919" s="108"/>
      <c r="AZ919" s="108"/>
      <c r="BA919" s="108"/>
      <c r="BB919" s="108"/>
      <c r="BC919" s="108"/>
      <c r="BD919" s="108"/>
      <c r="BE919" s="108"/>
    </row>
    <row r="920" spans="1:57" ht="12.75" customHeight="1">
      <c r="A920" s="108"/>
      <c r="B920" s="108"/>
      <c r="C920" s="108"/>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c r="AA920" s="108"/>
      <c r="AB920" s="108"/>
      <c r="AC920" s="108"/>
      <c r="AD920" s="108"/>
      <c r="AE920" s="108"/>
      <c r="AF920" s="108"/>
      <c r="AG920" s="108"/>
      <c r="AH920" s="108"/>
      <c r="AI920" s="108"/>
      <c r="AJ920" s="108"/>
      <c r="AK920" s="108"/>
      <c r="AL920" s="108"/>
      <c r="AM920" s="108"/>
      <c r="AN920" s="109"/>
      <c r="AO920" s="108"/>
      <c r="AP920" s="108"/>
      <c r="AQ920" s="108"/>
      <c r="AR920" s="108"/>
      <c r="AS920" s="108"/>
      <c r="AT920" s="108"/>
      <c r="AU920" s="108"/>
      <c r="AV920" s="108"/>
      <c r="AW920" s="108"/>
      <c r="AX920" s="108"/>
      <c r="AY920" s="108"/>
      <c r="AZ920" s="108"/>
      <c r="BA920" s="108"/>
      <c r="BB920" s="108"/>
      <c r="BC920" s="108"/>
      <c r="BD920" s="108"/>
      <c r="BE920" s="108"/>
    </row>
    <row r="921" spans="1:57" ht="12.75" customHeight="1">
      <c r="A921" s="108"/>
      <c r="B921" s="108"/>
      <c r="C921" s="108"/>
      <c r="D921" s="108"/>
      <c r="E921" s="108"/>
      <c r="F921" s="108"/>
      <c r="G921" s="108"/>
      <c r="H921" s="108"/>
      <c r="I921" s="108"/>
      <c r="J921" s="108"/>
      <c r="K921" s="108"/>
      <c r="L921" s="108"/>
      <c r="M921" s="108"/>
      <c r="N921" s="108"/>
      <c r="O921" s="108"/>
      <c r="P921" s="108"/>
      <c r="Q921" s="108"/>
      <c r="R921" s="108"/>
      <c r="S921" s="108"/>
      <c r="T921" s="108"/>
      <c r="U921" s="108"/>
      <c r="V921" s="108"/>
      <c r="W921" s="108"/>
      <c r="X921" s="108"/>
      <c r="Y921" s="108"/>
      <c r="Z921" s="108"/>
      <c r="AA921" s="108"/>
      <c r="AB921" s="108"/>
      <c r="AC921" s="108"/>
      <c r="AD921" s="108"/>
      <c r="AE921" s="108"/>
      <c r="AF921" s="108"/>
      <c r="AG921" s="108"/>
      <c r="AH921" s="108"/>
      <c r="AI921" s="108"/>
      <c r="AJ921" s="108"/>
      <c r="AK921" s="108"/>
      <c r="AL921" s="108"/>
      <c r="AM921" s="108"/>
      <c r="AN921" s="109"/>
      <c r="AO921" s="108"/>
      <c r="AP921" s="108"/>
      <c r="AQ921" s="108"/>
      <c r="AR921" s="108"/>
      <c r="AS921" s="108"/>
      <c r="AT921" s="108"/>
      <c r="AU921" s="108"/>
      <c r="AV921" s="108"/>
      <c r="AW921" s="108"/>
      <c r="AX921" s="108"/>
      <c r="AY921" s="108"/>
      <c r="AZ921" s="108"/>
      <c r="BA921" s="108"/>
      <c r="BB921" s="108"/>
      <c r="BC921" s="108"/>
      <c r="BD921" s="108"/>
      <c r="BE921" s="108"/>
    </row>
    <row r="922" spans="1:57" ht="12.75" customHeight="1">
      <c r="A922" s="108"/>
      <c r="B922" s="108"/>
      <c r="C922" s="108"/>
      <c r="D922" s="108"/>
      <c r="E922" s="108"/>
      <c r="F922" s="108"/>
      <c r="G922" s="108"/>
      <c r="H922" s="108"/>
      <c r="I922" s="108"/>
      <c r="J922" s="108"/>
      <c r="K922" s="108"/>
      <c r="L922" s="108"/>
      <c r="M922" s="108"/>
      <c r="N922" s="108"/>
      <c r="O922" s="108"/>
      <c r="P922" s="108"/>
      <c r="Q922" s="108"/>
      <c r="R922" s="108"/>
      <c r="S922" s="108"/>
      <c r="T922" s="108"/>
      <c r="U922" s="108"/>
      <c r="V922" s="108"/>
      <c r="W922" s="108"/>
      <c r="X922" s="108"/>
      <c r="Y922" s="108"/>
      <c r="Z922" s="108"/>
      <c r="AA922" s="108"/>
      <c r="AB922" s="108"/>
      <c r="AC922" s="108"/>
      <c r="AD922" s="108"/>
      <c r="AE922" s="108"/>
      <c r="AF922" s="108"/>
      <c r="AG922" s="108"/>
      <c r="AH922" s="108"/>
      <c r="AI922" s="108"/>
      <c r="AJ922" s="108"/>
      <c r="AK922" s="108"/>
      <c r="AL922" s="108"/>
      <c r="AM922" s="108"/>
      <c r="AN922" s="109"/>
      <c r="AO922" s="108"/>
      <c r="AP922" s="108"/>
      <c r="AQ922" s="108"/>
      <c r="AR922" s="108"/>
      <c r="AS922" s="108"/>
      <c r="AT922" s="108"/>
      <c r="AU922" s="108"/>
      <c r="AV922" s="108"/>
      <c r="AW922" s="108"/>
      <c r="AX922" s="108"/>
      <c r="AY922" s="108"/>
      <c r="AZ922" s="108"/>
      <c r="BA922" s="108"/>
      <c r="BB922" s="108"/>
      <c r="BC922" s="108"/>
      <c r="BD922" s="108"/>
      <c r="BE922" s="108"/>
    </row>
    <row r="923" spans="1:57" ht="12.75" customHeight="1">
      <c r="A923" s="108"/>
      <c r="B923" s="108"/>
      <c r="C923" s="108"/>
      <c r="D923" s="108"/>
      <c r="E923" s="108"/>
      <c r="F923" s="108"/>
      <c r="G923" s="108"/>
      <c r="H923" s="108"/>
      <c r="I923" s="108"/>
      <c r="J923" s="108"/>
      <c r="K923" s="108"/>
      <c r="L923" s="108"/>
      <c r="M923" s="108"/>
      <c r="N923" s="108"/>
      <c r="O923" s="108"/>
      <c r="P923" s="108"/>
      <c r="Q923" s="108"/>
      <c r="R923" s="108"/>
      <c r="S923" s="108"/>
      <c r="T923" s="108"/>
      <c r="U923" s="108"/>
      <c r="V923" s="108"/>
      <c r="W923" s="108"/>
      <c r="X923" s="108"/>
      <c r="Y923" s="108"/>
      <c r="Z923" s="108"/>
      <c r="AA923" s="108"/>
      <c r="AB923" s="108"/>
      <c r="AC923" s="108"/>
      <c r="AD923" s="108"/>
      <c r="AE923" s="108"/>
      <c r="AF923" s="108"/>
      <c r="AG923" s="108"/>
      <c r="AH923" s="108"/>
      <c r="AI923" s="108"/>
      <c r="AJ923" s="108"/>
      <c r="AK923" s="108"/>
      <c r="AL923" s="108"/>
      <c r="AM923" s="108"/>
      <c r="AN923" s="109"/>
      <c r="AO923" s="108"/>
      <c r="AP923" s="108"/>
      <c r="AQ923" s="108"/>
      <c r="AR923" s="108"/>
      <c r="AS923" s="108"/>
      <c r="AT923" s="108"/>
      <c r="AU923" s="108"/>
      <c r="AV923" s="108"/>
      <c r="AW923" s="108"/>
      <c r="AX923" s="108"/>
      <c r="AY923" s="108"/>
      <c r="AZ923" s="108"/>
      <c r="BA923" s="108"/>
      <c r="BB923" s="108"/>
      <c r="BC923" s="108"/>
      <c r="BD923" s="108"/>
      <c r="BE923" s="108"/>
    </row>
    <row r="924" spans="1:57" ht="12.75" customHeight="1">
      <c r="A924" s="108"/>
      <c r="B924" s="108"/>
      <c r="C924" s="108"/>
      <c r="D924" s="108"/>
      <c r="E924" s="108"/>
      <c r="F924" s="108"/>
      <c r="G924" s="108"/>
      <c r="H924" s="108"/>
      <c r="I924" s="108"/>
      <c r="J924" s="108"/>
      <c r="K924" s="108"/>
      <c r="L924" s="108"/>
      <c r="M924" s="108"/>
      <c r="N924" s="108"/>
      <c r="O924" s="108"/>
      <c r="P924" s="108"/>
      <c r="Q924" s="108"/>
      <c r="R924" s="108"/>
      <c r="S924" s="108"/>
      <c r="T924" s="108"/>
      <c r="U924" s="108"/>
      <c r="V924" s="108"/>
      <c r="W924" s="108"/>
      <c r="X924" s="108"/>
      <c r="Y924" s="108"/>
      <c r="Z924" s="108"/>
      <c r="AA924" s="108"/>
      <c r="AB924" s="108"/>
      <c r="AC924" s="108"/>
      <c r="AD924" s="108"/>
      <c r="AE924" s="108"/>
      <c r="AF924" s="108"/>
      <c r="AG924" s="108"/>
      <c r="AH924" s="108"/>
      <c r="AI924" s="108"/>
      <c r="AJ924" s="108"/>
      <c r="AK924" s="108"/>
      <c r="AL924" s="108"/>
      <c r="AM924" s="108"/>
      <c r="AN924" s="109"/>
      <c r="AO924" s="108"/>
      <c r="AP924" s="108"/>
      <c r="AQ924" s="108"/>
      <c r="AR924" s="108"/>
      <c r="AS924" s="108"/>
      <c r="AT924" s="108"/>
      <c r="AU924" s="108"/>
      <c r="AV924" s="108"/>
      <c r="AW924" s="108"/>
      <c r="AX924" s="108"/>
      <c r="AY924" s="108"/>
      <c r="AZ924" s="108"/>
      <c r="BA924" s="108"/>
      <c r="BB924" s="108"/>
      <c r="BC924" s="108"/>
      <c r="BD924" s="108"/>
      <c r="BE924" s="108"/>
    </row>
    <row r="925" spans="1:57" ht="12.75" customHeight="1">
      <c r="A925" s="108"/>
      <c r="B925" s="108"/>
      <c r="C925" s="108"/>
      <c r="D925" s="108"/>
      <c r="E925" s="108"/>
      <c r="F925" s="108"/>
      <c r="G925" s="108"/>
      <c r="H925" s="108"/>
      <c r="I925" s="108"/>
      <c r="J925" s="108"/>
      <c r="K925" s="108"/>
      <c r="L925" s="108"/>
      <c r="M925" s="108"/>
      <c r="N925" s="108"/>
      <c r="O925" s="108"/>
      <c r="P925" s="108"/>
      <c r="Q925" s="108"/>
      <c r="R925" s="108"/>
      <c r="S925" s="108"/>
      <c r="T925" s="108"/>
      <c r="U925" s="108"/>
      <c r="V925" s="108"/>
      <c r="W925" s="108"/>
      <c r="X925" s="108"/>
      <c r="Y925" s="108"/>
      <c r="Z925" s="108"/>
      <c r="AA925" s="108"/>
      <c r="AB925" s="108"/>
      <c r="AC925" s="108"/>
      <c r="AD925" s="108"/>
      <c r="AE925" s="108"/>
      <c r="AF925" s="108"/>
      <c r="AG925" s="108"/>
      <c r="AH925" s="108"/>
      <c r="AI925" s="108"/>
      <c r="AJ925" s="108"/>
      <c r="AK925" s="108"/>
      <c r="AL925" s="108"/>
      <c r="AM925" s="108"/>
      <c r="AN925" s="109"/>
      <c r="AO925" s="108"/>
      <c r="AP925" s="108"/>
      <c r="AQ925" s="108"/>
      <c r="AR925" s="108"/>
      <c r="AS925" s="108"/>
      <c r="AT925" s="108"/>
      <c r="AU925" s="108"/>
      <c r="AV925" s="108"/>
      <c r="AW925" s="108"/>
      <c r="AX925" s="108"/>
      <c r="AY925" s="108"/>
      <c r="AZ925" s="108"/>
      <c r="BA925" s="108"/>
      <c r="BB925" s="108"/>
      <c r="BC925" s="108"/>
      <c r="BD925" s="108"/>
      <c r="BE925" s="108"/>
    </row>
    <row r="926" spans="1:57" ht="12.75" customHeight="1">
      <c r="A926" s="108"/>
      <c r="B926" s="108"/>
      <c r="C926" s="108"/>
      <c r="D926" s="108"/>
      <c r="E926" s="108"/>
      <c r="F926" s="108"/>
      <c r="G926" s="108"/>
      <c r="H926" s="108"/>
      <c r="I926" s="108"/>
      <c r="J926" s="108"/>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8"/>
      <c r="AN926" s="109"/>
      <c r="AO926" s="108"/>
      <c r="AP926" s="108"/>
      <c r="AQ926" s="108"/>
      <c r="AR926" s="108"/>
      <c r="AS926" s="108"/>
      <c r="AT926" s="108"/>
      <c r="AU926" s="108"/>
      <c r="AV926" s="108"/>
      <c r="AW926" s="108"/>
      <c r="AX926" s="108"/>
      <c r="AY926" s="108"/>
      <c r="AZ926" s="108"/>
      <c r="BA926" s="108"/>
      <c r="BB926" s="108"/>
      <c r="BC926" s="108"/>
      <c r="BD926" s="108"/>
      <c r="BE926" s="108"/>
    </row>
    <row r="927" spans="1:57" ht="12.75" customHeight="1">
      <c r="A927" s="108"/>
      <c r="B927" s="108"/>
      <c r="C927" s="108"/>
      <c r="D927" s="108"/>
      <c r="E927" s="108"/>
      <c r="F927" s="108"/>
      <c r="G927" s="108"/>
      <c r="H927" s="108"/>
      <c r="I927" s="108"/>
      <c r="J927" s="108"/>
      <c r="K927" s="108"/>
      <c r="L927" s="108"/>
      <c r="M927" s="108"/>
      <c r="N927" s="108"/>
      <c r="O927" s="108"/>
      <c r="P927" s="108"/>
      <c r="Q927" s="108"/>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8"/>
      <c r="AN927" s="109"/>
      <c r="AO927" s="108"/>
      <c r="AP927" s="108"/>
      <c r="AQ927" s="108"/>
      <c r="AR927" s="108"/>
      <c r="AS927" s="108"/>
      <c r="AT927" s="108"/>
      <c r="AU927" s="108"/>
      <c r="AV927" s="108"/>
      <c r="AW927" s="108"/>
      <c r="AX927" s="108"/>
      <c r="AY927" s="108"/>
      <c r="AZ927" s="108"/>
      <c r="BA927" s="108"/>
      <c r="BB927" s="108"/>
      <c r="BC927" s="108"/>
      <c r="BD927" s="108"/>
      <c r="BE927" s="108"/>
    </row>
    <row r="928" spans="1:57" ht="12.75" customHeight="1">
      <c r="A928" s="108"/>
      <c r="B928" s="108"/>
      <c r="C928" s="108"/>
      <c r="D928" s="108"/>
      <c r="E928" s="108"/>
      <c r="F928" s="108"/>
      <c r="G928" s="108"/>
      <c r="H928" s="108"/>
      <c r="I928" s="108"/>
      <c r="J928" s="108"/>
      <c r="K928" s="108"/>
      <c r="L928" s="108"/>
      <c r="M928" s="108"/>
      <c r="N928" s="108"/>
      <c r="O928" s="108"/>
      <c r="P928" s="108"/>
      <c r="Q928" s="108"/>
      <c r="R928" s="108"/>
      <c r="S928" s="108"/>
      <c r="T928" s="108"/>
      <c r="U928" s="108"/>
      <c r="V928" s="108"/>
      <c r="W928" s="108"/>
      <c r="X928" s="108"/>
      <c r="Y928" s="108"/>
      <c r="Z928" s="108"/>
      <c r="AA928" s="108"/>
      <c r="AB928" s="108"/>
      <c r="AC928" s="108"/>
      <c r="AD928" s="108"/>
      <c r="AE928" s="108"/>
      <c r="AF928" s="108"/>
      <c r="AG928" s="108"/>
      <c r="AH928" s="108"/>
      <c r="AI928" s="108"/>
      <c r="AJ928" s="108"/>
      <c r="AK928" s="108"/>
      <c r="AL928" s="108"/>
      <c r="AM928" s="108"/>
      <c r="AN928" s="109"/>
      <c r="AO928" s="108"/>
      <c r="AP928" s="108"/>
      <c r="AQ928" s="108"/>
      <c r="AR928" s="108"/>
      <c r="AS928" s="108"/>
      <c r="AT928" s="108"/>
      <c r="AU928" s="108"/>
      <c r="AV928" s="108"/>
      <c r="AW928" s="108"/>
      <c r="AX928" s="108"/>
      <c r="AY928" s="108"/>
      <c r="AZ928" s="108"/>
      <c r="BA928" s="108"/>
      <c r="BB928" s="108"/>
      <c r="BC928" s="108"/>
      <c r="BD928" s="108"/>
      <c r="BE928" s="108"/>
    </row>
    <row r="929" spans="1:57" ht="12.75" customHeight="1">
      <c r="A929" s="108"/>
      <c r="B929" s="108"/>
      <c r="C929" s="108"/>
      <c r="D929" s="108"/>
      <c r="E929" s="108"/>
      <c r="F929" s="108"/>
      <c r="G929" s="108"/>
      <c r="H929" s="108"/>
      <c r="I929" s="108"/>
      <c r="J929" s="108"/>
      <c r="K929" s="108"/>
      <c r="L929" s="108"/>
      <c r="M929" s="108"/>
      <c r="N929" s="108"/>
      <c r="O929" s="108"/>
      <c r="P929" s="108"/>
      <c r="Q929" s="108"/>
      <c r="R929" s="108"/>
      <c r="S929" s="108"/>
      <c r="T929" s="108"/>
      <c r="U929" s="108"/>
      <c r="V929" s="108"/>
      <c r="W929" s="108"/>
      <c r="X929" s="108"/>
      <c r="Y929" s="108"/>
      <c r="Z929" s="108"/>
      <c r="AA929" s="108"/>
      <c r="AB929" s="108"/>
      <c r="AC929" s="108"/>
      <c r="AD929" s="108"/>
      <c r="AE929" s="108"/>
      <c r="AF929" s="108"/>
      <c r="AG929" s="108"/>
      <c r="AH929" s="108"/>
      <c r="AI929" s="108"/>
      <c r="AJ929" s="108"/>
      <c r="AK929" s="108"/>
      <c r="AL929" s="108"/>
      <c r="AM929" s="108"/>
      <c r="AN929" s="109"/>
      <c r="AO929" s="108"/>
      <c r="AP929" s="108"/>
      <c r="AQ929" s="108"/>
      <c r="AR929" s="108"/>
      <c r="AS929" s="108"/>
      <c r="AT929" s="108"/>
      <c r="AU929" s="108"/>
      <c r="AV929" s="108"/>
      <c r="AW929" s="108"/>
      <c r="AX929" s="108"/>
      <c r="AY929" s="108"/>
      <c r="AZ929" s="108"/>
      <c r="BA929" s="108"/>
      <c r="BB929" s="108"/>
      <c r="BC929" s="108"/>
      <c r="BD929" s="108"/>
      <c r="BE929" s="108"/>
    </row>
    <row r="930" spans="1:57" ht="12.75" customHeight="1">
      <c r="A930" s="108"/>
      <c r="B930" s="108"/>
      <c r="C930" s="108"/>
      <c r="D930" s="108"/>
      <c r="E930" s="108"/>
      <c r="F930" s="108"/>
      <c r="G930" s="108"/>
      <c r="H930" s="108"/>
      <c r="I930" s="108"/>
      <c r="J930" s="108"/>
      <c r="K930" s="108"/>
      <c r="L930" s="108"/>
      <c r="M930" s="108"/>
      <c r="N930" s="108"/>
      <c r="O930" s="108"/>
      <c r="P930" s="108"/>
      <c r="Q930" s="108"/>
      <c r="R930" s="108"/>
      <c r="S930" s="108"/>
      <c r="T930" s="108"/>
      <c r="U930" s="108"/>
      <c r="V930" s="108"/>
      <c r="W930" s="108"/>
      <c r="X930" s="108"/>
      <c r="Y930" s="108"/>
      <c r="Z930" s="108"/>
      <c r="AA930" s="108"/>
      <c r="AB930" s="108"/>
      <c r="AC930" s="108"/>
      <c r="AD930" s="108"/>
      <c r="AE930" s="108"/>
      <c r="AF930" s="108"/>
      <c r="AG930" s="108"/>
      <c r="AH930" s="108"/>
      <c r="AI930" s="108"/>
      <c r="AJ930" s="108"/>
      <c r="AK930" s="108"/>
      <c r="AL930" s="108"/>
      <c r="AM930" s="108"/>
      <c r="AN930" s="109"/>
      <c r="AO930" s="108"/>
      <c r="AP930" s="108"/>
      <c r="AQ930" s="108"/>
      <c r="AR930" s="108"/>
      <c r="AS930" s="108"/>
      <c r="AT930" s="108"/>
      <c r="AU930" s="108"/>
      <c r="AV930" s="108"/>
      <c r="AW930" s="108"/>
      <c r="AX930" s="108"/>
      <c r="AY930" s="108"/>
      <c r="AZ930" s="108"/>
      <c r="BA930" s="108"/>
      <c r="BB930" s="108"/>
      <c r="BC930" s="108"/>
      <c r="BD930" s="108"/>
      <c r="BE930" s="108"/>
    </row>
    <row r="931" spans="1:57" ht="12.75" customHeight="1">
      <c r="A931" s="108"/>
      <c r="B931" s="108"/>
      <c r="C931" s="108"/>
      <c r="D931" s="108"/>
      <c r="E931" s="108"/>
      <c r="F931" s="108"/>
      <c r="G931" s="108"/>
      <c r="H931" s="108"/>
      <c r="I931" s="108"/>
      <c r="J931" s="108"/>
      <c r="K931" s="108"/>
      <c r="L931" s="108"/>
      <c r="M931" s="108"/>
      <c r="N931" s="108"/>
      <c r="O931" s="108"/>
      <c r="P931" s="108"/>
      <c r="Q931" s="108"/>
      <c r="R931" s="108"/>
      <c r="S931" s="108"/>
      <c r="T931" s="108"/>
      <c r="U931" s="108"/>
      <c r="V931" s="108"/>
      <c r="W931" s="108"/>
      <c r="X931" s="108"/>
      <c r="Y931" s="108"/>
      <c r="Z931" s="108"/>
      <c r="AA931" s="108"/>
      <c r="AB931" s="108"/>
      <c r="AC931" s="108"/>
      <c r="AD931" s="108"/>
      <c r="AE931" s="108"/>
      <c r="AF931" s="108"/>
      <c r="AG931" s="108"/>
      <c r="AH931" s="108"/>
      <c r="AI931" s="108"/>
      <c r="AJ931" s="108"/>
      <c r="AK931" s="108"/>
      <c r="AL931" s="108"/>
      <c r="AM931" s="108"/>
      <c r="AN931" s="109"/>
      <c r="AO931" s="108"/>
      <c r="AP931" s="108"/>
      <c r="AQ931" s="108"/>
      <c r="AR931" s="108"/>
      <c r="AS931" s="108"/>
      <c r="AT931" s="108"/>
      <c r="AU931" s="108"/>
      <c r="AV931" s="108"/>
      <c r="AW931" s="108"/>
      <c r="AX931" s="108"/>
      <c r="AY931" s="108"/>
      <c r="AZ931" s="108"/>
      <c r="BA931" s="108"/>
      <c r="BB931" s="108"/>
      <c r="BC931" s="108"/>
      <c r="BD931" s="108"/>
      <c r="BE931" s="108"/>
    </row>
    <row r="932" spans="1:57" ht="12.75" customHeight="1">
      <c r="A932" s="108"/>
      <c r="B932" s="108"/>
      <c r="C932" s="108"/>
      <c r="D932" s="108"/>
      <c r="E932" s="108"/>
      <c r="F932" s="108"/>
      <c r="G932" s="108"/>
      <c r="H932" s="108"/>
      <c r="I932" s="108"/>
      <c r="J932" s="108"/>
      <c r="K932" s="108"/>
      <c r="L932" s="108"/>
      <c r="M932" s="108"/>
      <c r="N932" s="108"/>
      <c r="O932" s="108"/>
      <c r="P932" s="108"/>
      <c r="Q932" s="108"/>
      <c r="R932" s="108"/>
      <c r="S932" s="108"/>
      <c r="T932" s="108"/>
      <c r="U932" s="108"/>
      <c r="V932" s="108"/>
      <c r="W932" s="108"/>
      <c r="X932" s="108"/>
      <c r="Y932" s="108"/>
      <c r="Z932" s="108"/>
      <c r="AA932" s="108"/>
      <c r="AB932" s="108"/>
      <c r="AC932" s="108"/>
      <c r="AD932" s="108"/>
      <c r="AE932" s="108"/>
      <c r="AF932" s="108"/>
      <c r="AG932" s="108"/>
      <c r="AH932" s="108"/>
      <c r="AI932" s="108"/>
      <c r="AJ932" s="108"/>
      <c r="AK932" s="108"/>
      <c r="AL932" s="108"/>
      <c r="AM932" s="108"/>
      <c r="AN932" s="109"/>
      <c r="AO932" s="108"/>
      <c r="AP932" s="108"/>
      <c r="AQ932" s="108"/>
      <c r="AR932" s="108"/>
      <c r="AS932" s="108"/>
      <c r="AT932" s="108"/>
      <c r="AU932" s="108"/>
      <c r="AV932" s="108"/>
      <c r="AW932" s="108"/>
      <c r="AX932" s="108"/>
      <c r="AY932" s="108"/>
      <c r="AZ932" s="108"/>
      <c r="BA932" s="108"/>
      <c r="BB932" s="108"/>
      <c r="BC932" s="108"/>
      <c r="BD932" s="108"/>
      <c r="BE932" s="108"/>
    </row>
    <row r="933" spans="1:57" ht="12.75" customHeight="1">
      <c r="A933" s="108"/>
      <c r="B933" s="108"/>
      <c r="C933" s="108"/>
      <c r="D933" s="108"/>
      <c r="E933" s="108"/>
      <c r="F933" s="108"/>
      <c r="G933" s="108"/>
      <c r="H933" s="108"/>
      <c r="I933" s="108"/>
      <c r="J933" s="108"/>
      <c r="K933" s="108"/>
      <c r="L933" s="108"/>
      <c r="M933" s="108"/>
      <c r="N933" s="108"/>
      <c r="O933" s="108"/>
      <c r="P933" s="108"/>
      <c r="Q933" s="108"/>
      <c r="R933" s="108"/>
      <c r="S933" s="108"/>
      <c r="T933" s="108"/>
      <c r="U933" s="108"/>
      <c r="V933" s="108"/>
      <c r="W933" s="108"/>
      <c r="X933" s="108"/>
      <c r="Y933" s="108"/>
      <c r="Z933" s="108"/>
      <c r="AA933" s="108"/>
      <c r="AB933" s="108"/>
      <c r="AC933" s="108"/>
      <c r="AD933" s="108"/>
      <c r="AE933" s="108"/>
      <c r="AF933" s="108"/>
      <c r="AG933" s="108"/>
      <c r="AH933" s="108"/>
      <c r="AI933" s="108"/>
      <c r="AJ933" s="108"/>
      <c r="AK933" s="108"/>
      <c r="AL933" s="108"/>
      <c r="AM933" s="108"/>
      <c r="AN933" s="109"/>
      <c r="AO933" s="108"/>
      <c r="AP933" s="108"/>
      <c r="AQ933" s="108"/>
      <c r="AR933" s="108"/>
      <c r="AS933" s="108"/>
      <c r="AT933" s="108"/>
      <c r="AU933" s="108"/>
      <c r="AV933" s="108"/>
      <c r="AW933" s="108"/>
      <c r="AX933" s="108"/>
      <c r="AY933" s="108"/>
      <c r="AZ933" s="108"/>
      <c r="BA933" s="108"/>
      <c r="BB933" s="108"/>
      <c r="BC933" s="108"/>
      <c r="BD933" s="108"/>
      <c r="BE933" s="108"/>
    </row>
    <row r="934" spans="1:57" ht="12.75" customHeight="1">
      <c r="A934" s="108"/>
      <c r="B934" s="108"/>
      <c r="C934" s="108"/>
      <c r="D934" s="108"/>
      <c r="E934" s="108"/>
      <c r="F934" s="108"/>
      <c r="G934" s="108"/>
      <c r="H934" s="108"/>
      <c r="I934" s="108"/>
      <c r="J934" s="108"/>
      <c r="K934" s="108"/>
      <c r="L934" s="108"/>
      <c r="M934" s="108"/>
      <c r="N934" s="108"/>
      <c r="O934" s="108"/>
      <c r="P934" s="108"/>
      <c r="Q934" s="108"/>
      <c r="R934" s="108"/>
      <c r="S934" s="108"/>
      <c r="T934" s="108"/>
      <c r="U934" s="108"/>
      <c r="V934" s="108"/>
      <c r="W934" s="108"/>
      <c r="X934" s="108"/>
      <c r="Y934" s="108"/>
      <c r="Z934" s="108"/>
      <c r="AA934" s="108"/>
      <c r="AB934" s="108"/>
      <c r="AC934" s="108"/>
      <c r="AD934" s="108"/>
      <c r="AE934" s="108"/>
      <c r="AF934" s="108"/>
      <c r="AG934" s="108"/>
      <c r="AH934" s="108"/>
      <c r="AI934" s="108"/>
      <c r="AJ934" s="108"/>
      <c r="AK934" s="108"/>
      <c r="AL934" s="108"/>
      <c r="AM934" s="108"/>
      <c r="AN934" s="109"/>
      <c r="AO934" s="108"/>
      <c r="AP934" s="108"/>
      <c r="AQ934" s="108"/>
      <c r="AR934" s="108"/>
      <c r="AS934" s="108"/>
      <c r="AT934" s="108"/>
      <c r="AU934" s="108"/>
      <c r="AV934" s="108"/>
      <c r="AW934" s="108"/>
      <c r="AX934" s="108"/>
      <c r="AY934" s="108"/>
      <c r="AZ934" s="108"/>
      <c r="BA934" s="108"/>
      <c r="BB934" s="108"/>
      <c r="BC934" s="108"/>
      <c r="BD934" s="108"/>
      <c r="BE934" s="108"/>
    </row>
    <row r="935" spans="1:57" ht="12.75" customHeight="1">
      <c r="A935" s="108"/>
      <c r="B935" s="108"/>
      <c r="C935" s="108"/>
      <c r="D935" s="108"/>
      <c r="E935" s="108"/>
      <c r="F935" s="108"/>
      <c r="G935" s="108"/>
      <c r="H935" s="108"/>
      <c r="I935" s="108"/>
      <c r="J935" s="108"/>
      <c r="K935" s="108"/>
      <c r="L935" s="108"/>
      <c r="M935" s="108"/>
      <c r="N935" s="108"/>
      <c r="O935" s="108"/>
      <c r="P935" s="108"/>
      <c r="Q935" s="108"/>
      <c r="R935" s="108"/>
      <c r="S935" s="108"/>
      <c r="T935" s="108"/>
      <c r="U935" s="108"/>
      <c r="V935" s="108"/>
      <c r="W935" s="108"/>
      <c r="X935" s="108"/>
      <c r="Y935" s="108"/>
      <c r="Z935" s="108"/>
      <c r="AA935" s="108"/>
      <c r="AB935" s="108"/>
      <c r="AC935" s="108"/>
      <c r="AD935" s="108"/>
      <c r="AE935" s="108"/>
      <c r="AF935" s="108"/>
      <c r="AG935" s="108"/>
      <c r="AH935" s="108"/>
      <c r="AI935" s="108"/>
      <c r="AJ935" s="108"/>
      <c r="AK935" s="108"/>
      <c r="AL935" s="108"/>
      <c r="AM935" s="108"/>
      <c r="AN935" s="109"/>
      <c r="AO935" s="108"/>
      <c r="AP935" s="108"/>
      <c r="AQ935" s="108"/>
      <c r="AR935" s="108"/>
      <c r="AS935" s="108"/>
      <c r="AT935" s="108"/>
      <c r="AU935" s="108"/>
      <c r="AV935" s="108"/>
      <c r="AW935" s="108"/>
      <c r="AX935" s="108"/>
      <c r="AY935" s="108"/>
      <c r="AZ935" s="108"/>
      <c r="BA935" s="108"/>
      <c r="BB935" s="108"/>
      <c r="BC935" s="108"/>
      <c r="BD935" s="108"/>
      <c r="BE935" s="108"/>
    </row>
    <row r="936" spans="1:57" ht="12.75" customHeight="1">
      <c r="A936" s="108"/>
      <c r="B936" s="108"/>
      <c r="C936" s="108"/>
      <c r="D936" s="108"/>
      <c r="E936" s="108"/>
      <c r="F936" s="108"/>
      <c r="G936" s="108"/>
      <c r="H936" s="108"/>
      <c r="I936" s="108"/>
      <c r="J936" s="108"/>
      <c r="K936" s="108"/>
      <c r="L936" s="108"/>
      <c r="M936" s="108"/>
      <c r="N936" s="108"/>
      <c r="O936" s="108"/>
      <c r="P936" s="108"/>
      <c r="Q936" s="108"/>
      <c r="R936" s="108"/>
      <c r="S936" s="108"/>
      <c r="T936" s="108"/>
      <c r="U936" s="108"/>
      <c r="V936" s="108"/>
      <c r="W936" s="108"/>
      <c r="X936" s="108"/>
      <c r="Y936" s="108"/>
      <c r="Z936" s="108"/>
      <c r="AA936" s="108"/>
      <c r="AB936" s="108"/>
      <c r="AC936" s="108"/>
      <c r="AD936" s="108"/>
      <c r="AE936" s="108"/>
      <c r="AF936" s="108"/>
      <c r="AG936" s="108"/>
      <c r="AH936" s="108"/>
      <c r="AI936" s="108"/>
      <c r="AJ936" s="108"/>
      <c r="AK936" s="108"/>
      <c r="AL936" s="108"/>
      <c r="AM936" s="108"/>
      <c r="AN936" s="109"/>
      <c r="AO936" s="108"/>
      <c r="AP936" s="108"/>
      <c r="AQ936" s="108"/>
      <c r="AR936" s="108"/>
      <c r="AS936" s="108"/>
      <c r="AT936" s="108"/>
      <c r="AU936" s="108"/>
      <c r="AV936" s="108"/>
      <c r="AW936" s="108"/>
      <c r="AX936" s="108"/>
      <c r="AY936" s="108"/>
      <c r="AZ936" s="108"/>
      <c r="BA936" s="108"/>
      <c r="BB936" s="108"/>
      <c r="BC936" s="108"/>
      <c r="BD936" s="108"/>
      <c r="BE936" s="108"/>
    </row>
    <row r="937" spans="1:57" ht="12.75" customHeight="1">
      <c r="A937" s="108"/>
      <c r="B937" s="108"/>
      <c r="C937" s="108"/>
      <c r="D937" s="108"/>
      <c r="E937" s="108"/>
      <c r="F937" s="108"/>
      <c r="G937" s="108"/>
      <c r="H937" s="108"/>
      <c r="I937" s="108"/>
      <c r="J937" s="108"/>
      <c r="K937" s="108"/>
      <c r="L937" s="108"/>
      <c r="M937" s="108"/>
      <c r="N937" s="108"/>
      <c r="O937" s="108"/>
      <c r="P937" s="108"/>
      <c r="Q937" s="108"/>
      <c r="R937" s="108"/>
      <c r="S937" s="108"/>
      <c r="T937" s="108"/>
      <c r="U937" s="108"/>
      <c r="V937" s="108"/>
      <c r="W937" s="108"/>
      <c r="X937" s="108"/>
      <c r="Y937" s="108"/>
      <c r="Z937" s="108"/>
      <c r="AA937" s="108"/>
      <c r="AB937" s="108"/>
      <c r="AC937" s="108"/>
      <c r="AD937" s="108"/>
      <c r="AE937" s="108"/>
      <c r="AF937" s="108"/>
      <c r="AG937" s="108"/>
      <c r="AH937" s="108"/>
      <c r="AI937" s="108"/>
      <c r="AJ937" s="108"/>
      <c r="AK937" s="108"/>
      <c r="AL937" s="108"/>
      <c r="AM937" s="108"/>
      <c r="AN937" s="109"/>
      <c r="AO937" s="108"/>
      <c r="AP937" s="108"/>
      <c r="AQ937" s="108"/>
      <c r="AR937" s="108"/>
      <c r="AS937" s="108"/>
      <c r="AT937" s="108"/>
      <c r="AU937" s="108"/>
      <c r="AV937" s="108"/>
      <c r="AW937" s="108"/>
      <c r="AX937" s="108"/>
      <c r="AY937" s="108"/>
      <c r="AZ937" s="108"/>
      <c r="BA937" s="108"/>
      <c r="BB937" s="108"/>
      <c r="BC937" s="108"/>
      <c r="BD937" s="108"/>
      <c r="BE937" s="108"/>
    </row>
    <row r="938" spans="1:57" ht="12.75" customHeight="1">
      <c r="A938" s="108"/>
      <c r="B938" s="108"/>
      <c r="C938" s="108"/>
      <c r="D938" s="108"/>
      <c r="E938" s="108"/>
      <c r="F938" s="108"/>
      <c r="G938" s="108"/>
      <c r="H938" s="108"/>
      <c r="I938" s="108"/>
      <c r="J938" s="108"/>
      <c r="K938" s="108"/>
      <c r="L938" s="108"/>
      <c r="M938" s="108"/>
      <c r="N938" s="108"/>
      <c r="O938" s="108"/>
      <c r="P938" s="108"/>
      <c r="Q938" s="108"/>
      <c r="R938" s="108"/>
      <c r="S938" s="108"/>
      <c r="T938" s="108"/>
      <c r="U938" s="108"/>
      <c r="V938" s="108"/>
      <c r="W938" s="108"/>
      <c r="X938" s="108"/>
      <c r="Y938" s="108"/>
      <c r="Z938" s="108"/>
      <c r="AA938" s="108"/>
      <c r="AB938" s="108"/>
      <c r="AC938" s="108"/>
      <c r="AD938" s="108"/>
      <c r="AE938" s="108"/>
      <c r="AF938" s="108"/>
      <c r="AG938" s="108"/>
      <c r="AH938" s="108"/>
      <c r="AI938" s="108"/>
      <c r="AJ938" s="108"/>
      <c r="AK938" s="108"/>
      <c r="AL938" s="108"/>
      <c r="AM938" s="108"/>
      <c r="AN938" s="109"/>
      <c r="AO938" s="108"/>
      <c r="AP938" s="108"/>
      <c r="AQ938" s="108"/>
      <c r="AR938" s="108"/>
      <c r="AS938" s="108"/>
      <c r="AT938" s="108"/>
      <c r="AU938" s="108"/>
      <c r="AV938" s="108"/>
      <c r="AW938" s="108"/>
      <c r="AX938" s="108"/>
      <c r="AY938" s="108"/>
      <c r="AZ938" s="108"/>
      <c r="BA938" s="108"/>
      <c r="BB938" s="108"/>
      <c r="BC938" s="108"/>
      <c r="BD938" s="108"/>
      <c r="BE938" s="108"/>
    </row>
    <row r="939" spans="1:57" ht="12.75" customHeight="1">
      <c r="A939" s="108"/>
      <c r="B939" s="108"/>
      <c r="C939" s="108"/>
      <c r="D939" s="108"/>
      <c r="E939" s="108"/>
      <c r="F939" s="108"/>
      <c r="G939" s="108"/>
      <c r="H939" s="108"/>
      <c r="I939" s="108"/>
      <c r="J939" s="108"/>
      <c r="K939" s="108"/>
      <c r="L939" s="108"/>
      <c r="M939" s="108"/>
      <c r="N939" s="108"/>
      <c r="O939" s="108"/>
      <c r="P939" s="108"/>
      <c r="Q939" s="108"/>
      <c r="R939" s="108"/>
      <c r="S939" s="108"/>
      <c r="T939" s="108"/>
      <c r="U939" s="108"/>
      <c r="V939" s="108"/>
      <c r="W939" s="108"/>
      <c r="X939" s="108"/>
      <c r="Y939" s="108"/>
      <c r="Z939" s="108"/>
      <c r="AA939" s="108"/>
      <c r="AB939" s="108"/>
      <c r="AC939" s="108"/>
      <c r="AD939" s="108"/>
      <c r="AE939" s="108"/>
      <c r="AF939" s="108"/>
      <c r="AG939" s="108"/>
      <c r="AH939" s="108"/>
      <c r="AI939" s="108"/>
      <c r="AJ939" s="108"/>
      <c r="AK939" s="108"/>
      <c r="AL939" s="108"/>
      <c r="AM939" s="108"/>
      <c r="AN939" s="109"/>
      <c r="AO939" s="108"/>
      <c r="AP939" s="108"/>
      <c r="AQ939" s="108"/>
      <c r="AR939" s="108"/>
      <c r="AS939" s="108"/>
      <c r="AT939" s="108"/>
      <c r="AU939" s="108"/>
      <c r="AV939" s="108"/>
      <c r="AW939" s="108"/>
      <c r="AX939" s="108"/>
      <c r="AY939" s="108"/>
      <c r="AZ939" s="108"/>
      <c r="BA939" s="108"/>
      <c r="BB939" s="108"/>
      <c r="BC939" s="108"/>
      <c r="BD939" s="108"/>
      <c r="BE939" s="108"/>
    </row>
    <row r="940" spans="1:57" ht="12.75" customHeight="1">
      <c r="A940" s="108"/>
      <c r="B940" s="108"/>
      <c r="C940" s="108"/>
      <c r="D940" s="108"/>
      <c r="E940" s="108"/>
      <c r="F940" s="108"/>
      <c r="G940" s="108"/>
      <c r="H940" s="108"/>
      <c r="I940" s="108"/>
      <c r="J940" s="108"/>
      <c r="K940" s="108"/>
      <c r="L940" s="108"/>
      <c r="M940" s="108"/>
      <c r="N940" s="108"/>
      <c r="O940" s="108"/>
      <c r="P940" s="108"/>
      <c r="Q940" s="108"/>
      <c r="R940" s="108"/>
      <c r="S940" s="108"/>
      <c r="T940" s="108"/>
      <c r="U940" s="108"/>
      <c r="V940" s="108"/>
      <c r="W940" s="108"/>
      <c r="X940" s="108"/>
      <c r="Y940" s="108"/>
      <c r="Z940" s="108"/>
      <c r="AA940" s="108"/>
      <c r="AB940" s="108"/>
      <c r="AC940" s="108"/>
      <c r="AD940" s="108"/>
      <c r="AE940" s="108"/>
      <c r="AF940" s="108"/>
      <c r="AG940" s="108"/>
      <c r="AH940" s="108"/>
      <c r="AI940" s="108"/>
      <c r="AJ940" s="108"/>
      <c r="AK940" s="108"/>
      <c r="AL940" s="108"/>
      <c r="AM940" s="108"/>
      <c r="AN940" s="109"/>
      <c r="AO940" s="108"/>
      <c r="AP940" s="108"/>
      <c r="AQ940" s="108"/>
      <c r="AR940" s="108"/>
      <c r="AS940" s="108"/>
      <c r="AT940" s="108"/>
      <c r="AU940" s="108"/>
      <c r="AV940" s="108"/>
      <c r="AW940" s="108"/>
      <c r="AX940" s="108"/>
      <c r="AY940" s="108"/>
      <c r="AZ940" s="108"/>
      <c r="BA940" s="108"/>
      <c r="BB940" s="108"/>
      <c r="BC940" s="108"/>
      <c r="BD940" s="108"/>
      <c r="BE940" s="108"/>
    </row>
    <row r="941" spans="1:57" ht="12.75" customHeight="1">
      <c r="A941" s="108"/>
      <c r="B941" s="108"/>
      <c r="C941" s="108"/>
      <c r="D941" s="108"/>
      <c r="E941" s="108"/>
      <c r="F941" s="108"/>
      <c r="G941" s="108"/>
      <c r="H941" s="108"/>
      <c r="I941" s="108"/>
      <c r="J941" s="108"/>
      <c r="K941" s="108"/>
      <c r="L941" s="108"/>
      <c r="M941" s="108"/>
      <c r="N941" s="108"/>
      <c r="O941" s="108"/>
      <c r="P941" s="108"/>
      <c r="Q941" s="108"/>
      <c r="R941" s="108"/>
      <c r="S941" s="108"/>
      <c r="T941" s="108"/>
      <c r="U941" s="108"/>
      <c r="V941" s="108"/>
      <c r="W941" s="108"/>
      <c r="X941" s="108"/>
      <c r="Y941" s="108"/>
      <c r="Z941" s="108"/>
      <c r="AA941" s="108"/>
      <c r="AB941" s="108"/>
      <c r="AC941" s="108"/>
      <c r="AD941" s="108"/>
      <c r="AE941" s="108"/>
      <c r="AF941" s="108"/>
      <c r="AG941" s="108"/>
      <c r="AH941" s="108"/>
      <c r="AI941" s="108"/>
      <c r="AJ941" s="108"/>
      <c r="AK941" s="108"/>
      <c r="AL941" s="108"/>
      <c r="AM941" s="108"/>
      <c r="AN941" s="109"/>
      <c r="AO941" s="108"/>
      <c r="AP941" s="108"/>
      <c r="AQ941" s="108"/>
      <c r="AR941" s="108"/>
      <c r="AS941" s="108"/>
      <c r="AT941" s="108"/>
      <c r="AU941" s="108"/>
      <c r="AV941" s="108"/>
      <c r="AW941" s="108"/>
      <c r="AX941" s="108"/>
      <c r="AY941" s="108"/>
      <c r="AZ941" s="108"/>
      <c r="BA941" s="108"/>
      <c r="BB941" s="108"/>
      <c r="BC941" s="108"/>
      <c r="BD941" s="108"/>
      <c r="BE941" s="108"/>
    </row>
    <row r="942" spans="1:57" ht="12.75" customHeight="1">
      <c r="A942" s="108"/>
      <c r="B942" s="108"/>
      <c r="C942" s="108"/>
      <c r="D942" s="108"/>
      <c r="E942" s="108"/>
      <c r="F942" s="108"/>
      <c r="G942" s="108"/>
      <c r="H942" s="108"/>
      <c r="I942" s="108"/>
      <c r="J942" s="108"/>
      <c r="K942" s="108"/>
      <c r="L942" s="108"/>
      <c r="M942" s="108"/>
      <c r="N942" s="108"/>
      <c r="O942" s="108"/>
      <c r="P942" s="108"/>
      <c r="Q942" s="108"/>
      <c r="R942" s="108"/>
      <c r="S942" s="108"/>
      <c r="T942" s="108"/>
      <c r="U942" s="108"/>
      <c r="V942" s="108"/>
      <c r="W942" s="108"/>
      <c r="X942" s="108"/>
      <c r="Y942" s="108"/>
      <c r="Z942" s="108"/>
      <c r="AA942" s="108"/>
      <c r="AB942" s="108"/>
      <c r="AC942" s="108"/>
      <c r="AD942" s="108"/>
      <c r="AE942" s="108"/>
      <c r="AF942" s="108"/>
      <c r="AG942" s="108"/>
      <c r="AH942" s="108"/>
      <c r="AI942" s="108"/>
      <c r="AJ942" s="108"/>
      <c r="AK942" s="108"/>
      <c r="AL942" s="108"/>
      <c r="AM942" s="108"/>
      <c r="AN942" s="109"/>
      <c r="AO942" s="108"/>
      <c r="AP942" s="108"/>
      <c r="AQ942" s="108"/>
      <c r="AR942" s="108"/>
      <c r="AS942" s="108"/>
      <c r="AT942" s="108"/>
      <c r="AU942" s="108"/>
      <c r="AV942" s="108"/>
      <c r="AW942" s="108"/>
      <c r="AX942" s="108"/>
      <c r="AY942" s="108"/>
      <c r="AZ942" s="108"/>
      <c r="BA942" s="108"/>
      <c r="BB942" s="108"/>
      <c r="BC942" s="108"/>
      <c r="BD942" s="108"/>
      <c r="BE942" s="108"/>
    </row>
    <row r="943" spans="1:57" ht="12.75" customHeight="1">
      <c r="A943" s="108"/>
      <c r="B943" s="108"/>
      <c r="C943" s="108"/>
      <c r="D943" s="108"/>
      <c r="E943" s="108"/>
      <c r="F943" s="108"/>
      <c r="G943" s="108"/>
      <c r="H943" s="108"/>
      <c r="I943" s="108"/>
      <c r="J943" s="108"/>
      <c r="K943" s="108"/>
      <c r="L943" s="108"/>
      <c r="M943" s="108"/>
      <c r="N943" s="108"/>
      <c r="O943" s="108"/>
      <c r="P943" s="108"/>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8"/>
      <c r="AN943" s="109"/>
      <c r="AO943" s="108"/>
      <c r="AP943" s="108"/>
      <c r="AQ943" s="108"/>
      <c r="AR943" s="108"/>
      <c r="AS943" s="108"/>
      <c r="AT943" s="108"/>
      <c r="AU943" s="108"/>
      <c r="AV943" s="108"/>
      <c r="AW943" s="108"/>
      <c r="AX943" s="108"/>
      <c r="AY943" s="108"/>
      <c r="AZ943" s="108"/>
      <c r="BA943" s="108"/>
      <c r="BB943" s="108"/>
      <c r="BC943" s="108"/>
      <c r="BD943" s="108"/>
      <c r="BE943" s="108"/>
    </row>
    <row r="944" spans="1:57" ht="12.75" customHeight="1">
      <c r="A944" s="108"/>
      <c r="B944" s="108"/>
      <c r="C944" s="108"/>
      <c r="D944" s="108"/>
      <c r="E944" s="108"/>
      <c r="F944" s="108"/>
      <c r="G944" s="108"/>
      <c r="H944" s="108"/>
      <c r="I944" s="108"/>
      <c r="J944" s="108"/>
      <c r="K944" s="108"/>
      <c r="L944" s="108"/>
      <c r="M944" s="108"/>
      <c r="N944" s="108"/>
      <c r="O944" s="108"/>
      <c r="P944" s="108"/>
      <c r="Q944" s="108"/>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8"/>
      <c r="AN944" s="109"/>
      <c r="AO944" s="108"/>
      <c r="AP944" s="108"/>
      <c r="AQ944" s="108"/>
      <c r="AR944" s="108"/>
      <c r="AS944" s="108"/>
      <c r="AT944" s="108"/>
      <c r="AU944" s="108"/>
      <c r="AV944" s="108"/>
      <c r="AW944" s="108"/>
      <c r="AX944" s="108"/>
      <c r="AY944" s="108"/>
      <c r="AZ944" s="108"/>
      <c r="BA944" s="108"/>
      <c r="BB944" s="108"/>
      <c r="BC944" s="108"/>
      <c r="BD944" s="108"/>
      <c r="BE944" s="108"/>
    </row>
    <row r="945" spans="1:57" ht="12.75" customHeight="1">
      <c r="A945" s="108"/>
      <c r="B945" s="108"/>
      <c r="C945" s="108"/>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8"/>
      <c r="AN945" s="109"/>
      <c r="AO945" s="108"/>
      <c r="AP945" s="108"/>
      <c r="AQ945" s="108"/>
      <c r="AR945" s="108"/>
      <c r="AS945" s="108"/>
      <c r="AT945" s="108"/>
      <c r="AU945" s="108"/>
      <c r="AV945" s="108"/>
      <c r="AW945" s="108"/>
      <c r="AX945" s="108"/>
      <c r="AY945" s="108"/>
      <c r="AZ945" s="108"/>
      <c r="BA945" s="108"/>
      <c r="BB945" s="108"/>
      <c r="BC945" s="108"/>
      <c r="BD945" s="108"/>
      <c r="BE945" s="108"/>
    </row>
    <row r="946" spans="1:57" ht="12.75" customHeight="1">
      <c r="A946" s="108"/>
      <c r="B946" s="108"/>
      <c r="C946" s="108"/>
      <c r="D946" s="108"/>
      <c r="E946" s="108"/>
      <c r="F946" s="108"/>
      <c r="G946" s="108"/>
      <c r="H946" s="108"/>
      <c r="I946" s="108"/>
      <c r="J946" s="108"/>
      <c r="K946" s="108"/>
      <c r="L946" s="108"/>
      <c r="M946" s="108"/>
      <c r="N946" s="108"/>
      <c r="O946" s="108"/>
      <c r="P946" s="108"/>
      <c r="Q946" s="108"/>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8"/>
      <c r="AN946" s="109"/>
      <c r="AO946" s="108"/>
      <c r="AP946" s="108"/>
      <c r="AQ946" s="108"/>
      <c r="AR946" s="108"/>
      <c r="AS946" s="108"/>
      <c r="AT946" s="108"/>
      <c r="AU946" s="108"/>
      <c r="AV946" s="108"/>
      <c r="AW946" s="108"/>
      <c r="AX946" s="108"/>
      <c r="AY946" s="108"/>
      <c r="AZ946" s="108"/>
      <c r="BA946" s="108"/>
      <c r="BB946" s="108"/>
      <c r="BC946" s="108"/>
      <c r="BD946" s="108"/>
      <c r="BE946" s="108"/>
    </row>
    <row r="947" spans="1:57" ht="12.75" customHeight="1">
      <c r="A947" s="108"/>
      <c r="B947" s="108"/>
      <c r="C947" s="108"/>
      <c r="D947" s="108"/>
      <c r="E947" s="108"/>
      <c r="F947" s="108"/>
      <c r="G947" s="108"/>
      <c r="H947" s="108"/>
      <c r="I947" s="108"/>
      <c r="J947" s="108"/>
      <c r="K947" s="108"/>
      <c r="L947" s="108"/>
      <c r="M947" s="108"/>
      <c r="N947" s="108"/>
      <c r="O947" s="108"/>
      <c r="P947" s="108"/>
      <c r="Q947" s="108"/>
      <c r="R947" s="108"/>
      <c r="S947" s="108"/>
      <c r="T947" s="108"/>
      <c r="U947" s="108"/>
      <c r="V947" s="108"/>
      <c r="W947" s="108"/>
      <c r="X947" s="108"/>
      <c r="Y947" s="108"/>
      <c r="Z947" s="108"/>
      <c r="AA947" s="108"/>
      <c r="AB947" s="108"/>
      <c r="AC947" s="108"/>
      <c r="AD947" s="108"/>
      <c r="AE947" s="108"/>
      <c r="AF947" s="108"/>
      <c r="AG947" s="108"/>
      <c r="AH947" s="108"/>
      <c r="AI947" s="108"/>
      <c r="AJ947" s="108"/>
      <c r="AK947" s="108"/>
      <c r="AL947" s="108"/>
      <c r="AM947" s="108"/>
      <c r="AN947" s="109"/>
      <c r="AO947" s="108"/>
      <c r="AP947" s="108"/>
      <c r="AQ947" s="108"/>
      <c r="AR947" s="108"/>
      <c r="AS947" s="108"/>
      <c r="AT947" s="108"/>
      <c r="AU947" s="108"/>
      <c r="AV947" s="108"/>
      <c r="AW947" s="108"/>
      <c r="AX947" s="108"/>
      <c r="AY947" s="108"/>
      <c r="AZ947" s="108"/>
      <c r="BA947" s="108"/>
      <c r="BB947" s="108"/>
      <c r="BC947" s="108"/>
      <c r="BD947" s="108"/>
      <c r="BE947" s="108"/>
    </row>
    <row r="948" spans="1:57" ht="12.75" customHeight="1">
      <c r="A948" s="108"/>
      <c r="B948" s="108"/>
      <c r="C948" s="108"/>
      <c r="D948" s="108"/>
      <c r="E948" s="108"/>
      <c r="F948" s="108"/>
      <c r="G948" s="108"/>
      <c r="H948" s="108"/>
      <c r="I948" s="108"/>
      <c r="J948" s="108"/>
      <c r="K948" s="108"/>
      <c r="L948" s="108"/>
      <c r="M948" s="108"/>
      <c r="N948" s="108"/>
      <c r="O948" s="108"/>
      <c r="P948" s="108"/>
      <c r="Q948" s="108"/>
      <c r="R948" s="108"/>
      <c r="S948" s="108"/>
      <c r="T948" s="108"/>
      <c r="U948" s="108"/>
      <c r="V948" s="108"/>
      <c r="W948" s="108"/>
      <c r="X948" s="108"/>
      <c r="Y948" s="108"/>
      <c r="Z948" s="108"/>
      <c r="AA948" s="108"/>
      <c r="AB948" s="108"/>
      <c r="AC948" s="108"/>
      <c r="AD948" s="108"/>
      <c r="AE948" s="108"/>
      <c r="AF948" s="108"/>
      <c r="AG948" s="108"/>
      <c r="AH948" s="108"/>
      <c r="AI948" s="108"/>
      <c r="AJ948" s="108"/>
      <c r="AK948" s="108"/>
      <c r="AL948" s="108"/>
      <c r="AM948" s="108"/>
      <c r="AN948" s="109"/>
      <c r="AO948" s="108"/>
      <c r="AP948" s="108"/>
      <c r="AQ948" s="108"/>
      <c r="AR948" s="108"/>
      <c r="AS948" s="108"/>
      <c r="AT948" s="108"/>
      <c r="AU948" s="108"/>
      <c r="AV948" s="108"/>
      <c r="AW948" s="108"/>
      <c r="AX948" s="108"/>
      <c r="AY948" s="108"/>
      <c r="AZ948" s="108"/>
      <c r="BA948" s="108"/>
      <c r="BB948" s="108"/>
      <c r="BC948" s="108"/>
      <c r="BD948" s="108"/>
      <c r="BE948" s="108"/>
    </row>
    <row r="949" spans="1:57" ht="12.75" customHeight="1">
      <c r="A949" s="108"/>
      <c r="B949" s="108"/>
      <c r="C949" s="108"/>
      <c r="D949" s="108"/>
      <c r="E949" s="108"/>
      <c r="F949" s="108"/>
      <c r="G949" s="108"/>
      <c r="H949" s="108"/>
      <c r="I949" s="108"/>
      <c r="J949" s="108"/>
      <c r="K949" s="108"/>
      <c r="L949" s="108"/>
      <c r="M949" s="108"/>
      <c r="N949" s="108"/>
      <c r="O949" s="108"/>
      <c r="P949" s="108"/>
      <c r="Q949" s="108"/>
      <c r="R949" s="108"/>
      <c r="S949" s="108"/>
      <c r="T949" s="108"/>
      <c r="U949" s="108"/>
      <c r="V949" s="108"/>
      <c r="W949" s="108"/>
      <c r="X949" s="108"/>
      <c r="Y949" s="108"/>
      <c r="Z949" s="108"/>
      <c r="AA949" s="108"/>
      <c r="AB949" s="108"/>
      <c r="AC949" s="108"/>
      <c r="AD949" s="108"/>
      <c r="AE949" s="108"/>
      <c r="AF949" s="108"/>
      <c r="AG949" s="108"/>
      <c r="AH949" s="108"/>
      <c r="AI949" s="108"/>
      <c r="AJ949" s="108"/>
      <c r="AK949" s="108"/>
      <c r="AL949" s="108"/>
      <c r="AM949" s="108"/>
      <c r="AN949" s="109"/>
      <c r="AO949" s="108"/>
      <c r="AP949" s="108"/>
      <c r="AQ949" s="108"/>
      <c r="AR949" s="108"/>
      <c r="AS949" s="108"/>
      <c r="AT949" s="108"/>
      <c r="AU949" s="108"/>
      <c r="AV949" s="108"/>
      <c r="AW949" s="108"/>
      <c r="AX949" s="108"/>
      <c r="AY949" s="108"/>
      <c r="AZ949" s="108"/>
      <c r="BA949" s="108"/>
      <c r="BB949" s="108"/>
      <c r="BC949" s="108"/>
      <c r="BD949" s="108"/>
      <c r="BE949" s="108"/>
    </row>
    <row r="950" spans="1:57" ht="12.75" customHeight="1">
      <c r="A950" s="108"/>
      <c r="B950" s="108"/>
      <c r="C950" s="108"/>
      <c r="D950" s="108"/>
      <c r="E950" s="108"/>
      <c r="F950" s="108"/>
      <c r="G950" s="108"/>
      <c r="H950" s="108"/>
      <c r="I950" s="108"/>
      <c r="J950" s="108"/>
      <c r="K950" s="108"/>
      <c r="L950" s="108"/>
      <c r="M950" s="108"/>
      <c r="N950" s="108"/>
      <c r="O950" s="108"/>
      <c r="P950" s="108"/>
      <c r="Q950" s="108"/>
      <c r="R950" s="108"/>
      <c r="S950" s="108"/>
      <c r="T950" s="108"/>
      <c r="U950" s="108"/>
      <c r="V950" s="108"/>
      <c r="W950" s="108"/>
      <c r="X950" s="108"/>
      <c r="Y950" s="108"/>
      <c r="Z950" s="108"/>
      <c r="AA950" s="108"/>
      <c r="AB950" s="108"/>
      <c r="AC950" s="108"/>
      <c r="AD950" s="108"/>
      <c r="AE950" s="108"/>
      <c r="AF950" s="108"/>
      <c r="AG950" s="108"/>
      <c r="AH950" s="108"/>
      <c r="AI950" s="108"/>
      <c r="AJ950" s="108"/>
      <c r="AK950" s="108"/>
      <c r="AL950" s="108"/>
      <c r="AM950" s="108"/>
      <c r="AN950" s="109"/>
      <c r="AO950" s="108"/>
      <c r="AP950" s="108"/>
      <c r="AQ950" s="108"/>
      <c r="AR950" s="108"/>
      <c r="AS950" s="108"/>
      <c r="AT950" s="108"/>
      <c r="AU950" s="108"/>
      <c r="AV950" s="108"/>
      <c r="AW950" s="108"/>
      <c r="AX950" s="108"/>
      <c r="AY950" s="108"/>
      <c r="AZ950" s="108"/>
      <c r="BA950" s="108"/>
      <c r="BB950" s="108"/>
      <c r="BC950" s="108"/>
      <c r="BD950" s="108"/>
      <c r="BE950" s="108"/>
    </row>
    <row r="951" spans="1:57" ht="12.75" customHeight="1">
      <c r="A951" s="108"/>
      <c r="B951" s="108"/>
      <c r="C951" s="108"/>
      <c r="D951" s="108"/>
      <c r="E951" s="108"/>
      <c r="F951" s="108"/>
      <c r="G951" s="108"/>
      <c r="H951" s="108"/>
      <c r="I951" s="108"/>
      <c r="J951" s="108"/>
      <c r="K951" s="108"/>
      <c r="L951" s="108"/>
      <c r="M951" s="108"/>
      <c r="N951" s="108"/>
      <c r="O951" s="108"/>
      <c r="P951" s="108"/>
      <c r="Q951" s="108"/>
      <c r="R951" s="108"/>
      <c r="S951" s="108"/>
      <c r="T951" s="108"/>
      <c r="U951" s="108"/>
      <c r="V951" s="108"/>
      <c r="W951" s="108"/>
      <c r="X951" s="108"/>
      <c r="Y951" s="108"/>
      <c r="Z951" s="108"/>
      <c r="AA951" s="108"/>
      <c r="AB951" s="108"/>
      <c r="AC951" s="108"/>
      <c r="AD951" s="108"/>
      <c r="AE951" s="108"/>
      <c r="AF951" s="108"/>
      <c r="AG951" s="108"/>
      <c r="AH951" s="108"/>
      <c r="AI951" s="108"/>
      <c r="AJ951" s="108"/>
      <c r="AK951" s="108"/>
      <c r="AL951" s="108"/>
      <c r="AM951" s="108"/>
      <c r="AN951" s="109"/>
      <c r="AO951" s="108"/>
      <c r="AP951" s="108"/>
      <c r="AQ951" s="108"/>
      <c r="AR951" s="108"/>
      <c r="AS951" s="108"/>
      <c r="AT951" s="108"/>
      <c r="AU951" s="108"/>
      <c r="AV951" s="108"/>
      <c r="AW951" s="108"/>
      <c r="AX951" s="108"/>
      <c r="AY951" s="108"/>
      <c r="AZ951" s="108"/>
      <c r="BA951" s="108"/>
      <c r="BB951" s="108"/>
      <c r="BC951" s="108"/>
      <c r="BD951" s="108"/>
      <c r="BE951" s="108"/>
    </row>
    <row r="952" spans="1:57" ht="12.75" customHeight="1">
      <c r="A952" s="108"/>
      <c r="B952" s="108"/>
      <c r="C952" s="108"/>
      <c r="D952" s="108"/>
      <c r="E952" s="108"/>
      <c r="F952" s="108"/>
      <c r="G952" s="108"/>
      <c r="H952" s="108"/>
      <c r="I952" s="108"/>
      <c r="J952" s="108"/>
      <c r="K952" s="108"/>
      <c r="L952" s="108"/>
      <c r="M952" s="108"/>
      <c r="N952" s="108"/>
      <c r="O952" s="108"/>
      <c r="P952" s="108"/>
      <c r="Q952" s="108"/>
      <c r="R952" s="108"/>
      <c r="S952" s="108"/>
      <c r="T952" s="108"/>
      <c r="U952" s="108"/>
      <c r="V952" s="108"/>
      <c r="W952" s="108"/>
      <c r="X952" s="108"/>
      <c r="Y952" s="108"/>
      <c r="Z952" s="108"/>
      <c r="AA952" s="108"/>
      <c r="AB952" s="108"/>
      <c r="AC952" s="108"/>
      <c r="AD952" s="108"/>
      <c r="AE952" s="108"/>
      <c r="AF952" s="108"/>
      <c r="AG952" s="108"/>
      <c r="AH952" s="108"/>
      <c r="AI952" s="108"/>
      <c r="AJ952" s="108"/>
      <c r="AK952" s="108"/>
      <c r="AL952" s="108"/>
      <c r="AM952" s="108"/>
      <c r="AN952" s="109"/>
      <c r="AO952" s="108"/>
      <c r="AP952" s="108"/>
      <c r="AQ952" s="108"/>
      <c r="AR952" s="108"/>
      <c r="AS952" s="108"/>
      <c r="AT952" s="108"/>
      <c r="AU952" s="108"/>
      <c r="AV952" s="108"/>
      <c r="AW952" s="108"/>
      <c r="AX952" s="108"/>
      <c r="AY952" s="108"/>
      <c r="AZ952" s="108"/>
      <c r="BA952" s="108"/>
      <c r="BB952" s="108"/>
      <c r="BC952" s="108"/>
      <c r="BD952" s="108"/>
      <c r="BE952" s="108"/>
    </row>
    <row r="953" spans="1:57" ht="12.75" customHeight="1">
      <c r="A953" s="108"/>
      <c r="B953" s="108"/>
      <c r="C953" s="108"/>
      <c r="D953" s="108"/>
      <c r="E953" s="108"/>
      <c r="F953" s="108"/>
      <c r="G953" s="108"/>
      <c r="H953" s="108"/>
      <c r="I953" s="108"/>
      <c r="J953" s="108"/>
      <c r="K953" s="108"/>
      <c r="L953" s="108"/>
      <c r="M953" s="108"/>
      <c r="N953" s="108"/>
      <c r="O953" s="108"/>
      <c r="P953" s="108"/>
      <c r="Q953" s="108"/>
      <c r="R953" s="108"/>
      <c r="S953" s="108"/>
      <c r="T953" s="108"/>
      <c r="U953" s="108"/>
      <c r="V953" s="108"/>
      <c r="W953" s="108"/>
      <c r="X953" s="108"/>
      <c r="Y953" s="108"/>
      <c r="Z953" s="108"/>
      <c r="AA953" s="108"/>
      <c r="AB953" s="108"/>
      <c r="AC953" s="108"/>
      <c r="AD953" s="108"/>
      <c r="AE953" s="108"/>
      <c r="AF953" s="108"/>
      <c r="AG953" s="108"/>
      <c r="AH953" s="108"/>
      <c r="AI953" s="108"/>
      <c r="AJ953" s="108"/>
      <c r="AK953" s="108"/>
      <c r="AL953" s="108"/>
      <c r="AM953" s="108"/>
      <c r="AN953" s="109"/>
      <c r="AO953" s="108"/>
      <c r="AP953" s="108"/>
      <c r="AQ953" s="108"/>
      <c r="AR953" s="108"/>
      <c r="AS953" s="108"/>
      <c r="AT953" s="108"/>
      <c r="AU953" s="108"/>
      <c r="AV953" s="108"/>
      <c r="AW953" s="108"/>
      <c r="AX953" s="108"/>
      <c r="AY953" s="108"/>
      <c r="AZ953" s="108"/>
      <c r="BA953" s="108"/>
      <c r="BB953" s="108"/>
      <c r="BC953" s="108"/>
      <c r="BD953" s="108"/>
      <c r="BE953" s="108"/>
    </row>
    <row r="954" spans="1:57" ht="12.75" customHeight="1">
      <c r="A954" s="108"/>
      <c r="B954" s="108"/>
      <c r="C954" s="108"/>
      <c r="D954" s="108"/>
      <c r="E954" s="108"/>
      <c r="F954" s="108"/>
      <c r="G954" s="108"/>
      <c r="H954" s="108"/>
      <c r="I954" s="108"/>
      <c r="J954" s="108"/>
      <c r="K954" s="108"/>
      <c r="L954" s="108"/>
      <c r="M954" s="108"/>
      <c r="N954" s="108"/>
      <c r="O954" s="108"/>
      <c r="P954" s="108"/>
      <c r="Q954" s="108"/>
      <c r="R954" s="108"/>
      <c r="S954" s="108"/>
      <c r="T954" s="108"/>
      <c r="U954" s="108"/>
      <c r="V954" s="108"/>
      <c r="W954" s="108"/>
      <c r="X954" s="108"/>
      <c r="Y954" s="108"/>
      <c r="Z954" s="108"/>
      <c r="AA954" s="108"/>
      <c r="AB954" s="108"/>
      <c r="AC954" s="108"/>
      <c r="AD954" s="108"/>
      <c r="AE954" s="108"/>
      <c r="AF954" s="108"/>
      <c r="AG954" s="108"/>
      <c r="AH954" s="108"/>
      <c r="AI954" s="108"/>
      <c r="AJ954" s="108"/>
      <c r="AK954" s="108"/>
      <c r="AL954" s="108"/>
      <c r="AM954" s="108"/>
      <c r="AN954" s="109"/>
      <c r="AO954" s="108"/>
      <c r="AP954" s="108"/>
      <c r="AQ954" s="108"/>
      <c r="AR954" s="108"/>
      <c r="AS954" s="108"/>
      <c r="AT954" s="108"/>
      <c r="AU954" s="108"/>
      <c r="AV954" s="108"/>
      <c r="AW954" s="108"/>
      <c r="AX954" s="108"/>
      <c r="AY954" s="108"/>
      <c r="AZ954" s="108"/>
      <c r="BA954" s="108"/>
      <c r="BB954" s="108"/>
      <c r="BC954" s="108"/>
      <c r="BD954" s="108"/>
      <c r="BE954" s="108"/>
    </row>
    <row r="955" spans="1:57" ht="12.75" customHeight="1">
      <c r="A955" s="108"/>
      <c r="B955" s="108"/>
      <c r="C955" s="108"/>
      <c r="D955" s="108"/>
      <c r="E955" s="108"/>
      <c r="F955" s="108"/>
      <c r="G955" s="108"/>
      <c r="H955" s="108"/>
      <c r="I955" s="108"/>
      <c r="J955" s="108"/>
      <c r="K955" s="108"/>
      <c r="L955" s="108"/>
      <c r="M955" s="108"/>
      <c r="N955" s="108"/>
      <c r="O955" s="108"/>
      <c r="P955" s="108"/>
      <c r="Q955" s="108"/>
      <c r="R955" s="108"/>
      <c r="S955" s="108"/>
      <c r="T955" s="108"/>
      <c r="U955" s="108"/>
      <c r="V955" s="108"/>
      <c r="W955" s="108"/>
      <c r="X955" s="108"/>
      <c r="Y955" s="108"/>
      <c r="Z955" s="108"/>
      <c r="AA955" s="108"/>
      <c r="AB955" s="108"/>
      <c r="AC955" s="108"/>
      <c r="AD955" s="108"/>
      <c r="AE955" s="108"/>
      <c r="AF955" s="108"/>
      <c r="AG955" s="108"/>
      <c r="AH955" s="108"/>
      <c r="AI955" s="108"/>
      <c r="AJ955" s="108"/>
      <c r="AK955" s="108"/>
      <c r="AL955" s="108"/>
      <c r="AM955" s="108"/>
      <c r="AN955" s="109"/>
      <c r="AO955" s="108"/>
      <c r="AP955" s="108"/>
      <c r="AQ955" s="108"/>
      <c r="AR955" s="108"/>
      <c r="AS955" s="108"/>
      <c r="AT955" s="108"/>
      <c r="AU955" s="108"/>
      <c r="AV955" s="108"/>
      <c r="AW955" s="108"/>
      <c r="AX955" s="108"/>
      <c r="AY955" s="108"/>
      <c r="AZ955" s="108"/>
      <c r="BA955" s="108"/>
      <c r="BB955" s="108"/>
      <c r="BC955" s="108"/>
      <c r="BD955" s="108"/>
      <c r="BE955" s="108"/>
    </row>
    <row r="956" spans="1:57" ht="12.75" customHeight="1">
      <c r="A956" s="108"/>
      <c r="B956" s="108"/>
      <c r="C956" s="108"/>
      <c r="D956" s="108"/>
      <c r="E956" s="108"/>
      <c r="F956" s="108"/>
      <c r="G956" s="108"/>
      <c r="H956" s="108"/>
      <c r="I956" s="108"/>
      <c r="J956" s="108"/>
      <c r="K956" s="108"/>
      <c r="L956" s="108"/>
      <c r="M956" s="108"/>
      <c r="N956" s="108"/>
      <c r="O956" s="108"/>
      <c r="P956" s="108"/>
      <c r="Q956" s="108"/>
      <c r="R956" s="108"/>
      <c r="S956" s="108"/>
      <c r="T956" s="108"/>
      <c r="U956" s="108"/>
      <c r="V956" s="108"/>
      <c r="W956" s="108"/>
      <c r="X956" s="108"/>
      <c r="Y956" s="108"/>
      <c r="Z956" s="108"/>
      <c r="AA956" s="108"/>
      <c r="AB956" s="108"/>
      <c r="AC956" s="108"/>
      <c r="AD956" s="108"/>
      <c r="AE956" s="108"/>
      <c r="AF956" s="108"/>
      <c r="AG956" s="108"/>
      <c r="AH956" s="108"/>
      <c r="AI956" s="108"/>
      <c r="AJ956" s="108"/>
      <c r="AK956" s="108"/>
      <c r="AL956" s="108"/>
      <c r="AM956" s="108"/>
      <c r="AN956" s="109"/>
      <c r="AO956" s="108"/>
      <c r="AP956" s="108"/>
      <c r="AQ956" s="108"/>
      <c r="AR956" s="108"/>
      <c r="AS956" s="108"/>
      <c r="AT956" s="108"/>
      <c r="AU956" s="108"/>
      <c r="AV956" s="108"/>
      <c r="AW956" s="108"/>
      <c r="AX956" s="108"/>
      <c r="AY956" s="108"/>
      <c r="AZ956" s="108"/>
      <c r="BA956" s="108"/>
      <c r="BB956" s="108"/>
      <c r="BC956" s="108"/>
      <c r="BD956" s="108"/>
      <c r="BE956" s="108"/>
    </row>
    <row r="957" spans="1:57" ht="12.75" customHeight="1">
      <c r="A957" s="108"/>
      <c r="B957" s="108"/>
      <c r="C957" s="108"/>
      <c r="D957" s="108"/>
      <c r="E957" s="108"/>
      <c r="F957" s="108"/>
      <c r="G957" s="108"/>
      <c r="H957" s="108"/>
      <c r="I957" s="108"/>
      <c r="J957" s="108"/>
      <c r="K957" s="108"/>
      <c r="L957" s="108"/>
      <c r="M957" s="108"/>
      <c r="N957" s="108"/>
      <c r="O957" s="108"/>
      <c r="P957" s="108"/>
      <c r="Q957" s="108"/>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108"/>
      <c r="AM957" s="108"/>
      <c r="AN957" s="109"/>
      <c r="AO957" s="108"/>
      <c r="AP957" s="108"/>
      <c r="AQ957" s="108"/>
      <c r="AR957" s="108"/>
      <c r="AS957" s="108"/>
      <c r="AT957" s="108"/>
      <c r="AU957" s="108"/>
      <c r="AV957" s="108"/>
      <c r="AW957" s="108"/>
      <c r="AX957" s="108"/>
      <c r="AY957" s="108"/>
      <c r="AZ957" s="108"/>
      <c r="BA957" s="108"/>
      <c r="BB957" s="108"/>
      <c r="BC957" s="108"/>
      <c r="BD957" s="108"/>
      <c r="BE957" s="108"/>
    </row>
    <row r="958" spans="1:57" ht="12.75" customHeight="1">
      <c r="A958" s="108"/>
      <c r="B958" s="108"/>
      <c r="C958" s="108"/>
      <c r="D958" s="108"/>
      <c r="E958" s="108"/>
      <c r="F958" s="108"/>
      <c r="G958" s="108"/>
      <c r="H958" s="108"/>
      <c r="I958" s="108"/>
      <c r="J958" s="108"/>
      <c r="K958" s="108"/>
      <c r="L958" s="108"/>
      <c r="M958" s="108"/>
      <c r="N958" s="108"/>
      <c r="O958" s="108"/>
      <c r="P958" s="108"/>
      <c r="Q958" s="108"/>
      <c r="R958" s="108"/>
      <c r="S958" s="108"/>
      <c r="T958" s="108"/>
      <c r="U958" s="108"/>
      <c r="V958" s="108"/>
      <c r="W958" s="108"/>
      <c r="X958" s="108"/>
      <c r="Y958" s="108"/>
      <c r="Z958" s="108"/>
      <c r="AA958" s="108"/>
      <c r="AB958" s="108"/>
      <c r="AC958" s="108"/>
      <c r="AD958" s="108"/>
      <c r="AE958" s="108"/>
      <c r="AF958" s="108"/>
      <c r="AG958" s="108"/>
      <c r="AH958" s="108"/>
      <c r="AI958" s="108"/>
      <c r="AJ958" s="108"/>
      <c r="AK958" s="108"/>
      <c r="AL958" s="108"/>
      <c r="AM958" s="108"/>
      <c r="AN958" s="109"/>
      <c r="AO958" s="108"/>
      <c r="AP958" s="108"/>
      <c r="AQ958" s="108"/>
      <c r="AR958" s="108"/>
      <c r="AS958" s="108"/>
      <c r="AT958" s="108"/>
      <c r="AU958" s="108"/>
      <c r="AV958" s="108"/>
      <c r="AW958" s="108"/>
      <c r="AX958" s="108"/>
      <c r="AY958" s="108"/>
      <c r="AZ958" s="108"/>
      <c r="BA958" s="108"/>
      <c r="BB958" s="108"/>
      <c r="BC958" s="108"/>
      <c r="BD958" s="108"/>
      <c r="BE958" s="108"/>
    </row>
    <row r="959" spans="1:57" ht="12.75" customHeight="1">
      <c r="A959" s="108"/>
      <c r="B959" s="108"/>
      <c r="C959" s="108"/>
      <c r="D959" s="108"/>
      <c r="E959" s="108"/>
      <c r="F959" s="108"/>
      <c r="G959" s="108"/>
      <c r="H959" s="108"/>
      <c r="I959" s="108"/>
      <c r="J959" s="108"/>
      <c r="K959" s="108"/>
      <c r="L959" s="108"/>
      <c r="M959" s="108"/>
      <c r="N959" s="108"/>
      <c r="O959" s="108"/>
      <c r="P959" s="108"/>
      <c r="Q959" s="108"/>
      <c r="R959" s="108"/>
      <c r="S959" s="108"/>
      <c r="T959" s="108"/>
      <c r="U959" s="108"/>
      <c r="V959" s="108"/>
      <c r="W959" s="108"/>
      <c r="X959" s="108"/>
      <c r="Y959" s="108"/>
      <c r="Z959" s="108"/>
      <c r="AA959" s="108"/>
      <c r="AB959" s="108"/>
      <c r="AC959" s="108"/>
      <c r="AD959" s="108"/>
      <c r="AE959" s="108"/>
      <c r="AF959" s="108"/>
      <c r="AG959" s="108"/>
      <c r="AH959" s="108"/>
      <c r="AI959" s="108"/>
      <c r="AJ959" s="108"/>
      <c r="AK959" s="108"/>
      <c r="AL959" s="108"/>
      <c r="AM959" s="108"/>
      <c r="AN959" s="109"/>
      <c r="AO959" s="108"/>
      <c r="AP959" s="108"/>
      <c r="AQ959" s="108"/>
      <c r="AR959" s="108"/>
      <c r="AS959" s="108"/>
      <c r="AT959" s="108"/>
      <c r="AU959" s="108"/>
      <c r="AV959" s="108"/>
      <c r="AW959" s="108"/>
      <c r="AX959" s="108"/>
      <c r="AY959" s="108"/>
      <c r="AZ959" s="108"/>
      <c r="BA959" s="108"/>
      <c r="BB959" s="108"/>
      <c r="BC959" s="108"/>
      <c r="BD959" s="108"/>
      <c r="BE959" s="108"/>
    </row>
    <row r="960" spans="1:57" ht="12.75" customHeight="1">
      <c r="A960" s="108"/>
      <c r="B960" s="108"/>
      <c r="C960" s="108"/>
      <c r="D960" s="108"/>
      <c r="E960" s="108"/>
      <c r="F960" s="108"/>
      <c r="G960" s="108"/>
      <c r="H960" s="108"/>
      <c r="I960" s="108"/>
      <c r="J960" s="108"/>
      <c r="K960" s="108"/>
      <c r="L960" s="108"/>
      <c r="M960" s="108"/>
      <c r="N960" s="108"/>
      <c r="O960" s="108"/>
      <c r="P960" s="108"/>
      <c r="Q960" s="108"/>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8"/>
      <c r="AN960" s="109"/>
      <c r="AO960" s="108"/>
      <c r="AP960" s="108"/>
      <c r="AQ960" s="108"/>
      <c r="AR960" s="108"/>
      <c r="AS960" s="108"/>
      <c r="AT960" s="108"/>
      <c r="AU960" s="108"/>
      <c r="AV960" s="108"/>
      <c r="AW960" s="108"/>
      <c r="AX960" s="108"/>
      <c r="AY960" s="108"/>
      <c r="AZ960" s="108"/>
      <c r="BA960" s="108"/>
      <c r="BB960" s="108"/>
      <c r="BC960" s="108"/>
      <c r="BD960" s="108"/>
      <c r="BE960" s="108"/>
    </row>
    <row r="961" spans="1:57" ht="12.75" customHeight="1">
      <c r="A961" s="108"/>
      <c r="B961" s="108"/>
      <c r="C961" s="108"/>
      <c r="D961" s="108"/>
      <c r="E961" s="108"/>
      <c r="F961" s="108"/>
      <c r="G961" s="108"/>
      <c r="H961" s="108"/>
      <c r="I961" s="108"/>
      <c r="J961" s="108"/>
      <c r="K961" s="108"/>
      <c r="L961" s="108"/>
      <c r="M961" s="108"/>
      <c r="N961" s="108"/>
      <c r="O961" s="108"/>
      <c r="P961" s="108"/>
      <c r="Q961" s="108"/>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8"/>
      <c r="AN961" s="109"/>
      <c r="AO961" s="108"/>
      <c r="AP961" s="108"/>
      <c r="AQ961" s="108"/>
      <c r="AR961" s="108"/>
      <c r="AS961" s="108"/>
      <c r="AT961" s="108"/>
      <c r="AU961" s="108"/>
      <c r="AV961" s="108"/>
      <c r="AW961" s="108"/>
      <c r="AX961" s="108"/>
      <c r="AY961" s="108"/>
      <c r="AZ961" s="108"/>
      <c r="BA961" s="108"/>
      <c r="BB961" s="108"/>
      <c r="BC961" s="108"/>
      <c r="BD961" s="108"/>
      <c r="BE961" s="108"/>
    </row>
    <row r="962" spans="1:57" ht="12.75" customHeight="1">
      <c r="A962" s="108"/>
      <c r="B962" s="108"/>
      <c r="C962" s="108"/>
      <c r="D962" s="108"/>
      <c r="E962" s="108"/>
      <c r="F962" s="108"/>
      <c r="G962" s="108"/>
      <c r="H962" s="108"/>
      <c r="I962" s="108"/>
      <c r="J962" s="108"/>
      <c r="K962" s="108"/>
      <c r="L962" s="108"/>
      <c r="M962" s="108"/>
      <c r="N962" s="108"/>
      <c r="O962" s="108"/>
      <c r="P962" s="108"/>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8"/>
      <c r="AN962" s="109"/>
      <c r="AO962" s="108"/>
      <c r="AP962" s="108"/>
      <c r="AQ962" s="108"/>
      <c r="AR962" s="108"/>
      <c r="AS962" s="108"/>
      <c r="AT962" s="108"/>
      <c r="AU962" s="108"/>
      <c r="AV962" s="108"/>
      <c r="AW962" s="108"/>
      <c r="AX962" s="108"/>
      <c r="AY962" s="108"/>
      <c r="AZ962" s="108"/>
      <c r="BA962" s="108"/>
      <c r="BB962" s="108"/>
      <c r="BC962" s="108"/>
      <c r="BD962" s="108"/>
      <c r="BE962" s="108"/>
    </row>
    <row r="963" spans="1:57" ht="12.75" customHeight="1">
      <c r="A963" s="108"/>
      <c r="B963" s="108"/>
      <c r="C963" s="108"/>
      <c r="D963" s="108"/>
      <c r="E963" s="108"/>
      <c r="F963" s="108"/>
      <c r="G963" s="108"/>
      <c r="H963" s="108"/>
      <c r="I963" s="108"/>
      <c r="J963" s="108"/>
      <c r="K963" s="108"/>
      <c r="L963" s="108"/>
      <c r="M963" s="108"/>
      <c r="N963" s="108"/>
      <c r="O963" s="108"/>
      <c r="P963" s="108"/>
      <c r="Q963" s="108"/>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8"/>
      <c r="AN963" s="109"/>
      <c r="AO963" s="108"/>
      <c r="AP963" s="108"/>
      <c r="AQ963" s="108"/>
      <c r="AR963" s="108"/>
      <c r="AS963" s="108"/>
      <c r="AT963" s="108"/>
      <c r="AU963" s="108"/>
      <c r="AV963" s="108"/>
      <c r="AW963" s="108"/>
      <c r="AX963" s="108"/>
      <c r="AY963" s="108"/>
      <c r="AZ963" s="108"/>
      <c r="BA963" s="108"/>
      <c r="BB963" s="108"/>
      <c r="BC963" s="108"/>
      <c r="BD963" s="108"/>
      <c r="BE963" s="108"/>
    </row>
    <row r="964" spans="1:57" ht="12.75" customHeight="1">
      <c r="A964" s="108"/>
      <c r="B964" s="108"/>
      <c r="C964" s="108"/>
      <c r="D964" s="108"/>
      <c r="E964" s="108"/>
      <c r="F964" s="108"/>
      <c r="G964" s="108"/>
      <c r="H964" s="108"/>
      <c r="I964" s="108"/>
      <c r="J964" s="108"/>
      <c r="K964" s="108"/>
      <c r="L964" s="108"/>
      <c r="M964" s="108"/>
      <c r="N964" s="108"/>
      <c r="O964" s="108"/>
      <c r="P964" s="108"/>
      <c r="Q964" s="108"/>
      <c r="R964" s="108"/>
      <c r="S964" s="108"/>
      <c r="T964" s="108"/>
      <c r="U964" s="108"/>
      <c r="V964" s="108"/>
      <c r="W964" s="108"/>
      <c r="X964" s="108"/>
      <c r="Y964" s="108"/>
      <c r="Z964" s="108"/>
      <c r="AA964" s="108"/>
      <c r="AB964" s="108"/>
      <c r="AC964" s="108"/>
      <c r="AD964" s="108"/>
      <c r="AE964" s="108"/>
      <c r="AF964" s="108"/>
      <c r="AG964" s="108"/>
      <c r="AH964" s="108"/>
      <c r="AI964" s="108"/>
      <c r="AJ964" s="108"/>
      <c r="AK964" s="108"/>
      <c r="AL964" s="108"/>
      <c r="AM964" s="108"/>
      <c r="AN964" s="109"/>
      <c r="AO964" s="108"/>
      <c r="AP964" s="108"/>
      <c r="AQ964" s="108"/>
      <c r="AR964" s="108"/>
      <c r="AS964" s="108"/>
      <c r="AT964" s="108"/>
      <c r="AU964" s="108"/>
      <c r="AV964" s="108"/>
      <c r="AW964" s="108"/>
      <c r="AX964" s="108"/>
      <c r="AY964" s="108"/>
      <c r="AZ964" s="108"/>
      <c r="BA964" s="108"/>
      <c r="BB964" s="108"/>
      <c r="BC964" s="108"/>
      <c r="BD964" s="108"/>
      <c r="BE964" s="108"/>
    </row>
    <row r="965" spans="1:57" ht="12.75" customHeight="1">
      <c r="A965" s="108"/>
      <c r="B965" s="108"/>
      <c r="C965" s="108"/>
      <c r="D965" s="108"/>
      <c r="E965" s="108"/>
      <c r="F965" s="108"/>
      <c r="G965" s="108"/>
      <c r="H965" s="108"/>
      <c r="I965" s="108"/>
      <c r="J965" s="108"/>
      <c r="K965" s="108"/>
      <c r="L965" s="108"/>
      <c r="M965" s="108"/>
      <c r="N965" s="108"/>
      <c r="O965" s="108"/>
      <c r="P965" s="108"/>
      <c r="Q965" s="108"/>
      <c r="R965" s="108"/>
      <c r="S965" s="108"/>
      <c r="T965" s="108"/>
      <c r="U965" s="108"/>
      <c r="V965" s="108"/>
      <c r="W965" s="108"/>
      <c r="X965" s="108"/>
      <c r="Y965" s="108"/>
      <c r="Z965" s="108"/>
      <c r="AA965" s="108"/>
      <c r="AB965" s="108"/>
      <c r="AC965" s="108"/>
      <c r="AD965" s="108"/>
      <c r="AE965" s="108"/>
      <c r="AF965" s="108"/>
      <c r="AG965" s="108"/>
      <c r="AH965" s="108"/>
      <c r="AI965" s="108"/>
      <c r="AJ965" s="108"/>
      <c r="AK965" s="108"/>
      <c r="AL965" s="108"/>
      <c r="AM965" s="108"/>
      <c r="AN965" s="109"/>
      <c r="AO965" s="108"/>
      <c r="AP965" s="108"/>
      <c r="AQ965" s="108"/>
      <c r="AR965" s="108"/>
      <c r="AS965" s="108"/>
      <c r="AT965" s="108"/>
      <c r="AU965" s="108"/>
      <c r="AV965" s="108"/>
      <c r="AW965" s="108"/>
      <c r="AX965" s="108"/>
      <c r="AY965" s="108"/>
      <c r="AZ965" s="108"/>
      <c r="BA965" s="108"/>
      <c r="BB965" s="108"/>
      <c r="BC965" s="108"/>
      <c r="BD965" s="108"/>
      <c r="BE965" s="108"/>
    </row>
    <row r="966" spans="1:57" ht="12.75" customHeight="1">
      <c r="A966" s="108"/>
      <c r="B966" s="108"/>
      <c r="C966" s="108"/>
      <c r="D966" s="108"/>
      <c r="E966" s="108"/>
      <c r="F966" s="108"/>
      <c r="G966" s="108"/>
      <c r="H966" s="108"/>
      <c r="I966" s="108"/>
      <c r="J966" s="108"/>
      <c r="K966" s="108"/>
      <c r="L966" s="108"/>
      <c r="M966" s="108"/>
      <c r="N966" s="108"/>
      <c r="O966" s="108"/>
      <c r="P966" s="108"/>
      <c r="Q966" s="108"/>
      <c r="R966" s="108"/>
      <c r="S966" s="108"/>
      <c r="T966" s="108"/>
      <c r="U966" s="108"/>
      <c r="V966" s="108"/>
      <c r="W966" s="108"/>
      <c r="X966" s="108"/>
      <c r="Y966" s="108"/>
      <c r="Z966" s="108"/>
      <c r="AA966" s="108"/>
      <c r="AB966" s="108"/>
      <c r="AC966" s="108"/>
      <c r="AD966" s="108"/>
      <c r="AE966" s="108"/>
      <c r="AF966" s="108"/>
      <c r="AG966" s="108"/>
      <c r="AH966" s="108"/>
      <c r="AI966" s="108"/>
      <c r="AJ966" s="108"/>
      <c r="AK966" s="108"/>
      <c r="AL966" s="108"/>
      <c r="AM966" s="108"/>
      <c r="AN966" s="109"/>
      <c r="AO966" s="108"/>
      <c r="AP966" s="108"/>
      <c r="AQ966" s="108"/>
      <c r="AR966" s="108"/>
      <c r="AS966" s="108"/>
      <c r="AT966" s="108"/>
      <c r="AU966" s="108"/>
      <c r="AV966" s="108"/>
      <c r="AW966" s="108"/>
      <c r="AX966" s="108"/>
      <c r="AY966" s="108"/>
      <c r="AZ966" s="108"/>
      <c r="BA966" s="108"/>
      <c r="BB966" s="108"/>
      <c r="BC966" s="108"/>
      <c r="BD966" s="108"/>
      <c r="BE966" s="108"/>
    </row>
    <row r="967" spans="1:57" ht="12.75" customHeight="1">
      <c r="A967" s="108"/>
      <c r="B967" s="108"/>
      <c r="C967" s="108"/>
      <c r="D967" s="108"/>
      <c r="E967" s="108"/>
      <c r="F967" s="108"/>
      <c r="G967" s="108"/>
      <c r="H967" s="108"/>
      <c r="I967" s="108"/>
      <c r="J967" s="108"/>
      <c r="K967" s="108"/>
      <c r="L967" s="108"/>
      <c r="M967" s="108"/>
      <c r="N967" s="108"/>
      <c r="O967" s="108"/>
      <c r="P967" s="108"/>
      <c r="Q967" s="108"/>
      <c r="R967" s="108"/>
      <c r="S967" s="108"/>
      <c r="T967" s="108"/>
      <c r="U967" s="108"/>
      <c r="V967" s="108"/>
      <c r="W967" s="108"/>
      <c r="X967" s="108"/>
      <c r="Y967" s="108"/>
      <c r="Z967" s="108"/>
      <c r="AA967" s="108"/>
      <c r="AB967" s="108"/>
      <c r="AC967" s="108"/>
      <c r="AD967" s="108"/>
      <c r="AE967" s="108"/>
      <c r="AF967" s="108"/>
      <c r="AG967" s="108"/>
      <c r="AH967" s="108"/>
      <c r="AI967" s="108"/>
      <c r="AJ967" s="108"/>
      <c r="AK967" s="108"/>
      <c r="AL967" s="108"/>
      <c r="AM967" s="108"/>
      <c r="AN967" s="109"/>
      <c r="AO967" s="108"/>
      <c r="AP967" s="108"/>
      <c r="AQ967" s="108"/>
      <c r="AR967" s="108"/>
      <c r="AS967" s="108"/>
      <c r="AT967" s="108"/>
      <c r="AU967" s="108"/>
      <c r="AV967" s="108"/>
      <c r="AW967" s="108"/>
      <c r="AX967" s="108"/>
      <c r="AY967" s="108"/>
      <c r="AZ967" s="108"/>
      <c r="BA967" s="108"/>
      <c r="BB967" s="108"/>
      <c r="BC967" s="108"/>
      <c r="BD967" s="108"/>
      <c r="BE967" s="108"/>
    </row>
    <row r="968" spans="1:57" ht="12.75" customHeight="1">
      <c r="A968" s="108"/>
      <c r="B968" s="108"/>
      <c r="C968" s="108"/>
      <c r="D968" s="108"/>
      <c r="E968" s="108"/>
      <c r="F968" s="108"/>
      <c r="G968" s="108"/>
      <c r="H968" s="108"/>
      <c r="I968" s="108"/>
      <c r="J968" s="108"/>
      <c r="K968" s="108"/>
      <c r="L968" s="108"/>
      <c r="M968" s="108"/>
      <c r="N968" s="108"/>
      <c r="O968" s="108"/>
      <c r="P968" s="108"/>
      <c r="Q968" s="108"/>
      <c r="R968" s="108"/>
      <c r="S968" s="108"/>
      <c r="T968" s="108"/>
      <c r="U968" s="108"/>
      <c r="V968" s="108"/>
      <c r="W968" s="108"/>
      <c r="X968" s="108"/>
      <c r="Y968" s="108"/>
      <c r="Z968" s="108"/>
      <c r="AA968" s="108"/>
      <c r="AB968" s="108"/>
      <c r="AC968" s="108"/>
      <c r="AD968" s="108"/>
      <c r="AE968" s="108"/>
      <c r="AF968" s="108"/>
      <c r="AG968" s="108"/>
      <c r="AH968" s="108"/>
      <c r="AI968" s="108"/>
      <c r="AJ968" s="108"/>
      <c r="AK968" s="108"/>
      <c r="AL968" s="108"/>
      <c r="AM968" s="108"/>
      <c r="AN968" s="109"/>
      <c r="AO968" s="108"/>
      <c r="AP968" s="108"/>
      <c r="AQ968" s="108"/>
      <c r="AR968" s="108"/>
      <c r="AS968" s="108"/>
      <c r="AT968" s="108"/>
      <c r="AU968" s="108"/>
      <c r="AV968" s="108"/>
      <c r="AW968" s="108"/>
      <c r="AX968" s="108"/>
      <c r="AY968" s="108"/>
      <c r="AZ968" s="108"/>
      <c r="BA968" s="108"/>
      <c r="BB968" s="108"/>
      <c r="BC968" s="108"/>
      <c r="BD968" s="108"/>
      <c r="BE968" s="108"/>
    </row>
    <row r="969" spans="1:57" ht="12.75" customHeight="1">
      <c r="A969" s="108"/>
      <c r="B969" s="108"/>
      <c r="C969" s="108"/>
      <c r="D969" s="108"/>
      <c r="E969" s="108"/>
      <c r="F969" s="108"/>
      <c r="G969" s="108"/>
      <c r="H969" s="108"/>
      <c r="I969" s="108"/>
      <c r="J969" s="108"/>
      <c r="K969" s="108"/>
      <c r="L969" s="108"/>
      <c r="M969" s="108"/>
      <c r="N969" s="108"/>
      <c r="O969" s="108"/>
      <c r="P969" s="108"/>
      <c r="Q969" s="108"/>
      <c r="R969" s="108"/>
      <c r="S969" s="108"/>
      <c r="T969" s="108"/>
      <c r="U969" s="108"/>
      <c r="V969" s="108"/>
      <c r="W969" s="108"/>
      <c r="X969" s="108"/>
      <c r="Y969" s="108"/>
      <c r="Z969" s="108"/>
      <c r="AA969" s="108"/>
      <c r="AB969" s="108"/>
      <c r="AC969" s="108"/>
      <c r="AD969" s="108"/>
      <c r="AE969" s="108"/>
      <c r="AF969" s="108"/>
      <c r="AG969" s="108"/>
      <c r="AH969" s="108"/>
      <c r="AI969" s="108"/>
      <c r="AJ969" s="108"/>
      <c r="AK969" s="108"/>
      <c r="AL969" s="108"/>
      <c r="AM969" s="108"/>
      <c r="AN969" s="109"/>
      <c r="AO969" s="108"/>
      <c r="AP969" s="108"/>
      <c r="AQ969" s="108"/>
      <c r="AR969" s="108"/>
      <c r="AS969" s="108"/>
      <c r="AT969" s="108"/>
      <c r="AU969" s="108"/>
      <c r="AV969" s="108"/>
      <c r="AW969" s="108"/>
      <c r="AX969" s="108"/>
      <c r="AY969" s="108"/>
      <c r="AZ969" s="108"/>
      <c r="BA969" s="108"/>
      <c r="BB969" s="108"/>
      <c r="BC969" s="108"/>
      <c r="BD969" s="108"/>
      <c r="BE969" s="108"/>
    </row>
    <row r="970" spans="1:57" ht="12.75" customHeight="1">
      <c r="A970" s="108"/>
      <c r="B970" s="108"/>
      <c r="C970" s="108"/>
      <c r="D970" s="108"/>
      <c r="E970" s="108"/>
      <c r="F970" s="108"/>
      <c r="G970" s="108"/>
      <c r="H970" s="108"/>
      <c r="I970" s="108"/>
      <c r="J970" s="108"/>
      <c r="K970" s="108"/>
      <c r="L970" s="108"/>
      <c r="M970" s="108"/>
      <c r="N970" s="108"/>
      <c r="O970" s="108"/>
      <c r="P970" s="108"/>
      <c r="Q970" s="108"/>
      <c r="R970" s="108"/>
      <c r="S970" s="108"/>
      <c r="T970" s="108"/>
      <c r="U970" s="108"/>
      <c r="V970" s="108"/>
      <c r="W970" s="108"/>
      <c r="X970" s="108"/>
      <c r="Y970" s="108"/>
      <c r="Z970" s="108"/>
      <c r="AA970" s="108"/>
      <c r="AB970" s="108"/>
      <c r="AC970" s="108"/>
      <c r="AD970" s="108"/>
      <c r="AE970" s="108"/>
      <c r="AF970" s="108"/>
      <c r="AG970" s="108"/>
      <c r="AH970" s="108"/>
      <c r="AI970" s="108"/>
      <c r="AJ970" s="108"/>
      <c r="AK970" s="108"/>
      <c r="AL970" s="108"/>
      <c r="AM970" s="108"/>
      <c r="AN970" s="109"/>
      <c r="AO970" s="108"/>
      <c r="AP970" s="108"/>
      <c r="AQ970" s="108"/>
      <c r="AR970" s="108"/>
      <c r="AS970" s="108"/>
      <c r="AT970" s="108"/>
      <c r="AU970" s="108"/>
      <c r="AV970" s="108"/>
      <c r="AW970" s="108"/>
      <c r="AX970" s="108"/>
      <c r="AY970" s="108"/>
      <c r="AZ970" s="108"/>
      <c r="BA970" s="108"/>
      <c r="BB970" s="108"/>
      <c r="BC970" s="108"/>
      <c r="BD970" s="108"/>
      <c r="BE970" s="108"/>
    </row>
    <row r="971" spans="1:57" ht="12.75" customHeight="1">
      <c r="A971" s="108"/>
      <c r="B971" s="108"/>
      <c r="C971" s="108"/>
      <c r="D971" s="108"/>
      <c r="E971" s="108"/>
      <c r="F971" s="108"/>
      <c r="G971" s="108"/>
      <c r="H971" s="108"/>
      <c r="I971" s="108"/>
      <c r="J971" s="108"/>
      <c r="K971" s="108"/>
      <c r="L971" s="108"/>
      <c r="M971" s="108"/>
      <c r="N971" s="108"/>
      <c r="O971" s="108"/>
      <c r="P971" s="108"/>
      <c r="Q971" s="108"/>
      <c r="R971" s="108"/>
      <c r="S971" s="108"/>
      <c r="T971" s="108"/>
      <c r="U971" s="108"/>
      <c r="V971" s="108"/>
      <c r="W971" s="108"/>
      <c r="X971" s="108"/>
      <c r="Y971" s="108"/>
      <c r="Z971" s="108"/>
      <c r="AA971" s="108"/>
      <c r="AB971" s="108"/>
      <c r="AC971" s="108"/>
      <c r="AD971" s="108"/>
      <c r="AE971" s="108"/>
      <c r="AF971" s="108"/>
      <c r="AG971" s="108"/>
      <c r="AH971" s="108"/>
      <c r="AI971" s="108"/>
      <c r="AJ971" s="108"/>
      <c r="AK971" s="108"/>
      <c r="AL971" s="108"/>
      <c r="AM971" s="108"/>
      <c r="AN971" s="109"/>
      <c r="AO971" s="108"/>
      <c r="AP971" s="108"/>
      <c r="AQ971" s="108"/>
      <c r="AR971" s="108"/>
      <c r="AS971" s="108"/>
      <c r="AT971" s="108"/>
      <c r="AU971" s="108"/>
      <c r="AV971" s="108"/>
      <c r="AW971" s="108"/>
      <c r="AX971" s="108"/>
      <c r="AY971" s="108"/>
      <c r="AZ971" s="108"/>
      <c r="BA971" s="108"/>
      <c r="BB971" s="108"/>
      <c r="BC971" s="108"/>
      <c r="BD971" s="108"/>
      <c r="BE971" s="108"/>
    </row>
    <row r="972" spans="1:57" ht="12.75" customHeight="1">
      <c r="A972" s="108"/>
      <c r="B972" s="108"/>
      <c r="C972" s="108"/>
      <c r="D972" s="108"/>
      <c r="E972" s="108"/>
      <c r="F972" s="108"/>
      <c r="G972" s="108"/>
      <c r="H972" s="108"/>
      <c r="I972" s="108"/>
      <c r="J972" s="108"/>
      <c r="K972" s="108"/>
      <c r="L972" s="108"/>
      <c r="M972" s="108"/>
      <c r="N972" s="108"/>
      <c r="O972" s="108"/>
      <c r="P972" s="108"/>
      <c r="Q972" s="108"/>
      <c r="R972" s="108"/>
      <c r="S972" s="108"/>
      <c r="T972" s="108"/>
      <c r="U972" s="108"/>
      <c r="V972" s="108"/>
      <c r="W972" s="108"/>
      <c r="X972" s="108"/>
      <c r="Y972" s="108"/>
      <c r="Z972" s="108"/>
      <c r="AA972" s="108"/>
      <c r="AB972" s="108"/>
      <c r="AC972" s="108"/>
      <c r="AD972" s="108"/>
      <c r="AE972" s="108"/>
      <c r="AF972" s="108"/>
      <c r="AG972" s="108"/>
      <c r="AH972" s="108"/>
      <c r="AI972" s="108"/>
      <c r="AJ972" s="108"/>
      <c r="AK972" s="108"/>
      <c r="AL972" s="108"/>
      <c r="AM972" s="108"/>
      <c r="AN972" s="109"/>
      <c r="AO972" s="108"/>
      <c r="AP972" s="108"/>
      <c r="AQ972" s="108"/>
      <c r="AR972" s="108"/>
      <c r="AS972" s="108"/>
      <c r="AT972" s="108"/>
      <c r="AU972" s="108"/>
      <c r="AV972" s="108"/>
      <c r="AW972" s="108"/>
      <c r="AX972" s="108"/>
      <c r="AY972" s="108"/>
      <c r="AZ972" s="108"/>
      <c r="BA972" s="108"/>
      <c r="BB972" s="108"/>
      <c r="BC972" s="108"/>
      <c r="BD972" s="108"/>
      <c r="BE972" s="108"/>
    </row>
    <row r="973" spans="1:57" ht="12.75" customHeight="1">
      <c r="A973" s="108"/>
      <c r="B973" s="108"/>
      <c r="C973" s="108"/>
      <c r="D973" s="108"/>
      <c r="E973" s="108"/>
      <c r="F973" s="108"/>
      <c r="G973" s="108"/>
      <c r="H973" s="108"/>
      <c r="I973" s="108"/>
      <c r="J973" s="108"/>
      <c r="K973" s="108"/>
      <c r="L973" s="108"/>
      <c r="M973" s="108"/>
      <c r="N973" s="108"/>
      <c r="O973" s="108"/>
      <c r="P973" s="108"/>
      <c r="Q973" s="108"/>
      <c r="R973" s="108"/>
      <c r="S973" s="108"/>
      <c r="T973" s="108"/>
      <c r="U973" s="108"/>
      <c r="V973" s="108"/>
      <c r="W973" s="108"/>
      <c r="X973" s="108"/>
      <c r="Y973" s="108"/>
      <c r="Z973" s="108"/>
      <c r="AA973" s="108"/>
      <c r="AB973" s="108"/>
      <c r="AC973" s="108"/>
      <c r="AD973" s="108"/>
      <c r="AE973" s="108"/>
      <c r="AF973" s="108"/>
      <c r="AG973" s="108"/>
      <c r="AH973" s="108"/>
      <c r="AI973" s="108"/>
      <c r="AJ973" s="108"/>
      <c r="AK973" s="108"/>
      <c r="AL973" s="108"/>
      <c r="AM973" s="108"/>
      <c r="AN973" s="109"/>
      <c r="AO973" s="108"/>
      <c r="AP973" s="108"/>
      <c r="AQ973" s="108"/>
      <c r="AR973" s="108"/>
      <c r="AS973" s="108"/>
      <c r="AT973" s="108"/>
      <c r="AU973" s="108"/>
      <c r="AV973" s="108"/>
      <c r="AW973" s="108"/>
      <c r="AX973" s="108"/>
      <c r="AY973" s="108"/>
      <c r="AZ973" s="108"/>
      <c r="BA973" s="108"/>
      <c r="BB973" s="108"/>
      <c r="BC973" s="108"/>
      <c r="BD973" s="108"/>
      <c r="BE973" s="108"/>
    </row>
    <row r="974" spans="1:57" ht="12.75" customHeight="1">
      <c r="A974" s="108"/>
      <c r="B974" s="108"/>
      <c r="C974" s="108"/>
      <c r="D974" s="108"/>
      <c r="E974" s="108"/>
      <c r="F974" s="108"/>
      <c r="G974" s="108"/>
      <c r="H974" s="108"/>
      <c r="I974" s="108"/>
      <c r="J974" s="108"/>
      <c r="K974" s="108"/>
      <c r="L974" s="108"/>
      <c r="M974" s="108"/>
      <c r="N974" s="108"/>
      <c r="O974" s="108"/>
      <c r="P974" s="108"/>
      <c r="Q974" s="108"/>
      <c r="R974" s="108"/>
      <c r="S974" s="108"/>
      <c r="T974" s="108"/>
      <c r="U974" s="108"/>
      <c r="V974" s="108"/>
      <c r="W974" s="108"/>
      <c r="X974" s="108"/>
      <c r="Y974" s="108"/>
      <c r="Z974" s="108"/>
      <c r="AA974" s="108"/>
      <c r="AB974" s="108"/>
      <c r="AC974" s="108"/>
      <c r="AD974" s="108"/>
      <c r="AE974" s="108"/>
      <c r="AF974" s="108"/>
      <c r="AG974" s="108"/>
      <c r="AH974" s="108"/>
      <c r="AI974" s="108"/>
      <c r="AJ974" s="108"/>
      <c r="AK974" s="108"/>
      <c r="AL974" s="108"/>
      <c r="AM974" s="108"/>
      <c r="AN974" s="109"/>
      <c r="AO974" s="108"/>
      <c r="AP974" s="108"/>
      <c r="AQ974" s="108"/>
      <c r="AR974" s="108"/>
      <c r="AS974" s="108"/>
      <c r="AT974" s="108"/>
      <c r="AU974" s="108"/>
      <c r="AV974" s="108"/>
      <c r="AW974" s="108"/>
      <c r="AX974" s="108"/>
      <c r="AY974" s="108"/>
      <c r="AZ974" s="108"/>
      <c r="BA974" s="108"/>
      <c r="BB974" s="108"/>
      <c r="BC974" s="108"/>
      <c r="BD974" s="108"/>
      <c r="BE974" s="108"/>
    </row>
    <row r="975" spans="1:57" ht="12.75" customHeight="1">
      <c r="A975" s="108"/>
      <c r="B975" s="108"/>
      <c r="C975" s="108"/>
      <c r="D975" s="108"/>
      <c r="E975" s="108"/>
      <c r="F975" s="108"/>
      <c r="G975" s="108"/>
      <c r="H975" s="108"/>
      <c r="I975" s="108"/>
      <c r="J975" s="108"/>
      <c r="K975" s="108"/>
      <c r="L975" s="108"/>
      <c r="M975" s="108"/>
      <c r="N975" s="108"/>
      <c r="O975" s="108"/>
      <c r="P975" s="108"/>
      <c r="Q975" s="108"/>
      <c r="R975" s="108"/>
      <c r="S975" s="108"/>
      <c r="T975" s="108"/>
      <c r="U975" s="108"/>
      <c r="V975" s="108"/>
      <c r="W975" s="108"/>
      <c r="X975" s="108"/>
      <c r="Y975" s="108"/>
      <c r="Z975" s="108"/>
      <c r="AA975" s="108"/>
      <c r="AB975" s="108"/>
      <c r="AC975" s="108"/>
      <c r="AD975" s="108"/>
      <c r="AE975" s="108"/>
      <c r="AF975" s="108"/>
      <c r="AG975" s="108"/>
      <c r="AH975" s="108"/>
      <c r="AI975" s="108"/>
      <c r="AJ975" s="108"/>
      <c r="AK975" s="108"/>
      <c r="AL975" s="108"/>
      <c r="AM975" s="108"/>
      <c r="AN975" s="109"/>
      <c r="AO975" s="108"/>
      <c r="AP975" s="108"/>
      <c r="AQ975" s="108"/>
      <c r="AR975" s="108"/>
      <c r="AS975" s="108"/>
      <c r="AT975" s="108"/>
      <c r="AU975" s="108"/>
      <c r="AV975" s="108"/>
      <c r="AW975" s="108"/>
      <c r="AX975" s="108"/>
      <c r="AY975" s="108"/>
      <c r="AZ975" s="108"/>
      <c r="BA975" s="108"/>
      <c r="BB975" s="108"/>
      <c r="BC975" s="108"/>
      <c r="BD975" s="108"/>
      <c r="BE975" s="108"/>
    </row>
    <row r="976" spans="1:57" ht="12.75" customHeight="1">
      <c r="A976" s="108"/>
      <c r="B976" s="108"/>
      <c r="C976" s="108"/>
      <c r="D976" s="108"/>
      <c r="E976" s="108"/>
      <c r="F976" s="108"/>
      <c r="G976" s="108"/>
      <c r="H976" s="108"/>
      <c r="I976" s="108"/>
      <c r="J976" s="108"/>
      <c r="K976" s="108"/>
      <c r="L976" s="108"/>
      <c r="M976" s="108"/>
      <c r="N976" s="108"/>
      <c r="O976" s="108"/>
      <c r="P976" s="108"/>
      <c r="Q976" s="108"/>
      <c r="R976" s="108"/>
      <c r="S976" s="108"/>
      <c r="T976" s="108"/>
      <c r="U976" s="108"/>
      <c r="V976" s="108"/>
      <c r="W976" s="108"/>
      <c r="X976" s="108"/>
      <c r="Y976" s="108"/>
      <c r="Z976" s="108"/>
      <c r="AA976" s="108"/>
      <c r="AB976" s="108"/>
      <c r="AC976" s="108"/>
      <c r="AD976" s="108"/>
      <c r="AE976" s="108"/>
      <c r="AF976" s="108"/>
      <c r="AG976" s="108"/>
      <c r="AH976" s="108"/>
      <c r="AI976" s="108"/>
      <c r="AJ976" s="108"/>
      <c r="AK976" s="108"/>
      <c r="AL976" s="108"/>
      <c r="AM976" s="108"/>
      <c r="AN976" s="109"/>
      <c r="AO976" s="108"/>
      <c r="AP976" s="108"/>
      <c r="AQ976" s="108"/>
      <c r="AR976" s="108"/>
      <c r="AS976" s="108"/>
      <c r="AT976" s="108"/>
      <c r="AU976" s="108"/>
      <c r="AV976" s="108"/>
      <c r="AW976" s="108"/>
      <c r="AX976" s="108"/>
      <c r="AY976" s="108"/>
      <c r="AZ976" s="108"/>
      <c r="BA976" s="108"/>
      <c r="BB976" s="108"/>
      <c r="BC976" s="108"/>
      <c r="BD976" s="108"/>
      <c r="BE976" s="108"/>
    </row>
    <row r="977" spans="1:57" ht="12.75" customHeight="1">
      <c r="A977" s="108"/>
      <c r="B977" s="108"/>
      <c r="C977" s="108"/>
      <c r="D977" s="108"/>
      <c r="E977" s="108"/>
      <c r="F977" s="108"/>
      <c r="G977" s="108"/>
      <c r="H977" s="108"/>
      <c r="I977" s="108"/>
      <c r="J977" s="108"/>
      <c r="K977" s="108"/>
      <c r="L977" s="108"/>
      <c r="M977" s="108"/>
      <c r="N977" s="108"/>
      <c r="O977" s="108"/>
      <c r="P977" s="108"/>
      <c r="Q977" s="108"/>
      <c r="R977" s="108"/>
      <c r="S977" s="108"/>
      <c r="T977" s="108"/>
      <c r="U977" s="108"/>
      <c r="V977" s="108"/>
      <c r="W977" s="108"/>
      <c r="X977" s="108"/>
      <c r="Y977" s="108"/>
      <c r="Z977" s="108"/>
      <c r="AA977" s="108"/>
      <c r="AB977" s="108"/>
      <c r="AC977" s="108"/>
      <c r="AD977" s="108"/>
      <c r="AE977" s="108"/>
      <c r="AF977" s="108"/>
      <c r="AG977" s="108"/>
      <c r="AH977" s="108"/>
      <c r="AI977" s="108"/>
      <c r="AJ977" s="108"/>
      <c r="AK977" s="108"/>
      <c r="AL977" s="108"/>
      <c r="AM977" s="108"/>
      <c r="AN977" s="109"/>
      <c r="AO977" s="108"/>
      <c r="AP977" s="108"/>
      <c r="AQ977" s="108"/>
      <c r="AR977" s="108"/>
      <c r="AS977" s="108"/>
      <c r="AT977" s="108"/>
      <c r="AU977" s="108"/>
      <c r="AV977" s="108"/>
      <c r="AW977" s="108"/>
      <c r="AX977" s="108"/>
      <c r="AY977" s="108"/>
      <c r="AZ977" s="108"/>
      <c r="BA977" s="108"/>
      <c r="BB977" s="108"/>
      <c r="BC977" s="108"/>
      <c r="BD977" s="108"/>
      <c r="BE977" s="108"/>
    </row>
    <row r="978" spans="1:57" ht="12.75" customHeight="1">
      <c r="A978" s="108"/>
      <c r="B978" s="108"/>
      <c r="C978" s="108"/>
      <c r="D978" s="108"/>
      <c r="E978" s="108"/>
      <c r="F978" s="108"/>
      <c r="G978" s="108"/>
      <c r="H978" s="108"/>
      <c r="I978" s="108"/>
      <c r="J978" s="108"/>
      <c r="K978" s="108"/>
      <c r="L978" s="108"/>
      <c r="M978" s="108"/>
      <c r="N978" s="108"/>
      <c r="O978" s="108"/>
      <c r="P978" s="108"/>
      <c r="Q978" s="108"/>
      <c r="R978" s="108"/>
      <c r="S978" s="108"/>
      <c r="T978" s="108"/>
      <c r="U978" s="108"/>
      <c r="V978" s="108"/>
      <c r="W978" s="108"/>
      <c r="X978" s="108"/>
      <c r="Y978" s="108"/>
      <c r="Z978" s="108"/>
      <c r="AA978" s="108"/>
      <c r="AB978" s="108"/>
      <c r="AC978" s="108"/>
      <c r="AD978" s="108"/>
      <c r="AE978" s="108"/>
      <c r="AF978" s="108"/>
      <c r="AG978" s="108"/>
      <c r="AH978" s="108"/>
      <c r="AI978" s="108"/>
      <c r="AJ978" s="108"/>
      <c r="AK978" s="108"/>
      <c r="AL978" s="108"/>
      <c r="AM978" s="108"/>
      <c r="AN978" s="109"/>
      <c r="AO978" s="108"/>
      <c r="AP978" s="108"/>
      <c r="AQ978" s="108"/>
      <c r="AR978" s="108"/>
      <c r="AS978" s="108"/>
      <c r="AT978" s="108"/>
      <c r="AU978" s="108"/>
      <c r="AV978" s="108"/>
      <c r="AW978" s="108"/>
      <c r="AX978" s="108"/>
      <c r="AY978" s="108"/>
      <c r="AZ978" s="108"/>
      <c r="BA978" s="108"/>
      <c r="BB978" s="108"/>
      <c r="BC978" s="108"/>
      <c r="BD978" s="108"/>
      <c r="BE978" s="108"/>
    </row>
    <row r="979" spans="1:57" ht="12.75" customHeight="1">
      <c r="A979" s="108"/>
      <c r="B979" s="108"/>
      <c r="C979" s="108"/>
      <c r="D979" s="108"/>
      <c r="E979" s="108"/>
      <c r="F979" s="108"/>
      <c r="G979" s="108"/>
      <c r="H979" s="108"/>
      <c r="I979" s="108"/>
      <c r="J979" s="108"/>
      <c r="K979" s="108"/>
      <c r="L979" s="108"/>
      <c r="M979" s="108"/>
      <c r="N979" s="108"/>
      <c r="O979" s="108"/>
      <c r="P979" s="108"/>
      <c r="Q979" s="108"/>
      <c r="R979" s="108"/>
      <c r="S979" s="108"/>
      <c r="T979" s="108"/>
      <c r="U979" s="108"/>
      <c r="V979" s="108"/>
      <c r="W979" s="108"/>
      <c r="X979" s="108"/>
      <c r="Y979" s="108"/>
      <c r="Z979" s="108"/>
      <c r="AA979" s="108"/>
      <c r="AB979" s="108"/>
      <c r="AC979" s="108"/>
      <c r="AD979" s="108"/>
      <c r="AE979" s="108"/>
      <c r="AF979" s="108"/>
      <c r="AG979" s="108"/>
      <c r="AH979" s="108"/>
      <c r="AI979" s="108"/>
      <c r="AJ979" s="108"/>
      <c r="AK979" s="108"/>
      <c r="AL979" s="108"/>
      <c r="AM979" s="108"/>
      <c r="AN979" s="109"/>
      <c r="AO979" s="108"/>
      <c r="AP979" s="108"/>
      <c r="AQ979" s="108"/>
      <c r="AR979" s="108"/>
      <c r="AS979" s="108"/>
      <c r="AT979" s="108"/>
      <c r="AU979" s="108"/>
      <c r="AV979" s="108"/>
      <c r="AW979" s="108"/>
      <c r="AX979" s="108"/>
      <c r="AY979" s="108"/>
      <c r="AZ979" s="108"/>
      <c r="BA979" s="108"/>
      <c r="BB979" s="108"/>
      <c r="BC979" s="108"/>
      <c r="BD979" s="108"/>
      <c r="BE979" s="108"/>
    </row>
    <row r="980" spans="1:57" ht="12.75" customHeight="1">
      <c r="A980" s="108"/>
      <c r="B980" s="108"/>
      <c r="C980" s="108"/>
      <c r="D980" s="108"/>
      <c r="E980" s="108"/>
      <c r="F980" s="108"/>
      <c r="G980" s="108"/>
      <c r="H980" s="108"/>
      <c r="I980" s="108"/>
      <c r="J980" s="108"/>
      <c r="K980" s="108"/>
      <c r="L980" s="108"/>
      <c r="M980" s="108"/>
      <c r="N980" s="108"/>
      <c r="O980" s="108"/>
      <c r="P980" s="108"/>
      <c r="Q980" s="108"/>
      <c r="R980" s="108"/>
      <c r="S980" s="108"/>
      <c r="T980" s="108"/>
      <c r="U980" s="108"/>
      <c r="V980" s="108"/>
      <c r="W980" s="108"/>
      <c r="X980" s="108"/>
      <c r="Y980" s="108"/>
      <c r="Z980" s="108"/>
      <c r="AA980" s="108"/>
      <c r="AB980" s="108"/>
      <c r="AC980" s="108"/>
      <c r="AD980" s="108"/>
      <c r="AE980" s="108"/>
      <c r="AF980" s="108"/>
      <c r="AG980" s="108"/>
      <c r="AH980" s="108"/>
      <c r="AI980" s="108"/>
      <c r="AJ980" s="108"/>
      <c r="AK980" s="108"/>
      <c r="AL980" s="108"/>
      <c r="AM980" s="108"/>
      <c r="AN980" s="109"/>
      <c r="AO980" s="108"/>
      <c r="AP980" s="108"/>
      <c r="AQ980" s="108"/>
      <c r="AR980" s="108"/>
      <c r="AS980" s="108"/>
      <c r="AT980" s="108"/>
      <c r="AU980" s="108"/>
      <c r="AV980" s="108"/>
      <c r="AW980" s="108"/>
      <c r="AX980" s="108"/>
      <c r="AY980" s="108"/>
      <c r="AZ980" s="108"/>
      <c r="BA980" s="108"/>
      <c r="BB980" s="108"/>
      <c r="BC980" s="108"/>
      <c r="BD980" s="108"/>
      <c r="BE980" s="108"/>
    </row>
    <row r="981" spans="1:57" ht="12.75" customHeight="1">
      <c r="A981" s="108"/>
      <c r="B981" s="108"/>
      <c r="C981" s="108"/>
      <c r="D981" s="108"/>
      <c r="E981" s="108"/>
      <c r="F981" s="108"/>
      <c r="G981" s="108"/>
      <c r="H981" s="108"/>
      <c r="I981" s="108"/>
      <c r="J981" s="108"/>
      <c r="K981" s="108"/>
      <c r="L981" s="108"/>
      <c r="M981" s="108"/>
      <c r="N981" s="108"/>
      <c r="O981" s="108"/>
      <c r="P981" s="108"/>
      <c r="Q981" s="108"/>
      <c r="R981" s="108"/>
      <c r="S981" s="108"/>
      <c r="T981" s="108"/>
      <c r="U981" s="108"/>
      <c r="V981" s="108"/>
      <c r="W981" s="108"/>
      <c r="X981" s="108"/>
      <c r="Y981" s="108"/>
      <c r="Z981" s="108"/>
      <c r="AA981" s="108"/>
      <c r="AB981" s="108"/>
      <c r="AC981" s="108"/>
      <c r="AD981" s="108"/>
      <c r="AE981" s="108"/>
      <c r="AF981" s="108"/>
      <c r="AG981" s="108"/>
      <c r="AH981" s="108"/>
      <c r="AI981" s="108"/>
      <c r="AJ981" s="108"/>
      <c r="AK981" s="108"/>
      <c r="AL981" s="108"/>
      <c r="AM981" s="108"/>
      <c r="AN981" s="109"/>
      <c r="AO981" s="108"/>
      <c r="AP981" s="108"/>
      <c r="AQ981" s="108"/>
      <c r="AR981" s="108"/>
      <c r="AS981" s="108"/>
      <c r="AT981" s="108"/>
      <c r="AU981" s="108"/>
      <c r="AV981" s="108"/>
      <c r="AW981" s="108"/>
      <c r="AX981" s="108"/>
      <c r="AY981" s="108"/>
      <c r="AZ981" s="108"/>
      <c r="BA981" s="108"/>
      <c r="BB981" s="108"/>
      <c r="BC981" s="108"/>
      <c r="BD981" s="108"/>
      <c r="BE981" s="108"/>
    </row>
    <row r="982" spans="1:57" ht="12.75" customHeight="1">
      <c r="A982" s="108"/>
      <c r="B982" s="108"/>
      <c r="C982" s="108"/>
      <c r="D982" s="108"/>
      <c r="E982" s="108"/>
      <c r="F982" s="108"/>
      <c r="G982" s="108"/>
      <c r="H982" s="108"/>
      <c r="I982" s="108"/>
      <c r="J982" s="108"/>
      <c r="K982" s="108"/>
      <c r="L982" s="108"/>
      <c r="M982" s="108"/>
      <c r="N982" s="108"/>
      <c r="O982" s="108"/>
      <c r="P982" s="108"/>
      <c r="Q982" s="108"/>
      <c r="R982" s="108"/>
      <c r="S982" s="108"/>
      <c r="T982" s="108"/>
      <c r="U982" s="108"/>
      <c r="V982" s="108"/>
      <c r="W982" s="108"/>
      <c r="X982" s="108"/>
      <c r="Y982" s="108"/>
      <c r="Z982" s="108"/>
      <c r="AA982" s="108"/>
      <c r="AB982" s="108"/>
      <c r="AC982" s="108"/>
      <c r="AD982" s="108"/>
      <c r="AE982" s="108"/>
      <c r="AF982" s="108"/>
      <c r="AG982" s="108"/>
      <c r="AH982" s="108"/>
      <c r="AI982" s="108"/>
      <c r="AJ982" s="108"/>
      <c r="AK982" s="108"/>
      <c r="AL982" s="108"/>
      <c r="AM982" s="108"/>
      <c r="AN982" s="109"/>
      <c r="AO982" s="108"/>
      <c r="AP982" s="108"/>
      <c r="AQ982" s="108"/>
      <c r="AR982" s="108"/>
      <c r="AS982" s="108"/>
      <c r="AT982" s="108"/>
      <c r="AU982" s="108"/>
      <c r="AV982" s="108"/>
      <c r="AW982" s="108"/>
      <c r="AX982" s="108"/>
      <c r="AY982" s="108"/>
      <c r="AZ982" s="108"/>
      <c r="BA982" s="108"/>
      <c r="BB982" s="108"/>
      <c r="BC982" s="108"/>
      <c r="BD982" s="108"/>
      <c r="BE982" s="108"/>
    </row>
    <row r="983" spans="1:57" ht="12.75" customHeight="1">
      <c r="A983" s="108"/>
      <c r="B983" s="108"/>
      <c r="C983" s="108"/>
      <c r="D983" s="108"/>
      <c r="E983" s="108"/>
      <c r="F983" s="108"/>
      <c r="G983" s="108"/>
      <c r="H983" s="108"/>
      <c r="I983" s="108"/>
      <c r="J983" s="108"/>
      <c r="K983" s="108"/>
      <c r="L983" s="108"/>
      <c r="M983" s="108"/>
      <c r="N983" s="108"/>
      <c r="O983" s="108"/>
      <c r="P983" s="108"/>
      <c r="Q983" s="108"/>
      <c r="R983" s="108"/>
      <c r="S983" s="108"/>
      <c r="T983" s="108"/>
      <c r="U983" s="108"/>
      <c r="V983" s="108"/>
      <c r="W983" s="108"/>
      <c r="X983" s="108"/>
      <c r="Y983" s="108"/>
      <c r="Z983" s="108"/>
      <c r="AA983" s="108"/>
      <c r="AB983" s="108"/>
      <c r="AC983" s="108"/>
      <c r="AD983" s="108"/>
      <c r="AE983" s="108"/>
      <c r="AF983" s="108"/>
      <c r="AG983" s="108"/>
      <c r="AH983" s="108"/>
      <c r="AI983" s="108"/>
      <c r="AJ983" s="108"/>
      <c r="AK983" s="108"/>
      <c r="AL983" s="108"/>
      <c r="AM983" s="108"/>
      <c r="AN983" s="109"/>
      <c r="AO983" s="108"/>
      <c r="AP983" s="108"/>
      <c r="AQ983" s="108"/>
      <c r="AR983" s="108"/>
      <c r="AS983" s="108"/>
      <c r="AT983" s="108"/>
      <c r="AU983" s="108"/>
      <c r="AV983" s="108"/>
      <c r="AW983" s="108"/>
      <c r="AX983" s="108"/>
      <c r="AY983" s="108"/>
      <c r="AZ983" s="108"/>
      <c r="BA983" s="108"/>
      <c r="BB983" s="108"/>
      <c r="BC983" s="108"/>
      <c r="BD983" s="108"/>
      <c r="BE983" s="108"/>
    </row>
    <row r="984" spans="1:57" ht="12.75" customHeight="1">
      <c r="A984" s="108"/>
      <c r="B984" s="108"/>
      <c r="C984" s="108"/>
      <c r="D984" s="108"/>
      <c r="E984" s="108"/>
      <c r="F984" s="108"/>
      <c r="G984" s="108"/>
      <c r="H984" s="108"/>
      <c r="I984" s="108"/>
      <c r="J984" s="108"/>
      <c r="K984" s="108"/>
      <c r="L984" s="108"/>
      <c r="M984" s="108"/>
      <c r="N984" s="108"/>
      <c r="O984" s="108"/>
      <c r="P984" s="108"/>
      <c r="Q984" s="108"/>
      <c r="R984" s="108"/>
      <c r="S984" s="108"/>
      <c r="T984" s="108"/>
      <c r="U984" s="108"/>
      <c r="V984" s="108"/>
      <c r="W984" s="108"/>
      <c r="X984" s="108"/>
      <c r="Y984" s="108"/>
      <c r="Z984" s="108"/>
      <c r="AA984" s="108"/>
      <c r="AB984" s="108"/>
      <c r="AC984" s="108"/>
      <c r="AD984" s="108"/>
      <c r="AE984" s="108"/>
      <c r="AF984" s="108"/>
      <c r="AG984" s="108"/>
      <c r="AH984" s="108"/>
      <c r="AI984" s="108"/>
      <c r="AJ984" s="108"/>
      <c r="AK984" s="108"/>
      <c r="AL984" s="108"/>
      <c r="AM984" s="108"/>
      <c r="AN984" s="109"/>
      <c r="AO984" s="108"/>
      <c r="AP984" s="108"/>
      <c r="AQ984" s="108"/>
      <c r="AR984" s="108"/>
      <c r="AS984" s="108"/>
      <c r="AT984" s="108"/>
      <c r="AU984" s="108"/>
      <c r="AV984" s="108"/>
      <c r="AW984" s="108"/>
      <c r="AX984" s="108"/>
      <c r="AY984" s="108"/>
      <c r="AZ984" s="108"/>
      <c r="BA984" s="108"/>
      <c r="BB984" s="108"/>
      <c r="BC984" s="108"/>
      <c r="BD984" s="108"/>
      <c r="BE984" s="108"/>
    </row>
    <row r="985" spans="1:57" ht="12.75" customHeight="1">
      <c r="A985" s="108"/>
      <c r="B985" s="108"/>
      <c r="C985" s="108"/>
      <c r="D985" s="108"/>
      <c r="E985" s="108"/>
      <c r="F985" s="108"/>
      <c r="G985" s="108"/>
      <c r="H985" s="108"/>
      <c r="I985" s="108"/>
      <c r="J985" s="108"/>
      <c r="K985" s="108"/>
      <c r="L985" s="108"/>
      <c r="M985" s="108"/>
      <c r="N985" s="108"/>
      <c r="O985" s="108"/>
      <c r="P985" s="108"/>
      <c r="Q985" s="108"/>
      <c r="R985" s="108"/>
      <c r="S985" s="108"/>
      <c r="T985" s="108"/>
      <c r="U985" s="108"/>
      <c r="V985" s="108"/>
      <c r="W985" s="108"/>
      <c r="X985" s="108"/>
      <c r="Y985" s="108"/>
      <c r="Z985" s="108"/>
      <c r="AA985" s="108"/>
      <c r="AB985" s="108"/>
      <c r="AC985" s="108"/>
      <c r="AD985" s="108"/>
      <c r="AE985" s="108"/>
      <c r="AF985" s="108"/>
      <c r="AG985" s="108"/>
      <c r="AH985" s="108"/>
      <c r="AI985" s="108"/>
      <c r="AJ985" s="108"/>
      <c r="AK985" s="108"/>
      <c r="AL985" s="108"/>
      <c r="AM985" s="108"/>
      <c r="AN985" s="109"/>
      <c r="AO985" s="108"/>
      <c r="AP985" s="108"/>
      <c r="AQ985" s="108"/>
      <c r="AR985" s="108"/>
      <c r="AS985" s="108"/>
      <c r="AT985" s="108"/>
      <c r="AU985" s="108"/>
      <c r="AV985" s="108"/>
      <c r="AW985" s="108"/>
      <c r="AX985" s="108"/>
      <c r="AY985" s="108"/>
      <c r="AZ985" s="108"/>
      <c r="BA985" s="108"/>
      <c r="BB985" s="108"/>
      <c r="BC985" s="108"/>
      <c r="BD985" s="108"/>
      <c r="BE985" s="108"/>
    </row>
    <row r="986" spans="1:57" ht="12.75" customHeight="1">
      <c r="A986" s="108"/>
      <c r="B986" s="108"/>
      <c r="C986" s="108"/>
      <c r="D986" s="108"/>
      <c r="E986" s="108"/>
      <c r="F986" s="108"/>
      <c r="G986" s="108"/>
      <c r="H986" s="108"/>
      <c r="I986" s="108"/>
      <c r="J986" s="108"/>
      <c r="K986" s="108"/>
      <c r="L986" s="108"/>
      <c r="M986" s="108"/>
      <c r="N986" s="108"/>
      <c r="O986" s="108"/>
      <c r="P986" s="108"/>
      <c r="Q986" s="108"/>
      <c r="R986" s="108"/>
      <c r="S986" s="108"/>
      <c r="T986" s="108"/>
      <c r="U986" s="108"/>
      <c r="V986" s="108"/>
      <c r="W986" s="108"/>
      <c r="X986" s="108"/>
      <c r="Y986" s="108"/>
      <c r="Z986" s="108"/>
      <c r="AA986" s="108"/>
      <c r="AB986" s="108"/>
      <c r="AC986" s="108"/>
      <c r="AD986" s="108"/>
      <c r="AE986" s="108"/>
      <c r="AF986" s="108"/>
      <c r="AG986" s="108"/>
      <c r="AH986" s="108"/>
      <c r="AI986" s="108"/>
      <c r="AJ986" s="108"/>
      <c r="AK986" s="108"/>
      <c r="AL986" s="108"/>
      <c r="AM986" s="108"/>
      <c r="AN986" s="109"/>
      <c r="AO986" s="108"/>
      <c r="AP986" s="108"/>
      <c r="AQ986" s="108"/>
      <c r="AR986" s="108"/>
      <c r="AS986" s="108"/>
      <c r="AT986" s="108"/>
      <c r="AU986" s="108"/>
      <c r="AV986" s="108"/>
      <c r="AW986" s="108"/>
      <c r="AX986" s="108"/>
      <c r="AY986" s="108"/>
      <c r="AZ986" s="108"/>
      <c r="BA986" s="108"/>
      <c r="BB986" s="108"/>
      <c r="BC986" s="108"/>
      <c r="BD986" s="108"/>
      <c r="BE986" s="108"/>
    </row>
    <row r="987" spans="1:57" ht="12.75" customHeight="1">
      <c r="A987" s="108"/>
      <c r="B987" s="108"/>
      <c r="C987" s="108"/>
      <c r="D987" s="108"/>
      <c r="E987" s="108"/>
      <c r="F987" s="108"/>
      <c r="G987" s="108"/>
      <c r="H987" s="108"/>
      <c r="I987" s="108"/>
      <c r="J987" s="108"/>
      <c r="K987" s="108"/>
      <c r="L987" s="108"/>
      <c r="M987" s="108"/>
      <c r="N987" s="108"/>
      <c r="O987" s="108"/>
      <c r="P987" s="108"/>
      <c r="Q987" s="108"/>
      <c r="R987" s="108"/>
      <c r="S987" s="108"/>
      <c r="T987" s="108"/>
      <c r="U987" s="108"/>
      <c r="V987" s="108"/>
      <c r="W987" s="108"/>
      <c r="X987" s="108"/>
      <c r="Y987" s="108"/>
      <c r="Z987" s="108"/>
      <c r="AA987" s="108"/>
      <c r="AB987" s="108"/>
      <c r="AC987" s="108"/>
      <c r="AD987" s="108"/>
      <c r="AE987" s="108"/>
      <c r="AF987" s="108"/>
      <c r="AG987" s="108"/>
      <c r="AH987" s="108"/>
      <c r="AI987" s="108"/>
      <c r="AJ987" s="108"/>
      <c r="AK987" s="108"/>
      <c r="AL987" s="108"/>
      <c r="AM987" s="108"/>
      <c r="AN987" s="109"/>
      <c r="AO987" s="108"/>
      <c r="AP987" s="108"/>
      <c r="AQ987" s="108"/>
      <c r="AR987" s="108"/>
      <c r="AS987" s="108"/>
      <c r="AT987" s="108"/>
      <c r="AU987" s="108"/>
      <c r="AV987" s="108"/>
      <c r="AW987" s="108"/>
      <c r="AX987" s="108"/>
      <c r="AY987" s="108"/>
      <c r="AZ987" s="108"/>
      <c r="BA987" s="108"/>
      <c r="BB987" s="108"/>
      <c r="BC987" s="108"/>
      <c r="BD987" s="108"/>
      <c r="BE987" s="108"/>
    </row>
    <row r="988" spans="1:57" ht="12.75" customHeight="1">
      <c r="A988" s="108"/>
      <c r="B988" s="108"/>
      <c r="C988" s="108"/>
      <c r="D988" s="108"/>
      <c r="E988" s="108"/>
      <c r="F988" s="108"/>
      <c r="G988" s="108"/>
      <c r="H988" s="108"/>
      <c r="I988" s="108"/>
      <c r="J988" s="108"/>
      <c r="K988" s="108"/>
      <c r="L988" s="108"/>
      <c r="M988" s="108"/>
      <c r="N988" s="108"/>
      <c r="O988" s="108"/>
      <c r="P988" s="108"/>
      <c r="Q988" s="108"/>
      <c r="R988" s="108"/>
      <c r="S988" s="108"/>
      <c r="T988" s="108"/>
      <c r="U988" s="108"/>
      <c r="V988" s="108"/>
      <c r="W988" s="108"/>
      <c r="X988" s="108"/>
      <c r="Y988" s="108"/>
      <c r="Z988" s="108"/>
      <c r="AA988" s="108"/>
      <c r="AB988" s="108"/>
      <c r="AC988" s="108"/>
      <c r="AD988" s="108"/>
      <c r="AE988" s="108"/>
      <c r="AF988" s="108"/>
      <c r="AG988" s="108"/>
      <c r="AH988" s="108"/>
      <c r="AI988" s="108"/>
      <c r="AJ988" s="108"/>
      <c r="AK988" s="108"/>
      <c r="AL988" s="108"/>
      <c r="AM988" s="108"/>
      <c r="AN988" s="109"/>
      <c r="AO988" s="108"/>
      <c r="AP988" s="108"/>
      <c r="AQ988" s="108"/>
      <c r="AR988" s="108"/>
      <c r="AS988" s="108"/>
      <c r="AT988" s="108"/>
      <c r="AU988" s="108"/>
      <c r="AV988" s="108"/>
      <c r="AW988" s="108"/>
      <c r="AX988" s="108"/>
      <c r="AY988" s="108"/>
      <c r="AZ988" s="108"/>
      <c r="BA988" s="108"/>
      <c r="BB988" s="108"/>
      <c r="BC988" s="108"/>
      <c r="BD988" s="108"/>
      <c r="BE988" s="108"/>
    </row>
    <row r="989" spans="1:57" ht="12.75" customHeight="1">
      <c r="A989" s="108"/>
      <c r="B989" s="108"/>
      <c r="C989" s="108"/>
      <c r="D989" s="108"/>
      <c r="E989" s="108"/>
      <c r="F989" s="108"/>
      <c r="G989" s="108"/>
      <c r="H989" s="108"/>
      <c r="I989" s="108"/>
      <c r="J989" s="108"/>
      <c r="K989" s="108"/>
      <c r="L989" s="108"/>
      <c r="M989" s="108"/>
      <c r="N989" s="108"/>
      <c r="O989" s="108"/>
      <c r="P989" s="108"/>
      <c r="Q989" s="108"/>
      <c r="R989" s="108"/>
      <c r="S989" s="108"/>
      <c r="T989" s="108"/>
      <c r="U989" s="108"/>
      <c r="V989" s="108"/>
      <c r="W989" s="108"/>
      <c r="X989" s="108"/>
      <c r="Y989" s="108"/>
      <c r="Z989" s="108"/>
      <c r="AA989" s="108"/>
      <c r="AB989" s="108"/>
      <c r="AC989" s="108"/>
      <c r="AD989" s="108"/>
      <c r="AE989" s="108"/>
      <c r="AF989" s="108"/>
      <c r="AG989" s="108"/>
      <c r="AH989" s="108"/>
      <c r="AI989" s="108"/>
      <c r="AJ989" s="108"/>
      <c r="AK989" s="108"/>
      <c r="AL989" s="108"/>
      <c r="AM989" s="108"/>
      <c r="AN989" s="109"/>
      <c r="AO989" s="108"/>
      <c r="AP989" s="108"/>
      <c r="AQ989" s="108"/>
      <c r="AR989" s="108"/>
      <c r="AS989" s="108"/>
      <c r="AT989" s="108"/>
      <c r="AU989" s="108"/>
      <c r="AV989" s="108"/>
      <c r="AW989" s="108"/>
      <c r="AX989" s="108"/>
      <c r="AY989" s="108"/>
      <c r="AZ989" s="108"/>
      <c r="BA989" s="108"/>
      <c r="BB989" s="108"/>
      <c r="BC989" s="108"/>
      <c r="BD989" s="108"/>
      <c r="BE989" s="108"/>
    </row>
    <row r="990" spans="1:57" ht="12.75" customHeight="1">
      <c r="A990" s="108"/>
      <c r="B990" s="108"/>
      <c r="C990" s="108"/>
      <c r="D990" s="108"/>
      <c r="E990" s="108"/>
      <c r="F990" s="108"/>
      <c r="G990" s="108"/>
      <c r="H990" s="108"/>
      <c r="I990" s="108"/>
      <c r="J990" s="108"/>
      <c r="K990" s="108"/>
      <c r="L990" s="108"/>
      <c r="M990" s="108"/>
      <c r="N990" s="108"/>
      <c r="O990" s="108"/>
      <c r="P990" s="108"/>
      <c r="Q990" s="108"/>
      <c r="R990" s="108"/>
      <c r="S990" s="108"/>
      <c r="T990" s="108"/>
      <c r="U990" s="108"/>
      <c r="V990" s="108"/>
      <c r="W990" s="108"/>
      <c r="X990" s="108"/>
      <c r="Y990" s="108"/>
      <c r="Z990" s="108"/>
      <c r="AA990" s="108"/>
      <c r="AB990" s="108"/>
      <c r="AC990" s="108"/>
      <c r="AD990" s="108"/>
      <c r="AE990" s="108"/>
      <c r="AF990" s="108"/>
      <c r="AG990" s="108"/>
      <c r="AH990" s="108"/>
      <c r="AI990" s="108"/>
      <c r="AJ990" s="108"/>
      <c r="AK990" s="108"/>
      <c r="AL990" s="108"/>
      <c r="AM990" s="108"/>
      <c r="AN990" s="109"/>
      <c r="AO990" s="108"/>
      <c r="AP990" s="108"/>
      <c r="AQ990" s="108"/>
      <c r="AR990" s="108"/>
      <c r="AS990" s="108"/>
      <c r="AT990" s="108"/>
      <c r="AU990" s="108"/>
      <c r="AV990" s="108"/>
      <c r="AW990" s="108"/>
      <c r="AX990" s="108"/>
      <c r="AY990" s="108"/>
      <c r="AZ990" s="108"/>
      <c r="BA990" s="108"/>
      <c r="BB990" s="108"/>
      <c r="BC990" s="108"/>
      <c r="BD990" s="108"/>
      <c r="BE990" s="108"/>
    </row>
    <row r="991" spans="1:57" ht="12.75" customHeight="1">
      <c r="A991" s="108"/>
      <c r="B991" s="108"/>
      <c r="C991" s="108"/>
      <c r="D991" s="108"/>
      <c r="E991" s="108"/>
      <c r="F991" s="108"/>
      <c r="G991" s="108"/>
      <c r="H991" s="108"/>
      <c r="I991" s="108"/>
      <c r="J991" s="108"/>
      <c r="K991" s="108"/>
      <c r="L991" s="108"/>
      <c r="M991" s="108"/>
      <c r="N991" s="108"/>
      <c r="O991" s="108"/>
      <c r="P991" s="108"/>
      <c r="Q991" s="108"/>
      <c r="R991" s="108"/>
      <c r="S991" s="108"/>
      <c r="T991" s="108"/>
      <c r="U991" s="108"/>
      <c r="V991" s="108"/>
      <c r="W991" s="108"/>
      <c r="X991" s="108"/>
      <c r="Y991" s="108"/>
      <c r="Z991" s="108"/>
      <c r="AA991" s="108"/>
      <c r="AB991" s="108"/>
      <c r="AC991" s="108"/>
      <c r="AD991" s="108"/>
      <c r="AE991" s="108"/>
      <c r="AF991" s="108"/>
      <c r="AG991" s="108"/>
      <c r="AH991" s="108"/>
      <c r="AI991" s="108"/>
      <c r="AJ991" s="108"/>
      <c r="AK991" s="108"/>
      <c r="AL991" s="108"/>
      <c r="AM991" s="108"/>
      <c r="AN991" s="109"/>
      <c r="AO991" s="108"/>
      <c r="AP991" s="108"/>
      <c r="AQ991" s="108"/>
      <c r="AR991" s="108"/>
      <c r="AS991" s="108"/>
      <c r="AT991" s="108"/>
      <c r="AU991" s="108"/>
      <c r="AV991" s="108"/>
      <c r="AW991" s="108"/>
      <c r="AX991" s="108"/>
      <c r="AY991" s="108"/>
      <c r="AZ991" s="108"/>
      <c r="BA991" s="108"/>
      <c r="BB991" s="108"/>
      <c r="BC991" s="108"/>
      <c r="BD991" s="108"/>
      <c r="BE991" s="108"/>
    </row>
    <row r="992" spans="1:57" ht="12.75" customHeight="1">
      <c r="A992" s="108"/>
      <c r="B992" s="108"/>
      <c r="C992" s="108"/>
      <c r="D992" s="108"/>
      <c r="E992" s="108"/>
      <c r="F992" s="108"/>
      <c r="G992" s="108"/>
      <c r="H992" s="108"/>
      <c r="I992" s="108"/>
      <c r="J992" s="108"/>
      <c r="K992" s="108"/>
      <c r="L992" s="108"/>
      <c r="M992" s="108"/>
      <c r="N992" s="108"/>
      <c r="O992" s="108"/>
      <c r="P992" s="108"/>
      <c r="Q992" s="108"/>
      <c r="R992" s="108"/>
      <c r="S992" s="108"/>
      <c r="T992" s="108"/>
      <c r="U992" s="108"/>
      <c r="V992" s="108"/>
      <c r="W992" s="108"/>
      <c r="X992" s="108"/>
      <c r="Y992" s="108"/>
      <c r="Z992" s="108"/>
      <c r="AA992" s="108"/>
      <c r="AB992" s="108"/>
      <c r="AC992" s="108"/>
      <c r="AD992" s="108"/>
      <c r="AE992" s="108"/>
      <c r="AF992" s="108"/>
      <c r="AG992" s="108"/>
      <c r="AH992" s="108"/>
      <c r="AI992" s="108"/>
      <c r="AJ992" s="108"/>
      <c r="AK992" s="108"/>
      <c r="AL992" s="108"/>
      <c r="AM992" s="108"/>
      <c r="AN992" s="109"/>
      <c r="AO992" s="108"/>
      <c r="AP992" s="108"/>
      <c r="AQ992" s="108"/>
      <c r="AR992" s="108"/>
      <c r="AS992" s="108"/>
      <c r="AT992" s="108"/>
      <c r="AU992" s="108"/>
      <c r="AV992" s="108"/>
      <c r="AW992" s="108"/>
      <c r="AX992" s="108"/>
      <c r="AY992" s="108"/>
      <c r="AZ992" s="108"/>
      <c r="BA992" s="108"/>
      <c r="BB992" s="108"/>
      <c r="BC992" s="108"/>
      <c r="BD992" s="108"/>
      <c r="BE992" s="108"/>
    </row>
    <row r="993" spans="1:57" ht="12.75" customHeight="1">
      <c r="A993" s="108"/>
      <c r="B993" s="108"/>
      <c r="C993" s="108"/>
      <c r="D993" s="108"/>
      <c r="E993" s="108"/>
      <c r="F993" s="108"/>
      <c r="G993" s="108"/>
      <c r="H993" s="108"/>
      <c r="I993" s="108"/>
      <c r="J993" s="108"/>
      <c r="K993" s="108"/>
      <c r="L993" s="108"/>
      <c r="M993" s="108"/>
      <c r="N993" s="108"/>
      <c r="O993" s="108"/>
      <c r="P993" s="108"/>
      <c r="Q993" s="108"/>
      <c r="R993" s="108"/>
      <c r="S993" s="108"/>
      <c r="T993" s="108"/>
      <c r="U993" s="108"/>
      <c r="V993" s="108"/>
      <c r="W993" s="108"/>
      <c r="X993" s="108"/>
      <c r="Y993" s="108"/>
      <c r="Z993" s="108"/>
      <c r="AA993" s="108"/>
      <c r="AB993" s="108"/>
      <c r="AC993" s="108"/>
      <c r="AD993" s="108"/>
      <c r="AE993" s="108"/>
      <c r="AF993" s="108"/>
      <c r="AG993" s="108"/>
      <c r="AH993" s="108"/>
      <c r="AI993" s="108"/>
      <c r="AJ993" s="108"/>
      <c r="AK993" s="108"/>
      <c r="AL993" s="108"/>
      <c r="AM993" s="108"/>
      <c r="AN993" s="109"/>
      <c r="AO993" s="108"/>
      <c r="AP993" s="108"/>
      <c r="AQ993" s="108"/>
      <c r="AR993" s="108"/>
      <c r="AS993" s="108"/>
      <c r="AT993" s="108"/>
      <c r="AU993" s="108"/>
      <c r="AV993" s="108"/>
      <c r="AW993" s="108"/>
      <c r="AX993" s="108"/>
      <c r="AY993" s="108"/>
      <c r="AZ993" s="108"/>
      <c r="BA993" s="108"/>
      <c r="BB993" s="108"/>
      <c r="BC993" s="108"/>
      <c r="BD993" s="108"/>
      <c r="BE993" s="108"/>
    </row>
    <row r="994" spans="1:57" ht="12.75" customHeight="1">
      <c r="A994" s="108"/>
      <c r="B994" s="108"/>
      <c r="C994" s="108"/>
      <c r="D994" s="108"/>
      <c r="E994" s="108"/>
      <c r="F994" s="108"/>
      <c r="G994" s="108"/>
      <c r="H994" s="108"/>
      <c r="I994" s="108"/>
      <c r="J994" s="108"/>
      <c r="K994" s="108"/>
      <c r="L994" s="108"/>
      <c r="M994" s="108"/>
      <c r="N994" s="108"/>
      <c r="O994" s="108"/>
      <c r="P994" s="108"/>
      <c r="Q994" s="108"/>
      <c r="R994" s="108"/>
      <c r="S994" s="108"/>
      <c r="T994" s="108"/>
      <c r="U994" s="108"/>
      <c r="V994" s="108"/>
      <c r="W994" s="108"/>
      <c r="X994" s="108"/>
      <c r="Y994" s="108"/>
      <c r="Z994" s="108"/>
      <c r="AA994" s="108"/>
      <c r="AB994" s="108"/>
      <c r="AC994" s="108"/>
      <c r="AD994" s="108"/>
      <c r="AE994" s="108"/>
      <c r="AF994" s="108"/>
      <c r="AG994" s="108"/>
      <c r="AH994" s="108"/>
      <c r="AI994" s="108"/>
      <c r="AJ994" s="108"/>
      <c r="AK994" s="108"/>
      <c r="AL994" s="108"/>
      <c r="AM994" s="108"/>
      <c r="AN994" s="109"/>
      <c r="AO994" s="108"/>
      <c r="AP994" s="108"/>
      <c r="AQ994" s="108"/>
      <c r="AR994" s="108"/>
      <c r="AS994" s="108"/>
      <c r="AT994" s="108"/>
      <c r="AU994" s="108"/>
      <c r="AV994" s="108"/>
      <c r="AW994" s="108"/>
      <c r="AX994" s="108"/>
      <c r="AY994" s="108"/>
      <c r="AZ994" s="108"/>
      <c r="BA994" s="108"/>
      <c r="BB994" s="108"/>
      <c r="BC994" s="108"/>
      <c r="BD994" s="108"/>
      <c r="BE994" s="108"/>
    </row>
    <row r="995" spans="1:57" ht="12.75" customHeight="1">
      <c r="A995" s="108"/>
      <c r="B995" s="108"/>
      <c r="C995" s="108"/>
      <c r="D995" s="108"/>
      <c r="E995" s="108"/>
      <c r="F995" s="108"/>
      <c r="G995" s="108"/>
      <c r="H995" s="108"/>
      <c r="I995" s="108"/>
      <c r="J995" s="108"/>
      <c r="K995" s="108"/>
      <c r="L995" s="108"/>
      <c r="M995" s="108"/>
      <c r="N995" s="108"/>
      <c r="O995" s="108"/>
      <c r="P995" s="108"/>
      <c r="Q995" s="108"/>
      <c r="R995" s="108"/>
      <c r="S995" s="108"/>
      <c r="T995" s="108"/>
      <c r="U995" s="108"/>
      <c r="V995" s="108"/>
      <c r="W995" s="108"/>
      <c r="X995" s="108"/>
      <c r="Y995" s="108"/>
      <c r="Z995" s="108"/>
      <c r="AA995" s="108"/>
      <c r="AB995" s="108"/>
      <c r="AC995" s="108"/>
      <c r="AD995" s="108"/>
      <c r="AE995" s="108"/>
      <c r="AF995" s="108"/>
      <c r="AG995" s="108"/>
      <c r="AH995" s="108"/>
      <c r="AI995" s="108"/>
      <c r="AJ995" s="108"/>
      <c r="AK995" s="108"/>
      <c r="AL995" s="108"/>
      <c r="AM995" s="108"/>
      <c r="AN995" s="109"/>
      <c r="AO995" s="108"/>
      <c r="AP995" s="108"/>
      <c r="AQ995" s="108"/>
      <c r="AR995" s="108"/>
      <c r="AS995" s="108"/>
      <c r="AT995" s="108"/>
      <c r="AU995" s="108"/>
      <c r="AV995" s="108"/>
      <c r="AW995" s="108"/>
      <c r="AX995" s="108"/>
      <c r="AY995" s="108"/>
      <c r="AZ995" s="108"/>
      <c r="BA995" s="108"/>
      <c r="BB995" s="108"/>
      <c r="BC995" s="108"/>
      <c r="BD995" s="108"/>
      <c r="BE995" s="108"/>
    </row>
    <row r="996" spans="1:57" ht="12.75" customHeight="1">
      <c r="A996" s="108"/>
      <c r="B996" s="108"/>
      <c r="C996" s="108"/>
      <c r="D996" s="108"/>
      <c r="E996" s="108"/>
      <c r="F996" s="108"/>
      <c r="G996" s="108"/>
      <c r="H996" s="108"/>
      <c r="I996" s="108"/>
      <c r="J996" s="108"/>
      <c r="K996" s="108"/>
      <c r="L996" s="108"/>
      <c r="M996" s="108"/>
      <c r="N996" s="108"/>
      <c r="O996" s="108"/>
      <c r="P996" s="108"/>
      <c r="Q996" s="108"/>
      <c r="R996" s="108"/>
      <c r="S996" s="108"/>
      <c r="T996" s="108"/>
      <c r="U996" s="108"/>
      <c r="V996" s="108"/>
      <c r="W996" s="108"/>
      <c r="X996" s="108"/>
      <c r="Y996" s="108"/>
      <c r="Z996" s="108"/>
      <c r="AA996" s="108"/>
      <c r="AB996" s="108"/>
      <c r="AC996" s="108"/>
      <c r="AD996" s="108"/>
      <c r="AE996" s="108"/>
      <c r="AF996" s="108"/>
      <c r="AG996" s="108"/>
      <c r="AH996" s="108"/>
      <c r="AI996" s="108"/>
      <c r="AJ996" s="108"/>
      <c r="AK996" s="108"/>
      <c r="AL996" s="108"/>
      <c r="AM996" s="108"/>
      <c r="AN996" s="109"/>
      <c r="AO996" s="108"/>
      <c r="AP996" s="108"/>
      <c r="AQ996" s="108"/>
      <c r="AR996" s="108"/>
      <c r="AS996" s="108"/>
      <c r="AT996" s="108"/>
      <c r="AU996" s="108"/>
      <c r="AV996" s="108"/>
      <c r="AW996" s="108"/>
      <c r="AX996" s="108"/>
      <c r="AY996" s="108"/>
      <c r="AZ996" s="108"/>
      <c r="BA996" s="108"/>
      <c r="BB996" s="108"/>
      <c r="BC996" s="108"/>
      <c r="BD996" s="108"/>
      <c r="BE996" s="108"/>
    </row>
    <row r="997" spans="1:57" ht="12.75" customHeight="1">
      <c r="A997" s="108"/>
      <c r="B997" s="108"/>
      <c r="C997" s="108"/>
      <c r="D997" s="108"/>
      <c r="E997" s="108"/>
      <c r="F997" s="108"/>
      <c r="G997" s="108"/>
      <c r="H997" s="108"/>
      <c r="I997" s="108"/>
      <c r="J997" s="108"/>
      <c r="K997" s="108"/>
      <c r="L997" s="108"/>
      <c r="M997" s="108"/>
      <c r="N997" s="108"/>
      <c r="O997" s="108"/>
      <c r="P997" s="108"/>
      <c r="Q997" s="108"/>
      <c r="R997" s="108"/>
      <c r="S997" s="108"/>
      <c r="T997" s="108"/>
      <c r="U997" s="108"/>
      <c r="V997" s="108"/>
      <c r="W997" s="108"/>
      <c r="X997" s="108"/>
      <c r="Y997" s="108"/>
      <c r="Z997" s="108"/>
      <c r="AA997" s="108"/>
      <c r="AB997" s="108"/>
      <c r="AC997" s="108"/>
      <c r="AD997" s="108"/>
      <c r="AE997" s="108"/>
      <c r="AF997" s="108"/>
      <c r="AG997" s="108"/>
      <c r="AH997" s="108"/>
      <c r="AI997" s="108"/>
      <c r="AJ997" s="108"/>
      <c r="AK997" s="108"/>
      <c r="AL997" s="108"/>
      <c r="AM997" s="108"/>
      <c r="AN997" s="109"/>
      <c r="AO997" s="108"/>
      <c r="AP997" s="108"/>
      <c r="AQ997" s="108"/>
      <c r="AR997" s="108"/>
      <c r="AS997" s="108"/>
      <c r="AT997" s="108"/>
      <c r="AU997" s="108"/>
      <c r="AV997" s="108"/>
      <c r="AW997" s="108"/>
      <c r="AX997" s="108"/>
      <c r="AY997" s="108"/>
      <c r="AZ997" s="108"/>
      <c r="BA997" s="108"/>
      <c r="BB997" s="108"/>
      <c r="BC997" s="108"/>
      <c r="BD997" s="108"/>
      <c r="BE997" s="108"/>
    </row>
    <row r="998" spans="1:57" ht="12.75" customHeight="1">
      <c r="A998" s="108"/>
      <c r="B998" s="108"/>
      <c r="C998" s="108"/>
      <c r="D998" s="108"/>
      <c r="E998" s="108"/>
      <c r="F998" s="108"/>
      <c r="G998" s="108"/>
      <c r="H998" s="108"/>
      <c r="I998" s="108"/>
      <c r="J998" s="108"/>
      <c r="K998" s="108"/>
      <c r="L998" s="108"/>
      <c r="M998" s="108"/>
      <c r="N998" s="108"/>
      <c r="O998" s="108"/>
      <c r="P998" s="108"/>
      <c r="Q998" s="108"/>
      <c r="R998" s="108"/>
      <c r="S998" s="108"/>
      <c r="T998" s="108"/>
      <c r="U998" s="108"/>
      <c r="V998" s="108"/>
      <c r="W998" s="108"/>
      <c r="X998" s="108"/>
      <c r="Y998" s="108"/>
      <c r="Z998" s="108"/>
      <c r="AA998" s="108"/>
      <c r="AB998" s="108"/>
      <c r="AC998" s="108"/>
      <c r="AD998" s="108"/>
      <c r="AE998" s="108"/>
      <c r="AF998" s="108"/>
      <c r="AG998" s="108"/>
      <c r="AH998" s="108"/>
      <c r="AI998" s="108"/>
      <c r="AJ998" s="108"/>
      <c r="AK998" s="108"/>
      <c r="AL998" s="108"/>
      <c r="AM998" s="108"/>
      <c r="AN998" s="109"/>
      <c r="AO998" s="108"/>
      <c r="AP998" s="108"/>
      <c r="AQ998" s="108"/>
      <c r="AR998" s="108"/>
      <c r="AS998" s="108"/>
      <c r="AT998" s="108"/>
      <c r="AU998" s="108"/>
      <c r="AV998" s="108"/>
      <c r="AW998" s="108"/>
      <c r="AX998" s="108"/>
      <c r="AY998" s="108"/>
      <c r="AZ998" s="108"/>
      <c r="BA998" s="108"/>
      <c r="BB998" s="108"/>
      <c r="BC998" s="108"/>
      <c r="BD998" s="108"/>
      <c r="BE998" s="108"/>
    </row>
    <row r="999" spans="1:57" ht="12.75" customHeight="1">
      <c r="A999" s="108"/>
      <c r="B999" s="108"/>
      <c r="C999" s="108"/>
      <c r="D999" s="108"/>
      <c r="E999" s="108"/>
      <c r="F999" s="108"/>
      <c r="G999" s="108"/>
      <c r="H999" s="108"/>
      <c r="I999" s="108"/>
      <c r="J999" s="108"/>
      <c r="K999" s="108"/>
      <c r="L999" s="108"/>
      <c r="M999" s="108"/>
      <c r="N999" s="108"/>
      <c r="O999" s="108"/>
      <c r="P999" s="108"/>
      <c r="Q999" s="108"/>
      <c r="R999" s="108"/>
      <c r="S999" s="108"/>
      <c r="T999" s="108"/>
      <c r="U999" s="108"/>
      <c r="V999" s="108"/>
      <c r="W999" s="108"/>
      <c r="X999" s="108"/>
      <c r="Y999" s="108"/>
      <c r="Z999" s="108"/>
      <c r="AA999" s="108"/>
      <c r="AB999" s="108"/>
      <c r="AC999" s="108"/>
      <c r="AD999" s="108"/>
      <c r="AE999" s="108"/>
      <c r="AF999" s="108"/>
      <c r="AG999" s="108"/>
      <c r="AH999" s="108"/>
      <c r="AI999" s="108"/>
      <c r="AJ999" s="108"/>
      <c r="AK999" s="108"/>
      <c r="AL999" s="108"/>
      <c r="AM999" s="108"/>
      <c r="AN999" s="109"/>
      <c r="AO999" s="108"/>
      <c r="AP999" s="108"/>
      <c r="AQ999" s="108"/>
      <c r="AR999" s="108"/>
      <c r="AS999" s="108"/>
      <c r="AT999" s="108"/>
      <c r="AU999" s="108"/>
      <c r="AV999" s="108"/>
      <c r="AW999" s="108"/>
      <c r="AX999" s="108"/>
      <c r="AY999" s="108"/>
      <c r="AZ999" s="108"/>
      <c r="BA999" s="108"/>
      <c r="BB999" s="108"/>
      <c r="BC999" s="108"/>
      <c r="BD999" s="108"/>
      <c r="BE999" s="108"/>
    </row>
    <row r="1000" spans="1:57" ht="12.75" customHeight="1">
      <c r="A1000" s="108"/>
      <c r="B1000" s="108"/>
      <c r="C1000" s="108"/>
      <c r="D1000" s="108"/>
      <c r="E1000" s="108"/>
      <c r="F1000" s="108"/>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c r="AA1000" s="108"/>
      <c r="AB1000" s="108"/>
      <c r="AC1000" s="108"/>
      <c r="AD1000" s="108"/>
      <c r="AE1000" s="108"/>
      <c r="AF1000" s="108"/>
      <c r="AG1000" s="108"/>
      <c r="AH1000" s="108"/>
      <c r="AI1000" s="108"/>
      <c r="AJ1000" s="108"/>
      <c r="AK1000" s="108"/>
      <c r="AL1000" s="108"/>
      <c r="AM1000" s="108"/>
      <c r="AN1000" s="109"/>
      <c r="AO1000" s="108"/>
      <c r="AP1000" s="108"/>
      <c r="AQ1000" s="108"/>
      <c r="AR1000" s="108"/>
      <c r="AS1000" s="108"/>
      <c r="AT1000" s="108"/>
      <c r="AU1000" s="108"/>
      <c r="AV1000" s="108"/>
      <c r="AW1000" s="108"/>
      <c r="AX1000" s="108"/>
      <c r="AY1000" s="108"/>
      <c r="AZ1000" s="108"/>
      <c r="BA1000" s="108"/>
      <c r="BB1000" s="108"/>
      <c r="BC1000" s="108"/>
      <c r="BD1000" s="108"/>
      <c r="BE1000" s="108"/>
    </row>
  </sheetData>
  <mergeCells count="6">
    <mergeCell ref="AA3:AL3"/>
    <mergeCell ref="A139:B139"/>
    <mergeCell ref="C2:N2"/>
    <mergeCell ref="O2:Z2"/>
    <mergeCell ref="C3:N3"/>
    <mergeCell ref="O3:Z3"/>
  </mergeCells>
  <printOptions horizontalCentered="1"/>
  <pageMargins left="0.19685039370078741" right="0.19685039370078741" top="0.59055118110236227" bottom="0.59055118110236227" header="0" footer="0"/>
  <pageSetup paperSize="9" orientation="landscape"/>
  <rowBreaks count="1" manualBreakCount="1">
    <brk id="10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pageSetUpPr fitToPage="1"/>
  </sheetPr>
  <dimension ref="A1:AD1000"/>
  <sheetViews>
    <sheetView workbookViewId="0">
      <pane xSplit="5" ySplit="5" topLeftCell="F6" activePane="bottomRight" state="frozen"/>
      <selection pane="topRight" activeCell="F1" sqref="F1"/>
      <selection pane="bottomLeft" activeCell="A6" sqref="A6"/>
      <selection pane="bottomRight" activeCell="F6" sqref="F6"/>
    </sheetView>
  </sheetViews>
  <sheetFormatPr defaultColWidth="14.42578125" defaultRowHeight="15" customHeight="1"/>
  <cols>
    <col min="1" max="1" width="4.42578125" customWidth="1"/>
    <col min="2" max="2" width="29.85546875" customWidth="1"/>
    <col min="3" max="3" width="5.85546875" customWidth="1"/>
    <col min="4" max="4" width="10" customWidth="1"/>
    <col min="5" max="5" width="13" customWidth="1"/>
    <col min="6" max="12" width="10.28515625" customWidth="1"/>
    <col min="13" max="13" width="10.85546875" customWidth="1"/>
    <col min="14" max="14" width="10.42578125" customWidth="1"/>
    <col min="15" max="15" width="11.28515625" customWidth="1"/>
    <col min="16" max="21" width="10" customWidth="1"/>
    <col min="22" max="23" width="11.7109375" customWidth="1"/>
    <col min="24" max="25" width="17" customWidth="1"/>
    <col min="26" max="30" width="17" hidden="1" customWidth="1"/>
  </cols>
  <sheetData>
    <row r="1" spans="1:30" ht="34.5" customHeight="1">
      <c r="A1" s="281" t="str">
        <f>Capa!A1</f>
        <v>Memória de Cálculo
Contrato de Gestão celebrado entre a Secretaria de Estado de Justiça e Segurança Pública - SEJUSP e o Instituto ELO - IELO</v>
      </c>
      <c r="B1" s="282"/>
      <c r="C1" s="282"/>
      <c r="D1" s="282"/>
      <c r="E1" s="282"/>
      <c r="F1" s="282"/>
      <c r="G1" s="282"/>
      <c r="H1" s="282"/>
      <c r="I1" s="282"/>
      <c r="J1" s="282"/>
      <c r="K1" s="282"/>
      <c r="L1" s="282"/>
      <c r="M1" s="282"/>
      <c r="N1" s="282"/>
      <c r="O1" s="282"/>
      <c r="P1" s="282"/>
      <c r="Q1" s="282"/>
      <c r="R1" s="282"/>
      <c r="S1" s="282"/>
      <c r="T1" s="282"/>
      <c r="U1" s="282"/>
      <c r="V1" s="282"/>
      <c r="W1" s="283"/>
      <c r="X1" s="108"/>
      <c r="Y1" s="108"/>
      <c r="Z1" s="30" t="s">
        <v>188</v>
      </c>
      <c r="AA1" s="108" t="str">
        <f t="shared" ref="AA1:AA8" ca="1" si="0">CELL("endereço",OFFSET($O$5,1,MATCH($Z1,$P$5:$U$5,0)))</f>
        <v>$P$6</v>
      </c>
      <c r="AB1" s="108" t="str">
        <f t="shared" ref="AB1:AB8" ca="1" si="1">CONCATENATE(AA1,":$",MID(AA1,2,1),"$105")</f>
        <v>$P$6:$P$105</v>
      </c>
      <c r="AC1" s="108"/>
      <c r="AD1" s="108"/>
    </row>
    <row r="2" spans="1:30" ht="30" customHeight="1">
      <c r="A2" s="298" t="s">
        <v>362</v>
      </c>
      <c r="B2" s="282"/>
      <c r="C2" s="282"/>
      <c r="D2" s="282"/>
      <c r="E2" s="282"/>
      <c r="F2" s="282"/>
      <c r="G2" s="282"/>
      <c r="H2" s="282"/>
      <c r="I2" s="282"/>
      <c r="J2" s="282"/>
      <c r="K2" s="282"/>
      <c r="L2" s="282"/>
      <c r="M2" s="282"/>
      <c r="N2" s="282"/>
      <c r="O2" s="282"/>
      <c r="P2" s="282"/>
      <c r="Q2" s="282"/>
      <c r="R2" s="282"/>
      <c r="S2" s="282"/>
      <c r="T2" s="282"/>
      <c r="U2" s="282"/>
      <c r="V2" s="282"/>
      <c r="W2" s="283"/>
      <c r="X2" s="108"/>
      <c r="Y2" s="108"/>
      <c r="Z2" s="30" t="s">
        <v>190</v>
      </c>
      <c r="AA2" s="108" t="str">
        <f t="shared" ca="1" si="0"/>
        <v>$Q$6</v>
      </c>
      <c r="AB2" s="108" t="str">
        <f t="shared" ca="1" si="1"/>
        <v>$Q$6:$Q$105</v>
      </c>
      <c r="AC2" s="108" t="e">
        <f t="shared" ref="AC2:AC8" ca="1" si="2">CELL("endereço",OFFSET($G$111,1,MATCH($Z2,$H$111:$K$111,0)))</f>
        <v>#N/A</v>
      </c>
      <c r="AD2" s="108" t="e">
        <f t="shared" ref="AD2:AD8" ca="1" si="3">CONCATENATE(AC2,":$",MID(AC2,2,1),"$121")</f>
        <v>#N/A</v>
      </c>
    </row>
    <row r="3" spans="1:30" ht="30" customHeight="1">
      <c r="A3" s="284" t="s">
        <v>363</v>
      </c>
      <c r="B3" s="285"/>
      <c r="C3" s="285"/>
      <c r="D3" s="285"/>
      <c r="E3" s="285"/>
      <c r="F3" s="285"/>
      <c r="G3" s="285"/>
      <c r="H3" s="285"/>
      <c r="I3" s="285"/>
      <c r="J3" s="285"/>
      <c r="K3" s="285"/>
      <c r="L3" s="285"/>
      <c r="M3" s="285"/>
      <c r="N3" s="285"/>
      <c r="O3" s="285"/>
      <c r="P3" s="285"/>
      <c r="Q3" s="285"/>
      <c r="R3" s="285"/>
      <c r="S3" s="285"/>
      <c r="T3" s="285"/>
      <c r="U3" s="285"/>
      <c r="V3" s="285"/>
      <c r="W3" s="286"/>
      <c r="X3" s="108"/>
      <c r="Y3" s="108"/>
      <c r="Z3" s="30" t="s">
        <v>193</v>
      </c>
      <c r="AA3" s="108" t="str">
        <f t="shared" ca="1" si="0"/>
        <v>$R$6</v>
      </c>
      <c r="AB3" s="108" t="str">
        <f t="shared" ca="1" si="1"/>
        <v>$R$6:$R$105</v>
      </c>
      <c r="AC3" s="108" t="e">
        <f t="shared" ca="1" si="2"/>
        <v>#N/A</v>
      </c>
      <c r="AD3" s="108" t="e">
        <f t="shared" ca="1" si="3"/>
        <v>#N/A</v>
      </c>
    </row>
    <row r="4" spans="1:30" ht="30" customHeight="1">
      <c r="A4" s="299" t="s">
        <v>45</v>
      </c>
      <c r="B4" s="299" t="s">
        <v>364</v>
      </c>
      <c r="C4" s="299" t="s">
        <v>365</v>
      </c>
      <c r="D4" s="299" t="s">
        <v>366</v>
      </c>
      <c r="E4" s="301" t="s">
        <v>367</v>
      </c>
      <c r="F4" s="303" t="s">
        <v>30</v>
      </c>
      <c r="G4" s="304"/>
      <c r="H4" s="304"/>
      <c r="I4" s="304"/>
      <c r="J4" s="304"/>
      <c r="K4" s="304"/>
      <c r="L4" s="304"/>
      <c r="M4" s="304"/>
      <c r="N4" s="304"/>
      <c r="O4" s="305"/>
      <c r="P4" s="306" t="s">
        <v>32</v>
      </c>
      <c r="Q4" s="304"/>
      <c r="R4" s="304"/>
      <c r="S4" s="304"/>
      <c r="T4" s="304"/>
      <c r="U4" s="304"/>
      <c r="V4" s="307"/>
      <c r="W4" s="296" t="s">
        <v>368</v>
      </c>
      <c r="X4" s="106"/>
      <c r="Y4" s="106"/>
      <c r="Z4" s="30" t="s">
        <v>195</v>
      </c>
      <c r="AA4" s="108" t="str">
        <f t="shared" ca="1" si="0"/>
        <v>$S$6</v>
      </c>
      <c r="AB4" s="108" t="str">
        <f t="shared" ca="1" si="1"/>
        <v>$S$6:$S$105</v>
      </c>
      <c r="AC4" s="108" t="str">
        <f t="shared" ca="1" si="2"/>
        <v>$H$112</v>
      </c>
      <c r="AD4" s="108" t="str">
        <f t="shared" ca="1" si="3"/>
        <v>$H$112:$H$121</v>
      </c>
    </row>
    <row r="5" spans="1:30" ht="38.25" customHeight="1">
      <c r="A5" s="300"/>
      <c r="B5" s="300"/>
      <c r="C5" s="300"/>
      <c r="D5" s="300"/>
      <c r="E5" s="302"/>
      <c r="F5" s="159" t="s">
        <v>150</v>
      </c>
      <c r="G5" s="160" t="s">
        <v>153</v>
      </c>
      <c r="H5" s="160" t="s">
        <v>156</v>
      </c>
      <c r="I5" s="160" t="s">
        <v>159</v>
      </c>
      <c r="J5" s="160" t="s">
        <v>162</v>
      </c>
      <c r="K5" s="160" t="s">
        <v>166</v>
      </c>
      <c r="L5" s="160" t="s">
        <v>171</v>
      </c>
      <c r="M5" s="160" t="s">
        <v>175</v>
      </c>
      <c r="N5" s="160" t="s">
        <v>184</v>
      </c>
      <c r="O5" s="161" t="s">
        <v>5</v>
      </c>
      <c r="P5" s="160" t="s">
        <v>188</v>
      </c>
      <c r="Q5" s="160" t="s">
        <v>190</v>
      </c>
      <c r="R5" s="160" t="s">
        <v>193</v>
      </c>
      <c r="S5" s="160" t="s">
        <v>195</v>
      </c>
      <c r="T5" s="160" t="s">
        <v>197</v>
      </c>
      <c r="U5" s="160" t="s">
        <v>201</v>
      </c>
      <c r="V5" s="160" t="s">
        <v>5</v>
      </c>
      <c r="W5" s="297"/>
      <c r="X5" s="106"/>
      <c r="Y5" s="106"/>
      <c r="Z5" s="30" t="s">
        <v>197</v>
      </c>
      <c r="AA5" s="108" t="str">
        <f t="shared" ca="1" si="0"/>
        <v>$T$6</v>
      </c>
      <c r="AB5" s="108" t="str">
        <f t="shared" ca="1" si="1"/>
        <v>$T$6:$T$105</v>
      </c>
      <c r="AC5" s="108" t="e">
        <f t="shared" ca="1" si="2"/>
        <v>#N/A</v>
      </c>
      <c r="AD5" s="108" t="e">
        <f t="shared" ca="1" si="3"/>
        <v>#N/A</v>
      </c>
    </row>
    <row r="6" spans="1:30" ht="30" customHeight="1">
      <c r="A6" s="121">
        <v>1</v>
      </c>
      <c r="B6" s="30" t="s">
        <v>369</v>
      </c>
      <c r="C6" s="137">
        <f>6+4</f>
        <v>10</v>
      </c>
      <c r="D6" s="162">
        <f>3409.01*1.05</f>
        <v>3579.4605000000006</v>
      </c>
      <c r="E6" s="163">
        <f t="shared" ref="E6:E105" si="4">C6*D6</f>
        <v>35794.605000000003</v>
      </c>
      <c r="F6" s="164">
        <f t="shared" ref="F6:F44" si="5">(E6+J6+L6+K6)*4.5%</f>
        <v>1923.9600187500002</v>
      </c>
      <c r="G6" s="165">
        <v>0</v>
      </c>
      <c r="H6" s="165">
        <f t="shared" ref="H6:H105" si="6">(E6+J6+L6+K6)*8%</f>
        <v>3420.3733666666672</v>
      </c>
      <c r="I6" s="165">
        <f t="shared" ref="I6:I39" si="7">H6*0.4</f>
        <v>1368.149346666667</v>
      </c>
      <c r="J6" s="165">
        <f t="shared" ref="J6:J105" si="8">E6/12</f>
        <v>2982.8837500000004</v>
      </c>
      <c r="K6" s="165">
        <f t="shared" ref="K6:K46" si="9">E6/12</f>
        <v>2982.8837500000004</v>
      </c>
      <c r="L6" s="165">
        <f t="shared" ref="L6:L56" si="10">K6/3</f>
        <v>994.29458333333343</v>
      </c>
      <c r="M6" s="165">
        <f t="shared" ref="M6:M7" si="11">(D6/12)*2</f>
        <v>596.57675000000006</v>
      </c>
      <c r="N6" s="165">
        <v>0</v>
      </c>
      <c r="O6" s="166">
        <f t="shared" ref="O6:O105" si="12">SUM(F6:N6)</f>
        <v>14269.12156541667</v>
      </c>
      <c r="P6" s="165">
        <f t="shared" ref="P6:P7" si="13">(273*C6)-(E6*6%)</f>
        <v>582.32369999999992</v>
      </c>
      <c r="Q6" s="165">
        <f t="shared" ref="Q6:Q38" si="14">350*C6</f>
        <v>3500</v>
      </c>
      <c r="R6" s="165">
        <f t="shared" ref="R6:R37" si="15">(329.33*C6)*1.03</f>
        <v>3392.0989999999997</v>
      </c>
      <c r="S6" s="165">
        <f t="shared" ref="S6:S42" si="16">(4*C6)</f>
        <v>40</v>
      </c>
      <c r="T6" s="165">
        <f t="shared" ref="T6:T37" si="17">(12*C6)*1.05</f>
        <v>126</v>
      </c>
      <c r="U6" s="165">
        <f t="shared" ref="U6:U37" si="18">(C6*21)</f>
        <v>210</v>
      </c>
      <c r="V6" s="122">
        <f t="shared" ref="V6:V105" si="19">SUM(P6:U6)</f>
        <v>7850.4226999999992</v>
      </c>
      <c r="W6" s="167">
        <f t="shared" ref="W6:W105" si="20">E6+O6+V6</f>
        <v>57914.149265416665</v>
      </c>
      <c r="X6" s="108"/>
      <c r="Y6" s="108"/>
      <c r="Z6" s="30" t="s">
        <v>199</v>
      </c>
      <c r="AA6" s="108" t="e">
        <f t="shared" ca="1" si="0"/>
        <v>#N/A</v>
      </c>
      <c r="AB6" s="108" t="e">
        <f t="shared" ca="1" si="1"/>
        <v>#N/A</v>
      </c>
      <c r="AC6" s="108" t="e">
        <f t="shared" ca="1" si="2"/>
        <v>#N/A</v>
      </c>
      <c r="AD6" s="108" t="e">
        <f t="shared" ca="1" si="3"/>
        <v>#N/A</v>
      </c>
    </row>
    <row r="7" spans="1:30" ht="30" customHeight="1">
      <c r="A7" s="121">
        <v>2</v>
      </c>
      <c r="B7" s="30" t="s">
        <v>370</v>
      </c>
      <c r="C7" s="137">
        <v>9</v>
      </c>
      <c r="D7" s="162">
        <f>1700.95*1.05</f>
        <v>1785.9975000000002</v>
      </c>
      <c r="E7" s="163">
        <f t="shared" si="4"/>
        <v>16073.977500000001</v>
      </c>
      <c r="F7" s="164">
        <f t="shared" si="5"/>
        <v>863.97629062499982</v>
      </c>
      <c r="G7" s="165">
        <v>0</v>
      </c>
      <c r="H7" s="165">
        <f t="shared" si="6"/>
        <v>1535.9578499999998</v>
      </c>
      <c r="I7" s="165">
        <f t="shared" si="7"/>
        <v>614.38313999999991</v>
      </c>
      <c r="J7" s="165">
        <f t="shared" si="8"/>
        <v>1339.4981250000001</v>
      </c>
      <c r="K7" s="165">
        <f t="shared" si="9"/>
        <v>1339.4981250000001</v>
      </c>
      <c r="L7" s="165">
        <f t="shared" si="10"/>
        <v>446.49937500000004</v>
      </c>
      <c r="M7" s="165">
        <f t="shared" si="11"/>
        <v>297.66625000000005</v>
      </c>
      <c r="N7" s="165">
        <v>0</v>
      </c>
      <c r="O7" s="166">
        <f t="shared" si="12"/>
        <v>6437.4791556250002</v>
      </c>
      <c r="P7" s="165">
        <f t="shared" si="13"/>
        <v>1492.5613499999999</v>
      </c>
      <c r="Q7" s="165">
        <f t="shared" si="14"/>
        <v>3150</v>
      </c>
      <c r="R7" s="165">
        <f t="shared" si="15"/>
        <v>3052.8890999999999</v>
      </c>
      <c r="S7" s="165">
        <f t="shared" si="16"/>
        <v>36</v>
      </c>
      <c r="T7" s="165">
        <f t="shared" si="17"/>
        <v>113.4</v>
      </c>
      <c r="U7" s="165">
        <f t="shared" si="18"/>
        <v>189</v>
      </c>
      <c r="V7" s="122">
        <f t="shared" si="19"/>
        <v>8033.8504499999999</v>
      </c>
      <c r="W7" s="167">
        <f t="shared" si="20"/>
        <v>30545.307105624997</v>
      </c>
      <c r="X7" s="108"/>
      <c r="Y7" s="108"/>
      <c r="Z7" s="30" t="s">
        <v>201</v>
      </c>
      <c r="AA7" s="108" t="str">
        <f t="shared" ca="1" si="0"/>
        <v>$U$6</v>
      </c>
      <c r="AB7" s="108" t="str">
        <f t="shared" ca="1" si="1"/>
        <v>$U$6:$U$105</v>
      </c>
      <c r="AC7" s="108" t="e">
        <f t="shared" ca="1" si="2"/>
        <v>#N/A</v>
      </c>
      <c r="AD7" s="108" t="e">
        <f t="shared" ca="1" si="3"/>
        <v>#N/A</v>
      </c>
    </row>
    <row r="8" spans="1:30" ht="30" customHeight="1">
      <c r="A8" s="121">
        <v>3</v>
      </c>
      <c r="B8" s="30" t="s">
        <v>371</v>
      </c>
      <c r="C8" s="137">
        <v>1</v>
      </c>
      <c r="D8" s="162">
        <f>15414.92*1.05</f>
        <v>16185.666000000001</v>
      </c>
      <c r="E8" s="163">
        <f t="shared" si="4"/>
        <v>16185.666000000001</v>
      </c>
      <c r="F8" s="164">
        <f t="shared" si="5"/>
        <v>869.97954749999997</v>
      </c>
      <c r="G8" s="165">
        <v>0</v>
      </c>
      <c r="H8" s="165">
        <f t="shared" si="6"/>
        <v>1546.6303066666667</v>
      </c>
      <c r="I8" s="165">
        <f t="shared" si="7"/>
        <v>618.65212266666674</v>
      </c>
      <c r="J8" s="165">
        <f t="shared" si="8"/>
        <v>1348.8055000000002</v>
      </c>
      <c r="K8" s="165">
        <f t="shared" si="9"/>
        <v>1348.8055000000002</v>
      </c>
      <c r="L8" s="165">
        <f t="shared" si="10"/>
        <v>449.60183333333339</v>
      </c>
      <c r="M8" s="165">
        <v>0</v>
      </c>
      <c r="N8" s="165">
        <v>0</v>
      </c>
      <c r="O8" s="166">
        <f t="shared" si="12"/>
        <v>6182.4748101666673</v>
      </c>
      <c r="P8" s="165">
        <v>0</v>
      </c>
      <c r="Q8" s="165">
        <f t="shared" si="14"/>
        <v>350</v>
      </c>
      <c r="R8" s="165">
        <f t="shared" si="15"/>
        <v>339.2099</v>
      </c>
      <c r="S8" s="165">
        <f t="shared" si="16"/>
        <v>4</v>
      </c>
      <c r="T8" s="165">
        <f t="shared" si="17"/>
        <v>12.600000000000001</v>
      </c>
      <c r="U8" s="165">
        <f t="shared" si="18"/>
        <v>21</v>
      </c>
      <c r="V8" s="122">
        <f t="shared" si="19"/>
        <v>726.80990000000008</v>
      </c>
      <c r="W8" s="167">
        <f t="shared" si="20"/>
        <v>23094.950710166668</v>
      </c>
      <c r="X8" s="108"/>
      <c r="Y8" s="108"/>
      <c r="Z8" s="150" t="s">
        <v>203</v>
      </c>
      <c r="AA8" s="108" t="e">
        <f t="shared" ca="1" si="0"/>
        <v>#N/A</v>
      </c>
      <c r="AB8" s="108" t="e">
        <f t="shared" ca="1" si="1"/>
        <v>#N/A</v>
      </c>
      <c r="AC8" s="108" t="e">
        <f t="shared" ca="1" si="2"/>
        <v>#N/A</v>
      </c>
      <c r="AD8" s="108" t="e">
        <f t="shared" ca="1" si="3"/>
        <v>#N/A</v>
      </c>
    </row>
    <row r="9" spans="1:30" ht="30" customHeight="1">
      <c r="A9" s="121">
        <v>4</v>
      </c>
      <c r="B9" s="30" t="s">
        <v>372</v>
      </c>
      <c r="C9" s="137">
        <v>4</v>
      </c>
      <c r="D9" s="162">
        <f>(10630.98*1.05)*0.9</f>
        <v>10046.276100000001</v>
      </c>
      <c r="E9" s="163">
        <f t="shared" si="4"/>
        <v>40185.104400000004</v>
      </c>
      <c r="F9" s="164">
        <f t="shared" si="5"/>
        <v>2159.9493615000001</v>
      </c>
      <c r="G9" s="165">
        <v>0</v>
      </c>
      <c r="H9" s="165">
        <f t="shared" si="6"/>
        <v>3839.9099759999999</v>
      </c>
      <c r="I9" s="165">
        <f t="shared" si="7"/>
        <v>1535.9639904000001</v>
      </c>
      <c r="J9" s="165">
        <f t="shared" si="8"/>
        <v>3348.7587000000003</v>
      </c>
      <c r="K9" s="165">
        <f t="shared" si="9"/>
        <v>3348.7587000000003</v>
      </c>
      <c r="L9" s="165">
        <f t="shared" si="10"/>
        <v>1116.2529000000002</v>
      </c>
      <c r="M9" s="165">
        <v>0</v>
      </c>
      <c r="N9" s="165">
        <v>0</v>
      </c>
      <c r="O9" s="166">
        <f t="shared" si="12"/>
        <v>15349.5936279</v>
      </c>
      <c r="P9" s="165">
        <v>0</v>
      </c>
      <c r="Q9" s="165">
        <f t="shared" si="14"/>
        <v>1400</v>
      </c>
      <c r="R9" s="165">
        <f t="shared" si="15"/>
        <v>1356.8396</v>
      </c>
      <c r="S9" s="165">
        <f t="shared" si="16"/>
        <v>16</v>
      </c>
      <c r="T9" s="165">
        <f t="shared" si="17"/>
        <v>50.400000000000006</v>
      </c>
      <c r="U9" s="165">
        <f t="shared" si="18"/>
        <v>84</v>
      </c>
      <c r="V9" s="122">
        <f t="shared" si="19"/>
        <v>2907.2396000000003</v>
      </c>
      <c r="W9" s="167">
        <f t="shared" si="20"/>
        <v>58441.937627900006</v>
      </c>
      <c r="X9" s="108"/>
      <c r="Y9" s="108"/>
      <c r="Z9" s="108"/>
      <c r="AA9" s="108"/>
      <c r="AB9" s="108"/>
      <c r="AC9" s="108"/>
      <c r="AD9" s="108"/>
    </row>
    <row r="10" spans="1:30" ht="30" customHeight="1">
      <c r="A10" s="121">
        <v>5</v>
      </c>
      <c r="B10" s="30" t="s">
        <v>373</v>
      </c>
      <c r="C10" s="137">
        <v>1</v>
      </c>
      <c r="D10" s="162">
        <f>1700.95*1.05</f>
        <v>1785.9975000000002</v>
      </c>
      <c r="E10" s="163">
        <f t="shared" si="4"/>
        <v>1785.9975000000002</v>
      </c>
      <c r="F10" s="164">
        <f t="shared" si="5"/>
        <v>95.997365625000015</v>
      </c>
      <c r="G10" s="165">
        <v>0</v>
      </c>
      <c r="H10" s="165">
        <f t="shared" si="6"/>
        <v>170.66198333333338</v>
      </c>
      <c r="I10" s="165">
        <f t="shared" si="7"/>
        <v>68.264793333333358</v>
      </c>
      <c r="J10" s="165">
        <f t="shared" si="8"/>
        <v>148.83312500000002</v>
      </c>
      <c r="K10" s="165">
        <f t="shared" si="9"/>
        <v>148.83312500000002</v>
      </c>
      <c r="L10" s="165">
        <f t="shared" si="10"/>
        <v>49.611041666666672</v>
      </c>
      <c r="M10" s="165">
        <v>0</v>
      </c>
      <c r="N10" s="165">
        <v>0</v>
      </c>
      <c r="O10" s="166">
        <f t="shared" si="12"/>
        <v>682.20143395833338</v>
      </c>
      <c r="P10" s="165">
        <f>(273*C10)-(E10*6%)</f>
        <v>165.84014999999999</v>
      </c>
      <c r="Q10" s="165">
        <f t="shared" si="14"/>
        <v>350</v>
      </c>
      <c r="R10" s="165">
        <f t="shared" si="15"/>
        <v>339.2099</v>
      </c>
      <c r="S10" s="165">
        <f t="shared" si="16"/>
        <v>4</v>
      </c>
      <c r="T10" s="165">
        <f t="shared" si="17"/>
        <v>12.600000000000001</v>
      </c>
      <c r="U10" s="165">
        <f t="shared" si="18"/>
        <v>21</v>
      </c>
      <c r="V10" s="122">
        <f t="shared" si="19"/>
        <v>892.65005000000008</v>
      </c>
      <c r="W10" s="167">
        <f t="shared" si="20"/>
        <v>3360.8489839583335</v>
      </c>
      <c r="X10" s="108"/>
      <c r="Y10" s="108"/>
      <c r="Z10" s="108"/>
      <c r="AA10" s="108"/>
      <c r="AB10" s="108"/>
      <c r="AC10" s="108"/>
      <c r="AD10" s="108"/>
    </row>
    <row r="11" spans="1:30" ht="30" customHeight="1">
      <c r="A11" s="121">
        <v>6</v>
      </c>
      <c r="B11" s="30" t="s">
        <v>374</v>
      </c>
      <c r="C11" s="137">
        <v>3</v>
      </c>
      <c r="D11" s="162">
        <f>4460.11*1.05</f>
        <v>4683.1154999999999</v>
      </c>
      <c r="E11" s="163">
        <f t="shared" si="4"/>
        <v>14049.3465</v>
      </c>
      <c r="F11" s="164">
        <f t="shared" si="5"/>
        <v>755.15237437499991</v>
      </c>
      <c r="G11" s="165">
        <v>0</v>
      </c>
      <c r="H11" s="165">
        <f t="shared" si="6"/>
        <v>1342.4931099999999</v>
      </c>
      <c r="I11" s="165">
        <f t="shared" si="7"/>
        <v>536.99724400000002</v>
      </c>
      <c r="J11" s="165">
        <f t="shared" si="8"/>
        <v>1170.778875</v>
      </c>
      <c r="K11" s="165">
        <f t="shared" si="9"/>
        <v>1170.778875</v>
      </c>
      <c r="L11" s="165">
        <f t="shared" si="10"/>
        <v>390.25962499999997</v>
      </c>
      <c r="M11" s="165">
        <f>(D11/12)</f>
        <v>390.25962499999997</v>
      </c>
      <c r="N11" s="165">
        <v>0</v>
      </c>
      <c r="O11" s="166">
        <f t="shared" si="12"/>
        <v>5756.7197283749992</v>
      </c>
      <c r="P11" s="165">
        <v>0</v>
      </c>
      <c r="Q11" s="165">
        <f t="shared" si="14"/>
        <v>1050</v>
      </c>
      <c r="R11" s="165">
        <f t="shared" si="15"/>
        <v>1017.6297000000001</v>
      </c>
      <c r="S11" s="165">
        <f t="shared" si="16"/>
        <v>12</v>
      </c>
      <c r="T11" s="165">
        <f t="shared" si="17"/>
        <v>37.800000000000004</v>
      </c>
      <c r="U11" s="165">
        <f t="shared" si="18"/>
        <v>63</v>
      </c>
      <c r="V11" s="122">
        <f t="shared" si="19"/>
        <v>2180.4297000000001</v>
      </c>
      <c r="W11" s="167">
        <f t="shared" si="20"/>
        <v>21986.495928374999</v>
      </c>
      <c r="X11" s="108"/>
      <c r="Y11" s="108"/>
      <c r="Z11" s="108"/>
      <c r="AA11" s="108"/>
      <c r="AB11" s="108"/>
      <c r="AC11" s="108"/>
      <c r="AD11" s="108"/>
    </row>
    <row r="12" spans="1:30" ht="30" customHeight="1">
      <c r="A12" s="121">
        <v>7</v>
      </c>
      <c r="B12" s="30" t="s">
        <v>375</v>
      </c>
      <c r="C12" s="137">
        <v>10</v>
      </c>
      <c r="D12" s="162">
        <f>4039.78*1.05</f>
        <v>4241.7690000000002</v>
      </c>
      <c r="E12" s="163">
        <f t="shared" si="4"/>
        <v>42417.69</v>
      </c>
      <c r="F12" s="164">
        <f t="shared" si="5"/>
        <v>2279.9508375</v>
      </c>
      <c r="G12" s="165">
        <v>0</v>
      </c>
      <c r="H12" s="165">
        <f t="shared" si="6"/>
        <v>4053.2459333333341</v>
      </c>
      <c r="I12" s="165">
        <f t="shared" si="7"/>
        <v>1621.2983733333338</v>
      </c>
      <c r="J12" s="165">
        <f t="shared" si="8"/>
        <v>3534.8075000000003</v>
      </c>
      <c r="K12" s="165">
        <f t="shared" si="9"/>
        <v>3534.8075000000003</v>
      </c>
      <c r="L12" s="165">
        <f t="shared" si="10"/>
        <v>1178.2691666666667</v>
      </c>
      <c r="M12" s="165">
        <f>(D12/12)*2</f>
        <v>706.9615</v>
      </c>
      <c r="N12" s="165">
        <v>0</v>
      </c>
      <c r="O12" s="166">
        <f t="shared" si="12"/>
        <v>16909.340810833335</v>
      </c>
      <c r="P12" s="165">
        <f t="shared" ref="P12:P39" si="21">(273*C12)-(E12*6%)</f>
        <v>184.93859999999995</v>
      </c>
      <c r="Q12" s="165">
        <f t="shared" si="14"/>
        <v>3500</v>
      </c>
      <c r="R12" s="165">
        <f t="shared" si="15"/>
        <v>3392.0989999999997</v>
      </c>
      <c r="S12" s="165">
        <f t="shared" si="16"/>
        <v>40</v>
      </c>
      <c r="T12" s="165">
        <f t="shared" si="17"/>
        <v>126</v>
      </c>
      <c r="U12" s="165">
        <f t="shared" si="18"/>
        <v>210</v>
      </c>
      <c r="V12" s="122">
        <f t="shared" si="19"/>
        <v>7453.0375999999997</v>
      </c>
      <c r="W12" s="167">
        <f t="shared" si="20"/>
        <v>66780.068410833337</v>
      </c>
      <c r="X12" s="108"/>
      <c r="Y12" s="108"/>
      <c r="Z12" s="108"/>
      <c r="AA12" s="108"/>
      <c r="AB12" s="108"/>
      <c r="AC12" s="108"/>
      <c r="AD12" s="108"/>
    </row>
    <row r="13" spans="1:30" ht="30" customHeight="1">
      <c r="A13" s="121">
        <v>8</v>
      </c>
      <c r="B13" s="30" t="s">
        <v>376</v>
      </c>
      <c r="C13" s="137">
        <v>216</v>
      </c>
      <c r="D13" s="162">
        <f>2508.92*1.05</f>
        <v>2634.366</v>
      </c>
      <c r="E13" s="163">
        <f t="shared" si="4"/>
        <v>569023.05599999998</v>
      </c>
      <c r="F13" s="164">
        <f t="shared" si="5"/>
        <v>30584.989259999998</v>
      </c>
      <c r="G13" s="165">
        <v>0</v>
      </c>
      <c r="H13" s="165">
        <f t="shared" si="6"/>
        <v>54373.31424</v>
      </c>
      <c r="I13" s="165">
        <f t="shared" si="7"/>
        <v>21749.325696</v>
      </c>
      <c r="J13" s="165">
        <f t="shared" si="8"/>
        <v>47418.587999999996</v>
      </c>
      <c r="K13" s="165">
        <f t="shared" si="9"/>
        <v>47418.587999999996</v>
      </c>
      <c r="L13" s="165">
        <f t="shared" si="10"/>
        <v>15806.195999999998</v>
      </c>
      <c r="M13" s="165">
        <f>(D13/12)*20</f>
        <v>4390.6099999999997</v>
      </c>
      <c r="N13" s="165">
        <v>0</v>
      </c>
      <c r="O13" s="166">
        <f t="shared" si="12"/>
        <v>221741.61119599995</v>
      </c>
      <c r="P13" s="165">
        <f t="shared" si="21"/>
        <v>24826.61664</v>
      </c>
      <c r="Q13" s="165">
        <f t="shared" si="14"/>
        <v>75600</v>
      </c>
      <c r="R13" s="165">
        <f t="shared" si="15"/>
        <v>73269.338400000008</v>
      </c>
      <c r="S13" s="165">
        <f t="shared" si="16"/>
        <v>864</v>
      </c>
      <c r="T13" s="165">
        <f t="shared" si="17"/>
        <v>2721.6</v>
      </c>
      <c r="U13" s="165">
        <f t="shared" si="18"/>
        <v>4536</v>
      </c>
      <c r="V13" s="122">
        <f t="shared" si="19"/>
        <v>181817.55504000001</v>
      </c>
      <c r="W13" s="167">
        <f t="shared" si="20"/>
        <v>972582.222236</v>
      </c>
      <c r="X13" s="108"/>
      <c r="Y13" s="108"/>
      <c r="Z13" s="108"/>
      <c r="AA13" s="108"/>
      <c r="AB13" s="108"/>
      <c r="AC13" s="108"/>
      <c r="AD13" s="108"/>
    </row>
    <row r="14" spans="1:30" ht="30" customHeight="1">
      <c r="A14" s="121">
        <v>9</v>
      </c>
      <c r="B14" s="30" t="s">
        <v>377</v>
      </c>
      <c r="C14" s="137">
        <v>30</v>
      </c>
      <c r="D14" s="162">
        <f>4039.78*1.05</f>
        <v>4241.7690000000002</v>
      </c>
      <c r="E14" s="163">
        <f t="shared" si="4"/>
        <v>127253.07</v>
      </c>
      <c r="F14" s="164">
        <f t="shared" si="5"/>
        <v>6839.8525124999987</v>
      </c>
      <c r="G14" s="165">
        <v>0</v>
      </c>
      <c r="H14" s="165">
        <f t="shared" si="6"/>
        <v>12159.737799999999</v>
      </c>
      <c r="I14" s="165">
        <f t="shared" si="7"/>
        <v>4863.8951200000001</v>
      </c>
      <c r="J14" s="165">
        <f t="shared" si="8"/>
        <v>10604.422500000001</v>
      </c>
      <c r="K14" s="165">
        <f t="shared" si="9"/>
        <v>10604.422500000001</v>
      </c>
      <c r="L14" s="165">
        <f t="shared" si="10"/>
        <v>3534.8075000000003</v>
      </c>
      <c r="M14" s="165">
        <f>(D14/12)*5</f>
        <v>1767.4037499999999</v>
      </c>
      <c r="N14" s="165">
        <v>0</v>
      </c>
      <c r="O14" s="166">
        <f t="shared" si="12"/>
        <v>50374.541682499999</v>
      </c>
      <c r="P14" s="165">
        <f t="shared" si="21"/>
        <v>554.81580000000031</v>
      </c>
      <c r="Q14" s="165">
        <f t="shared" si="14"/>
        <v>10500</v>
      </c>
      <c r="R14" s="165">
        <f t="shared" si="15"/>
        <v>10176.297</v>
      </c>
      <c r="S14" s="165">
        <f t="shared" si="16"/>
        <v>120</v>
      </c>
      <c r="T14" s="165">
        <f t="shared" si="17"/>
        <v>378</v>
      </c>
      <c r="U14" s="165">
        <f t="shared" si="18"/>
        <v>630</v>
      </c>
      <c r="V14" s="122">
        <f t="shared" si="19"/>
        <v>22359.112800000003</v>
      </c>
      <c r="W14" s="167">
        <f t="shared" si="20"/>
        <v>199986.72448249999</v>
      </c>
      <c r="X14" s="108"/>
      <c r="Y14" s="108"/>
      <c r="Z14" s="108"/>
      <c r="AA14" s="108"/>
      <c r="AB14" s="108"/>
      <c r="AC14" s="108"/>
      <c r="AD14" s="108"/>
    </row>
    <row r="15" spans="1:30" ht="30" customHeight="1">
      <c r="A15" s="121">
        <v>10</v>
      </c>
      <c r="B15" s="30" t="s">
        <v>378</v>
      </c>
      <c r="C15" s="137">
        <v>41</v>
      </c>
      <c r="D15" s="162">
        <f>1700.95*1.05</f>
        <v>1785.9975000000002</v>
      </c>
      <c r="E15" s="163">
        <f t="shared" si="4"/>
        <v>73225.897500000006</v>
      </c>
      <c r="F15" s="164">
        <f t="shared" si="5"/>
        <v>3935.8919906250003</v>
      </c>
      <c r="G15" s="165">
        <v>0</v>
      </c>
      <c r="H15" s="165">
        <f t="shared" si="6"/>
        <v>6997.1413166666671</v>
      </c>
      <c r="I15" s="165">
        <f t="shared" si="7"/>
        <v>2798.8565266666669</v>
      </c>
      <c r="J15" s="165">
        <f t="shared" si="8"/>
        <v>6102.1581250000008</v>
      </c>
      <c r="K15" s="165">
        <f t="shared" si="9"/>
        <v>6102.1581250000008</v>
      </c>
      <c r="L15" s="165">
        <f t="shared" si="10"/>
        <v>2034.0527083333336</v>
      </c>
      <c r="M15" s="165">
        <f>(D15/12)*10</f>
        <v>1488.3312500000002</v>
      </c>
      <c r="N15" s="165">
        <v>0</v>
      </c>
      <c r="O15" s="166">
        <f t="shared" si="12"/>
        <v>29458.590042291667</v>
      </c>
      <c r="P15" s="165">
        <f t="shared" si="21"/>
        <v>6799.4461499999998</v>
      </c>
      <c r="Q15" s="165">
        <f t="shared" si="14"/>
        <v>14350</v>
      </c>
      <c r="R15" s="165">
        <f t="shared" si="15"/>
        <v>13907.605899999999</v>
      </c>
      <c r="S15" s="165">
        <f t="shared" si="16"/>
        <v>164</v>
      </c>
      <c r="T15" s="165">
        <f t="shared" si="17"/>
        <v>516.6</v>
      </c>
      <c r="U15" s="165">
        <f t="shared" si="18"/>
        <v>861</v>
      </c>
      <c r="V15" s="122">
        <f t="shared" si="19"/>
        <v>36598.652049999997</v>
      </c>
      <c r="W15" s="167">
        <f t="shared" si="20"/>
        <v>139283.13959229167</v>
      </c>
      <c r="X15" s="108"/>
      <c r="Y15" s="108"/>
      <c r="Z15" s="108"/>
      <c r="AA15" s="108"/>
      <c r="AB15" s="108"/>
      <c r="AC15" s="108"/>
      <c r="AD15" s="108"/>
    </row>
    <row r="16" spans="1:30" ht="30" customHeight="1">
      <c r="A16" s="121">
        <v>11</v>
      </c>
      <c r="B16" s="30" t="s">
        <v>379</v>
      </c>
      <c r="C16" s="137">
        <v>1</v>
      </c>
      <c r="D16" s="162">
        <v>1182.3</v>
      </c>
      <c r="E16" s="163">
        <f t="shared" si="4"/>
        <v>1182.3</v>
      </c>
      <c r="F16" s="164">
        <f t="shared" si="5"/>
        <v>63.548625000000008</v>
      </c>
      <c r="G16" s="165">
        <v>0</v>
      </c>
      <c r="H16" s="165">
        <f t="shared" si="6"/>
        <v>112.97533333333335</v>
      </c>
      <c r="I16" s="165">
        <f t="shared" si="7"/>
        <v>45.190133333333343</v>
      </c>
      <c r="J16" s="165">
        <f t="shared" si="8"/>
        <v>98.524999999999991</v>
      </c>
      <c r="K16" s="165">
        <f t="shared" si="9"/>
        <v>98.524999999999991</v>
      </c>
      <c r="L16" s="165">
        <f t="shared" si="10"/>
        <v>32.841666666666661</v>
      </c>
      <c r="M16" s="165">
        <f t="shared" ref="M16:M17" si="22">(D16/12)</f>
        <v>98.524999999999991</v>
      </c>
      <c r="N16" s="165">
        <v>0</v>
      </c>
      <c r="O16" s="166">
        <f t="shared" si="12"/>
        <v>550.13075833333335</v>
      </c>
      <c r="P16" s="165">
        <f t="shared" si="21"/>
        <v>202.06200000000001</v>
      </c>
      <c r="Q16" s="165">
        <f t="shared" si="14"/>
        <v>350</v>
      </c>
      <c r="R16" s="165">
        <f t="shared" si="15"/>
        <v>339.2099</v>
      </c>
      <c r="S16" s="165">
        <f t="shared" si="16"/>
        <v>4</v>
      </c>
      <c r="T16" s="165">
        <f t="shared" si="17"/>
        <v>12.600000000000001</v>
      </c>
      <c r="U16" s="165">
        <f t="shared" si="18"/>
        <v>21</v>
      </c>
      <c r="V16" s="122">
        <f t="shared" si="19"/>
        <v>928.87189999999998</v>
      </c>
      <c r="W16" s="167">
        <f t="shared" si="20"/>
        <v>2661.3026583333335</v>
      </c>
      <c r="X16" s="108"/>
      <c r="Y16" s="108"/>
      <c r="Z16" s="108"/>
      <c r="AA16" s="108"/>
      <c r="AB16" s="108"/>
      <c r="AC16" s="108"/>
      <c r="AD16" s="108"/>
    </row>
    <row r="17" spans="1:30" ht="30" customHeight="1">
      <c r="A17" s="121">
        <v>12</v>
      </c>
      <c r="B17" s="30" t="s">
        <v>380</v>
      </c>
      <c r="C17" s="137">
        <v>1</v>
      </c>
      <c r="D17" s="162">
        <f>(2433.48*1.05)/6*8</f>
        <v>3406.8719999999998</v>
      </c>
      <c r="E17" s="163">
        <f t="shared" si="4"/>
        <v>3406.8719999999998</v>
      </c>
      <c r="F17" s="164">
        <f t="shared" si="5"/>
        <v>183.11936999999998</v>
      </c>
      <c r="G17" s="165">
        <v>0</v>
      </c>
      <c r="H17" s="165">
        <f t="shared" si="6"/>
        <v>325.54554666666667</v>
      </c>
      <c r="I17" s="165">
        <f t="shared" si="7"/>
        <v>130.21821866666667</v>
      </c>
      <c r="J17" s="165">
        <f t="shared" si="8"/>
        <v>283.90600000000001</v>
      </c>
      <c r="K17" s="165">
        <f t="shared" si="9"/>
        <v>283.90600000000001</v>
      </c>
      <c r="L17" s="165">
        <f t="shared" si="10"/>
        <v>94.635333333333335</v>
      </c>
      <c r="M17" s="165">
        <f t="shared" si="22"/>
        <v>283.90600000000001</v>
      </c>
      <c r="N17" s="165">
        <v>0</v>
      </c>
      <c r="O17" s="166">
        <f t="shared" si="12"/>
        <v>1585.2364686666665</v>
      </c>
      <c r="P17" s="165">
        <f t="shared" si="21"/>
        <v>68.587680000000006</v>
      </c>
      <c r="Q17" s="165">
        <f t="shared" si="14"/>
        <v>350</v>
      </c>
      <c r="R17" s="165">
        <f t="shared" si="15"/>
        <v>339.2099</v>
      </c>
      <c r="S17" s="165">
        <f t="shared" si="16"/>
        <v>4</v>
      </c>
      <c r="T17" s="165">
        <f t="shared" si="17"/>
        <v>12.600000000000001</v>
      </c>
      <c r="U17" s="165">
        <f t="shared" si="18"/>
        <v>21</v>
      </c>
      <c r="V17" s="122">
        <f t="shared" si="19"/>
        <v>795.39757999999995</v>
      </c>
      <c r="W17" s="167">
        <f t="shared" si="20"/>
        <v>5787.5060486666662</v>
      </c>
      <c r="X17" s="108"/>
      <c r="Y17" s="108"/>
      <c r="Z17" s="108"/>
      <c r="AA17" s="108"/>
      <c r="AB17" s="108"/>
      <c r="AC17" s="108"/>
      <c r="AD17" s="108"/>
    </row>
    <row r="18" spans="1:30" ht="30" customHeight="1">
      <c r="A18" s="121">
        <v>13</v>
      </c>
      <c r="B18" s="30" t="s">
        <v>381</v>
      </c>
      <c r="C18" s="137">
        <v>2</v>
      </c>
      <c r="D18" s="162">
        <f>4039.78*1.05</f>
        <v>4241.7690000000002</v>
      </c>
      <c r="E18" s="163">
        <f t="shared" si="4"/>
        <v>8483.5380000000005</v>
      </c>
      <c r="F18" s="164">
        <f t="shared" si="5"/>
        <v>455.99016749999998</v>
      </c>
      <c r="G18" s="165">
        <v>0</v>
      </c>
      <c r="H18" s="165">
        <f t="shared" si="6"/>
        <v>810.64918666666665</v>
      </c>
      <c r="I18" s="165">
        <f t="shared" si="7"/>
        <v>324.25967466666668</v>
      </c>
      <c r="J18" s="165">
        <f t="shared" si="8"/>
        <v>706.9615</v>
      </c>
      <c r="K18" s="165">
        <f t="shared" si="9"/>
        <v>706.9615</v>
      </c>
      <c r="L18" s="165">
        <f t="shared" si="10"/>
        <v>235.65383333333332</v>
      </c>
      <c r="M18" s="165">
        <v>0</v>
      </c>
      <c r="N18" s="165">
        <v>0</v>
      </c>
      <c r="O18" s="166">
        <f t="shared" si="12"/>
        <v>3240.4758621666665</v>
      </c>
      <c r="P18" s="165">
        <f t="shared" si="21"/>
        <v>36.987719999999968</v>
      </c>
      <c r="Q18" s="165">
        <f t="shared" si="14"/>
        <v>700</v>
      </c>
      <c r="R18" s="165">
        <f t="shared" si="15"/>
        <v>678.41980000000001</v>
      </c>
      <c r="S18" s="165">
        <f t="shared" si="16"/>
        <v>8</v>
      </c>
      <c r="T18" s="165">
        <f t="shared" si="17"/>
        <v>25.200000000000003</v>
      </c>
      <c r="U18" s="165">
        <f t="shared" si="18"/>
        <v>42</v>
      </c>
      <c r="V18" s="122">
        <f t="shared" si="19"/>
        <v>1490.60752</v>
      </c>
      <c r="W18" s="167">
        <f t="shared" si="20"/>
        <v>13214.621382166666</v>
      </c>
      <c r="X18" s="108"/>
      <c r="Y18" s="108"/>
      <c r="Z18" s="108"/>
      <c r="AA18" s="108"/>
      <c r="AB18" s="108"/>
      <c r="AC18" s="108"/>
      <c r="AD18" s="108"/>
    </row>
    <row r="19" spans="1:30" ht="12.75" customHeight="1">
      <c r="A19" s="121">
        <v>14</v>
      </c>
      <c r="B19" s="30" t="s">
        <v>382</v>
      </c>
      <c r="C19" s="137">
        <v>8</v>
      </c>
      <c r="D19" s="162">
        <f>2508.92*1.05</f>
        <v>2634.366</v>
      </c>
      <c r="E19" s="163">
        <f t="shared" si="4"/>
        <v>21074.928</v>
      </c>
      <c r="F19" s="164">
        <f t="shared" si="5"/>
        <v>1132.7773799999998</v>
      </c>
      <c r="G19" s="165">
        <v>0</v>
      </c>
      <c r="H19" s="165">
        <f t="shared" si="6"/>
        <v>2013.8264533333333</v>
      </c>
      <c r="I19" s="165">
        <f t="shared" si="7"/>
        <v>805.53058133333343</v>
      </c>
      <c r="J19" s="165">
        <f t="shared" si="8"/>
        <v>1756.2439999999999</v>
      </c>
      <c r="K19" s="165">
        <f t="shared" si="9"/>
        <v>1756.2439999999999</v>
      </c>
      <c r="L19" s="165">
        <f t="shared" si="10"/>
        <v>585.41466666666668</v>
      </c>
      <c r="M19" s="165">
        <f t="shared" ref="M19:M20" si="23">(D19/12)</f>
        <v>219.53049999999999</v>
      </c>
      <c r="N19" s="165">
        <v>0</v>
      </c>
      <c r="O19" s="166">
        <f t="shared" si="12"/>
        <v>8269.5675813333328</v>
      </c>
      <c r="P19" s="165">
        <f t="shared" si="21"/>
        <v>919.50432000000001</v>
      </c>
      <c r="Q19" s="165">
        <f t="shared" si="14"/>
        <v>2800</v>
      </c>
      <c r="R19" s="165">
        <f t="shared" si="15"/>
        <v>2713.6792</v>
      </c>
      <c r="S19" s="165">
        <f t="shared" si="16"/>
        <v>32</v>
      </c>
      <c r="T19" s="165">
        <f t="shared" si="17"/>
        <v>100.80000000000001</v>
      </c>
      <c r="U19" s="165">
        <f t="shared" si="18"/>
        <v>168</v>
      </c>
      <c r="V19" s="122">
        <f t="shared" si="19"/>
        <v>6733.9835200000007</v>
      </c>
      <c r="W19" s="167">
        <f t="shared" si="20"/>
        <v>36078.479101333331</v>
      </c>
      <c r="X19" s="108"/>
      <c r="Y19" s="108"/>
      <c r="Z19" s="108"/>
      <c r="AA19" s="108"/>
      <c r="AB19" s="108"/>
      <c r="AC19" s="108"/>
      <c r="AD19" s="108"/>
    </row>
    <row r="20" spans="1:30" ht="12.75" customHeight="1">
      <c r="A20" s="121">
        <v>15</v>
      </c>
      <c r="B20" s="30" t="s">
        <v>383</v>
      </c>
      <c r="C20" s="137">
        <v>2</v>
      </c>
      <c r="D20" s="162">
        <f>1700.95*1.05</f>
        <v>1785.9975000000002</v>
      </c>
      <c r="E20" s="163">
        <f t="shared" si="4"/>
        <v>3571.9950000000003</v>
      </c>
      <c r="F20" s="164">
        <f t="shared" si="5"/>
        <v>191.99473125000003</v>
      </c>
      <c r="G20" s="165">
        <v>0</v>
      </c>
      <c r="H20" s="165">
        <f t="shared" si="6"/>
        <v>341.32396666666676</v>
      </c>
      <c r="I20" s="165">
        <f t="shared" si="7"/>
        <v>136.52958666666672</v>
      </c>
      <c r="J20" s="165">
        <f t="shared" si="8"/>
        <v>297.66625000000005</v>
      </c>
      <c r="K20" s="165">
        <f t="shared" si="9"/>
        <v>297.66625000000005</v>
      </c>
      <c r="L20" s="165">
        <f t="shared" si="10"/>
        <v>99.222083333333345</v>
      </c>
      <c r="M20" s="165">
        <f t="shared" si="23"/>
        <v>148.83312500000002</v>
      </c>
      <c r="N20" s="165">
        <v>0</v>
      </c>
      <c r="O20" s="166">
        <f t="shared" si="12"/>
        <v>1513.2359929166669</v>
      </c>
      <c r="P20" s="165">
        <f t="shared" si="21"/>
        <v>331.68029999999999</v>
      </c>
      <c r="Q20" s="165">
        <f t="shared" si="14"/>
        <v>700</v>
      </c>
      <c r="R20" s="165">
        <f t="shared" si="15"/>
        <v>678.41980000000001</v>
      </c>
      <c r="S20" s="165">
        <f t="shared" si="16"/>
        <v>8</v>
      </c>
      <c r="T20" s="165">
        <f t="shared" si="17"/>
        <v>25.200000000000003</v>
      </c>
      <c r="U20" s="165">
        <f t="shared" si="18"/>
        <v>42</v>
      </c>
      <c r="V20" s="122">
        <f t="shared" si="19"/>
        <v>1785.3001000000002</v>
      </c>
      <c r="W20" s="167">
        <f t="shared" si="20"/>
        <v>6870.5310929166681</v>
      </c>
      <c r="X20" s="108"/>
      <c r="Y20" s="108"/>
      <c r="Z20" s="108"/>
      <c r="AA20" s="108"/>
      <c r="AB20" s="108"/>
      <c r="AC20" s="108"/>
      <c r="AD20" s="108"/>
    </row>
    <row r="21" spans="1:30" ht="30" customHeight="1">
      <c r="A21" s="121">
        <v>16</v>
      </c>
      <c r="B21" s="30" t="s">
        <v>384</v>
      </c>
      <c r="C21" s="137">
        <v>2</v>
      </c>
      <c r="D21" s="162">
        <f>4039.78*1.05</f>
        <v>4241.7690000000002</v>
      </c>
      <c r="E21" s="163">
        <f t="shared" si="4"/>
        <v>8483.5380000000005</v>
      </c>
      <c r="F21" s="164">
        <f t="shared" si="5"/>
        <v>455.99016749999998</v>
      </c>
      <c r="G21" s="165">
        <v>0</v>
      </c>
      <c r="H21" s="165">
        <f t="shared" si="6"/>
        <v>810.64918666666665</v>
      </c>
      <c r="I21" s="165">
        <f t="shared" si="7"/>
        <v>324.25967466666668</v>
      </c>
      <c r="J21" s="165">
        <f t="shared" si="8"/>
        <v>706.9615</v>
      </c>
      <c r="K21" s="165">
        <f t="shared" si="9"/>
        <v>706.9615</v>
      </c>
      <c r="L21" s="165">
        <f t="shared" si="10"/>
        <v>235.65383333333332</v>
      </c>
      <c r="M21" s="165">
        <v>0</v>
      </c>
      <c r="N21" s="165">
        <v>0</v>
      </c>
      <c r="O21" s="166">
        <f t="shared" si="12"/>
        <v>3240.4758621666665</v>
      </c>
      <c r="P21" s="165">
        <f t="shared" si="21"/>
        <v>36.987719999999968</v>
      </c>
      <c r="Q21" s="165">
        <f t="shared" si="14"/>
        <v>700</v>
      </c>
      <c r="R21" s="165">
        <f t="shared" si="15"/>
        <v>678.41980000000001</v>
      </c>
      <c r="S21" s="165">
        <f t="shared" si="16"/>
        <v>8</v>
      </c>
      <c r="T21" s="165">
        <f t="shared" si="17"/>
        <v>25.200000000000003</v>
      </c>
      <c r="U21" s="165">
        <f t="shared" si="18"/>
        <v>42</v>
      </c>
      <c r="V21" s="122">
        <f t="shared" si="19"/>
        <v>1490.60752</v>
      </c>
      <c r="W21" s="167">
        <f t="shared" si="20"/>
        <v>13214.621382166666</v>
      </c>
      <c r="X21" s="108"/>
      <c r="Y21" s="108"/>
      <c r="Z21" s="108"/>
      <c r="AA21" s="108"/>
      <c r="AB21" s="108"/>
      <c r="AC21" s="108"/>
      <c r="AD21" s="108"/>
    </row>
    <row r="22" spans="1:30" ht="30" customHeight="1">
      <c r="A22" s="121">
        <v>17</v>
      </c>
      <c r="B22" s="30" t="s">
        <v>385</v>
      </c>
      <c r="C22" s="137">
        <v>8</v>
      </c>
      <c r="D22" s="162">
        <f>2508.92*1.05</f>
        <v>2634.366</v>
      </c>
      <c r="E22" s="163">
        <f t="shared" si="4"/>
        <v>21074.928</v>
      </c>
      <c r="F22" s="164">
        <f t="shared" si="5"/>
        <v>1132.7773799999998</v>
      </c>
      <c r="G22" s="165">
        <v>0</v>
      </c>
      <c r="H22" s="165">
        <f t="shared" si="6"/>
        <v>2013.8264533333333</v>
      </c>
      <c r="I22" s="165">
        <f t="shared" si="7"/>
        <v>805.53058133333343</v>
      </c>
      <c r="J22" s="165">
        <f t="shared" si="8"/>
        <v>1756.2439999999999</v>
      </c>
      <c r="K22" s="165">
        <f t="shared" si="9"/>
        <v>1756.2439999999999</v>
      </c>
      <c r="L22" s="165">
        <f t="shared" si="10"/>
        <v>585.41466666666668</v>
      </c>
      <c r="M22" s="165">
        <f>(D22/12)</f>
        <v>219.53049999999999</v>
      </c>
      <c r="N22" s="165">
        <v>0</v>
      </c>
      <c r="O22" s="166">
        <f t="shared" si="12"/>
        <v>8269.5675813333328</v>
      </c>
      <c r="P22" s="165">
        <f t="shared" si="21"/>
        <v>919.50432000000001</v>
      </c>
      <c r="Q22" s="165">
        <f t="shared" si="14"/>
        <v>2800</v>
      </c>
      <c r="R22" s="165">
        <f t="shared" si="15"/>
        <v>2713.6792</v>
      </c>
      <c r="S22" s="165">
        <f t="shared" si="16"/>
        <v>32</v>
      </c>
      <c r="T22" s="165">
        <f t="shared" si="17"/>
        <v>100.80000000000001</v>
      </c>
      <c r="U22" s="165">
        <f t="shared" si="18"/>
        <v>168</v>
      </c>
      <c r="V22" s="122">
        <f t="shared" si="19"/>
        <v>6733.9835200000007</v>
      </c>
      <c r="W22" s="167">
        <f t="shared" si="20"/>
        <v>36078.479101333331</v>
      </c>
      <c r="X22" s="108"/>
      <c r="Y22" s="108"/>
      <c r="Z22" s="108"/>
      <c r="AA22" s="108"/>
      <c r="AB22" s="108"/>
      <c r="AC22" s="108"/>
      <c r="AD22" s="108"/>
    </row>
    <row r="23" spans="1:30" ht="30" customHeight="1">
      <c r="A23" s="121">
        <v>18</v>
      </c>
      <c r="B23" s="30" t="s">
        <v>386</v>
      </c>
      <c r="C23" s="137">
        <v>2</v>
      </c>
      <c r="D23" s="162">
        <f>1700.95*1.05</f>
        <v>1785.9975000000002</v>
      </c>
      <c r="E23" s="163">
        <f t="shared" si="4"/>
        <v>3571.9950000000003</v>
      </c>
      <c r="F23" s="164">
        <f t="shared" si="5"/>
        <v>191.99473125000003</v>
      </c>
      <c r="G23" s="165">
        <v>0</v>
      </c>
      <c r="H23" s="165">
        <f t="shared" si="6"/>
        <v>341.32396666666676</v>
      </c>
      <c r="I23" s="165">
        <f t="shared" si="7"/>
        <v>136.52958666666672</v>
      </c>
      <c r="J23" s="165">
        <f t="shared" si="8"/>
        <v>297.66625000000005</v>
      </c>
      <c r="K23" s="165">
        <f t="shared" si="9"/>
        <v>297.66625000000005</v>
      </c>
      <c r="L23" s="165">
        <f t="shared" si="10"/>
        <v>99.222083333333345</v>
      </c>
      <c r="M23" s="165">
        <v>0</v>
      </c>
      <c r="N23" s="165">
        <v>0</v>
      </c>
      <c r="O23" s="166">
        <f t="shared" si="12"/>
        <v>1364.4028679166668</v>
      </c>
      <c r="P23" s="165">
        <f t="shared" si="21"/>
        <v>331.68029999999999</v>
      </c>
      <c r="Q23" s="165">
        <f t="shared" si="14"/>
        <v>700</v>
      </c>
      <c r="R23" s="165">
        <f t="shared" si="15"/>
        <v>678.41980000000001</v>
      </c>
      <c r="S23" s="165">
        <f t="shared" si="16"/>
        <v>8</v>
      </c>
      <c r="T23" s="165">
        <f t="shared" si="17"/>
        <v>25.200000000000003</v>
      </c>
      <c r="U23" s="165">
        <f t="shared" si="18"/>
        <v>42</v>
      </c>
      <c r="V23" s="122">
        <f t="shared" si="19"/>
        <v>1785.3001000000002</v>
      </c>
      <c r="W23" s="167">
        <f t="shared" si="20"/>
        <v>6721.697967916667</v>
      </c>
      <c r="X23" s="108"/>
      <c r="Y23" s="108"/>
      <c r="Z23" s="108"/>
      <c r="AA23" s="108"/>
      <c r="AB23" s="108"/>
      <c r="AC23" s="108"/>
      <c r="AD23" s="108"/>
    </row>
    <row r="24" spans="1:30" ht="30" customHeight="1">
      <c r="A24" s="121">
        <v>19</v>
      </c>
      <c r="B24" s="30" t="s">
        <v>387</v>
      </c>
      <c r="C24" s="137">
        <v>1</v>
      </c>
      <c r="D24" s="162">
        <f>4039.78*1.05</f>
        <v>4241.7690000000002</v>
      </c>
      <c r="E24" s="163">
        <f t="shared" si="4"/>
        <v>4241.7690000000002</v>
      </c>
      <c r="F24" s="164">
        <f t="shared" si="5"/>
        <v>227.99508374999999</v>
      </c>
      <c r="G24" s="165">
        <v>0</v>
      </c>
      <c r="H24" s="165">
        <f t="shared" si="6"/>
        <v>405.32459333333333</v>
      </c>
      <c r="I24" s="165">
        <f t="shared" si="7"/>
        <v>162.12983733333334</v>
      </c>
      <c r="J24" s="165">
        <f t="shared" si="8"/>
        <v>353.48075</v>
      </c>
      <c r="K24" s="165">
        <f t="shared" si="9"/>
        <v>353.48075</v>
      </c>
      <c r="L24" s="165">
        <f t="shared" si="10"/>
        <v>117.82691666666666</v>
      </c>
      <c r="M24" s="165">
        <v>0</v>
      </c>
      <c r="N24" s="165">
        <v>0</v>
      </c>
      <c r="O24" s="166">
        <f t="shared" si="12"/>
        <v>1620.2379310833333</v>
      </c>
      <c r="P24" s="165">
        <f t="shared" si="21"/>
        <v>18.493859999999984</v>
      </c>
      <c r="Q24" s="165">
        <f t="shared" si="14"/>
        <v>350</v>
      </c>
      <c r="R24" s="165">
        <f t="shared" si="15"/>
        <v>339.2099</v>
      </c>
      <c r="S24" s="165">
        <f t="shared" si="16"/>
        <v>4</v>
      </c>
      <c r="T24" s="165">
        <f t="shared" si="17"/>
        <v>12.600000000000001</v>
      </c>
      <c r="U24" s="165">
        <f t="shared" si="18"/>
        <v>21</v>
      </c>
      <c r="V24" s="122">
        <f t="shared" si="19"/>
        <v>745.30376000000001</v>
      </c>
      <c r="W24" s="167">
        <f t="shared" si="20"/>
        <v>6607.310691083333</v>
      </c>
      <c r="X24" s="108"/>
      <c r="Y24" s="108"/>
      <c r="Z24" s="108"/>
      <c r="AA24" s="108"/>
      <c r="AB24" s="108"/>
      <c r="AC24" s="108"/>
      <c r="AD24" s="108"/>
    </row>
    <row r="25" spans="1:30" ht="30" customHeight="1">
      <c r="A25" s="121">
        <v>20</v>
      </c>
      <c r="B25" s="30" t="s">
        <v>388</v>
      </c>
      <c r="C25" s="137">
        <v>2</v>
      </c>
      <c r="D25" s="162">
        <v>2634.37</v>
      </c>
      <c r="E25" s="163">
        <f t="shared" si="4"/>
        <v>5268.74</v>
      </c>
      <c r="F25" s="164">
        <f t="shared" si="5"/>
        <v>283.19477499999994</v>
      </c>
      <c r="G25" s="165">
        <v>0</v>
      </c>
      <c r="H25" s="165">
        <f t="shared" si="6"/>
        <v>503.45737777777777</v>
      </c>
      <c r="I25" s="165">
        <f t="shared" si="7"/>
        <v>201.38295111111111</v>
      </c>
      <c r="J25" s="165">
        <f t="shared" si="8"/>
        <v>439.06166666666667</v>
      </c>
      <c r="K25" s="165">
        <f t="shared" si="9"/>
        <v>439.06166666666667</v>
      </c>
      <c r="L25" s="165">
        <f t="shared" si="10"/>
        <v>146.35388888888889</v>
      </c>
      <c r="M25" s="165">
        <f>D25/12</f>
        <v>219.53083333333333</v>
      </c>
      <c r="N25" s="165">
        <v>0</v>
      </c>
      <c r="O25" s="166">
        <f t="shared" si="12"/>
        <v>2232.0431594444444</v>
      </c>
      <c r="P25" s="165">
        <f t="shared" si="21"/>
        <v>229.87560000000002</v>
      </c>
      <c r="Q25" s="165">
        <f t="shared" si="14"/>
        <v>700</v>
      </c>
      <c r="R25" s="165">
        <f t="shared" si="15"/>
        <v>678.41980000000001</v>
      </c>
      <c r="S25" s="165">
        <f t="shared" si="16"/>
        <v>8</v>
      </c>
      <c r="T25" s="165">
        <f t="shared" si="17"/>
        <v>25.200000000000003</v>
      </c>
      <c r="U25" s="165">
        <f t="shared" si="18"/>
        <v>42</v>
      </c>
      <c r="V25" s="122">
        <f t="shared" si="19"/>
        <v>1683.4954</v>
      </c>
      <c r="W25" s="167">
        <f t="shared" si="20"/>
        <v>9184.2785594444449</v>
      </c>
      <c r="X25" s="108"/>
      <c r="Y25" s="108"/>
      <c r="Z25" s="108"/>
      <c r="AA25" s="108"/>
      <c r="AB25" s="108"/>
      <c r="AC25" s="108"/>
      <c r="AD25" s="108"/>
    </row>
    <row r="26" spans="1:30" ht="30" customHeight="1">
      <c r="A26" s="121">
        <v>21</v>
      </c>
      <c r="B26" s="30" t="s">
        <v>389</v>
      </c>
      <c r="C26" s="137">
        <v>1</v>
      </c>
      <c r="D26" s="162">
        <v>1786</v>
      </c>
      <c r="E26" s="163">
        <f t="shared" si="4"/>
        <v>1786</v>
      </c>
      <c r="F26" s="164">
        <f t="shared" si="5"/>
        <v>95.997500000000002</v>
      </c>
      <c r="G26" s="165">
        <v>0</v>
      </c>
      <c r="H26" s="165">
        <f t="shared" si="6"/>
        <v>170.66222222222223</v>
      </c>
      <c r="I26" s="165">
        <f t="shared" si="7"/>
        <v>68.264888888888891</v>
      </c>
      <c r="J26" s="165">
        <f t="shared" si="8"/>
        <v>148.83333333333334</v>
      </c>
      <c r="K26" s="165">
        <f t="shared" si="9"/>
        <v>148.83333333333334</v>
      </c>
      <c r="L26" s="165">
        <f t="shared" si="10"/>
        <v>49.611111111111114</v>
      </c>
      <c r="M26" s="165">
        <v>0</v>
      </c>
      <c r="N26" s="165">
        <v>0</v>
      </c>
      <c r="O26" s="166">
        <f t="shared" si="12"/>
        <v>682.20238888888889</v>
      </c>
      <c r="P26" s="165">
        <f t="shared" si="21"/>
        <v>165.84</v>
      </c>
      <c r="Q26" s="165">
        <f t="shared" si="14"/>
        <v>350</v>
      </c>
      <c r="R26" s="165">
        <f t="shared" si="15"/>
        <v>339.2099</v>
      </c>
      <c r="S26" s="165">
        <f t="shared" si="16"/>
        <v>4</v>
      </c>
      <c r="T26" s="165">
        <f t="shared" si="17"/>
        <v>12.600000000000001</v>
      </c>
      <c r="U26" s="165">
        <f t="shared" si="18"/>
        <v>21</v>
      </c>
      <c r="V26" s="122">
        <f t="shared" si="19"/>
        <v>892.6499</v>
      </c>
      <c r="W26" s="167">
        <f t="shared" si="20"/>
        <v>3360.8522888888888</v>
      </c>
      <c r="X26" s="108"/>
      <c r="Y26" s="108"/>
      <c r="Z26" s="108"/>
      <c r="AA26" s="108"/>
      <c r="AB26" s="108"/>
      <c r="AC26" s="108"/>
      <c r="AD26" s="108"/>
    </row>
    <row r="27" spans="1:30" ht="30" customHeight="1">
      <c r="A27" s="121">
        <v>22</v>
      </c>
      <c r="B27" s="30" t="s">
        <v>387</v>
      </c>
      <c r="C27" s="137">
        <v>1</v>
      </c>
      <c r="D27" s="162">
        <f>4039.78*1.05</f>
        <v>4241.7690000000002</v>
      </c>
      <c r="E27" s="163">
        <f t="shared" si="4"/>
        <v>4241.7690000000002</v>
      </c>
      <c r="F27" s="164">
        <f t="shared" si="5"/>
        <v>227.99508374999999</v>
      </c>
      <c r="G27" s="165">
        <v>0</v>
      </c>
      <c r="H27" s="165">
        <f t="shared" si="6"/>
        <v>405.32459333333333</v>
      </c>
      <c r="I27" s="165">
        <f t="shared" si="7"/>
        <v>162.12983733333334</v>
      </c>
      <c r="J27" s="165">
        <f t="shared" si="8"/>
        <v>353.48075</v>
      </c>
      <c r="K27" s="165">
        <f t="shared" si="9"/>
        <v>353.48075</v>
      </c>
      <c r="L27" s="165">
        <f t="shared" si="10"/>
        <v>117.82691666666666</v>
      </c>
      <c r="M27" s="165">
        <v>0</v>
      </c>
      <c r="N27" s="165">
        <v>0</v>
      </c>
      <c r="O27" s="166">
        <f t="shared" si="12"/>
        <v>1620.2379310833333</v>
      </c>
      <c r="P27" s="165">
        <f t="shared" si="21"/>
        <v>18.493859999999984</v>
      </c>
      <c r="Q27" s="165">
        <f t="shared" si="14"/>
        <v>350</v>
      </c>
      <c r="R27" s="165">
        <f t="shared" si="15"/>
        <v>339.2099</v>
      </c>
      <c r="S27" s="165">
        <f t="shared" si="16"/>
        <v>4</v>
      </c>
      <c r="T27" s="165">
        <f t="shared" si="17"/>
        <v>12.600000000000001</v>
      </c>
      <c r="U27" s="165">
        <f t="shared" si="18"/>
        <v>21</v>
      </c>
      <c r="V27" s="122">
        <f t="shared" si="19"/>
        <v>745.30376000000001</v>
      </c>
      <c r="W27" s="167">
        <f t="shared" si="20"/>
        <v>6607.310691083333</v>
      </c>
      <c r="X27" s="108"/>
      <c r="Y27" s="108"/>
      <c r="Z27" s="108"/>
      <c r="AA27" s="108"/>
      <c r="AB27" s="108"/>
      <c r="AC27" s="108"/>
      <c r="AD27" s="108"/>
    </row>
    <row r="28" spans="1:30" ht="30" customHeight="1">
      <c r="A28" s="121">
        <v>23</v>
      </c>
      <c r="B28" s="30" t="s">
        <v>388</v>
      </c>
      <c r="C28" s="137">
        <v>4</v>
      </c>
      <c r="D28" s="162">
        <f>2508.92*1.05</f>
        <v>2634.366</v>
      </c>
      <c r="E28" s="163">
        <f t="shared" si="4"/>
        <v>10537.464</v>
      </c>
      <c r="F28" s="164">
        <f t="shared" si="5"/>
        <v>566.38868999999988</v>
      </c>
      <c r="G28" s="165">
        <v>0</v>
      </c>
      <c r="H28" s="165">
        <f t="shared" si="6"/>
        <v>1006.9132266666667</v>
      </c>
      <c r="I28" s="165">
        <f t="shared" si="7"/>
        <v>402.76529066666671</v>
      </c>
      <c r="J28" s="165">
        <f t="shared" si="8"/>
        <v>878.12199999999996</v>
      </c>
      <c r="K28" s="165">
        <f t="shared" si="9"/>
        <v>878.12199999999996</v>
      </c>
      <c r="L28" s="165">
        <f t="shared" si="10"/>
        <v>292.70733333333334</v>
      </c>
      <c r="M28" s="165">
        <f>(D28/12)</f>
        <v>219.53049999999999</v>
      </c>
      <c r="N28" s="165">
        <v>0</v>
      </c>
      <c r="O28" s="166">
        <f t="shared" si="12"/>
        <v>4244.5490406666668</v>
      </c>
      <c r="P28" s="165">
        <f t="shared" si="21"/>
        <v>459.75216</v>
      </c>
      <c r="Q28" s="165">
        <f t="shared" si="14"/>
        <v>1400</v>
      </c>
      <c r="R28" s="165">
        <f t="shared" si="15"/>
        <v>1356.8396</v>
      </c>
      <c r="S28" s="165">
        <f t="shared" si="16"/>
        <v>16</v>
      </c>
      <c r="T28" s="165">
        <f t="shared" si="17"/>
        <v>50.400000000000006</v>
      </c>
      <c r="U28" s="165">
        <f t="shared" si="18"/>
        <v>84</v>
      </c>
      <c r="V28" s="122">
        <f t="shared" si="19"/>
        <v>3366.9917600000003</v>
      </c>
      <c r="W28" s="167">
        <f t="shared" si="20"/>
        <v>18149.004800666666</v>
      </c>
      <c r="X28" s="108"/>
      <c r="Y28" s="108"/>
      <c r="Z28" s="108"/>
      <c r="AA28" s="108"/>
      <c r="AB28" s="108"/>
      <c r="AC28" s="108"/>
      <c r="AD28" s="108"/>
    </row>
    <row r="29" spans="1:30" ht="30" customHeight="1">
      <c r="A29" s="121">
        <v>24</v>
      </c>
      <c r="B29" s="30" t="s">
        <v>381</v>
      </c>
      <c r="C29" s="137">
        <v>2</v>
      </c>
      <c r="D29" s="162">
        <f>4039.78*1.05</f>
        <v>4241.7690000000002</v>
      </c>
      <c r="E29" s="163">
        <f t="shared" si="4"/>
        <v>8483.5380000000005</v>
      </c>
      <c r="F29" s="164">
        <f t="shared" si="5"/>
        <v>455.99016749999998</v>
      </c>
      <c r="G29" s="165">
        <v>0</v>
      </c>
      <c r="H29" s="165">
        <f t="shared" si="6"/>
        <v>810.64918666666665</v>
      </c>
      <c r="I29" s="165">
        <f t="shared" si="7"/>
        <v>324.25967466666668</v>
      </c>
      <c r="J29" s="165">
        <f t="shared" si="8"/>
        <v>706.9615</v>
      </c>
      <c r="K29" s="165">
        <f t="shared" si="9"/>
        <v>706.9615</v>
      </c>
      <c r="L29" s="165">
        <f t="shared" si="10"/>
        <v>235.65383333333332</v>
      </c>
      <c r="M29" s="165">
        <v>0</v>
      </c>
      <c r="N29" s="165">
        <v>0</v>
      </c>
      <c r="O29" s="166">
        <f t="shared" si="12"/>
        <v>3240.4758621666665</v>
      </c>
      <c r="P29" s="165">
        <f t="shared" si="21"/>
        <v>36.987719999999968</v>
      </c>
      <c r="Q29" s="165">
        <f t="shared" si="14"/>
        <v>700</v>
      </c>
      <c r="R29" s="165">
        <f t="shared" si="15"/>
        <v>678.41980000000001</v>
      </c>
      <c r="S29" s="165">
        <f t="shared" si="16"/>
        <v>8</v>
      </c>
      <c r="T29" s="165">
        <f t="shared" si="17"/>
        <v>25.200000000000003</v>
      </c>
      <c r="U29" s="165">
        <f t="shared" si="18"/>
        <v>42</v>
      </c>
      <c r="V29" s="122">
        <f t="shared" si="19"/>
        <v>1490.60752</v>
      </c>
      <c r="W29" s="167">
        <f t="shared" si="20"/>
        <v>13214.621382166666</v>
      </c>
      <c r="X29" s="108"/>
      <c r="Y29" s="108"/>
      <c r="Z29" s="108"/>
      <c r="AA29" s="108"/>
      <c r="AB29" s="108"/>
      <c r="AC29" s="108"/>
      <c r="AD29" s="108"/>
    </row>
    <row r="30" spans="1:30" ht="30" customHeight="1">
      <c r="A30" s="121">
        <v>25</v>
      </c>
      <c r="B30" s="30" t="s">
        <v>382</v>
      </c>
      <c r="C30" s="137">
        <v>8</v>
      </c>
      <c r="D30" s="162">
        <f>2508.92*1.05</f>
        <v>2634.366</v>
      </c>
      <c r="E30" s="163">
        <f t="shared" si="4"/>
        <v>21074.928</v>
      </c>
      <c r="F30" s="164">
        <f t="shared" si="5"/>
        <v>1132.7773799999998</v>
      </c>
      <c r="G30" s="165">
        <v>0</v>
      </c>
      <c r="H30" s="165">
        <f t="shared" si="6"/>
        <v>2013.8264533333333</v>
      </c>
      <c r="I30" s="165">
        <f t="shared" si="7"/>
        <v>805.53058133333343</v>
      </c>
      <c r="J30" s="165">
        <f t="shared" si="8"/>
        <v>1756.2439999999999</v>
      </c>
      <c r="K30" s="165">
        <f t="shared" si="9"/>
        <v>1756.2439999999999</v>
      </c>
      <c r="L30" s="165">
        <f t="shared" si="10"/>
        <v>585.41466666666668</v>
      </c>
      <c r="M30" s="165">
        <v>0</v>
      </c>
      <c r="N30" s="165">
        <v>0</v>
      </c>
      <c r="O30" s="166">
        <f t="shared" si="12"/>
        <v>8050.0370813333329</v>
      </c>
      <c r="P30" s="165">
        <f t="shared" si="21"/>
        <v>919.50432000000001</v>
      </c>
      <c r="Q30" s="165">
        <f t="shared" si="14"/>
        <v>2800</v>
      </c>
      <c r="R30" s="165">
        <f t="shared" si="15"/>
        <v>2713.6792</v>
      </c>
      <c r="S30" s="165">
        <f t="shared" si="16"/>
        <v>32</v>
      </c>
      <c r="T30" s="165">
        <f t="shared" si="17"/>
        <v>100.80000000000001</v>
      </c>
      <c r="U30" s="165">
        <f t="shared" si="18"/>
        <v>168</v>
      </c>
      <c r="V30" s="122">
        <f t="shared" si="19"/>
        <v>6733.9835200000007</v>
      </c>
      <c r="W30" s="167">
        <f t="shared" si="20"/>
        <v>35858.94860133333</v>
      </c>
      <c r="X30" s="108"/>
      <c r="Y30" s="108"/>
      <c r="Z30" s="108"/>
      <c r="AA30" s="108"/>
      <c r="AB30" s="108"/>
      <c r="AC30" s="108"/>
      <c r="AD30" s="108"/>
    </row>
    <row r="31" spans="1:30" ht="30" customHeight="1">
      <c r="A31" s="121">
        <v>26</v>
      </c>
      <c r="B31" s="30" t="s">
        <v>383</v>
      </c>
      <c r="C31" s="137">
        <v>2</v>
      </c>
      <c r="D31" s="162">
        <f>1700.95*1.05</f>
        <v>1785.9975000000002</v>
      </c>
      <c r="E31" s="163">
        <f t="shared" si="4"/>
        <v>3571.9950000000003</v>
      </c>
      <c r="F31" s="164">
        <f t="shared" si="5"/>
        <v>191.99473125000003</v>
      </c>
      <c r="G31" s="165">
        <v>0</v>
      </c>
      <c r="H31" s="165">
        <f t="shared" si="6"/>
        <v>341.32396666666676</v>
      </c>
      <c r="I31" s="165">
        <f t="shared" si="7"/>
        <v>136.52958666666672</v>
      </c>
      <c r="J31" s="165">
        <f t="shared" si="8"/>
        <v>297.66625000000005</v>
      </c>
      <c r="K31" s="165">
        <f t="shared" si="9"/>
        <v>297.66625000000005</v>
      </c>
      <c r="L31" s="165">
        <f t="shared" si="10"/>
        <v>99.222083333333345</v>
      </c>
      <c r="M31" s="165">
        <v>0</v>
      </c>
      <c r="N31" s="165">
        <v>0</v>
      </c>
      <c r="O31" s="166">
        <f t="shared" si="12"/>
        <v>1364.4028679166668</v>
      </c>
      <c r="P31" s="165">
        <f t="shared" si="21"/>
        <v>331.68029999999999</v>
      </c>
      <c r="Q31" s="165">
        <f t="shared" si="14"/>
        <v>700</v>
      </c>
      <c r="R31" s="165">
        <f t="shared" si="15"/>
        <v>678.41980000000001</v>
      </c>
      <c r="S31" s="165">
        <f t="shared" si="16"/>
        <v>8</v>
      </c>
      <c r="T31" s="165">
        <f t="shared" si="17"/>
        <v>25.200000000000003</v>
      </c>
      <c r="U31" s="165">
        <f t="shared" si="18"/>
        <v>42</v>
      </c>
      <c r="V31" s="122">
        <f t="shared" si="19"/>
        <v>1785.3001000000002</v>
      </c>
      <c r="W31" s="167">
        <f t="shared" si="20"/>
        <v>6721.697967916667</v>
      </c>
      <c r="X31" s="108"/>
      <c r="Y31" s="108"/>
      <c r="Z31" s="108"/>
      <c r="AA31" s="108"/>
      <c r="AB31" s="108"/>
      <c r="AC31" s="108"/>
      <c r="AD31" s="108"/>
    </row>
    <row r="32" spans="1:30" ht="30" customHeight="1">
      <c r="A32" s="121">
        <v>27</v>
      </c>
      <c r="B32" s="30" t="s">
        <v>390</v>
      </c>
      <c r="C32" s="137">
        <v>3</v>
      </c>
      <c r="D32" s="162">
        <f>4039.78*1.05</f>
        <v>4241.7690000000002</v>
      </c>
      <c r="E32" s="163">
        <f t="shared" si="4"/>
        <v>12725.307000000001</v>
      </c>
      <c r="F32" s="164">
        <f t="shared" si="5"/>
        <v>683.98525125000003</v>
      </c>
      <c r="G32" s="165">
        <v>0</v>
      </c>
      <c r="H32" s="165">
        <f t="shared" si="6"/>
        <v>1215.97378</v>
      </c>
      <c r="I32" s="165">
        <f t="shared" si="7"/>
        <v>486.38951200000002</v>
      </c>
      <c r="J32" s="165">
        <f t="shared" si="8"/>
        <v>1060.4422500000001</v>
      </c>
      <c r="K32" s="165">
        <f t="shared" si="9"/>
        <v>1060.4422500000001</v>
      </c>
      <c r="L32" s="165">
        <f t="shared" si="10"/>
        <v>353.48075</v>
      </c>
      <c r="M32" s="165">
        <v>0</v>
      </c>
      <c r="N32" s="165">
        <v>0</v>
      </c>
      <c r="O32" s="166">
        <f t="shared" si="12"/>
        <v>4860.71379325</v>
      </c>
      <c r="P32" s="165">
        <f t="shared" si="21"/>
        <v>55.481580000000008</v>
      </c>
      <c r="Q32" s="165">
        <f t="shared" si="14"/>
        <v>1050</v>
      </c>
      <c r="R32" s="165">
        <f t="shared" si="15"/>
        <v>1017.6297000000001</v>
      </c>
      <c r="S32" s="165">
        <f t="shared" si="16"/>
        <v>12</v>
      </c>
      <c r="T32" s="165">
        <f t="shared" si="17"/>
        <v>37.800000000000004</v>
      </c>
      <c r="U32" s="165">
        <f t="shared" si="18"/>
        <v>63</v>
      </c>
      <c r="V32" s="122">
        <f t="shared" si="19"/>
        <v>2235.9112800000003</v>
      </c>
      <c r="W32" s="167">
        <f t="shared" si="20"/>
        <v>19821.932073250002</v>
      </c>
      <c r="X32" s="108"/>
      <c r="Y32" s="108"/>
      <c r="Z32" s="108"/>
      <c r="AA32" s="108"/>
      <c r="AB32" s="108"/>
      <c r="AC32" s="108"/>
      <c r="AD32" s="108"/>
    </row>
    <row r="33" spans="1:30" ht="30" customHeight="1">
      <c r="A33" s="121">
        <v>28</v>
      </c>
      <c r="B33" s="30" t="s">
        <v>391</v>
      </c>
      <c r="C33" s="137">
        <v>12</v>
      </c>
      <c r="D33" s="162">
        <f>2508.92*1.05</f>
        <v>2634.366</v>
      </c>
      <c r="E33" s="163">
        <f t="shared" si="4"/>
        <v>31612.392</v>
      </c>
      <c r="F33" s="164">
        <f t="shared" si="5"/>
        <v>1699.1660700000002</v>
      </c>
      <c r="G33" s="165">
        <v>0</v>
      </c>
      <c r="H33" s="165">
        <f t="shared" si="6"/>
        <v>3020.7396800000006</v>
      </c>
      <c r="I33" s="165">
        <f t="shared" si="7"/>
        <v>1208.2958720000004</v>
      </c>
      <c r="J33" s="165">
        <f t="shared" si="8"/>
        <v>2634.366</v>
      </c>
      <c r="K33" s="165">
        <f t="shared" si="9"/>
        <v>2634.366</v>
      </c>
      <c r="L33" s="165">
        <f t="shared" si="10"/>
        <v>878.12199999999996</v>
      </c>
      <c r="M33" s="165">
        <f>(D33/12)*3</f>
        <v>658.5915</v>
      </c>
      <c r="N33" s="165">
        <v>0</v>
      </c>
      <c r="O33" s="166">
        <f t="shared" si="12"/>
        <v>12733.647122000002</v>
      </c>
      <c r="P33" s="165">
        <f t="shared" si="21"/>
        <v>1379.25648</v>
      </c>
      <c r="Q33" s="165">
        <f t="shared" si="14"/>
        <v>4200</v>
      </c>
      <c r="R33" s="165">
        <f t="shared" si="15"/>
        <v>4070.5188000000003</v>
      </c>
      <c r="S33" s="165">
        <f t="shared" si="16"/>
        <v>48</v>
      </c>
      <c r="T33" s="165">
        <f t="shared" si="17"/>
        <v>151.20000000000002</v>
      </c>
      <c r="U33" s="165">
        <f t="shared" si="18"/>
        <v>252</v>
      </c>
      <c r="V33" s="122">
        <f t="shared" si="19"/>
        <v>10100.975280000001</v>
      </c>
      <c r="W33" s="167">
        <f t="shared" si="20"/>
        <v>54447.014402000001</v>
      </c>
      <c r="X33" s="108"/>
      <c r="Y33" s="108"/>
      <c r="Z33" s="108"/>
      <c r="AA33" s="108"/>
      <c r="AB33" s="108"/>
      <c r="AC33" s="108"/>
      <c r="AD33" s="108"/>
    </row>
    <row r="34" spans="1:30" ht="30" customHeight="1">
      <c r="A34" s="121">
        <v>29</v>
      </c>
      <c r="B34" s="30" t="s">
        <v>392</v>
      </c>
      <c r="C34" s="137">
        <v>3</v>
      </c>
      <c r="D34" s="162">
        <f>1700.95*1.05</f>
        <v>1785.9975000000002</v>
      </c>
      <c r="E34" s="163">
        <f t="shared" si="4"/>
        <v>5357.9925000000003</v>
      </c>
      <c r="F34" s="164">
        <f t="shared" si="5"/>
        <v>287.99209687500002</v>
      </c>
      <c r="G34" s="165">
        <v>0</v>
      </c>
      <c r="H34" s="165">
        <f t="shared" si="6"/>
        <v>511.98595000000012</v>
      </c>
      <c r="I34" s="165">
        <f t="shared" si="7"/>
        <v>204.79438000000005</v>
      </c>
      <c r="J34" s="165">
        <f t="shared" si="8"/>
        <v>446.49937500000004</v>
      </c>
      <c r="K34" s="165">
        <f t="shared" si="9"/>
        <v>446.49937500000004</v>
      </c>
      <c r="L34" s="165">
        <f t="shared" si="10"/>
        <v>148.83312500000002</v>
      </c>
      <c r="M34" s="165">
        <v>0</v>
      </c>
      <c r="N34" s="165">
        <v>0</v>
      </c>
      <c r="O34" s="166">
        <f t="shared" si="12"/>
        <v>2046.6043018750004</v>
      </c>
      <c r="P34" s="165">
        <f t="shared" si="21"/>
        <v>497.52044999999998</v>
      </c>
      <c r="Q34" s="165">
        <f t="shared" si="14"/>
        <v>1050</v>
      </c>
      <c r="R34" s="165">
        <f t="shared" si="15"/>
        <v>1017.6297000000001</v>
      </c>
      <c r="S34" s="165">
        <f t="shared" si="16"/>
        <v>12</v>
      </c>
      <c r="T34" s="165">
        <f t="shared" si="17"/>
        <v>37.800000000000004</v>
      </c>
      <c r="U34" s="165">
        <f t="shared" si="18"/>
        <v>63</v>
      </c>
      <c r="V34" s="122">
        <f t="shared" si="19"/>
        <v>2677.9501500000001</v>
      </c>
      <c r="W34" s="167">
        <f t="shared" si="20"/>
        <v>10082.546951875001</v>
      </c>
      <c r="X34" s="108"/>
      <c r="Y34" s="108"/>
      <c r="Z34" s="108"/>
      <c r="AA34" s="108"/>
      <c r="AB34" s="108"/>
      <c r="AC34" s="108"/>
      <c r="AD34" s="108"/>
    </row>
    <row r="35" spans="1:30" ht="30" customHeight="1">
      <c r="A35" s="121">
        <v>30</v>
      </c>
      <c r="B35" s="30" t="s">
        <v>381</v>
      </c>
      <c r="C35" s="137">
        <v>2</v>
      </c>
      <c r="D35" s="162">
        <f>4039.78*1.05</f>
        <v>4241.7690000000002</v>
      </c>
      <c r="E35" s="163">
        <f t="shared" si="4"/>
        <v>8483.5380000000005</v>
      </c>
      <c r="F35" s="164">
        <f t="shared" si="5"/>
        <v>455.99016749999998</v>
      </c>
      <c r="G35" s="165">
        <v>0</v>
      </c>
      <c r="H35" s="165">
        <f t="shared" si="6"/>
        <v>810.64918666666665</v>
      </c>
      <c r="I35" s="165">
        <f t="shared" si="7"/>
        <v>324.25967466666668</v>
      </c>
      <c r="J35" s="165">
        <f t="shared" si="8"/>
        <v>706.9615</v>
      </c>
      <c r="K35" s="165">
        <f t="shared" si="9"/>
        <v>706.9615</v>
      </c>
      <c r="L35" s="165">
        <f t="shared" si="10"/>
        <v>235.65383333333332</v>
      </c>
      <c r="M35" s="165">
        <v>0</v>
      </c>
      <c r="N35" s="165">
        <v>0</v>
      </c>
      <c r="O35" s="166">
        <f t="shared" si="12"/>
        <v>3240.4758621666665</v>
      </c>
      <c r="P35" s="165">
        <f t="shared" si="21"/>
        <v>36.987719999999968</v>
      </c>
      <c r="Q35" s="165">
        <f t="shared" si="14"/>
        <v>700</v>
      </c>
      <c r="R35" s="165">
        <f t="shared" si="15"/>
        <v>678.41980000000001</v>
      </c>
      <c r="S35" s="165">
        <f t="shared" si="16"/>
        <v>8</v>
      </c>
      <c r="T35" s="165">
        <f t="shared" si="17"/>
        <v>25.200000000000003</v>
      </c>
      <c r="U35" s="165">
        <f t="shared" si="18"/>
        <v>42</v>
      </c>
      <c r="V35" s="122">
        <f t="shared" si="19"/>
        <v>1490.60752</v>
      </c>
      <c r="W35" s="167">
        <f t="shared" si="20"/>
        <v>13214.621382166666</v>
      </c>
      <c r="X35" s="108"/>
      <c r="Y35" s="108"/>
      <c r="Z35" s="108"/>
      <c r="AA35" s="108"/>
      <c r="AB35" s="108"/>
      <c r="AC35" s="108"/>
      <c r="AD35" s="108"/>
    </row>
    <row r="36" spans="1:30" ht="30" customHeight="1">
      <c r="A36" s="121">
        <v>31</v>
      </c>
      <c r="B36" s="30" t="s">
        <v>382</v>
      </c>
      <c r="C36" s="137">
        <v>8</v>
      </c>
      <c r="D36" s="162">
        <f>2508.92*1.05</f>
        <v>2634.366</v>
      </c>
      <c r="E36" s="163">
        <f t="shared" si="4"/>
        <v>21074.928</v>
      </c>
      <c r="F36" s="164">
        <f t="shared" si="5"/>
        <v>1132.7773799999998</v>
      </c>
      <c r="G36" s="165">
        <v>0</v>
      </c>
      <c r="H36" s="165">
        <f t="shared" si="6"/>
        <v>2013.8264533333333</v>
      </c>
      <c r="I36" s="165">
        <f t="shared" si="7"/>
        <v>805.53058133333343</v>
      </c>
      <c r="J36" s="165">
        <f t="shared" si="8"/>
        <v>1756.2439999999999</v>
      </c>
      <c r="K36" s="165">
        <f t="shared" si="9"/>
        <v>1756.2439999999999</v>
      </c>
      <c r="L36" s="165">
        <f t="shared" si="10"/>
        <v>585.41466666666668</v>
      </c>
      <c r="M36" s="165">
        <f>(D36/12)*2</f>
        <v>439.06099999999998</v>
      </c>
      <c r="N36" s="165">
        <v>0</v>
      </c>
      <c r="O36" s="166">
        <f t="shared" si="12"/>
        <v>8489.0980813333335</v>
      </c>
      <c r="P36" s="165">
        <f t="shared" si="21"/>
        <v>919.50432000000001</v>
      </c>
      <c r="Q36" s="165">
        <f t="shared" si="14"/>
        <v>2800</v>
      </c>
      <c r="R36" s="165">
        <f t="shared" si="15"/>
        <v>2713.6792</v>
      </c>
      <c r="S36" s="165">
        <f t="shared" si="16"/>
        <v>32</v>
      </c>
      <c r="T36" s="165">
        <f t="shared" si="17"/>
        <v>100.80000000000001</v>
      </c>
      <c r="U36" s="165">
        <f t="shared" si="18"/>
        <v>168</v>
      </c>
      <c r="V36" s="122">
        <f t="shared" si="19"/>
        <v>6733.9835200000007</v>
      </c>
      <c r="W36" s="167">
        <f t="shared" si="20"/>
        <v>36298.009601333331</v>
      </c>
      <c r="X36" s="108"/>
      <c r="Y36" s="108"/>
      <c r="Z36" s="108"/>
      <c r="AA36" s="108"/>
      <c r="AB36" s="108"/>
      <c r="AC36" s="108"/>
      <c r="AD36" s="108"/>
    </row>
    <row r="37" spans="1:30" ht="30" customHeight="1">
      <c r="A37" s="121">
        <v>32</v>
      </c>
      <c r="B37" s="30" t="s">
        <v>383</v>
      </c>
      <c r="C37" s="137">
        <v>2</v>
      </c>
      <c r="D37" s="162">
        <f>1700.95*1.05</f>
        <v>1785.9975000000002</v>
      </c>
      <c r="E37" s="163">
        <f t="shared" si="4"/>
        <v>3571.9950000000003</v>
      </c>
      <c r="F37" s="164">
        <f t="shared" si="5"/>
        <v>191.99473125000003</v>
      </c>
      <c r="G37" s="165">
        <v>0</v>
      </c>
      <c r="H37" s="165">
        <f t="shared" si="6"/>
        <v>341.32396666666676</v>
      </c>
      <c r="I37" s="165">
        <f t="shared" si="7"/>
        <v>136.52958666666672</v>
      </c>
      <c r="J37" s="165">
        <f t="shared" si="8"/>
        <v>297.66625000000005</v>
      </c>
      <c r="K37" s="165">
        <f t="shared" si="9"/>
        <v>297.66625000000005</v>
      </c>
      <c r="L37" s="165">
        <f t="shared" si="10"/>
        <v>99.222083333333345</v>
      </c>
      <c r="M37" s="165">
        <v>0</v>
      </c>
      <c r="N37" s="165">
        <v>0</v>
      </c>
      <c r="O37" s="166">
        <f t="shared" si="12"/>
        <v>1364.4028679166668</v>
      </c>
      <c r="P37" s="165">
        <f t="shared" si="21"/>
        <v>331.68029999999999</v>
      </c>
      <c r="Q37" s="165">
        <f t="shared" si="14"/>
        <v>700</v>
      </c>
      <c r="R37" s="165">
        <f t="shared" si="15"/>
        <v>678.41980000000001</v>
      </c>
      <c r="S37" s="165">
        <f t="shared" si="16"/>
        <v>8</v>
      </c>
      <c r="T37" s="165">
        <f t="shared" si="17"/>
        <v>25.200000000000003</v>
      </c>
      <c r="U37" s="165">
        <f t="shared" si="18"/>
        <v>42</v>
      </c>
      <c r="V37" s="122">
        <f t="shared" si="19"/>
        <v>1785.3001000000002</v>
      </c>
      <c r="W37" s="167">
        <f t="shared" si="20"/>
        <v>6721.697967916667</v>
      </c>
      <c r="X37" s="108"/>
      <c r="Y37" s="108"/>
      <c r="Z37" s="108"/>
      <c r="AA37" s="108"/>
      <c r="AB37" s="108"/>
      <c r="AC37" s="108"/>
      <c r="AD37" s="108"/>
    </row>
    <row r="38" spans="1:30" ht="30" hidden="1" customHeight="1">
      <c r="A38" s="121">
        <v>33</v>
      </c>
      <c r="B38" s="30"/>
      <c r="C38" s="137"/>
      <c r="D38" s="162"/>
      <c r="E38" s="163">
        <f t="shared" si="4"/>
        <v>0</v>
      </c>
      <c r="F38" s="164">
        <f t="shared" si="5"/>
        <v>0</v>
      </c>
      <c r="G38" s="165">
        <v>0</v>
      </c>
      <c r="H38" s="165">
        <f t="shared" si="6"/>
        <v>0</v>
      </c>
      <c r="I38" s="165">
        <f t="shared" si="7"/>
        <v>0</v>
      </c>
      <c r="J38" s="165">
        <f t="shared" si="8"/>
        <v>0</v>
      </c>
      <c r="K38" s="165">
        <f t="shared" si="9"/>
        <v>0</v>
      </c>
      <c r="L38" s="165">
        <f t="shared" si="10"/>
        <v>0</v>
      </c>
      <c r="M38" s="165">
        <f t="shared" ref="M38:M39" si="24">D38/12</f>
        <v>0</v>
      </c>
      <c r="N38" s="165">
        <v>0</v>
      </c>
      <c r="O38" s="166">
        <f t="shared" si="12"/>
        <v>0</v>
      </c>
      <c r="P38" s="165">
        <f t="shared" si="21"/>
        <v>0</v>
      </c>
      <c r="Q38" s="165">
        <f t="shared" si="14"/>
        <v>0</v>
      </c>
      <c r="R38" s="165">
        <f t="shared" ref="R38:R40" si="25">(329.33*C38)</f>
        <v>0</v>
      </c>
      <c r="S38" s="165">
        <f t="shared" si="16"/>
        <v>0</v>
      </c>
      <c r="T38" s="165">
        <f t="shared" ref="T38:T46" si="26">(12*C38)</f>
        <v>0</v>
      </c>
      <c r="U38" s="165">
        <f t="shared" ref="U38:U71" si="27">(C38*16)</f>
        <v>0</v>
      </c>
      <c r="V38" s="122">
        <f t="shared" si="19"/>
        <v>0</v>
      </c>
      <c r="W38" s="167">
        <f t="shared" si="20"/>
        <v>0</v>
      </c>
      <c r="X38" s="108"/>
      <c r="Y38" s="108"/>
      <c r="Z38" s="108"/>
      <c r="AA38" s="108"/>
      <c r="AB38" s="108"/>
      <c r="AC38" s="108"/>
      <c r="AD38" s="108"/>
    </row>
    <row r="39" spans="1:30" ht="30" hidden="1" customHeight="1">
      <c r="A39" s="121">
        <v>34</v>
      </c>
      <c r="B39" s="30"/>
      <c r="C39" s="137"/>
      <c r="D39" s="162"/>
      <c r="E39" s="163">
        <f t="shared" si="4"/>
        <v>0</v>
      </c>
      <c r="F39" s="164">
        <f t="shared" si="5"/>
        <v>0</v>
      </c>
      <c r="G39" s="165">
        <v>0</v>
      </c>
      <c r="H39" s="165">
        <f t="shared" si="6"/>
        <v>0</v>
      </c>
      <c r="I39" s="165">
        <f t="shared" si="7"/>
        <v>0</v>
      </c>
      <c r="J39" s="165">
        <f t="shared" si="8"/>
        <v>0</v>
      </c>
      <c r="K39" s="165">
        <f t="shared" si="9"/>
        <v>0</v>
      </c>
      <c r="L39" s="165">
        <f t="shared" si="10"/>
        <v>0</v>
      </c>
      <c r="M39" s="165">
        <f t="shared" si="24"/>
        <v>0</v>
      </c>
      <c r="N39" s="165">
        <v>0</v>
      </c>
      <c r="O39" s="166">
        <f t="shared" si="12"/>
        <v>0</v>
      </c>
      <c r="P39" s="165">
        <f t="shared" si="21"/>
        <v>0</v>
      </c>
      <c r="Q39" s="165">
        <f>400*C39</f>
        <v>0</v>
      </c>
      <c r="R39" s="165">
        <f t="shared" si="25"/>
        <v>0</v>
      </c>
      <c r="S39" s="165">
        <f t="shared" si="16"/>
        <v>0</v>
      </c>
      <c r="T39" s="165">
        <f t="shared" si="26"/>
        <v>0</v>
      </c>
      <c r="U39" s="165">
        <f t="shared" si="27"/>
        <v>0</v>
      </c>
      <c r="V39" s="122">
        <f t="shared" si="19"/>
        <v>0</v>
      </c>
      <c r="W39" s="167">
        <f t="shared" si="20"/>
        <v>0</v>
      </c>
      <c r="X39" s="108"/>
      <c r="Y39" s="108"/>
      <c r="Z39" s="108"/>
      <c r="AA39" s="108"/>
      <c r="AB39" s="108"/>
      <c r="AC39" s="108"/>
      <c r="AD39" s="108"/>
    </row>
    <row r="40" spans="1:30" ht="30" hidden="1" customHeight="1">
      <c r="A40" s="121">
        <v>35</v>
      </c>
      <c r="B40" s="30"/>
      <c r="C40" s="137"/>
      <c r="D40" s="162">
        <v>0</v>
      </c>
      <c r="E40" s="163">
        <f t="shared" si="4"/>
        <v>0</v>
      </c>
      <c r="F40" s="164">
        <f t="shared" si="5"/>
        <v>0</v>
      </c>
      <c r="G40" s="165">
        <v>0</v>
      </c>
      <c r="H40" s="165">
        <f t="shared" si="6"/>
        <v>0</v>
      </c>
      <c r="I40" s="165">
        <v>0</v>
      </c>
      <c r="J40" s="165">
        <f t="shared" si="8"/>
        <v>0</v>
      </c>
      <c r="K40" s="165">
        <f t="shared" si="9"/>
        <v>0</v>
      </c>
      <c r="L40" s="165">
        <f t="shared" si="10"/>
        <v>0</v>
      </c>
      <c r="M40" s="165">
        <f t="shared" ref="M40:M105" si="28">E40/12</f>
        <v>0</v>
      </c>
      <c r="N40" s="165">
        <v>0</v>
      </c>
      <c r="O40" s="166">
        <f t="shared" si="12"/>
        <v>0</v>
      </c>
      <c r="P40" s="165">
        <v>0</v>
      </c>
      <c r="Q40" s="165">
        <v>0</v>
      </c>
      <c r="R40" s="165">
        <f t="shared" si="25"/>
        <v>0</v>
      </c>
      <c r="S40" s="165">
        <f t="shared" si="16"/>
        <v>0</v>
      </c>
      <c r="T40" s="165">
        <f t="shared" si="26"/>
        <v>0</v>
      </c>
      <c r="U40" s="165">
        <f t="shared" si="27"/>
        <v>0</v>
      </c>
      <c r="V40" s="122">
        <f t="shared" si="19"/>
        <v>0</v>
      </c>
      <c r="W40" s="167">
        <f t="shared" si="20"/>
        <v>0</v>
      </c>
      <c r="X40" s="108"/>
      <c r="Y40" s="108"/>
      <c r="Z40" s="108"/>
      <c r="AA40" s="108"/>
      <c r="AB40" s="108"/>
      <c r="AC40" s="108"/>
      <c r="AD40" s="108"/>
    </row>
    <row r="41" spans="1:30" ht="30" hidden="1" customHeight="1">
      <c r="A41" s="121">
        <v>36</v>
      </c>
      <c r="B41" s="30"/>
      <c r="C41" s="137"/>
      <c r="D41" s="162">
        <v>0</v>
      </c>
      <c r="E41" s="163">
        <f t="shared" si="4"/>
        <v>0</v>
      </c>
      <c r="F41" s="164">
        <f t="shared" si="5"/>
        <v>0</v>
      </c>
      <c r="G41" s="165">
        <v>0</v>
      </c>
      <c r="H41" s="165">
        <f t="shared" si="6"/>
        <v>0</v>
      </c>
      <c r="I41" s="165">
        <v>0</v>
      </c>
      <c r="J41" s="165">
        <f t="shared" si="8"/>
        <v>0</v>
      </c>
      <c r="K41" s="165">
        <f t="shared" si="9"/>
        <v>0</v>
      </c>
      <c r="L41" s="165">
        <f t="shared" si="10"/>
        <v>0</v>
      </c>
      <c r="M41" s="165">
        <f t="shared" si="28"/>
        <v>0</v>
      </c>
      <c r="N41" s="165">
        <v>0</v>
      </c>
      <c r="O41" s="166">
        <f t="shared" si="12"/>
        <v>0</v>
      </c>
      <c r="P41" s="165">
        <v>0</v>
      </c>
      <c r="Q41" s="165">
        <v>0</v>
      </c>
      <c r="R41" s="165">
        <v>0</v>
      </c>
      <c r="S41" s="165">
        <f t="shared" si="16"/>
        <v>0</v>
      </c>
      <c r="T41" s="165">
        <f t="shared" si="26"/>
        <v>0</v>
      </c>
      <c r="U41" s="165">
        <f t="shared" si="27"/>
        <v>0</v>
      </c>
      <c r="V41" s="122">
        <f t="shared" si="19"/>
        <v>0</v>
      </c>
      <c r="W41" s="167">
        <f t="shared" si="20"/>
        <v>0</v>
      </c>
      <c r="X41" s="108"/>
      <c r="Y41" s="108"/>
      <c r="Z41" s="108"/>
      <c r="AA41" s="108"/>
      <c r="AB41" s="108"/>
      <c r="AC41" s="108"/>
      <c r="AD41" s="108"/>
    </row>
    <row r="42" spans="1:30" ht="30" hidden="1" customHeight="1">
      <c r="A42" s="121">
        <v>37</v>
      </c>
      <c r="B42" s="30"/>
      <c r="C42" s="137"/>
      <c r="D42" s="162">
        <v>0</v>
      </c>
      <c r="E42" s="163">
        <f t="shared" si="4"/>
        <v>0</v>
      </c>
      <c r="F42" s="164">
        <f t="shared" si="5"/>
        <v>0</v>
      </c>
      <c r="G42" s="165">
        <v>0</v>
      </c>
      <c r="H42" s="165">
        <f t="shared" si="6"/>
        <v>0</v>
      </c>
      <c r="I42" s="165">
        <v>0</v>
      </c>
      <c r="J42" s="165">
        <f t="shared" si="8"/>
        <v>0</v>
      </c>
      <c r="K42" s="165">
        <f t="shared" si="9"/>
        <v>0</v>
      </c>
      <c r="L42" s="165">
        <f t="shared" si="10"/>
        <v>0</v>
      </c>
      <c r="M42" s="165">
        <f t="shared" si="28"/>
        <v>0</v>
      </c>
      <c r="N42" s="165">
        <v>0</v>
      </c>
      <c r="O42" s="166">
        <f t="shared" si="12"/>
        <v>0</v>
      </c>
      <c r="P42" s="165">
        <v>0</v>
      </c>
      <c r="Q42" s="165">
        <v>0</v>
      </c>
      <c r="R42" s="165">
        <v>0</v>
      </c>
      <c r="S42" s="165">
        <f t="shared" si="16"/>
        <v>0</v>
      </c>
      <c r="T42" s="165">
        <f t="shared" si="26"/>
        <v>0</v>
      </c>
      <c r="U42" s="165">
        <f t="shared" si="27"/>
        <v>0</v>
      </c>
      <c r="V42" s="122">
        <f t="shared" si="19"/>
        <v>0</v>
      </c>
      <c r="W42" s="167">
        <f t="shared" si="20"/>
        <v>0</v>
      </c>
      <c r="X42" s="108"/>
      <c r="Y42" s="108"/>
      <c r="Z42" s="108"/>
      <c r="AA42" s="108"/>
      <c r="AB42" s="108"/>
      <c r="AC42" s="108"/>
      <c r="AD42" s="108"/>
    </row>
    <row r="43" spans="1:30" ht="30" hidden="1" customHeight="1">
      <c r="A43" s="121">
        <v>38</v>
      </c>
      <c r="B43" s="30"/>
      <c r="C43" s="137"/>
      <c r="D43" s="162">
        <v>0</v>
      </c>
      <c r="E43" s="163">
        <f t="shared" si="4"/>
        <v>0</v>
      </c>
      <c r="F43" s="164">
        <f t="shared" si="5"/>
        <v>0</v>
      </c>
      <c r="G43" s="165">
        <v>0</v>
      </c>
      <c r="H43" s="165">
        <f t="shared" si="6"/>
        <v>0</v>
      </c>
      <c r="I43" s="165">
        <v>0</v>
      </c>
      <c r="J43" s="165">
        <f t="shared" si="8"/>
        <v>0</v>
      </c>
      <c r="K43" s="165">
        <f t="shared" si="9"/>
        <v>0</v>
      </c>
      <c r="L43" s="165">
        <f t="shared" si="10"/>
        <v>0</v>
      </c>
      <c r="M43" s="165">
        <f t="shared" si="28"/>
        <v>0</v>
      </c>
      <c r="N43" s="165">
        <v>0</v>
      </c>
      <c r="O43" s="166">
        <f t="shared" si="12"/>
        <v>0</v>
      </c>
      <c r="P43" s="165">
        <v>0</v>
      </c>
      <c r="Q43" s="165">
        <v>0</v>
      </c>
      <c r="R43" s="165">
        <v>0</v>
      </c>
      <c r="S43" s="165"/>
      <c r="T43" s="165">
        <f t="shared" si="26"/>
        <v>0</v>
      </c>
      <c r="U43" s="165">
        <f t="shared" si="27"/>
        <v>0</v>
      </c>
      <c r="V43" s="122">
        <f t="shared" si="19"/>
        <v>0</v>
      </c>
      <c r="W43" s="167">
        <f t="shared" si="20"/>
        <v>0</v>
      </c>
      <c r="X43" s="108"/>
      <c r="Y43" s="108"/>
      <c r="Z43" s="108"/>
      <c r="AA43" s="108"/>
      <c r="AB43" s="108"/>
      <c r="AC43" s="108"/>
      <c r="AD43" s="108"/>
    </row>
    <row r="44" spans="1:30" ht="30" hidden="1" customHeight="1">
      <c r="A44" s="121">
        <v>39</v>
      </c>
      <c r="B44" s="30"/>
      <c r="C44" s="137"/>
      <c r="D44" s="162">
        <v>0</v>
      </c>
      <c r="E44" s="163">
        <f t="shared" si="4"/>
        <v>0</v>
      </c>
      <c r="F44" s="164">
        <f t="shared" si="5"/>
        <v>0</v>
      </c>
      <c r="G44" s="165">
        <v>0</v>
      </c>
      <c r="H44" s="165">
        <f t="shared" si="6"/>
        <v>0</v>
      </c>
      <c r="I44" s="165">
        <v>0</v>
      </c>
      <c r="J44" s="165">
        <f t="shared" si="8"/>
        <v>0</v>
      </c>
      <c r="K44" s="165">
        <f t="shared" si="9"/>
        <v>0</v>
      </c>
      <c r="L44" s="165">
        <f t="shared" si="10"/>
        <v>0</v>
      </c>
      <c r="M44" s="165">
        <f t="shared" si="28"/>
        <v>0</v>
      </c>
      <c r="N44" s="165">
        <v>0</v>
      </c>
      <c r="O44" s="166">
        <f t="shared" si="12"/>
        <v>0</v>
      </c>
      <c r="P44" s="165">
        <v>0</v>
      </c>
      <c r="Q44" s="165">
        <v>0</v>
      </c>
      <c r="R44" s="165">
        <v>0</v>
      </c>
      <c r="S44" s="165"/>
      <c r="T44" s="165">
        <f t="shared" si="26"/>
        <v>0</v>
      </c>
      <c r="U44" s="165">
        <f t="shared" si="27"/>
        <v>0</v>
      </c>
      <c r="V44" s="122">
        <f t="shared" si="19"/>
        <v>0</v>
      </c>
      <c r="W44" s="167">
        <f t="shared" si="20"/>
        <v>0</v>
      </c>
      <c r="X44" s="108"/>
      <c r="Y44" s="108"/>
      <c r="Z44" s="108"/>
      <c r="AA44" s="108"/>
      <c r="AB44" s="108"/>
      <c r="AC44" s="108"/>
      <c r="AD44" s="108"/>
    </row>
    <row r="45" spans="1:30" ht="30" hidden="1" customHeight="1">
      <c r="A45" s="121">
        <v>40</v>
      </c>
      <c r="B45" s="30"/>
      <c r="C45" s="137"/>
      <c r="D45" s="162">
        <v>0</v>
      </c>
      <c r="E45" s="163">
        <f t="shared" si="4"/>
        <v>0</v>
      </c>
      <c r="F45" s="164">
        <v>0</v>
      </c>
      <c r="G45" s="165">
        <v>0</v>
      </c>
      <c r="H45" s="165">
        <f t="shared" si="6"/>
        <v>0</v>
      </c>
      <c r="I45" s="165">
        <v>0</v>
      </c>
      <c r="J45" s="165">
        <f t="shared" si="8"/>
        <v>0</v>
      </c>
      <c r="K45" s="165">
        <f t="shared" si="9"/>
        <v>0</v>
      </c>
      <c r="L45" s="165">
        <f t="shared" si="10"/>
        <v>0</v>
      </c>
      <c r="M45" s="165">
        <f t="shared" si="28"/>
        <v>0</v>
      </c>
      <c r="N45" s="165">
        <v>0</v>
      </c>
      <c r="O45" s="166">
        <f t="shared" si="12"/>
        <v>0</v>
      </c>
      <c r="P45" s="165">
        <v>0</v>
      </c>
      <c r="Q45" s="165">
        <v>0</v>
      </c>
      <c r="R45" s="165">
        <v>0</v>
      </c>
      <c r="S45" s="165"/>
      <c r="T45" s="165">
        <f t="shared" si="26"/>
        <v>0</v>
      </c>
      <c r="U45" s="165">
        <f t="shared" si="27"/>
        <v>0</v>
      </c>
      <c r="V45" s="122">
        <f t="shared" si="19"/>
        <v>0</v>
      </c>
      <c r="W45" s="167">
        <f t="shared" si="20"/>
        <v>0</v>
      </c>
      <c r="X45" s="108"/>
      <c r="Y45" s="108"/>
      <c r="Z45" s="108"/>
      <c r="AA45" s="108"/>
      <c r="AB45" s="108"/>
      <c r="AC45" s="108"/>
      <c r="AD45" s="108"/>
    </row>
    <row r="46" spans="1:30" ht="30" hidden="1" customHeight="1">
      <c r="A46" s="121">
        <v>41</v>
      </c>
      <c r="B46" s="30"/>
      <c r="C46" s="137"/>
      <c r="D46" s="162">
        <v>0</v>
      </c>
      <c r="E46" s="163">
        <f t="shared" si="4"/>
        <v>0</v>
      </c>
      <c r="F46" s="164">
        <v>0</v>
      </c>
      <c r="G46" s="165">
        <v>0</v>
      </c>
      <c r="H46" s="165">
        <f t="shared" si="6"/>
        <v>0</v>
      </c>
      <c r="I46" s="165">
        <v>0</v>
      </c>
      <c r="J46" s="165">
        <f t="shared" si="8"/>
        <v>0</v>
      </c>
      <c r="K46" s="165">
        <f t="shared" si="9"/>
        <v>0</v>
      </c>
      <c r="L46" s="165">
        <f t="shared" si="10"/>
        <v>0</v>
      </c>
      <c r="M46" s="165">
        <f t="shared" si="28"/>
        <v>0</v>
      </c>
      <c r="N46" s="165">
        <v>0</v>
      </c>
      <c r="O46" s="166">
        <f t="shared" si="12"/>
        <v>0</v>
      </c>
      <c r="P46" s="165">
        <v>0</v>
      </c>
      <c r="Q46" s="165">
        <v>0</v>
      </c>
      <c r="R46" s="165">
        <v>0</v>
      </c>
      <c r="S46" s="165"/>
      <c r="T46" s="165">
        <f t="shared" si="26"/>
        <v>0</v>
      </c>
      <c r="U46" s="165">
        <f t="shared" si="27"/>
        <v>0</v>
      </c>
      <c r="V46" s="122">
        <f t="shared" si="19"/>
        <v>0</v>
      </c>
      <c r="W46" s="167">
        <f t="shared" si="20"/>
        <v>0</v>
      </c>
      <c r="X46" s="108"/>
      <c r="Y46" s="108"/>
      <c r="Z46" s="108"/>
      <c r="AA46" s="108"/>
      <c r="AB46" s="108"/>
      <c r="AC46" s="108"/>
      <c r="AD46" s="108"/>
    </row>
    <row r="47" spans="1:30" ht="30" hidden="1" customHeight="1">
      <c r="A47" s="121">
        <v>42</v>
      </c>
      <c r="B47" s="30"/>
      <c r="C47" s="137"/>
      <c r="D47" s="162">
        <v>0</v>
      </c>
      <c r="E47" s="163">
        <f t="shared" si="4"/>
        <v>0</v>
      </c>
      <c r="F47" s="164">
        <v>0</v>
      </c>
      <c r="G47" s="165">
        <v>0</v>
      </c>
      <c r="H47" s="165">
        <f t="shared" si="6"/>
        <v>0</v>
      </c>
      <c r="I47" s="165">
        <v>0</v>
      </c>
      <c r="J47" s="165">
        <f t="shared" si="8"/>
        <v>0</v>
      </c>
      <c r="K47" s="165">
        <v>0</v>
      </c>
      <c r="L47" s="165">
        <f t="shared" si="10"/>
        <v>0</v>
      </c>
      <c r="M47" s="165">
        <f t="shared" si="28"/>
        <v>0</v>
      </c>
      <c r="N47" s="165">
        <v>0</v>
      </c>
      <c r="O47" s="166">
        <f t="shared" si="12"/>
        <v>0</v>
      </c>
      <c r="P47" s="165">
        <v>0</v>
      </c>
      <c r="Q47" s="165">
        <v>0</v>
      </c>
      <c r="R47" s="165">
        <v>0</v>
      </c>
      <c r="S47" s="165"/>
      <c r="T47" s="165">
        <f t="shared" ref="T47:T105" si="29">(16.03*C47)*1.1</f>
        <v>0</v>
      </c>
      <c r="U47" s="165">
        <f t="shared" si="27"/>
        <v>0</v>
      </c>
      <c r="V47" s="122">
        <f t="shared" si="19"/>
        <v>0</v>
      </c>
      <c r="W47" s="167">
        <f t="shared" si="20"/>
        <v>0</v>
      </c>
      <c r="X47" s="108"/>
      <c r="Y47" s="108"/>
      <c r="Z47" s="108"/>
      <c r="AA47" s="108"/>
      <c r="AB47" s="108"/>
      <c r="AC47" s="108"/>
      <c r="AD47" s="108"/>
    </row>
    <row r="48" spans="1:30" ht="30" hidden="1" customHeight="1">
      <c r="A48" s="121">
        <v>43</v>
      </c>
      <c r="B48" s="30"/>
      <c r="C48" s="137"/>
      <c r="D48" s="162">
        <v>0</v>
      </c>
      <c r="E48" s="163">
        <f t="shared" si="4"/>
        <v>0</v>
      </c>
      <c r="F48" s="164">
        <v>0</v>
      </c>
      <c r="G48" s="165">
        <v>0</v>
      </c>
      <c r="H48" s="165">
        <f t="shared" si="6"/>
        <v>0</v>
      </c>
      <c r="I48" s="165">
        <v>0</v>
      </c>
      <c r="J48" s="165">
        <f t="shared" si="8"/>
        <v>0</v>
      </c>
      <c r="K48" s="165">
        <v>0</v>
      </c>
      <c r="L48" s="165">
        <f t="shared" si="10"/>
        <v>0</v>
      </c>
      <c r="M48" s="165">
        <f t="shared" si="28"/>
        <v>0</v>
      </c>
      <c r="N48" s="165">
        <v>0</v>
      </c>
      <c r="O48" s="166">
        <f t="shared" si="12"/>
        <v>0</v>
      </c>
      <c r="P48" s="165">
        <v>0</v>
      </c>
      <c r="Q48" s="165">
        <v>0</v>
      </c>
      <c r="R48" s="165">
        <v>0</v>
      </c>
      <c r="S48" s="165"/>
      <c r="T48" s="165">
        <f t="shared" si="29"/>
        <v>0</v>
      </c>
      <c r="U48" s="165">
        <f t="shared" si="27"/>
        <v>0</v>
      </c>
      <c r="V48" s="122">
        <f t="shared" si="19"/>
        <v>0</v>
      </c>
      <c r="W48" s="167">
        <f t="shared" si="20"/>
        <v>0</v>
      </c>
      <c r="X48" s="108"/>
      <c r="Y48" s="108"/>
      <c r="Z48" s="108"/>
      <c r="AA48" s="108"/>
      <c r="AB48" s="108"/>
      <c r="AC48" s="108"/>
      <c r="AD48" s="108"/>
    </row>
    <row r="49" spans="1:30" ht="30" hidden="1" customHeight="1">
      <c r="A49" s="121">
        <v>44</v>
      </c>
      <c r="B49" s="30"/>
      <c r="C49" s="137"/>
      <c r="D49" s="162">
        <v>0</v>
      </c>
      <c r="E49" s="163">
        <f t="shared" si="4"/>
        <v>0</v>
      </c>
      <c r="F49" s="164">
        <v>0</v>
      </c>
      <c r="G49" s="165">
        <v>0</v>
      </c>
      <c r="H49" s="165">
        <f t="shared" si="6"/>
        <v>0</v>
      </c>
      <c r="I49" s="165">
        <v>0</v>
      </c>
      <c r="J49" s="165">
        <f t="shared" si="8"/>
        <v>0</v>
      </c>
      <c r="K49" s="165">
        <v>0</v>
      </c>
      <c r="L49" s="165">
        <f t="shared" si="10"/>
        <v>0</v>
      </c>
      <c r="M49" s="165">
        <f t="shared" si="28"/>
        <v>0</v>
      </c>
      <c r="N49" s="165">
        <v>0</v>
      </c>
      <c r="O49" s="166">
        <f t="shared" si="12"/>
        <v>0</v>
      </c>
      <c r="P49" s="165">
        <v>0</v>
      </c>
      <c r="Q49" s="165">
        <v>0</v>
      </c>
      <c r="R49" s="165">
        <v>0</v>
      </c>
      <c r="S49" s="165"/>
      <c r="T49" s="165">
        <f t="shared" si="29"/>
        <v>0</v>
      </c>
      <c r="U49" s="165">
        <f t="shared" si="27"/>
        <v>0</v>
      </c>
      <c r="V49" s="122">
        <f t="shared" si="19"/>
        <v>0</v>
      </c>
      <c r="W49" s="167">
        <f t="shared" si="20"/>
        <v>0</v>
      </c>
      <c r="X49" s="108"/>
      <c r="Y49" s="108"/>
      <c r="Z49" s="108"/>
      <c r="AA49" s="108"/>
      <c r="AB49" s="108"/>
      <c r="AC49" s="108"/>
      <c r="AD49" s="108"/>
    </row>
    <row r="50" spans="1:30" ht="30" hidden="1" customHeight="1">
      <c r="A50" s="121">
        <v>45</v>
      </c>
      <c r="B50" s="30"/>
      <c r="C50" s="137"/>
      <c r="D50" s="162">
        <v>0</v>
      </c>
      <c r="E50" s="163">
        <f t="shared" si="4"/>
        <v>0</v>
      </c>
      <c r="F50" s="164">
        <v>0</v>
      </c>
      <c r="G50" s="165">
        <v>0</v>
      </c>
      <c r="H50" s="165">
        <f t="shared" si="6"/>
        <v>0</v>
      </c>
      <c r="I50" s="165">
        <v>0</v>
      </c>
      <c r="J50" s="165">
        <f t="shared" si="8"/>
        <v>0</v>
      </c>
      <c r="K50" s="165">
        <v>0</v>
      </c>
      <c r="L50" s="165">
        <f t="shared" si="10"/>
        <v>0</v>
      </c>
      <c r="M50" s="165">
        <f t="shared" si="28"/>
        <v>0</v>
      </c>
      <c r="N50" s="165">
        <v>0</v>
      </c>
      <c r="O50" s="166">
        <f t="shared" si="12"/>
        <v>0</v>
      </c>
      <c r="P50" s="165">
        <v>0</v>
      </c>
      <c r="Q50" s="165">
        <v>0</v>
      </c>
      <c r="R50" s="165">
        <v>0</v>
      </c>
      <c r="S50" s="165"/>
      <c r="T50" s="165">
        <f t="shared" si="29"/>
        <v>0</v>
      </c>
      <c r="U50" s="165">
        <f t="shared" si="27"/>
        <v>0</v>
      </c>
      <c r="V50" s="122">
        <f t="shared" si="19"/>
        <v>0</v>
      </c>
      <c r="W50" s="167">
        <f t="shared" si="20"/>
        <v>0</v>
      </c>
      <c r="X50" s="108"/>
      <c r="Y50" s="108"/>
      <c r="Z50" s="108"/>
      <c r="AA50" s="108"/>
      <c r="AB50" s="108"/>
      <c r="AC50" s="108"/>
      <c r="AD50" s="108"/>
    </row>
    <row r="51" spans="1:30" ht="30" hidden="1" customHeight="1">
      <c r="A51" s="121">
        <v>46</v>
      </c>
      <c r="B51" s="30"/>
      <c r="C51" s="137"/>
      <c r="D51" s="162">
        <v>0</v>
      </c>
      <c r="E51" s="163">
        <f t="shared" si="4"/>
        <v>0</v>
      </c>
      <c r="F51" s="164">
        <v>0</v>
      </c>
      <c r="G51" s="165">
        <v>0</v>
      </c>
      <c r="H51" s="165">
        <f t="shared" si="6"/>
        <v>0</v>
      </c>
      <c r="I51" s="165">
        <v>0</v>
      </c>
      <c r="J51" s="165">
        <f t="shared" si="8"/>
        <v>0</v>
      </c>
      <c r="K51" s="165">
        <v>0</v>
      </c>
      <c r="L51" s="165">
        <f t="shared" si="10"/>
        <v>0</v>
      </c>
      <c r="M51" s="165">
        <f t="shared" si="28"/>
        <v>0</v>
      </c>
      <c r="N51" s="165">
        <v>0</v>
      </c>
      <c r="O51" s="166">
        <f t="shared" si="12"/>
        <v>0</v>
      </c>
      <c r="P51" s="165">
        <v>0</v>
      </c>
      <c r="Q51" s="165">
        <v>0</v>
      </c>
      <c r="R51" s="165">
        <v>0</v>
      </c>
      <c r="S51" s="165"/>
      <c r="T51" s="165">
        <f t="shared" si="29"/>
        <v>0</v>
      </c>
      <c r="U51" s="165">
        <f t="shared" si="27"/>
        <v>0</v>
      </c>
      <c r="V51" s="122">
        <f t="shared" si="19"/>
        <v>0</v>
      </c>
      <c r="W51" s="167">
        <f t="shared" si="20"/>
        <v>0</v>
      </c>
      <c r="X51" s="108"/>
      <c r="Y51" s="108"/>
      <c r="Z51" s="108"/>
      <c r="AA51" s="108"/>
      <c r="AB51" s="108"/>
      <c r="AC51" s="108"/>
      <c r="AD51" s="108"/>
    </row>
    <row r="52" spans="1:30" ht="30" hidden="1" customHeight="1">
      <c r="A52" s="121">
        <v>47</v>
      </c>
      <c r="B52" s="30"/>
      <c r="C52" s="137"/>
      <c r="D52" s="162">
        <v>0</v>
      </c>
      <c r="E52" s="163">
        <f t="shared" si="4"/>
        <v>0</v>
      </c>
      <c r="F52" s="164">
        <v>0</v>
      </c>
      <c r="G52" s="165">
        <v>0</v>
      </c>
      <c r="H52" s="165">
        <f t="shared" si="6"/>
        <v>0</v>
      </c>
      <c r="I52" s="165">
        <v>0</v>
      </c>
      <c r="J52" s="165">
        <f t="shared" si="8"/>
        <v>0</v>
      </c>
      <c r="K52" s="165">
        <v>0</v>
      </c>
      <c r="L52" s="165">
        <f t="shared" si="10"/>
        <v>0</v>
      </c>
      <c r="M52" s="165">
        <f t="shared" si="28"/>
        <v>0</v>
      </c>
      <c r="N52" s="165">
        <v>0</v>
      </c>
      <c r="O52" s="166">
        <f t="shared" si="12"/>
        <v>0</v>
      </c>
      <c r="P52" s="165">
        <v>0</v>
      </c>
      <c r="Q52" s="165">
        <v>0</v>
      </c>
      <c r="R52" s="165">
        <v>0</v>
      </c>
      <c r="S52" s="165"/>
      <c r="T52" s="165">
        <f t="shared" si="29"/>
        <v>0</v>
      </c>
      <c r="U52" s="165">
        <f t="shared" si="27"/>
        <v>0</v>
      </c>
      <c r="V52" s="122">
        <f t="shared" si="19"/>
        <v>0</v>
      </c>
      <c r="W52" s="167">
        <f t="shared" si="20"/>
        <v>0</v>
      </c>
      <c r="X52" s="108"/>
      <c r="Y52" s="108"/>
      <c r="Z52" s="108"/>
      <c r="AA52" s="108"/>
      <c r="AB52" s="108"/>
      <c r="AC52" s="108"/>
      <c r="AD52" s="108"/>
    </row>
    <row r="53" spans="1:30" ht="30" hidden="1" customHeight="1">
      <c r="A53" s="121">
        <v>48</v>
      </c>
      <c r="B53" s="30"/>
      <c r="C53" s="137"/>
      <c r="D53" s="162">
        <v>0</v>
      </c>
      <c r="E53" s="163">
        <f t="shared" si="4"/>
        <v>0</v>
      </c>
      <c r="F53" s="164">
        <v>0</v>
      </c>
      <c r="G53" s="165">
        <v>0</v>
      </c>
      <c r="H53" s="165">
        <f t="shared" si="6"/>
        <v>0</v>
      </c>
      <c r="I53" s="165">
        <v>0</v>
      </c>
      <c r="J53" s="165">
        <f t="shared" si="8"/>
        <v>0</v>
      </c>
      <c r="K53" s="165">
        <v>0</v>
      </c>
      <c r="L53" s="165">
        <f t="shared" si="10"/>
        <v>0</v>
      </c>
      <c r="M53" s="165">
        <f t="shared" si="28"/>
        <v>0</v>
      </c>
      <c r="N53" s="165">
        <v>0</v>
      </c>
      <c r="O53" s="166">
        <f t="shared" si="12"/>
        <v>0</v>
      </c>
      <c r="P53" s="165">
        <v>0</v>
      </c>
      <c r="Q53" s="165">
        <v>0</v>
      </c>
      <c r="R53" s="165">
        <v>0</v>
      </c>
      <c r="S53" s="165"/>
      <c r="T53" s="165">
        <f t="shared" si="29"/>
        <v>0</v>
      </c>
      <c r="U53" s="165">
        <f t="shared" si="27"/>
        <v>0</v>
      </c>
      <c r="V53" s="122">
        <f t="shared" si="19"/>
        <v>0</v>
      </c>
      <c r="W53" s="167">
        <f t="shared" si="20"/>
        <v>0</v>
      </c>
      <c r="X53" s="108"/>
      <c r="Y53" s="108"/>
      <c r="Z53" s="108"/>
      <c r="AA53" s="108"/>
      <c r="AB53" s="108"/>
      <c r="AC53" s="108"/>
      <c r="AD53" s="108"/>
    </row>
    <row r="54" spans="1:30" ht="30" hidden="1" customHeight="1">
      <c r="A54" s="121">
        <v>49</v>
      </c>
      <c r="B54" s="30"/>
      <c r="C54" s="137"/>
      <c r="D54" s="162">
        <v>0</v>
      </c>
      <c r="E54" s="163">
        <f t="shared" si="4"/>
        <v>0</v>
      </c>
      <c r="F54" s="164">
        <v>0</v>
      </c>
      <c r="G54" s="165">
        <v>0</v>
      </c>
      <c r="H54" s="165">
        <f t="shared" si="6"/>
        <v>0</v>
      </c>
      <c r="I54" s="165">
        <v>0</v>
      </c>
      <c r="J54" s="165">
        <f t="shared" si="8"/>
        <v>0</v>
      </c>
      <c r="K54" s="165">
        <v>0</v>
      </c>
      <c r="L54" s="165">
        <f t="shared" si="10"/>
        <v>0</v>
      </c>
      <c r="M54" s="165">
        <f t="shared" si="28"/>
        <v>0</v>
      </c>
      <c r="N54" s="165">
        <v>0</v>
      </c>
      <c r="O54" s="166">
        <f t="shared" si="12"/>
        <v>0</v>
      </c>
      <c r="P54" s="165">
        <v>0</v>
      </c>
      <c r="Q54" s="165">
        <v>0</v>
      </c>
      <c r="R54" s="165">
        <v>0</v>
      </c>
      <c r="S54" s="165"/>
      <c r="T54" s="165">
        <f t="shared" si="29"/>
        <v>0</v>
      </c>
      <c r="U54" s="165">
        <f t="shared" si="27"/>
        <v>0</v>
      </c>
      <c r="V54" s="122">
        <f t="shared" si="19"/>
        <v>0</v>
      </c>
      <c r="W54" s="167">
        <f t="shared" si="20"/>
        <v>0</v>
      </c>
      <c r="X54" s="108"/>
      <c r="Y54" s="108"/>
      <c r="Z54" s="108"/>
      <c r="AA54" s="108"/>
      <c r="AB54" s="108"/>
      <c r="AC54" s="108"/>
      <c r="AD54" s="108"/>
    </row>
    <row r="55" spans="1:30" ht="30" hidden="1" customHeight="1">
      <c r="A55" s="121">
        <v>50</v>
      </c>
      <c r="B55" s="30"/>
      <c r="C55" s="137"/>
      <c r="D55" s="162">
        <v>0</v>
      </c>
      <c r="E55" s="163">
        <f t="shared" si="4"/>
        <v>0</v>
      </c>
      <c r="F55" s="164">
        <v>0</v>
      </c>
      <c r="G55" s="165">
        <v>0</v>
      </c>
      <c r="H55" s="165">
        <f t="shared" si="6"/>
        <v>0</v>
      </c>
      <c r="I55" s="165">
        <v>0</v>
      </c>
      <c r="J55" s="165">
        <f t="shared" si="8"/>
        <v>0</v>
      </c>
      <c r="K55" s="165">
        <v>0</v>
      </c>
      <c r="L55" s="165">
        <f t="shared" si="10"/>
        <v>0</v>
      </c>
      <c r="M55" s="165">
        <f t="shared" si="28"/>
        <v>0</v>
      </c>
      <c r="N55" s="165">
        <v>0</v>
      </c>
      <c r="O55" s="166">
        <f t="shared" si="12"/>
        <v>0</v>
      </c>
      <c r="P55" s="165">
        <v>0</v>
      </c>
      <c r="Q55" s="165">
        <v>0</v>
      </c>
      <c r="R55" s="165">
        <v>0</v>
      </c>
      <c r="S55" s="165"/>
      <c r="T55" s="165">
        <f t="shared" si="29"/>
        <v>0</v>
      </c>
      <c r="U55" s="165">
        <f t="shared" si="27"/>
        <v>0</v>
      </c>
      <c r="V55" s="122">
        <f t="shared" si="19"/>
        <v>0</v>
      </c>
      <c r="W55" s="167">
        <f t="shared" si="20"/>
        <v>0</v>
      </c>
      <c r="X55" s="108"/>
      <c r="Y55" s="108"/>
      <c r="Z55" s="108"/>
      <c r="AA55" s="108"/>
      <c r="AB55" s="108"/>
      <c r="AC55" s="108"/>
      <c r="AD55" s="108"/>
    </row>
    <row r="56" spans="1:30" ht="30" hidden="1" customHeight="1">
      <c r="A56" s="121">
        <v>51</v>
      </c>
      <c r="B56" s="30"/>
      <c r="C56" s="137"/>
      <c r="D56" s="162">
        <v>0</v>
      </c>
      <c r="E56" s="163">
        <f t="shared" si="4"/>
        <v>0</v>
      </c>
      <c r="F56" s="164">
        <v>0</v>
      </c>
      <c r="G56" s="165">
        <v>0</v>
      </c>
      <c r="H56" s="165">
        <f t="shared" si="6"/>
        <v>0</v>
      </c>
      <c r="I56" s="165">
        <v>0</v>
      </c>
      <c r="J56" s="165">
        <f t="shared" si="8"/>
        <v>0</v>
      </c>
      <c r="K56" s="165">
        <v>0</v>
      </c>
      <c r="L56" s="165">
        <f t="shared" si="10"/>
        <v>0</v>
      </c>
      <c r="M56" s="165">
        <f t="shared" si="28"/>
        <v>0</v>
      </c>
      <c r="N56" s="165">
        <v>0</v>
      </c>
      <c r="O56" s="166">
        <f t="shared" si="12"/>
        <v>0</v>
      </c>
      <c r="P56" s="165">
        <v>0</v>
      </c>
      <c r="Q56" s="165">
        <v>0</v>
      </c>
      <c r="R56" s="165">
        <v>0</v>
      </c>
      <c r="S56" s="165"/>
      <c r="T56" s="165">
        <f t="shared" si="29"/>
        <v>0</v>
      </c>
      <c r="U56" s="165">
        <f t="shared" si="27"/>
        <v>0</v>
      </c>
      <c r="V56" s="122">
        <f t="shared" si="19"/>
        <v>0</v>
      </c>
      <c r="W56" s="167">
        <f t="shared" si="20"/>
        <v>0</v>
      </c>
      <c r="X56" s="108"/>
      <c r="Y56" s="108"/>
      <c r="Z56" s="108"/>
      <c r="AA56" s="108"/>
      <c r="AB56" s="108"/>
      <c r="AC56" s="108"/>
      <c r="AD56" s="108"/>
    </row>
    <row r="57" spans="1:30" ht="30" hidden="1" customHeight="1">
      <c r="A57" s="121">
        <v>52</v>
      </c>
      <c r="B57" s="30"/>
      <c r="C57" s="137"/>
      <c r="D57" s="162">
        <v>0</v>
      </c>
      <c r="E57" s="163">
        <f t="shared" si="4"/>
        <v>0</v>
      </c>
      <c r="F57" s="164">
        <v>0</v>
      </c>
      <c r="G57" s="165">
        <v>0</v>
      </c>
      <c r="H57" s="165">
        <f t="shared" si="6"/>
        <v>0</v>
      </c>
      <c r="I57" s="165">
        <v>0</v>
      </c>
      <c r="J57" s="165">
        <f t="shared" si="8"/>
        <v>0</v>
      </c>
      <c r="K57" s="165">
        <v>0</v>
      </c>
      <c r="L57" s="165">
        <v>0</v>
      </c>
      <c r="M57" s="165">
        <f t="shared" si="28"/>
        <v>0</v>
      </c>
      <c r="N57" s="165">
        <v>0</v>
      </c>
      <c r="O57" s="166">
        <f t="shared" si="12"/>
        <v>0</v>
      </c>
      <c r="P57" s="165">
        <v>0</v>
      </c>
      <c r="Q57" s="165">
        <v>0</v>
      </c>
      <c r="R57" s="165">
        <v>0</v>
      </c>
      <c r="S57" s="165"/>
      <c r="T57" s="165">
        <f t="shared" si="29"/>
        <v>0</v>
      </c>
      <c r="U57" s="165">
        <f t="shared" si="27"/>
        <v>0</v>
      </c>
      <c r="V57" s="122">
        <f t="shared" si="19"/>
        <v>0</v>
      </c>
      <c r="W57" s="167">
        <f t="shared" si="20"/>
        <v>0</v>
      </c>
      <c r="X57" s="108"/>
      <c r="Y57" s="108"/>
      <c r="Z57" s="108"/>
      <c r="AA57" s="108"/>
      <c r="AB57" s="108"/>
      <c r="AC57" s="108"/>
      <c r="AD57" s="108"/>
    </row>
    <row r="58" spans="1:30" ht="30" hidden="1" customHeight="1">
      <c r="A58" s="121">
        <v>53</v>
      </c>
      <c r="B58" s="30"/>
      <c r="C58" s="137"/>
      <c r="D58" s="162">
        <v>0</v>
      </c>
      <c r="E58" s="163">
        <f t="shared" si="4"/>
        <v>0</v>
      </c>
      <c r="F58" s="164">
        <v>0</v>
      </c>
      <c r="G58" s="165">
        <v>0</v>
      </c>
      <c r="H58" s="165">
        <f t="shared" si="6"/>
        <v>0</v>
      </c>
      <c r="I58" s="165">
        <v>0</v>
      </c>
      <c r="J58" s="165">
        <f t="shared" si="8"/>
        <v>0</v>
      </c>
      <c r="K58" s="165">
        <v>0</v>
      </c>
      <c r="L58" s="165">
        <v>0</v>
      </c>
      <c r="M58" s="165">
        <f t="shared" si="28"/>
        <v>0</v>
      </c>
      <c r="N58" s="165">
        <v>0</v>
      </c>
      <c r="O58" s="166">
        <f t="shared" si="12"/>
        <v>0</v>
      </c>
      <c r="P58" s="165">
        <v>0</v>
      </c>
      <c r="Q58" s="165">
        <v>0</v>
      </c>
      <c r="R58" s="165">
        <v>0</v>
      </c>
      <c r="S58" s="165"/>
      <c r="T58" s="165">
        <f t="shared" si="29"/>
        <v>0</v>
      </c>
      <c r="U58" s="165">
        <f t="shared" si="27"/>
        <v>0</v>
      </c>
      <c r="V58" s="122">
        <f t="shared" si="19"/>
        <v>0</v>
      </c>
      <c r="W58" s="167">
        <f t="shared" si="20"/>
        <v>0</v>
      </c>
      <c r="X58" s="108"/>
      <c r="Y58" s="108"/>
      <c r="Z58" s="108"/>
      <c r="AA58" s="108"/>
      <c r="AB58" s="108"/>
      <c r="AC58" s="108"/>
      <c r="AD58" s="108"/>
    </row>
    <row r="59" spans="1:30" ht="30" hidden="1" customHeight="1">
      <c r="A59" s="121">
        <v>54</v>
      </c>
      <c r="B59" s="30"/>
      <c r="C59" s="137"/>
      <c r="D59" s="162">
        <v>0</v>
      </c>
      <c r="E59" s="163">
        <f t="shared" si="4"/>
        <v>0</v>
      </c>
      <c r="F59" s="164">
        <v>0</v>
      </c>
      <c r="G59" s="165">
        <v>0</v>
      </c>
      <c r="H59" s="165">
        <f t="shared" si="6"/>
        <v>0</v>
      </c>
      <c r="I59" s="165">
        <v>0</v>
      </c>
      <c r="J59" s="165">
        <f t="shared" si="8"/>
        <v>0</v>
      </c>
      <c r="K59" s="165">
        <v>0</v>
      </c>
      <c r="L59" s="165">
        <v>0</v>
      </c>
      <c r="M59" s="165">
        <f t="shared" si="28"/>
        <v>0</v>
      </c>
      <c r="N59" s="165">
        <v>0</v>
      </c>
      <c r="O59" s="166">
        <f t="shared" si="12"/>
        <v>0</v>
      </c>
      <c r="P59" s="165">
        <v>0</v>
      </c>
      <c r="Q59" s="165">
        <v>0</v>
      </c>
      <c r="R59" s="165">
        <v>0</v>
      </c>
      <c r="S59" s="165"/>
      <c r="T59" s="165">
        <f t="shared" si="29"/>
        <v>0</v>
      </c>
      <c r="U59" s="165">
        <f t="shared" si="27"/>
        <v>0</v>
      </c>
      <c r="V59" s="122">
        <f t="shared" si="19"/>
        <v>0</v>
      </c>
      <c r="W59" s="167">
        <f t="shared" si="20"/>
        <v>0</v>
      </c>
      <c r="X59" s="108"/>
      <c r="Y59" s="108"/>
      <c r="Z59" s="108"/>
      <c r="AA59" s="108"/>
      <c r="AB59" s="108"/>
      <c r="AC59" s="108"/>
      <c r="AD59" s="108"/>
    </row>
    <row r="60" spans="1:30" ht="30" hidden="1" customHeight="1">
      <c r="A60" s="121">
        <v>55</v>
      </c>
      <c r="B60" s="30"/>
      <c r="C60" s="137"/>
      <c r="D60" s="162">
        <v>0</v>
      </c>
      <c r="E60" s="163">
        <f t="shared" si="4"/>
        <v>0</v>
      </c>
      <c r="F60" s="164">
        <v>0</v>
      </c>
      <c r="G60" s="165">
        <v>0</v>
      </c>
      <c r="H60" s="165">
        <f t="shared" si="6"/>
        <v>0</v>
      </c>
      <c r="I60" s="165">
        <v>0</v>
      </c>
      <c r="J60" s="165">
        <f t="shared" si="8"/>
        <v>0</v>
      </c>
      <c r="K60" s="165">
        <v>0</v>
      </c>
      <c r="L60" s="165">
        <v>0</v>
      </c>
      <c r="M60" s="165">
        <f t="shared" si="28"/>
        <v>0</v>
      </c>
      <c r="N60" s="165">
        <v>0</v>
      </c>
      <c r="O60" s="166">
        <f t="shared" si="12"/>
        <v>0</v>
      </c>
      <c r="P60" s="165">
        <v>0</v>
      </c>
      <c r="Q60" s="165">
        <v>0</v>
      </c>
      <c r="R60" s="165">
        <v>0</v>
      </c>
      <c r="S60" s="165"/>
      <c r="T60" s="165">
        <f t="shared" si="29"/>
        <v>0</v>
      </c>
      <c r="U60" s="165">
        <f t="shared" si="27"/>
        <v>0</v>
      </c>
      <c r="V60" s="122">
        <f t="shared" si="19"/>
        <v>0</v>
      </c>
      <c r="W60" s="167">
        <f t="shared" si="20"/>
        <v>0</v>
      </c>
      <c r="X60" s="108"/>
      <c r="Y60" s="108"/>
      <c r="Z60" s="108"/>
      <c r="AA60" s="108"/>
      <c r="AB60" s="108"/>
      <c r="AC60" s="108"/>
      <c r="AD60" s="108"/>
    </row>
    <row r="61" spans="1:30" ht="30" hidden="1" customHeight="1">
      <c r="A61" s="121">
        <v>56</v>
      </c>
      <c r="B61" s="30"/>
      <c r="C61" s="137"/>
      <c r="D61" s="162">
        <v>0</v>
      </c>
      <c r="E61" s="163">
        <f t="shared" si="4"/>
        <v>0</v>
      </c>
      <c r="F61" s="164">
        <v>0</v>
      </c>
      <c r="G61" s="165">
        <v>0</v>
      </c>
      <c r="H61" s="165">
        <f t="shared" si="6"/>
        <v>0</v>
      </c>
      <c r="I61" s="165">
        <v>0</v>
      </c>
      <c r="J61" s="165">
        <f t="shared" si="8"/>
        <v>0</v>
      </c>
      <c r="K61" s="165">
        <v>0</v>
      </c>
      <c r="L61" s="165">
        <v>0</v>
      </c>
      <c r="M61" s="165">
        <f t="shared" si="28"/>
        <v>0</v>
      </c>
      <c r="N61" s="165">
        <v>0</v>
      </c>
      <c r="O61" s="166">
        <f t="shared" si="12"/>
        <v>0</v>
      </c>
      <c r="P61" s="165">
        <v>0</v>
      </c>
      <c r="Q61" s="165">
        <v>0</v>
      </c>
      <c r="R61" s="165">
        <v>0</v>
      </c>
      <c r="S61" s="165"/>
      <c r="T61" s="165">
        <f t="shared" si="29"/>
        <v>0</v>
      </c>
      <c r="U61" s="165">
        <f t="shared" si="27"/>
        <v>0</v>
      </c>
      <c r="V61" s="122">
        <f t="shared" si="19"/>
        <v>0</v>
      </c>
      <c r="W61" s="167">
        <f t="shared" si="20"/>
        <v>0</v>
      </c>
      <c r="X61" s="108"/>
      <c r="Y61" s="108"/>
      <c r="Z61" s="108"/>
      <c r="AA61" s="108"/>
      <c r="AB61" s="108"/>
      <c r="AC61" s="108"/>
      <c r="AD61" s="108"/>
    </row>
    <row r="62" spans="1:30" ht="30" hidden="1" customHeight="1">
      <c r="A62" s="121">
        <v>57</v>
      </c>
      <c r="B62" s="30"/>
      <c r="C62" s="137"/>
      <c r="D62" s="162">
        <v>0</v>
      </c>
      <c r="E62" s="163">
        <f t="shared" si="4"/>
        <v>0</v>
      </c>
      <c r="F62" s="164">
        <v>0</v>
      </c>
      <c r="G62" s="165">
        <v>0</v>
      </c>
      <c r="H62" s="165">
        <f t="shared" si="6"/>
        <v>0</v>
      </c>
      <c r="I62" s="165">
        <v>0</v>
      </c>
      <c r="J62" s="165">
        <f t="shared" si="8"/>
        <v>0</v>
      </c>
      <c r="K62" s="165">
        <v>0</v>
      </c>
      <c r="L62" s="165">
        <v>0</v>
      </c>
      <c r="M62" s="165">
        <f t="shared" si="28"/>
        <v>0</v>
      </c>
      <c r="N62" s="165">
        <v>0</v>
      </c>
      <c r="O62" s="166">
        <f t="shared" si="12"/>
        <v>0</v>
      </c>
      <c r="P62" s="165">
        <v>0</v>
      </c>
      <c r="Q62" s="165">
        <v>0</v>
      </c>
      <c r="R62" s="165">
        <v>0</v>
      </c>
      <c r="S62" s="165"/>
      <c r="T62" s="165">
        <f t="shared" si="29"/>
        <v>0</v>
      </c>
      <c r="U62" s="165">
        <f t="shared" si="27"/>
        <v>0</v>
      </c>
      <c r="V62" s="122">
        <f t="shared" si="19"/>
        <v>0</v>
      </c>
      <c r="W62" s="167">
        <f t="shared" si="20"/>
        <v>0</v>
      </c>
      <c r="X62" s="108"/>
      <c r="Y62" s="108"/>
      <c r="Z62" s="108"/>
      <c r="AA62" s="108"/>
      <c r="AB62" s="108"/>
      <c r="AC62" s="108"/>
      <c r="AD62" s="108"/>
    </row>
    <row r="63" spans="1:30" ht="30" hidden="1" customHeight="1">
      <c r="A63" s="121">
        <v>58</v>
      </c>
      <c r="B63" s="30"/>
      <c r="C63" s="137"/>
      <c r="D63" s="162">
        <v>0</v>
      </c>
      <c r="E63" s="163">
        <f t="shared" si="4"/>
        <v>0</v>
      </c>
      <c r="F63" s="164">
        <v>0</v>
      </c>
      <c r="G63" s="165">
        <v>0</v>
      </c>
      <c r="H63" s="165">
        <f t="shared" si="6"/>
        <v>0</v>
      </c>
      <c r="I63" s="165">
        <v>0</v>
      </c>
      <c r="J63" s="165">
        <f t="shared" si="8"/>
        <v>0</v>
      </c>
      <c r="K63" s="165">
        <v>0</v>
      </c>
      <c r="L63" s="165">
        <v>0</v>
      </c>
      <c r="M63" s="165">
        <f t="shared" si="28"/>
        <v>0</v>
      </c>
      <c r="N63" s="165">
        <v>0</v>
      </c>
      <c r="O63" s="166">
        <f t="shared" si="12"/>
        <v>0</v>
      </c>
      <c r="P63" s="165">
        <v>0</v>
      </c>
      <c r="Q63" s="165">
        <v>0</v>
      </c>
      <c r="R63" s="165">
        <v>0</v>
      </c>
      <c r="S63" s="165"/>
      <c r="T63" s="165">
        <f t="shared" si="29"/>
        <v>0</v>
      </c>
      <c r="U63" s="165">
        <f t="shared" si="27"/>
        <v>0</v>
      </c>
      <c r="V63" s="122">
        <f t="shared" si="19"/>
        <v>0</v>
      </c>
      <c r="W63" s="167">
        <f t="shared" si="20"/>
        <v>0</v>
      </c>
      <c r="X63" s="108"/>
      <c r="Y63" s="108"/>
      <c r="Z63" s="108"/>
      <c r="AA63" s="108"/>
      <c r="AB63" s="108"/>
      <c r="AC63" s="108"/>
      <c r="AD63" s="108"/>
    </row>
    <row r="64" spans="1:30" ht="30" hidden="1" customHeight="1">
      <c r="A64" s="121">
        <v>59</v>
      </c>
      <c r="B64" s="30"/>
      <c r="C64" s="137"/>
      <c r="D64" s="162">
        <v>0</v>
      </c>
      <c r="E64" s="163">
        <f t="shared" si="4"/>
        <v>0</v>
      </c>
      <c r="F64" s="164">
        <v>0</v>
      </c>
      <c r="G64" s="165">
        <v>0</v>
      </c>
      <c r="H64" s="165">
        <f t="shared" si="6"/>
        <v>0</v>
      </c>
      <c r="I64" s="165">
        <v>0</v>
      </c>
      <c r="J64" s="165">
        <f t="shared" si="8"/>
        <v>0</v>
      </c>
      <c r="K64" s="165">
        <v>0</v>
      </c>
      <c r="L64" s="165">
        <v>0</v>
      </c>
      <c r="M64" s="165">
        <f t="shared" si="28"/>
        <v>0</v>
      </c>
      <c r="N64" s="165">
        <v>0</v>
      </c>
      <c r="O64" s="166">
        <f t="shared" si="12"/>
        <v>0</v>
      </c>
      <c r="P64" s="165">
        <v>0</v>
      </c>
      <c r="Q64" s="165">
        <v>0</v>
      </c>
      <c r="R64" s="165">
        <v>0</v>
      </c>
      <c r="S64" s="165"/>
      <c r="T64" s="165">
        <f t="shared" si="29"/>
        <v>0</v>
      </c>
      <c r="U64" s="165">
        <f t="shared" si="27"/>
        <v>0</v>
      </c>
      <c r="V64" s="122">
        <f t="shared" si="19"/>
        <v>0</v>
      </c>
      <c r="W64" s="167">
        <f t="shared" si="20"/>
        <v>0</v>
      </c>
      <c r="X64" s="108"/>
      <c r="Y64" s="108"/>
      <c r="Z64" s="108"/>
      <c r="AA64" s="108"/>
      <c r="AB64" s="108"/>
      <c r="AC64" s="108"/>
      <c r="AD64" s="108"/>
    </row>
    <row r="65" spans="1:30" ht="30" hidden="1" customHeight="1">
      <c r="A65" s="121">
        <v>60</v>
      </c>
      <c r="B65" s="30"/>
      <c r="C65" s="137"/>
      <c r="D65" s="162">
        <v>0</v>
      </c>
      <c r="E65" s="163">
        <f t="shared" si="4"/>
        <v>0</v>
      </c>
      <c r="F65" s="164">
        <v>0</v>
      </c>
      <c r="G65" s="165">
        <v>0</v>
      </c>
      <c r="H65" s="165">
        <f t="shared" si="6"/>
        <v>0</v>
      </c>
      <c r="I65" s="165">
        <v>0</v>
      </c>
      <c r="J65" s="165">
        <f t="shared" si="8"/>
        <v>0</v>
      </c>
      <c r="K65" s="165">
        <v>0</v>
      </c>
      <c r="L65" s="165">
        <v>0</v>
      </c>
      <c r="M65" s="165">
        <f t="shared" si="28"/>
        <v>0</v>
      </c>
      <c r="N65" s="165">
        <v>0</v>
      </c>
      <c r="O65" s="166">
        <f t="shared" si="12"/>
        <v>0</v>
      </c>
      <c r="P65" s="165">
        <v>0</v>
      </c>
      <c r="Q65" s="165">
        <v>0</v>
      </c>
      <c r="R65" s="165">
        <v>0</v>
      </c>
      <c r="S65" s="165"/>
      <c r="T65" s="165">
        <f t="shared" si="29"/>
        <v>0</v>
      </c>
      <c r="U65" s="165">
        <f t="shared" si="27"/>
        <v>0</v>
      </c>
      <c r="V65" s="122">
        <f t="shared" si="19"/>
        <v>0</v>
      </c>
      <c r="W65" s="167">
        <f t="shared" si="20"/>
        <v>0</v>
      </c>
      <c r="X65" s="108"/>
      <c r="Y65" s="108"/>
      <c r="Z65" s="108"/>
      <c r="AA65" s="108"/>
      <c r="AB65" s="108"/>
      <c r="AC65" s="108"/>
      <c r="AD65" s="108"/>
    </row>
    <row r="66" spans="1:30" ht="30" hidden="1" customHeight="1">
      <c r="A66" s="121">
        <v>61</v>
      </c>
      <c r="B66" s="30"/>
      <c r="C66" s="137"/>
      <c r="D66" s="162">
        <v>0</v>
      </c>
      <c r="E66" s="163">
        <f t="shared" si="4"/>
        <v>0</v>
      </c>
      <c r="F66" s="164">
        <v>0</v>
      </c>
      <c r="G66" s="165">
        <v>0</v>
      </c>
      <c r="H66" s="165">
        <f t="shared" si="6"/>
        <v>0</v>
      </c>
      <c r="I66" s="165">
        <v>0</v>
      </c>
      <c r="J66" s="165">
        <f t="shared" si="8"/>
        <v>0</v>
      </c>
      <c r="K66" s="165">
        <v>0</v>
      </c>
      <c r="L66" s="165">
        <v>0</v>
      </c>
      <c r="M66" s="165">
        <f t="shared" si="28"/>
        <v>0</v>
      </c>
      <c r="N66" s="165">
        <v>0</v>
      </c>
      <c r="O66" s="166">
        <f t="shared" si="12"/>
        <v>0</v>
      </c>
      <c r="P66" s="165">
        <v>0</v>
      </c>
      <c r="Q66" s="165">
        <v>0</v>
      </c>
      <c r="R66" s="165">
        <v>0</v>
      </c>
      <c r="S66" s="165"/>
      <c r="T66" s="165">
        <f t="shared" si="29"/>
        <v>0</v>
      </c>
      <c r="U66" s="165">
        <f t="shared" si="27"/>
        <v>0</v>
      </c>
      <c r="V66" s="122">
        <f t="shared" si="19"/>
        <v>0</v>
      </c>
      <c r="W66" s="167">
        <f t="shared" si="20"/>
        <v>0</v>
      </c>
      <c r="X66" s="108"/>
      <c r="Y66" s="108"/>
      <c r="Z66" s="108"/>
      <c r="AA66" s="108"/>
      <c r="AB66" s="108"/>
      <c r="AC66" s="108"/>
      <c r="AD66" s="108"/>
    </row>
    <row r="67" spans="1:30" ht="30" hidden="1" customHeight="1">
      <c r="A67" s="121">
        <v>62</v>
      </c>
      <c r="B67" s="30"/>
      <c r="C67" s="137"/>
      <c r="D67" s="162">
        <v>0</v>
      </c>
      <c r="E67" s="163">
        <f t="shared" si="4"/>
        <v>0</v>
      </c>
      <c r="F67" s="164">
        <v>0</v>
      </c>
      <c r="G67" s="165">
        <v>0</v>
      </c>
      <c r="H67" s="165">
        <f t="shared" si="6"/>
        <v>0</v>
      </c>
      <c r="I67" s="165">
        <v>0</v>
      </c>
      <c r="J67" s="165">
        <f t="shared" si="8"/>
        <v>0</v>
      </c>
      <c r="K67" s="165">
        <v>0</v>
      </c>
      <c r="L67" s="165">
        <v>0</v>
      </c>
      <c r="M67" s="165">
        <f t="shared" si="28"/>
        <v>0</v>
      </c>
      <c r="N67" s="165">
        <v>0</v>
      </c>
      <c r="O67" s="166">
        <f t="shared" si="12"/>
        <v>0</v>
      </c>
      <c r="P67" s="165">
        <v>0</v>
      </c>
      <c r="Q67" s="165">
        <v>0</v>
      </c>
      <c r="R67" s="165">
        <v>0</v>
      </c>
      <c r="S67" s="165"/>
      <c r="T67" s="165">
        <f t="shared" si="29"/>
        <v>0</v>
      </c>
      <c r="U67" s="165">
        <f t="shared" si="27"/>
        <v>0</v>
      </c>
      <c r="V67" s="122">
        <f t="shared" si="19"/>
        <v>0</v>
      </c>
      <c r="W67" s="167">
        <f t="shared" si="20"/>
        <v>0</v>
      </c>
      <c r="X67" s="108"/>
      <c r="Y67" s="108"/>
      <c r="Z67" s="108"/>
      <c r="AA67" s="108"/>
      <c r="AB67" s="108"/>
      <c r="AC67" s="108"/>
      <c r="AD67" s="108"/>
    </row>
    <row r="68" spans="1:30" ht="30" hidden="1" customHeight="1">
      <c r="A68" s="121">
        <v>63</v>
      </c>
      <c r="B68" s="30"/>
      <c r="C68" s="137"/>
      <c r="D68" s="162">
        <v>0</v>
      </c>
      <c r="E68" s="163">
        <f t="shared" si="4"/>
        <v>0</v>
      </c>
      <c r="F68" s="164">
        <v>0</v>
      </c>
      <c r="G68" s="165">
        <v>0</v>
      </c>
      <c r="H68" s="165">
        <f t="shared" si="6"/>
        <v>0</v>
      </c>
      <c r="I68" s="165">
        <v>0</v>
      </c>
      <c r="J68" s="165">
        <f t="shared" si="8"/>
        <v>0</v>
      </c>
      <c r="K68" s="165">
        <v>0</v>
      </c>
      <c r="L68" s="165">
        <v>0</v>
      </c>
      <c r="M68" s="165">
        <f t="shared" si="28"/>
        <v>0</v>
      </c>
      <c r="N68" s="165">
        <v>0</v>
      </c>
      <c r="O68" s="166">
        <f t="shared" si="12"/>
        <v>0</v>
      </c>
      <c r="P68" s="165">
        <v>0</v>
      </c>
      <c r="Q68" s="165">
        <v>0</v>
      </c>
      <c r="R68" s="165">
        <v>0</v>
      </c>
      <c r="S68" s="165"/>
      <c r="T68" s="165">
        <f t="shared" si="29"/>
        <v>0</v>
      </c>
      <c r="U68" s="165">
        <f t="shared" si="27"/>
        <v>0</v>
      </c>
      <c r="V68" s="122">
        <f t="shared" si="19"/>
        <v>0</v>
      </c>
      <c r="W68" s="167">
        <f t="shared" si="20"/>
        <v>0</v>
      </c>
      <c r="X68" s="108"/>
      <c r="Y68" s="108"/>
      <c r="Z68" s="108"/>
      <c r="AA68" s="108"/>
      <c r="AB68" s="108"/>
      <c r="AC68" s="108"/>
      <c r="AD68" s="108"/>
    </row>
    <row r="69" spans="1:30" ht="30" hidden="1" customHeight="1">
      <c r="A69" s="121">
        <v>64</v>
      </c>
      <c r="B69" s="30"/>
      <c r="C69" s="137"/>
      <c r="D69" s="162">
        <v>0</v>
      </c>
      <c r="E69" s="163">
        <f t="shared" si="4"/>
        <v>0</v>
      </c>
      <c r="F69" s="164">
        <v>0</v>
      </c>
      <c r="G69" s="165">
        <v>0</v>
      </c>
      <c r="H69" s="165">
        <f t="shared" si="6"/>
        <v>0</v>
      </c>
      <c r="I69" s="165">
        <v>0</v>
      </c>
      <c r="J69" s="165">
        <f t="shared" si="8"/>
        <v>0</v>
      </c>
      <c r="K69" s="165">
        <v>0</v>
      </c>
      <c r="L69" s="165">
        <v>0</v>
      </c>
      <c r="M69" s="165">
        <f t="shared" si="28"/>
        <v>0</v>
      </c>
      <c r="N69" s="165">
        <v>0</v>
      </c>
      <c r="O69" s="166">
        <f t="shared" si="12"/>
        <v>0</v>
      </c>
      <c r="P69" s="165">
        <v>0</v>
      </c>
      <c r="Q69" s="165">
        <v>0</v>
      </c>
      <c r="R69" s="165">
        <v>0</v>
      </c>
      <c r="S69" s="165"/>
      <c r="T69" s="165">
        <f t="shared" si="29"/>
        <v>0</v>
      </c>
      <c r="U69" s="165">
        <f t="shared" si="27"/>
        <v>0</v>
      </c>
      <c r="V69" s="122">
        <f t="shared" si="19"/>
        <v>0</v>
      </c>
      <c r="W69" s="167">
        <f t="shared" si="20"/>
        <v>0</v>
      </c>
      <c r="X69" s="108"/>
      <c r="Y69" s="108"/>
      <c r="Z69" s="108"/>
      <c r="AA69" s="108"/>
      <c r="AB69" s="108"/>
      <c r="AC69" s="108"/>
      <c r="AD69" s="108"/>
    </row>
    <row r="70" spans="1:30" ht="30" hidden="1" customHeight="1">
      <c r="A70" s="121">
        <v>65</v>
      </c>
      <c r="B70" s="30"/>
      <c r="C70" s="137"/>
      <c r="D70" s="162">
        <v>0</v>
      </c>
      <c r="E70" s="163">
        <f t="shared" si="4"/>
        <v>0</v>
      </c>
      <c r="F70" s="164">
        <v>0</v>
      </c>
      <c r="G70" s="165">
        <v>0</v>
      </c>
      <c r="H70" s="165">
        <f t="shared" si="6"/>
        <v>0</v>
      </c>
      <c r="I70" s="165">
        <v>0</v>
      </c>
      <c r="J70" s="165">
        <f t="shared" si="8"/>
        <v>0</v>
      </c>
      <c r="K70" s="165">
        <v>0</v>
      </c>
      <c r="L70" s="165">
        <v>0</v>
      </c>
      <c r="M70" s="165">
        <f t="shared" si="28"/>
        <v>0</v>
      </c>
      <c r="N70" s="165">
        <v>0</v>
      </c>
      <c r="O70" s="166">
        <f t="shared" si="12"/>
        <v>0</v>
      </c>
      <c r="P70" s="165">
        <v>0</v>
      </c>
      <c r="Q70" s="165">
        <v>0</v>
      </c>
      <c r="R70" s="165">
        <v>0</v>
      </c>
      <c r="S70" s="165"/>
      <c r="T70" s="165">
        <f t="shared" si="29"/>
        <v>0</v>
      </c>
      <c r="U70" s="165">
        <f t="shared" si="27"/>
        <v>0</v>
      </c>
      <c r="V70" s="122">
        <f t="shared" si="19"/>
        <v>0</v>
      </c>
      <c r="W70" s="167">
        <f t="shared" si="20"/>
        <v>0</v>
      </c>
      <c r="X70" s="108"/>
      <c r="Y70" s="108"/>
      <c r="Z70" s="108"/>
      <c r="AA70" s="108"/>
      <c r="AB70" s="108"/>
      <c r="AC70" s="108"/>
      <c r="AD70" s="108"/>
    </row>
    <row r="71" spans="1:30" ht="30" hidden="1" customHeight="1">
      <c r="A71" s="121">
        <v>66</v>
      </c>
      <c r="B71" s="30"/>
      <c r="C71" s="137"/>
      <c r="D71" s="162">
        <v>0</v>
      </c>
      <c r="E71" s="163">
        <f t="shared" si="4"/>
        <v>0</v>
      </c>
      <c r="F71" s="164">
        <v>0</v>
      </c>
      <c r="G71" s="165">
        <v>0</v>
      </c>
      <c r="H71" s="165">
        <f t="shared" si="6"/>
        <v>0</v>
      </c>
      <c r="I71" s="165">
        <v>0</v>
      </c>
      <c r="J71" s="165">
        <f t="shared" si="8"/>
        <v>0</v>
      </c>
      <c r="K71" s="165">
        <v>0</v>
      </c>
      <c r="L71" s="165">
        <v>0</v>
      </c>
      <c r="M71" s="165">
        <f t="shared" si="28"/>
        <v>0</v>
      </c>
      <c r="N71" s="165">
        <v>0</v>
      </c>
      <c r="O71" s="166">
        <f t="shared" si="12"/>
        <v>0</v>
      </c>
      <c r="P71" s="165">
        <v>0</v>
      </c>
      <c r="Q71" s="165">
        <v>0</v>
      </c>
      <c r="R71" s="165">
        <v>0</v>
      </c>
      <c r="S71" s="165"/>
      <c r="T71" s="165">
        <f t="shared" si="29"/>
        <v>0</v>
      </c>
      <c r="U71" s="165">
        <f t="shared" si="27"/>
        <v>0</v>
      </c>
      <c r="V71" s="122">
        <f t="shared" si="19"/>
        <v>0</v>
      </c>
      <c r="W71" s="167">
        <f t="shared" si="20"/>
        <v>0</v>
      </c>
      <c r="X71" s="108"/>
      <c r="Y71" s="108"/>
      <c r="Z71" s="108"/>
      <c r="AA71" s="108"/>
      <c r="AB71" s="108"/>
      <c r="AC71" s="108"/>
      <c r="AD71" s="108"/>
    </row>
    <row r="72" spans="1:30" ht="30" hidden="1" customHeight="1">
      <c r="A72" s="121">
        <v>67</v>
      </c>
      <c r="B72" s="30"/>
      <c r="C72" s="137"/>
      <c r="D72" s="162">
        <v>0</v>
      </c>
      <c r="E72" s="163">
        <f t="shared" si="4"/>
        <v>0</v>
      </c>
      <c r="F72" s="164">
        <v>0</v>
      </c>
      <c r="G72" s="165">
        <v>0</v>
      </c>
      <c r="H72" s="165">
        <f t="shared" si="6"/>
        <v>0</v>
      </c>
      <c r="I72" s="165">
        <v>0</v>
      </c>
      <c r="J72" s="165">
        <f t="shared" si="8"/>
        <v>0</v>
      </c>
      <c r="K72" s="165">
        <v>0</v>
      </c>
      <c r="L72" s="165">
        <v>0</v>
      </c>
      <c r="M72" s="165">
        <f t="shared" si="28"/>
        <v>0</v>
      </c>
      <c r="N72" s="165">
        <v>0</v>
      </c>
      <c r="O72" s="166">
        <f t="shared" si="12"/>
        <v>0</v>
      </c>
      <c r="P72" s="165">
        <v>0</v>
      </c>
      <c r="Q72" s="165">
        <v>0</v>
      </c>
      <c r="R72" s="165">
        <v>0</v>
      </c>
      <c r="S72" s="165"/>
      <c r="T72" s="165">
        <f t="shared" si="29"/>
        <v>0</v>
      </c>
      <c r="U72" s="165">
        <v>0</v>
      </c>
      <c r="V72" s="122">
        <f t="shared" si="19"/>
        <v>0</v>
      </c>
      <c r="W72" s="167">
        <f t="shared" si="20"/>
        <v>0</v>
      </c>
      <c r="X72" s="108"/>
      <c r="Y72" s="108"/>
      <c r="Z72" s="108"/>
      <c r="AA72" s="108"/>
      <c r="AB72" s="108"/>
      <c r="AC72" s="108"/>
      <c r="AD72" s="108"/>
    </row>
    <row r="73" spans="1:30" ht="30" hidden="1" customHeight="1">
      <c r="A73" s="121">
        <v>68</v>
      </c>
      <c r="B73" s="30"/>
      <c r="C73" s="137"/>
      <c r="D73" s="162">
        <v>0</v>
      </c>
      <c r="E73" s="163">
        <f t="shared" si="4"/>
        <v>0</v>
      </c>
      <c r="F73" s="164">
        <v>0</v>
      </c>
      <c r="G73" s="165">
        <v>0</v>
      </c>
      <c r="H73" s="165">
        <f t="shared" si="6"/>
        <v>0</v>
      </c>
      <c r="I73" s="165">
        <v>0</v>
      </c>
      <c r="J73" s="165">
        <f t="shared" si="8"/>
        <v>0</v>
      </c>
      <c r="K73" s="165">
        <v>0</v>
      </c>
      <c r="L73" s="165">
        <v>0</v>
      </c>
      <c r="M73" s="165">
        <f t="shared" si="28"/>
        <v>0</v>
      </c>
      <c r="N73" s="165">
        <v>0</v>
      </c>
      <c r="O73" s="166">
        <f t="shared" si="12"/>
        <v>0</v>
      </c>
      <c r="P73" s="165">
        <v>0</v>
      </c>
      <c r="Q73" s="165">
        <v>0</v>
      </c>
      <c r="R73" s="165">
        <v>0</v>
      </c>
      <c r="S73" s="165"/>
      <c r="T73" s="165">
        <f t="shared" si="29"/>
        <v>0</v>
      </c>
      <c r="U73" s="165">
        <v>0</v>
      </c>
      <c r="V73" s="122">
        <f t="shared" si="19"/>
        <v>0</v>
      </c>
      <c r="W73" s="167">
        <f t="shared" si="20"/>
        <v>0</v>
      </c>
      <c r="X73" s="108"/>
      <c r="Y73" s="108"/>
      <c r="Z73" s="108"/>
      <c r="AA73" s="108"/>
      <c r="AB73" s="108"/>
      <c r="AC73" s="108"/>
      <c r="AD73" s="108"/>
    </row>
    <row r="74" spans="1:30" ht="30" hidden="1" customHeight="1">
      <c r="A74" s="121">
        <v>69</v>
      </c>
      <c r="B74" s="30"/>
      <c r="C74" s="137"/>
      <c r="D74" s="162">
        <v>0</v>
      </c>
      <c r="E74" s="163">
        <f t="shared" si="4"/>
        <v>0</v>
      </c>
      <c r="F74" s="164">
        <v>0</v>
      </c>
      <c r="G74" s="165">
        <v>0</v>
      </c>
      <c r="H74" s="165">
        <f t="shared" si="6"/>
        <v>0</v>
      </c>
      <c r="I74" s="165">
        <v>0</v>
      </c>
      <c r="J74" s="165">
        <f t="shared" si="8"/>
        <v>0</v>
      </c>
      <c r="K74" s="165">
        <v>0</v>
      </c>
      <c r="L74" s="165">
        <v>0</v>
      </c>
      <c r="M74" s="165">
        <f t="shared" si="28"/>
        <v>0</v>
      </c>
      <c r="N74" s="165">
        <v>0</v>
      </c>
      <c r="O74" s="166">
        <f t="shared" si="12"/>
        <v>0</v>
      </c>
      <c r="P74" s="165">
        <v>0</v>
      </c>
      <c r="Q74" s="165">
        <v>0</v>
      </c>
      <c r="R74" s="165">
        <v>0</v>
      </c>
      <c r="S74" s="165"/>
      <c r="T74" s="165">
        <f t="shared" si="29"/>
        <v>0</v>
      </c>
      <c r="U74" s="165">
        <v>0</v>
      </c>
      <c r="V74" s="122">
        <f t="shared" si="19"/>
        <v>0</v>
      </c>
      <c r="W74" s="167">
        <f t="shared" si="20"/>
        <v>0</v>
      </c>
      <c r="X74" s="108"/>
      <c r="Y74" s="108"/>
      <c r="Z74" s="108"/>
      <c r="AA74" s="108"/>
      <c r="AB74" s="108"/>
      <c r="AC74" s="108"/>
      <c r="AD74" s="108"/>
    </row>
    <row r="75" spans="1:30" ht="30" hidden="1" customHeight="1">
      <c r="A75" s="121">
        <v>70</v>
      </c>
      <c r="B75" s="30"/>
      <c r="C75" s="137"/>
      <c r="D75" s="162">
        <v>0</v>
      </c>
      <c r="E75" s="163">
        <f t="shared" si="4"/>
        <v>0</v>
      </c>
      <c r="F75" s="164">
        <v>0</v>
      </c>
      <c r="G75" s="165">
        <v>0</v>
      </c>
      <c r="H75" s="165">
        <f t="shared" si="6"/>
        <v>0</v>
      </c>
      <c r="I75" s="165">
        <v>0</v>
      </c>
      <c r="J75" s="165">
        <f t="shared" si="8"/>
        <v>0</v>
      </c>
      <c r="K75" s="165">
        <v>0</v>
      </c>
      <c r="L75" s="165">
        <v>0</v>
      </c>
      <c r="M75" s="165">
        <f t="shared" si="28"/>
        <v>0</v>
      </c>
      <c r="N75" s="165">
        <v>0</v>
      </c>
      <c r="O75" s="166">
        <f t="shared" si="12"/>
        <v>0</v>
      </c>
      <c r="P75" s="165">
        <v>0</v>
      </c>
      <c r="Q75" s="165">
        <v>0</v>
      </c>
      <c r="R75" s="165">
        <v>0</v>
      </c>
      <c r="S75" s="165"/>
      <c r="T75" s="165">
        <f t="shared" si="29"/>
        <v>0</v>
      </c>
      <c r="U75" s="165">
        <v>0</v>
      </c>
      <c r="V75" s="122">
        <f t="shared" si="19"/>
        <v>0</v>
      </c>
      <c r="W75" s="167">
        <f t="shared" si="20"/>
        <v>0</v>
      </c>
      <c r="X75" s="108"/>
      <c r="Y75" s="108"/>
      <c r="Z75" s="108"/>
      <c r="AA75" s="108"/>
      <c r="AB75" s="108"/>
      <c r="AC75" s="108"/>
      <c r="AD75" s="108"/>
    </row>
    <row r="76" spans="1:30" ht="30" hidden="1" customHeight="1">
      <c r="A76" s="121">
        <v>71</v>
      </c>
      <c r="B76" s="30"/>
      <c r="C76" s="137"/>
      <c r="D76" s="162">
        <v>0</v>
      </c>
      <c r="E76" s="163">
        <f t="shared" si="4"/>
        <v>0</v>
      </c>
      <c r="F76" s="164">
        <v>0</v>
      </c>
      <c r="G76" s="165">
        <v>0</v>
      </c>
      <c r="H76" s="165">
        <f t="shared" si="6"/>
        <v>0</v>
      </c>
      <c r="I76" s="165">
        <v>0</v>
      </c>
      <c r="J76" s="165">
        <f t="shared" si="8"/>
        <v>0</v>
      </c>
      <c r="K76" s="165">
        <v>0</v>
      </c>
      <c r="L76" s="165">
        <v>0</v>
      </c>
      <c r="M76" s="165">
        <f t="shared" si="28"/>
        <v>0</v>
      </c>
      <c r="N76" s="165">
        <v>0</v>
      </c>
      <c r="O76" s="166">
        <f t="shared" si="12"/>
        <v>0</v>
      </c>
      <c r="P76" s="165">
        <v>0</v>
      </c>
      <c r="Q76" s="165">
        <v>0</v>
      </c>
      <c r="R76" s="165">
        <v>0</v>
      </c>
      <c r="S76" s="165"/>
      <c r="T76" s="165">
        <f t="shared" si="29"/>
        <v>0</v>
      </c>
      <c r="U76" s="165">
        <v>0</v>
      </c>
      <c r="V76" s="122">
        <f t="shared" si="19"/>
        <v>0</v>
      </c>
      <c r="W76" s="167">
        <f t="shared" si="20"/>
        <v>0</v>
      </c>
      <c r="X76" s="108"/>
      <c r="Y76" s="108"/>
      <c r="Z76" s="108"/>
      <c r="AA76" s="108"/>
      <c r="AB76" s="108"/>
      <c r="AC76" s="108"/>
      <c r="AD76" s="108"/>
    </row>
    <row r="77" spans="1:30" ht="30" hidden="1" customHeight="1">
      <c r="A77" s="121">
        <v>72</v>
      </c>
      <c r="B77" s="30"/>
      <c r="C77" s="137"/>
      <c r="D77" s="162">
        <v>0</v>
      </c>
      <c r="E77" s="163">
        <f t="shared" si="4"/>
        <v>0</v>
      </c>
      <c r="F77" s="164">
        <v>0</v>
      </c>
      <c r="G77" s="165">
        <v>0</v>
      </c>
      <c r="H77" s="165">
        <f t="shared" si="6"/>
        <v>0</v>
      </c>
      <c r="I77" s="165">
        <v>0</v>
      </c>
      <c r="J77" s="165">
        <f t="shared" si="8"/>
        <v>0</v>
      </c>
      <c r="K77" s="165">
        <v>0</v>
      </c>
      <c r="L77" s="165">
        <v>0</v>
      </c>
      <c r="M77" s="165">
        <f t="shared" si="28"/>
        <v>0</v>
      </c>
      <c r="N77" s="165">
        <v>0</v>
      </c>
      <c r="O77" s="166">
        <f t="shared" si="12"/>
        <v>0</v>
      </c>
      <c r="P77" s="165">
        <v>0</v>
      </c>
      <c r="Q77" s="165">
        <v>0</v>
      </c>
      <c r="R77" s="165">
        <v>0</v>
      </c>
      <c r="S77" s="165"/>
      <c r="T77" s="165">
        <f t="shared" si="29"/>
        <v>0</v>
      </c>
      <c r="U77" s="165">
        <v>0</v>
      </c>
      <c r="V77" s="122">
        <f t="shared" si="19"/>
        <v>0</v>
      </c>
      <c r="W77" s="167">
        <f t="shared" si="20"/>
        <v>0</v>
      </c>
      <c r="X77" s="108"/>
      <c r="Y77" s="108"/>
      <c r="Z77" s="108"/>
      <c r="AA77" s="108"/>
      <c r="AB77" s="108"/>
      <c r="AC77" s="108"/>
      <c r="AD77" s="108"/>
    </row>
    <row r="78" spans="1:30" ht="30" hidden="1" customHeight="1">
      <c r="A78" s="121">
        <v>73</v>
      </c>
      <c r="B78" s="30"/>
      <c r="C78" s="137"/>
      <c r="D78" s="162">
        <v>0</v>
      </c>
      <c r="E78" s="163">
        <f t="shared" si="4"/>
        <v>0</v>
      </c>
      <c r="F78" s="164">
        <v>0</v>
      </c>
      <c r="G78" s="165">
        <v>0</v>
      </c>
      <c r="H78" s="165">
        <f t="shared" si="6"/>
        <v>0</v>
      </c>
      <c r="I78" s="165">
        <v>0</v>
      </c>
      <c r="J78" s="165">
        <f t="shared" si="8"/>
        <v>0</v>
      </c>
      <c r="K78" s="165">
        <v>0</v>
      </c>
      <c r="L78" s="165">
        <v>0</v>
      </c>
      <c r="M78" s="165">
        <f t="shared" si="28"/>
        <v>0</v>
      </c>
      <c r="N78" s="165">
        <v>0</v>
      </c>
      <c r="O78" s="166">
        <f t="shared" si="12"/>
        <v>0</v>
      </c>
      <c r="P78" s="165">
        <v>0</v>
      </c>
      <c r="Q78" s="165">
        <v>0</v>
      </c>
      <c r="R78" s="165">
        <v>0</v>
      </c>
      <c r="S78" s="165"/>
      <c r="T78" s="165">
        <f t="shared" si="29"/>
        <v>0</v>
      </c>
      <c r="U78" s="165">
        <v>0</v>
      </c>
      <c r="V78" s="122">
        <f t="shared" si="19"/>
        <v>0</v>
      </c>
      <c r="W78" s="167">
        <f t="shared" si="20"/>
        <v>0</v>
      </c>
      <c r="X78" s="108"/>
      <c r="Y78" s="108"/>
      <c r="Z78" s="108"/>
      <c r="AA78" s="108"/>
      <c r="AB78" s="108"/>
      <c r="AC78" s="108"/>
      <c r="AD78" s="108"/>
    </row>
    <row r="79" spans="1:30" ht="30" hidden="1" customHeight="1">
      <c r="A79" s="121">
        <v>74</v>
      </c>
      <c r="B79" s="30"/>
      <c r="C79" s="137"/>
      <c r="D79" s="162">
        <v>0</v>
      </c>
      <c r="E79" s="163">
        <f t="shared" si="4"/>
        <v>0</v>
      </c>
      <c r="F79" s="164">
        <v>0</v>
      </c>
      <c r="G79" s="165">
        <v>0</v>
      </c>
      <c r="H79" s="165">
        <f t="shared" si="6"/>
        <v>0</v>
      </c>
      <c r="I79" s="165">
        <v>0</v>
      </c>
      <c r="J79" s="165">
        <f t="shared" si="8"/>
        <v>0</v>
      </c>
      <c r="K79" s="165">
        <v>0</v>
      </c>
      <c r="L79" s="165">
        <v>0</v>
      </c>
      <c r="M79" s="165">
        <f t="shared" si="28"/>
        <v>0</v>
      </c>
      <c r="N79" s="165">
        <v>0</v>
      </c>
      <c r="O79" s="166">
        <f t="shared" si="12"/>
        <v>0</v>
      </c>
      <c r="P79" s="165">
        <v>0</v>
      </c>
      <c r="Q79" s="165">
        <v>0</v>
      </c>
      <c r="R79" s="165">
        <v>0</v>
      </c>
      <c r="S79" s="165"/>
      <c r="T79" s="165">
        <f t="shared" si="29"/>
        <v>0</v>
      </c>
      <c r="U79" s="165">
        <v>0</v>
      </c>
      <c r="V79" s="122">
        <f t="shared" si="19"/>
        <v>0</v>
      </c>
      <c r="W79" s="167">
        <f t="shared" si="20"/>
        <v>0</v>
      </c>
      <c r="X79" s="108"/>
      <c r="Y79" s="108"/>
      <c r="Z79" s="108"/>
      <c r="AA79" s="108"/>
      <c r="AB79" s="108"/>
      <c r="AC79" s="108"/>
      <c r="AD79" s="108"/>
    </row>
    <row r="80" spans="1:30" ht="30" hidden="1" customHeight="1">
      <c r="A80" s="121">
        <v>75</v>
      </c>
      <c r="B80" s="30"/>
      <c r="C80" s="137"/>
      <c r="D80" s="162">
        <v>0</v>
      </c>
      <c r="E80" s="163">
        <f t="shared" si="4"/>
        <v>0</v>
      </c>
      <c r="F80" s="164">
        <v>0</v>
      </c>
      <c r="G80" s="165">
        <v>0</v>
      </c>
      <c r="H80" s="165">
        <f t="shared" si="6"/>
        <v>0</v>
      </c>
      <c r="I80" s="165">
        <v>0</v>
      </c>
      <c r="J80" s="165">
        <f t="shared" si="8"/>
        <v>0</v>
      </c>
      <c r="K80" s="165">
        <v>0</v>
      </c>
      <c r="L80" s="165">
        <v>0</v>
      </c>
      <c r="M80" s="165">
        <f t="shared" si="28"/>
        <v>0</v>
      </c>
      <c r="N80" s="165">
        <v>0</v>
      </c>
      <c r="O80" s="166">
        <f t="shared" si="12"/>
        <v>0</v>
      </c>
      <c r="P80" s="165">
        <v>0</v>
      </c>
      <c r="Q80" s="165">
        <v>0</v>
      </c>
      <c r="R80" s="165">
        <v>0</v>
      </c>
      <c r="S80" s="165"/>
      <c r="T80" s="165">
        <f t="shared" si="29"/>
        <v>0</v>
      </c>
      <c r="U80" s="165">
        <v>0</v>
      </c>
      <c r="V80" s="122">
        <f t="shared" si="19"/>
        <v>0</v>
      </c>
      <c r="W80" s="167">
        <f t="shared" si="20"/>
        <v>0</v>
      </c>
      <c r="X80" s="108"/>
      <c r="Y80" s="108"/>
      <c r="Z80" s="108"/>
      <c r="AA80" s="108"/>
      <c r="AB80" s="108"/>
      <c r="AC80" s="108"/>
      <c r="AD80" s="108"/>
    </row>
    <row r="81" spans="1:30" ht="30" hidden="1" customHeight="1">
      <c r="A81" s="121">
        <v>76</v>
      </c>
      <c r="B81" s="30"/>
      <c r="C81" s="137"/>
      <c r="D81" s="162">
        <v>0</v>
      </c>
      <c r="E81" s="163">
        <f t="shared" si="4"/>
        <v>0</v>
      </c>
      <c r="F81" s="164">
        <v>0</v>
      </c>
      <c r="G81" s="165">
        <v>0</v>
      </c>
      <c r="H81" s="165">
        <f t="shared" si="6"/>
        <v>0</v>
      </c>
      <c r="I81" s="165">
        <v>0</v>
      </c>
      <c r="J81" s="165">
        <f t="shared" si="8"/>
        <v>0</v>
      </c>
      <c r="K81" s="165">
        <v>0</v>
      </c>
      <c r="L81" s="165">
        <v>0</v>
      </c>
      <c r="M81" s="165">
        <f t="shared" si="28"/>
        <v>0</v>
      </c>
      <c r="N81" s="165">
        <v>0</v>
      </c>
      <c r="O81" s="166">
        <f t="shared" si="12"/>
        <v>0</v>
      </c>
      <c r="P81" s="165">
        <v>0</v>
      </c>
      <c r="Q81" s="165">
        <v>0</v>
      </c>
      <c r="R81" s="165">
        <v>0</v>
      </c>
      <c r="S81" s="165"/>
      <c r="T81" s="165">
        <f t="shared" si="29"/>
        <v>0</v>
      </c>
      <c r="U81" s="165">
        <v>0</v>
      </c>
      <c r="V81" s="122">
        <f t="shared" si="19"/>
        <v>0</v>
      </c>
      <c r="W81" s="167">
        <f t="shared" si="20"/>
        <v>0</v>
      </c>
      <c r="X81" s="108"/>
      <c r="Y81" s="108"/>
      <c r="Z81" s="108"/>
      <c r="AA81" s="108"/>
      <c r="AB81" s="108"/>
      <c r="AC81" s="108"/>
      <c r="AD81" s="108"/>
    </row>
    <row r="82" spans="1:30" ht="30" hidden="1" customHeight="1">
      <c r="A82" s="121">
        <v>77</v>
      </c>
      <c r="B82" s="30"/>
      <c r="C82" s="137"/>
      <c r="D82" s="162">
        <v>0</v>
      </c>
      <c r="E82" s="163">
        <f t="shared" si="4"/>
        <v>0</v>
      </c>
      <c r="F82" s="164">
        <v>0</v>
      </c>
      <c r="G82" s="165">
        <v>0</v>
      </c>
      <c r="H82" s="165">
        <f t="shared" si="6"/>
        <v>0</v>
      </c>
      <c r="I82" s="165">
        <v>0</v>
      </c>
      <c r="J82" s="165">
        <f t="shared" si="8"/>
        <v>0</v>
      </c>
      <c r="K82" s="165">
        <v>0</v>
      </c>
      <c r="L82" s="165">
        <v>0</v>
      </c>
      <c r="M82" s="165">
        <f t="shared" si="28"/>
        <v>0</v>
      </c>
      <c r="N82" s="165">
        <v>0</v>
      </c>
      <c r="O82" s="166">
        <f t="shared" si="12"/>
        <v>0</v>
      </c>
      <c r="P82" s="165">
        <v>0</v>
      </c>
      <c r="Q82" s="165">
        <v>0</v>
      </c>
      <c r="R82" s="165">
        <v>0</v>
      </c>
      <c r="S82" s="165"/>
      <c r="T82" s="165">
        <f t="shared" si="29"/>
        <v>0</v>
      </c>
      <c r="U82" s="165">
        <v>0</v>
      </c>
      <c r="V82" s="122">
        <f t="shared" si="19"/>
        <v>0</v>
      </c>
      <c r="W82" s="167">
        <f t="shared" si="20"/>
        <v>0</v>
      </c>
      <c r="X82" s="108"/>
      <c r="Y82" s="108"/>
      <c r="Z82" s="108"/>
      <c r="AA82" s="108"/>
      <c r="AB82" s="108"/>
      <c r="AC82" s="108"/>
      <c r="AD82" s="108"/>
    </row>
    <row r="83" spans="1:30" ht="30" hidden="1" customHeight="1">
      <c r="A83" s="121">
        <v>78</v>
      </c>
      <c r="B83" s="30"/>
      <c r="C83" s="137"/>
      <c r="D83" s="162">
        <v>0</v>
      </c>
      <c r="E83" s="163">
        <f t="shared" si="4"/>
        <v>0</v>
      </c>
      <c r="F83" s="164">
        <v>0</v>
      </c>
      <c r="G83" s="165">
        <v>0</v>
      </c>
      <c r="H83" s="165">
        <f t="shared" si="6"/>
        <v>0</v>
      </c>
      <c r="I83" s="165">
        <v>0</v>
      </c>
      <c r="J83" s="165">
        <f t="shared" si="8"/>
        <v>0</v>
      </c>
      <c r="K83" s="165">
        <v>0</v>
      </c>
      <c r="L83" s="165">
        <v>0</v>
      </c>
      <c r="M83" s="165">
        <f t="shared" si="28"/>
        <v>0</v>
      </c>
      <c r="N83" s="165">
        <v>0</v>
      </c>
      <c r="O83" s="166">
        <f t="shared" si="12"/>
        <v>0</v>
      </c>
      <c r="P83" s="165">
        <v>0</v>
      </c>
      <c r="Q83" s="165">
        <v>0</v>
      </c>
      <c r="R83" s="165">
        <v>0</v>
      </c>
      <c r="S83" s="165"/>
      <c r="T83" s="165">
        <f t="shared" si="29"/>
        <v>0</v>
      </c>
      <c r="U83" s="165">
        <v>0</v>
      </c>
      <c r="V83" s="122">
        <f t="shared" si="19"/>
        <v>0</v>
      </c>
      <c r="W83" s="167">
        <f t="shared" si="20"/>
        <v>0</v>
      </c>
      <c r="X83" s="108"/>
      <c r="Y83" s="108"/>
      <c r="Z83" s="108"/>
      <c r="AA83" s="108"/>
      <c r="AB83" s="108"/>
      <c r="AC83" s="108"/>
      <c r="AD83" s="108"/>
    </row>
    <row r="84" spans="1:30" ht="30" hidden="1" customHeight="1">
      <c r="A84" s="121">
        <v>79</v>
      </c>
      <c r="B84" s="30"/>
      <c r="C84" s="137"/>
      <c r="D84" s="162">
        <v>0</v>
      </c>
      <c r="E84" s="163">
        <f t="shared" si="4"/>
        <v>0</v>
      </c>
      <c r="F84" s="164">
        <v>0</v>
      </c>
      <c r="G84" s="165">
        <v>0</v>
      </c>
      <c r="H84" s="165">
        <f t="shared" si="6"/>
        <v>0</v>
      </c>
      <c r="I84" s="165">
        <v>0</v>
      </c>
      <c r="J84" s="165">
        <f t="shared" si="8"/>
        <v>0</v>
      </c>
      <c r="K84" s="165">
        <v>0</v>
      </c>
      <c r="L84" s="165">
        <v>0</v>
      </c>
      <c r="M84" s="165">
        <f t="shared" si="28"/>
        <v>0</v>
      </c>
      <c r="N84" s="165">
        <v>0</v>
      </c>
      <c r="O84" s="166">
        <f t="shared" si="12"/>
        <v>0</v>
      </c>
      <c r="P84" s="165">
        <v>0</v>
      </c>
      <c r="Q84" s="165">
        <v>0</v>
      </c>
      <c r="R84" s="165">
        <v>0</v>
      </c>
      <c r="S84" s="165"/>
      <c r="T84" s="165">
        <f t="shared" si="29"/>
        <v>0</v>
      </c>
      <c r="U84" s="165">
        <v>0</v>
      </c>
      <c r="V84" s="122">
        <f t="shared" si="19"/>
        <v>0</v>
      </c>
      <c r="W84" s="167">
        <f t="shared" si="20"/>
        <v>0</v>
      </c>
      <c r="X84" s="108"/>
      <c r="Y84" s="108"/>
      <c r="Z84" s="108"/>
      <c r="AA84" s="108"/>
      <c r="AB84" s="108"/>
      <c r="AC84" s="108"/>
      <c r="AD84" s="108"/>
    </row>
    <row r="85" spans="1:30" ht="30" hidden="1" customHeight="1">
      <c r="A85" s="121">
        <v>80</v>
      </c>
      <c r="B85" s="30"/>
      <c r="C85" s="137"/>
      <c r="D85" s="162">
        <v>0</v>
      </c>
      <c r="E85" s="163">
        <f t="shared" si="4"/>
        <v>0</v>
      </c>
      <c r="F85" s="164">
        <v>0</v>
      </c>
      <c r="G85" s="165">
        <v>0</v>
      </c>
      <c r="H85" s="165">
        <f t="shared" si="6"/>
        <v>0</v>
      </c>
      <c r="I85" s="165">
        <v>0</v>
      </c>
      <c r="J85" s="165">
        <f t="shared" si="8"/>
        <v>0</v>
      </c>
      <c r="K85" s="165">
        <v>0</v>
      </c>
      <c r="L85" s="165">
        <v>0</v>
      </c>
      <c r="M85" s="165">
        <f t="shared" si="28"/>
        <v>0</v>
      </c>
      <c r="N85" s="165">
        <v>0</v>
      </c>
      <c r="O85" s="166">
        <f t="shared" si="12"/>
        <v>0</v>
      </c>
      <c r="P85" s="165">
        <v>0</v>
      </c>
      <c r="Q85" s="165">
        <v>0</v>
      </c>
      <c r="R85" s="165">
        <v>0</v>
      </c>
      <c r="S85" s="165"/>
      <c r="T85" s="165">
        <f t="shared" si="29"/>
        <v>0</v>
      </c>
      <c r="U85" s="165">
        <v>0</v>
      </c>
      <c r="V85" s="122">
        <f t="shared" si="19"/>
        <v>0</v>
      </c>
      <c r="W85" s="167">
        <f t="shared" si="20"/>
        <v>0</v>
      </c>
      <c r="X85" s="108"/>
      <c r="Y85" s="108"/>
      <c r="Z85" s="108"/>
      <c r="AA85" s="108"/>
      <c r="AB85" s="108"/>
      <c r="AC85" s="108"/>
      <c r="AD85" s="108"/>
    </row>
    <row r="86" spans="1:30" ht="30" hidden="1" customHeight="1">
      <c r="A86" s="121">
        <v>81</v>
      </c>
      <c r="B86" s="30"/>
      <c r="C86" s="137"/>
      <c r="D86" s="162">
        <v>0</v>
      </c>
      <c r="E86" s="163">
        <f t="shared" si="4"/>
        <v>0</v>
      </c>
      <c r="F86" s="164">
        <v>0</v>
      </c>
      <c r="G86" s="165">
        <v>0</v>
      </c>
      <c r="H86" s="165">
        <f t="shared" si="6"/>
        <v>0</v>
      </c>
      <c r="I86" s="165">
        <v>0</v>
      </c>
      <c r="J86" s="165">
        <f t="shared" si="8"/>
        <v>0</v>
      </c>
      <c r="K86" s="165">
        <v>0</v>
      </c>
      <c r="L86" s="165">
        <v>0</v>
      </c>
      <c r="M86" s="165">
        <f t="shared" si="28"/>
        <v>0</v>
      </c>
      <c r="N86" s="165">
        <v>0</v>
      </c>
      <c r="O86" s="166">
        <f t="shared" si="12"/>
        <v>0</v>
      </c>
      <c r="P86" s="165">
        <v>0</v>
      </c>
      <c r="Q86" s="165">
        <v>0</v>
      </c>
      <c r="R86" s="165">
        <v>0</v>
      </c>
      <c r="S86" s="165"/>
      <c r="T86" s="165">
        <f t="shared" si="29"/>
        <v>0</v>
      </c>
      <c r="U86" s="165">
        <v>0</v>
      </c>
      <c r="V86" s="122">
        <f t="shared" si="19"/>
        <v>0</v>
      </c>
      <c r="W86" s="167">
        <f t="shared" si="20"/>
        <v>0</v>
      </c>
      <c r="X86" s="108"/>
      <c r="Y86" s="108"/>
      <c r="Z86" s="108"/>
      <c r="AA86" s="108"/>
      <c r="AB86" s="108"/>
      <c r="AC86" s="108"/>
      <c r="AD86" s="108"/>
    </row>
    <row r="87" spans="1:30" ht="30" hidden="1" customHeight="1">
      <c r="A87" s="121">
        <v>82</v>
      </c>
      <c r="B87" s="30"/>
      <c r="C87" s="137"/>
      <c r="D87" s="162">
        <v>0</v>
      </c>
      <c r="E87" s="163">
        <f t="shared" si="4"/>
        <v>0</v>
      </c>
      <c r="F87" s="164">
        <v>0</v>
      </c>
      <c r="G87" s="165">
        <v>0</v>
      </c>
      <c r="H87" s="165">
        <f t="shared" si="6"/>
        <v>0</v>
      </c>
      <c r="I87" s="165">
        <v>0</v>
      </c>
      <c r="J87" s="165">
        <f t="shared" si="8"/>
        <v>0</v>
      </c>
      <c r="K87" s="165">
        <v>0</v>
      </c>
      <c r="L87" s="165">
        <v>0</v>
      </c>
      <c r="M87" s="165">
        <f t="shared" si="28"/>
        <v>0</v>
      </c>
      <c r="N87" s="165">
        <v>0</v>
      </c>
      <c r="O87" s="166">
        <f t="shared" si="12"/>
        <v>0</v>
      </c>
      <c r="P87" s="165">
        <v>0</v>
      </c>
      <c r="Q87" s="165">
        <v>0</v>
      </c>
      <c r="R87" s="165">
        <v>0</v>
      </c>
      <c r="S87" s="165"/>
      <c r="T87" s="165">
        <f t="shared" si="29"/>
        <v>0</v>
      </c>
      <c r="U87" s="165">
        <v>0</v>
      </c>
      <c r="V87" s="122">
        <f t="shared" si="19"/>
        <v>0</v>
      </c>
      <c r="W87" s="167">
        <f t="shared" si="20"/>
        <v>0</v>
      </c>
      <c r="X87" s="108"/>
      <c r="Y87" s="108"/>
      <c r="Z87" s="108"/>
      <c r="AA87" s="108"/>
      <c r="AB87" s="108"/>
      <c r="AC87" s="108"/>
      <c r="AD87" s="108"/>
    </row>
    <row r="88" spans="1:30" ht="30" hidden="1" customHeight="1">
      <c r="A88" s="121">
        <v>83</v>
      </c>
      <c r="B88" s="30"/>
      <c r="C88" s="137"/>
      <c r="D88" s="162">
        <v>0</v>
      </c>
      <c r="E88" s="163">
        <f t="shared" si="4"/>
        <v>0</v>
      </c>
      <c r="F88" s="164">
        <v>0</v>
      </c>
      <c r="G88" s="165">
        <v>0</v>
      </c>
      <c r="H88" s="165">
        <f t="shared" si="6"/>
        <v>0</v>
      </c>
      <c r="I88" s="165">
        <v>0</v>
      </c>
      <c r="J88" s="165">
        <f t="shared" si="8"/>
        <v>0</v>
      </c>
      <c r="K88" s="165">
        <v>0</v>
      </c>
      <c r="L88" s="165">
        <v>0</v>
      </c>
      <c r="M88" s="165">
        <f t="shared" si="28"/>
        <v>0</v>
      </c>
      <c r="N88" s="165">
        <v>0</v>
      </c>
      <c r="O88" s="166">
        <f t="shared" si="12"/>
        <v>0</v>
      </c>
      <c r="P88" s="165">
        <v>0</v>
      </c>
      <c r="Q88" s="165">
        <v>0</v>
      </c>
      <c r="R88" s="165">
        <v>0</v>
      </c>
      <c r="S88" s="165"/>
      <c r="T88" s="165">
        <f t="shared" si="29"/>
        <v>0</v>
      </c>
      <c r="U88" s="165">
        <v>0</v>
      </c>
      <c r="V88" s="122">
        <f t="shared" si="19"/>
        <v>0</v>
      </c>
      <c r="W88" s="167">
        <f t="shared" si="20"/>
        <v>0</v>
      </c>
      <c r="X88" s="108"/>
      <c r="Y88" s="108"/>
      <c r="Z88" s="108"/>
      <c r="AA88" s="108"/>
      <c r="AB88" s="108"/>
      <c r="AC88" s="108"/>
      <c r="AD88" s="108"/>
    </row>
    <row r="89" spans="1:30" ht="30" hidden="1" customHeight="1">
      <c r="A89" s="121">
        <v>84</v>
      </c>
      <c r="B89" s="30"/>
      <c r="C89" s="137"/>
      <c r="D89" s="162">
        <v>0</v>
      </c>
      <c r="E89" s="163">
        <f t="shared" si="4"/>
        <v>0</v>
      </c>
      <c r="F89" s="164">
        <v>0</v>
      </c>
      <c r="G89" s="165">
        <v>0</v>
      </c>
      <c r="H89" s="165">
        <f t="shared" si="6"/>
        <v>0</v>
      </c>
      <c r="I89" s="165">
        <v>0</v>
      </c>
      <c r="J89" s="165">
        <f t="shared" si="8"/>
        <v>0</v>
      </c>
      <c r="K89" s="165">
        <v>0</v>
      </c>
      <c r="L89" s="165">
        <v>0</v>
      </c>
      <c r="M89" s="165">
        <f t="shared" si="28"/>
        <v>0</v>
      </c>
      <c r="N89" s="165">
        <v>0</v>
      </c>
      <c r="O89" s="166">
        <f t="shared" si="12"/>
        <v>0</v>
      </c>
      <c r="P89" s="165">
        <v>0</v>
      </c>
      <c r="Q89" s="165">
        <v>0</v>
      </c>
      <c r="R89" s="165">
        <v>0</v>
      </c>
      <c r="S89" s="165"/>
      <c r="T89" s="165">
        <f t="shared" si="29"/>
        <v>0</v>
      </c>
      <c r="U89" s="165">
        <v>0</v>
      </c>
      <c r="V89" s="122">
        <f t="shared" si="19"/>
        <v>0</v>
      </c>
      <c r="W89" s="167">
        <f t="shared" si="20"/>
        <v>0</v>
      </c>
      <c r="X89" s="108"/>
      <c r="Y89" s="108"/>
      <c r="Z89" s="108"/>
      <c r="AA89" s="108"/>
      <c r="AB89" s="108"/>
      <c r="AC89" s="108"/>
      <c r="AD89" s="108"/>
    </row>
    <row r="90" spans="1:30" ht="30" hidden="1" customHeight="1">
      <c r="A90" s="121">
        <v>85</v>
      </c>
      <c r="B90" s="30"/>
      <c r="C90" s="137"/>
      <c r="D90" s="162">
        <v>0</v>
      </c>
      <c r="E90" s="163">
        <f t="shared" si="4"/>
        <v>0</v>
      </c>
      <c r="F90" s="164">
        <v>0</v>
      </c>
      <c r="G90" s="165">
        <v>0</v>
      </c>
      <c r="H90" s="165">
        <f t="shared" si="6"/>
        <v>0</v>
      </c>
      <c r="I90" s="165">
        <v>0</v>
      </c>
      <c r="J90" s="165">
        <f t="shared" si="8"/>
        <v>0</v>
      </c>
      <c r="K90" s="165">
        <v>0</v>
      </c>
      <c r="L90" s="165">
        <v>0</v>
      </c>
      <c r="M90" s="165">
        <f t="shared" si="28"/>
        <v>0</v>
      </c>
      <c r="N90" s="165">
        <v>0</v>
      </c>
      <c r="O90" s="166">
        <f t="shared" si="12"/>
        <v>0</v>
      </c>
      <c r="P90" s="165">
        <v>0</v>
      </c>
      <c r="Q90" s="165">
        <v>0</v>
      </c>
      <c r="R90" s="165">
        <v>0</v>
      </c>
      <c r="S90" s="165"/>
      <c r="T90" s="165">
        <f t="shared" si="29"/>
        <v>0</v>
      </c>
      <c r="U90" s="165">
        <v>0</v>
      </c>
      <c r="V90" s="122">
        <f t="shared" si="19"/>
        <v>0</v>
      </c>
      <c r="W90" s="167">
        <f t="shared" si="20"/>
        <v>0</v>
      </c>
      <c r="X90" s="108"/>
      <c r="Y90" s="108"/>
      <c r="Z90" s="108"/>
      <c r="AA90" s="108"/>
      <c r="AB90" s="108"/>
      <c r="AC90" s="108"/>
      <c r="AD90" s="108"/>
    </row>
    <row r="91" spans="1:30" ht="30" hidden="1" customHeight="1">
      <c r="A91" s="121">
        <v>86</v>
      </c>
      <c r="B91" s="30"/>
      <c r="C91" s="137"/>
      <c r="D91" s="162">
        <v>0</v>
      </c>
      <c r="E91" s="163">
        <f t="shared" si="4"/>
        <v>0</v>
      </c>
      <c r="F91" s="164">
        <v>0</v>
      </c>
      <c r="G91" s="165">
        <v>0</v>
      </c>
      <c r="H91" s="165">
        <f t="shared" si="6"/>
        <v>0</v>
      </c>
      <c r="I91" s="165">
        <v>0</v>
      </c>
      <c r="J91" s="165">
        <f t="shared" si="8"/>
        <v>0</v>
      </c>
      <c r="K91" s="165">
        <v>0</v>
      </c>
      <c r="L91" s="165">
        <v>0</v>
      </c>
      <c r="M91" s="165">
        <f t="shared" si="28"/>
        <v>0</v>
      </c>
      <c r="N91" s="165">
        <v>0</v>
      </c>
      <c r="O91" s="166">
        <f t="shared" si="12"/>
        <v>0</v>
      </c>
      <c r="P91" s="165">
        <v>0</v>
      </c>
      <c r="Q91" s="165">
        <v>0</v>
      </c>
      <c r="R91" s="165">
        <v>0</v>
      </c>
      <c r="S91" s="165"/>
      <c r="T91" s="165">
        <f t="shared" si="29"/>
        <v>0</v>
      </c>
      <c r="U91" s="165">
        <v>0</v>
      </c>
      <c r="V91" s="122">
        <f t="shared" si="19"/>
        <v>0</v>
      </c>
      <c r="W91" s="167">
        <f t="shared" si="20"/>
        <v>0</v>
      </c>
      <c r="X91" s="108"/>
      <c r="Y91" s="108"/>
      <c r="Z91" s="108"/>
      <c r="AA91" s="108"/>
      <c r="AB91" s="108"/>
      <c r="AC91" s="108"/>
      <c r="AD91" s="108"/>
    </row>
    <row r="92" spans="1:30" ht="30" hidden="1" customHeight="1">
      <c r="A92" s="121">
        <v>87</v>
      </c>
      <c r="B92" s="30"/>
      <c r="C92" s="137"/>
      <c r="D92" s="162">
        <v>0</v>
      </c>
      <c r="E92" s="163">
        <f t="shared" si="4"/>
        <v>0</v>
      </c>
      <c r="F92" s="164">
        <v>0</v>
      </c>
      <c r="G92" s="165">
        <v>0</v>
      </c>
      <c r="H92" s="165">
        <f t="shared" si="6"/>
        <v>0</v>
      </c>
      <c r="I92" s="165">
        <v>0</v>
      </c>
      <c r="J92" s="165">
        <f t="shared" si="8"/>
        <v>0</v>
      </c>
      <c r="K92" s="165">
        <v>0</v>
      </c>
      <c r="L92" s="165">
        <v>0</v>
      </c>
      <c r="M92" s="165">
        <f t="shared" si="28"/>
        <v>0</v>
      </c>
      <c r="N92" s="165">
        <v>0</v>
      </c>
      <c r="O92" s="166">
        <f t="shared" si="12"/>
        <v>0</v>
      </c>
      <c r="P92" s="165">
        <v>0</v>
      </c>
      <c r="Q92" s="165">
        <v>0</v>
      </c>
      <c r="R92" s="165">
        <v>0</v>
      </c>
      <c r="S92" s="165"/>
      <c r="T92" s="165">
        <f t="shared" si="29"/>
        <v>0</v>
      </c>
      <c r="U92" s="165">
        <v>0</v>
      </c>
      <c r="V92" s="122">
        <f t="shared" si="19"/>
        <v>0</v>
      </c>
      <c r="W92" s="167">
        <f t="shared" si="20"/>
        <v>0</v>
      </c>
      <c r="X92" s="108"/>
      <c r="Y92" s="108"/>
      <c r="Z92" s="108"/>
      <c r="AA92" s="108"/>
      <c r="AB92" s="108"/>
      <c r="AC92" s="108"/>
      <c r="AD92" s="108"/>
    </row>
    <row r="93" spans="1:30" ht="30" hidden="1" customHeight="1">
      <c r="A93" s="121">
        <v>88</v>
      </c>
      <c r="B93" s="30"/>
      <c r="C93" s="137"/>
      <c r="D93" s="162">
        <v>0</v>
      </c>
      <c r="E93" s="163">
        <f t="shared" si="4"/>
        <v>0</v>
      </c>
      <c r="F93" s="164">
        <v>0</v>
      </c>
      <c r="G93" s="165">
        <v>0</v>
      </c>
      <c r="H93" s="165">
        <f t="shared" si="6"/>
        <v>0</v>
      </c>
      <c r="I93" s="165">
        <v>0</v>
      </c>
      <c r="J93" s="165">
        <f t="shared" si="8"/>
        <v>0</v>
      </c>
      <c r="K93" s="165">
        <v>0</v>
      </c>
      <c r="L93" s="165">
        <v>0</v>
      </c>
      <c r="M93" s="165">
        <f t="shared" si="28"/>
        <v>0</v>
      </c>
      <c r="N93" s="165">
        <v>0</v>
      </c>
      <c r="O93" s="166">
        <f t="shared" si="12"/>
        <v>0</v>
      </c>
      <c r="P93" s="165">
        <v>0</v>
      </c>
      <c r="Q93" s="165">
        <v>0</v>
      </c>
      <c r="R93" s="165">
        <v>0</v>
      </c>
      <c r="S93" s="165"/>
      <c r="T93" s="165">
        <f t="shared" si="29"/>
        <v>0</v>
      </c>
      <c r="U93" s="165">
        <v>0</v>
      </c>
      <c r="V93" s="122">
        <f t="shared" si="19"/>
        <v>0</v>
      </c>
      <c r="W93" s="167">
        <f t="shared" si="20"/>
        <v>0</v>
      </c>
      <c r="X93" s="108"/>
      <c r="Y93" s="108"/>
      <c r="Z93" s="108"/>
      <c r="AA93" s="108"/>
      <c r="AB93" s="108"/>
      <c r="AC93" s="108"/>
      <c r="AD93" s="108"/>
    </row>
    <row r="94" spans="1:30" ht="30" hidden="1" customHeight="1">
      <c r="A94" s="121">
        <v>89</v>
      </c>
      <c r="B94" s="30"/>
      <c r="C94" s="137"/>
      <c r="D94" s="162">
        <v>0</v>
      </c>
      <c r="E94" s="163">
        <f t="shared" si="4"/>
        <v>0</v>
      </c>
      <c r="F94" s="164">
        <v>0</v>
      </c>
      <c r="G94" s="165">
        <v>0</v>
      </c>
      <c r="H94" s="165">
        <f t="shared" si="6"/>
        <v>0</v>
      </c>
      <c r="I94" s="165">
        <v>0</v>
      </c>
      <c r="J94" s="165">
        <f t="shared" si="8"/>
        <v>0</v>
      </c>
      <c r="K94" s="165">
        <v>0</v>
      </c>
      <c r="L94" s="165">
        <v>0</v>
      </c>
      <c r="M94" s="165">
        <f t="shared" si="28"/>
        <v>0</v>
      </c>
      <c r="N94" s="165">
        <v>0</v>
      </c>
      <c r="O94" s="166">
        <f t="shared" si="12"/>
        <v>0</v>
      </c>
      <c r="P94" s="165">
        <v>0</v>
      </c>
      <c r="Q94" s="165">
        <v>0</v>
      </c>
      <c r="R94" s="165">
        <v>0</v>
      </c>
      <c r="S94" s="165"/>
      <c r="T94" s="165">
        <f t="shared" si="29"/>
        <v>0</v>
      </c>
      <c r="U94" s="165">
        <v>0</v>
      </c>
      <c r="V94" s="122">
        <f t="shared" si="19"/>
        <v>0</v>
      </c>
      <c r="W94" s="167">
        <f t="shared" si="20"/>
        <v>0</v>
      </c>
      <c r="X94" s="108"/>
      <c r="Y94" s="108"/>
      <c r="Z94" s="108"/>
      <c r="AA94" s="108"/>
      <c r="AB94" s="108"/>
      <c r="AC94" s="108"/>
      <c r="AD94" s="108"/>
    </row>
    <row r="95" spans="1:30" ht="30" hidden="1" customHeight="1">
      <c r="A95" s="121">
        <v>90</v>
      </c>
      <c r="B95" s="30"/>
      <c r="C95" s="137"/>
      <c r="D95" s="162">
        <v>0</v>
      </c>
      <c r="E95" s="163">
        <f t="shared" si="4"/>
        <v>0</v>
      </c>
      <c r="F95" s="164">
        <v>0</v>
      </c>
      <c r="G95" s="165">
        <v>0</v>
      </c>
      <c r="H95" s="165">
        <f t="shared" si="6"/>
        <v>0</v>
      </c>
      <c r="I95" s="165">
        <v>0</v>
      </c>
      <c r="J95" s="165">
        <f t="shared" si="8"/>
        <v>0</v>
      </c>
      <c r="K95" s="165">
        <v>0</v>
      </c>
      <c r="L95" s="165">
        <v>0</v>
      </c>
      <c r="M95" s="165">
        <f t="shared" si="28"/>
        <v>0</v>
      </c>
      <c r="N95" s="165">
        <v>0</v>
      </c>
      <c r="O95" s="166">
        <f t="shared" si="12"/>
        <v>0</v>
      </c>
      <c r="P95" s="165">
        <v>0</v>
      </c>
      <c r="Q95" s="165">
        <v>0</v>
      </c>
      <c r="R95" s="165">
        <v>0</v>
      </c>
      <c r="S95" s="165"/>
      <c r="T95" s="165">
        <f t="shared" si="29"/>
        <v>0</v>
      </c>
      <c r="U95" s="165">
        <v>0</v>
      </c>
      <c r="V95" s="122">
        <f t="shared" si="19"/>
        <v>0</v>
      </c>
      <c r="W95" s="167">
        <f t="shared" si="20"/>
        <v>0</v>
      </c>
      <c r="X95" s="108"/>
      <c r="Y95" s="108"/>
      <c r="Z95" s="108"/>
      <c r="AA95" s="108"/>
      <c r="AB95" s="108"/>
      <c r="AC95" s="108"/>
      <c r="AD95" s="108"/>
    </row>
    <row r="96" spans="1:30" ht="30" hidden="1" customHeight="1">
      <c r="A96" s="121">
        <v>91</v>
      </c>
      <c r="B96" s="30"/>
      <c r="C96" s="137"/>
      <c r="D96" s="162">
        <v>0</v>
      </c>
      <c r="E96" s="163">
        <f t="shared" si="4"/>
        <v>0</v>
      </c>
      <c r="F96" s="164">
        <v>0</v>
      </c>
      <c r="G96" s="165">
        <v>0</v>
      </c>
      <c r="H96" s="165">
        <f t="shared" si="6"/>
        <v>0</v>
      </c>
      <c r="I96" s="165">
        <v>0</v>
      </c>
      <c r="J96" s="165">
        <f t="shared" si="8"/>
        <v>0</v>
      </c>
      <c r="K96" s="165">
        <v>0</v>
      </c>
      <c r="L96" s="165">
        <v>0</v>
      </c>
      <c r="M96" s="165">
        <f t="shared" si="28"/>
        <v>0</v>
      </c>
      <c r="N96" s="165">
        <v>0</v>
      </c>
      <c r="O96" s="166">
        <f t="shared" si="12"/>
        <v>0</v>
      </c>
      <c r="P96" s="165">
        <v>0</v>
      </c>
      <c r="Q96" s="165">
        <v>0</v>
      </c>
      <c r="R96" s="165">
        <v>0</v>
      </c>
      <c r="S96" s="165"/>
      <c r="T96" s="165">
        <f t="shared" si="29"/>
        <v>0</v>
      </c>
      <c r="U96" s="165">
        <v>0</v>
      </c>
      <c r="V96" s="122">
        <f t="shared" si="19"/>
        <v>0</v>
      </c>
      <c r="W96" s="167">
        <f t="shared" si="20"/>
        <v>0</v>
      </c>
      <c r="X96" s="108"/>
      <c r="Y96" s="108"/>
      <c r="Z96" s="108"/>
      <c r="AA96" s="108"/>
      <c r="AB96" s="108"/>
      <c r="AC96" s="108"/>
      <c r="AD96" s="108"/>
    </row>
    <row r="97" spans="1:30" ht="30" hidden="1" customHeight="1">
      <c r="A97" s="121">
        <v>92</v>
      </c>
      <c r="B97" s="30"/>
      <c r="C97" s="137"/>
      <c r="D97" s="162">
        <v>0</v>
      </c>
      <c r="E97" s="163">
        <f t="shared" si="4"/>
        <v>0</v>
      </c>
      <c r="F97" s="164">
        <v>0</v>
      </c>
      <c r="G97" s="165">
        <v>0</v>
      </c>
      <c r="H97" s="165">
        <f t="shared" si="6"/>
        <v>0</v>
      </c>
      <c r="I97" s="165">
        <v>0</v>
      </c>
      <c r="J97" s="165">
        <f t="shared" si="8"/>
        <v>0</v>
      </c>
      <c r="K97" s="165">
        <v>0</v>
      </c>
      <c r="L97" s="165">
        <v>0</v>
      </c>
      <c r="M97" s="165">
        <f t="shared" si="28"/>
        <v>0</v>
      </c>
      <c r="N97" s="165">
        <v>0</v>
      </c>
      <c r="O97" s="166">
        <f t="shared" si="12"/>
        <v>0</v>
      </c>
      <c r="P97" s="165">
        <v>0</v>
      </c>
      <c r="Q97" s="165">
        <v>0</v>
      </c>
      <c r="R97" s="165">
        <v>0</v>
      </c>
      <c r="S97" s="165"/>
      <c r="T97" s="165">
        <f t="shared" si="29"/>
        <v>0</v>
      </c>
      <c r="U97" s="165">
        <v>0</v>
      </c>
      <c r="V97" s="122">
        <f t="shared" si="19"/>
        <v>0</v>
      </c>
      <c r="W97" s="167">
        <f t="shared" si="20"/>
        <v>0</v>
      </c>
      <c r="X97" s="108"/>
      <c r="Y97" s="108"/>
      <c r="Z97" s="108"/>
      <c r="AA97" s="108"/>
      <c r="AB97" s="108"/>
      <c r="AC97" s="108"/>
      <c r="AD97" s="108"/>
    </row>
    <row r="98" spans="1:30" ht="30" hidden="1" customHeight="1">
      <c r="A98" s="121">
        <v>93</v>
      </c>
      <c r="B98" s="30"/>
      <c r="C98" s="137"/>
      <c r="D98" s="162">
        <v>0</v>
      </c>
      <c r="E98" s="163">
        <f t="shared" si="4"/>
        <v>0</v>
      </c>
      <c r="F98" s="164">
        <v>0</v>
      </c>
      <c r="G98" s="165">
        <v>0</v>
      </c>
      <c r="H98" s="165">
        <f t="shared" si="6"/>
        <v>0</v>
      </c>
      <c r="I98" s="165">
        <v>0</v>
      </c>
      <c r="J98" s="165">
        <f t="shared" si="8"/>
        <v>0</v>
      </c>
      <c r="K98" s="165">
        <v>0</v>
      </c>
      <c r="L98" s="165">
        <v>0</v>
      </c>
      <c r="M98" s="165">
        <f t="shared" si="28"/>
        <v>0</v>
      </c>
      <c r="N98" s="165">
        <v>0</v>
      </c>
      <c r="O98" s="166">
        <f t="shared" si="12"/>
        <v>0</v>
      </c>
      <c r="P98" s="165">
        <v>0</v>
      </c>
      <c r="Q98" s="165">
        <v>0</v>
      </c>
      <c r="R98" s="165">
        <v>0</v>
      </c>
      <c r="S98" s="165"/>
      <c r="T98" s="165">
        <f t="shared" si="29"/>
        <v>0</v>
      </c>
      <c r="U98" s="165">
        <v>0</v>
      </c>
      <c r="V98" s="122">
        <f t="shared" si="19"/>
        <v>0</v>
      </c>
      <c r="W98" s="167">
        <f t="shared" si="20"/>
        <v>0</v>
      </c>
      <c r="X98" s="108"/>
      <c r="Y98" s="108"/>
      <c r="Z98" s="108"/>
      <c r="AA98" s="108"/>
      <c r="AB98" s="108"/>
      <c r="AC98" s="108"/>
      <c r="AD98" s="108"/>
    </row>
    <row r="99" spans="1:30" ht="30" hidden="1" customHeight="1">
      <c r="A99" s="121">
        <v>94</v>
      </c>
      <c r="B99" s="30"/>
      <c r="C99" s="137"/>
      <c r="D99" s="162">
        <v>0</v>
      </c>
      <c r="E99" s="163">
        <f t="shared" si="4"/>
        <v>0</v>
      </c>
      <c r="F99" s="164">
        <v>0</v>
      </c>
      <c r="G99" s="165">
        <v>0</v>
      </c>
      <c r="H99" s="165">
        <f t="shared" si="6"/>
        <v>0</v>
      </c>
      <c r="I99" s="165">
        <v>0</v>
      </c>
      <c r="J99" s="165">
        <f t="shared" si="8"/>
        <v>0</v>
      </c>
      <c r="K99" s="165">
        <v>0</v>
      </c>
      <c r="L99" s="165">
        <v>0</v>
      </c>
      <c r="M99" s="165">
        <f t="shared" si="28"/>
        <v>0</v>
      </c>
      <c r="N99" s="165">
        <v>0</v>
      </c>
      <c r="O99" s="166">
        <f t="shared" si="12"/>
        <v>0</v>
      </c>
      <c r="P99" s="165">
        <v>0</v>
      </c>
      <c r="Q99" s="165">
        <v>0</v>
      </c>
      <c r="R99" s="165">
        <v>0</v>
      </c>
      <c r="S99" s="165"/>
      <c r="T99" s="165">
        <f t="shared" si="29"/>
        <v>0</v>
      </c>
      <c r="U99" s="165">
        <v>0</v>
      </c>
      <c r="V99" s="122">
        <f t="shared" si="19"/>
        <v>0</v>
      </c>
      <c r="W99" s="167">
        <f t="shared" si="20"/>
        <v>0</v>
      </c>
      <c r="X99" s="108"/>
      <c r="Y99" s="108"/>
      <c r="Z99" s="108"/>
      <c r="AA99" s="108"/>
      <c r="AB99" s="108"/>
      <c r="AC99" s="108"/>
      <c r="AD99" s="108"/>
    </row>
    <row r="100" spans="1:30" ht="30" hidden="1" customHeight="1">
      <c r="A100" s="121">
        <v>95</v>
      </c>
      <c r="B100" s="30"/>
      <c r="C100" s="137"/>
      <c r="D100" s="162">
        <v>0</v>
      </c>
      <c r="E100" s="163">
        <f t="shared" si="4"/>
        <v>0</v>
      </c>
      <c r="F100" s="164">
        <v>0</v>
      </c>
      <c r="G100" s="165">
        <v>0</v>
      </c>
      <c r="H100" s="165">
        <f t="shared" si="6"/>
        <v>0</v>
      </c>
      <c r="I100" s="165">
        <v>0</v>
      </c>
      <c r="J100" s="165">
        <f t="shared" si="8"/>
        <v>0</v>
      </c>
      <c r="K100" s="165">
        <v>0</v>
      </c>
      <c r="L100" s="165">
        <v>0</v>
      </c>
      <c r="M100" s="165">
        <f t="shared" si="28"/>
        <v>0</v>
      </c>
      <c r="N100" s="165">
        <v>0</v>
      </c>
      <c r="O100" s="166">
        <f t="shared" si="12"/>
        <v>0</v>
      </c>
      <c r="P100" s="165">
        <v>0</v>
      </c>
      <c r="Q100" s="165">
        <v>0</v>
      </c>
      <c r="R100" s="165">
        <v>0</v>
      </c>
      <c r="S100" s="165"/>
      <c r="T100" s="165">
        <f t="shared" si="29"/>
        <v>0</v>
      </c>
      <c r="U100" s="165">
        <v>0</v>
      </c>
      <c r="V100" s="122">
        <f t="shared" si="19"/>
        <v>0</v>
      </c>
      <c r="W100" s="167">
        <f t="shared" si="20"/>
        <v>0</v>
      </c>
      <c r="X100" s="108"/>
      <c r="Y100" s="108"/>
      <c r="Z100" s="108"/>
      <c r="AA100" s="108"/>
      <c r="AB100" s="108"/>
      <c r="AC100" s="108"/>
      <c r="AD100" s="108"/>
    </row>
    <row r="101" spans="1:30" ht="30" hidden="1" customHeight="1">
      <c r="A101" s="121">
        <v>96</v>
      </c>
      <c r="B101" s="30"/>
      <c r="C101" s="137"/>
      <c r="D101" s="162">
        <v>0</v>
      </c>
      <c r="E101" s="163">
        <f t="shared" si="4"/>
        <v>0</v>
      </c>
      <c r="F101" s="164">
        <v>0</v>
      </c>
      <c r="G101" s="165">
        <v>0</v>
      </c>
      <c r="H101" s="165">
        <f t="shared" si="6"/>
        <v>0</v>
      </c>
      <c r="I101" s="165">
        <v>0</v>
      </c>
      <c r="J101" s="165">
        <f t="shared" si="8"/>
        <v>0</v>
      </c>
      <c r="K101" s="165">
        <v>0</v>
      </c>
      <c r="L101" s="165">
        <v>0</v>
      </c>
      <c r="M101" s="165">
        <f t="shared" si="28"/>
        <v>0</v>
      </c>
      <c r="N101" s="165">
        <v>0</v>
      </c>
      <c r="O101" s="166">
        <f t="shared" si="12"/>
        <v>0</v>
      </c>
      <c r="P101" s="165">
        <v>0</v>
      </c>
      <c r="Q101" s="165">
        <v>0</v>
      </c>
      <c r="R101" s="165">
        <v>0</v>
      </c>
      <c r="S101" s="165"/>
      <c r="T101" s="165">
        <f t="shared" si="29"/>
        <v>0</v>
      </c>
      <c r="U101" s="165">
        <v>0</v>
      </c>
      <c r="V101" s="122">
        <f t="shared" si="19"/>
        <v>0</v>
      </c>
      <c r="W101" s="167">
        <f t="shared" si="20"/>
        <v>0</v>
      </c>
      <c r="X101" s="108"/>
      <c r="Y101" s="108"/>
      <c r="Z101" s="108"/>
      <c r="AA101" s="108"/>
      <c r="AB101" s="108"/>
      <c r="AC101" s="108"/>
      <c r="AD101" s="108"/>
    </row>
    <row r="102" spans="1:30" ht="30" hidden="1" customHeight="1">
      <c r="A102" s="121">
        <v>97</v>
      </c>
      <c r="B102" s="30"/>
      <c r="C102" s="137"/>
      <c r="D102" s="162">
        <v>0</v>
      </c>
      <c r="E102" s="163">
        <f t="shared" si="4"/>
        <v>0</v>
      </c>
      <c r="F102" s="164">
        <v>0</v>
      </c>
      <c r="G102" s="165">
        <v>0</v>
      </c>
      <c r="H102" s="165">
        <f t="shared" si="6"/>
        <v>0</v>
      </c>
      <c r="I102" s="165">
        <v>0</v>
      </c>
      <c r="J102" s="165">
        <f t="shared" si="8"/>
        <v>0</v>
      </c>
      <c r="K102" s="165">
        <v>0</v>
      </c>
      <c r="L102" s="165">
        <v>0</v>
      </c>
      <c r="M102" s="165">
        <f t="shared" si="28"/>
        <v>0</v>
      </c>
      <c r="N102" s="165">
        <v>0</v>
      </c>
      <c r="O102" s="166">
        <f t="shared" si="12"/>
        <v>0</v>
      </c>
      <c r="P102" s="165">
        <v>0</v>
      </c>
      <c r="Q102" s="165">
        <v>0</v>
      </c>
      <c r="R102" s="165">
        <v>0</v>
      </c>
      <c r="S102" s="165"/>
      <c r="T102" s="165">
        <f t="shared" si="29"/>
        <v>0</v>
      </c>
      <c r="U102" s="165">
        <v>0</v>
      </c>
      <c r="V102" s="122">
        <f t="shared" si="19"/>
        <v>0</v>
      </c>
      <c r="W102" s="167">
        <f t="shared" si="20"/>
        <v>0</v>
      </c>
      <c r="X102" s="108"/>
      <c r="Y102" s="108"/>
      <c r="Z102" s="108"/>
      <c r="AA102" s="108"/>
      <c r="AB102" s="108"/>
      <c r="AC102" s="108"/>
      <c r="AD102" s="108"/>
    </row>
    <row r="103" spans="1:30" ht="30" hidden="1" customHeight="1">
      <c r="A103" s="121">
        <v>98</v>
      </c>
      <c r="B103" s="30"/>
      <c r="C103" s="137"/>
      <c r="D103" s="162">
        <v>0</v>
      </c>
      <c r="E103" s="163">
        <f t="shared" si="4"/>
        <v>0</v>
      </c>
      <c r="F103" s="164">
        <v>0</v>
      </c>
      <c r="G103" s="165">
        <v>0</v>
      </c>
      <c r="H103" s="165">
        <f t="shared" si="6"/>
        <v>0</v>
      </c>
      <c r="I103" s="165">
        <v>0</v>
      </c>
      <c r="J103" s="165">
        <f t="shared" si="8"/>
        <v>0</v>
      </c>
      <c r="K103" s="165">
        <v>0</v>
      </c>
      <c r="L103" s="165">
        <v>0</v>
      </c>
      <c r="M103" s="165">
        <f t="shared" si="28"/>
        <v>0</v>
      </c>
      <c r="N103" s="165">
        <v>0</v>
      </c>
      <c r="O103" s="166">
        <f t="shared" si="12"/>
        <v>0</v>
      </c>
      <c r="P103" s="165">
        <v>0</v>
      </c>
      <c r="Q103" s="165">
        <v>0</v>
      </c>
      <c r="R103" s="165">
        <v>0</v>
      </c>
      <c r="S103" s="165"/>
      <c r="T103" s="165">
        <f t="shared" si="29"/>
        <v>0</v>
      </c>
      <c r="U103" s="165">
        <v>0</v>
      </c>
      <c r="V103" s="122">
        <f t="shared" si="19"/>
        <v>0</v>
      </c>
      <c r="W103" s="167">
        <f t="shared" si="20"/>
        <v>0</v>
      </c>
      <c r="X103" s="108"/>
      <c r="Y103" s="108"/>
      <c r="Z103" s="108"/>
      <c r="AA103" s="108"/>
      <c r="AB103" s="108"/>
      <c r="AC103" s="108"/>
      <c r="AD103" s="108"/>
    </row>
    <row r="104" spans="1:30" ht="30" hidden="1" customHeight="1">
      <c r="A104" s="121">
        <v>99</v>
      </c>
      <c r="B104" s="30"/>
      <c r="C104" s="137"/>
      <c r="D104" s="162">
        <v>0</v>
      </c>
      <c r="E104" s="163">
        <f t="shared" si="4"/>
        <v>0</v>
      </c>
      <c r="F104" s="164">
        <v>0</v>
      </c>
      <c r="G104" s="165">
        <v>0</v>
      </c>
      <c r="H104" s="165">
        <f t="shared" si="6"/>
        <v>0</v>
      </c>
      <c r="I104" s="165">
        <v>0</v>
      </c>
      <c r="J104" s="165">
        <f t="shared" si="8"/>
        <v>0</v>
      </c>
      <c r="K104" s="165">
        <v>0</v>
      </c>
      <c r="L104" s="165">
        <v>0</v>
      </c>
      <c r="M104" s="165">
        <f t="shared" si="28"/>
        <v>0</v>
      </c>
      <c r="N104" s="165">
        <v>0</v>
      </c>
      <c r="O104" s="166">
        <f t="shared" si="12"/>
        <v>0</v>
      </c>
      <c r="P104" s="165">
        <v>0</v>
      </c>
      <c r="Q104" s="165">
        <v>0</v>
      </c>
      <c r="R104" s="165">
        <v>0</v>
      </c>
      <c r="S104" s="165"/>
      <c r="T104" s="165">
        <f t="shared" si="29"/>
        <v>0</v>
      </c>
      <c r="U104" s="165">
        <v>0</v>
      </c>
      <c r="V104" s="122">
        <f t="shared" si="19"/>
        <v>0</v>
      </c>
      <c r="W104" s="167">
        <f t="shared" si="20"/>
        <v>0</v>
      </c>
      <c r="X104" s="108"/>
      <c r="Y104" s="108"/>
      <c r="Z104" s="108"/>
      <c r="AA104" s="108"/>
      <c r="AB104" s="108"/>
      <c r="AC104" s="108"/>
      <c r="AD104" s="108"/>
    </row>
    <row r="105" spans="1:30" ht="30" hidden="1" customHeight="1">
      <c r="A105" s="121">
        <v>100</v>
      </c>
      <c r="B105" s="30"/>
      <c r="C105" s="137"/>
      <c r="D105" s="162">
        <v>0</v>
      </c>
      <c r="E105" s="163">
        <f t="shared" si="4"/>
        <v>0</v>
      </c>
      <c r="F105" s="164">
        <v>0</v>
      </c>
      <c r="G105" s="165">
        <v>0</v>
      </c>
      <c r="H105" s="165">
        <f t="shared" si="6"/>
        <v>0</v>
      </c>
      <c r="I105" s="165">
        <v>0</v>
      </c>
      <c r="J105" s="165">
        <f t="shared" si="8"/>
        <v>0</v>
      </c>
      <c r="K105" s="165">
        <v>0</v>
      </c>
      <c r="L105" s="165">
        <v>0</v>
      </c>
      <c r="M105" s="165">
        <f t="shared" si="28"/>
        <v>0</v>
      </c>
      <c r="N105" s="165">
        <v>0</v>
      </c>
      <c r="O105" s="166">
        <f t="shared" si="12"/>
        <v>0</v>
      </c>
      <c r="P105" s="165">
        <v>0</v>
      </c>
      <c r="Q105" s="165">
        <v>0</v>
      </c>
      <c r="R105" s="165">
        <v>0</v>
      </c>
      <c r="S105" s="165"/>
      <c r="T105" s="165">
        <f t="shared" si="29"/>
        <v>0</v>
      </c>
      <c r="U105" s="165">
        <v>0</v>
      </c>
      <c r="V105" s="122">
        <f t="shared" si="19"/>
        <v>0</v>
      </c>
      <c r="W105" s="167">
        <f t="shared" si="20"/>
        <v>0</v>
      </c>
      <c r="X105" s="108"/>
      <c r="Y105" s="108"/>
      <c r="Z105" s="108"/>
      <c r="AA105" s="108"/>
      <c r="AB105" s="108"/>
      <c r="AC105" s="108"/>
      <c r="AD105" s="108"/>
    </row>
    <row r="106" spans="1:30" ht="27" customHeight="1">
      <c r="A106" s="65" t="s">
        <v>5</v>
      </c>
      <c r="B106" s="168"/>
      <c r="C106" s="169"/>
      <c r="D106" s="24">
        <f t="shared" ref="D106:W106" si="30">ROUND(SUM(D6:D105),2)</f>
        <v>114408.52</v>
      </c>
      <c r="E106" s="170">
        <f t="shared" si="30"/>
        <v>1148876.8600000001</v>
      </c>
      <c r="F106" s="171">
        <f t="shared" si="30"/>
        <v>61752.13</v>
      </c>
      <c r="G106" s="24">
        <f t="shared" si="30"/>
        <v>0</v>
      </c>
      <c r="H106" s="24">
        <f t="shared" si="30"/>
        <v>109781.57</v>
      </c>
      <c r="I106" s="24">
        <f t="shared" si="30"/>
        <v>43912.63</v>
      </c>
      <c r="J106" s="24">
        <f t="shared" si="30"/>
        <v>95739.74</v>
      </c>
      <c r="K106" s="24">
        <f t="shared" si="30"/>
        <v>95739.74</v>
      </c>
      <c r="L106" s="24">
        <f t="shared" si="30"/>
        <v>31913.25</v>
      </c>
      <c r="M106" s="24">
        <f t="shared" si="30"/>
        <v>12144.85</v>
      </c>
      <c r="N106" s="24">
        <f t="shared" si="30"/>
        <v>0</v>
      </c>
      <c r="O106" s="170">
        <f t="shared" si="30"/>
        <v>450983.9</v>
      </c>
      <c r="P106" s="24">
        <f t="shared" si="30"/>
        <v>42854.6</v>
      </c>
      <c r="Q106" s="24">
        <f t="shared" si="30"/>
        <v>140700</v>
      </c>
      <c r="R106" s="24">
        <f t="shared" si="30"/>
        <v>136362.38</v>
      </c>
      <c r="S106" s="24">
        <f t="shared" si="30"/>
        <v>1608</v>
      </c>
      <c r="T106" s="24">
        <f t="shared" si="30"/>
        <v>5065.2</v>
      </c>
      <c r="U106" s="24">
        <f t="shared" si="30"/>
        <v>8442</v>
      </c>
      <c r="V106" s="24">
        <f t="shared" si="30"/>
        <v>335032.18</v>
      </c>
      <c r="W106" s="171">
        <f t="shared" si="30"/>
        <v>1934892.93</v>
      </c>
      <c r="X106" s="123"/>
      <c r="Y106" s="108"/>
      <c r="Z106" s="108"/>
      <c r="AA106" s="108"/>
      <c r="AB106" s="108"/>
      <c r="AC106" s="108"/>
      <c r="AD106" s="108"/>
    </row>
    <row r="107" spans="1:30" ht="15.75" customHeight="1">
      <c r="A107" s="172"/>
      <c r="B107" s="173"/>
      <c r="C107" s="174"/>
      <c r="D107" s="175"/>
      <c r="E107" s="175"/>
      <c r="F107" s="175"/>
      <c r="G107" s="175"/>
      <c r="H107" s="175"/>
      <c r="I107" s="175"/>
      <c r="J107" s="175"/>
      <c r="K107" s="175"/>
      <c r="L107" s="175"/>
      <c r="M107" s="175"/>
      <c r="N107" s="175"/>
      <c r="O107" s="175"/>
      <c r="P107" s="176"/>
      <c r="Q107" s="176"/>
      <c r="R107" s="176"/>
      <c r="S107" s="176"/>
      <c r="T107" s="176"/>
      <c r="U107" s="176"/>
      <c r="V107" s="176"/>
      <c r="W107" s="176"/>
      <c r="X107" s="108"/>
      <c r="Y107" s="108"/>
      <c r="Z107" s="108"/>
      <c r="AA107" s="108"/>
      <c r="AB107" s="108"/>
      <c r="AC107" s="108"/>
      <c r="AD107" s="108"/>
    </row>
    <row r="108" spans="1:30" ht="15.75" customHeight="1">
      <c r="A108" s="108"/>
      <c r="B108" s="108"/>
      <c r="C108" s="108"/>
      <c r="D108" s="108"/>
      <c r="E108" s="108"/>
      <c r="F108" s="108"/>
      <c r="G108" s="108"/>
      <c r="H108" s="108"/>
      <c r="I108" s="108"/>
      <c r="J108" s="108"/>
      <c r="K108" s="108"/>
      <c r="L108" s="108"/>
      <c r="M108" s="108"/>
      <c r="N108" s="176"/>
      <c r="O108" s="176"/>
      <c r="P108" s="176"/>
      <c r="Q108" s="176"/>
      <c r="R108" s="176"/>
      <c r="S108" s="176"/>
      <c r="T108" s="176"/>
      <c r="U108" s="176"/>
      <c r="V108" s="176"/>
      <c r="W108" s="176"/>
      <c r="X108" s="108"/>
      <c r="Y108" s="108"/>
      <c r="Z108" s="108"/>
      <c r="AA108" s="108"/>
      <c r="AB108" s="108"/>
      <c r="AC108" s="108"/>
      <c r="AD108" s="108"/>
    </row>
    <row r="109" spans="1:30" ht="30" customHeight="1">
      <c r="A109" s="284" t="s">
        <v>393</v>
      </c>
      <c r="B109" s="285"/>
      <c r="C109" s="285"/>
      <c r="D109" s="285"/>
      <c r="E109" s="285"/>
      <c r="F109" s="285"/>
      <c r="G109" s="285"/>
      <c r="H109" s="285"/>
      <c r="I109" s="285"/>
      <c r="J109" s="285"/>
      <c r="K109" s="285"/>
      <c r="L109" s="285"/>
      <c r="M109" s="286"/>
      <c r="N109" s="110"/>
      <c r="O109" s="110"/>
      <c r="P109" s="108"/>
      <c r="Q109" s="106"/>
      <c r="R109" s="106"/>
      <c r="S109" s="106"/>
      <c r="T109" s="106"/>
      <c r="U109" s="106"/>
      <c r="V109" s="106"/>
      <c r="W109" s="106"/>
      <c r="X109" s="108"/>
      <c r="Y109" s="108"/>
      <c r="Z109" s="108"/>
      <c r="AA109" s="108"/>
      <c r="AB109" s="108"/>
      <c r="AC109" s="108"/>
      <c r="AD109" s="108"/>
    </row>
    <row r="110" spans="1:30" ht="30" customHeight="1">
      <c r="A110" s="299" t="s">
        <v>45</v>
      </c>
      <c r="B110" s="299" t="s">
        <v>364</v>
      </c>
      <c r="C110" s="299" t="s">
        <v>394</v>
      </c>
      <c r="D110" s="299" t="s">
        <v>142</v>
      </c>
      <c r="E110" s="301" t="s">
        <v>395</v>
      </c>
      <c r="F110" s="308" t="s">
        <v>166</v>
      </c>
      <c r="G110" s="306" t="s">
        <v>32</v>
      </c>
      <c r="H110" s="304"/>
      <c r="I110" s="304"/>
      <c r="J110" s="304"/>
      <c r="K110" s="304"/>
      <c r="L110" s="307"/>
      <c r="M110" s="296" t="s">
        <v>396</v>
      </c>
      <c r="N110" s="106"/>
      <c r="O110" s="106"/>
      <c r="P110" s="106"/>
      <c r="Q110" s="106"/>
      <c r="R110" s="106"/>
      <c r="S110" s="106"/>
      <c r="T110" s="106"/>
      <c r="U110" s="106"/>
      <c r="V110" s="106"/>
      <c r="W110" s="106"/>
      <c r="X110" s="106"/>
      <c r="Y110" s="106"/>
      <c r="Z110" s="108"/>
      <c r="AA110" s="108"/>
      <c r="AB110" s="108"/>
      <c r="AC110" s="108"/>
      <c r="AD110" s="108"/>
    </row>
    <row r="111" spans="1:30" ht="38.25" customHeight="1">
      <c r="A111" s="300"/>
      <c r="B111" s="300"/>
      <c r="C111" s="300"/>
      <c r="D111" s="300"/>
      <c r="E111" s="302"/>
      <c r="F111" s="309"/>
      <c r="G111" s="160" t="s">
        <v>145</v>
      </c>
      <c r="H111" s="160" t="s">
        <v>195</v>
      </c>
      <c r="I111" s="160"/>
      <c r="J111" s="160"/>
      <c r="K111" s="160"/>
      <c r="L111" s="160" t="s">
        <v>5</v>
      </c>
      <c r="M111" s="297"/>
      <c r="N111" s="106"/>
      <c r="O111" s="106"/>
      <c r="P111" s="106"/>
      <c r="Q111" s="106"/>
      <c r="R111" s="106"/>
      <c r="S111" s="106"/>
      <c r="T111" s="106"/>
      <c r="U111" s="106"/>
      <c r="V111" s="106"/>
      <c r="W111" s="106"/>
      <c r="X111" s="106"/>
      <c r="Y111" s="106"/>
      <c r="Z111" s="106"/>
      <c r="AA111" s="106"/>
      <c r="AB111" s="106"/>
      <c r="AC111" s="106"/>
      <c r="AD111" s="106"/>
    </row>
    <row r="112" spans="1:30" ht="30" customHeight="1">
      <c r="A112" s="121">
        <v>1</v>
      </c>
      <c r="B112" s="30" t="s">
        <v>397</v>
      </c>
      <c r="C112" s="137">
        <v>2</v>
      </c>
      <c r="D112" s="177">
        <v>468</v>
      </c>
      <c r="E112" s="163">
        <f t="shared" ref="E112:E121" si="31">C112*D112</f>
        <v>936</v>
      </c>
      <c r="F112" s="178">
        <f t="shared" ref="F112:F115" si="32">E112*8.333%</f>
        <v>77.996880000000004</v>
      </c>
      <c r="G112" s="165">
        <f t="shared" ref="G112:G115" si="33">200*C112</f>
        <v>400</v>
      </c>
      <c r="H112" s="165">
        <f t="shared" ref="H112:H115" si="34">3*C112</f>
        <v>6</v>
      </c>
      <c r="I112" s="165">
        <v>0</v>
      </c>
      <c r="J112" s="165">
        <v>0</v>
      </c>
      <c r="K112" s="165">
        <v>0</v>
      </c>
      <c r="L112" s="122">
        <f t="shared" ref="L112:L121" si="35">SUM(G112:K112)</f>
        <v>406</v>
      </c>
      <c r="M112" s="167">
        <f t="shared" ref="M112:M121" si="36">E112+L112+F112</f>
        <v>1419.9968799999999</v>
      </c>
      <c r="N112" s="106"/>
      <c r="O112" s="106"/>
      <c r="P112" s="106"/>
      <c r="Q112" s="106"/>
      <c r="R112" s="108"/>
      <c r="S112" s="108"/>
      <c r="T112" s="108"/>
      <c r="U112" s="108"/>
      <c r="V112" s="108"/>
      <c r="W112" s="108"/>
      <c r="X112" s="108"/>
      <c r="Y112" s="108"/>
      <c r="Z112" s="106"/>
      <c r="AA112" s="106"/>
      <c r="AB112" s="106"/>
      <c r="AC112" s="106"/>
      <c r="AD112" s="106"/>
    </row>
    <row r="113" spans="1:30" ht="30" customHeight="1">
      <c r="A113" s="121">
        <v>2</v>
      </c>
      <c r="B113" s="30" t="s">
        <v>398</v>
      </c>
      <c r="C113" s="137">
        <v>110</v>
      </c>
      <c r="D113" s="162">
        <v>600</v>
      </c>
      <c r="E113" s="163">
        <f t="shared" si="31"/>
        <v>66000</v>
      </c>
      <c r="F113" s="178">
        <f t="shared" si="32"/>
        <v>5499.78</v>
      </c>
      <c r="G113" s="165">
        <f t="shared" si="33"/>
        <v>22000</v>
      </c>
      <c r="H113" s="165">
        <f t="shared" si="34"/>
        <v>330</v>
      </c>
      <c r="I113" s="165">
        <v>0</v>
      </c>
      <c r="J113" s="165">
        <v>0</v>
      </c>
      <c r="K113" s="165">
        <v>0</v>
      </c>
      <c r="L113" s="122">
        <f t="shared" si="35"/>
        <v>22330</v>
      </c>
      <c r="M113" s="167">
        <f t="shared" si="36"/>
        <v>93829.78</v>
      </c>
      <c r="N113" s="106"/>
      <c r="O113" s="106"/>
      <c r="P113" s="106"/>
      <c r="Q113" s="106"/>
      <c r="R113" s="108"/>
      <c r="S113" s="108"/>
      <c r="T113" s="108"/>
      <c r="U113" s="108"/>
      <c r="V113" s="108"/>
      <c r="W113" s="108"/>
      <c r="X113" s="108"/>
      <c r="Y113" s="108"/>
      <c r="Z113" s="108"/>
      <c r="AA113" s="108"/>
      <c r="AB113" s="108"/>
      <c r="AC113" s="108"/>
      <c r="AD113" s="108"/>
    </row>
    <row r="114" spans="1:30" ht="30" hidden="1" customHeight="1">
      <c r="A114" s="121">
        <v>3</v>
      </c>
      <c r="B114" s="30"/>
      <c r="C114" s="137"/>
      <c r="D114" s="162"/>
      <c r="E114" s="163">
        <f t="shared" si="31"/>
        <v>0</v>
      </c>
      <c r="F114" s="178">
        <f t="shared" si="32"/>
        <v>0</v>
      </c>
      <c r="G114" s="165">
        <f t="shared" si="33"/>
        <v>0</v>
      </c>
      <c r="H114" s="165">
        <f t="shared" si="34"/>
        <v>0</v>
      </c>
      <c r="I114" s="165">
        <v>0</v>
      </c>
      <c r="J114" s="165">
        <v>0</v>
      </c>
      <c r="K114" s="165">
        <v>0</v>
      </c>
      <c r="L114" s="122">
        <f t="shared" si="35"/>
        <v>0</v>
      </c>
      <c r="M114" s="167">
        <f t="shared" si="36"/>
        <v>0</v>
      </c>
      <c r="N114" s="106"/>
      <c r="O114" s="106"/>
      <c r="P114" s="106"/>
      <c r="Q114" s="106"/>
      <c r="R114" s="108"/>
      <c r="S114" s="108"/>
      <c r="T114" s="108"/>
      <c r="U114" s="108"/>
      <c r="V114" s="108"/>
      <c r="W114" s="108"/>
      <c r="X114" s="108"/>
      <c r="Y114" s="108"/>
      <c r="Z114" s="108"/>
      <c r="AA114" s="108"/>
      <c r="AB114" s="108"/>
      <c r="AC114" s="108"/>
      <c r="AD114" s="108"/>
    </row>
    <row r="115" spans="1:30" ht="30" hidden="1" customHeight="1">
      <c r="A115" s="121">
        <v>4</v>
      </c>
      <c r="B115" s="30"/>
      <c r="C115" s="137"/>
      <c r="D115" s="162"/>
      <c r="E115" s="163">
        <f t="shared" si="31"/>
        <v>0</v>
      </c>
      <c r="F115" s="178">
        <f t="shared" si="32"/>
        <v>0</v>
      </c>
      <c r="G115" s="165">
        <f t="shared" si="33"/>
        <v>0</v>
      </c>
      <c r="H115" s="165">
        <f t="shared" si="34"/>
        <v>0</v>
      </c>
      <c r="I115" s="165">
        <v>0</v>
      </c>
      <c r="J115" s="165">
        <v>0</v>
      </c>
      <c r="K115" s="165">
        <v>0</v>
      </c>
      <c r="L115" s="122">
        <f t="shared" si="35"/>
        <v>0</v>
      </c>
      <c r="M115" s="167">
        <f t="shared" si="36"/>
        <v>0</v>
      </c>
      <c r="N115" s="106"/>
      <c r="O115" s="106"/>
      <c r="P115" s="106"/>
      <c r="Q115" s="106"/>
      <c r="R115" s="108"/>
      <c r="S115" s="108"/>
      <c r="T115" s="108"/>
      <c r="U115" s="108"/>
      <c r="V115" s="108"/>
      <c r="W115" s="108"/>
      <c r="X115" s="108"/>
      <c r="Y115" s="108"/>
      <c r="Z115" s="108"/>
      <c r="AA115" s="108"/>
      <c r="AB115" s="108"/>
      <c r="AC115" s="108"/>
      <c r="AD115" s="108"/>
    </row>
    <row r="116" spans="1:30" ht="30" hidden="1" customHeight="1">
      <c r="A116" s="121">
        <v>5</v>
      </c>
      <c r="B116" s="30"/>
      <c r="C116" s="137"/>
      <c r="D116" s="162">
        <v>0</v>
      </c>
      <c r="E116" s="163">
        <f t="shared" si="31"/>
        <v>0</v>
      </c>
      <c r="F116" s="178">
        <v>0</v>
      </c>
      <c r="G116" s="165">
        <v>0</v>
      </c>
      <c r="H116" s="165">
        <v>0</v>
      </c>
      <c r="I116" s="165">
        <v>0</v>
      </c>
      <c r="J116" s="165">
        <v>0</v>
      </c>
      <c r="K116" s="165">
        <v>0</v>
      </c>
      <c r="L116" s="122">
        <f t="shared" si="35"/>
        <v>0</v>
      </c>
      <c r="M116" s="167">
        <f t="shared" si="36"/>
        <v>0</v>
      </c>
      <c r="N116" s="106"/>
      <c r="O116" s="106"/>
      <c r="P116" s="106"/>
      <c r="Q116" s="106"/>
      <c r="R116" s="108"/>
      <c r="S116" s="108"/>
      <c r="T116" s="108"/>
      <c r="U116" s="108"/>
      <c r="V116" s="108"/>
      <c r="W116" s="108"/>
      <c r="X116" s="108"/>
      <c r="Y116" s="108"/>
      <c r="Z116" s="108"/>
      <c r="AA116" s="108"/>
      <c r="AB116" s="108"/>
      <c r="AC116" s="108"/>
      <c r="AD116" s="108"/>
    </row>
    <row r="117" spans="1:30" ht="30" hidden="1" customHeight="1">
      <c r="A117" s="121">
        <v>6</v>
      </c>
      <c r="B117" s="30"/>
      <c r="C117" s="137"/>
      <c r="D117" s="162">
        <v>0</v>
      </c>
      <c r="E117" s="163">
        <f t="shared" si="31"/>
        <v>0</v>
      </c>
      <c r="F117" s="178">
        <v>0</v>
      </c>
      <c r="G117" s="165">
        <v>0</v>
      </c>
      <c r="H117" s="165">
        <v>0</v>
      </c>
      <c r="I117" s="165">
        <v>0</v>
      </c>
      <c r="J117" s="165">
        <v>0</v>
      </c>
      <c r="K117" s="165">
        <v>0</v>
      </c>
      <c r="L117" s="122">
        <f t="shared" si="35"/>
        <v>0</v>
      </c>
      <c r="M117" s="167">
        <f t="shared" si="36"/>
        <v>0</v>
      </c>
      <c r="N117" s="106"/>
      <c r="O117" s="106"/>
      <c r="P117" s="106"/>
      <c r="Q117" s="106"/>
      <c r="R117" s="108"/>
      <c r="S117" s="108"/>
      <c r="T117" s="108"/>
      <c r="U117" s="108"/>
      <c r="V117" s="108"/>
      <c r="W117" s="108"/>
      <c r="X117" s="108"/>
      <c r="Y117" s="108"/>
      <c r="Z117" s="108"/>
      <c r="AA117" s="108"/>
      <c r="AB117" s="108"/>
      <c r="AC117" s="108"/>
      <c r="AD117" s="108"/>
    </row>
    <row r="118" spans="1:30" ht="30" hidden="1" customHeight="1">
      <c r="A118" s="121">
        <v>7</v>
      </c>
      <c r="B118" s="30"/>
      <c r="C118" s="137"/>
      <c r="D118" s="162">
        <v>0</v>
      </c>
      <c r="E118" s="163">
        <f t="shared" si="31"/>
        <v>0</v>
      </c>
      <c r="F118" s="178">
        <v>0</v>
      </c>
      <c r="G118" s="165">
        <v>0</v>
      </c>
      <c r="H118" s="165">
        <v>0</v>
      </c>
      <c r="I118" s="165">
        <v>0</v>
      </c>
      <c r="J118" s="165">
        <v>0</v>
      </c>
      <c r="K118" s="165">
        <v>0</v>
      </c>
      <c r="L118" s="122">
        <f t="shared" si="35"/>
        <v>0</v>
      </c>
      <c r="M118" s="167">
        <f t="shared" si="36"/>
        <v>0</v>
      </c>
      <c r="N118" s="106"/>
      <c r="O118" s="106"/>
      <c r="P118" s="106"/>
      <c r="Q118" s="106"/>
      <c r="R118" s="108"/>
      <c r="S118" s="108"/>
      <c r="T118" s="108"/>
      <c r="U118" s="108"/>
      <c r="V118" s="108"/>
      <c r="W118" s="108"/>
      <c r="X118" s="108"/>
      <c r="Y118" s="108"/>
      <c r="Z118" s="108"/>
      <c r="AA118" s="108"/>
      <c r="AB118" s="108"/>
      <c r="AC118" s="108"/>
      <c r="AD118" s="108"/>
    </row>
    <row r="119" spans="1:30" ht="30" hidden="1" customHeight="1">
      <c r="A119" s="121">
        <v>8</v>
      </c>
      <c r="B119" s="30"/>
      <c r="C119" s="137"/>
      <c r="D119" s="162">
        <v>0</v>
      </c>
      <c r="E119" s="163">
        <f t="shared" si="31"/>
        <v>0</v>
      </c>
      <c r="F119" s="178">
        <v>0</v>
      </c>
      <c r="G119" s="165">
        <v>0</v>
      </c>
      <c r="H119" s="165">
        <v>0</v>
      </c>
      <c r="I119" s="165">
        <v>0</v>
      </c>
      <c r="J119" s="165">
        <v>0</v>
      </c>
      <c r="K119" s="165">
        <v>0</v>
      </c>
      <c r="L119" s="122">
        <f t="shared" si="35"/>
        <v>0</v>
      </c>
      <c r="M119" s="167">
        <f t="shared" si="36"/>
        <v>0</v>
      </c>
      <c r="N119" s="106"/>
      <c r="O119" s="106"/>
      <c r="P119" s="106"/>
      <c r="Q119" s="106"/>
      <c r="R119" s="108"/>
      <c r="S119" s="108"/>
      <c r="T119" s="108"/>
      <c r="U119" s="108"/>
      <c r="V119" s="108"/>
      <c r="W119" s="108"/>
      <c r="X119" s="108"/>
      <c r="Y119" s="108"/>
      <c r="Z119" s="108"/>
      <c r="AA119" s="108"/>
      <c r="AB119" s="108"/>
      <c r="AC119" s="108"/>
      <c r="AD119" s="108"/>
    </row>
    <row r="120" spans="1:30" ht="30" hidden="1" customHeight="1">
      <c r="A120" s="121">
        <v>9</v>
      </c>
      <c r="B120" s="30"/>
      <c r="C120" s="137"/>
      <c r="D120" s="162">
        <v>0</v>
      </c>
      <c r="E120" s="163">
        <f t="shared" si="31"/>
        <v>0</v>
      </c>
      <c r="F120" s="178">
        <v>0</v>
      </c>
      <c r="G120" s="165">
        <v>0</v>
      </c>
      <c r="H120" s="165">
        <v>0</v>
      </c>
      <c r="I120" s="165">
        <v>0</v>
      </c>
      <c r="J120" s="165">
        <v>0</v>
      </c>
      <c r="K120" s="165">
        <v>0</v>
      </c>
      <c r="L120" s="122">
        <f t="shared" si="35"/>
        <v>0</v>
      </c>
      <c r="M120" s="167">
        <f t="shared" si="36"/>
        <v>0</v>
      </c>
      <c r="N120" s="106"/>
      <c r="O120" s="106"/>
      <c r="P120" s="106"/>
      <c r="Q120" s="106"/>
      <c r="R120" s="108"/>
      <c r="S120" s="108"/>
      <c r="T120" s="108"/>
      <c r="U120" s="108"/>
      <c r="V120" s="108"/>
      <c r="W120" s="108"/>
      <c r="X120" s="108"/>
      <c r="Y120" s="108"/>
      <c r="Z120" s="108"/>
      <c r="AA120" s="108"/>
      <c r="AB120" s="108"/>
      <c r="AC120" s="108"/>
      <c r="AD120" s="108"/>
    </row>
    <row r="121" spans="1:30" ht="30" hidden="1" customHeight="1">
      <c r="A121" s="121">
        <v>10</v>
      </c>
      <c r="B121" s="30"/>
      <c r="C121" s="137"/>
      <c r="D121" s="162">
        <v>0</v>
      </c>
      <c r="E121" s="163">
        <f t="shared" si="31"/>
        <v>0</v>
      </c>
      <c r="F121" s="178">
        <v>0</v>
      </c>
      <c r="G121" s="165">
        <v>0</v>
      </c>
      <c r="H121" s="165">
        <v>0</v>
      </c>
      <c r="I121" s="165">
        <v>0</v>
      </c>
      <c r="J121" s="165">
        <v>0</v>
      </c>
      <c r="K121" s="165">
        <v>0</v>
      </c>
      <c r="L121" s="122">
        <f t="shared" si="35"/>
        <v>0</v>
      </c>
      <c r="M121" s="167">
        <f t="shared" si="36"/>
        <v>0</v>
      </c>
      <c r="N121" s="106"/>
      <c r="O121" s="106"/>
      <c r="P121" s="106"/>
      <c r="Q121" s="106"/>
      <c r="R121" s="108"/>
      <c r="S121" s="108"/>
      <c r="T121" s="108"/>
      <c r="U121" s="108"/>
      <c r="V121" s="108"/>
      <c r="W121" s="108"/>
      <c r="X121" s="108"/>
      <c r="Y121" s="108"/>
      <c r="Z121" s="108"/>
      <c r="AA121" s="108"/>
      <c r="AB121" s="108"/>
      <c r="AC121" s="108"/>
      <c r="AD121" s="108"/>
    </row>
    <row r="122" spans="1:30" ht="27" customHeight="1">
      <c r="A122" s="65" t="s">
        <v>5</v>
      </c>
      <c r="B122" s="168"/>
      <c r="C122" s="169">
        <f t="shared" ref="C122:E122" si="37">SUM(C112:C121)</f>
        <v>112</v>
      </c>
      <c r="D122" s="24">
        <f t="shared" si="37"/>
        <v>1068</v>
      </c>
      <c r="E122" s="170">
        <f t="shared" si="37"/>
        <v>66936</v>
      </c>
      <c r="F122" s="179">
        <f t="shared" ref="F122:M122" si="38">ROUND(SUM(F112:F121),2)</f>
        <v>5577.78</v>
      </c>
      <c r="G122" s="24">
        <f t="shared" si="38"/>
        <v>22400</v>
      </c>
      <c r="H122" s="24">
        <f t="shared" si="38"/>
        <v>336</v>
      </c>
      <c r="I122" s="24">
        <f t="shared" si="38"/>
        <v>0</v>
      </c>
      <c r="J122" s="24">
        <f t="shared" si="38"/>
        <v>0</v>
      </c>
      <c r="K122" s="24">
        <f t="shared" si="38"/>
        <v>0</v>
      </c>
      <c r="L122" s="24">
        <f t="shared" si="38"/>
        <v>22736</v>
      </c>
      <c r="M122" s="171">
        <f t="shared" si="38"/>
        <v>95249.78</v>
      </c>
      <c r="N122" s="106"/>
      <c r="O122" s="106"/>
      <c r="P122" s="106"/>
      <c r="Q122" s="106"/>
      <c r="R122" s="108"/>
      <c r="S122" s="108"/>
      <c r="T122" s="108"/>
      <c r="U122" s="108"/>
      <c r="V122" s="108"/>
      <c r="W122" s="108"/>
      <c r="X122" s="108"/>
      <c r="Y122" s="108"/>
      <c r="Z122" s="108"/>
      <c r="AA122" s="108"/>
      <c r="AB122" s="108"/>
      <c r="AC122" s="108"/>
      <c r="AD122" s="108"/>
    </row>
    <row r="123" spans="1:30" ht="27" customHeight="1">
      <c r="A123" s="108"/>
      <c r="B123" s="180"/>
      <c r="C123" s="180"/>
      <c r="D123" s="180"/>
      <c r="E123" s="180"/>
      <c r="F123" s="181"/>
      <c r="G123" s="181"/>
      <c r="H123" s="181"/>
      <c r="I123" s="181"/>
      <c r="J123" s="181"/>
      <c r="K123" s="181"/>
      <c r="L123" s="181"/>
      <c r="M123" s="182"/>
      <c r="N123" s="182"/>
      <c r="O123" s="182"/>
      <c r="P123" s="182"/>
      <c r="Q123" s="182"/>
      <c r="R123" s="182"/>
      <c r="S123" s="182"/>
      <c r="T123" s="182"/>
      <c r="U123" s="182"/>
      <c r="V123" s="182"/>
      <c r="W123" s="182"/>
      <c r="X123" s="108"/>
      <c r="Y123" s="108"/>
      <c r="Z123" s="108"/>
      <c r="AA123" s="108"/>
      <c r="AB123" s="108"/>
      <c r="AC123" s="108"/>
      <c r="AD123" s="108"/>
    </row>
    <row r="124" spans="1:30" ht="27" customHeight="1">
      <c r="A124" s="108"/>
      <c r="B124" s="108"/>
      <c r="C124" s="108"/>
      <c r="D124" s="108"/>
      <c r="E124" s="108"/>
      <c r="F124" s="182"/>
      <c r="G124" s="182"/>
      <c r="H124" s="182"/>
      <c r="I124" s="182"/>
      <c r="J124" s="182"/>
      <c r="K124" s="182"/>
      <c r="L124" s="182"/>
      <c r="M124" s="182"/>
      <c r="N124" s="182"/>
      <c r="O124" s="182"/>
      <c r="P124" s="182"/>
      <c r="Q124" s="182"/>
      <c r="R124" s="182"/>
      <c r="S124" s="182"/>
      <c r="T124" s="182"/>
      <c r="U124" s="182"/>
      <c r="V124" s="182"/>
      <c r="W124" s="182"/>
      <c r="X124" s="108"/>
      <c r="Y124" s="108"/>
      <c r="Z124" s="108"/>
      <c r="AA124" s="108"/>
      <c r="AB124" s="108"/>
      <c r="AC124" s="108"/>
      <c r="AD124" s="108"/>
    </row>
    <row r="125" spans="1:30" ht="30" customHeight="1">
      <c r="A125" s="108"/>
      <c r="B125" s="310" t="s">
        <v>399</v>
      </c>
      <c r="C125" s="285"/>
      <c r="D125" s="285"/>
      <c r="E125" s="285"/>
      <c r="F125" s="285"/>
      <c r="G125" s="285"/>
      <c r="H125" s="285"/>
      <c r="I125" s="285"/>
      <c r="J125" s="286"/>
      <c r="K125" s="182"/>
      <c r="L125" s="310" t="s">
        <v>400</v>
      </c>
      <c r="M125" s="285"/>
      <c r="N125" s="285"/>
      <c r="O125" s="285"/>
      <c r="P125" s="285"/>
      <c r="Q125" s="285"/>
      <c r="R125" s="285"/>
      <c r="S125" s="285"/>
      <c r="T125" s="285"/>
      <c r="U125" s="285"/>
      <c r="V125" s="286"/>
      <c r="W125" s="182"/>
      <c r="X125" s="108"/>
      <c r="Y125" s="108"/>
      <c r="Z125" s="108"/>
      <c r="AA125" s="108"/>
      <c r="AB125" s="108"/>
      <c r="AC125" s="108"/>
      <c r="AD125" s="108"/>
    </row>
    <row r="126" spans="1:30" ht="27.75" customHeight="1">
      <c r="A126" s="108"/>
      <c r="B126" s="288" t="s">
        <v>401</v>
      </c>
      <c r="C126" s="317"/>
      <c r="D126" s="183" t="s">
        <v>402</v>
      </c>
      <c r="E126" s="290" t="s">
        <v>403</v>
      </c>
      <c r="F126" s="289"/>
      <c r="G126" s="289"/>
      <c r="H126" s="289"/>
      <c r="I126" s="289"/>
      <c r="J126" s="278"/>
      <c r="K126" s="108"/>
      <c r="L126" s="288" t="s">
        <v>404</v>
      </c>
      <c r="M126" s="289"/>
      <c r="N126" s="289"/>
      <c r="O126" s="278"/>
      <c r="P126" s="183" t="s">
        <v>405</v>
      </c>
      <c r="Q126" s="290" t="s">
        <v>406</v>
      </c>
      <c r="R126" s="289"/>
      <c r="S126" s="289"/>
      <c r="T126" s="289"/>
      <c r="U126" s="289"/>
      <c r="V126" s="278"/>
      <c r="W126" s="108"/>
      <c r="X126" s="108"/>
      <c r="Y126" s="108"/>
      <c r="Z126" s="108"/>
      <c r="AA126" s="108"/>
      <c r="AB126" s="108"/>
      <c r="AC126" s="108"/>
      <c r="AD126" s="108"/>
    </row>
    <row r="127" spans="1:30" ht="94.5" customHeight="1">
      <c r="A127" s="108"/>
      <c r="B127" s="316" t="s">
        <v>150</v>
      </c>
      <c r="C127" s="318"/>
      <c r="D127" s="184">
        <v>4.4999999999999998E-2</v>
      </c>
      <c r="E127" s="319" t="s">
        <v>407</v>
      </c>
      <c r="F127" s="304"/>
      <c r="G127" s="304"/>
      <c r="H127" s="304"/>
      <c r="I127" s="304"/>
      <c r="J127" s="307"/>
      <c r="K127" s="106"/>
      <c r="L127" s="316" t="s">
        <v>188</v>
      </c>
      <c r="M127" s="304"/>
      <c r="N127" s="304"/>
      <c r="O127" s="307"/>
      <c r="P127" s="185">
        <v>273</v>
      </c>
      <c r="Q127" s="314" t="s">
        <v>408</v>
      </c>
      <c r="R127" s="304"/>
      <c r="S127" s="304"/>
      <c r="T127" s="304"/>
      <c r="U127" s="304"/>
      <c r="V127" s="307"/>
      <c r="W127" s="186"/>
      <c r="X127" s="108"/>
      <c r="Y127" s="108"/>
      <c r="Z127" s="108"/>
      <c r="AA127" s="108"/>
      <c r="AB127" s="108"/>
      <c r="AC127" s="108"/>
      <c r="AD127" s="108"/>
    </row>
    <row r="128" spans="1:30" ht="60" customHeight="1">
      <c r="A128" s="108"/>
      <c r="B128" s="291" t="s">
        <v>409</v>
      </c>
      <c r="C128" s="292"/>
      <c r="D128" s="184">
        <v>0.01</v>
      </c>
      <c r="E128" s="291" t="s">
        <v>410</v>
      </c>
      <c r="F128" s="282"/>
      <c r="G128" s="282"/>
      <c r="H128" s="282"/>
      <c r="I128" s="282"/>
      <c r="J128" s="283"/>
      <c r="K128" s="106"/>
      <c r="L128" s="291" t="s">
        <v>190</v>
      </c>
      <c r="M128" s="282"/>
      <c r="N128" s="282"/>
      <c r="O128" s="283"/>
      <c r="P128" s="185">
        <v>350</v>
      </c>
      <c r="Q128" s="312" t="s">
        <v>411</v>
      </c>
      <c r="R128" s="282"/>
      <c r="S128" s="282"/>
      <c r="T128" s="282"/>
      <c r="U128" s="282"/>
      <c r="V128" s="283"/>
      <c r="W128" s="108"/>
      <c r="X128" s="108"/>
      <c r="Y128" s="108"/>
      <c r="Z128" s="108"/>
      <c r="AA128" s="108"/>
      <c r="AB128" s="108"/>
      <c r="AC128" s="108"/>
      <c r="AD128" s="108"/>
    </row>
    <row r="129" spans="1:30" ht="24.75" customHeight="1">
      <c r="A129" s="108"/>
      <c r="B129" s="291" t="s">
        <v>156</v>
      </c>
      <c r="C129" s="292"/>
      <c r="D129" s="184">
        <v>0.08</v>
      </c>
      <c r="E129" s="315" t="s">
        <v>412</v>
      </c>
      <c r="F129" s="282"/>
      <c r="G129" s="282"/>
      <c r="H129" s="282"/>
      <c r="I129" s="282"/>
      <c r="J129" s="283"/>
      <c r="K129" s="106"/>
      <c r="L129" s="291" t="s">
        <v>413</v>
      </c>
      <c r="M129" s="282"/>
      <c r="N129" s="282"/>
      <c r="O129" s="283"/>
      <c r="P129" s="185">
        <f>329.33*1.03</f>
        <v>339.2099</v>
      </c>
      <c r="Q129" s="312" t="s">
        <v>414</v>
      </c>
      <c r="R129" s="282"/>
      <c r="S129" s="282"/>
      <c r="T129" s="282"/>
      <c r="U129" s="282"/>
      <c r="V129" s="283"/>
      <c r="W129" s="108"/>
      <c r="X129" s="108"/>
      <c r="Y129" s="108"/>
      <c r="Z129" s="108"/>
      <c r="AA129" s="108"/>
      <c r="AB129" s="108"/>
      <c r="AC129" s="108"/>
      <c r="AD129" s="108"/>
    </row>
    <row r="130" spans="1:30" ht="24.75" customHeight="1">
      <c r="A130" s="108"/>
      <c r="B130" s="291" t="s">
        <v>159</v>
      </c>
      <c r="C130" s="292"/>
      <c r="D130" s="184">
        <v>0.4</v>
      </c>
      <c r="E130" s="315" t="s">
        <v>412</v>
      </c>
      <c r="F130" s="282"/>
      <c r="G130" s="282"/>
      <c r="H130" s="282"/>
      <c r="I130" s="282"/>
      <c r="J130" s="283"/>
      <c r="K130" s="106"/>
      <c r="L130" s="291" t="s">
        <v>195</v>
      </c>
      <c r="M130" s="282"/>
      <c r="N130" s="282"/>
      <c r="O130" s="283"/>
      <c r="P130" s="185">
        <v>4</v>
      </c>
      <c r="Q130" s="312" t="s">
        <v>414</v>
      </c>
      <c r="R130" s="282"/>
      <c r="S130" s="282"/>
      <c r="T130" s="282"/>
      <c r="U130" s="282"/>
      <c r="V130" s="283"/>
      <c r="W130" s="108"/>
      <c r="X130" s="108"/>
      <c r="Y130" s="108"/>
      <c r="Z130" s="108"/>
      <c r="AA130" s="108"/>
      <c r="AB130" s="108"/>
      <c r="AC130" s="108"/>
      <c r="AD130" s="108"/>
    </row>
    <row r="131" spans="1:30" ht="30" customHeight="1">
      <c r="A131" s="108"/>
      <c r="B131" s="291" t="s">
        <v>162</v>
      </c>
      <c r="C131" s="292"/>
      <c r="D131" s="184">
        <v>8.3299999999999999E-2</v>
      </c>
      <c r="E131" s="311" t="s">
        <v>415</v>
      </c>
      <c r="F131" s="282"/>
      <c r="G131" s="282"/>
      <c r="H131" s="282"/>
      <c r="I131" s="282"/>
      <c r="J131" s="283"/>
      <c r="K131" s="106"/>
      <c r="L131" s="291" t="s">
        <v>197</v>
      </c>
      <c r="M131" s="282"/>
      <c r="N131" s="282"/>
      <c r="O131" s="283"/>
      <c r="P131" s="185">
        <f>12*1.05</f>
        <v>12.600000000000001</v>
      </c>
      <c r="Q131" s="312" t="s">
        <v>414</v>
      </c>
      <c r="R131" s="282"/>
      <c r="S131" s="282"/>
      <c r="T131" s="282"/>
      <c r="U131" s="282"/>
      <c r="V131" s="283"/>
      <c r="W131" s="108"/>
      <c r="X131" s="108"/>
      <c r="Y131" s="108"/>
      <c r="Z131" s="108"/>
      <c r="AA131" s="108"/>
      <c r="AB131" s="108"/>
      <c r="AC131" s="108"/>
      <c r="AD131" s="108"/>
    </row>
    <row r="132" spans="1:30" ht="30" customHeight="1">
      <c r="A132" s="108"/>
      <c r="B132" s="291" t="s">
        <v>166</v>
      </c>
      <c r="C132" s="292"/>
      <c r="D132" s="184">
        <v>8.3299999999999999E-2</v>
      </c>
      <c r="E132" s="311" t="s">
        <v>416</v>
      </c>
      <c r="F132" s="282"/>
      <c r="G132" s="282"/>
      <c r="H132" s="282"/>
      <c r="I132" s="282"/>
      <c r="J132" s="283"/>
      <c r="K132" s="106"/>
      <c r="L132" s="291" t="s">
        <v>417</v>
      </c>
      <c r="M132" s="282"/>
      <c r="N132" s="282"/>
      <c r="O132" s="283"/>
      <c r="P132" s="185">
        <v>200</v>
      </c>
      <c r="Q132" s="312" t="s">
        <v>418</v>
      </c>
      <c r="R132" s="282"/>
      <c r="S132" s="282"/>
      <c r="T132" s="282"/>
      <c r="U132" s="282"/>
      <c r="V132" s="283"/>
      <c r="W132" s="108"/>
      <c r="X132" s="108"/>
      <c r="Y132" s="108"/>
      <c r="Z132" s="108"/>
      <c r="AA132" s="108"/>
      <c r="AB132" s="108"/>
      <c r="AC132" s="108"/>
      <c r="AD132" s="108"/>
    </row>
    <row r="133" spans="1:30" ht="30" customHeight="1">
      <c r="A133" s="108"/>
      <c r="B133" s="291" t="s">
        <v>419</v>
      </c>
      <c r="C133" s="292"/>
      <c r="D133" s="184">
        <v>0.33329999999999999</v>
      </c>
      <c r="E133" s="311" t="s">
        <v>420</v>
      </c>
      <c r="F133" s="282"/>
      <c r="G133" s="282"/>
      <c r="H133" s="282"/>
      <c r="I133" s="282"/>
      <c r="J133" s="283"/>
      <c r="K133" s="106"/>
      <c r="L133" s="291" t="s">
        <v>421</v>
      </c>
      <c r="M133" s="282"/>
      <c r="N133" s="282"/>
      <c r="O133" s="283"/>
      <c r="P133" s="185">
        <v>3</v>
      </c>
      <c r="Q133" s="312" t="s">
        <v>422</v>
      </c>
      <c r="R133" s="282"/>
      <c r="S133" s="282"/>
      <c r="T133" s="282"/>
      <c r="U133" s="282"/>
      <c r="V133" s="283"/>
      <c r="W133" s="108"/>
      <c r="X133" s="108"/>
      <c r="Y133" s="108"/>
      <c r="Z133" s="108"/>
      <c r="AA133" s="108"/>
      <c r="AB133" s="108"/>
      <c r="AC133" s="108"/>
      <c r="AD133" s="108"/>
    </row>
    <row r="134" spans="1:30" ht="30" customHeight="1">
      <c r="A134" s="108"/>
      <c r="B134" s="291" t="s">
        <v>423</v>
      </c>
      <c r="C134" s="292"/>
      <c r="D134" s="184">
        <v>8.3299999999999999E-2</v>
      </c>
      <c r="E134" s="311" t="s">
        <v>424</v>
      </c>
      <c r="F134" s="282"/>
      <c r="G134" s="282"/>
      <c r="H134" s="282"/>
      <c r="I134" s="282"/>
      <c r="J134" s="283"/>
      <c r="K134" s="106"/>
      <c r="L134" s="291" t="s">
        <v>425</v>
      </c>
      <c r="M134" s="282"/>
      <c r="N134" s="282"/>
      <c r="O134" s="283"/>
      <c r="P134" s="185">
        <v>21</v>
      </c>
      <c r="Q134" s="312" t="s">
        <v>414</v>
      </c>
      <c r="R134" s="282"/>
      <c r="S134" s="282"/>
      <c r="T134" s="282"/>
      <c r="U134" s="282"/>
      <c r="V134" s="283"/>
      <c r="W134" s="108"/>
      <c r="X134" s="108"/>
      <c r="Y134" s="108"/>
      <c r="Z134" s="108"/>
      <c r="AA134" s="108"/>
      <c r="AB134" s="108"/>
      <c r="AC134" s="108"/>
      <c r="AD134" s="108"/>
    </row>
    <row r="135" spans="1:30" ht="30" hidden="1" customHeight="1">
      <c r="A135" s="108"/>
      <c r="B135" s="291"/>
      <c r="C135" s="292"/>
      <c r="D135" s="184"/>
      <c r="E135" s="312"/>
      <c r="F135" s="282"/>
      <c r="G135" s="282"/>
      <c r="H135" s="282"/>
      <c r="I135" s="282"/>
      <c r="J135" s="283"/>
      <c r="K135" s="106"/>
      <c r="L135" s="291"/>
      <c r="M135" s="282"/>
      <c r="N135" s="282"/>
      <c r="O135" s="283"/>
      <c r="P135" s="185"/>
      <c r="Q135" s="312"/>
      <c r="R135" s="282"/>
      <c r="S135" s="282"/>
      <c r="T135" s="282"/>
      <c r="U135" s="282"/>
      <c r="V135" s="283"/>
      <c r="W135" s="108"/>
      <c r="X135" s="108"/>
      <c r="Y135" s="108"/>
      <c r="Z135" s="108"/>
      <c r="AA135" s="108"/>
      <c r="AB135" s="108"/>
      <c r="AC135" s="108"/>
      <c r="AD135" s="108"/>
    </row>
    <row r="136" spans="1:30" ht="30" hidden="1" customHeight="1">
      <c r="A136" s="108"/>
      <c r="B136" s="293"/>
      <c r="C136" s="294"/>
      <c r="D136" s="187"/>
      <c r="E136" s="295"/>
      <c r="F136" s="285"/>
      <c r="G136" s="285"/>
      <c r="H136" s="285"/>
      <c r="I136" s="285"/>
      <c r="J136" s="286"/>
      <c r="K136" s="108"/>
      <c r="L136" s="293"/>
      <c r="M136" s="285"/>
      <c r="N136" s="285"/>
      <c r="O136" s="286"/>
      <c r="P136" s="188"/>
      <c r="Q136" s="295"/>
      <c r="R136" s="285"/>
      <c r="S136" s="285"/>
      <c r="T136" s="285"/>
      <c r="U136" s="285"/>
      <c r="V136" s="286"/>
      <c r="W136" s="108"/>
      <c r="X136" s="108"/>
      <c r="Y136" s="108"/>
      <c r="Z136" s="108"/>
      <c r="AA136" s="108"/>
      <c r="AB136" s="108"/>
      <c r="AC136" s="108"/>
      <c r="AD136" s="108"/>
    </row>
    <row r="137" spans="1:30" ht="27.75" customHeight="1">
      <c r="A137" s="108"/>
      <c r="B137" s="313" t="s">
        <v>426</v>
      </c>
      <c r="C137" s="278"/>
      <c r="D137" s="189">
        <f>SUM(D127:D136)</f>
        <v>1.1182000000000001</v>
      </c>
      <c r="E137" s="190"/>
      <c r="F137" s="190"/>
      <c r="G137" s="190"/>
      <c r="H137" s="190"/>
      <c r="I137" s="190"/>
      <c r="J137" s="190"/>
      <c r="K137" s="108"/>
      <c r="L137" s="108"/>
      <c r="M137" s="108"/>
      <c r="N137" s="108"/>
      <c r="O137" s="191"/>
      <c r="P137" s="108"/>
      <c r="Q137" s="191"/>
      <c r="R137" s="108"/>
      <c r="S137" s="108"/>
      <c r="T137" s="108"/>
      <c r="U137" s="108"/>
      <c r="V137" s="108"/>
      <c r="W137" s="108"/>
      <c r="X137" s="108"/>
      <c r="Y137" s="108"/>
      <c r="Z137" s="108"/>
      <c r="AA137" s="108"/>
      <c r="AB137" s="108"/>
      <c r="AC137" s="108"/>
      <c r="AD137" s="108"/>
    </row>
    <row r="138" spans="1:30" ht="27" customHeight="1">
      <c r="A138" s="108"/>
      <c r="B138" s="192"/>
      <c r="C138" s="192"/>
      <c r="D138" s="193"/>
      <c r="E138" s="108"/>
      <c r="F138" s="108"/>
      <c r="G138" s="108"/>
      <c r="H138" s="108"/>
      <c r="I138" s="108"/>
      <c r="J138" s="108"/>
      <c r="K138" s="108"/>
      <c r="L138" s="108"/>
      <c r="M138" s="108"/>
      <c r="N138" s="108"/>
      <c r="O138" s="191"/>
      <c r="P138" s="108"/>
      <c r="Q138" s="191"/>
      <c r="R138" s="108"/>
      <c r="S138" s="108"/>
      <c r="T138" s="108"/>
      <c r="U138" s="108"/>
      <c r="V138" s="108"/>
      <c r="W138" s="108"/>
      <c r="X138" s="108"/>
      <c r="Y138" s="108"/>
      <c r="Z138" s="108"/>
      <c r="AA138" s="108"/>
      <c r="AB138" s="108"/>
      <c r="AC138" s="108"/>
      <c r="AD138" s="108"/>
    </row>
    <row r="139" spans="1:30" ht="27" customHeight="1">
      <c r="A139" s="108"/>
      <c r="B139" s="192"/>
      <c r="C139" s="192"/>
      <c r="D139" s="193"/>
      <c r="E139" s="108"/>
      <c r="F139" s="108"/>
      <c r="G139" s="108"/>
      <c r="H139" s="108"/>
      <c r="I139" s="108"/>
      <c r="J139" s="108"/>
      <c r="K139" s="108"/>
      <c r="L139" s="108"/>
      <c r="M139" s="108"/>
      <c r="N139" s="108"/>
      <c r="O139" s="191"/>
      <c r="P139" s="108"/>
      <c r="Q139" s="191"/>
      <c r="R139" s="108"/>
      <c r="S139" s="108"/>
      <c r="T139" s="108"/>
      <c r="U139" s="108"/>
      <c r="V139" s="108"/>
      <c r="W139" s="108"/>
      <c r="X139" s="108"/>
      <c r="Y139" s="108"/>
      <c r="Z139" s="108"/>
      <c r="AA139" s="108"/>
      <c r="AB139" s="108"/>
      <c r="AC139" s="108"/>
      <c r="AD139" s="108"/>
    </row>
    <row r="140" spans="1:30" ht="19.5" customHeight="1">
      <c r="A140" s="108"/>
      <c r="B140" s="108"/>
      <c r="C140" s="108"/>
      <c r="D140" s="108"/>
      <c r="E140" s="108"/>
      <c r="F140" s="108"/>
      <c r="G140" s="108"/>
      <c r="H140" s="108"/>
      <c r="I140" s="108"/>
      <c r="J140" s="108"/>
      <c r="K140" s="108"/>
      <c r="L140" s="108"/>
      <c r="M140" s="108"/>
      <c r="N140" s="108"/>
      <c r="O140" s="191"/>
      <c r="P140" s="108"/>
      <c r="Q140" s="191"/>
      <c r="R140" s="108"/>
      <c r="S140" s="108"/>
      <c r="T140" s="108"/>
      <c r="U140" s="108"/>
      <c r="V140" s="108"/>
      <c r="W140" s="108"/>
      <c r="X140" s="108"/>
      <c r="Y140" s="108"/>
      <c r="Z140" s="108"/>
      <c r="AA140" s="108"/>
      <c r="AB140" s="108"/>
      <c r="AC140" s="108"/>
      <c r="AD140" s="108"/>
    </row>
    <row r="141" spans="1:30" ht="24.75" customHeight="1">
      <c r="A141" s="108"/>
      <c r="B141" s="108"/>
      <c r="C141" s="108"/>
      <c r="D141" s="108"/>
      <c r="E141" s="108"/>
      <c r="F141" s="108"/>
      <c r="G141" s="108"/>
      <c r="H141" s="108"/>
      <c r="I141" s="108"/>
      <c r="J141" s="108"/>
      <c r="K141" s="108"/>
      <c r="L141" s="108"/>
      <c r="M141" s="108"/>
      <c r="N141" s="108"/>
      <c r="O141" s="108"/>
      <c r="P141" s="191"/>
      <c r="Q141" s="108"/>
      <c r="R141" s="191"/>
      <c r="S141" s="191"/>
      <c r="T141" s="108"/>
      <c r="U141" s="108"/>
      <c r="V141" s="108"/>
      <c r="W141" s="108"/>
      <c r="X141" s="108"/>
      <c r="Y141" s="108"/>
      <c r="Z141" s="108"/>
      <c r="AA141" s="108"/>
      <c r="AB141" s="108"/>
      <c r="AC141" s="108"/>
      <c r="AD141" s="108"/>
    </row>
    <row r="142" spans="1:30" ht="19.5" customHeight="1">
      <c r="A142" s="108"/>
      <c r="B142" s="108"/>
      <c r="C142" s="108"/>
      <c r="D142" s="108"/>
      <c r="E142" s="108"/>
      <c r="F142" s="108"/>
      <c r="G142" s="108"/>
      <c r="H142" s="108"/>
      <c r="I142" s="108"/>
      <c r="J142" s="108"/>
      <c r="K142" s="108"/>
      <c r="L142" s="108"/>
      <c r="M142" s="108"/>
      <c r="N142" s="108"/>
      <c r="O142" s="108"/>
      <c r="P142" s="191"/>
      <c r="Q142" s="108"/>
      <c r="R142" s="191"/>
      <c r="S142" s="191"/>
      <c r="T142" s="108"/>
      <c r="U142" s="108"/>
      <c r="V142" s="108"/>
      <c r="W142" s="108"/>
      <c r="X142" s="108"/>
      <c r="Y142" s="108"/>
      <c r="Z142" s="108"/>
      <c r="AA142" s="108"/>
      <c r="AB142" s="108"/>
      <c r="AC142" s="108"/>
      <c r="AD142" s="108"/>
    </row>
    <row r="143" spans="1:30" ht="19.5" customHeight="1">
      <c r="A143" s="108"/>
      <c r="B143" s="108"/>
      <c r="C143" s="108"/>
      <c r="D143" s="108"/>
      <c r="E143" s="108"/>
      <c r="F143" s="108"/>
      <c r="G143" s="108"/>
      <c r="H143" s="108"/>
      <c r="I143" s="108"/>
      <c r="J143" s="108"/>
      <c r="K143" s="108"/>
      <c r="L143" s="108"/>
      <c r="M143" s="108"/>
      <c r="N143" s="108"/>
      <c r="O143" s="108"/>
      <c r="P143" s="191"/>
      <c r="Q143" s="108"/>
      <c r="R143" s="191"/>
      <c r="S143" s="191"/>
      <c r="T143" s="108"/>
      <c r="U143" s="108"/>
      <c r="V143" s="108"/>
      <c r="W143" s="108"/>
      <c r="X143" s="108"/>
      <c r="Y143" s="108"/>
      <c r="Z143" s="108"/>
      <c r="AA143" s="108"/>
      <c r="AB143" s="108"/>
      <c r="AC143" s="108"/>
      <c r="AD143" s="108"/>
    </row>
    <row r="144" spans="1:30" ht="14.25" customHeight="1">
      <c r="A144" s="108"/>
      <c r="B144" s="108"/>
      <c r="C144" s="108"/>
      <c r="D144" s="108"/>
      <c r="E144" s="108"/>
      <c r="F144" s="108"/>
      <c r="G144" s="108"/>
      <c r="H144" s="108"/>
      <c r="I144" s="108"/>
      <c r="J144" s="108"/>
      <c r="K144" s="108"/>
      <c r="L144" s="108"/>
      <c r="M144" s="108"/>
      <c r="N144" s="108"/>
      <c r="O144" s="108"/>
      <c r="P144" s="191"/>
      <c r="Q144" s="108"/>
      <c r="R144" s="191"/>
      <c r="S144" s="191"/>
      <c r="T144" s="108"/>
      <c r="U144" s="108"/>
      <c r="V144" s="108"/>
      <c r="W144" s="108"/>
      <c r="X144" s="108"/>
      <c r="Y144" s="108"/>
      <c r="Z144" s="108"/>
      <c r="AA144" s="108"/>
      <c r="AB144" s="108"/>
      <c r="AC144" s="108"/>
      <c r="AD144" s="108"/>
    </row>
    <row r="145" spans="1:30" ht="30" customHeight="1">
      <c r="A145" s="108"/>
      <c r="B145" s="108"/>
      <c r="C145" s="108"/>
      <c r="D145" s="108"/>
      <c r="E145" s="108"/>
      <c r="F145" s="108"/>
      <c r="G145" s="108"/>
      <c r="H145" s="108"/>
      <c r="I145" s="108"/>
      <c r="J145" s="108"/>
      <c r="K145" s="108"/>
      <c r="L145" s="108"/>
      <c r="M145" s="108"/>
      <c r="N145" s="108"/>
      <c r="O145" s="108"/>
      <c r="P145" s="191"/>
      <c r="Q145" s="108"/>
      <c r="R145" s="191"/>
      <c r="S145" s="191"/>
      <c r="T145" s="108"/>
      <c r="U145" s="108"/>
      <c r="V145" s="108"/>
      <c r="W145" s="108"/>
      <c r="X145" s="108"/>
      <c r="Y145" s="108"/>
      <c r="Z145" s="108"/>
      <c r="AA145" s="108"/>
      <c r="AB145" s="108"/>
      <c r="AC145" s="108"/>
      <c r="AD145" s="108"/>
    </row>
    <row r="146" spans="1:30" ht="30" customHeight="1">
      <c r="A146" s="108"/>
      <c r="B146" s="108"/>
      <c r="C146" s="108"/>
      <c r="D146" s="108"/>
      <c r="E146" s="108"/>
      <c r="F146" s="108"/>
      <c r="G146" s="108"/>
      <c r="H146" s="108"/>
      <c r="I146" s="108"/>
      <c r="J146" s="108"/>
      <c r="K146" s="108"/>
      <c r="L146" s="108"/>
      <c r="M146" s="108"/>
      <c r="N146" s="108"/>
      <c r="O146" s="108"/>
      <c r="P146" s="191"/>
      <c r="Q146" s="108"/>
      <c r="R146" s="191"/>
      <c r="S146" s="191"/>
      <c r="T146" s="108"/>
      <c r="U146" s="108"/>
      <c r="V146" s="108"/>
      <c r="W146" s="108"/>
      <c r="X146" s="108"/>
      <c r="Y146" s="108"/>
      <c r="Z146" s="108"/>
      <c r="AA146" s="108"/>
      <c r="AB146" s="108"/>
      <c r="AC146" s="108"/>
      <c r="AD146" s="108"/>
    </row>
    <row r="147" spans="1:30" ht="30" customHeight="1">
      <c r="A147" s="108"/>
      <c r="B147" s="108"/>
      <c r="C147" s="108"/>
      <c r="D147" s="108"/>
      <c r="E147" s="108"/>
      <c r="F147" s="108"/>
      <c r="G147" s="108"/>
      <c r="H147" s="108"/>
      <c r="I147" s="108"/>
      <c r="J147" s="108"/>
      <c r="K147" s="108"/>
      <c r="L147" s="108"/>
      <c r="M147" s="108"/>
      <c r="N147" s="108"/>
      <c r="O147" s="108"/>
      <c r="P147" s="191"/>
      <c r="Q147" s="108"/>
      <c r="R147" s="191"/>
      <c r="S147" s="191"/>
      <c r="T147" s="108"/>
      <c r="U147" s="108"/>
      <c r="V147" s="108"/>
      <c r="W147" s="108"/>
      <c r="X147" s="108"/>
      <c r="Y147" s="108"/>
      <c r="Z147" s="108"/>
      <c r="AA147" s="108"/>
      <c r="AB147" s="108"/>
      <c r="AC147" s="108"/>
      <c r="AD147" s="108"/>
    </row>
    <row r="148" spans="1:30" ht="30" customHeight="1">
      <c r="A148" s="108"/>
      <c r="B148" s="108"/>
      <c r="C148" s="108"/>
      <c r="D148" s="108"/>
      <c r="E148" s="108"/>
      <c r="F148" s="108"/>
      <c r="G148" s="108"/>
      <c r="H148" s="108"/>
      <c r="I148" s="108"/>
      <c r="J148" s="108"/>
      <c r="K148" s="108"/>
      <c r="L148" s="108"/>
      <c r="M148" s="108"/>
      <c r="N148" s="108"/>
      <c r="O148" s="108"/>
      <c r="P148" s="191"/>
      <c r="Q148" s="108"/>
      <c r="R148" s="191"/>
      <c r="S148" s="191"/>
      <c r="T148" s="108"/>
      <c r="U148" s="108"/>
      <c r="V148" s="108"/>
      <c r="W148" s="108"/>
      <c r="X148" s="108"/>
      <c r="Y148" s="108"/>
      <c r="Z148" s="108"/>
      <c r="AA148" s="108"/>
      <c r="AB148" s="108"/>
      <c r="AC148" s="108"/>
      <c r="AD148" s="108"/>
    </row>
    <row r="149" spans="1:30" ht="30" customHeight="1">
      <c r="A149" s="108"/>
      <c r="B149" s="108"/>
      <c r="C149" s="108"/>
      <c r="D149" s="108"/>
      <c r="E149" s="108"/>
      <c r="F149" s="108"/>
      <c r="G149" s="108"/>
      <c r="H149" s="108"/>
      <c r="I149" s="108"/>
      <c r="J149" s="108"/>
      <c r="K149" s="108"/>
      <c r="L149" s="108"/>
      <c r="M149" s="108"/>
      <c r="N149" s="108"/>
      <c r="O149" s="108"/>
      <c r="P149" s="191"/>
      <c r="Q149" s="108"/>
      <c r="R149" s="191"/>
      <c r="S149" s="191"/>
      <c r="T149" s="108"/>
      <c r="U149" s="108"/>
      <c r="V149" s="108"/>
      <c r="W149" s="108"/>
      <c r="X149" s="108"/>
      <c r="Y149" s="108"/>
      <c r="Z149" s="108"/>
      <c r="AA149" s="108"/>
      <c r="AB149" s="108"/>
      <c r="AC149" s="108"/>
      <c r="AD149" s="108"/>
    </row>
    <row r="150" spans="1:30" ht="30" customHeight="1">
      <c r="A150" s="108"/>
      <c r="B150" s="108"/>
      <c r="C150" s="108"/>
      <c r="D150" s="108"/>
      <c r="E150" s="108"/>
      <c r="F150" s="108"/>
      <c r="G150" s="108"/>
      <c r="H150" s="108"/>
      <c r="I150" s="108"/>
      <c r="J150" s="108"/>
      <c r="K150" s="108"/>
      <c r="L150" s="108"/>
      <c r="M150" s="108"/>
      <c r="N150" s="108"/>
      <c r="O150" s="108"/>
      <c r="P150" s="191"/>
      <c r="Q150" s="108"/>
      <c r="R150" s="191"/>
      <c r="S150" s="191"/>
      <c r="T150" s="108"/>
      <c r="U150" s="108"/>
      <c r="V150" s="108"/>
      <c r="W150" s="108"/>
      <c r="X150" s="108"/>
      <c r="Y150" s="108"/>
      <c r="Z150" s="108"/>
      <c r="AA150" s="108"/>
      <c r="AB150" s="108"/>
      <c r="AC150" s="108"/>
      <c r="AD150" s="108"/>
    </row>
    <row r="151" spans="1:30" ht="30" customHeight="1">
      <c r="A151" s="108"/>
      <c r="B151" s="108"/>
      <c r="C151" s="108"/>
      <c r="D151" s="108"/>
      <c r="E151" s="108"/>
      <c r="F151" s="108"/>
      <c r="G151" s="108"/>
      <c r="H151" s="108"/>
      <c r="I151" s="108"/>
      <c r="J151" s="108"/>
      <c r="K151" s="108"/>
      <c r="L151" s="108"/>
      <c r="M151" s="108"/>
      <c r="N151" s="108"/>
      <c r="O151" s="108"/>
      <c r="P151" s="191"/>
      <c r="Q151" s="108"/>
      <c r="R151" s="191"/>
      <c r="S151" s="191"/>
      <c r="T151" s="108"/>
      <c r="U151" s="108"/>
      <c r="V151" s="108"/>
      <c r="W151" s="108"/>
      <c r="X151" s="108"/>
      <c r="Y151" s="108"/>
      <c r="Z151" s="108"/>
      <c r="AA151" s="108"/>
      <c r="AB151" s="108"/>
      <c r="AC151" s="108"/>
      <c r="AD151" s="108"/>
    </row>
    <row r="152" spans="1:30" ht="30" customHeight="1">
      <c r="A152" s="108"/>
      <c r="B152" s="108"/>
      <c r="C152" s="108"/>
      <c r="D152" s="108"/>
      <c r="E152" s="108"/>
      <c r="F152" s="108"/>
      <c r="G152" s="108"/>
      <c r="H152" s="108"/>
      <c r="I152" s="108"/>
      <c r="J152" s="108"/>
      <c r="K152" s="108"/>
      <c r="L152" s="108"/>
      <c r="M152" s="108"/>
      <c r="N152" s="108"/>
      <c r="O152" s="108"/>
      <c r="P152" s="191"/>
      <c r="Q152" s="108"/>
      <c r="R152" s="191"/>
      <c r="S152" s="191"/>
      <c r="T152" s="108"/>
      <c r="U152" s="108"/>
      <c r="V152" s="108"/>
      <c r="W152" s="108"/>
      <c r="X152" s="108"/>
      <c r="Y152" s="108"/>
      <c r="Z152" s="108"/>
      <c r="AA152" s="108"/>
      <c r="AB152" s="108"/>
      <c r="AC152" s="108"/>
      <c r="AD152" s="108"/>
    </row>
    <row r="153" spans="1:30" ht="30" customHeight="1">
      <c r="A153" s="108"/>
      <c r="B153" s="108"/>
      <c r="C153" s="108"/>
      <c r="D153" s="108"/>
      <c r="E153" s="108"/>
      <c r="F153" s="108"/>
      <c r="G153" s="108"/>
      <c r="H153" s="108"/>
      <c r="I153" s="108"/>
      <c r="J153" s="108"/>
      <c r="K153" s="108"/>
      <c r="L153" s="108"/>
      <c r="M153" s="108"/>
      <c r="N153" s="108"/>
      <c r="O153" s="108"/>
      <c r="P153" s="191"/>
      <c r="Q153" s="108"/>
      <c r="R153" s="191"/>
      <c r="S153" s="191"/>
      <c r="T153" s="108"/>
      <c r="U153" s="108"/>
      <c r="V153" s="108"/>
      <c r="W153" s="108"/>
      <c r="X153" s="108"/>
      <c r="Y153" s="108"/>
      <c r="Z153" s="108"/>
      <c r="AA153" s="108"/>
      <c r="AB153" s="108"/>
      <c r="AC153" s="108"/>
      <c r="AD153" s="108"/>
    </row>
    <row r="154" spans="1:30" ht="30" customHeight="1">
      <c r="A154" s="108"/>
      <c r="B154" s="108"/>
      <c r="C154" s="108"/>
      <c r="D154" s="108"/>
      <c r="E154" s="108"/>
      <c r="F154" s="108"/>
      <c r="G154" s="108"/>
      <c r="H154" s="108"/>
      <c r="I154" s="108"/>
      <c r="J154" s="108"/>
      <c r="K154" s="108"/>
      <c r="L154" s="108"/>
      <c r="M154" s="108"/>
      <c r="N154" s="108"/>
      <c r="O154" s="108"/>
      <c r="P154" s="191"/>
      <c r="Q154" s="108"/>
      <c r="R154" s="191"/>
      <c r="S154" s="191"/>
      <c r="T154" s="108"/>
      <c r="U154" s="108"/>
      <c r="V154" s="108"/>
      <c r="W154" s="108"/>
      <c r="X154" s="108"/>
      <c r="Y154" s="108"/>
      <c r="Z154" s="108"/>
      <c r="AA154" s="108"/>
      <c r="AB154" s="108"/>
      <c r="AC154" s="108"/>
      <c r="AD154" s="108"/>
    </row>
    <row r="155" spans="1:30" ht="30" customHeight="1">
      <c r="A155" s="108"/>
      <c r="B155" s="108"/>
      <c r="C155" s="108"/>
      <c r="D155" s="108"/>
      <c r="E155" s="108"/>
      <c r="F155" s="108"/>
      <c r="G155" s="108"/>
      <c r="H155" s="108"/>
      <c r="I155" s="108"/>
      <c r="J155" s="108"/>
      <c r="K155" s="108"/>
      <c r="L155" s="108"/>
      <c r="M155" s="108"/>
      <c r="N155" s="108"/>
      <c r="O155" s="108"/>
      <c r="P155" s="191"/>
      <c r="Q155" s="108"/>
      <c r="R155" s="191"/>
      <c r="S155" s="191"/>
      <c r="T155" s="108"/>
      <c r="U155" s="108"/>
      <c r="V155" s="108"/>
      <c r="W155" s="108"/>
      <c r="X155" s="108"/>
      <c r="Y155" s="108"/>
      <c r="Z155" s="108"/>
      <c r="AA155" s="108"/>
      <c r="AB155" s="108"/>
      <c r="AC155" s="108"/>
      <c r="AD155" s="108"/>
    </row>
    <row r="156" spans="1:30" ht="30" customHeight="1">
      <c r="A156" s="108"/>
      <c r="B156" s="108"/>
      <c r="C156" s="108"/>
      <c r="D156" s="108"/>
      <c r="E156" s="108"/>
      <c r="F156" s="108"/>
      <c r="G156" s="108"/>
      <c r="H156" s="108"/>
      <c r="I156" s="108"/>
      <c r="J156" s="108"/>
      <c r="K156" s="108"/>
      <c r="L156" s="108"/>
      <c r="M156" s="108"/>
      <c r="N156" s="108"/>
      <c r="O156" s="108"/>
      <c r="P156" s="191"/>
      <c r="Q156" s="108"/>
      <c r="R156" s="191"/>
      <c r="S156" s="191"/>
      <c r="T156" s="108"/>
      <c r="U156" s="108"/>
      <c r="V156" s="108"/>
      <c r="W156" s="108"/>
      <c r="X156" s="108"/>
      <c r="Y156" s="108"/>
      <c r="Z156" s="108"/>
      <c r="AA156" s="108"/>
      <c r="AB156" s="108"/>
      <c r="AC156" s="108"/>
      <c r="AD156" s="108"/>
    </row>
    <row r="157" spans="1:30" ht="30" customHeight="1">
      <c r="A157" s="108"/>
      <c r="B157" s="108"/>
      <c r="C157" s="108"/>
      <c r="D157" s="108"/>
      <c r="E157" s="108"/>
      <c r="F157" s="108"/>
      <c r="G157" s="108"/>
      <c r="H157" s="108"/>
      <c r="I157" s="108"/>
      <c r="J157" s="108"/>
      <c r="K157" s="108"/>
      <c r="L157" s="108"/>
      <c r="M157" s="108"/>
      <c r="N157" s="108"/>
      <c r="O157" s="108"/>
      <c r="P157" s="191"/>
      <c r="Q157" s="108"/>
      <c r="R157" s="191"/>
      <c r="S157" s="191"/>
      <c r="T157" s="108"/>
      <c r="U157" s="108"/>
      <c r="V157" s="108"/>
      <c r="W157" s="108"/>
      <c r="X157" s="108"/>
      <c r="Y157" s="108"/>
      <c r="Z157" s="108"/>
      <c r="AA157" s="108"/>
      <c r="AB157" s="108"/>
      <c r="AC157" s="108"/>
      <c r="AD157" s="108"/>
    </row>
    <row r="158" spans="1:30" ht="30" customHeight="1">
      <c r="A158" s="108"/>
      <c r="B158" s="108"/>
      <c r="C158" s="108"/>
      <c r="D158" s="108"/>
      <c r="E158" s="108"/>
      <c r="F158" s="108"/>
      <c r="G158" s="108"/>
      <c r="H158" s="108"/>
      <c r="I158" s="108"/>
      <c r="J158" s="108"/>
      <c r="K158" s="108"/>
      <c r="L158" s="108"/>
      <c r="M158" s="108"/>
      <c r="N158" s="108"/>
      <c r="O158" s="108"/>
      <c r="P158" s="191"/>
      <c r="Q158" s="108"/>
      <c r="R158" s="191"/>
      <c r="S158" s="191"/>
      <c r="T158" s="108"/>
      <c r="U158" s="108"/>
      <c r="V158" s="108"/>
      <c r="W158" s="108"/>
      <c r="X158" s="108"/>
      <c r="Y158" s="108"/>
      <c r="Z158" s="108"/>
      <c r="AA158" s="108"/>
      <c r="AB158" s="108"/>
      <c r="AC158" s="108"/>
      <c r="AD158" s="108"/>
    </row>
    <row r="159" spans="1:30" ht="30" customHeight="1">
      <c r="A159" s="108"/>
      <c r="B159" s="108"/>
      <c r="C159" s="108"/>
      <c r="D159" s="108"/>
      <c r="E159" s="108"/>
      <c r="F159" s="108"/>
      <c r="G159" s="108"/>
      <c r="H159" s="108"/>
      <c r="I159" s="108"/>
      <c r="J159" s="108"/>
      <c r="K159" s="108"/>
      <c r="L159" s="108"/>
      <c r="M159" s="108"/>
      <c r="N159" s="108"/>
      <c r="O159" s="108"/>
      <c r="P159" s="191"/>
      <c r="Q159" s="108"/>
      <c r="R159" s="191"/>
      <c r="S159" s="191"/>
      <c r="T159" s="108"/>
      <c r="U159" s="108"/>
      <c r="V159" s="108"/>
      <c r="W159" s="108"/>
      <c r="X159" s="108"/>
      <c r="Y159" s="108"/>
      <c r="Z159" s="108"/>
      <c r="AA159" s="108"/>
      <c r="AB159" s="108"/>
      <c r="AC159" s="108"/>
      <c r="AD159" s="108"/>
    </row>
    <row r="160" spans="1:30" ht="30" customHeight="1">
      <c r="A160" s="108"/>
      <c r="B160" s="108"/>
      <c r="C160" s="108"/>
      <c r="D160" s="108"/>
      <c r="E160" s="108"/>
      <c r="F160" s="108"/>
      <c r="G160" s="108"/>
      <c r="H160" s="108"/>
      <c r="I160" s="108"/>
      <c r="J160" s="108"/>
      <c r="K160" s="108"/>
      <c r="L160" s="108"/>
      <c r="M160" s="108"/>
      <c r="N160" s="108"/>
      <c r="O160" s="108"/>
      <c r="P160" s="191"/>
      <c r="Q160" s="108"/>
      <c r="R160" s="191"/>
      <c r="S160" s="191"/>
      <c r="T160" s="108"/>
      <c r="U160" s="108"/>
      <c r="V160" s="108"/>
      <c r="W160" s="108"/>
      <c r="X160" s="108"/>
      <c r="Y160" s="108"/>
      <c r="Z160" s="108"/>
      <c r="AA160" s="108"/>
      <c r="AB160" s="108"/>
      <c r="AC160" s="108"/>
      <c r="AD160" s="108"/>
    </row>
    <row r="161" spans="1:30" ht="30" customHeight="1">
      <c r="A161" s="108"/>
      <c r="B161" s="108"/>
      <c r="C161" s="108"/>
      <c r="D161" s="108"/>
      <c r="E161" s="108"/>
      <c r="F161" s="108"/>
      <c r="G161" s="108"/>
      <c r="H161" s="108"/>
      <c r="I161" s="108"/>
      <c r="J161" s="108"/>
      <c r="K161" s="108"/>
      <c r="L161" s="108"/>
      <c r="M161" s="108"/>
      <c r="N161" s="108"/>
      <c r="O161" s="108"/>
      <c r="P161" s="191"/>
      <c r="Q161" s="108"/>
      <c r="R161" s="191"/>
      <c r="S161" s="191"/>
      <c r="T161" s="108"/>
      <c r="U161" s="108"/>
      <c r="V161" s="108"/>
      <c r="W161" s="108"/>
      <c r="X161" s="108"/>
      <c r="Y161" s="108"/>
      <c r="Z161" s="108"/>
      <c r="AA161" s="108"/>
      <c r="AB161" s="108"/>
      <c r="AC161" s="108"/>
      <c r="AD161" s="108"/>
    </row>
    <row r="162" spans="1:30" ht="30" customHeight="1">
      <c r="A162" s="108"/>
      <c r="B162" s="108"/>
      <c r="C162" s="108"/>
      <c r="D162" s="108"/>
      <c r="E162" s="108"/>
      <c r="F162" s="108"/>
      <c r="G162" s="108"/>
      <c r="H162" s="108"/>
      <c r="I162" s="108"/>
      <c r="J162" s="108"/>
      <c r="K162" s="108"/>
      <c r="L162" s="108"/>
      <c r="M162" s="108"/>
      <c r="N162" s="108"/>
      <c r="O162" s="108"/>
      <c r="P162" s="191"/>
      <c r="Q162" s="108"/>
      <c r="R162" s="191"/>
      <c r="S162" s="191"/>
      <c r="T162" s="108"/>
      <c r="U162" s="108"/>
      <c r="V162" s="108"/>
      <c r="W162" s="108"/>
      <c r="X162" s="108"/>
      <c r="Y162" s="108"/>
      <c r="Z162" s="108"/>
      <c r="AA162" s="108"/>
      <c r="AB162" s="108"/>
      <c r="AC162" s="108"/>
      <c r="AD162" s="108"/>
    </row>
    <row r="163" spans="1:30" ht="30" customHeight="1">
      <c r="A163" s="108"/>
      <c r="B163" s="108"/>
      <c r="C163" s="108"/>
      <c r="D163" s="108"/>
      <c r="E163" s="108"/>
      <c r="F163" s="108"/>
      <c r="G163" s="108"/>
      <c r="H163" s="108"/>
      <c r="I163" s="108"/>
      <c r="J163" s="108"/>
      <c r="K163" s="108"/>
      <c r="L163" s="108"/>
      <c r="M163" s="108"/>
      <c r="N163" s="108"/>
      <c r="O163" s="108"/>
      <c r="P163" s="191"/>
      <c r="Q163" s="108"/>
      <c r="R163" s="191"/>
      <c r="S163" s="191"/>
      <c r="T163" s="108"/>
      <c r="U163" s="108"/>
      <c r="V163" s="108"/>
      <c r="W163" s="108"/>
      <c r="X163" s="108"/>
      <c r="Y163" s="108"/>
      <c r="Z163" s="108"/>
      <c r="AA163" s="108"/>
      <c r="AB163" s="108"/>
      <c r="AC163" s="108"/>
      <c r="AD163" s="108"/>
    </row>
    <row r="164" spans="1:30" ht="30" customHeight="1">
      <c r="A164" s="108"/>
      <c r="B164" s="108"/>
      <c r="C164" s="108"/>
      <c r="D164" s="108"/>
      <c r="E164" s="108"/>
      <c r="F164" s="108"/>
      <c r="G164" s="108"/>
      <c r="H164" s="108"/>
      <c r="I164" s="108"/>
      <c r="J164" s="108"/>
      <c r="K164" s="108"/>
      <c r="L164" s="108"/>
      <c r="M164" s="108"/>
      <c r="N164" s="108"/>
      <c r="O164" s="108"/>
      <c r="P164" s="191"/>
      <c r="Q164" s="108"/>
      <c r="R164" s="191"/>
      <c r="S164" s="191"/>
      <c r="T164" s="108"/>
      <c r="U164" s="108"/>
      <c r="V164" s="108"/>
      <c r="W164" s="108"/>
      <c r="X164" s="108"/>
      <c r="Y164" s="108"/>
      <c r="Z164" s="108"/>
      <c r="AA164" s="108"/>
      <c r="AB164" s="108"/>
      <c r="AC164" s="108"/>
      <c r="AD164" s="108"/>
    </row>
    <row r="165" spans="1:30" ht="30" customHeight="1">
      <c r="A165" s="108"/>
      <c r="B165" s="108"/>
      <c r="C165" s="108"/>
      <c r="D165" s="108"/>
      <c r="E165" s="108"/>
      <c r="F165" s="108"/>
      <c r="G165" s="108"/>
      <c r="H165" s="108"/>
      <c r="I165" s="108"/>
      <c r="J165" s="108"/>
      <c r="K165" s="108"/>
      <c r="L165" s="108"/>
      <c r="M165" s="108"/>
      <c r="N165" s="108"/>
      <c r="O165" s="108"/>
      <c r="P165" s="191"/>
      <c r="Q165" s="108"/>
      <c r="R165" s="191"/>
      <c r="S165" s="191"/>
      <c r="T165" s="108"/>
      <c r="U165" s="108"/>
      <c r="V165" s="108"/>
      <c r="W165" s="108"/>
      <c r="X165" s="108"/>
      <c r="Y165" s="108"/>
      <c r="Z165" s="108"/>
      <c r="AA165" s="108"/>
      <c r="AB165" s="108"/>
      <c r="AC165" s="108"/>
      <c r="AD165" s="108"/>
    </row>
    <row r="166" spans="1:30" ht="30" customHeight="1">
      <c r="A166" s="108"/>
      <c r="B166" s="108"/>
      <c r="C166" s="108"/>
      <c r="D166" s="108"/>
      <c r="E166" s="108"/>
      <c r="F166" s="108"/>
      <c r="G166" s="108"/>
      <c r="H166" s="108"/>
      <c r="I166" s="108"/>
      <c r="J166" s="108"/>
      <c r="K166" s="108"/>
      <c r="L166" s="108"/>
      <c r="M166" s="108"/>
      <c r="N166" s="108"/>
      <c r="O166" s="108"/>
      <c r="P166" s="191"/>
      <c r="Q166" s="108"/>
      <c r="R166" s="191"/>
      <c r="S166" s="191"/>
      <c r="T166" s="108"/>
      <c r="U166" s="108"/>
      <c r="V166" s="108"/>
      <c r="W166" s="108"/>
      <c r="X166" s="108"/>
      <c r="Y166" s="108"/>
      <c r="Z166" s="108"/>
      <c r="AA166" s="108"/>
      <c r="AB166" s="108"/>
      <c r="AC166" s="108"/>
      <c r="AD166" s="108"/>
    </row>
    <row r="167" spans="1:30" ht="30" customHeight="1">
      <c r="A167" s="108"/>
      <c r="B167" s="108"/>
      <c r="C167" s="108"/>
      <c r="D167" s="108"/>
      <c r="E167" s="108"/>
      <c r="F167" s="108"/>
      <c r="G167" s="108"/>
      <c r="H167" s="108"/>
      <c r="I167" s="108"/>
      <c r="J167" s="108"/>
      <c r="K167" s="108"/>
      <c r="L167" s="108"/>
      <c r="M167" s="108"/>
      <c r="N167" s="108"/>
      <c r="O167" s="108"/>
      <c r="P167" s="191"/>
      <c r="Q167" s="108"/>
      <c r="R167" s="191"/>
      <c r="S167" s="191"/>
      <c r="T167" s="108"/>
      <c r="U167" s="108"/>
      <c r="V167" s="108"/>
      <c r="W167" s="108"/>
      <c r="X167" s="108"/>
      <c r="Y167" s="108"/>
      <c r="Z167" s="108"/>
      <c r="AA167" s="108"/>
      <c r="AB167" s="108"/>
      <c r="AC167" s="108"/>
      <c r="AD167" s="108"/>
    </row>
    <row r="168" spans="1:30" ht="30" customHeight="1">
      <c r="A168" s="108"/>
      <c r="B168" s="108"/>
      <c r="C168" s="108"/>
      <c r="D168" s="108"/>
      <c r="E168" s="108"/>
      <c r="F168" s="108"/>
      <c r="G168" s="108"/>
      <c r="H168" s="108"/>
      <c r="I168" s="108"/>
      <c r="J168" s="108"/>
      <c r="K168" s="108"/>
      <c r="L168" s="108"/>
      <c r="M168" s="108"/>
      <c r="N168" s="108"/>
      <c r="O168" s="108"/>
      <c r="P168" s="191"/>
      <c r="Q168" s="108"/>
      <c r="R168" s="191"/>
      <c r="S168" s="191"/>
      <c r="T168" s="108"/>
      <c r="U168" s="108"/>
      <c r="V168" s="108"/>
      <c r="W168" s="108"/>
      <c r="X168" s="108"/>
      <c r="Y168" s="108"/>
      <c r="Z168" s="108"/>
      <c r="AA168" s="108"/>
      <c r="AB168" s="108"/>
      <c r="AC168" s="108"/>
      <c r="AD168" s="108"/>
    </row>
    <row r="169" spans="1:30" ht="30" customHeight="1">
      <c r="A169" s="108"/>
      <c r="B169" s="108"/>
      <c r="C169" s="108"/>
      <c r="D169" s="108"/>
      <c r="E169" s="108"/>
      <c r="F169" s="108"/>
      <c r="G169" s="108"/>
      <c r="H169" s="108"/>
      <c r="I169" s="108"/>
      <c r="J169" s="108"/>
      <c r="K169" s="108"/>
      <c r="L169" s="108"/>
      <c r="M169" s="108"/>
      <c r="N169" s="108"/>
      <c r="O169" s="108"/>
      <c r="P169" s="191"/>
      <c r="Q169" s="108"/>
      <c r="R169" s="191"/>
      <c r="S169" s="191"/>
      <c r="T169" s="108"/>
      <c r="U169" s="108"/>
      <c r="V169" s="108"/>
      <c r="W169" s="108"/>
      <c r="X169" s="108"/>
      <c r="Y169" s="108"/>
      <c r="Z169" s="108"/>
      <c r="AA169" s="108"/>
      <c r="AB169" s="108"/>
      <c r="AC169" s="108"/>
      <c r="AD169" s="108"/>
    </row>
    <row r="170" spans="1:30" ht="30" customHeight="1">
      <c r="A170" s="108"/>
      <c r="B170" s="108"/>
      <c r="C170" s="108"/>
      <c r="D170" s="108"/>
      <c r="E170" s="108"/>
      <c r="F170" s="108"/>
      <c r="G170" s="108"/>
      <c r="H170" s="108"/>
      <c r="I170" s="108"/>
      <c r="J170" s="108"/>
      <c r="K170" s="108"/>
      <c r="L170" s="108"/>
      <c r="M170" s="108"/>
      <c r="N170" s="108"/>
      <c r="O170" s="108"/>
      <c r="P170" s="191"/>
      <c r="Q170" s="108"/>
      <c r="R170" s="191"/>
      <c r="S170" s="191"/>
      <c r="T170" s="108"/>
      <c r="U170" s="108"/>
      <c r="V170" s="108"/>
      <c r="W170" s="108"/>
      <c r="X170" s="108"/>
      <c r="Y170" s="108"/>
      <c r="Z170" s="108"/>
      <c r="AA170" s="108"/>
      <c r="AB170" s="108"/>
      <c r="AC170" s="108"/>
      <c r="AD170" s="108"/>
    </row>
    <row r="171" spans="1:30" ht="30" customHeight="1">
      <c r="A171" s="108"/>
      <c r="B171" s="108"/>
      <c r="C171" s="108"/>
      <c r="D171" s="108"/>
      <c r="E171" s="108"/>
      <c r="F171" s="108"/>
      <c r="G171" s="108"/>
      <c r="H171" s="108"/>
      <c r="I171" s="108"/>
      <c r="J171" s="108"/>
      <c r="K171" s="108"/>
      <c r="L171" s="108"/>
      <c r="M171" s="108"/>
      <c r="N171" s="108"/>
      <c r="O171" s="108"/>
      <c r="P171" s="191"/>
      <c r="Q171" s="108"/>
      <c r="R171" s="191"/>
      <c r="S171" s="191"/>
      <c r="T171" s="108"/>
      <c r="U171" s="108"/>
      <c r="V171" s="108"/>
      <c r="W171" s="108"/>
      <c r="X171" s="108"/>
      <c r="Y171" s="108"/>
      <c r="Z171" s="108"/>
      <c r="AA171" s="108"/>
      <c r="AB171" s="108"/>
      <c r="AC171" s="108"/>
      <c r="AD171" s="108"/>
    </row>
    <row r="172" spans="1:30" ht="30" customHeight="1">
      <c r="A172" s="108"/>
      <c r="B172" s="108"/>
      <c r="C172" s="108"/>
      <c r="D172" s="108"/>
      <c r="E172" s="108"/>
      <c r="F172" s="108"/>
      <c r="G172" s="108"/>
      <c r="H172" s="108"/>
      <c r="I172" s="108"/>
      <c r="J172" s="108"/>
      <c r="K172" s="108"/>
      <c r="L172" s="108"/>
      <c r="M172" s="108"/>
      <c r="N172" s="108"/>
      <c r="O172" s="108"/>
      <c r="P172" s="191"/>
      <c r="Q172" s="108"/>
      <c r="R172" s="191"/>
      <c r="S172" s="191"/>
      <c r="T172" s="108"/>
      <c r="U172" s="108"/>
      <c r="V172" s="108"/>
      <c r="W172" s="108"/>
      <c r="X172" s="108"/>
      <c r="Y172" s="108"/>
      <c r="Z172" s="108"/>
      <c r="AA172" s="108"/>
      <c r="AB172" s="108"/>
      <c r="AC172" s="108"/>
      <c r="AD172" s="108"/>
    </row>
    <row r="173" spans="1:30" ht="30" customHeight="1">
      <c r="A173" s="108"/>
      <c r="B173" s="108"/>
      <c r="C173" s="108"/>
      <c r="D173" s="108"/>
      <c r="E173" s="108"/>
      <c r="F173" s="108"/>
      <c r="G173" s="108"/>
      <c r="H173" s="108"/>
      <c r="I173" s="108"/>
      <c r="J173" s="108"/>
      <c r="K173" s="108"/>
      <c r="L173" s="108"/>
      <c r="M173" s="108"/>
      <c r="N173" s="108"/>
      <c r="O173" s="108"/>
      <c r="P173" s="191"/>
      <c r="Q173" s="108"/>
      <c r="R173" s="191"/>
      <c r="S173" s="191"/>
      <c r="T173" s="108"/>
      <c r="U173" s="108"/>
      <c r="V173" s="108"/>
      <c r="W173" s="108"/>
      <c r="X173" s="108"/>
      <c r="Y173" s="108"/>
      <c r="Z173" s="108"/>
      <c r="AA173" s="108"/>
      <c r="AB173" s="108"/>
      <c r="AC173" s="108"/>
      <c r="AD173" s="108"/>
    </row>
    <row r="174" spans="1:30" ht="30" customHeight="1">
      <c r="A174" s="108"/>
      <c r="B174" s="108"/>
      <c r="C174" s="108"/>
      <c r="D174" s="108"/>
      <c r="E174" s="108"/>
      <c r="F174" s="108"/>
      <c r="G174" s="108"/>
      <c r="H174" s="108"/>
      <c r="I174" s="108"/>
      <c r="J174" s="108"/>
      <c r="K174" s="108"/>
      <c r="L174" s="108"/>
      <c r="M174" s="108"/>
      <c r="N174" s="108"/>
      <c r="O174" s="108"/>
      <c r="P174" s="191"/>
      <c r="Q174" s="108"/>
      <c r="R174" s="191"/>
      <c r="S174" s="191"/>
      <c r="T174" s="108"/>
      <c r="U174" s="108"/>
      <c r="V174" s="108"/>
      <c r="W174" s="108"/>
      <c r="X174" s="108"/>
      <c r="Y174" s="108"/>
      <c r="Z174" s="108"/>
      <c r="AA174" s="108"/>
      <c r="AB174" s="108"/>
      <c r="AC174" s="108"/>
      <c r="AD174" s="108"/>
    </row>
    <row r="175" spans="1:30" ht="30" customHeight="1">
      <c r="A175" s="108"/>
      <c r="B175" s="108"/>
      <c r="C175" s="108"/>
      <c r="D175" s="108"/>
      <c r="E175" s="108"/>
      <c r="F175" s="108"/>
      <c r="G175" s="108"/>
      <c r="H175" s="108"/>
      <c r="I175" s="108"/>
      <c r="J175" s="108"/>
      <c r="K175" s="108"/>
      <c r="L175" s="108"/>
      <c r="M175" s="108"/>
      <c r="N175" s="108"/>
      <c r="O175" s="108"/>
      <c r="P175" s="191"/>
      <c r="Q175" s="108"/>
      <c r="R175" s="191"/>
      <c r="S175" s="191"/>
      <c r="T175" s="108"/>
      <c r="U175" s="108"/>
      <c r="V175" s="108"/>
      <c r="W175" s="108"/>
      <c r="X175" s="108"/>
      <c r="Y175" s="108"/>
      <c r="Z175" s="108"/>
      <c r="AA175" s="108"/>
      <c r="AB175" s="108"/>
      <c r="AC175" s="108"/>
      <c r="AD175" s="108"/>
    </row>
    <row r="176" spans="1:30" ht="30" customHeight="1">
      <c r="A176" s="108"/>
      <c r="B176" s="108"/>
      <c r="C176" s="108"/>
      <c r="D176" s="108"/>
      <c r="E176" s="108"/>
      <c r="F176" s="108"/>
      <c r="G176" s="108"/>
      <c r="H176" s="108"/>
      <c r="I176" s="108"/>
      <c r="J176" s="108"/>
      <c r="K176" s="108"/>
      <c r="L176" s="108"/>
      <c r="M176" s="108"/>
      <c r="N176" s="108"/>
      <c r="O176" s="108"/>
      <c r="P176" s="191"/>
      <c r="Q176" s="108"/>
      <c r="R176" s="191"/>
      <c r="S176" s="191"/>
      <c r="T176" s="108"/>
      <c r="U176" s="108"/>
      <c r="V176" s="108"/>
      <c r="W176" s="108"/>
      <c r="X176" s="108"/>
      <c r="Y176" s="108"/>
      <c r="Z176" s="108"/>
      <c r="AA176" s="108"/>
      <c r="AB176" s="108"/>
      <c r="AC176" s="108"/>
      <c r="AD176" s="108"/>
    </row>
    <row r="177" spans="1:30" ht="30" customHeight="1">
      <c r="A177" s="108"/>
      <c r="B177" s="108"/>
      <c r="C177" s="108"/>
      <c r="D177" s="108"/>
      <c r="E177" s="108"/>
      <c r="F177" s="108"/>
      <c r="G177" s="108"/>
      <c r="H177" s="108"/>
      <c r="I177" s="108"/>
      <c r="J177" s="108"/>
      <c r="K177" s="108"/>
      <c r="L177" s="108"/>
      <c r="M177" s="108"/>
      <c r="N177" s="108"/>
      <c r="O177" s="108"/>
      <c r="P177" s="191"/>
      <c r="Q177" s="108"/>
      <c r="R177" s="191"/>
      <c r="S177" s="191"/>
      <c r="T177" s="108"/>
      <c r="U177" s="108"/>
      <c r="V177" s="108"/>
      <c r="W177" s="108"/>
      <c r="X177" s="108"/>
      <c r="Y177" s="108"/>
      <c r="Z177" s="108"/>
      <c r="AA177" s="108"/>
      <c r="AB177" s="108"/>
      <c r="AC177" s="108"/>
      <c r="AD177" s="108"/>
    </row>
    <row r="178" spans="1:30" ht="30" customHeight="1">
      <c r="A178" s="108"/>
      <c r="B178" s="108"/>
      <c r="C178" s="108"/>
      <c r="D178" s="108"/>
      <c r="E178" s="108"/>
      <c r="F178" s="108"/>
      <c r="G178" s="108"/>
      <c r="H178" s="108"/>
      <c r="I178" s="108"/>
      <c r="J178" s="108"/>
      <c r="K178" s="108"/>
      <c r="L178" s="108"/>
      <c r="M178" s="108"/>
      <c r="N178" s="108"/>
      <c r="O178" s="108"/>
      <c r="P178" s="191"/>
      <c r="Q178" s="108"/>
      <c r="R178" s="191"/>
      <c r="S178" s="191"/>
      <c r="T178" s="108"/>
      <c r="U178" s="108"/>
      <c r="V178" s="108"/>
      <c r="W178" s="108"/>
      <c r="X178" s="108"/>
      <c r="Y178" s="108"/>
      <c r="Z178" s="108"/>
      <c r="AA178" s="108"/>
      <c r="AB178" s="108"/>
      <c r="AC178" s="108"/>
      <c r="AD178" s="108"/>
    </row>
    <row r="179" spans="1:30" ht="30" customHeight="1">
      <c r="A179" s="108"/>
      <c r="B179" s="108"/>
      <c r="C179" s="108"/>
      <c r="D179" s="108"/>
      <c r="E179" s="108"/>
      <c r="F179" s="108"/>
      <c r="G179" s="108"/>
      <c r="H179" s="108"/>
      <c r="I179" s="108"/>
      <c r="J179" s="108"/>
      <c r="K179" s="108"/>
      <c r="L179" s="108"/>
      <c r="M179" s="108"/>
      <c r="N179" s="108"/>
      <c r="O179" s="108"/>
      <c r="P179" s="191"/>
      <c r="Q179" s="108"/>
      <c r="R179" s="191"/>
      <c r="S179" s="191"/>
      <c r="T179" s="108"/>
      <c r="U179" s="108"/>
      <c r="V179" s="108"/>
      <c r="W179" s="108"/>
      <c r="X179" s="108"/>
      <c r="Y179" s="108"/>
      <c r="Z179" s="108"/>
      <c r="AA179" s="108"/>
      <c r="AB179" s="108"/>
      <c r="AC179" s="108"/>
      <c r="AD179" s="108"/>
    </row>
    <row r="180" spans="1:30" ht="30" customHeight="1">
      <c r="A180" s="108"/>
      <c r="B180" s="108"/>
      <c r="C180" s="108"/>
      <c r="D180" s="108"/>
      <c r="E180" s="108"/>
      <c r="F180" s="108"/>
      <c r="G180" s="108"/>
      <c r="H180" s="108"/>
      <c r="I180" s="108"/>
      <c r="J180" s="108"/>
      <c r="K180" s="108"/>
      <c r="L180" s="108"/>
      <c r="M180" s="108"/>
      <c r="N180" s="108"/>
      <c r="O180" s="108"/>
      <c r="P180" s="191"/>
      <c r="Q180" s="108"/>
      <c r="R180" s="191"/>
      <c r="S180" s="191"/>
      <c r="T180" s="108"/>
      <c r="U180" s="108"/>
      <c r="V180" s="108"/>
      <c r="W180" s="108"/>
      <c r="X180" s="108"/>
      <c r="Y180" s="108"/>
      <c r="Z180" s="108"/>
      <c r="AA180" s="108"/>
      <c r="AB180" s="108"/>
      <c r="AC180" s="108"/>
      <c r="AD180" s="108"/>
    </row>
    <row r="181" spans="1:30" ht="30" customHeight="1">
      <c r="A181" s="108"/>
      <c r="B181" s="108"/>
      <c r="C181" s="108"/>
      <c r="D181" s="108"/>
      <c r="E181" s="108"/>
      <c r="F181" s="108"/>
      <c r="G181" s="108"/>
      <c r="H181" s="108"/>
      <c r="I181" s="108"/>
      <c r="J181" s="108"/>
      <c r="K181" s="108"/>
      <c r="L181" s="108"/>
      <c r="M181" s="108"/>
      <c r="N181" s="108"/>
      <c r="O181" s="108"/>
      <c r="P181" s="191"/>
      <c r="Q181" s="108"/>
      <c r="R181" s="191"/>
      <c r="S181" s="191"/>
      <c r="T181" s="108"/>
      <c r="U181" s="108"/>
      <c r="V181" s="108"/>
      <c r="W181" s="108"/>
      <c r="X181" s="108"/>
      <c r="Y181" s="108"/>
      <c r="Z181" s="108"/>
      <c r="AA181" s="108"/>
      <c r="AB181" s="108"/>
      <c r="AC181" s="108"/>
      <c r="AD181" s="108"/>
    </row>
    <row r="182" spans="1:30" ht="30" customHeight="1">
      <c r="A182" s="108"/>
      <c r="B182" s="108"/>
      <c r="C182" s="108"/>
      <c r="D182" s="108"/>
      <c r="E182" s="108"/>
      <c r="F182" s="108"/>
      <c r="G182" s="108"/>
      <c r="H182" s="108"/>
      <c r="I182" s="108"/>
      <c r="J182" s="108"/>
      <c r="K182" s="108"/>
      <c r="L182" s="108"/>
      <c r="M182" s="108"/>
      <c r="N182" s="108"/>
      <c r="O182" s="108"/>
      <c r="P182" s="191"/>
      <c r="Q182" s="108"/>
      <c r="R182" s="191"/>
      <c r="S182" s="191"/>
      <c r="T182" s="108"/>
      <c r="U182" s="108"/>
      <c r="V182" s="108"/>
      <c r="W182" s="108"/>
      <c r="X182" s="108"/>
      <c r="Y182" s="108"/>
      <c r="Z182" s="108"/>
      <c r="AA182" s="108"/>
      <c r="AB182" s="108"/>
      <c r="AC182" s="108"/>
      <c r="AD182" s="108"/>
    </row>
    <row r="183" spans="1:30" ht="30" customHeight="1">
      <c r="A183" s="108"/>
      <c r="B183" s="108"/>
      <c r="C183" s="108"/>
      <c r="D183" s="108"/>
      <c r="E183" s="108"/>
      <c r="F183" s="108"/>
      <c r="G183" s="108"/>
      <c r="H183" s="108"/>
      <c r="I183" s="108"/>
      <c r="J183" s="108"/>
      <c r="K183" s="108"/>
      <c r="L183" s="108"/>
      <c r="M183" s="108"/>
      <c r="N183" s="108"/>
      <c r="O183" s="108"/>
      <c r="P183" s="191"/>
      <c r="Q183" s="108"/>
      <c r="R183" s="191"/>
      <c r="S183" s="191"/>
      <c r="T183" s="108"/>
      <c r="U183" s="108"/>
      <c r="V183" s="108"/>
      <c r="W183" s="108"/>
      <c r="X183" s="108"/>
      <c r="Y183" s="108"/>
      <c r="Z183" s="108"/>
      <c r="AA183" s="108"/>
      <c r="AB183" s="108"/>
      <c r="AC183" s="108"/>
      <c r="AD183" s="108"/>
    </row>
    <row r="184" spans="1:30" ht="30" customHeight="1">
      <c r="A184" s="108"/>
      <c r="B184" s="108"/>
      <c r="C184" s="108"/>
      <c r="D184" s="108"/>
      <c r="E184" s="108"/>
      <c r="F184" s="108"/>
      <c r="G184" s="108"/>
      <c r="H184" s="108"/>
      <c r="I184" s="108"/>
      <c r="J184" s="108"/>
      <c r="K184" s="108"/>
      <c r="L184" s="108"/>
      <c r="M184" s="108"/>
      <c r="N184" s="108"/>
      <c r="O184" s="108"/>
      <c r="P184" s="191"/>
      <c r="Q184" s="108"/>
      <c r="R184" s="191"/>
      <c r="S184" s="191"/>
      <c r="T184" s="108"/>
      <c r="U184" s="108"/>
      <c r="V184" s="108"/>
      <c r="W184" s="108"/>
      <c r="X184" s="108"/>
      <c r="Y184" s="108"/>
      <c r="Z184" s="108"/>
      <c r="AA184" s="108"/>
      <c r="AB184" s="108"/>
      <c r="AC184" s="108"/>
      <c r="AD184" s="108"/>
    </row>
    <row r="185" spans="1:30" ht="30" customHeight="1">
      <c r="A185" s="108"/>
      <c r="B185" s="108"/>
      <c r="C185" s="108"/>
      <c r="D185" s="108"/>
      <c r="E185" s="108"/>
      <c r="F185" s="108"/>
      <c r="G185" s="108"/>
      <c r="H185" s="108"/>
      <c r="I185" s="108"/>
      <c r="J185" s="108"/>
      <c r="K185" s="108"/>
      <c r="L185" s="108"/>
      <c r="M185" s="108"/>
      <c r="N185" s="108"/>
      <c r="O185" s="108"/>
      <c r="P185" s="191"/>
      <c r="Q185" s="108"/>
      <c r="R185" s="191"/>
      <c r="S185" s="191"/>
      <c r="T185" s="108"/>
      <c r="U185" s="108"/>
      <c r="V185" s="108"/>
      <c r="W185" s="108"/>
      <c r="X185" s="108"/>
      <c r="Y185" s="108"/>
      <c r="Z185" s="108"/>
      <c r="AA185" s="108"/>
      <c r="AB185" s="108"/>
      <c r="AC185" s="108"/>
      <c r="AD185" s="108"/>
    </row>
    <row r="186" spans="1:30" ht="30" customHeight="1">
      <c r="A186" s="108"/>
      <c r="B186" s="108"/>
      <c r="C186" s="108"/>
      <c r="D186" s="108"/>
      <c r="E186" s="108"/>
      <c r="F186" s="108"/>
      <c r="G186" s="108"/>
      <c r="H186" s="108"/>
      <c r="I186" s="108"/>
      <c r="J186" s="108"/>
      <c r="K186" s="108"/>
      <c r="L186" s="108"/>
      <c r="M186" s="108"/>
      <c r="N186" s="108"/>
      <c r="O186" s="108"/>
      <c r="P186" s="191"/>
      <c r="Q186" s="108"/>
      <c r="R186" s="191"/>
      <c r="S186" s="191"/>
      <c r="T186" s="108"/>
      <c r="U186" s="108"/>
      <c r="V186" s="108"/>
      <c r="W186" s="108"/>
      <c r="X186" s="108"/>
      <c r="Y186" s="108"/>
      <c r="Z186" s="108"/>
      <c r="AA186" s="108"/>
      <c r="AB186" s="108"/>
      <c r="AC186" s="108"/>
      <c r="AD186" s="108"/>
    </row>
    <row r="187" spans="1:30" ht="30" customHeight="1">
      <c r="A187" s="108"/>
      <c r="B187" s="108"/>
      <c r="C187" s="108"/>
      <c r="D187" s="108"/>
      <c r="E187" s="108"/>
      <c r="F187" s="108"/>
      <c r="G187" s="108"/>
      <c r="H187" s="108"/>
      <c r="I187" s="108"/>
      <c r="J187" s="108"/>
      <c r="K187" s="108"/>
      <c r="L187" s="108"/>
      <c r="M187" s="108"/>
      <c r="N187" s="108"/>
      <c r="O187" s="108"/>
      <c r="P187" s="191"/>
      <c r="Q187" s="108"/>
      <c r="R187" s="191"/>
      <c r="S187" s="191"/>
      <c r="T187" s="108"/>
      <c r="U187" s="108"/>
      <c r="V187" s="108"/>
      <c r="W187" s="108"/>
      <c r="X187" s="108"/>
      <c r="Y187" s="108"/>
      <c r="Z187" s="108"/>
      <c r="AA187" s="108"/>
      <c r="AB187" s="108"/>
      <c r="AC187" s="108"/>
      <c r="AD187" s="108"/>
    </row>
    <row r="188" spans="1:30" ht="30" customHeight="1">
      <c r="A188" s="108"/>
      <c r="B188" s="108"/>
      <c r="C188" s="108"/>
      <c r="D188" s="108"/>
      <c r="E188" s="108"/>
      <c r="F188" s="108"/>
      <c r="G188" s="108"/>
      <c r="H188" s="108"/>
      <c r="I188" s="108"/>
      <c r="J188" s="108"/>
      <c r="K188" s="108"/>
      <c r="L188" s="108"/>
      <c r="M188" s="108"/>
      <c r="N188" s="108"/>
      <c r="O188" s="108"/>
      <c r="P188" s="191"/>
      <c r="Q188" s="108"/>
      <c r="R188" s="191"/>
      <c r="S188" s="191"/>
      <c r="T188" s="108"/>
      <c r="U188" s="108"/>
      <c r="V188" s="108"/>
      <c r="W188" s="108"/>
      <c r="X188" s="108"/>
      <c r="Y188" s="108"/>
      <c r="Z188" s="108"/>
      <c r="AA188" s="108"/>
      <c r="AB188" s="108"/>
      <c r="AC188" s="108"/>
      <c r="AD188" s="108"/>
    </row>
    <row r="189" spans="1:30" ht="30" customHeight="1">
      <c r="A189" s="108"/>
      <c r="B189" s="108"/>
      <c r="C189" s="108"/>
      <c r="D189" s="108"/>
      <c r="E189" s="108"/>
      <c r="F189" s="108"/>
      <c r="G189" s="108"/>
      <c r="H189" s="108"/>
      <c r="I189" s="108"/>
      <c r="J189" s="108"/>
      <c r="K189" s="108"/>
      <c r="L189" s="108"/>
      <c r="M189" s="108"/>
      <c r="N189" s="108"/>
      <c r="O189" s="108"/>
      <c r="P189" s="191"/>
      <c r="Q189" s="108"/>
      <c r="R189" s="191"/>
      <c r="S189" s="191"/>
      <c r="T189" s="108"/>
      <c r="U189" s="108"/>
      <c r="V189" s="108"/>
      <c r="W189" s="108"/>
      <c r="X189" s="108"/>
      <c r="Y189" s="108"/>
      <c r="Z189" s="108"/>
      <c r="AA189" s="108"/>
      <c r="AB189" s="108"/>
      <c r="AC189" s="108"/>
      <c r="AD189" s="108"/>
    </row>
    <row r="190" spans="1:30" ht="30" customHeight="1">
      <c r="A190" s="108"/>
      <c r="B190" s="108"/>
      <c r="C190" s="108"/>
      <c r="D190" s="108"/>
      <c r="E190" s="108"/>
      <c r="F190" s="108"/>
      <c r="G190" s="108"/>
      <c r="H190" s="108"/>
      <c r="I190" s="108"/>
      <c r="J190" s="108"/>
      <c r="K190" s="108"/>
      <c r="L190" s="108"/>
      <c r="M190" s="108"/>
      <c r="N190" s="108"/>
      <c r="O190" s="108"/>
      <c r="P190" s="191"/>
      <c r="Q190" s="108"/>
      <c r="R190" s="191"/>
      <c r="S190" s="191"/>
      <c r="T190" s="108"/>
      <c r="U190" s="108"/>
      <c r="V190" s="108"/>
      <c r="W190" s="108"/>
      <c r="X190" s="108"/>
      <c r="Y190" s="108"/>
      <c r="Z190" s="108"/>
      <c r="AA190" s="108"/>
      <c r="AB190" s="108"/>
      <c r="AC190" s="108"/>
      <c r="AD190" s="108"/>
    </row>
    <row r="191" spans="1:30" ht="30" customHeight="1">
      <c r="A191" s="108"/>
      <c r="B191" s="108"/>
      <c r="C191" s="108"/>
      <c r="D191" s="108"/>
      <c r="E191" s="108"/>
      <c r="F191" s="108"/>
      <c r="G191" s="108"/>
      <c r="H191" s="108"/>
      <c r="I191" s="108"/>
      <c r="J191" s="108"/>
      <c r="K191" s="108"/>
      <c r="L191" s="108"/>
      <c r="M191" s="108"/>
      <c r="N191" s="108"/>
      <c r="O191" s="108"/>
      <c r="P191" s="191"/>
      <c r="Q191" s="108"/>
      <c r="R191" s="191"/>
      <c r="S191" s="191"/>
      <c r="T191" s="108"/>
      <c r="U191" s="108"/>
      <c r="V191" s="108"/>
      <c r="W191" s="108"/>
      <c r="X191" s="108"/>
      <c r="Y191" s="108"/>
      <c r="Z191" s="108"/>
      <c r="AA191" s="108"/>
      <c r="AB191" s="108"/>
      <c r="AC191" s="108"/>
      <c r="AD191" s="108"/>
    </row>
    <row r="192" spans="1:30" ht="30" customHeight="1">
      <c r="A192" s="108"/>
      <c r="B192" s="108"/>
      <c r="C192" s="108"/>
      <c r="D192" s="108"/>
      <c r="E192" s="108"/>
      <c r="F192" s="108"/>
      <c r="G192" s="108"/>
      <c r="H192" s="108"/>
      <c r="I192" s="108"/>
      <c r="J192" s="108"/>
      <c r="K192" s="108"/>
      <c r="L192" s="108"/>
      <c r="M192" s="108"/>
      <c r="N192" s="108"/>
      <c r="O192" s="108"/>
      <c r="P192" s="191"/>
      <c r="Q192" s="108"/>
      <c r="R192" s="191"/>
      <c r="S192" s="191"/>
      <c r="T192" s="108"/>
      <c r="U192" s="108"/>
      <c r="V192" s="108"/>
      <c r="W192" s="108"/>
      <c r="X192" s="108"/>
      <c r="Y192" s="108"/>
      <c r="Z192" s="108"/>
      <c r="AA192" s="108"/>
      <c r="AB192" s="108"/>
      <c r="AC192" s="108"/>
      <c r="AD192" s="108"/>
    </row>
    <row r="193" spans="1:30" ht="30" customHeight="1">
      <c r="A193" s="108"/>
      <c r="B193" s="108"/>
      <c r="C193" s="108"/>
      <c r="D193" s="108"/>
      <c r="E193" s="108"/>
      <c r="F193" s="108"/>
      <c r="G193" s="108"/>
      <c r="H193" s="108"/>
      <c r="I193" s="108"/>
      <c r="J193" s="108"/>
      <c r="K193" s="108"/>
      <c r="L193" s="108"/>
      <c r="M193" s="108"/>
      <c r="N193" s="108"/>
      <c r="O193" s="108"/>
      <c r="P193" s="191"/>
      <c r="Q193" s="108"/>
      <c r="R193" s="191"/>
      <c r="S193" s="191"/>
      <c r="T193" s="108"/>
      <c r="U193" s="108"/>
      <c r="V193" s="108"/>
      <c r="W193" s="108"/>
      <c r="X193" s="108"/>
      <c r="Y193" s="108"/>
      <c r="Z193" s="108"/>
      <c r="AA193" s="108"/>
      <c r="AB193" s="108"/>
      <c r="AC193" s="108"/>
      <c r="AD193" s="108"/>
    </row>
    <row r="194" spans="1:30" ht="30" customHeight="1">
      <c r="A194" s="108"/>
      <c r="B194" s="108"/>
      <c r="C194" s="108"/>
      <c r="D194" s="108"/>
      <c r="E194" s="108"/>
      <c r="F194" s="108"/>
      <c r="G194" s="108"/>
      <c r="H194" s="108"/>
      <c r="I194" s="108"/>
      <c r="J194" s="108"/>
      <c r="K194" s="108"/>
      <c r="L194" s="108"/>
      <c r="M194" s="108"/>
      <c r="N194" s="108"/>
      <c r="O194" s="108"/>
      <c r="P194" s="191"/>
      <c r="Q194" s="108"/>
      <c r="R194" s="191"/>
      <c r="S194" s="191"/>
      <c r="T194" s="108"/>
      <c r="U194" s="108"/>
      <c r="V194" s="108"/>
      <c r="W194" s="108"/>
      <c r="X194" s="108"/>
      <c r="Y194" s="108"/>
      <c r="Z194" s="108"/>
      <c r="AA194" s="108"/>
      <c r="AB194" s="108"/>
      <c r="AC194" s="108"/>
      <c r="AD194" s="108"/>
    </row>
    <row r="195" spans="1:30" ht="30" customHeight="1">
      <c r="A195" s="108"/>
      <c r="B195" s="108"/>
      <c r="C195" s="108"/>
      <c r="D195" s="108"/>
      <c r="E195" s="108"/>
      <c r="F195" s="108"/>
      <c r="G195" s="108"/>
      <c r="H195" s="108"/>
      <c r="I195" s="108"/>
      <c r="J195" s="108"/>
      <c r="K195" s="108"/>
      <c r="L195" s="108"/>
      <c r="M195" s="108"/>
      <c r="N195" s="108"/>
      <c r="O195" s="108"/>
      <c r="P195" s="191"/>
      <c r="Q195" s="108"/>
      <c r="R195" s="191"/>
      <c r="S195" s="191"/>
      <c r="T195" s="108"/>
      <c r="U195" s="108"/>
      <c r="V195" s="108"/>
      <c r="W195" s="108"/>
      <c r="X195" s="108"/>
      <c r="Y195" s="108"/>
      <c r="Z195" s="108"/>
      <c r="AA195" s="108"/>
      <c r="AB195" s="108"/>
      <c r="AC195" s="108"/>
      <c r="AD195" s="108"/>
    </row>
    <row r="196" spans="1:30" ht="30" customHeight="1">
      <c r="A196" s="108"/>
      <c r="B196" s="108"/>
      <c r="C196" s="108"/>
      <c r="D196" s="108"/>
      <c r="E196" s="108"/>
      <c r="F196" s="108"/>
      <c r="G196" s="108"/>
      <c r="H196" s="108"/>
      <c r="I196" s="108"/>
      <c r="J196" s="108"/>
      <c r="K196" s="108"/>
      <c r="L196" s="108"/>
      <c r="M196" s="108"/>
      <c r="N196" s="108"/>
      <c r="O196" s="108"/>
      <c r="P196" s="191"/>
      <c r="Q196" s="108"/>
      <c r="R196" s="191"/>
      <c r="S196" s="191"/>
      <c r="T196" s="108"/>
      <c r="U196" s="108"/>
      <c r="V196" s="108"/>
      <c r="W196" s="108"/>
      <c r="X196" s="108"/>
      <c r="Y196" s="108"/>
      <c r="Z196" s="108"/>
      <c r="AA196" s="108"/>
      <c r="AB196" s="108"/>
      <c r="AC196" s="108"/>
      <c r="AD196" s="108"/>
    </row>
    <row r="197" spans="1:30" ht="30" customHeight="1">
      <c r="A197" s="108"/>
      <c r="B197" s="108"/>
      <c r="C197" s="108"/>
      <c r="D197" s="108"/>
      <c r="E197" s="108"/>
      <c r="F197" s="108"/>
      <c r="G197" s="108"/>
      <c r="H197" s="108"/>
      <c r="I197" s="108"/>
      <c r="J197" s="108"/>
      <c r="K197" s="108"/>
      <c r="L197" s="108"/>
      <c r="M197" s="108"/>
      <c r="N197" s="108"/>
      <c r="O197" s="108"/>
      <c r="P197" s="191"/>
      <c r="Q197" s="108"/>
      <c r="R197" s="191"/>
      <c r="S197" s="191"/>
      <c r="T197" s="108"/>
      <c r="U197" s="108"/>
      <c r="V197" s="108"/>
      <c r="W197" s="108"/>
      <c r="X197" s="108"/>
      <c r="Y197" s="108"/>
      <c r="Z197" s="108"/>
      <c r="AA197" s="108"/>
      <c r="AB197" s="108"/>
      <c r="AC197" s="108"/>
      <c r="AD197" s="108"/>
    </row>
    <row r="198" spans="1:30" ht="30" customHeight="1">
      <c r="A198" s="108"/>
      <c r="B198" s="108"/>
      <c r="C198" s="108"/>
      <c r="D198" s="108"/>
      <c r="E198" s="108"/>
      <c r="F198" s="108"/>
      <c r="G198" s="108"/>
      <c r="H198" s="108"/>
      <c r="I198" s="108"/>
      <c r="J198" s="108"/>
      <c r="K198" s="108"/>
      <c r="L198" s="108"/>
      <c r="M198" s="108"/>
      <c r="N198" s="108"/>
      <c r="O198" s="108"/>
      <c r="P198" s="191"/>
      <c r="Q198" s="108"/>
      <c r="R198" s="191"/>
      <c r="S198" s="191"/>
      <c r="T198" s="108"/>
      <c r="U198" s="108"/>
      <c r="V198" s="108"/>
      <c r="W198" s="108"/>
      <c r="X198" s="108"/>
      <c r="Y198" s="108"/>
      <c r="Z198" s="108"/>
      <c r="AA198" s="108"/>
      <c r="AB198" s="108"/>
      <c r="AC198" s="108"/>
      <c r="AD198" s="108"/>
    </row>
    <row r="199" spans="1:30" ht="30" customHeight="1">
      <c r="A199" s="108"/>
      <c r="B199" s="108"/>
      <c r="C199" s="108"/>
      <c r="D199" s="108"/>
      <c r="E199" s="108"/>
      <c r="F199" s="108"/>
      <c r="G199" s="108"/>
      <c r="H199" s="108"/>
      <c r="I199" s="108"/>
      <c r="J199" s="108"/>
      <c r="K199" s="108"/>
      <c r="L199" s="108"/>
      <c r="M199" s="108"/>
      <c r="N199" s="108"/>
      <c r="O199" s="108"/>
      <c r="P199" s="191"/>
      <c r="Q199" s="108"/>
      <c r="R199" s="191"/>
      <c r="S199" s="191"/>
      <c r="T199" s="108"/>
      <c r="U199" s="108"/>
      <c r="V199" s="108"/>
      <c r="W199" s="108"/>
      <c r="X199" s="108"/>
      <c r="Y199" s="108"/>
      <c r="Z199" s="108"/>
      <c r="AA199" s="108"/>
      <c r="AB199" s="108"/>
      <c r="AC199" s="108"/>
      <c r="AD199" s="108"/>
    </row>
    <row r="200" spans="1:30" ht="30" customHeight="1">
      <c r="A200" s="108"/>
      <c r="B200" s="108"/>
      <c r="C200" s="108"/>
      <c r="D200" s="108"/>
      <c r="E200" s="108"/>
      <c r="F200" s="108"/>
      <c r="G200" s="108"/>
      <c r="H200" s="108"/>
      <c r="I200" s="108"/>
      <c r="J200" s="108"/>
      <c r="K200" s="108"/>
      <c r="L200" s="108"/>
      <c r="M200" s="108"/>
      <c r="N200" s="108"/>
      <c r="O200" s="108"/>
      <c r="P200" s="191"/>
      <c r="Q200" s="108"/>
      <c r="R200" s="191"/>
      <c r="S200" s="191"/>
      <c r="T200" s="108"/>
      <c r="U200" s="108"/>
      <c r="V200" s="108"/>
      <c r="W200" s="108"/>
      <c r="X200" s="108"/>
      <c r="Y200" s="108"/>
      <c r="Z200" s="108"/>
      <c r="AA200" s="108"/>
      <c r="AB200" s="108"/>
      <c r="AC200" s="108"/>
      <c r="AD200" s="108"/>
    </row>
    <row r="201" spans="1:30" ht="30" customHeight="1">
      <c r="A201" s="108"/>
      <c r="B201" s="108"/>
      <c r="C201" s="108"/>
      <c r="D201" s="108"/>
      <c r="E201" s="108"/>
      <c r="F201" s="108"/>
      <c r="G201" s="108"/>
      <c r="H201" s="108"/>
      <c r="I201" s="108"/>
      <c r="J201" s="108"/>
      <c r="K201" s="108"/>
      <c r="L201" s="108"/>
      <c r="M201" s="108"/>
      <c r="N201" s="108"/>
      <c r="O201" s="108"/>
      <c r="P201" s="191"/>
      <c r="Q201" s="108"/>
      <c r="R201" s="191"/>
      <c r="S201" s="191"/>
      <c r="T201" s="108"/>
      <c r="U201" s="108"/>
      <c r="V201" s="108"/>
      <c r="W201" s="108"/>
      <c r="X201" s="108"/>
      <c r="Y201" s="108"/>
      <c r="Z201" s="108"/>
      <c r="AA201" s="108"/>
      <c r="AB201" s="108"/>
      <c r="AC201" s="108"/>
      <c r="AD201" s="108"/>
    </row>
    <row r="202" spans="1:30" ht="30" customHeight="1">
      <c r="A202" s="108"/>
      <c r="B202" s="108"/>
      <c r="C202" s="108"/>
      <c r="D202" s="108"/>
      <c r="E202" s="108"/>
      <c r="F202" s="108"/>
      <c r="G202" s="108"/>
      <c r="H202" s="108"/>
      <c r="I202" s="108"/>
      <c r="J202" s="108"/>
      <c r="K202" s="108"/>
      <c r="L202" s="108"/>
      <c r="M202" s="108"/>
      <c r="N202" s="108"/>
      <c r="O202" s="108"/>
      <c r="P202" s="191"/>
      <c r="Q202" s="108"/>
      <c r="R202" s="191"/>
      <c r="S202" s="191"/>
      <c r="T202" s="108"/>
      <c r="U202" s="108"/>
      <c r="V202" s="108"/>
      <c r="W202" s="108"/>
      <c r="X202" s="108"/>
      <c r="Y202" s="108"/>
      <c r="Z202" s="108"/>
      <c r="AA202" s="108"/>
      <c r="AB202" s="108"/>
      <c r="AC202" s="108"/>
      <c r="AD202" s="108"/>
    </row>
    <row r="203" spans="1:30" ht="30" customHeight="1">
      <c r="A203" s="108"/>
      <c r="B203" s="108"/>
      <c r="C203" s="108"/>
      <c r="D203" s="108"/>
      <c r="E203" s="108"/>
      <c r="F203" s="108"/>
      <c r="G203" s="108"/>
      <c r="H203" s="108"/>
      <c r="I203" s="108"/>
      <c r="J203" s="108"/>
      <c r="K203" s="108"/>
      <c r="L203" s="108"/>
      <c r="M203" s="108"/>
      <c r="N203" s="108"/>
      <c r="O203" s="108"/>
      <c r="P203" s="191"/>
      <c r="Q203" s="108"/>
      <c r="R203" s="191"/>
      <c r="S203" s="191"/>
      <c r="T203" s="108"/>
      <c r="U203" s="108"/>
      <c r="V203" s="108"/>
      <c r="W203" s="108"/>
      <c r="X203" s="108"/>
      <c r="Y203" s="108"/>
      <c r="Z203" s="108"/>
      <c r="AA203" s="108"/>
      <c r="AB203" s="108"/>
      <c r="AC203" s="108"/>
      <c r="AD203" s="108"/>
    </row>
    <row r="204" spans="1:30" ht="30" customHeight="1">
      <c r="A204" s="108"/>
      <c r="B204" s="108"/>
      <c r="C204" s="108"/>
      <c r="D204" s="108"/>
      <c r="E204" s="108"/>
      <c r="F204" s="108"/>
      <c r="G204" s="108"/>
      <c r="H204" s="108"/>
      <c r="I204" s="108"/>
      <c r="J204" s="108"/>
      <c r="K204" s="108"/>
      <c r="L204" s="108"/>
      <c r="M204" s="108"/>
      <c r="N204" s="108"/>
      <c r="O204" s="108"/>
      <c r="P204" s="191"/>
      <c r="Q204" s="108"/>
      <c r="R204" s="191"/>
      <c r="S204" s="191"/>
      <c r="T204" s="108"/>
      <c r="U204" s="108"/>
      <c r="V204" s="108"/>
      <c r="W204" s="108"/>
      <c r="X204" s="108"/>
      <c r="Y204" s="108"/>
      <c r="Z204" s="108"/>
      <c r="AA204" s="108"/>
      <c r="AB204" s="108"/>
      <c r="AC204" s="108"/>
      <c r="AD204" s="108"/>
    </row>
    <row r="205" spans="1:30" ht="30" customHeight="1">
      <c r="A205" s="108"/>
      <c r="B205" s="108"/>
      <c r="C205" s="108"/>
      <c r="D205" s="108"/>
      <c r="E205" s="108"/>
      <c r="F205" s="108"/>
      <c r="G205" s="108"/>
      <c r="H205" s="108"/>
      <c r="I205" s="108"/>
      <c r="J205" s="108"/>
      <c r="K205" s="108"/>
      <c r="L205" s="108"/>
      <c r="M205" s="108"/>
      <c r="N205" s="108"/>
      <c r="O205" s="108"/>
      <c r="P205" s="191"/>
      <c r="Q205" s="108"/>
      <c r="R205" s="191"/>
      <c r="S205" s="191"/>
      <c r="T205" s="108"/>
      <c r="U205" s="108"/>
      <c r="V205" s="108"/>
      <c r="W205" s="108"/>
      <c r="X205" s="108"/>
      <c r="Y205" s="108"/>
      <c r="Z205" s="108"/>
      <c r="AA205" s="108"/>
      <c r="AB205" s="108"/>
      <c r="AC205" s="108"/>
      <c r="AD205" s="108"/>
    </row>
    <row r="206" spans="1:30" ht="30" customHeight="1">
      <c r="A206" s="108"/>
      <c r="B206" s="108"/>
      <c r="C206" s="108"/>
      <c r="D206" s="108"/>
      <c r="E206" s="108"/>
      <c r="F206" s="108"/>
      <c r="G206" s="108"/>
      <c r="H206" s="108"/>
      <c r="I206" s="108"/>
      <c r="J206" s="108"/>
      <c r="K206" s="108"/>
      <c r="L206" s="108"/>
      <c r="M206" s="108"/>
      <c r="N206" s="108"/>
      <c r="O206" s="108"/>
      <c r="P206" s="191"/>
      <c r="Q206" s="108"/>
      <c r="R206" s="191"/>
      <c r="S206" s="191"/>
      <c r="T206" s="108"/>
      <c r="U206" s="108"/>
      <c r="V206" s="108"/>
      <c r="W206" s="108"/>
      <c r="X206" s="108"/>
      <c r="Y206" s="108"/>
      <c r="Z206" s="108"/>
      <c r="AA206" s="108"/>
      <c r="AB206" s="108"/>
      <c r="AC206" s="108"/>
      <c r="AD206" s="108"/>
    </row>
    <row r="207" spans="1:30" ht="30" customHeight="1">
      <c r="A207" s="108"/>
      <c r="B207" s="108"/>
      <c r="C207" s="108"/>
      <c r="D207" s="108"/>
      <c r="E207" s="108"/>
      <c r="F207" s="108"/>
      <c r="G207" s="108"/>
      <c r="H207" s="108"/>
      <c r="I207" s="108"/>
      <c r="J207" s="108"/>
      <c r="K207" s="108"/>
      <c r="L207" s="108"/>
      <c r="M207" s="108"/>
      <c r="N207" s="108"/>
      <c r="O207" s="108"/>
      <c r="P207" s="191"/>
      <c r="Q207" s="108"/>
      <c r="R207" s="191"/>
      <c r="S207" s="191"/>
      <c r="T207" s="108"/>
      <c r="U207" s="108"/>
      <c r="V207" s="108"/>
      <c r="W207" s="108"/>
      <c r="X207" s="108"/>
      <c r="Y207" s="108"/>
      <c r="Z207" s="108"/>
      <c r="AA207" s="108"/>
      <c r="AB207" s="108"/>
      <c r="AC207" s="108"/>
      <c r="AD207" s="108"/>
    </row>
    <row r="208" spans="1:30" ht="30" customHeight="1">
      <c r="A208" s="108"/>
      <c r="B208" s="108"/>
      <c r="C208" s="108"/>
      <c r="D208" s="108"/>
      <c r="E208" s="108"/>
      <c r="F208" s="108"/>
      <c r="G208" s="108"/>
      <c r="H208" s="108"/>
      <c r="I208" s="108"/>
      <c r="J208" s="108"/>
      <c r="K208" s="108"/>
      <c r="L208" s="108"/>
      <c r="M208" s="108"/>
      <c r="N208" s="108"/>
      <c r="O208" s="108"/>
      <c r="P208" s="191"/>
      <c r="Q208" s="108"/>
      <c r="R208" s="191"/>
      <c r="S208" s="191"/>
      <c r="T208" s="108"/>
      <c r="U208" s="108"/>
      <c r="V208" s="108"/>
      <c r="W208" s="108"/>
      <c r="X208" s="108"/>
      <c r="Y208" s="108"/>
      <c r="Z208" s="108"/>
      <c r="AA208" s="108"/>
      <c r="AB208" s="108"/>
      <c r="AC208" s="108"/>
      <c r="AD208" s="108"/>
    </row>
    <row r="209" spans="1:30" ht="30" customHeight="1">
      <c r="A209" s="108"/>
      <c r="B209" s="108"/>
      <c r="C209" s="108"/>
      <c r="D209" s="108"/>
      <c r="E209" s="108"/>
      <c r="F209" s="108"/>
      <c r="G209" s="108"/>
      <c r="H209" s="108"/>
      <c r="I209" s="108"/>
      <c r="J209" s="108"/>
      <c r="K209" s="108"/>
      <c r="L209" s="108"/>
      <c r="M209" s="108"/>
      <c r="N209" s="108"/>
      <c r="O209" s="108"/>
      <c r="P209" s="191"/>
      <c r="Q209" s="108"/>
      <c r="R209" s="191"/>
      <c r="S209" s="191"/>
      <c r="T209" s="108"/>
      <c r="U209" s="108"/>
      <c r="V209" s="108"/>
      <c r="W209" s="108"/>
      <c r="X209" s="108"/>
      <c r="Y209" s="108"/>
      <c r="Z209" s="108"/>
      <c r="AA209" s="108"/>
      <c r="AB209" s="108"/>
      <c r="AC209" s="108"/>
      <c r="AD209" s="108"/>
    </row>
    <row r="210" spans="1:30" ht="30" customHeight="1">
      <c r="A210" s="108"/>
      <c r="B210" s="108"/>
      <c r="C210" s="108"/>
      <c r="D210" s="108"/>
      <c r="E210" s="108"/>
      <c r="F210" s="108"/>
      <c r="G210" s="108"/>
      <c r="H210" s="108"/>
      <c r="I210" s="108"/>
      <c r="J210" s="108"/>
      <c r="K210" s="108"/>
      <c r="L210" s="108"/>
      <c r="M210" s="108"/>
      <c r="N210" s="108"/>
      <c r="O210" s="108"/>
      <c r="P210" s="191"/>
      <c r="Q210" s="108"/>
      <c r="R210" s="191"/>
      <c r="S210" s="191"/>
      <c r="T210" s="108"/>
      <c r="U210" s="108"/>
      <c r="V210" s="108"/>
      <c r="W210" s="108"/>
      <c r="X210" s="108"/>
      <c r="Y210" s="108"/>
      <c r="Z210" s="108"/>
      <c r="AA210" s="108"/>
      <c r="AB210" s="108"/>
      <c r="AC210" s="108"/>
      <c r="AD210" s="108"/>
    </row>
    <row r="211" spans="1:30" ht="30" customHeight="1">
      <c r="A211" s="108"/>
      <c r="B211" s="108"/>
      <c r="C211" s="108"/>
      <c r="D211" s="108"/>
      <c r="E211" s="108"/>
      <c r="F211" s="108"/>
      <c r="G211" s="108"/>
      <c r="H211" s="108"/>
      <c r="I211" s="108"/>
      <c r="J211" s="108"/>
      <c r="K211" s="108"/>
      <c r="L211" s="108"/>
      <c r="M211" s="108"/>
      <c r="N211" s="108"/>
      <c r="O211" s="108"/>
      <c r="P211" s="191"/>
      <c r="Q211" s="108"/>
      <c r="R211" s="191"/>
      <c r="S211" s="191"/>
      <c r="T211" s="108"/>
      <c r="U211" s="108"/>
      <c r="V211" s="108"/>
      <c r="W211" s="108"/>
      <c r="X211" s="108"/>
      <c r="Y211" s="108"/>
      <c r="Z211" s="108"/>
      <c r="AA211" s="108"/>
      <c r="AB211" s="108"/>
      <c r="AC211" s="108"/>
      <c r="AD211" s="108"/>
    </row>
    <row r="212" spans="1:30" ht="30" customHeight="1">
      <c r="A212" s="108"/>
      <c r="B212" s="108"/>
      <c r="C212" s="108"/>
      <c r="D212" s="108"/>
      <c r="E212" s="108"/>
      <c r="F212" s="108"/>
      <c r="G212" s="108"/>
      <c r="H212" s="108"/>
      <c r="I212" s="108"/>
      <c r="J212" s="108"/>
      <c r="K212" s="108"/>
      <c r="L212" s="108"/>
      <c r="M212" s="108"/>
      <c r="N212" s="108"/>
      <c r="O212" s="108"/>
      <c r="P212" s="191"/>
      <c r="Q212" s="108"/>
      <c r="R212" s="191"/>
      <c r="S212" s="191"/>
      <c r="T212" s="108"/>
      <c r="U212" s="108"/>
      <c r="V212" s="108"/>
      <c r="W212" s="108"/>
      <c r="X212" s="108"/>
      <c r="Y212" s="108"/>
      <c r="Z212" s="108"/>
      <c r="AA212" s="108"/>
      <c r="AB212" s="108"/>
      <c r="AC212" s="108"/>
      <c r="AD212" s="108"/>
    </row>
    <row r="213" spans="1:30" ht="30" customHeight="1">
      <c r="A213" s="108"/>
      <c r="B213" s="108"/>
      <c r="C213" s="108"/>
      <c r="D213" s="108"/>
      <c r="E213" s="108"/>
      <c r="F213" s="108"/>
      <c r="G213" s="108"/>
      <c r="H213" s="108"/>
      <c r="I213" s="108"/>
      <c r="J213" s="108"/>
      <c r="K213" s="108"/>
      <c r="L213" s="108"/>
      <c r="M213" s="108"/>
      <c r="N213" s="108"/>
      <c r="O213" s="108"/>
      <c r="P213" s="191"/>
      <c r="Q213" s="108"/>
      <c r="R213" s="191"/>
      <c r="S213" s="191"/>
      <c r="T213" s="108"/>
      <c r="U213" s="108"/>
      <c r="V213" s="108"/>
      <c r="W213" s="108"/>
      <c r="X213" s="108"/>
      <c r="Y213" s="108"/>
      <c r="Z213" s="108"/>
      <c r="AA213" s="108"/>
      <c r="AB213" s="108"/>
      <c r="AC213" s="108"/>
      <c r="AD213" s="108"/>
    </row>
    <row r="214" spans="1:30" ht="30" customHeight="1">
      <c r="A214" s="108"/>
      <c r="B214" s="108"/>
      <c r="C214" s="108"/>
      <c r="D214" s="108"/>
      <c r="E214" s="108"/>
      <c r="F214" s="108"/>
      <c r="G214" s="108"/>
      <c r="H214" s="108"/>
      <c r="I214" s="108"/>
      <c r="J214" s="108"/>
      <c r="K214" s="108"/>
      <c r="L214" s="108"/>
      <c r="M214" s="108"/>
      <c r="N214" s="108"/>
      <c r="O214" s="108"/>
      <c r="P214" s="191"/>
      <c r="Q214" s="108"/>
      <c r="R214" s="191"/>
      <c r="S214" s="191"/>
      <c r="T214" s="108"/>
      <c r="U214" s="108"/>
      <c r="V214" s="108"/>
      <c r="W214" s="108"/>
      <c r="X214" s="108"/>
      <c r="Y214" s="108"/>
      <c r="Z214" s="108"/>
      <c r="AA214" s="108"/>
      <c r="AB214" s="108"/>
      <c r="AC214" s="108"/>
      <c r="AD214" s="108"/>
    </row>
    <row r="215" spans="1:30" ht="30" customHeight="1">
      <c r="A215" s="108"/>
      <c r="B215" s="108"/>
      <c r="C215" s="108"/>
      <c r="D215" s="108"/>
      <c r="E215" s="108"/>
      <c r="F215" s="108"/>
      <c r="G215" s="108"/>
      <c r="H215" s="108"/>
      <c r="I215" s="108"/>
      <c r="J215" s="108"/>
      <c r="K215" s="108"/>
      <c r="L215" s="108"/>
      <c r="M215" s="108"/>
      <c r="N215" s="108"/>
      <c r="O215" s="108"/>
      <c r="P215" s="191"/>
      <c r="Q215" s="108"/>
      <c r="R215" s="191"/>
      <c r="S215" s="191"/>
      <c r="T215" s="108"/>
      <c r="U215" s="108"/>
      <c r="V215" s="108"/>
      <c r="W215" s="108"/>
      <c r="X215" s="108"/>
      <c r="Y215" s="108"/>
      <c r="Z215" s="108"/>
      <c r="AA215" s="108"/>
      <c r="AB215" s="108"/>
      <c r="AC215" s="108"/>
      <c r="AD215" s="108"/>
    </row>
    <row r="216" spans="1:30" ht="30" customHeight="1">
      <c r="A216" s="108"/>
      <c r="B216" s="108"/>
      <c r="C216" s="108"/>
      <c r="D216" s="108"/>
      <c r="E216" s="108"/>
      <c r="F216" s="108"/>
      <c r="G216" s="108"/>
      <c r="H216" s="108"/>
      <c r="I216" s="108"/>
      <c r="J216" s="108"/>
      <c r="K216" s="108"/>
      <c r="L216" s="108"/>
      <c r="M216" s="108"/>
      <c r="N216" s="108"/>
      <c r="O216" s="108"/>
      <c r="P216" s="191"/>
      <c r="Q216" s="108"/>
      <c r="R216" s="191"/>
      <c r="S216" s="191"/>
      <c r="T216" s="108"/>
      <c r="U216" s="108"/>
      <c r="V216" s="108"/>
      <c r="W216" s="108"/>
      <c r="X216" s="108"/>
      <c r="Y216" s="108"/>
      <c r="Z216" s="108"/>
      <c r="AA216" s="108"/>
      <c r="AB216" s="108"/>
      <c r="AC216" s="108"/>
      <c r="AD216" s="108"/>
    </row>
    <row r="217" spans="1:30" ht="30" customHeight="1">
      <c r="A217" s="108"/>
      <c r="B217" s="108"/>
      <c r="C217" s="108"/>
      <c r="D217" s="108"/>
      <c r="E217" s="108"/>
      <c r="F217" s="108"/>
      <c r="G217" s="108"/>
      <c r="H217" s="108"/>
      <c r="I217" s="108"/>
      <c r="J217" s="108"/>
      <c r="K217" s="108"/>
      <c r="L217" s="108"/>
      <c r="M217" s="108"/>
      <c r="N217" s="108"/>
      <c r="O217" s="108"/>
      <c r="P217" s="191"/>
      <c r="Q217" s="108"/>
      <c r="R217" s="191"/>
      <c r="S217" s="191"/>
      <c r="T217" s="108"/>
      <c r="U217" s="108"/>
      <c r="V217" s="108"/>
      <c r="W217" s="108"/>
      <c r="X217" s="108"/>
      <c r="Y217" s="108"/>
      <c r="Z217" s="108"/>
      <c r="AA217" s="108"/>
      <c r="AB217" s="108"/>
      <c r="AC217" s="108"/>
      <c r="AD217" s="108"/>
    </row>
    <row r="218" spans="1:30" ht="30" customHeight="1">
      <c r="A218" s="108"/>
      <c r="B218" s="108"/>
      <c r="C218" s="108"/>
      <c r="D218" s="108"/>
      <c r="E218" s="108"/>
      <c r="F218" s="108"/>
      <c r="G218" s="108"/>
      <c r="H218" s="108"/>
      <c r="I218" s="108"/>
      <c r="J218" s="108"/>
      <c r="K218" s="108"/>
      <c r="L218" s="108"/>
      <c r="M218" s="108"/>
      <c r="N218" s="108"/>
      <c r="O218" s="108"/>
      <c r="P218" s="191"/>
      <c r="Q218" s="108"/>
      <c r="R218" s="191"/>
      <c r="S218" s="191"/>
      <c r="T218" s="108"/>
      <c r="U218" s="108"/>
      <c r="V218" s="108"/>
      <c r="W218" s="108"/>
      <c r="X218" s="108"/>
      <c r="Y218" s="108"/>
      <c r="Z218" s="108"/>
      <c r="AA218" s="108"/>
      <c r="AB218" s="108"/>
      <c r="AC218" s="108"/>
      <c r="AD218" s="108"/>
    </row>
    <row r="219" spans="1:30" ht="30" customHeight="1">
      <c r="A219" s="108"/>
      <c r="B219" s="108"/>
      <c r="C219" s="108"/>
      <c r="D219" s="108"/>
      <c r="E219" s="108"/>
      <c r="F219" s="108"/>
      <c r="G219" s="108"/>
      <c r="H219" s="108"/>
      <c r="I219" s="108"/>
      <c r="J219" s="108"/>
      <c r="K219" s="108"/>
      <c r="L219" s="108"/>
      <c r="M219" s="108"/>
      <c r="N219" s="108"/>
      <c r="O219" s="108"/>
      <c r="P219" s="191"/>
      <c r="Q219" s="108"/>
      <c r="R219" s="191"/>
      <c r="S219" s="191"/>
      <c r="T219" s="108"/>
      <c r="U219" s="108"/>
      <c r="V219" s="108"/>
      <c r="W219" s="108"/>
      <c r="X219" s="108"/>
      <c r="Y219" s="108"/>
      <c r="Z219" s="108"/>
      <c r="AA219" s="108"/>
      <c r="AB219" s="108"/>
      <c r="AC219" s="108"/>
      <c r="AD219" s="108"/>
    </row>
    <row r="220" spans="1:30" ht="30" customHeight="1">
      <c r="A220" s="108"/>
      <c r="B220" s="108"/>
      <c r="C220" s="108"/>
      <c r="D220" s="108"/>
      <c r="E220" s="108"/>
      <c r="F220" s="108"/>
      <c r="G220" s="108"/>
      <c r="H220" s="108"/>
      <c r="I220" s="108"/>
      <c r="J220" s="108"/>
      <c r="K220" s="108"/>
      <c r="L220" s="108"/>
      <c r="M220" s="108"/>
      <c r="N220" s="108"/>
      <c r="O220" s="108"/>
      <c r="P220" s="191"/>
      <c r="Q220" s="108"/>
      <c r="R220" s="191"/>
      <c r="S220" s="191"/>
      <c r="T220" s="108"/>
      <c r="U220" s="108"/>
      <c r="V220" s="108"/>
      <c r="W220" s="108"/>
      <c r="X220" s="108"/>
      <c r="Y220" s="108"/>
      <c r="Z220" s="108"/>
      <c r="AA220" s="108"/>
      <c r="AB220" s="108"/>
      <c r="AC220" s="108"/>
      <c r="AD220" s="108"/>
    </row>
    <row r="221" spans="1:30" ht="30" customHeight="1">
      <c r="A221" s="108"/>
      <c r="B221" s="108"/>
      <c r="C221" s="108"/>
      <c r="D221" s="108"/>
      <c r="E221" s="108"/>
      <c r="F221" s="108"/>
      <c r="G221" s="108"/>
      <c r="H221" s="108"/>
      <c r="I221" s="108"/>
      <c r="J221" s="108"/>
      <c r="K221" s="108"/>
      <c r="L221" s="108"/>
      <c r="M221" s="108"/>
      <c r="N221" s="108"/>
      <c r="O221" s="108"/>
      <c r="P221" s="191"/>
      <c r="Q221" s="108"/>
      <c r="R221" s="191"/>
      <c r="S221" s="191"/>
      <c r="T221" s="108"/>
      <c r="U221" s="108"/>
      <c r="V221" s="108"/>
      <c r="W221" s="108"/>
      <c r="X221" s="108"/>
      <c r="Y221" s="108"/>
      <c r="Z221" s="108"/>
      <c r="AA221" s="108"/>
      <c r="AB221" s="108"/>
      <c r="AC221" s="108"/>
      <c r="AD221" s="108"/>
    </row>
    <row r="222" spans="1:30" ht="30" customHeight="1">
      <c r="A222" s="108"/>
      <c r="B222" s="108"/>
      <c r="C222" s="108"/>
      <c r="D222" s="108"/>
      <c r="E222" s="108"/>
      <c r="F222" s="108"/>
      <c r="G222" s="108"/>
      <c r="H222" s="108"/>
      <c r="I222" s="108"/>
      <c r="J222" s="108"/>
      <c r="K222" s="108"/>
      <c r="L222" s="108"/>
      <c r="M222" s="108"/>
      <c r="N222" s="108"/>
      <c r="O222" s="108"/>
      <c r="P222" s="191"/>
      <c r="Q222" s="108"/>
      <c r="R222" s="191"/>
      <c r="S222" s="191"/>
      <c r="T222" s="108"/>
      <c r="U222" s="108"/>
      <c r="V222" s="108"/>
      <c r="W222" s="108"/>
      <c r="X222" s="108"/>
      <c r="Y222" s="108"/>
      <c r="Z222" s="108"/>
      <c r="AA222" s="108"/>
      <c r="AB222" s="108"/>
      <c r="AC222" s="108"/>
      <c r="AD222" s="108"/>
    </row>
    <row r="223" spans="1:30" ht="30" customHeight="1">
      <c r="A223" s="108"/>
      <c r="B223" s="108"/>
      <c r="C223" s="108"/>
      <c r="D223" s="108"/>
      <c r="E223" s="108"/>
      <c r="F223" s="108"/>
      <c r="G223" s="108"/>
      <c r="H223" s="108"/>
      <c r="I223" s="108"/>
      <c r="J223" s="108"/>
      <c r="K223" s="108"/>
      <c r="L223" s="108"/>
      <c r="M223" s="108"/>
      <c r="N223" s="108"/>
      <c r="O223" s="108"/>
      <c r="P223" s="191"/>
      <c r="Q223" s="108"/>
      <c r="R223" s="191"/>
      <c r="S223" s="191"/>
      <c r="T223" s="108"/>
      <c r="U223" s="108"/>
      <c r="V223" s="108"/>
      <c r="W223" s="108"/>
      <c r="X223" s="108"/>
      <c r="Y223" s="108"/>
      <c r="Z223" s="108"/>
      <c r="AA223" s="108"/>
      <c r="AB223" s="108"/>
      <c r="AC223" s="108"/>
      <c r="AD223" s="108"/>
    </row>
    <row r="224" spans="1:30" ht="30" customHeight="1">
      <c r="A224" s="108"/>
      <c r="B224" s="108"/>
      <c r="C224" s="108"/>
      <c r="D224" s="108"/>
      <c r="E224" s="108"/>
      <c r="F224" s="108"/>
      <c r="G224" s="108"/>
      <c r="H224" s="108"/>
      <c r="I224" s="108"/>
      <c r="J224" s="108"/>
      <c r="K224" s="108"/>
      <c r="L224" s="108"/>
      <c r="M224" s="108"/>
      <c r="N224" s="108"/>
      <c r="O224" s="108"/>
      <c r="P224" s="191"/>
      <c r="Q224" s="108"/>
      <c r="R224" s="191"/>
      <c r="S224" s="191"/>
      <c r="T224" s="108"/>
      <c r="U224" s="108"/>
      <c r="V224" s="108"/>
      <c r="W224" s="108"/>
      <c r="X224" s="108"/>
      <c r="Y224" s="108"/>
      <c r="Z224" s="108"/>
      <c r="AA224" s="108"/>
      <c r="AB224" s="108"/>
      <c r="AC224" s="108"/>
      <c r="AD224" s="108"/>
    </row>
    <row r="225" spans="1:30" ht="30" customHeight="1">
      <c r="A225" s="108"/>
      <c r="B225" s="108"/>
      <c r="C225" s="108"/>
      <c r="D225" s="108"/>
      <c r="E225" s="108"/>
      <c r="F225" s="108"/>
      <c r="G225" s="108"/>
      <c r="H225" s="108"/>
      <c r="I225" s="108"/>
      <c r="J225" s="108"/>
      <c r="K225" s="108"/>
      <c r="L225" s="108"/>
      <c r="M225" s="108"/>
      <c r="N225" s="108"/>
      <c r="O225" s="108"/>
      <c r="P225" s="191"/>
      <c r="Q225" s="108"/>
      <c r="R225" s="191"/>
      <c r="S225" s="191"/>
      <c r="T225" s="108"/>
      <c r="U225" s="108"/>
      <c r="V225" s="108"/>
      <c r="W225" s="108"/>
      <c r="X225" s="108"/>
      <c r="Y225" s="108"/>
      <c r="Z225" s="108"/>
      <c r="AA225" s="108"/>
      <c r="AB225" s="108"/>
      <c r="AC225" s="108"/>
      <c r="AD225" s="108"/>
    </row>
    <row r="226" spans="1:30" ht="30" customHeight="1">
      <c r="A226" s="108"/>
      <c r="B226" s="108"/>
      <c r="C226" s="108"/>
      <c r="D226" s="108"/>
      <c r="E226" s="108"/>
      <c r="F226" s="108"/>
      <c r="G226" s="108"/>
      <c r="H226" s="108"/>
      <c r="I226" s="108"/>
      <c r="J226" s="108"/>
      <c r="K226" s="108"/>
      <c r="L226" s="108"/>
      <c r="M226" s="108"/>
      <c r="N226" s="108"/>
      <c r="O226" s="108"/>
      <c r="P226" s="191"/>
      <c r="Q226" s="108"/>
      <c r="R226" s="191"/>
      <c r="S226" s="191"/>
      <c r="T226" s="108"/>
      <c r="U226" s="108"/>
      <c r="V226" s="108"/>
      <c r="W226" s="108"/>
      <c r="X226" s="108"/>
      <c r="Y226" s="108"/>
      <c r="Z226" s="108"/>
      <c r="AA226" s="108"/>
      <c r="AB226" s="108"/>
      <c r="AC226" s="108"/>
      <c r="AD226" s="108"/>
    </row>
    <row r="227" spans="1:30" ht="30" customHeight="1">
      <c r="A227" s="108"/>
      <c r="B227" s="108"/>
      <c r="C227" s="108"/>
      <c r="D227" s="108"/>
      <c r="E227" s="108"/>
      <c r="F227" s="108"/>
      <c r="G227" s="108"/>
      <c r="H227" s="108"/>
      <c r="I227" s="108"/>
      <c r="J227" s="108"/>
      <c r="K227" s="108"/>
      <c r="L227" s="108"/>
      <c r="M227" s="108"/>
      <c r="N227" s="108"/>
      <c r="O227" s="108"/>
      <c r="P227" s="191"/>
      <c r="Q227" s="108"/>
      <c r="R227" s="191"/>
      <c r="S227" s="191"/>
      <c r="T227" s="108"/>
      <c r="U227" s="108"/>
      <c r="V227" s="108"/>
      <c r="W227" s="108"/>
      <c r="X227" s="108"/>
      <c r="Y227" s="108"/>
      <c r="Z227" s="108"/>
      <c r="AA227" s="108"/>
      <c r="AB227" s="108"/>
      <c r="AC227" s="108"/>
      <c r="AD227" s="108"/>
    </row>
    <row r="228" spans="1:30" ht="30" customHeight="1">
      <c r="A228" s="108"/>
      <c r="B228" s="108"/>
      <c r="C228" s="108"/>
      <c r="D228" s="108"/>
      <c r="E228" s="108"/>
      <c r="F228" s="108"/>
      <c r="G228" s="108"/>
      <c r="H228" s="108"/>
      <c r="I228" s="108"/>
      <c r="J228" s="108"/>
      <c r="K228" s="108"/>
      <c r="L228" s="108"/>
      <c r="M228" s="108"/>
      <c r="N228" s="108"/>
      <c r="O228" s="108"/>
      <c r="P228" s="191"/>
      <c r="Q228" s="108"/>
      <c r="R228" s="191"/>
      <c r="S228" s="191"/>
      <c r="T228" s="108"/>
      <c r="U228" s="108"/>
      <c r="V228" s="108"/>
      <c r="W228" s="108"/>
      <c r="X228" s="108"/>
      <c r="Y228" s="108"/>
      <c r="Z228" s="108"/>
      <c r="AA228" s="108"/>
      <c r="AB228" s="108"/>
      <c r="AC228" s="108"/>
      <c r="AD228" s="108"/>
    </row>
    <row r="229" spans="1:30" ht="30" customHeight="1">
      <c r="A229" s="108"/>
      <c r="B229" s="108"/>
      <c r="C229" s="108"/>
      <c r="D229" s="108"/>
      <c r="E229" s="108"/>
      <c r="F229" s="108"/>
      <c r="G229" s="108"/>
      <c r="H229" s="108"/>
      <c r="I229" s="108"/>
      <c r="J229" s="108"/>
      <c r="K229" s="108"/>
      <c r="L229" s="108"/>
      <c r="M229" s="108"/>
      <c r="N229" s="108"/>
      <c r="O229" s="108"/>
      <c r="P229" s="191"/>
      <c r="Q229" s="108"/>
      <c r="R229" s="191"/>
      <c r="S229" s="191"/>
      <c r="T229" s="108"/>
      <c r="U229" s="108"/>
      <c r="V229" s="108"/>
      <c r="W229" s="108"/>
      <c r="X229" s="108"/>
      <c r="Y229" s="108"/>
      <c r="Z229" s="108"/>
      <c r="AA229" s="108"/>
      <c r="AB229" s="108"/>
      <c r="AC229" s="108"/>
      <c r="AD229" s="108"/>
    </row>
    <row r="230" spans="1:30" ht="30" customHeight="1">
      <c r="A230" s="108"/>
      <c r="B230" s="108"/>
      <c r="C230" s="108"/>
      <c r="D230" s="108"/>
      <c r="E230" s="108"/>
      <c r="F230" s="108"/>
      <c r="G230" s="108"/>
      <c r="H230" s="108"/>
      <c r="I230" s="108"/>
      <c r="J230" s="108"/>
      <c r="K230" s="108"/>
      <c r="L230" s="108"/>
      <c r="M230" s="108"/>
      <c r="N230" s="108"/>
      <c r="O230" s="108"/>
      <c r="P230" s="191"/>
      <c r="Q230" s="108"/>
      <c r="R230" s="191"/>
      <c r="S230" s="191"/>
      <c r="T230" s="108"/>
      <c r="U230" s="108"/>
      <c r="V230" s="108"/>
      <c r="W230" s="108"/>
      <c r="X230" s="108"/>
      <c r="Y230" s="108"/>
      <c r="Z230" s="108"/>
      <c r="AA230" s="108"/>
      <c r="AB230" s="108"/>
      <c r="AC230" s="108"/>
      <c r="AD230" s="108"/>
    </row>
    <row r="231" spans="1:30" ht="30" customHeight="1">
      <c r="A231" s="108"/>
      <c r="B231" s="108"/>
      <c r="C231" s="108"/>
      <c r="D231" s="108"/>
      <c r="E231" s="108"/>
      <c r="F231" s="108"/>
      <c r="G231" s="108"/>
      <c r="H231" s="108"/>
      <c r="I231" s="108"/>
      <c r="J231" s="108"/>
      <c r="K231" s="108"/>
      <c r="L231" s="108"/>
      <c r="M231" s="108"/>
      <c r="N231" s="108"/>
      <c r="O231" s="108"/>
      <c r="P231" s="191"/>
      <c r="Q231" s="108"/>
      <c r="R231" s="191"/>
      <c r="S231" s="191"/>
      <c r="T231" s="108"/>
      <c r="U231" s="108"/>
      <c r="V231" s="108"/>
      <c r="W231" s="108"/>
      <c r="X231" s="108"/>
      <c r="Y231" s="108"/>
      <c r="Z231" s="108"/>
      <c r="AA231" s="108"/>
      <c r="AB231" s="108"/>
      <c r="AC231" s="108"/>
      <c r="AD231" s="108"/>
    </row>
    <row r="232" spans="1:30" ht="30" customHeight="1">
      <c r="A232" s="108"/>
      <c r="B232" s="108"/>
      <c r="C232" s="108"/>
      <c r="D232" s="108"/>
      <c r="E232" s="108"/>
      <c r="F232" s="108"/>
      <c r="G232" s="108"/>
      <c r="H232" s="108"/>
      <c r="I232" s="108"/>
      <c r="J232" s="108"/>
      <c r="K232" s="108"/>
      <c r="L232" s="108"/>
      <c r="M232" s="108"/>
      <c r="N232" s="108"/>
      <c r="O232" s="108"/>
      <c r="P232" s="191"/>
      <c r="Q232" s="108"/>
      <c r="R232" s="191"/>
      <c r="S232" s="191"/>
      <c r="T232" s="108"/>
      <c r="U232" s="108"/>
      <c r="V232" s="108"/>
      <c r="W232" s="108"/>
      <c r="X232" s="108"/>
      <c r="Y232" s="108"/>
      <c r="Z232" s="108"/>
      <c r="AA232" s="108"/>
      <c r="AB232" s="108"/>
      <c r="AC232" s="108"/>
      <c r="AD232" s="108"/>
    </row>
    <row r="233" spans="1:30" ht="30" customHeight="1">
      <c r="A233" s="108"/>
      <c r="B233" s="108"/>
      <c r="C233" s="108"/>
      <c r="D233" s="108"/>
      <c r="E233" s="108"/>
      <c r="F233" s="108"/>
      <c r="G233" s="108"/>
      <c r="H233" s="108"/>
      <c r="I233" s="108"/>
      <c r="J233" s="108"/>
      <c r="K233" s="108"/>
      <c r="L233" s="108"/>
      <c r="M233" s="108"/>
      <c r="N233" s="108"/>
      <c r="O233" s="108"/>
      <c r="P233" s="191"/>
      <c r="Q233" s="108"/>
      <c r="R233" s="191"/>
      <c r="S233" s="191"/>
      <c r="T233" s="108"/>
      <c r="U233" s="108"/>
      <c r="V233" s="108"/>
      <c r="W233" s="108"/>
      <c r="X233" s="108"/>
      <c r="Y233" s="108"/>
      <c r="Z233" s="108"/>
      <c r="AA233" s="108"/>
      <c r="AB233" s="108"/>
      <c r="AC233" s="108"/>
      <c r="AD233" s="108"/>
    </row>
    <row r="234" spans="1:30" ht="30" customHeight="1">
      <c r="A234" s="108"/>
      <c r="B234" s="108"/>
      <c r="C234" s="108"/>
      <c r="D234" s="108"/>
      <c r="E234" s="108"/>
      <c r="F234" s="108"/>
      <c r="G234" s="108"/>
      <c r="H234" s="108"/>
      <c r="I234" s="108"/>
      <c r="J234" s="108"/>
      <c r="K234" s="108"/>
      <c r="L234" s="108"/>
      <c r="M234" s="108"/>
      <c r="N234" s="108"/>
      <c r="O234" s="108"/>
      <c r="P234" s="191"/>
      <c r="Q234" s="108"/>
      <c r="R234" s="191"/>
      <c r="S234" s="191"/>
      <c r="T234" s="108"/>
      <c r="U234" s="108"/>
      <c r="V234" s="108"/>
      <c r="W234" s="108"/>
      <c r="X234" s="108"/>
      <c r="Y234" s="108"/>
      <c r="Z234" s="108"/>
      <c r="AA234" s="108"/>
      <c r="AB234" s="108"/>
      <c r="AC234" s="108"/>
      <c r="AD234" s="108"/>
    </row>
    <row r="235" spans="1:30" ht="30" customHeight="1">
      <c r="A235" s="108"/>
      <c r="B235" s="108"/>
      <c r="C235" s="108"/>
      <c r="D235" s="108"/>
      <c r="E235" s="108"/>
      <c r="F235" s="108"/>
      <c r="G235" s="108"/>
      <c r="H235" s="108"/>
      <c r="I235" s="108"/>
      <c r="J235" s="108"/>
      <c r="K235" s="108"/>
      <c r="L235" s="108"/>
      <c r="M235" s="108"/>
      <c r="N235" s="108"/>
      <c r="O235" s="108"/>
      <c r="P235" s="191"/>
      <c r="Q235" s="108"/>
      <c r="R235" s="191"/>
      <c r="S235" s="191"/>
      <c r="T235" s="108"/>
      <c r="U235" s="108"/>
      <c r="V235" s="108"/>
      <c r="W235" s="108"/>
      <c r="X235" s="108"/>
      <c r="Y235" s="108"/>
      <c r="Z235" s="108"/>
      <c r="AA235" s="108"/>
      <c r="AB235" s="108"/>
      <c r="AC235" s="108"/>
      <c r="AD235" s="108"/>
    </row>
    <row r="236" spans="1:30" ht="30" customHeight="1">
      <c r="A236" s="108"/>
      <c r="B236" s="108"/>
      <c r="C236" s="108"/>
      <c r="D236" s="108"/>
      <c r="E236" s="108"/>
      <c r="F236" s="108"/>
      <c r="G236" s="108"/>
      <c r="H236" s="108"/>
      <c r="I236" s="108"/>
      <c r="J236" s="108"/>
      <c r="K236" s="108"/>
      <c r="L236" s="108"/>
      <c r="M236" s="108"/>
      <c r="N236" s="108"/>
      <c r="O236" s="108"/>
      <c r="P236" s="191"/>
      <c r="Q236" s="108"/>
      <c r="R236" s="191"/>
      <c r="S236" s="191"/>
      <c r="T236" s="108"/>
      <c r="U236" s="108"/>
      <c r="V236" s="108"/>
      <c r="W236" s="108"/>
      <c r="X236" s="108"/>
      <c r="Y236" s="108"/>
      <c r="Z236" s="108"/>
      <c r="AA236" s="108"/>
      <c r="AB236" s="108"/>
      <c r="AC236" s="108"/>
      <c r="AD236" s="108"/>
    </row>
    <row r="237" spans="1:30" ht="30" customHeight="1">
      <c r="A237" s="108"/>
      <c r="B237" s="108"/>
      <c r="C237" s="108"/>
      <c r="D237" s="108"/>
      <c r="E237" s="108"/>
      <c r="F237" s="108"/>
      <c r="G237" s="108"/>
      <c r="H237" s="108"/>
      <c r="I237" s="108"/>
      <c r="J237" s="108"/>
      <c r="K237" s="108"/>
      <c r="L237" s="108"/>
      <c r="M237" s="108"/>
      <c r="N237" s="108"/>
      <c r="O237" s="108"/>
      <c r="P237" s="191"/>
      <c r="Q237" s="108"/>
      <c r="R237" s="191"/>
      <c r="S237" s="191"/>
      <c r="T237" s="108"/>
      <c r="U237" s="108"/>
      <c r="V237" s="108"/>
      <c r="W237" s="108"/>
      <c r="X237" s="108"/>
      <c r="Y237" s="108"/>
      <c r="Z237" s="108"/>
      <c r="AA237" s="108"/>
      <c r="AB237" s="108"/>
      <c r="AC237" s="108"/>
      <c r="AD237" s="108"/>
    </row>
    <row r="238" spans="1:30" ht="30" customHeight="1">
      <c r="A238" s="108"/>
      <c r="B238" s="108"/>
      <c r="C238" s="108"/>
      <c r="D238" s="108"/>
      <c r="E238" s="108"/>
      <c r="F238" s="108"/>
      <c r="G238" s="108"/>
      <c r="H238" s="108"/>
      <c r="I238" s="108"/>
      <c r="J238" s="108"/>
      <c r="K238" s="108"/>
      <c r="L238" s="108"/>
      <c r="M238" s="108"/>
      <c r="N238" s="108"/>
      <c r="O238" s="108"/>
      <c r="P238" s="191"/>
      <c r="Q238" s="108"/>
      <c r="R238" s="191"/>
      <c r="S238" s="191"/>
      <c r="T238" s="108"/>
      <c r="U238" s="108"/>
      <c r="V238" s="108"/>
      <c r="W238" s="108"/>
      <c r="X238" s="108"/>
      <c r="Y238" s="108"/>
      <c r="Z238" s="108"/>
      <c r="AA238" s="108"/>
      <c r="AB238" s="108"/>
      <c r="AC238" s="108"/>
      <c r="AD238" s="108"/>
    </row>
    <row r="239" spans="1:30" ht="30" customHeight="1">
      <c r="A239" s="108"/>
      <c r="B239" s="108"/>
      <c r="C239" s="108"/>
      <c r="D239" s="108"/>
      <c r="E239" s="108"/>
      <c r="F239" s="108"/>
      <c r="G239" s="108"/>
      <c r="H239" s="108"/>
      <c r="I239" s="108"/>
      <c r="J239" s="108"/>
      <c r="K239" s="108"/>
      <c r="L239" s="108"/>
      <c r="M239" s="108"/>
      <c r="N239" s="108"/>
      <c r="O239" s="108"/>
      <c r="P239" s="191"/>
      <c r="Q239" s="108"/>
      <c r="R239" s="191"/>
      <c r="S239" s="191"/>
      <c r="T239" s="108"/>
      <c r="U239" s="108"/>
      <c r="V239" s="108"/>
      <c r="W239" s="108"/>
      <c r="X239" s="108"/>
      <c r="Y239" s="108"/>
      <c r="Z239" s="108"/>
      <c r="AA239" s="108"/>
      <c r="AB239" s="108"/>
      <c r="AC239" s="108"/>
      <c r="AD239" s="108"/>
    </row>
    <row r="240" spans="1:30" ht="30" customHeight="1">
      <c r="A240" s="108"/>
      <c r="B240" s="108"/>
      <c r="C240" s="108"/>
      <c r="D240" s="108"/>
      <c r="E240" s="108"/>
      <c r="F240" s="108"/>
      <c r="G240" s="108"/>
      <c r="H240" s="108"/>
      <c r="I240" s="108"/>
      <c r="J240" s="108"/>
      <c r="K240" s="108"/>
      <c r="L240" s="108"/>
      <c r="M240" s="108"/>
      <c r="N240" s="108"/>
      <c r="O240" s="108"/>
      <c r="P240" s="191"/>
      <c r="Q240" s="108"/>
      <c r="R240" s="191"/>
      <c r="S240" s="191"/>
      <c r="T240" s="108"/>
      <c r="U240" s="108"/>
      <c r="V240" s="108"/>
      <c r="W240" s="108"/>
      <c r="X240" s="108"/>
      <c r="Y240" s="108"/>
      <c r="Z240" s="108"/>
      <c r="AA240" s="108"/>
      <c r="AB240" s="108"/>
      <c r="AC240" s="108"/>
      <c r="AD240" s="108"/>
    </row>
    <row r="241" spans="1:30" ht="30" customHeight="1">
      <c r="A241" s="108"/>
      <c r="B241" s="108"/>
      <c r="C241" s="108"/>
      <c r="D241" s="108"/>
      <c r="E241" s="108"/>
      <c r="F241" s="108"/>
      <c r="G241" s="108"/>
      <c r="H241" s="108"/>
      <c r="I241" s="108"/>
      <c r="J241" s="108"/>
      <c r="K241" s="108"/>
      <c r="L241" s="108"/>
      <c r="M241" s="108"/>
      <c r="N241" s="108"/>
      <c r="O241" s="108"/>
      <c r="P241" s="191"/>
      <c r="Q241" s="108"/>
      <c r="R241" s="191"/>
      <c r="S241" s="191"/>
      <c r="T241" s="108"/>
      <c r="U241" s="108"/>
      <c r="V241" s="108"/>
      <c r="W241" s="108"/>
      <c r="X241" s="108"/>
      <c r="Y241" s="108"/>
      <c r="Z241" s="108"/>
      <c r="AA241" s="108"/>
      <c r="AB241" s="108"/>
      <c r="AC241" s="108"/>
      <c r="AD241" s="108"/>
    </row>
    <row r="242" spans="1:30" ht="30" customHeight="1">
      <c r="A242" s="108"/>
      <c r="B242" s="108"/>
      <c r="C242" s="108"/>
      <c r="D242" s="108"/>
      <c r="E242" s="108"/>
      <c r="F242" s="108"/>
      <c r="G242" s="108"/>
      <c r="H242" s="108"/>
      <c r="I242" s="108"/>
      <c r="J242" s="108"/>
      <c r="K242" s="108"/>
      <c r="L242" s="108"/>
      <c r="M242" s="108"/>
      <c r="N242" s="108"/>
      <c r="O242" s="108"/>
      <c r="P242" s="191"/>
      <c r="Q242" s="108"/>
      <c r="R242" s="191"/>
      <c r="S242" s="191"/>
      <c r="T242" s="108"/>
      <c r="U242" s="108"/>
      <c r="V242" s="108"/>
      <c r="W242" s="108"/>
      <c r="X242" s="108"/>
      <c r="Y242" s="108"/>
      <c r="Z242" s="108"/>
      <c r="AA242" s="108"/>
      <c r="AB242" s="108"/>
      <c r="AC242" s="108"/>
      <c r="AD242" s="108"/>
    </row>
    <row r="243" spans="1:30" ht="30" customHeight="1">
      <c r="A243" s="108"/>
      <c r="B243" s="108"/>
      <c r="C243" s="108"/>
      <c r="D243" s="108"/>
      <c r="E243" s="108"/>
      <c r="F243" s="108"/>
      <c r="G243" s="108"/>
      <c r="H243" s="108"/>
      <c r="I243" s="108"/>
      <c r="J243" s="108"/>
      <c r="K243" s="108"/>
      <c r="L243" s="108"/>
      <c r="M243" s="108"/>
      <c r="N243" s="108"/>
      <c r="O243" s="108"/>
      <c r="P243" s="191"/>
      <c r="Q243" s="108"/>
      <c r="R243" s="191"/>
      <c r="S243" s="191"/>
      <c r="T243" s="108"/>
      <c r="U243" s="108"/>
      <c r="V243" s="108"/>
      <c r="W243" s="108"/>
      <c r="X243" s="108"/>
      <c r="Y243" s="108"/>
      <c r="Z243" s="108"/>
      <c r="AA243" s="108"/>
      <c r="AB243" s="108"/>
      <c r="AC243" s="108"/>
      <c r="AD243" s="108"/>
    </row>
    <row r="244" spans="1:30" ht="30" customHeight="1">
      <c r="A244" s="108"/>
      <c r="B244" s="108"/>
      <c r="C244" s="108"/>
      <c r="D244" s="108"/>
      <c r="E244" s="108"/>
      <c r="F244" s="108"/>
      <c r="G244" s="108"/>
      <c r="H244" s="108"/>
      <c r="I244" s="108"/>
      <c r="J244" s="108"/>
      <c r="K244" s="108"/>
      <c r="L244" s="108"/>
      <c r="M244" s="108"/>
      <c r="N244" s="108"/>
      <c r="O244" s="108"/>
      <c r="P244" s="191"/>
      <c r="Q244" s="108"/>
      <c r="R244" s="191"/>
      <c r="S244" s="191"/>
      <c r="T244" s="108"/>
      <c r="U244" s="108"/>
      <c r="V244" s="108"/>
      <c r="W244" s="108"/>
      <c r="X244" s="108"/>
      <c r="Y244" s="108"/>
      <c r="Z244" s="108"/>
      <c r="AA244" s="108"/>
      <c r="AB244" s="108"/>
      <c r="AC244" s="108"/>
      <c r="AD244" s="108"/>
    </row>
    <row r="245" spans="1:30" ht="30" customHeight="1">
      <c r="A245" s="108"/>
      <c r="B245" s="108"/>
      <c r="C245" s="108"/>
      <c r="D245" s="108"/>
      <c r="E245" s="108"/>
      <c r="F245" s="108"/>
      <c r="G245" s="108"/>
      <c r="H245" s="108"/>
      <c r="I245" s="108"/>
      <c r="J245" s="108"/>
      <c r="K245" s="108"/>
      <c r="L245" s="108"/>
      <c r="M245" s="108"/>
      <c r="N245" s="108"/>
      <c r="O245" s="108"/>
      <c r="P245" s="191"/>
      <c r="Q245" s="108"/>
      <c r="R245" s="191"/>
      <c r="S245" s="191"/>
      <c r="T245" s="108"/>
      <c r="U245" s="108"/>
      <c r="V245" s="108"/>
      <c r="W245" s="108"/>
      <c r="X245" s="108"/>
      <c r="Y245" s="108"/>
      <c r="Z245" s="108"/>
      <c r="AA245" s="108"/>
      <c r="AB245" s="108"/>
      <c r="AC245" s="108"/>
      <c r="AD245" s="108"/>
    </row>
    <row r="246" spans="1:30" ht="30" customHeight="1">
      <c r="A246" s="108"/>
      <c r="B246" s="108"/>
      <c r="C246" s="108"/>
      <c r="D246" s="108"/>
      <c r="E246" s="108"/>
      <c r="F246" s="108"/>
      <c r="G246" s="108"/>
      <c r="H246" s="108"/>
      <c r="I246" s="108"/>
      <c r="J246" s="108"/>
      <c r="K246" s="108"/>
      <c r="L246" s="108"/>
      <c r="M246" s="108"/>
      <c r="N246" s="108"/>
      <c r="O246" s="108"/>
      <c r="P246" s="191"/>
      <c r="Q246" s="108"/>
      <c r="R246" s="191"/>
      <c r="S246" s="191"/>
      <c r="T246" s="108"/>
      <c r="U246" s="108"/>
      <c r="V246" s="108"/>
      <c r="W246" s="108"/>
      <c r="X246" s="108"/>
      <c r="Y246" s="108"/>
      <c r="Z246" s="108"/>
      <c r="AA246" s="108"/>
      <c r="AB246" s="108"/>
      <c r="AC246" s="108"/>
      <c r="AD246" s="108"/>
    </row>
    <row r="247" spans="1:30" ht="30" customHeight="1">
      <c r="A247" s="108"/>
      <c r="B247" s="108"/>
      <c r="C247" s="108"/>
      <c r="D247" s="108"/>
      <c r="E247" s="108"/>
      <c r="F247" s="108"/>
      <c r="G247" s="108"/>
      <c r="H247" s="108"/>
      <c r="I247" s="108"/>
      <c r="J247" s="108"/>
      <c r="K247" s="108"/>
      <c r="L247" s="108"/>
      <c r="M247" s="108"/>
      <c r="N247" s="108"/>
      <c r="O247" s="108"/>
      <c r="P247" s="191"/>
      <c r="Q247" s="108"/>
      <c r="R247" s="191"/>
      <c r="S247" s="191"/>
      <c r="T247" s="108"/>
      <c r="U247" s="108"/>
      <c r="V247" s="108"/>
      <c r="W247" s="108"/>
      <c r="X247" s="108"/>
      <c r="Y247" s="108"/>
      <c r="Z247" s="108"/>
      <c r="AA247" s="108"/>
      <c r="AB247" s="108"/>
      <c r="AC247" s="108"/>
      <c r="AD247" s="108"/>
    </row>
    <row r="248" spans="1:30" ht="30" customHeight="1">
      <c r="A248" s="108"/>
      <c r="B248" s="108"/>
      <c r="C248" s="108"/>
      <c r="D248" s="108"/>
      <c r="E248" s="108"/>
      <c r="F248" s="108"/>
      <c r="G248" s="108"/>
      <c r="H248" s="108"/>
      <c r="I248" s="108"/>
      <c r="J248" s="108"/>
      <c r="K248" s="108"/>
      <c r="L248" s="108"/>
      <c r="M248" s="108"/>
      <c r="N248" s="108"/>
      <c r="O248" s="108"/>
      <c r="P248" s="191"/>
      <c r="Q248" s="108"/>
      <c r="R248" s="191"/>
      <c r="S248" s="191"/>
      <c r="T248" s="108"/>
      <c r="U248" s="108"/>
      <c r="V248" s="108"/>
      <c r="W248" s="108"/>
      <c r="X248" s="108"/>
      <c r="Y248" s="108"/>
      <c r="Z248" s="108"/>
      <c r="AA248" s="108"/>
      <c r="AB248" s="108"/>
      <c r="AC248" s="108"/>
      <c r="AD248" s="108"/>
    </row>
    <row r="249" spans="1:30" ht="30" customHeight="1">
      <c r="A249" s="108"/>
      <c r="B249" s="108"/>
      <c r="C249" s="108"/>
      <c r="D249" s="108"/>
      <c r="E249" s="108"/>
      <c r="F249" s="108"/>
      <c r="G249" s="108"/>
      <c r="H249" s="108"/>
      <c r="I249" s="108"/>
      <c r="J249" s="108"/>
      <c r="K249" s="108"/>
      <c r="L249" s="108"/>
      <c r="M249" s="108"/>
      <c r="N249" s="108"/>
      <c r="O249" s="108"/>
      <c r="P249" s="191"/>
      <c r="Q249" s="108"/>
      <c r="R249" s="191"/>
      <c r="S249" s="191"/>
      <c r="T249" s="108"/>
      <c r="U249" s="108"/>
      <c r="V249" s="108"/>
      <c r="W249" s="108"/>
      <c r="X249" s="108"/>
      <c r="Y249" s="108"/>
      <c r="Z249" s="108"/>
      <c r="AA249" s="108"/>
      <c r="AB249" s="108"/>
      <c r="AC249" s="108"/>
      <c r="AD249" s="108"/>
    </row>
    <row r="250" spans="1:30" ht="30" customHeight="1">
      <c r="A250" s="108"/>
      <c r="B250" s="108"/>
      <c r="C250" s="108"/>
      <c r="D250" s="108"/>
      <c r="E250" s="108"/>
      <c r="F250" s="108"/>
      <c r="G250" s="108"/>
      <c r="H250" s="108"/>
      <c r="I250" s="108"/>
      <c r="J250" s="108"/>
      <c r="K250" s="108"/>
      <c r="L250" s="108"/>
      <c r="M250" s="108"/>
      <c r="N250" s="108"/>
      <c r="O250" s="108"/>
      <c r="P250" s="191"/>
      <c r="Q250" s="108"/>
      <c r="R250" s="191"/>
      <c r="S250" s="191"/>
      <c r="T250" s="108"/>
      <c r="U250" s="108"/>
      <c r="V250" s="108"/>
      <c r="W250" s="108"/>
      <c r="X250" s="108"/>
      <c r="Y250" s="108"/>
      <c r="Z250" s="108"/>
      <c r="AA250" s="108"/>
      <c r="AB250" s="108"/>
      <c r="AC250" s="108"/>
      <c r="AD250" s="108"/>
    </row>
    <row r="251" spans="1:30" ht="30" customHeight="1">
      <c r="A251" s="108"/>
      <c r="B251" s="108"/>
      <c r="C251" s="108"/>
      <c r="D251" s="108"/>
      <c r="E251" s="108"/>
      <c r="F251" s="108"/>
      <c r="G251" s="108"/>
      <c r="H251" s="108"/>
      <c r="I251" s="108"/>
      <c r="J251" s="108"/>
      <c r="K251" s="108"/>
      <c r="L251" s="108"/>
      <c r="M251" s="108"/>
      <c r="N251" s="108"/>
      <c r="O251" s="108"/>
      <c r="P251" s="191"/>
      <c r="Q251" s="108"/>
      <c r="R251" s="191"/>
      <c r="S251" s="191"/>
      <c r="T251" s="108"/>
      <c r="U251" s="108"/>
      <c r="V251" s="108"/>
      <c r="W251" s="108"/>
      <c r="X251" s="108"/>
      <c r="Y251" s="108"/>
      <c r="Z251" s="108"/>
      <c r="AA251" s="108"/>
      <c r="AB251" s="108"/>
      <c r="AC251" s="108"/>
      <c r="AD251" s="108"/>
    </row>
    <row r="252" spans="1:30" ht="30" customHeight="1">
      <c r="A252" s="108"/>
      <c r="B252" s="108"/>
      <c r="C252" s="108"/>
      <c r="D252" s="108"/>
      <c r="E252" s="108"/>
      <c r="F252" s="108"/>
      <c r="G252" s="108"/>
      <c r="H252" s="108"/>
      <c r="I252" s="108"/>
      <c r="J252" s="108"/>
      <c r="K252" s="108"/>
      <c r="L252" s="108"/>
      <c r="M252" s="108"/>
      <c r="N252" s="108"/>
      <c r="O252" s="108"/>
      <c r="P252" s="191"/>
      <c r="Q252" s="108"/>
      <c r="R252" s="191"/>
      <c r="S252" s="191"/>
      <c r="T252" s="108"/>
      <c r="U252" s="108"/>
      <c r="V252" s="108"/>
      <c r="W252" s="108"/>
      <c r="X252" s="108"/>
      <c r="Y252" s="108"/>
      <c r="Z252" s="108"/>
      <c r="AA252" s="108"/>
      <c r="AB252" s="108"/>
      <c r="AC252" s="108"/>
      <c r="AD252" s="108"/>
    </row>
    <row r="253" spans="1:30" ht="30" customHeight="1">
      <c r="A253" s="108"/>
      <c r="B253" s="108"/>
      <c r="C253" s="108"/>
      <c r="D253" s="108"/>
      <c r="E253" s="108"/>
      <c r="F253" s="108"/>
      <c r="G253" s="108"/>
      <c r="H253" s="108"/>
      <c r="I253" s="108"/>
      <c r="J253" s="108"/>
      <c r="K253" s="108"/>
      <c r="L253" s="108"/>
      <c r="M253" s="108"/>
      <c r="N253" s="108"/>
      <c r="O253" s="108"/>
      <c r="P253" s="191"/>
      <c r="Q253" s="108"/>
      <c r="R253" s="191"/>
      <c r="S253" s="191"/>
      <c r="T253" s="108"/>
      <c r="U253" s="108"/>
      <c r="V253" s="108"/>
      <c r="W253" s="108"/>
      <c r="X253" s="108"/>
      <c r="Y253" s="108"/>
      <c r="Z253" s="108"/>
      <c r="AA253" s="108"/>
      <c r="AB253" s="108"/>
      <c r="AC253" s="108"/>
      <c r="AD253" s="108"/>
    </row>
    <row r="254" spans="1:30" ht="30" customHeight="1">
      <c r="A254" s="108"/>
      <c r="B254" s="108"/>
      <c r="C254" s="108"/>
      <c r="D254" s="108"/>
      <c r="E254" s="108"/>
      <c r="F254" s="108"/>
      <c r="G254" s="108"/>
      <c r="H254" s="108"/>
      <c r="I254" s="108"/>
      <c r="J254" s="108"/>
      <c r="K254" s="108"/>
      <c r="L254" s="108"/>
      <c r="M254" s="108"/>
      <c r="N254" s="108"/>
      <c r="O254" s="108"/>
      <c r="P254" s="191"/>
      <c r="Q254" s="108"/>
      <c r="R254" s="191"/>
      <c r="S254" s="191"/>
      <c r="T254" s="108"/>
      <c r="U254" s="108"/>
      <c r="V254" s="108"/>
      <c r="W254" s="108"/>
      <c r="X254" s="108"/>
      <c r="Y254" s="108"/>
      <c r="Z254" s="108"/>
      <c r="AA254" s="108"/>
      <c r="AB254" s="108"/>
      <c r="AC254" s="108"/>
      <c r="AD254" s="108"/>
    </row>
    <row r="255" spans="1:30" ht="30" customHeight="1">
      <c r="A255" s="108"/>
      <c r="B255" s="108"/>
      <c r="C255" s="108"/>
      <c r="D255" s="108"/>
      <c r="E255" s="108"/>
      <c r="F255" s="108"/>
      <c r="G255" s="108"/>
      <c r="H255" s="108"/>
      <c r="I255" s="108"/>
      <c r="J255" s="108"/>
      <c r="K255" s="108"/>
      <c r="L255" s="108"/>
      <c r="M255" s="108"/>
      <c r="N255" s="108"/>
      <c r="O255" s="108"/>
      <c r="P255" s="191"/>
      <c r="Q255" s="108"/>
      <c r="R255" s="191"/>
      <c r="S255" s="191"/>
      <c r="T255" s="108"/>
      <c r="U255" s="108"/>
      <c r="V255" s="108"/>
      <c r="W255" s="108"/>
      <c r="X255" s="108"/>
      <c r="Y255" s="108"/>
      <c r="Z255" s="108"/>
      <c r="AA255" s="108"/>
      <c r="AB255" s="108"/>
      <c r="AC255" s="108"/>
      <c r="AD255" s="108"/>
    </row>
    <row r="256" spans="1:30" ht="30" customHeight="1">
      <c r="A256" s="108"/>
      <c r="B256" s="108"/>
      <c r="C256" s="108"/>
      <c r="D256" s="108"/>
      <c r="E256" s="108"/>
      <c r="F256" s="108"/>
      <c r="G256" s="108"/>
      <c r="H256" s="108"/>
      <c r="I256" s="108"/>
      <c r="J256" s="108"/>
      <c r="K256" s="108"/>
      <c r="L256" s="108"/>
      <c r="M256" s="108"/>
      <c r="N256" s="108"/>
      <c r="O256" s="108"/>
      <c r="P256" s="191"/>
      <c r="Q256" s="108"/>
      <c r="R256" s="191"/>
      <c r="S256" s="191"/>
      <c r="T256" s="108"/>
      <c r="U256" s="108"/>
      <c r="V256" s="108"/>
      <c r="W256" s="108"/>
      <c r="X256" s="108"/>
      <c r="Y256" s="108"/>
      <c r="Z256" s="108"/>
      <c r="AA256" s="108"/>
      <c r="AB256" s="108"/>
      <c r="AC256" s="108"/>
      <c r="AD256" s="108"/>
    </row>
    <row r="257" spans="1:30" ht="30" customHeight="1">
      <c r="A257" s="108"/>
      <c r="B257" s="108"/>
      <c r="C257" s="108"/>
      <c r="D257" s="108"/>
      <c r="E257" s="108"/>
      <c r="F257" s="108"/>
      <c r="G257" s="108"/>
      <c r="H257" s="108"/>
      <c r="I257" s="108"/>
      <c r="J257" s="108"/>
      <c r="K257" s="108"/>
      <c r="L257" s="108"/>
      <c r="M257" s="108"/>
      <c r="N257" s="108"/>
      <c r="O257" s="108"/>
      <c r="P257" s="191"/>
      <c r="Q257" s="108"/>
      <c r="R257" s="191"/>
      <c r="S257" s="191"/>
      <c r="T257" s="108"/>
      <c r="U257" s="108"/>
      <c r="V257" s="108"/>
      <c r="W257" s="108"/>
      <c r="X257" s="108"/>
      <c r="Y257" s="108"/>
      <c r="Z257" s="108"/>
      <c r="AA257" s="108"/>
      <c r="AB257" s="108"/>
      <c r="AC257" s="108"/>
      <c r="AD257" s="108"/>
    </row>
    <row r="258" spans="1:30" ht="30" customHeight="1">
      <c r="A258" s="108"/>
      <c r="B258" s="108"/>
      <c r="C258" s="108"/>
      <c r="D258" s="108"/>
      <c r="E258" s="108"/>
      <c r="F258" s="108"/>
      <c r="G258" s="108"/>
      <c r="H258" s="108"/>
      <c r="I258" s="108"/>
      <c r="J258" s="108"/>
      <c r="K258" s="108"/>
      <c r="L258" s="108"/>
      <c r="M258" s="108"/>
      <c r="N258" s="108"/>
      <c r="O258" s="108"/>
      <c r="P258" s="191"/>
      <c r="Q258" s="108"/>
      <c r="R258" s="191"/>
      <c r="S258" s="191"/>
      <c r="T258" s="108"/>
      <c r="U258" s="108"/>
      <c r="V258" s="108"/>
      <c r="W258" s="108"/>
      <c r="X258" s="108"/>
      <c r="Y258" s="108"/>
      <c r="Z258" s="108"/>
      <c r="AA258" s="108"/>
      <c r="AB258" s="108"/>
      <c r="AC258" s="108"/>
      <c r="AD258" s="108"/>
    </row>
    <row r="259" spans="1:30" ht="30" customHeight="1">
      <c r="A259" s="108"/>
      <c r="B259" s="108"/>
      <c r="C259" s="108"/>
      <c r="D259" s="108"/>
      <c r="E259" s="108"/>
      <c r="F259" s="108"/>
      <c r="G259" s="108"/>
      <c r="H259" s="108"/>
      <c r="I259" s="108"/>
      <c r="J259" s="108"/>
      <c r="K259" s="108"/>
      <c r="L259" s="108"/>
      <c r="M259" s="108"/>
      <c r="N259" s="108"/>
      <c r="O259" s="108"/>
      <c r="P259" s="191"/>
      <c r="Q259" s="108"/>
      <c r="R259" s="191"/>
      <c r="S259" s="191"/>
      <c r="T259" s="108"/>
      <c r="U259" s="108"/>
      <c r="V259" s="108"/>
      <c r="W259" s="108"/>
      <c r="X259" s="108"/>
      <c r="Y259" s="108"/>
      <c r="Z259" s="108"/>
      <c r="AA259" s="108"/>
      <c r="AB259" s="108"/>
      <c r="AC259" s="108"/>
      <c r="AD259" s="108"/>
    </row>
    <row r="260" spans="1:30" ht="30" customHeight="1">
      <c r="A260" s="108"/>
      <c r="B260" s="108"/>
      <c r="C260" s="108"/>
      <c r="D260" s="108"/>
      <c r="E260" s="108"/>
      <c r="F260" s="108"/>
      <c r="G260" s="108"/>
      <c r="H260" s="108"/>
      <c r="I260" s="108"/>
      <c r="J260" s="108"/>
      <c r="K260" s="108"/>
      <c r="L260" s="108"/>
      <c r="M260" s="108"/>
      <c r="N260" s="108"/>
      <c r="O260" s="108"/>
      <c r="P260" s="191"/>
      <c r="Q260" s="108"/>
      <c r="R260" s="191"/>
      <c r="S260" s="191"/>
      <c r="T260" s="108"/>
      <c r="U260" s="108"/>
      <c r="V260" s="108"/>
      <c r="W260" s="108"/>
      <c r="X260" s="108"/>
      <c r="Y260" s="108"/>
      <c r="Z260" s="108"/>
      <c r="AA260" s="108"/>
      <c r="AB260" s="108"/>
      <c r="AC260" s="108"/>
      <c r="AD260" s="108"/>
    </row>
    <row r="261" spans="1:30" ht="30" customHeight="1">
      <c r="A261" s="108"/>
      <c r="B261" s="108"/>
      <c r="C261" s="108"/>
      <c r="D261" s="108"/>
      <c r="E261" s="108"/>
      <c r="F261" s="108"/>
      <c r="G261" s="108"/>
      <c r="H261" s="108"/>
      <c r="I261" s="108"/>
      <c r="J261" s="108"/>
      <c r="K261" s="108"/>
      <c r="L261" s="108"/>
      <c r="M261" s="108"/>
      <c r="N261" s="108"/>
      <c r="O261" s="108"/>
      <c r="P261" s="191"/>
      <c r="Q261" s="108"/>
      <c r="R261" s="191"/>
      <c r="S261" s="191"/>
      <c r="T261" s="108"/>
      <c r="U261" s="108"/>
      <c r="V261" s="108"/>
      <c r="W261" s="108"/>
      <c r="X261" s="108"/>
      <c r="Y261" s="108"/>
      <c r="Z261" s="108"/>
      <c r="AA261" s="108"/>
      <c r="AB261" s="108"/>
      <c r="AC261" s="108"/>
      <c r="AD261" s="108"/>
    </row>
    <row r="262" spans="1:30" ht="30" customHeight="1">
      <c r="A262" s="108"/>
      <c r="B262" s="108"/>
      <c r="C262" s="108"/>
      <c r="D262" s="108"/>
      <c r="E262" s="108"/>
      <c r="F262" s="108"/>
      <c r="G262" s="108"/>
      <c r="H262" s="108"/>
      <c r="I262" s="108"/>
      <c r="J262" s="108"/>
      <c r="K262" s="108"/>
      <c r="L262" s="108"/>
      <c r="M262" s="108"/>
      <c r="N262" s="108"/>
      <c r="O262" s="108"/>
      <c r="P262" s="191"/>
      <c r="Q262" s="108"/>
      <c r="R262" s="191"/>
      <c r="S262" s="191"/>
      <c r="T262" s="108"/>
      <c r="U262" s="108"/>
      <c r="V262" s="108"/>
      <c r="W262" s="108"/>
      <c r="X262" s="108"/>
      <c r="Y262" s="108"/>
      <c r="Z262" s="108"/>
      <c r="AA262" s="108"/>
      <c r="AB262" s="108"/>
      <c r="AC262" s="108"/>
      <c r="AD262" s="108"/>
    </row>
    <row r="263" spans="1:30" ht="30" customHeight="1">
      <c r="A263" s="108"/>
      <c r="B263" s="108"/>
      <c r="C263" s="108"/>
      <c r="D263" s="108"/>
      <c r="E263" s="108"/>
      <c r="F263" s="108"/>
      <c r="G263" s="108"/>
      <c r="H263" s="108"/>
      <c r="I263" s="108"/>
      <c r="J263" s="108"/>
      <c r="K263" s="108"/>
      <c r="L263" s="108"/>
      <c r="M263" s="108"/>
      <c r="N263" s="108"/>
      <c r="O263" s="108"/>
      <c r="P263" s="191"/>
      <c r="Q263" s="108"/>
      <c r="R263" s="191"/>
      <c r="S263" s="191"/>
      <c r="T263" s="108"/>
      <c r="U263" s="108"/>
      <c r="V263" s="108"/>
      <c r="W263" s="108"/>
      <c r="X263" s="108"/>
      <c r="Y263" s="108"/>
      <c r="Z263" s="108"/>
      <c r="AA263" s="108"/>
      <c r="AB263" s="108"/>
      <c r="AC263" s="108"/>
      <c r="AD263" s="108"/>
    </row>
    <row r="264" spans="1:30" ht="30" customHeight="1">
      <c r="A264" s="108"/>
      <c r="B264" s="108"/>
      <c r="C264" s="108"/>
      <c r="D264" s="108"/>
      <c r="E264" s="108"/>
      <c r="F264" s="108"/>
      <c r="G264" s="108"/>
      <c r="H264" s="108"/>
      <c r="I264" s="108"/>
      <c r="J264" s="108"/>
      <c r="K264" s="108"/>
      <c r="L264" s="108"/>
      <c r="M264" s="108"/>
      <c r="N264" s="108"/>
      <c r="O264" s="108"/>
      <c r="P264" s="191"/>
      <c r="Q264" s="108"/>
      <c r="R264" s="191"/>
      <c r="S264" s="191"/>
      <c r="T264" s="108"/>
      <c r="U264" s="108"/>
      <c r="V264" s="108"/>
      <c r="W264" s="108"/>
      <c r="X264" s="108"/>
      <c r="Y264" s="108"/>
      <c r="Z264" s="108"/>
      <c r="AA264" s="108"/>
      <c r="AB264" s="108"/>
      <c r="AC264" s="108"/>
      <c r="AD264" s="108"/>
    </row>
    <row r="265" spans="1:30" ht="30" customHeight="1">
      <c r="A265" s="108"/>
      <c r="B265" s="108"/>
      <c r="C265" s="108"/>
      <c r="D265" s="108"/>
      <c r="E265" s="108"/>
      <c r="F265" s="108"/>
      <c r="G265" s="108"/>
      <c r="H265" s="108"/>
      <c r="I265" s="108"/>
      <c r="J265" s="108"/>
      <c r="K265" s="108"/>
      <c r="L265" s="108"/>
      <c r="M265" s="108"/>
      <c r="N265" s="108"/>
      <c r="O265" s="108"/>
      <c r="P265" s="191"/>
      <c r="Q265" s="108"/>
      <c r="R265" s="191"/>
      <c r="S265" s="191"/>
      <c r="T265" s="108"/>
      <c r="U265" s="108"/>
      <c r="V265" s="108"/>
      <c r="W265" s="108"/>
      <c r="X265" s="108"/>
      <c r="Y265" s="108"/>
      <c r="Z265" s="108"/>
      <c r="AA265" s="108"/>
      <c r="AB265" s="108"/>
      <c r="AC265" s="108"/>
      <c r="AD265" s="108"/>
    </row>
    <row r="266" spans="1:30" ht="30" customHeight="1">
      <c r="A266" s="108"/>
      <c r="B266" s="108"/>
      <c r="C266" s="108"/>
      <c r="D266" s="108"/>
      <c r="E266" s="108"/>
      <c r="F266" s="108"/>
      <c r="G266" s="108"/>
      <c r="H266" s="108"/>
      <c r="I266" s="108"/>
      <c r="J266" s="108"/>
      <c r="K266" s="108"/>
      <c r="L266" s="108"/>
      <c r="M266" s="108"/>
      <c r="N266" s="108"/>
      <c r="O266" s="108"/>
      <c r="P266" s="191"/>
      <c r="Q266" s="108"/>
      <c r="R266" s="191"/>
      <c r="S266" s="191"/>
      <c r="T266" s="108"/>
      <c r="U266" s="108"/>
      <c r="V266" s="108"/>
      <c r="W266" s="108"/>
      <c r="X266" s="108"/>
      <c r="Y266" s="108"/>
      <c r="Z266" s="108"/>
      <c r="AA266" s="108"/>
      <c r="AB266" s="108"/>
      <c r="AC266" s="108"/>
      <c r="AD266" s="108"/>
    </row>
    <row r="267" spans="1:30" ht="30" customHeight="1">
      <c r="A267" s="108"/>
      <c r="B267" s="108"/>
      <c r="C267" s="108"/>
      <c r="D267" s="108"/>
      <c r="E267" s="108"/>
      <c r="F267" s="108"/>
      <c r="G267" s="108"/>
      <c r="H267" s="108"/>
      <c r="I267" s="108"/>
      <c r="J267" s="108"/>
      <c r="K267" s="108"/>
      <c r="L267" s="108"/>
      <c r="M267" s="108"/>
      <c r="N267" s="108"/>
      <c r="O267" s="108"/>
      <c r="P267" s="191"/>
      <c r="Q267" s="108"/>
      <c r="R267" s="191"/>
      <c r="S267" s="191"/>
      <c r="T267" s="108"/>
      <c r="U267" s="108"/>
      <c r="V267" s="108"/>
      <c r="W267" s="108"/>
      <c r="X267" s="108"/>
      <c r="Y267" s="108"/>
      <c r="Z267" s="108"/>
      <c r="AA267" s="108"/>
      <c r="AB267" s="108"/>
      <c r="AC267" s="108"/>
      <c r="AD267" s="108"/>
    </row>
    <row r="268" spans="1:30" ht="30" customHeight="1">
      <c r="A268" s="108"/>
      <c r="B268" s="108"/>
      <c r="C268" s="108"/>
      <c r="D268" s="108"/>
      <c r="E268" s="108"/>
      <c r="F268" s="108"/>
      <c r="G268" s="108"/>
      <c r="H268" s="108"/>
      <c r="I268" s="108"/>
      <c r="J268" s="108"/>
      <c r="K268" s="108"/>
      <c r="L268" s="108"/>
      <c r="M268" s="108"/>
      <c r="N268" s="108"/>
      <c r="O268" s="108"/>
      <c r="P268" s="191"/>
      <c r="Q268" s="108"/>
      <c r="R268" s="191"/>
      <c r="S268" s="191"/>
      <c r="T268" s="108"/>
      <c r="U268" s="108"/>
      <c r="V268" s="108"/>
      <c r="W268" s="108"/>
      <c r="X268" s="108"/>
      <c r="Y268" s="108"/>
      <c r="Z268" s="108"/>
      <c r="AA268" s="108"/>
      <c r="AB268" s="108"/>
      <c r="AC268" s="108"/>
      <c r="AD268" s="108"/>
    </row>
    <row r="269" spans="1:30" ht="30" customHeight="1">
      <c r="A269" s="108"/>
      <c r="B269" s="108"/>
      <c r="C269" s="108"/>
      <c r="D269" s="108"/>
      <c r="E269" s="108"/>
      <c r="F269" s="108"/>
      <c r="G269" s="108"/>
      <c r="H269" s="108"/>
      <c r="I269" s="108"/>
      <c r="J269" s="108"/>
      <c r="K269" s="108"/>
      <c r="L269" s="108"/>
      <c r="M269" s="108"/>
      <c r="N269" s="108"/>
      <c r="O269" s="108"/>
      <c r="P269" s="191"/>
      <c r="Q269" s="108"/>
      <c r="R269" s="191"/>
      <c r="S269" s="191"/>
      <c r="T269" s="108"/>
      <c r="U269" s="108"/>
      <c r="V269" s="108"/>
      <c r="W269" s="108"/>
      <c r="X269" s="108"/>
      <c r="Y269" s="108"/>
      <c r="Z269" s="108"/>
      <c r="AA269" s="108"/>
      <c r="AB269" s="108"/>
      <c r="AC269" s="108"/>
      <c r="AD269" s="108"/>
    </row>
    <row r="270" spans="1:30" ht="30" customHeight="1">
      <c r="A270" s="108"/>
      <c r="B270" s="108"/>
      <c r="C270" s="108"/>
      <c r="D270" s="108"/>
      <c r="E270" s="108"/>
      <c r="F270" s="108"/>
      <c r="G270" s="108"/>
      <c r="H270" s="108"/>
      <c r="I270" s="108"/>
      <c r="J270" s="108"/>
      <c r="K270" s="108"/>
      <c r="L270" s="108"/>
      <c r="M270" s="108"/>
      <c r="N270" s="108"/>
      <c r="O270" s="108"/>
      <c r="P270" s="191"/>
      <c r="Q270" s="108"/>
      <c r="R270" s="191"/>
      <c r="S270" s="191"/>
      <c r="T270" s="108"/>
      <c r="U270" s="108"/>
      <c r="V270" s="108"/>
      <c r="W270" s="108"/>
      <c r="X270" s="108"/>
      <c r="Y270" s="108"/>
      <c r="Z270" s="108"/>
      <c r="AA270" s="108"/>
      <c r="AB270" s="108"/>
      <c r="AC270" s="108"/>
      <c r="AD270" s="108"/>
    </row>
    <row r="271" spans="1:30" ht="30" customHeight="1">
      <c r="A271" s="108"/>
      <c r="B271" s="108"/>
      <c r="C271" s="108"/>
      <c r="D271" s="108"/>
      <c r="E271" s="108"/>
      <c r="F271" s="108"/>
      <c r="G271" s="108"/>
      <c r="H271" s="108"/>
      <c r="I271" s="108"/>
      <c r="J271" s="108"/>
      <c r="K271" s="108"/>
      <c r="L271" s="108"/>
      <c r="M271" s="108"/>
      <c r="N271" s="108"/>
      <c r="O271" s="108"/>
      <c r="P271" s="191"/>
      <c r="Q271" s="108"/>
      <c r="R271" s="191"/>
      <c r="S271" s="191"/>
      <c r="T271" s="108"/>
      <c r="U271" s="108"/>
      <c r="V271" s="108"/>
      <c r="W271" s="108"/>
      <c r="X271" s="108"/>
      <c r="Y271" s="108"/>
      <c r="Z271" s="108"/>
      <c r="AA271" s="108"/>
      <c r="AB271" s="108"/>
      <c r="AC271" s="108"/>
      <c r="AD271" s="108"/>
    </row>
    <row r="272" spans="1:30" ht="30" customHeight="1">
      <c r="A272" s="108"/>
      <c r="B272" s="108"/>
      <c r="C272" s="108"/>
      <c r="D272" s="108"/>
      <c r="E272" s="108"/>
      <c r="F272" s="108"/>
      <c r="G272" s="108"/>
      <c r="H272" s="108"/>
      <c r="I272" s="108"/>
      <c r="J272" s="108"/>
      <c r="K272" s="108"/>
      <c r="L272" s="108"/>
      <c r="M272" s="108"/>
      <c r="N272" s="108"/>
      <c r="O272" s="108"/>
      <c r="P272" s="191"/>
      <c r="Q272" s="108"/>
      <c r="R272" s="191"/>
      <c r="S272" s="191"/>
      <c r="T272" s="108"/>
      <c r="U272" s="108"/>
      <c r="V272" s="108"/>
      <c r="W272" s="108"/>
      <c r="X272" s="108"/>
      <c r="Y272" s="108"/>
      <c r="Z272" s="108"/>
      <c r="AA272" s="108"/>
      <c r="AB272" s="108"/>
      <c r="AC272" s="108"/>
      <c r="AD272" s="108"/>
    </row>
    <row r="273" spans="1:30" ht="30" customHeight="1">
      <c r="A273" s="108"/>
      <c r="B273" s="108"/>
      <c r="C273" s="108"/>
      <c r="D273" s="108"/>
      <c r="E273" s="108"/>
      <c r="F273" s="108"/>
      <c r="G273" s="108"/>
      <c r="H273" s="108"/>
      <c r="I273" s="108"/>
      <c r="J273" s="108"/>
      <c r="K273" s="108"/>
      <c r="L273" s="108"/>
      <c r="M273" s="108"/>
      <c r="N273" s="108"/>
      <c r="O273" s="108"/>
      <c r="P273" s="191"/>
      <c r="Q273" s="108"/>
      <c r="R273" s="191"/>
      <c r="S273" s="191"/>
      <c r="T273" s="108"/>
      <c r="U273" s="108"/>
      <c r="V273" s="108"/>
      <c r="W273" s="108"/>
      <c r="X273" s="108"/>
      <c r="Y273" s="108"/>
      <c r="Z273" s="108"/>
      <c r="AA273" s="108"/>
      <c r="AB273" s="108"/>
      <c r="AC273" s="108"/>
      <c r="AD273" s="108"/>
    </row>
    <row r="274" spans="1:30" ht="30" customHeight="1">
      <c r="A274" s="108"/>
      <c r="B274" s="108"/>
      <c r="C274" s="108"/>
      <c r="D274" s="108"/>
      <c r="E274" s="108"/>
      <c r="F274" s="108"/>
      <c r="G274" s="108"/>
      <c r="H274" s="108"/>
      <c r="I274" s="108"/>
      <c r="J274" s="108"/>
      <c r="K274" s="108"/>
      <c r="L274" s="108"/>
      <c r="M274" s="108"/>
      <c r="N274" s="108"/>
      <c r="O274" s="108"/>
      <c r="P274" s="191"/>
      <c r="Q274" s="108"/>
      <c r="R274" s="191"/>
      <c r="S274" s="191"/>
      <c r="T274" s="108"/>
      <c r="U274" s="108"/>
      <c r="V274" s="108"/>
      <c r="W274" s="108"/>
      <c r="X274" s="108"/>
      <c r="Y274" s="108"/>
      <c r="Z274" s="108"/>
      <c r="AA274" s="108"/>
      <c r="AB274" s="108"/>
      <c r="AC274" s="108"/>
      <c r="AD274" s="108"/>
    </row>
    <row r="275" spans="1:30" ht="30" customHeight="1">
      <c r="A275" s="108"/>
      <c r="B275" s="108"/>
      <c r="C275" s="108"/>
      <c r="D275" s="108"/>
      <c r="E275" s="108"/>
      <c r="F275" s="108"/>
      <c r="G275" s="108"/>
      <c r="H275" s="108"/>
      <c r="I275" s="108"/>
      <c r="J275" s="108"/>
      <c r="K275" s="108"/>
      <c r="L275" s="108"/>
      <c r="M275" s="108"/>
      <c r="N275" s="108"/>
      <c r="O275" s="108"/>
      <c r="P275" s="191"/>
      <c r="Q275" s="108"/>
      <c r="R275" s="191"/>
      <c r="S275" s="191"/>
      <c r="T275" s="108"/>
      <c r="U275" s="108"/>
      <c r="V275" s="108"/>
      <c r="W275" s="108"/>
      <c r="X275" s="108"/>
      <c r="Y275" s="108"/>
      <c r="Z275" s="108"/>
      <c r="AA275" s="108"/>
      <c r="AB275" s="108"/>
      <c r="AC275" s="108"/>
      <c r="AD275" s="108"/>
    </row>
    <row r="276" spans="1:30" ht="30" customHeight="1">
      <c r="A276" s="108"/>
      <c r="B276" s="108"/>
      <c r="C276" s="108"/>
      <c r="D276" s="108"/>
      <c r="E276" s="108"/>
      <c r="F276" s="108"/>
      <c r="G276" s="108"/>
      <c r="H276" s="108"/>
      <c r="I276" s="108"/>
      <c r="J276" s="108"/>
      <c r="K276" s="108"/>
      <c r="L276" s="108"/>
      <c r="M276" s="108"/>
      <c r="N276" s="108"/>
      <c r="O276" s="108"/>
      <c r="P276" s="191"/>
      <c r="Q276" s="108"/>
      <c r="R276" s="191"/>
      <c r="S276" s="191"/>
      <c r="T276" s="108"/>
      <c r="U276" s="108"/>
      <c r="V276" s="108"/>
      <c r="W276" s="108"/>
      <c r="X276" s="108"/>
      <c r="Y276" s="108"/>
      <c r="Z276" s="108"/>
      <c r="AA276" s="108"/>
      <c r="AB276" s="108"/>
      <c r="AC276" s="108"/>
      <c r="AD276" s="108"/>
    </row>
    <row r="277" spans="1:30" ht="30" customHeight="1">
      <c r="A277" s="108"/>
      <c r="B277" s="108"/>
      <c r="C277" s="108"/>
      <c r="D277" s="108"/>
      <c r="E277" s="108"/>
      <c r="F277" s="108"/>
      <c r="G277" s="108"/>
      <c r="H277" s="108"/>
      <c r="I277" s="108"/>
      <c r="J277" s="108"/>
      <c r="K277" s="108"/>
      <c r="L277" s="108"/>
      <c r="M277" s="108"/>
      <c r="N277" s="108"/>
      <c r="O277" s="108"/>
      <c r="P277" s="191"/>
      <c r="Q277" s="108"/>
      <c r="R277" s="191"/>
      <c r="S277" s="191"/>
      <c r="T277" s="108"/>
      <c r="U277" s="108"/>
      <c r="V277" s="108"/>
      <c r="W277" s="108"/>
      <c r="X277" s="108"/>
      <c r="Y277" s="108"/>
      <c r="Z277" s="108"/>
      <c r="AA277" s="108"/>
      <c r="AB277" s="108"/>
      <c r="AC277" s="108"/>
      <c r="AD277" s="108"/>
    </row>
    <row r="278" spans="1:30" ht="30" customHeight="1">
      <c r="A278" s="108"/>
      <c r="B278" s="108"/>
      <c r="C278" s="108"/>
      <c r="D278" s="108"/>
      <c r="E278" s="108"/>
      <c r="F278" s="108"/>
      <c r="G278" s="108"/>
      <c r="H278" s="108"/>
      <c r="I278" s="108"/>
      <c r="J278" s="108"/>
      <c r="K278" s="108"/>
      <c r="L278" s="108"/>
      <c r="M278" s="108"/>
      <c r="N278" s="108"/>
      <c r="O278" s="108"/>
      <c r="P278" s="191"/>
      <c r="Q278" s="108"/>
      <c r="R278" s="191"/>
      <c r="S278" s="191"/>
      <c r="T278" s="108"/>
      <c r="U278" s="108"/>
      <c r="V278" s="108"/>
      <c r="W278" s="108"/>
      <c r="X278" s="108"/>
      <c r="Y278" s="108"/>
      <c r="Z278" s="108"/>
      <c r="AA278" s="108"/>
      <c r="AB278" s="108"/>
      <c r="AC278" s="108"/>
      <c r="AD278" s="108"/>
    </row>
    <row r="279" spans="1:30" ht="30" customHeight="1">
      <c r="A279" s="108"/>
      <c r="B279" s="108"/>
      <c r="C279" s="108"/>
      <c r="D279" s="108"/>
      <c r="E279" s="108"/>
      <c r="F279" s="108"/>
      <c r="G279" s="108"/>
      <c r="H279" s="108"/>
      <c r="I279" s="108"/>
      <c r="J279" s="108"/>
      <c r="K279" s="108"/>
      <c r="L279" s="108"/>
      <c r="M279" s="108"/>
      <c r="N279" s="108"/>
      <c r="O279" s="108"/>
      <c r="P279" s="191"/>
      <c r="Q279" s="108"/>
      <c r="R279" s="191"/>
      <c r="S279" s="191"/>
      <c r="T279" s="108"/>
      <c r="U279" s="108"/>
      <c r="V279" s="108"/>
      <c r="W279" s="108"/>
      <c r="X279" s="108"/>
      <c r="Y279" s="108"/>
      <c r="Z279" s="108"/>
      <c r="AA279" s="108"/>
      <c r="AB279" s="108"/>
      <c r="AC279" s="108"/>
      <c r="AD279" s="108"/>
    </row>
    <row r="280" spans="1:30" ht="30" customHeight="1">
      <c r="A280" s="108"/>
      <c r="B280" s="108"/>
      <c r="C280" s="108"/>
      <c r="D280" s="108"/>
      <c r="E280" s="108"/>
      <c r="F280" s="108"/>
      <c r="G280" s="108"/>
      <c r="H280" s="108"/>
      <c r="I280" s="108"/>
      <c r="J280" s="108"/>
      <c r="K280" s="108"/>
      <c r="L280" s="108"/>
      <c r="M280" s="108"/>
      <c r="N280" s="108"/>
      <c r="O280" s="108"/>
      <c r="P280" s="191"/>
      <c r="Q280" s="108"/>
      <c r="R280" s="191"/>
      <c r="S280" s="191"/>
      <c r="T280" s="108"/>
      <c r="U280" s="108"/>
      <c r="V280" s="108"/>
      <c r="W280" s="108"/>
      <c r="X280" s="108"/>
      <c r="Y280" s="108"/>
      <c r="Z280" s="108"/>
      <c r="AA280" s="108"/>
      <c r="AB280" s="108"/>
      <c r="AC280" s="108"/>
      <c r="AD280" s="108"/>
    </row>
    <row r="281" spans="1:30" ht="30" customHeight="1">
      <c r="A281" s="108"/>
      <c r="B281" s="108"/>
      <c r="C281" s="108"/>
      <c r="D281" s="108"/>
      <c r="E281" s="108"/>
      <c r="F281" s="108"/>
      <c r="G281" s="108"/>
      <c r="H281" s="108"/>
      <c r="I281" s="108"/>
      <c r="J281" s="108"/>
      <c r="K281" s="108"/>
      <c r="L281" s="108"/>
      <c r="M281" s="108"/>
      <c r="N281" s="108"/>
      <c r="O281" s="108"/>
      <c r="P281" s="191"/>
      <c r="Q281" s="108"/>
      <c r="R281" s="191"/>
      <c r="S281" s="191"/>
      <c r="T281" s="108"/>
      <c r="U281" s="108"/>
      <c r="V281" s="108"/>
      <c r="W281" s="108"/>
      <c r="X281" s="108"/>
      <c r="Y281" s="108"/>
      <c r="Z281" s="108"/>
      <c r="AA281" s="108"/>
      <c r="AB281" s="108"/>
      <c r="AC281" s="108"/>
      <c r="AD281" s="108"/>
    </row>
    <row r="282" spans="1:30" ht="30" customHeight="1">
      <c r="A282" s="108"/>
      <c r="B282" s="108"/>
      <c r="C282" s="108"/>
      <c r="D282" s="108"/>
      <c r="E282" s="108"/>
      <c r="F282" s="108"/>
      <c r="G282" s="108"/>
      <c r="H282" s="108"/>
      <c r="I282" s="108"/>
      <c r="J282" s="108"/>
      <c r="K282" s="108"/>
      <c r="L282" s="108"/>
      <c r="M282" s="108"/>
      <c r="N282" s="108"/>
      <c r="O282" s="108"/>
      <c r="P282" s="191"/>
      <c r="Q282" s="108"/>
      <c r="R282" s="191"/>
      <c r="S282" s="191"/>
      <c r="T282" s="108"/>
      <c r="U282" s="108"/>
      <c r="V282" s="108"/>
      <c r="W282" s="108"/>
      <c r="X282" s="108"/>
      <c r="Y282" s="108"/>
      <c r="Z282" s="108"/>
      <c r="AA282" s="108"/>
      <c r="AB282" s="108"/>
      <c r="AC282" s="108"/>
      <c r="AD282" s="108"/>
    </row>
    <row r="283" spans="1:30" ht="30" customHeight="1">
      <c r="A283" s="108"/>
      <c r="B283" s="108"/>
      <c r="C283" s="108"/>
      <c r="D283" s="108"/>
      <c r="E283" s="108"/>
      <c r="F283" s="108"/>
      <c r="G283" s="108"/>
      <c r="H283" s="108"/>
      <c r="I283" s="108"/>
      <c r="J283" s="108"/>
      <c r="K283" s="108"/>
      <c r="L283" s="108"/>
      <c r="M283" s="108"/>
      <c r="N283" s="108"/>
      <c r="O283" s="108"/>
      <c r="P283" s="191"/>
      <c r="Q283" s="108"/>
      <c r="R283" s="191"/>
      <c r="S283" s="191"/>
      <c r="T283" s="108"/>
      <c r="U283" s="108"/>
      <c r="V283" s="108"/>
      <c r="W283" s="108"/>
      <c r="X283" s="108"/>
      <c r="Y283" s="108"/>
      <c r="Z283" s="108"/>
      <c r="AA283" s="108"/>
      <c r="AB283" s="108"/>
      <c r="AC283" s="108"/>
      <c r="AD283" s="108"/>
    </row>
    <row r="284" spans="1:30" ht="30" customHeight="1">
      <c r="A284" s="108"/>
      <c r="B284" s="108"/>
      <c r="C284" s="108"/>
      <c r="D284" s="108"/>
      <c r="E284" s="108"/>
      <c r="F284" s="108"/>
      <c r="G284" s="108"/>
      <c r="H284" s="108"/>
      <c r="I284" s="108"/>
      <c r="J284" s="108"/>
      <c r="K284" s="108"/>
      <c r="L284" s="108"/>
      <c r="M284" s="108"/>
      <c r="N284" s="108"/>
      <c r="O284" s="108"/>
      <c r="P284" s="191"/>
      <c r="Q284" s="108"/>
      <c r="R284" s="191"/>
      <c r="S284" s="191"/>
      <c r="T284" s="108"/>
      <c r="U284" s="108"/>
      <c r="V284" s="108"/>
      <c r="W284" s="108"/>
      <c r="X284" s="108"/>
      <c r="Y284" s="108"/>
      <c r="Z284" s="108"/>
      <c r="AA284" s="108"/>
      <c r="AB284" s="108"/>
      <c r="AC284" s="108"/>
      <c r="AD284" s="108"/>
    </row>
    <row r="285" spans="1:30" ht="30" customHeight="1">
      <c r="A285" s="108"/>
      <c r="B285" s="108"/>
      <c r="C285" s="108"/>
      <c r="D285" s="108"/>
      <c r="E285" s="108"/>
      <c r="F285" s="108"/>
      <c r="G285" s="108"/>
      <c r="H285" s="108"/>
      <c r="I285" s="108"/>
      <c r="J285" s="108"/>
      <c r="K285" s="108"/>
      <c r="L285" s="108"/>
      <c r="M285" s="108"/>
      <c r="N285" s="108"/>
      <c r="O285" s="108"/>
      <c r="P285" s="191"/>
      <c r="Q285" s="108"/>
      <c r="R285" s="191"/>
      <c r="S285" s="191"/>
      <c r="T285" s="108"/>
      <c r="U285" s="108"/>
      <c r="V285" s="108"/>
      <c r="W285" s="108"/>
      <c r="X285" s="108"/>
      <c r="Y285" s="108"/>
      <c r="Z285" s="108"/>
      <c r="AA285" s="108"/>
      <c r="AB285" s="108"/>
      <c r="AC285" s="108"/>
      <c r="AD285" s="108"/>
    </row>
    <row r="286" spans="1:30" ht="30" customHeight="1">
      <c r="A286" s="108"/>
      <c r="B286" s="108"/>
      <c r="C286" s="108"/>
      <c r="D286" s="108"/>
      <c r="E286" s="108"/>
      <c r="F286" s="108"/>
      <c r="G286" s="108"/>
      <c r="H286" s="108"/>
      <c r="I286" s="108"/>
      <c r="J286" s="108"/>
      <c r="K286" s="108"/>
      <c r="L286" s="108"/>
      <c r="M286" s="108"/>
      <c r="N286" s="108"/>
      <c r="O286" s="108"/>
      <c r="P286" s="191"/>
      <c r="Q286" s="108"/>
      <c r="R286" s="191"/>
      <c r="S286" s="191"/>
      <c r="T286" s="108"/>
      <c r="U286" s="108"/>
      <c r="V286" s="108"/>
      <c r="W286" s="108"/>
      <c r="X286" s="108"/>
      <c r="Y286" s="108"/>
      <c r="Z286" s="108"/>
      <c r="AA286" s="108"/>
      <c r="AB286" s="108"/>
      <c r="AC286" s="108"/>
      <c r="AD286" s="108"/>
    </row>
    <row r="287" spans="1:30" ht="30" customHeight="1">
      <c r="A287" s="108"/>
      <c r="B287" s="108"/>
      <c r="C287" s="108"/>
      <c r="D287" s="108"/>
      <c r="E287" s="108"/>
      <c r="F287" s="108"/>
      <c r="G287" s="108"/>
      <c r="H287" s="108"/>
      <c r="I287" s="108"/>
      <c r="J287" s="108"/>
      <c r="K287" s="108"/>
      <c r="L287" s="108"/>
      <c r="M287" s="108"/>
      <c r="N287" s="108"/>
      <c r="O287" s="108"/>
      <c r="P287" s="191"/>
      <c r="Q287" s="108"/>
      <c r="R287" s="191"/>
      <c r="S287" s="191"/>
      <c r="T287" s="108"/>
      <c r="U287" s="108"/>
      <c r="V287" s="108"/>
      <c r="W287" s="108"/>
      <c r="X287" s="108"/>
      <c r="Y287" s="108"/>
      <c r="Z287" s="108"/>
      <c r="AA287" s="108"/>
      <c r="AB287" s="108"/>
      <c r="AC287" s="108"/>
      <c r="AD287" s="108"/>
    </row>
    <row r="288" spans="1:30" ht="30" customHeight="1">
      <c r="A288" s="108"/>
      <c r="B288" s="108"/>
      <c r="C288" s="108"/>
      <c r="D288" s="108"/>
      <c r="E288" s="108"/>
      <c r="F288" s="108"/>
      <c r="G288" s="108"/>
      <c r="H288" s="108"/>
      <c r="I288" s="108"/>
      <c r="J288" s="108"/>
      <c r="K288" s="108"/>
      <c r="L288" s="108"/>
      <c r="M288" s="108"/>
      <c r="N288" s="108"/>
      <c r="O288" s="108"/>
      <c r="P288" s="191"/>
      <c r="Q288" s="108"/>
      <c r="R288" s="191"/>
      <c r="S288" s="191"/>
      <c r="T288" s="108"/>
      <c r="U288" s="108"/>
      <c r="V288" s="108"/>
      <c r="W288" s="108"/>
      <c r="X288" s="108"/>
      <c r="Y288" s="108"/>
      <c r="Z288" s="108"/>
      <c r="AA288" s="108"/>
      <c r="AB288" s="108"/>
      <c r="AC288" s="108"/>
      <c r="AD288" s="108"/>
    </row>
    <row r="289" spans="1:30" ht="30" customHeight="1">
      <c r="A289" s="108"/>
      <c r="B289" s="108"/>
      <c r="C289" s="108"/>
      <c r="D289" s="108"/>
      <c r="E289" s="108"/>
      <c r="F289" s="108"/>
      <c r="G289" s="108"/>
      <c r="H289" s="108"/>
      <c r="I289" s="108"/>
      <c r="J289" s="108"/>
      <c r="K289" s="108"/>
      <c r="L289" s="108"/>
      <c r="M289" s="108"/>
      <c r="N289" s="108"/>
      <c r="O289" s="108"/>
      <c r="P289" s="191"/>
      <c r="Q289" s="108"/>
      <c r="R289" s="191"/>
      <c r="S289" s="191"/>
      <c r="T289" s="108"/>
      <c r="U289" s="108"/>
      <c r="V289" s="108"/>
      <c r="W289" s="108"/>
      <c r="X289" s="108"/>
      <c r="Y289" s="108"/>
      <c r="Z289" s="108"/>
      <c r="AA289" s="108"/>
      <c r="AB289" s="108"/>
      <c r="AC289" s="108"/>
      <c r="AD289" s="108"/>
    </row>
    <row r="290" spans="1:30" ht="30" customHeight="1">
      <c r="A290" s="108"/>
      <c r="B290" s="108"/>
      <c r="C290" s="108"/>
      <c r="D290" s="108"/>
      <c r="E290" s="108"/>
      <c r="F290" s="108"/>
      <c r="G290" s="108"/>
      <c r="H290" s="108"/>
      <c r="I290" s="108"/>
      <c r="J290" s="108"/>
      <c r="K290" s="108"/>
      <c r="L290" s="108"/>
      <c r="M290" s="108"/>
      <c r="N290" s="108"/>
      <c r="O290" s="108"/>
      <c r="P290" s="191"/>
      <c r="Q290" s="108"/>
      <c r="R290" s="191"/>
      <c r="S290" s="191"/>
      <c r="T290" s="108"/>
      <c r="U290" s="108"/>
      <c r="V290" s="108"/>
      <c r="W290" s="108"/>
      <c r="X290" s="108"/>
      <c r="Y290" s="108"/>
      <c r="Z290" s="108"/>
      <c r="AA290" s="108"/>
      <c r="AB290" s="108"/>
      <c r="AC290" s="108"/>
      <c r="AD290" s="108"/>
    </row>
    <row r="291" spans="1:30" ht="30" customHeight="1">
      <c r="A291" s="108"/>
      <c r="B291" s="108"/>
      <c r="C291" s="108"/>
      <c r="D291" s="108"/>
      <c r="E291" s="108"/>
      <c r="F291" s="108"/>
      <c r="G291" s="108"/>
      <c r="H291" s="108"/>
      <c r="I291" s="108"/>
      <c r="J291" s="108"/>
      <c r="K291" s="108"/>
      <c r="L291" s="108"/>
      <c r="M291" s="108"/>
      <c r="N291" s="108"/>
      <c r="O291" s="108"/>
      <c r="P291" s="191"/>
      <c r="Q291" s="108"/>
      <c r="R291" s="191"/>
      <c r="S291" s="191"/>
      <c r="T291" s="108"/>
      <c r="U291" s="108"/>
      <c r="V291" s="108"/>
      <c r="W291" s="108"/>
      <c r="X291" s="108"/>
      <c r="Y291" s="108"/>
      <c r="Z291" s="108"/>
      <c r="AA291" s="108"/>
      <c r="AB291" s="108"/>
      <c r="AC291" s="108"/>
      <c r="AD291" s="108"/>
    </row>
    <row r="292" spans="1:30" ht="30" customHeight="1">
      <c r="A292" s="108"/>
      <c r="B292" s="108"/>
      <c r="C292" s="108"/>
      <c r="D292" s="108"/>
      <c r="E292" s="108"/>
      <c r="F292" s="108"/>
      <c r="G292" s="108"/>
      <c r="H292" s="108"/>
      <c r="I292" s="108"/>
      <c r="J292" s="108"/>
      <c r="K292" s="108"/>
      <c r="L292" s="108"/>
      <c r="M292" s="108"/>
      <c r="N292" s="108"/>
      <c r="O292" s="108"/>
      <c r="P292" s="191"/>
      <c r="Q292" s="108"/>
      <c r="R292" s="191"/>
      <c r="S292" s="191"/>
      <c r="T292" s="108"/>
      <c r="U292" s="108"/>
      <c r="V292" s="108"/>
      <c r="W292" s="108"/>
      <c r="X292" s="108"/>
      <c r="Y292" s="108"/>
      <c r="Z292" s="108"/>
      <c r="AA292" s="108"/>
      <c r="AB292" s="108"/>
      <c r="AC292" s="108"/>
      <c r="AD292" s="108"/>
    </row>
    <row r="293" spans="1:30" ht="30" customHeight="1">
      <c r="A293" s="108"/>
      <c r="B293" s="108"/>
      <c r="C293" s="108"/>
      <c r="D293" s="108"/>
      <c r="E293" s="108"/>
      <c r="F293" s="108"/>
      <c r="G293" s="108"/>
      <c r="H293" s="108"/>
      <c r="I293" s="108"/>
      <c r="J293" s="108"/>
      <c r="K293" s="108"/>
      <c r="L293" s="108"/>
      <c r="M293" s="108"/>
      <c r="N293" s="108"/>
      <c r="O293" s="108"/>
      <c r="P293" s="191"/>
      <c r="Q293" s="108"/>
      <c r="R293" s="191"/>
      <c r="S293" s="191"/>
      <c r="T293" s="108"/>
      <c r="U293" s="108"/>
      <c r="V293" s="108"/>
      <c r="W293" s="108"/>
      <c r="X293" s="108"/>
      <c r="Y293" s="108"/>
      <c r="Z293" s="108"/>
      <c r="AA293" s="108"/>
      <c r="AB293" s="108"/>
      <c r="AC293" s="108"/>
      <c r="AD293" s="108"/>
    </row>
    <row r="294" spans="1:30" ht="30" customHeight="1">
      <c r="A294" s="108"/>
      <c r="B294" s="108"/>
      <c r="C294" s="108"/>
      <c r="D294" s="108"/>
      <c r="E294" s="108"/>
      <c r="F294" s="108"/>
      <c r="G294" s="108"/>
      <c r="H294" s="108"/>
      <c r="I294" s="108"/>
      <c r="J294" s="108"/>
      <c r="K294" s="108"/>
      <c r="L294" s="108"/>
      <c r="M294" s="108"/>
      <c r="N294" s="108"/>
      <c r="O294" s="108"/>
      <c r="P294" s="191"/>
      <c r="Q294" s="108"/>
      <c r="R294" s="191"/>
      <c r="S294" s="191"/>
      <c r="T294" s="108"/>
      <c r="U294" s="108"/>
      <c r="V294" s="108"/>
      <c r="W294" s="108"/>
      <c r="X294" s="108"/>
      <c r="Y294" s="108"/>
      <c r="Z294" s="108"/>
      <c r="AA294" s="108"/>
      <c r="AB294" s="108"/>
      <c r="AC294" s="108"/>
      <c r="AD294" s="108"/>
    </row>
    <row r="295" spans="1:30" ht="30" customHeight="1">
      <c r="A295" s="108"/>
      <c r="B295" s="108"/>
      <c r="C295" s="108"/>
      <c r="D295" s="108"/>
      <c r="E295" s="108"/>
      <c r="F295" s="108"/>
      <c r="G295" s="108"/>
      <c r="H295" s="108"/>
      <c r="I295" s="108"/>
      <c r="J295" s="108"/>
      <c r="K295" s="108"/>
      <c r="L295" s="108"/>
      <c r="M295" s="108"/>
      <c r="N295" s="108"/>
      <c r="O295" s="108"/>
      <c r="P295" s="191"/>
      <c r="Q295" s="108"/>
      <c r="R295" s="191"/>
      <c r="S295" s="191"/>
      <c r="T295" s="108"/>
      <c r="U295" s="108"/>
      <c r="V295" s="108"/>
      <c r="W295" s="108"/>
      <c r="X295" s="108"/>
      <c r="Y295" s="108"/>
      <c r="Z295" s="108"/>
      <c r="AA295" s="108"/>
      <c r="AB295" s="108"/>
      <c r="AC295" s="108"/>
      <c r="AD295" s="108"/>
    </row>
    <row r="296" spans="1:30" ht="30" customHeight="1">
      <c r="A296" s="108"/>
      <c r="B296" s="108"/>
      <c r="C296" s="108"/>
      <c r="D296" s="108"/>
      <c r="E296" s="108"/>
      <c r="F296" s="108"/>
      <c r="G296" s="108"/>
      <c r="H296" s="108"/>
      <c r="I296" s="108"/>
      <c r="J296" s="108"/>
      <c r="K296" s="108"/>
      <c r="L296" s="108"/>
      <c r="M296" s="108"/>
      <c r="N296" s="108"/>
      <c r="O296" s="108"/>
      <c r="P296" s="191"/>
      <c r="Q296" s="108"/>
      <c r="R296" s="191"/>
      <c r="S296" s="191"/>
      <c r="T296" s="108"/>
      <c r="U296" s="108"/>
      <c r="V296" s="108"/>
      <c r="W296" s="108"/>
      <c r="X296" s="108"/>
      <c r="Y296" s="108"/>
      <c r="Z296" s="108"/>
      <c r="AA296" s="108"/>
      <c r="AB296" s="108"/>
      <c r="AC296" s="108"/>
      <c r="AD296" s="108"/>
    </row>
    <row r="297" spans="1:30" ht="30" customHeight="1">
      <c r="A297" s="108"/>
      <c r="B297" s="108"/>
      <c r="C297" s="108"/>
      <c r="D297" s="108"/>
      <c r="E297" s="108"/>
      <c r="F297" s="108"/>
      <c r="G297" s="108"/>
      <c r="H297" s="108"/>
      <c r="I297" s="108"/>
      <c r="J297" s="108"/>
      <c r="K297" s="108"/>
      <c r="L297" s="108"/>
      <c r="M297" s="108"/>
      <c r="N297" s="108"/>
      <c r="O297" s="108"/>
      <c r="P297" s="191"/>
      <c r="Q297" s="108"/>
      <c r="R297" s="191"/>
      <c r="S297" s="191"/>
      <c r="T297" s="108"/>
      <c r="U297" s="108"/>
      <c r="V297" s="108"/>
      <c r="W297" s="108"/>
      <c r="X297" s="108"/>
      <c r="Y297" s="108"/>
      <c r="Z297" s="108"/>
      <c r="AA297" s="108"/>
      <c r="AB297" s="108"/>
      <c r="AC297" s="108"/>
      <c r="AD297" s="108"/>
    </row>
    <row r="298" spans="1:30" ht="30" customHeight="1">
      <c r="A298" s="108"/>
      <c r="B298" s="108"/>
      <c r="C298" s="108"/>
      <c r="D298" s="108"/>
      <c r="E298" s="108"/>
      <c r="F298" s="108"/>
      <c r="G298" s="108"/>
      <c r="H298" s="108"/>
      <c r="I298" s="108"/>
      <c r="J298" s="108"/>
      <c r="K298" s="108"/>
      <c r="L298" s="108"/>
      <c r="M298" s="108"/>
      <c r="N298" s="108"/>
      <c r="O298" s="108"/>
      <c r="P298" s="191"/>
      <c r="Q298" s="108"/>
      <c r="R298" s="191"/>
      <c r="S298" s="191"/>
      <c r="T298" s="108"/>
      <c r="U298" s="108"/>
      <c r="V298" s="108"/>
      <c r="W298" s="108"/>
      <c r="X298" s="108"/>
      <c r="Y298" s="108"/>
      <c r="Z298" s="108"/>
      <c r="AA298" s="108"/>
      <c r="AB298" s="108"/>
      <c r="AC298" s="108"/>
      <c r="AD298" s="108"/>
    </row>
    <row r="299" spans="1:30" ht="30" customHeight="1">
      <c r="A299" s="108"/>
      <c r="B299" s="108"/>
      <c r="C299" s="108"/>
      <c r="D299" s="108"/>
      <c r="E299" s="108"/>
      <c r="F299" s="108"/>
      <c r="G299" s="108"/>
      <c r="H299" s="108"/>
      <c r="I299" s="108"/>
      <c r="J299" s="108"/>
      <c r="K299" s="108"/>
      <c r="L299" s="108"/>
      <c r="M299" s="108"/>
      <c r="N299" s="108"/>
      <c r="O299" s="108"/>
      <c r="P299" s="191"/>
      <c r="Q299" s="108"/>
      <c r="R299" s="191"/>
      <c r="S299" s="191"/>
      <c r="T299" s="108"/>
      <c r="U299" s="108"/>
      <c r="V299" s="108"/>
      <c r="W299" s="108"/>
      <c r="X299" s="108"/>
      <c r="Y299" s="108"/>
      <c r="Z299" s="108"/>
      <c r="AA299" s="108"/>
      <c r="AB299" s="108"/>
      <c r="AC299" s="108"/>
      <c r="AD299" s="108"/>
    </row>
    <row r="300" spans="1:30" ht="30" customHeight="1">
      <c r="A300" s="108"/>
      <c r="B300" s="108"/>
      <c r="C300" s="108"/>
      <c r="D300" s="108"/>
      <c r="E300" s="108"/>
      <c r="F300" s="108"/>
      <c r="G300" s="108"/>
      <c r="H300" s="108"/>
      <c r="I300" s="108"/>
      <c r="J300" s="108"/>
      <c r="K300" s="108"/>
      <c r="L300" s="108"/>
      <c r="M300" s="108"/>
      <c r="N300" s="108"/>
      <c r="O300" s="108"/>
      <c r="P300" s="191"/>
      <c r="Q300" s="108"/>
      <c r="R300" s="191"/>
      <c r="S300" s="191"/>
      <c r="T300" s="108"/>
      <c r="U300" s="108"/>
      <c r="V300" s="108"/>
      <c r="W300" s="108"/>
      <c r="X300" s="108"/>
      <c r="Y300" s="108"/>
      <c r="Z300" s="108"/>
      <c r="AA300" s="108"/>
      <c r="AB300" s="108"/>
      <c r="AC300" s="108"/>
      <c r="AD300" s="108"/>
    </row>
    <row r="301" spans="1:30" ht="30" customHeight="1">
      <c r="A301" s="108"/>
      <c r="B301" s="108"/>
      <c r="C301" s="108"/>
      <c r="D301" s="108"/>
      <c r="E301" s="108"/>
      <c r="F301" s="108"/>
      <c r="G301" s="108"/>
      <c r="H301" s="108"/>
      <c r="I301" s="108"/>
      <c r="J301" s="108"/>
      <c r="K301" s="108"/>
      <c r="L301" s="108"/>
      <c r="M301" s="108"/>
      <c r="N301" s="108"/>
      <c r="O301" s="108"/>
      <c r="P301" s="191"/>
      <c r="Q301" s="108"/>
      <c r="R301" s="191"/>
      <c r="S301" s="191"/>
      <c r="T301" s="108"/>
      <c r="U301" s="108"/>
      <c r="V301" s="108"/>
      <c r="W301" s="108"/>
      <c r="X301" s="108"/>
      <c r="Y301" s="108"/>
      <c r="Z301" s="108"/>
      <c r="AA301" s="108"/>
      <c r="AB301" s="108"/>
      <c r="AC301" s="108"/>
      <c r="AD301" s="108"/>
    </row>
    <row r="302" spans="1:30" ht="30" customHeight="1">
      <c r="A302" s="108"/>
      <c r="B302" s="108"/>
      <c r="C302" s="108"/>
      <c r="D302" s="108"/>
      <c r="E302" s="108"/>
      <c r="F302" s="108"/>
      <c r="G302" s="108"/>
      <c r="H302" s="108"/>
      <c r="I302" s="108"/>
      <c r="J302" s="108"/>
      <c r="K302" s="108"/>
      <c r="L302" s="108"/>
      <c r="M302" s="108"/>
      <c r="N302" s="108"/>
      <c r="O302" s="108"/>
      <c r="P302" s="191"/>
      <c r="Q302" s="108"/>
      <c r="R302" s="191"/>
      <c r="S302" s="191"/>
      <c r="T302" s="108"/>
      <c r="U302" s="108"/>
      <c r="V302" s="108"/>
      <c r="W302" s="108"/>
      <c r="X302" s="108"/>
      <c r="Y302" s="108"/>
      <c r="Z302" s="108"/>
      <c r="AA302" s="108"/>
      <c r="AB302" s="108"/>
      <c r="AC302" s="108"/>
      <c r="AD302" s="108"/>
    </row>
    <row r="303" spans="1:30" ht="30" customHeight="1">
      <c r="A303" s="108"/>
      <c r="B303" s="108"/>
      <c r="C303" s="108"/>
      <c r="D303" s="108"/>
      <c r="E303" s="108"/>
      <c r="F303" s="108"/>
      <c r="G303" s="108"/>
      <c r="H303" s="108"/>
      <c r="I303" s="108"/>
      <c r="J303" s="108"/>
      <c r="K303" s="108"/>
      <c r="L303" s="108"/>
      <c r="M303" s="108"/>
      <c r="N303" s="108"/>
      <c r="O303" s="108"/>
      <c r="P303" s="191"/>
      <c r="Q303" s="108"/>
      <c r="R303" s="191"/>
      <c r="S303" s="191"/>
      <c r="T303" s="108"/>
      <c r="U303" s="108"/>
      <c r="V303" s="108"/>
      <c r="W303" s="108"/>
      <c r="X303" s="108"/>
      <c r="Y303" s="108"/>
      <c r="Z303" s="108"/>
      <c r="AA303" s="108"/>
      <c r="AB303" s="108"/>
      <c r="AC303" s="108"/>
      <c r="AD303" s="108"/>
    </row>
    <row r="304" spans="1:30" ht="30" customHeight="1">
      <c r="A304" s="108"/>
      <c r="B304" s="108"/>
      <c r="C304" s="108"/>
      <c r="D304" s="108"/>
      <c r="E304" s="108"/>
      <c r="F304" s="108"/>
      <c r="G304" s="108"/>
      <c r="H304" s="108"/>
      <c r="I304" s="108"/>
      <c r="J304" s="108"/>
      <c r="K304" s="108"/>
      <c r="L304" s="108"/>
      <c r="M304" s="108"/>
      <c r="N304" s="108"/>
      <c r="O304" s="108"/>
      <c r="P304" s="191"/>
      <c r="Q304" s="108"/>
      <c r="R304" s="191"/>
      <c r="S304" s="191"/>
      <c r="T304" s="108"/>
      <c r="U304" s="108"/>
      <c r="V304" s="108"/>
      <c r="W304" s="108"/>
      <c r="X304" s="108"/>
      <c r="Y304" s="108"/>
      <c r="Z304" s="108"/>
      <c r="AA304" s="108"/>
      <c r="AB304" s="108"/>
      <c r="AC304" s="108"/>
      <c r="AD304" s="108"/>
    </row>
    <row r="305" spans="1:30" ht="30" customHeight="1">
      <c r="A305" s="108"/>
      <c r="B305" s="108"/>
      <c r="C305" s="108"/>
      <c r="D305" s="108"/>
      <c r="E305" s="108"/>
      <c r="F305" s="108"/>
      <c r="G305" s="108"/>
      <c r="H305" s="108"/>
      <c r="I305" s="108"/>
      <c r="J305" s="108"/>
      <c r="K305" s="108"/>
      <c r="L305" s="108"/>
      <c r="M305" s="108"/>
      <c r="N305" s="108"/>
      <c r="O305" s="108"/>
      <c r="P305" s="191"/>
      <c r="Q305" s="108"/>
      <c r="R305" s="191"/>
      <c r="S305" s="191"/>
      <c r="T305" s="108"/>
      <c r="U305" s="108"/>
      <c r="V305" s="108"/>
      <c r="W305" s="108"/>
      <c r="X305" s="108"/>
      <c r="Y305" s="108"/>
      <c r="Z305" s="108"/>
      <c r="AA305" s="108"/>
      <c r="AB305" s="108"/>
      <c r="AC305" s="108"/>
      <c r="AD305" s="108"/>
    </row>
    <row r="306" spans="1:30" ht="30" customHeight="1">
      <c r="A306" s="108"/>
      <c r="B306" s="108"/>
      <c r="C306" s="108"/>
      <c r="D306" s="108"/>
      <c r="E306" s="108"/>
      <c r="F306" s="108"/>
      <c r="G306" s="108"/>
      <c r="H306" s="108"/>
      <c r="I306" s="108"/>
      <c r="J306" s="108"/>
      <c r="K306" s="108"/>
      <c r="L306" s="108"/>
      <c r="M306" s="108"/>
      <c r="N306" s="108"/>
      <c r="O306" s="108"/>
      <c r="P306" s="191"/>
      <c r="Q306" s="108"/>
      <c r="R306" s="191"/>
      <c r="S306" s="191"/>
      <c r="T306" s="108"/>
      <c r="U306" s="108"/>
      <c r="V306" s="108"/>
      <c r="W306" s="108"/>
      <c r="X306" s="108"/>
      <c r="Y306" s="108"/>
      <c r="Z306" s="108"/>
      <c r="AA306" s="108"/>
      <c r="AB306" s="108"/>
      <c r="AC306" s="108"/>
      <c r="AD306" s="108"/>
    </row>
    <row r="307" spans="1:30" ht="30" customHeight="1">
      <c r="A307" s="108"/>
      <c r="B307" s="108"/>
      <c r="C307" s="108"/>
      <c r="D307" s="108"/>
      <c r="E307" s="108"/>
      <c r="F307" s="108"/>
      <c r="G307" s="108"/>
      <c r="H307" s="108"/>
      <c r="I307" s="108"/>
      <c r="J307" s="108"/>
      <c r="K307" s="108"/>
      <c r="L307" s="108"/>
      <c r="M307" s="108"/>
      <c r="N307" s="108"/>
      <c r="O307" s="108"/>
      <c r="P307" s="191"/>
      <c r="Q307" s="108"/>
      <c r="R307" s="191"/>
      <c r="S307" s="191"/>
      <c r="T307" s="108"/>
      <c r="U307" s="108"/>
      <c r="V307" s="108"/>
      <c r="W307" s="108"/>
      <c r="X307" s="108"/>
      <c r="Y307" s="108"/>
      <c r="Z307" s="108"/>
      <c r="AA307" s="108"/>
      <c r="AB307" s="108"/>
      <c r="AC307" s="108"/>
      <c r="AD307" s="108"/>
    </row>
    <row r="308" spans="1:30" ht="30" customHeight="1">
      <c r="A308" s="108"/>
      <c r="B308" s="108"/>
      <c r="C308" s="108"/>
      <c r="D308" s="108"/>
      <c r="E308" s="108"/>
      <c r="F308" s="108"/>
      <c r="G308" s="108"/>
      <c r="H308" s="108"/>
      <c r="I308" s="108"/>
      <c r="J308" s="108"/>
      <c r="K308" s="108"/>
      <c r="L308" s="108"/>
      <c r="M308" s="108"/>
      <c r="N308" s="108"/>
      <c r="O308" s="108"/>
      <c r="P308" s="191"/>
      <c r="Q308" s="108"/>
      <c r="R308" s="191"/>
      <c r="S308" s="191"/>
      <c r="T308" s="108"/>
      <c r="U308" s="108"/>
      <c r="V308" s="108"/>
      <c r="W308" s="108"/>
      <c r="X308" s="108"/>
      <c r="Y308" s="108"/>
      <c r="Z308" s="108"/>
      <c r="AA308" s="108"/>
      <c r="AB308" s="108"/>
      <c r="AC308" s="108"/>
      <c r="AD308" s="108"/>
    </row>
    <row r="309" spans="1:30" ht="30" customHeight="1">
      <c r="A309" s="108"/>
      <c r="B309" s="108"/>
      <c r="C309" s="108"/>
      <c r="D309" s="108"/>
      <c r="E309" s="108"/>
      <c r="F309" s="108"/>
      <c r="G309" s="108"/>
      <c r="H309" s="108"/>
      <c r="I309" s="108"/>
      <c r="J309" s="108"/>
      <c r="K309" s="108"/>
      <c r="L309" s="108"/>
      <c r="M309" s="108"/>
      <c r="N309" s="108"/>
      <c r="O309" s="108"/>
      <c r="P309" s="191"/>
      <c r="Q309" s="108"/>
      <c r="R309" s="191"/>
      <c r="S309" s="191"/>
      <c r="T309" s="108"/>
      <c r="U309" s="108"/>
      <c r="V309" s="108"/>
      <c r="W309" s="108"/>
      <c r="X309" s="108"/>
      <c r="Y309" s="108"/>
      <c r="Z309" s="108"/>
      <c r="AA309" s="108"/>
      <c r="AB309" s="108"/>
      <c r="AC309" s="108"/>
      <c r="AD309" s="108"/>
    </row>
    <row r="310" spans="1:30" ht="30" customHeight="1">
      <c r="A310" s="108"/>
      <c r="B310" s="108"/>
      <c r="C310" s="108"/>
      <c r="D310" s="108"/>
      <c r="E310" s="108"/>
      <c r="F310" s="108"/>
      <c r="G310" s="108"/>
      <c r="H310" s="108"/>
      <c r="I310" s="108"/>
      <c r="J310" s="108"/>
      <c r="K310" s="108"/>
      <c r="L310" s="108"/>
      <c r="M310" s="108"/>
      <c r="N310" s="108"/>
      <c r="O310" s="108"/>
      <c r="P310" s="191"/>
      <c r="Q310" s="108"/>
      <c r="R310" s="191"/>
      <c r="S310" s="191"/>
      <c r="T310" s="108"/>
      <c r="U310" s="108"/>
      <c r="V310" s="108"/>
      <c r="W310" s="108"/>
      <c r="X310" s="108"/>
      <c r="Y310" s="108"/>
      <c r="Z310" s="108"/>
      <c r="AA310" s="108"/>
      <c r="AB310" s="108"/>
      <c r="AC310" s="108"/>
      <c r="AD310" s="108"/>
    </row>
    <row r="311" spans="1:30" ht="30" customHeight="1">
      <c r="A311" s="108"/>
      <c r="B311" s="108"/>
      <c r="C311" s="108"/>
      <c r="D311" s="108"/>
      <c r="E311" s="108"/>
      <c r="F311" s="108"/>
      <c r="G311" s="108"/>
      <c r="H311" s="108"/>
      <c r="I311" s="108"/>
      <c r="J311" s="108"/>
      <c r="K311" s="108"/>
      <c r="L311" s="108"/>
      <c r="M311" s="108"/>
      <c r="N311" s="108"/>
      <c r="O311" s="108"/>
      <c r="P311" s="191"/>
      <c r="Q311" s="108"/>
      <c r="R311" s="191"/>
      <c r="S311" s="191"/>
      <c r="T311" s="108"/>
      <c r="U311" s="108"/>
      <c r="V311" s="108"/>
      <c r="W311" s="108"/>
      <c r="X311" s="108"/>
      <c r="Y311" s="108"/>
      <c r="Z311" s="108"/>
      <c r="AA311" s="108"/>
      <c r="AB311" s="108"/>
      <c r="AC311" s="108"/>
      <c r="AD311" s="108"/>
    </row>
    <row r="312" spans="1:30" ht="30" customHeight="1">
      <c r="A312" s="108"/>
      <c r="B312" s="108"/>
      <c r="C312" s="108"/>
      <c r="D312" s="108"/>
      <c r="E312" s="108"/>
      <c r="F312" s="108"/>
      <c r="G312" s="108"/>
      <c r="H312" s="108"/>
      <c r="I312" s="108"/>
      <c r="J312" s="108"/>
      <c r="K312" s="108"/>
      <c r="L312" s="108"/>
      <c r="M312" s="108"/>
      <c r="N312" s="108"/>
      <c r="O312" s="108"/>
      <c r="P312" s="191"/>
      <c r="Q312" s="108"/>
      <c r="R312" s="191"/>
      <c r="S312" s="191"/>
      <c r="T312" s="108"/>
      <c r="U312" s="108"/>
      <c r="V312" s="108"/>
      <c r="W312" s="108"/>
      <c r="X312" s="108"/>
      <c r="Y312" s="108"/>
      <c r="Z312" s="108"/>
      <c r="AA312" s="108"/>
      <c r="AB312" s="108"/>
      <c r="AC312" s="108"/>
      <c r="AD312" s="108"/>
    </row>
    <row r="313" spans="1:30" ht="30" customHeight="1">
      <c r="A313" s="108"/>
      <c r="B313" s="108"/>
      <c r="C313" s="108"/>
      <c r="D313" s="108"/>
      <c r="E313" s="108"/>
      <c r="F313" s="108"/>
      <c r="G313" s="108"/>
      <c r="H313" s="108"/>
      <c r="I313" s="108"/>
      <c r="J313" s="108"/>
      <c r="K313" s="108"/>
      <c r="L313" s="108"/>
      <c r="M313" s="108"/>
      <c r="N313" s="108"/>
      <c r="O313" s="108"/>
      <c r="P313" s="191"/>
      <c r="Q313" s="108"/>
      <c r="R313" s="191"/>
      <c r="S313" s="191"/>
      <c r="T313" s="108"/>
      <c r="U313" s="108"/>
      <c r="V313" s="108"/>
      <c r="W313" s="108"/>
      <c r="X313" s="108"/>
      <c r="Y313" s="108"/>
      <c r="Z313" s="108"/>
      <c r="AA313" s="108"/>
      <c r="AB313" s="108"/>
      <c r="AC313" s="108"/>
      <c r="AD313" s="108"/>
    </row>
    <row r="314" spans="1:30" ht="30" customHeight="1">
      <c r="A314" s="108"/>
      <c r="B314" s="108"/>
      <c r="C314" s="108"/>
      <c r="D314" s="108"/>
      <c r="E314" s="108"/>
      <c r="F314" s="108"/>
      <c r="G314" s="108"/>
      <c r="H314" s="108"/>
      <c r="I314" s="108"/>
      <c r="J314" s="108"/>
      <c r="K314" s="108"/>
      <c r="L314" s="108"/>
      <c r="M314" s="108"/>
      <c r="N314" s="108"/>
      <c r="O314" s="108"/>
      <c r="P314" s="191"/>
      <c r="Q314" s="108"/>
      <c r="R314" s="191"/>
      <c r="S314" s="191"/>
      <c r="T314" s="108"/>
      <c r="U314" s="108"/>
      <c r="V314" s="108"/>
      <c r="W314" s="108"/>
      <c r="X314" s="108"/>
      <c r="Y314" s="108"/>
      <c r="Z314" s="108"/>
      <c r="AA314" s="108"/>
      <c r="AB314" s="108"/>
      <c r="AC314" s="108"/>
      <c r="AD314" s="108"/>
    </row>
    <row r="315" spans="1:30" ht="30" customHeight="1">
      <c r="A315" s="108"/>
      <c r="B315" s="108"/>
      <c r="C315" s="108"/>
      <c r="D315" s="108"/>
      <c r="E315" s="108"/>
      <c r="F315" s="108"/>
      <c r="G315" s="108"/>
      <c r="H315" s="108"/>
      <c r="I315" s="108"/>
      <c r="J315" s="108"/>
      <c r="K315" s="108"/>
      <c r="L315" s="108"/>
      <c r="M315" s="108"/>
      <c r="N315" s="108"/>
      <c r="O315" s="108"/>
      <c r="P315" s="191"/>
      <c r="Q315" s="108"/>
      <c r="R315" s="191"/>
      <c r="S315" s="191"/>
      <c r="T315" s="108"/>
      <c r="U315" s="108"/>
      <c r="V315" s="108"/>
      <c r="W315" s="108"/>
      <c r="X315" s="108"/>
      <c r="Y315" s="108"/>
      <c r="Z315" s="108"/>
      <c r="AA315" s="108"/>
      <c r="AB315" s="108"/>
      <c r="AC315" s="108"/>
      <c r="AD315" s="108"/>
    </row>
    <row r="316" spans="1:30" ht="30" customHeight="1">
      <c r="A316" s="108"/>
      <c r="B316" s="108"/>
      <c r="C316" s="108"/>
      <c r="D316" s="108"/>
      <c r="E316" s="108"/>
      <c r="F316" s="108"/>
      <c r="G316" s="108"/>
      <c r="H316" s="108"/>
      <c r="I316" s="108"/>
      <c r="J316" s="108"/>
      <c r="K316" s="108"/>
      <c r="L316" s="108"/>
      <c r="M316" s="108"/>
      <c r="N316" s="108"/>
      <c r="O316" s="108"/>
      <c r="P316" s="191"/>
      <c r="Q316" s="108"/>
      <c r="R316" s="191"/>
      <c r="S316" s="191"/>
      <c r="T316" s="108"/>
      <c r="U316" s="108"/>
      <c r="V316" s="108"/>
      <c r="W316" s="108"/>
      <c r="X316" s="108"/>
      <c r="Y316" s="108"/>
      <c r="Z316" s="108"/>
      <c r="AA316" s="108"/>
      <c r="AB316" s="108"/>
      <c r="AC316" s="108"/>
      <c r="AD316" s="108"/>
    </row>
    <row r="317" spans="1:30" ht="30" customHeight="1">
      <c r="A317" s="108"/>
      <c r="B317" s="108"/>
      <c r="C317" s="108"/>
      <c r="D317" s="108"/>
      <c r="E317" s="108"/>
      <c r="F317" s="108"/>
      <c r="G317" s="108"/>
      <c r="H317" s="108"/>
      <c r="I317" s="108"/>
      <c r="J317" s="108"/>
      <c r="K317" s="108"/>
      <c r="L317" s="108"/>
      <c r="M317" s="108"/>
      <c r="N317" s="108"/>
      <c r="O317" s="108"/>
      <c r="P317" s="191"/>
      <c r="Q317" s="108"/>
      <c r="R317" s="191"/>
      <c r="S317" s="191"/>
      <c r="T317" s="108"/>
      <c r="U317" s="108"/>
      <c r="V317" s="108"/>
      <c r="W317" s="108"/>
      <c r="X317" s="108"/>
      <c r="Y317" s="108"/>
      <c r="Z317" s="108"/>
      <c r="AA317" s="108"/>
      <c r="AB317" s="108"/>
      <c r="AC317" s="108"/>
      <c r="AD317" s="108"/>
    </row>
    <row r="318" spans="1:30" ht="30" customHeight="1">
      <c r="A318" s="108"/>
      <c r="B318" s="108"/>
      <c r="C318" s="108"/>
      <c r="D318" s="108"/>
      <c r="E318" s="108"/>
      <c r="F318" s="108"/>
      <c r="G318" s="108"/>
      <c r="H318" s="108"/>
      <c r="I318" s="108"/>
      <c r="J318" s="108"/>
      <c r="K318" s="108"/>
      <c r="L318" s="108"/>
      <c r="M318" s="108"/>
      <c r="N318" s="108"/>
      <c r="O318" s="108"/>
      <c r="P318" s="191"/>
      <c r="Q318" s="108"/>
      <c r="R318" s="191"/>
      <c r="S318" s="191"/>
      <c r="T318" s="108"/>
      <c r="U318" s="108"/>
      <c r="V318" s="108"/>
      <c r="W318" s="108"/>
      <c r="X318" s="108"/>
      <c r="Y318" s="108"/>
      <c r="Z318" s="108"/>
      <c r="AA318" s="108"/>
      <c r="AB318" s="108"/>
      <c r="AC318" s="108"/>
      <c r="AD318" s="108"/>
    </row>
    <row r="319" spans="1:30" ht="30" customHeight="1">
      <c r="A319" s="108"/>
      <c r="B319" s="108"/>
      <c r="C319" s="108"/>
      <c r="D319" s="108"/>
      <c r="E319" s="108"/>
      <c r="F319" s="108"/>
      <c r="G319" s="108"/>
      <c r="H319" s="108"/>
      <c r="I319" s="108"/>
      <c r="J319" s="108"/>
      <c r="K319" s="108"/>
      <c r="L319" s="108"/>
      <c r="M319" s="108"/>
      <c r="N319" s="108"/>
      <c r="O319" s="108"/>
      <c r="P319" s="191"/>
      <c r="Q319" s="108"/>
      <c r="R319" s="191"/>
      <c r="S319" s="191"/>
      <c r="T319" s="108"/>
      <c r="U319" s="108"/>
      <c r="V319" s="108"/>
      <c r="W319" s="108"/>
      <c r="X319" s="108"/>
      <c r="Y319" s="108"/>
      <c r="Z319" s="108"/>
      <c r="AA319" s="108"/>
      <c r="AB319" s="108"/>
      <c r="AC319" s="108"/>
      <c r="AD319" s="108"/>
    </row>
    <row r="320" spans="1:30" ht="30" customHeight="1">
      <c r="A320" s="108"/>
      <c r="B320" s="108"/>
      <c r="C320" s="108"/>
      <c r="D320" s="108"/>
      <c r="E320" s="108"/>
      <c r="F320" s="108"/>
      <c r="G320" s="108"/>
      <c r="H320" s="108"/>
      <c r="I320" s="108"/>
      <c r="J320" s="108"/>
      <c r="K320" s="108"/>
      <c r="L320" s="108"/>
      <c r="M320" s="108"/>
      <c r="N320" s="108"/>
      <c r="O320" s="108"/>
      <c r="P320" s="191"/>
      <c r="Q320" s="108"/>
      <c r="R320" s="191"/>
      <c r="S320" s="191"/>
      <c r="T320" s="108"/>
      <c r="U320" s="108"/>
      <c r="V320" s="108"/>
      <c r="W320" s="108"/>
      <c r="X320" s="108"/>
      <c r="Y320" s="108"/>
      <c r="Z320" s="108"/>
      <c r="AA320" s="108"/>
      <c r="AB320" s="108"/>
      <c r="AC320" s="108"/>
      <c r="AD320" s="108"/>
    </row>
    <row r="321" spans="1:30" ht="30" customHeight="1">
      <c r="A321" s="108"/>
      <c r="B321" s="108"/>
      <c r="C321" s="108"/>
      <c r="D321" s="108"/>
      <c r="E321" s="108"/>
      <c r="F321" s="108"/>
      <c r="G321" s="108"/>
      <c r="H321" s="108"/>
      <c r="I321" s="108"/>
      <c r="J321" s="108"/>
      <c r="K321" s="108"/>
      <c r="L321" s="108"/>
      <c r="M321" s="108"/>
      <c r="N321" s="108"/>
      <c r="O321" s="108"/>
      <c r="P321" s="191"/>
      <c r="Q321" s="108"/>
      <c r="R321" s="191"/>
      <c r="S321" s="191"/>
      <c r="T321" s="108"/>
      <c r="U321" s="108"/>
      <c r="V321" s="108"/>
      <c r="W321" s="108"/>
      <c r="X321" s="108"/>
      <c r="Y321" s="108"/>
      <c r="Z321" s="108"/>
      <c r="AA321" s="108"/>
      <c r="AB321" s="108"/>
      <c r="AC321" s="108"/>
      <c r="AD321" s="108"/>
    </row>
    <row r="322" spans="1:30" ht="30" customHeight="1">
      <c r="A322" s="108"/>
      <c r="B322" s="108"/>
      <c r="C322" s="108"/>
      <c r="D322" s="108"/>
      <c r="E322" s="108"/>
      <c r="F322" s="108"/>
      <c r="G322" s="108"/>
      <c r="H322" s="108"/>
      <c r="I322" s="108"/>
      <c r="J322" s="108"/>
      <c r="K322" s="108"/>
      <c r="L322" s="108"/>
      <c r="M322" s="108"/>
      <c r="N322" s="108"/>
      <c r="O322" s="108"/>
      <c r="P322" s="191"/>
      <c r="Q322" s="108"/>
      <c r="R322" s="191"/>
      <c r="S322" s="191"/>
      <c r="T322" s="108"/>
      <c r="U322" s="108"/>
      <c r="V322" s="108"/>
      <c r="W322" s="108"/>
      <c r="X322" s="108"/>
      <c r="Y322" s="108"/>
      <c r="Z322" s="108"/>
      <c r="AA322" s="108"/>
      <c r="AB322" s="108"/>
      <c r="AC322" s="108"/>
      <c r="AD322" s="108"/>
    </row>
    <row r="323" spans="1:30" ht="30" customHeight="1">
      <c r="A323" s="108"/>
      <c r="B323" s="108"/>
      <c r="C323" s="108"/>
      <c r="D323" s="108"/>
      <c r="E323" s="108"/>
      <c r="F323" s="108"/>
      <c r="G323" s="108"/>
      <c r="H323" s="108"/>
      <c r="I323" s="108"/>
      <c r="J323" s="108"/>
      <c r="K323" s="108"/>
      <c r="L323" s="108"/>
      <c r="M323" s="108"/>
      <c r="N323" s="108"/>
      <c r="O323" s="108"/>
      <c r="P323" s="191"/>
      <c r="Q323" s="108"/>
      <c r="R323" s="191"/>
      <c r="S323" s="191"/>
      <c r="T323" s="108"/>
      <c r="U323" s="108"/>
      <c r="V323" s="108"/>
      <c r="W323" s="108"/>
      <c r="X323" s="108"/>
      <c r="Y323" s="108"/>
      <c r="Z323" s="108"/>
      <c r="AA323" s="108"/>
      <c r="AB323" s="108"/>
      <c r="AC323" s="108"/>
      <c r="AD323" s="108"/>
    </row>
    <row r="324" spans="1:30" ht="30" customHeight="1">
      <c r="A324" s="108"/>
      <c r="B324" s="108"/>
      <c r="C324" s="108"/>
      <c r="D324" s="108"/>
      <c r="E324" s="108"/>
      <c r="F324" s="108"/>
      <c r="G324" s="108"/>
      <c r="H324" s="108"/>
      <c r="I324" s="108"/>
      <c r="J324" s="108"/>
      <c r="K324" s="108"/>
      <c r="L324" s="108"/>
      <c r="M324" s="108"/>
      <c r="N324" s="108"/>
      <c r="O324" s="108"/>
      <c r="P324" s="191"/>
      <c r="Q324" s="108"/>
      <c r="R324" s="191"/>
      <c r="S324" s="191"/>
      <c r="T324" s="108"/>
      <c r="U324" s="108"/>
      <c r="V324" s="108"/>
      <c r="W324" s="108"/>
      <c r="X324" s="108"/>
      <c r="Y324" s="108"/>
      <c r="Z324" s="108"/>
      <c r="AA324" s="108"/>
      <c r="AB324" s="108"/>
      <c r="AC324" s="108"/>
      <c r="AD324" s="108"/>
    </row>
    <row r="325" spans="1:30" ht="30" customHeight="1">
      <c r="A325" s="108"/>
      <c r="B325" s="108"/>
      <c r="C325" s="108"/>
      <c r="D325" s="108"/>
      <c r="E325" s="108"/>
      <c r="F325" s="108"/>
      <c r="G325" s="108"/>
      <c r="H325" s="108"/>
      <c r="I325" s="108"/>
      <c r="J325" s="108"/>
      <c r="K325" s="108"/>
      <c r="L325" s="108"/>
      <c r="M325" s="108"/>
      <c r="N325" s="108"/>
      <c r="O325" s="108"/>
      <c r="P325" s="191"/>
      <c r="Q325" s="108"/>
      <c r="R325" s="191"/>
      <c r="S325" s="191"/>
      <c r="T325" s="108"/>
      <c r="U325" s="108"/>
      <c r="V325" s="108"/>
      <c r="W325" s="108"/>
      <c r="X325" s="108"/>
      <c r="Y325" s="108"/>
      <c r="Z325" s="108"/>
      <c r="AA325" s="108"/>
      <c r="AB325" s="108"/>
      <c r="AC325" s="108"/>
      <c r="AD325" s="108"/>
    </row>
    <row r="326" spans="1:30" ht="30" customHeight="1">
      <c r="A326" s="108"/>
      <c r="B326" s="108"/>
      <c r="C326" s="108"/>
      <c r="D326" s="108"/>
      <c r="E326" s="108"/>
      <c r="F326" s="108"/>
      <c r="G326" s="108"/>
      <c r="H326" s="108"/>
      <c r="I326" s="108"/>
      <c r="J326" s="108"/>
      <c r="K326" s="108"/>
      <c r="L326" s="108"/>
      <c r="M326" s="108"/>
      <c r="N326" s="108"/>
      <c r="O326" s="108"/>
      <c r="P326" s="191"/>
      <c r="Q326" s="108"/>
      <c r="R326" s="191"/>
      <c r="S326" s="191"/>
      <c r="T326" s="108"/>
      <c r="U326" s="108"/>
      <c r="V326" s="108"/>
      <c r="W326" s="108"/>
      <c r="X326" s="108"/>
      <c r="Y326" s="108"/>
      <c r="Z326" s="108"/>
      <c r="AA326" s="108"/>
      <c r="AB326" s="108"/>
      <c r="AC326" s="108"/>
      <c r="AD326" s="108"/>
    </row>
    <row r="327" spans="1:30" ht="30" customHeight="1">
      <c r="A327" s="108"/>
      <c r="B327" s="108"/>
      <c r="C327" s="108"/>
      <c r="D327" s="108"/>
      <c r="E327" s="108"/>
      <c r="F327" s="108"/>
      <c r="G327" s="108"/>
      <c r="H327" s="108"/>
      <c r="I327" s="108"/>
      <c r="J327" s="108"/>
      <c r="K327" s="108"/>
      <c r="L327" s="108"/>
      <c r="M327" s="108"/>
      <c r="N327" s="108"/>
      <c r="O327" s="108"/>
      <c r="P327" s="191"/>
      <c r="Q327" s="108"/>
      <c r="R327" s="191"/>
      <c r="S327" s="191"/>
      <c r="T327" s="108"/>
      <c r="U327" s="108"/>
      <c r="V327" s="108"/>
      <c r="W327" s="108"/>
      <c r="X327" s="108"/>
      <c r="Y327" s="108"/>
      <c r="Z327" s="108"/>
      <c r="AA327" s="108"/>
      <c r="AB327" s="108"/>
      <c r="AC327" s="108"/>
      <c r="AD327" s="108"/>
    </row>
    <row r="328" spans="1:30" ht="30" customHeight="1">
      <c r="A328" s="108"/>
      <c r="B328" s="108"/>
      <c r="C328" s="108"/>
      <c r="D328" s="108"/>
      <c r="E328" s="108"/>
      <c r="F328" s="108"/>
      <c r="G328" s="108"/>
      <c r="H328" s="108"/>
      <c r="I328" s="108"/>
      <c r="J328" s="108"/>
      <c r="K328" s="108"/>
      <c r="L328" s="108"/>
      <c r="M328" s="108"/>
      <c r="N328" s="108"/>
      <c r="O328" s="108"/>
      <c r="P328" s="191"/>
      <c r="Q328" s="108"/>
      <c r="R328" s="191"/>
      <c r="S328" s="191"/>
      <c r="T328" s="108"/>
      <c r="U328" s="108"/>
      <c r="V328" s="108"/>
      <c r="W328" s="108"/>
      <c r="X328" s="108"/>
      <c r="Y328" s="108"/>
      <c r="Z328" s="108"/>
      <c r="AA328" s="108"/>
      <c r="AB328" s="108"/>
      <c r="AC328" s="108"/>
      <c r="AD328" s="108"/>
    </row>
    <row r="329" spans="1:30" ht="30" customHeight="1">
      <c r="A329" s="108"/>
      <c r="B329" s="108"/>
      <c r="C329" s="108"/>
      <c r="D329" s="108"/>
      <c r="E329" s="108"/>
      <c r="F329" s="108"/>
      <c r="G329" s="108"/>
      <c r="H329" s="108"/>
      <c r="I329" s="108"/>
      <c r="J329" s="108"/>
      <c r="K329" s="108"/>
      <c r="L329" s="108"/>
      <c r="M329" s="108"/>
      <c r="N329" s="108"/>
      <c r="O329" s="108"/>
      <c r="P329" s="191"/>
      <c r="Q329" s="108"/>
      <c r="R329" s="191"/>
      <c r="S329" s="191"/>
      <c r="T329" s="108"/>
      <c r="U329" s="108"/>
      <c r="V329" s="108"/>
      <c r="W329" s="108"/>
      <c r="X329" s="108"/>
      <c r="Y329" s="108"/>
      <c r="Z329" s="108"/>
      <c r="AA329" s="108"/>
      <c r="AB329" s="108"/>
      <c r="AC329" s="108"/>
      <c r="AD329" s="108"/>
    </row>
    <row r="330" spans="1:30" ht="30" customHeight="1">
      <c r="A330" s="108"/>
      <c r="B330" s="108"/>
      <c r="C330" s="108"/>
      <c r="D330" s="108"/>
      <c r="E330" s="108"/>
      <c r="F330" s="108"/>
      <c r="G330" s="108"/>
      <c r="H330" s="108"/>
      <c r="I330" s="108"/>
      <c r="J330" s="108"/>
      <c r="K330" s="108"/>
      <c r="L330" s="108"/>
      <c r="M330" s="108"/>
      <c r="N330" s="108"/>
      <c r="O330" s="108"/>
      <c r="P330" s="191"/>
      <c r="Q330" s="108"/>
      <c r="R330" s="191"/>
      <c r="S330" s="191"/>
      <c r="T330" s="108"/>
      <c r="U330" s="108"/>
      <c r="V330" s="108"/>
      <c r="W330" s="108"/>
      <c r="X330" s="108"/>
      <c r="Y330" s="108"/>
      <c r="Z330" s="108"/>
      <c r="AA330" s="108"/>
      <c r="AB330" s="108"/>
      <c r="AC330" s="108"/>
      <c r="AD330" s="108"/>
    </row>
    <row r="331" spans="1:30" ht="30" customHeight="1">
      <c r="A331" s="108"/>
      <c r="B331" s="108"/>
      <c r="C331" s="108"/>
      <c r="D331" s="108"/>
      <c r="E331" s="108"/>
      <c r="F331" s="108"/>
      <c r="G331" s="108"/>
      <c r="H331" s="108"/>
      <c r="I331" s="108"/>
      <c r="J331" s="108"/>
      <c r="K331" s="108"/>
      <c r="L331" s="108"/>
      <c r="M331" s="108"/>
      <c r="N331" s="108"/>
      <c r="O331" s="108"/>
      <c r="P331" s="191"/>
      <c r="Q331" s="108"/>
      <c r="R331" s="191"/>
      <c r="S331" s="191"/>
      <c r="T331" s="108"/>
      <c r="U331" s="108"/>
      <c r="V331" s="108"/>
      <c r="W331" s="108"/>
      <c r="X331" s="108"/>
      <c r="Y331" s="108"/>
      <c r="Z331" s="108"/>
      <c r="AA331" s="108"/>
      <c r="AB331" s="108"/>
      <c r="AC331" s="108"/>
      <c r="AD331" s="108"/>
    </row>
    <row r="332" spans="1:30" ht="30" customHeight="1">
      <c r="A332" s="108"/>
      <c r="B332" s="108"/>
      <c r="C332" s="108"/>
      <c r="D332" s="108"/>
      <c r="E332" s="108"/>
      <c r="F332" s="108"/>
      <c r="G332" s="108"/>
      <c r="H332" s="108"/>
      <c r="I332" s="108"/>
      <c r="J332" s="108"/>
      <c r="K332" s="108"/>
      <c r="L332" s="108"/>
      <c r="M332" s="108"/>
      <c r="N332" s="108"/>
      <c r="O332" s="108"/>
      <c r="P332" s="191"/>
      <c r="Q332" s="108"/>
      <c r="R332" s="191"/>
      <c r="S332" s="191"/>
      <c r="T332" s="108"/>
      <c r="U332" s="108"/>
      <c r="V332" s="108"/>
      <c r="W332" s="108"/>
      <c r="X332" s="108"/>
      <c r="Y332" s="108"/>
      <c r="Z332" s="108"/>
      <c r="AA332" s="108"/>
      <c r="AB332" s="108"/>
      <c r="AC332" s="108"/>
      <c r="AD332" s="108"/>
    </row>
    <row r="333" spans="1:30" ht="30" customHeight="1">
      <c r="A333" s="108"/>
      <c r="B333" s="108"/>
      <c r="C333" s="108"/>
      <c r="D333" s="108"/>
      <c r="E333" s="108"/>
      <c r="F333" s="108"/>
      <c r="G333" s="108"/>
      <c r="H333" s="108"/>
      <c r="I333" s="108"/>
      <c r="J333" s="108"/>
      <c r="K333" s="108"/>
      <c r="L333" s="108"/>
      <c r="M333" s="108"/>
      <c r="N333" s="108"/>
      <c r="O333" s="108"/>
      <c r="P333" s="191"/>
      <c r="Q333" s="108"/>
      <c r="R333" s="191"/>
      <c r="S333" s="191"/>
      <c r="T333" s="108"/>
      <c r="U333" s="108"/>
      <c r="V333" s="108"/>
      <c r="W333" s="108"/>
      <c r="X333" s="108"/>
      <c r="Y333" s="108"/>
      <c r="Z333" s="108"/>
      <c r="AA333" s="108"/>
      <c r="AB333" s="108"/>
      <c r="AC333" s="108"/>
      <c r="AD333" s="108"/>
    </row>
    <row r="334" spans="1:30" ht="30" customHeight="1">
      <c r="A334" s="108"/>
      <c r="B334" s="108"/>
      <c r="C334" s="108"/>
      <c r="D334" s="108"/>
      <c r="E334" s="108"/>
      <c r="F334" s="108"/>
      <c r="G334" s="108"/>
      <c r="H334" s="108"/>
      <c r="I334" s="108"/>
      <c r="J334" s="108"/>
      <c r="K334" s="108"/>
      <c r="L334" s="108"/>
      <c r="M334" s="108"/>
      <c r="N334" s="108"/>
      <c r="O334" s="108"/>
      <c r="P334" s="191"/>
      <c r="Q334" s="108"/>
      <c r="R334" s="191"/>
      <c r="S334" s="191"/>
      <c r="T334" s="108"/>
      <c r="U334" s="108"/>
      <c r="V334" s="108"/>
      <c r="W334" s="108"/>
      <c r="X334" s="108"/>
      <c r="Y334" s="108"/>
      <c r="Z334" s="108"/>
      <c r="AA334" s="108"/>
      <c r="AB334" s="108"/>
      <c r="AC334" s="108"/>
      <c r="AD334" s="108"/>
    </row>
    <row r="335" spans="1:30" ht="30" customHeight="1">
      <c r="A335" s="108"/>
      <c r="B335" s="108"/>
      <c r="C335" s="108"/>
      <c r="D335" s="108"/>
      <c r="E335" s="108"/>
      <c r="F335" s="108"/>
      <c r="G335" s="108"/>
      <c r="H335" s="108"/>
      <c r="I335" s="108"/>
      <c r="J335" s="108"/>
      <c r="K335" s="108"/>
      <c r="L335" s="108"/>
      <c r="M335" s="108"/>
      <c r="N335" s="108"/>
      <c r="O335" s="108"/>
      <c r="P335" s="191"/>
      <c r="Q335" s="108"/>
      <c r="R335" s="191"/>
      <c r="S335" s="191"/>
      <c r="T335" s="108"/>
      <c r="U335" s="108"/>
      <c r="V335" s="108"/>
      <c r="W335" s="108"/>
      <c r="X335" s="108"/>
      <c r="Y335" s="108"/>
      <c r="Z335" s="108"/>
      <c r="AA335" s="108"/>
      <c r="AB335" s="108"/>
      <c r="AC335" s="108"/>
      <c r="AD335" s="108"/>
    </row>
    <row r="336" spans="1:30" ht="30" customHeight="1">
      <c r="A336" s="108"/>
      <c r="B336" s="108"/>
      <c r="C336" s="108"/>
      <c r="D336" s="108"/>
      <c r="E336" s="108"/>
      <c r="F336" s="108"/>
      <c r="G336" s="108"/>
      <c r="H336" s="108"/>
      <c r="I336" s="108"/>
      <c r="J336" s="108"/>
      <c r="K336" s="108"/>
      <c r="L336" s="108"/>
      <c r="M336" s="108"/>
      <c r="N336" s="108"/>
      <c r="O336" s="108"/>
      <c r="P336" s="191"/>
      <c r="Q336" s="108"/>
      <c r="R336" s="191"/>
      <c r="S336" s="191"/>
      <c r="T336" s="108"/>
      <c r="U336" s="108"/>
      <c r="V336" s="108"/>
      <c r="W336" s="108"/>
      <c r="X336" s="108"/>
      <c r="Y336" s="108"/>
      <c r="Z336" s="108"/>
      <c r="AA336" s="108"/>
      <c r="AB336" s="108"/>
      <c r="AC336" s="108"/>
      <c r="AD336" s="108"/>
    </row>
    <row r="337" spans="1:30" ht="30" customHeight="1">
      <c r="A337" s="108"/>
      <c r="B337" s="108"/>
      <c r="C337" s="108"/>
      <c r="D337" s="108"/>
      <c r="E337" s="108"/>
      <c r="F337" s="108"/>
      <c r="G337" s="108"/>
      <c r="H337" s="108"/>
      <c r="I337" s="108"/>
      <c r="J337" s="108"/>
      <c r="K337" s="108"/>
      <c r="L337" s="108"/>
      <c r="M337" s="108"/>
      <c r="N337" s="108"/>
      <c r="O337" s="108"/>
      <c r="P337" s="191"/>
      <c r="Q337" s="108"/>
      <c r="R337" s="191"/>
      <c r="S337" s="191"/>
      <c r="T337" s="108"/>
      <c r="U337" s="108"/>
      <c r="V337" s="108"/>
      <c r="W337" s="108"/>
      <c r="X337" s="108"/>
      <c r="Y337" s="108"/>
      <c r="Z337" s="108"/>
      <c r="AA337" s="108"/>
      <c r="AB337" s="108"/>
      <c r="AC337" s="108"/>
      <c r="AD337" s="108"/>
    </row>
    <row r="338" spans="1:30" ht="30" customHeight="1">
      <c r="A338" s="108"/>
      <c r="B338" s="108"/>
      <c r="C338" s="108"/>
      <c r="D338" s="108"/>
      <c r="E338" s="108"/>
      <c r="F338" s="108"/>
      <c r="G338" s="108"/>
      <c r="H338" s="108"/>
      <c r="I338" s="108"/>
      <c r="J338" s="108"/>
      <c r="K338" s="108"/>
      <c r="L338" s="108"/>
      <c r="M338" s="108"/>
      <c r="N338" s="108"/>
      <c r="O338" s="108"/>
      <c r="P338" s="191"/>
      <c r="Q338" s="108"/>
      <c r="R338" s="191"/>
      <c r="S338" s="191"/>
      <c r="T338" s="108"/>
      <c r="U338" s="108"/>
      <c r="V338" s="108"/>
      <c r="W338" s="108"/>
      <c r="X338" s="108"/>
      <c r="Y338" s="108"/>
      <c r="Z338" s="108"/>
      <c r="AA338" s="108"/>
      <c r="AB338" s="108"/>
      <c r="AC338" s="108"/>
      <c r="AD338" s="108"/>
    </row>
    <row r="339" spans="1:30" ht="30" customHeight="1">
      <c r="A339" s="108"/>
      <c r="B339" s="108"/>
      <c r="C339" s="108"/>
      <c r="D339" s="108"/>
      <c r="E339" s="108"/>
      <c r="F339" s="108"/>
      <c r="G339" s="108"/>
      <c r="H339" s="108"/>
      <c r="I339" s="108"/>
      <c r="J339" s="108"/>
      <c r="K339" s="108"/>
      <c r="L339" s="108"/>
      <c r="M339" s="108"/>
      <c r="N339" s="108"/>
      <c r="O339" s="108"/>
      <c r="P339" s="191"/>
      <c r="Q339" s="108"/>
      <c r="R339" s="191"/>
      <c r="S339" s="191"/>
      <c r="T339" s="108"/>
      <c r="U339" s="108"/>
      <c r="V339" s="108"/>
      <c r="W339" s="108"/>
      <c r="X339" s="108"/>
      <c r="Y339" s="108"/>
      <c r="Z339" s="108"/>
      <c r="AA339" s="108"/>
      <c r="AB339" s="108"/>
      <c r="AC339" s="108"/>
      <c r="AD339" s="108"/>
    </row>
    <row r="340" spans="1:30" ht="30" customHeight="1">
      <c r="A340" s="108"/>
      <c r="B340" s="108"/>
      <c r="C340" s="108"/>
      <c r="D340" s="108"/>
      <c r="E340" s="108"/>
      <c r="F340" s="108"/>
      <c r="G340" s="108"/>
      <c r="H340" s="108"/>
      <c r="I340" s="108"/>
      <c r="J340" s="108"/>
      <c r="K340" s="108"/>
      <c r="L340" s="108"/>
      <c r="M340" s="108"/>
      <c r="N340" s="108"/>
      <c r="O340" s="108"/>
      <c r="P340" s="191"/>
      <c r="Q340" s="108"/>
      <c r="R340" s="191"/>
      <c r="S340" s="191"/>
      <c r="T340" s="108"/>
      <c r="U340" s="108"/>
      <c r="V340" s="108"/>
      <c r="W340" s="108"/>
      <c r="X340" s="108"/>
      <c r="Y340" s="108"/>
      <c r="Z340" s="108"/>
      <c r="AA340" s="108"/>
      <c r="AB340" s="108"/>
      <c r="AC340" s="108"/>
      <c r="AD340" s="108"/>
    </row>
    <row r="341" spans="1:30" ht="30" customHeight="1">
      <c r="A341" s="108"/>
      <c r="B341" s="108"/>
      <c r="C341" s="108"/>
      <c r="D341" s="108"/>
      <c r="E341" s="108"/>
      <c r="F341" s="108"/>
      <c r="G341" s="108"/>
      <c r="H341" s="108"/>
      <c r="I341" s="108"/>
      <c r="J341" s="108"/>
      <c r="K341" s="108"/>
      <c r="L341" s="108"/>
      <c r="M341" s="108"/>
      <c r="N341" s="108"/>
      <c r="O341" s="108"/>
      <c r="P341" s="191"/>
      <c r="Q341" s="108"/>
      <c r="R341" s="191"/>
      <c r="S341" s="191"/>
      <c r="T341" s="108"/>
      <c r="U341" s="108"/>
      <c r="V341" s="108"/>
      <c r="W341" s="108"/>
      <c r="X341" s="108"/>
      <c r="Y341" s="108"/>
      <c r="Z341" s="108"/>
      <c r="AA341" s="108"/>
      <c r="AB341" s="108"/>
      <c r="AC341" s="108"/>
      <c r="AD341" s="108"/>
    </row>
    <row r="342" spans="1:30" ht="30" customHeight="1">
      <c r="A342" s="108"/>
      <c r="B342" s="108"/>
      <c r="C342" s="108"/>
      <c r="D342" s="108"/>
      <c r="E342" s="108"/>
      <c r="F342" s="108"/>
      <c r="G342" s="108"/>
      <c r="H342" s="108"/>
      <c r="I342" s="108"/>
      <c r="J342" s="108"/>
      <c r="K342" s="108"/>
      <c r="L342" s="108"/>
      <c r="M342" s="108"/>
      <c r="N342" s="108"/>
      <c r="O342" s="108"/>
      <c r="P342" s="191"/>
      <c r="Q342" s="108"/>
      <c r="R342" s="191"/>
      <c r="S342" s="191"/>
      <c r="T342" s="108"/>
      <c r="U342" s="108"/>
      <c r="V342" s="108"/>
      <c r="W342" s="108"/>
      <c r="X342" s="108"/>
      <c r="Y342" s="108"/>
      <c r="Z342" s="108"/>
      <c r="AA342" s="108"/>
      <c r="AB342" s="108"/>
      <c r="AC342" s="108"/>
      <c r="AD342" s="108"/>
    </row>
    <row r="343" spans="1:30" ht="30" customHeight="1">
      <c r="A343" s="108"/>
      <c r="B343" s="108"/>
      <c r="C343" s="108"/>
      <c r="D343" s="108"/>
      <c r="E343" s="108"/>
      <c r="F343" s="108"/>
      <c r="G343" s="108"/>
      <c r="H343" s="108"/>
      <c r="I343" s="108"/>
      <c r="J343" s="108"/>
      <c r="K343" s="108"/>
      <c r="L343" s="108"/>
      <c r="M343" s="108"/>
      <c r="N343" s="108"/>
      <c r="O343" s="108"/>
      <c r="P343" s="191"/>
      <c r="Q343" s="108"/>
      <c r="R343" s="191"/>
      <c r="S343" s="191"/>
      <c r="T343" s="108"/>
      <c r="U343" s="108"/>
      <c r="V343" s="108"/>
      <c r="W343" s="108"/>
      <c r="X343" s="108"/>
      <c r="Y343" s="108"/>
      <c r="Z343" s="108"/>
      <c r="AA343" s="108"/>
      <c r="AB343" s="108"/>
      <c r="AC343" s="108"/>
      <c r="AD343" s="108"/>
    </row>
    <row r="344" spans="1:30" ht="30" customHeight="1">
      <c r="A344" s="108"/>
      <c r="B344" s="108"/>
      <c r="C344" s="108"/>
      <c r="D344" s="108"/>
      <c r="E344" s="108"/>
      <c r="F344" s="108"/>
      <c r="G344" s="108"/>
      <c r="H344" s="108"/>
      <c r="I344" s="108"/>
      <c r="J344" s="108"/>
      <c r="K344" s="108"/>
      <c r="L344" s="108"/>
      <c r="M344" s="108"/>
      <c r="N344" s="108"/>
      <c r="O344" s="108"/>
      <c r="P344" s="191"/>
      <c r="Q344" s="108"/>
      <c r="R344" s="191"/>
      <c r="S344" s="191"/>
      <c r="T344" s="108"/>
      <c r="U344" s="108"/>
      <c r="V344" s="108"/>
      <c r="W344" s="108"/>
      <c r="X344" s="108"/>
      <c r="Y344" s="108"/>
      <c r="Z344" s="108"/>
      <c r="AA344" s="108"/>
      <c r="AB344" s="108"/>
      <c r="AC344" s="108"/>
      <c r="AD344" s="108"/>
    </row>
    <row r="345" spans="1:30" ht="30" customHeight="1">
      <c r="A345" s="108"/>
      <c r="B345" s="108"/>
      <c r="C345" s="108"/>
      <c r="D345" s="108"/>
      <c r="E345" s="108"/>
      <c r="F345" s="108"/>
      <c r="G345" s="108"/>
      <c r="H345" s="108"/>
      <c r="I345" s="108"/>
      <c r="J345" s="108"/>
      <c r="K345" s="108"/>
      <c r="L345" s="108"/>
      <c r="M345" s="108"/>
      <c r="N345" s="108"/>
      <c r="O345" s="108"/>
      <c r="P345" s="191"/>
      <c r="Q345" s="108"/>
      <c r="R345" s="191"/>
      <c r="S345" s="191"/>
      <c r="T345" s="108"/>
      <c r="U345" s="108"/>
      <c r="V345" s="108"/>
      <c r="W345" s="108"/>
      <c r="X345" s="108"/>
      <c r="Y345" s="108"/>
      <c r="Z345" s="108"/>
      <c r="AA345" s="108"/>
      <c r="AB345" s="108"/>
      <c r="AC345" s="108"/>
      <c r="AD345" s="108"/>
    </row>
    <row r="346" spans="1:30" ht="30" customHeight="1">
      <c r="A346" s="108"/>
      <c r="B346" s="108"/>
      <c r="C346" s="108"/>
      <c r="D346" s="108"/>
      <c r="E346" s="108"/>
      <c r="F346" s="108"/>
      <c r="G346" s="108"/>
      <c r="H346" s="108"/>
      <c r="I346" s="108"/>
      <c r="J346" s="108"/>
      <c r="K346" s="108"/>
      <c r="L346" s="108"/>
      <c r="M346" s="108"/>
      <c r="N346" s="108"/>
      <c r="O346" s="108"/>
      <c r="P346" s="191"/>
      <c r="Q346" s="108"/>
      <c r="R346" s="191"/>
      <c r="S346" s="191"/>
      <c r="T346" s="108"/>
      <c r="U346" s="108"/>
      <c r="V346" s="108"/>
      <c r="W346" s="108"/>
      <c r="X346" s="108"/>
      <c r="Y346" s="108"/>
      <c r="Z346" s="108"/>
      <c r="AA346" s="108"/>
      <c r="AB346" s="108"/>
      <c r="AC346" s="108"/>
      <c r="AD346" s="108"/>
    </row>
    <row r="347" spans="1:30" ht="30" customHeight="1">
      <c r="A347" s="108"/>
      <c r="B347" s="108"/>
      <c r="C347" s="108"/>
      <c r="D347" s="108"/>
      <c r="E347" s="108"/>
      <c r="F347" s="108"/>
      <c r="G347" s="108"/>
      <c r="H347" s="108"/>
      <c r="I347" s="108"/>
      <c r="J347" s="108"/>
      <c r="K347" s="108"/>
      <c r="L347" s="108"/>
      <c r="M347" s="108"/>
      <c r="N347" s="108"/>
      <c r="O347" s="108"/>
      <c r="P347" s="191"/>
      <c r="Q347" s="108"/>
      <c r="R347" s="191"/>
      <c r="S347" s="191"/>
      <c r="T347" s="108"/>
      <c r="U347" s="108"/>
      <c r="V347" s="108"/>
      <c r="W347" s="108"/>
      <c r="X347" s="108"/>
      <c r="Y347" s="108"/>
      <c r="Z347" s="108"/>
      <c r="AA347" s="108"/>
      <c r="AB347" s="108"/>
      <c r="AC347" s="108"/>
      <c r="AD347" s="108"/>
    </row>
    <row r="348" spans="1:30" ht="30" customHeight="1">
      <c r="A348" s="108"/>
      <c r="B348" s="108"/>
      <c r="C348" s="108"/>
      <c r="D348" s="108"/>
      <c r="E348" s="108"/>
      <c r="F348" s="108"/>
      <c r="G348" s="108"/>
      <c r="H348" s="108"/>
      <c r="I348" s="108"/>
      <c r="J348" s="108"/>
      <c r="K348" s="108"/>
      <c r="L348" s="108"/>
      <c r="M348" s="108"/>
      <c r="N348" s="108"/>
      <c r="O348" s="108"/>
      <c r="P348" s="191"/>
      <c r="Q348" s="108"/>
      <c r="R348" s="191"/>
      <c r="S348" s="191"/>
      <c r="T348" s="108"/>
      <c r="U348" s="108"/>
      <c r="V348" s="108"/>
      <c r="W348" s="108"/>
      <c r="X348" s="108"/>
      <c r="Y348" s="108"/>
      <c r="Z348" s="108"/>
      <c r="AA348" s="108"/>
      <c r="AB348" s="108"/>
      <c r="AC348" s="108"/>
      <c r="AD348" s="108"/>
    </row>
    <row r="349" spans="1:30" ht="30" customHeight="1">
      <c r="A349" s="108"/>
      <c r="B349" s="108"/>
      <c r="C349" s="108"/>
      <c r="D349" s="108"/>
      <c r="E349" s="108"/>
      <c r="F349" s="108"/>
      <c r="G349" s="108"/>
      <c r="H349" s="108"/>
      <c r="I349" s="108"/>
      <c r="J349" s="108"/>
      <c r="K349" s="108"/>
      <c r="L349" s="108"/>
      <c r="M349" s="108"/>
      <c r="N349" s="108"/>
      <c r="O349" s="108"/>
      <c r="P349" s="191"/>
      <c r="Q349" s="108"/>
      <c r="R349" s="191"/>
      <c r="S349" s="191"/>
      <c r="T349" s="108"/>
      <c r="U349" s="108"/>
      <c r="V349" s="108"/>
      <c r="W349" s="108"/>
      <c r="X349" s="108"/>
      <c r="Y349" s="108"/>
      <c r="Z349" s="108"/>
      <c r="AA349" s="108"/>
      <c r="AB349" s="108"/>
      <c r="AC349" s="108"/>
      <c r="AD349" s="108"/>
    </row>
    <row r="350" spans="1:30" ht="30" customHeight="1">
      <c r="A350" s="108"/>
      <c r="B350" s="108"/>
      <c r="C350" s="108"/>
      <c r="D350" s="108"/>
      <c r="E350" s="108"/>
      <c r="F350" s="108"/>
      <c r="G350" s="108"/>
      <c r="H350" s="108"/>
      <c r="I350" s="108"/>
      <c r="J350" s="108"/>
      <c r="K350" s="108"/>
      <c r="L350" s="108"/>
      <c r="M350" s="108"/>
      <c r="N350" s="108"/>
      <c r="O350" s="108"/>
      <c r="P350" s="191"/>
      <c r="Q350" s="108"/>
      <c r="R350" s="191"/>
      <c r="S350" s="191"/>
      <c r="T350" s="108"/>
      <c r="U350" s="108"/>
      <c r="V350" s="108"/>
      <c r="W350" s="108"/>
      <c r="X350" s="108"/>
      <c r="Y350" s="108"/>
      <c r="Z350" s="108"/>
      <c r="AA350" s="108"/>
      <c r="AB350" s="108"/>
      <c r="AC350" s="108"/>
      <c r="AD350" s="108"/>
    </row>
    <row r="351" spans="1:30" ht="30" customHeight="1">
      <c r="A351" s="108"/>
      <c r="B351" s="108"/>
      <c r="C351" s="108"/>
      <c r="D351" s="108"/>
      <c r="E351" s="108"/>
      <c r="F351" s="108"/>
      <c r="G351" s="108"/>
      <c r="H351" s="108"/>
      <c r="I351" s="108"/>
      <c r="J351" s="108"/>
      <c r="K351" s="108"/>
      <c r="L351" s="108"/>
      <c r="M351" s="108"/>
      <c r="N351" s="108"/>
      <c r="O351" s="108"/>
      <c r="P351" s="191"/>
      <c r="Q351" s="108"/>
      <c r="R351" s="191"/>
      <c r="S351" s="191"/>
      <c r="T351" s="108"/>
      <c r="U351" s="108"/>
      <c r="V351" s="108"/>
      <c r="W351" s="108"/>
      <c r="X351" s="108"/>
      <c r="Y351" s="108"/>
      <c r="Z351" s="108"/>
      <c r="AA351" s="108"/>
      <c r="AB351" s="108"/>
      <c r="AC351" s="108"/>
      <c r="AD351" s="108"/>
    </row>
    <row r="352" spans="1:30" ht="30" customHeight="1">
      <c r="A352" s="108"/>
      <c r="B352" s="108"/>
      <c r="C352" s="108"/>
      <c r="D352" s="108"/>
      <c r="E352" s="108"/>
      <c r="F352" s="108"/>
      <c r="G352" s="108"/>
      <c r="H352" s="108"/>
      <c r="I352" s="108"/>
      <c r="J352" s="108"/>
      <c r="K352" s="108"/>
      <c r="L352" s="108"/>
      <c r="M352" s="108"/>
      <c r="N352" s="108"/>
      <c r="O352" s="108"/>
      <c r="P352" s="191"/>
      <c r="Q352" s="108"/>
      <c r="R352" s="191"/>
      <c r="S352" s="191"/>
      <c r="T352" s="108"/>
      <c r="U352" s="108"/>
      <c r="V352" s="108"/>
      <c r="W352" s="108"/>
      <c r="X352" s="108"/>
      <c r="Y352" s="108"/>
      <c r="Z352" s="108"/>
      <c r="AA352" s="108"/>
      <c r="AB352" s="108"/>
      <c r="AC352" s="108"/>
      <c r="AD352" s="108"/>
    </row>
    <row r="353" spans="1:30" ht="30" customHeight="1">
      <c r="A353" s="108"/>
      <c r="B353" s="108"/>
      <c r="C353" s="108"/>
      <c r="D353" s="108"/>
      <c r="E353" s="108"/>
      <c r="F353" s="108"/>
      <c r="G353" s="108"/>
      <c r="H353" s="108"/>
      <c r="I353" s="108"/>
      <c r="J353" s="108"/>
      <c r="K353" s="108"/>
      <c r="L353" s="108"/>
      <c r="M353" s="108"/>
      <c r="N353" s="108"/>
      <c r="O353" s="108"/>
      <c r="P353" s="191"/>
      <c r="Q353" s="108"/>
      <c r="R353" s="191"/>
      <c r="S353" s="191"/>
      <c r="T353" s="108"/>
      <c r="U353" s="108"/>
      <c r="V353" s="108"/>
      <c r="W353" s="108"/>
      <c r="X353" s="108"/>
      <c r="Y353" s="108"/>
      <c r="Z353" s="108"/>
      <c r="AA353" s="108"/>
      <c r="AB353" s="108"/>
      <c r="AC353" s="108"/>
      <c r="AD353" s="108"/>
    </row>
    <row r="354" spans="1:30" ht="30" customHeight="1">
      <c r="A354" s="108"/>
      <c r="B354" s="108"/>
      <c r="C354" s="108"/>
      <c r="D354" s="108"/>
      <c r="E354" s="108"/>
      <c r="F354" s="108"/>
      <c r="G354" s="108"/>
      <c r="H354" s="108"/>
      <c r="I354" s="108"/>
      <c r="J354" s="108"/>
      <c r="K354" s="108"/>
      <c r="L354" s="108"/>
      <c r="M354" s="108"/>
      <c r="N354" s="108"/>
      <c r="O354" s="108"/>
      <c r="P354" s="191"/>
      <c r="Q354" s="108"/>
      <c r="R354" s="191"/>
      <c r="S354" s="191"/>
      <c r="T354" s="108"/>
      <c r="U354" s="108"/>
      <c r="V354" s="108"/>
      <c r="W354" s="108"/>
      <c r="X354" s="108"/>
      <c r="Y354" s="108"/>
      <c r="Z354" s="108"/>
      <c r="AA354" s="108"/>
      <c r="AB354" s="108"/>
      <c r="AC354" s="108"/>
      <c r="AD354" s="108"/>
    </row>
    <row r="355" spans="1:30" ht="30" customHeight="1">
      <c r="A355" s="108"/>
      <c r="B355" s="108"/>
      <c r="C355" s="108"/>
      <c r="D355" s="108"/>
      <c r="E355" s="108"/>
      <c r="F355" s="108"/>
      <c r="G355" s="108"/>
      <c r="H355" s="108"/>
      <c r="I355" s="108"/>
      <c r="J355" s="108"/>
      <c r="K355" s="108"/>
      <c r="L355" s="108"/>
      <c r="M355" s="108"/>
      <c r="N355" s="108"/>
      <c r="O355" s="108"/>
      <c r="P355" s="191"/>
      <c r="Q355" s="108"/>
      <c r="R355" s="191"/>
      <c r="S355" s="191"/>
      <c r="T355" s="108"/>
      <c r="U355" s="108"/>
      <c r="V355" s="108"/>
      <c r="W355" s="108"/>
      <c r="X355" s="108"/>
      <c r="Y355" s="108"/>
      <c r="Z355" s="108"/>
      <c r="AA355" s="108"/>
      <c r="AB355" s="108"/>
      <c r="AC355" s="108"/>
      <c r="AD355" s="108"/>
    </row>
    <row r="356" spans="1:30" ht="30" customHeight="1">
      <c r="A356" s="108"/>
      <c r="B356" s="108"/>
      <c r="C356" s="108"/>
      <c r="D356" s="108"/>
      <c r="E356" s="108"/>
      <c r="F356" s="108"/>
      <c r="G356" s="108"/>
      <c r="H356" s="108"/>
      <c r="I356" s="108"/>
      <c r="J356" s="108"/>
      <c r="K356" s="108"/>
      <c r="L356" s="108"/>
      <c r="M356" s="108"/>
      <c r="N356" s="108"/>
      <c r="O356" s="108"/>
      <c r="P356" s="191"/>
      <c r="Q356" s="108"/>
      <c r="R356" s="191"/>
      <c r="S356" s="191"/>
      <c r="T356" s="108"/>
      <c r="U356" s="108"/>
      <c r="V356" s="108"/>
      <c r="W356" s="108"/>
      <c r="X356" s="108"/>
      <c r="Y356" s="108"/>
      <c r="Z356" s="108"/>
      <c r="AA356" s="108"/>
      <c r="AB356" s="108"/>
      <c r="AC356" s="108"/>
      <c r="AD356" s="108"/>
    </row>
    <row r="357" spans="1:30" ht="30" customHeight="1">
      <c r="A357" s="108"/>
      <c r="B357" s="108"/>
      <c r="C357" s="108"/>
      <c r="D357" s="108"/>
      <c r="E357" s="108"/>
      <c r="F357" s="108"/>
      <c r="G357" s="108"/>
      <c r="H357" s="108"/>
      <c r="I357" s="108"/>
      <c r="J357" s="108"/>
      <c r="K357" s="108"/>
      <c r="L357" s="108"/>
      <c r="M357" s="108"/>
      <c r="N357" s="108"/>
      <c r="O357" s="108"/>
      <c r="P357" s="191"/>
      <c r="Q357" s="108"/>
      <c r="R357" s="191"/>
      <c r="S357" s="191"/>
      <c r="T357" s="108"/>
      <c r="U357" s="108"/>
      <c r="V357" s="108"/>
      <c r="W357" s="108"/>
      <c r="X357" s="108"/>
      <c r="Y357" s="108"/>
      <c r="Z357" s="108"/>
      <c r="AA357" s="108"/>
      <c r="AB357" s="108"/>
      <c r="AC357" s="108"/>
      <c r="AD357" s="108"/>
    </row>
    <row r="358" spans="1:30" ht="30" customHeight="1">
      <c r="A358" s="108"/>
      <c r="B358" s="108"/>
      <c r="C358" s="108"/>
      <c r="D358" s="108"/>
      <c r="E358" s="108"/>
      <c r="F358" s="108"/>
      <c r="G358" s="108"/>
      <c r="H358" s="108"/>
      <c r="I358" s="108"/>
      <c r="J358" s="108"/>
      <c r="K358" s="108"/>
      <c r="L358" s="108"/>
      <c r="M358" s="108"/>
      <c r="N358" s="108"/>
      <c r="O358" s="108"/>
      <c r="P358" s="191"/>
      <c r="Q358" s="108"/>
      <c r="R358" s="191"/>
      <c r="S358" s="191"/>
      <c r="T358" s="108"/>
      <c r="U358" s="108"/>
      <c r="V358" s="108"/>
      <c r="W358" s="108"/>
      <c r="X358" s="108"/>
      <c r="Y358" s="108"/>
      <c r="Z358" s="108"/>
      <c r="AA358" s="108"/>
      <c r="AB358" s="108"/>
      <c r="AC358" s="108"/>
      <c r="AD358" s="108"/>
    </row>
    <row r="359" spans="1:30" ht="30" customHeight="1">
      <c r="A359" s="108"/>
      <c r="B359" s="108"/>
      <c r="C359" s="108"/>
      <c r="D359" s="108"/>
      <c r="E359" s="108"/>
      <c r="F359" s="108"/>
      <c r="G359" s="108"/>
      <c r="H359" s="108"/>
      <c r="I359" s="108"/>
      <c r="J359" s="108"/>
      <c r="K359" s="108"/>
      <c r="L359" s="108"/>
      <c r="M359" s="108"/>
      <c r="N359" s="108"/>
      <c r="O359" s="108"/>
      <c r="P359" s="191"/>
      <c r="Q359" s="108"/>
      <c r="R359" s="191"/>
      <c r="S359" s="191"/>
      <c r="T359" s="108"/>
      <c r="U359" s="108"/>
      <c r="V359" s="108"/>
      <c r="W359" s="108"/>
      <c r="X359" s="108"/>
      <c r="Y359" s="108"/>
      <c r="Z359" s="108"/>
      <c r="AA359" s="108"/>
      <c r="AB359" s="108"/>
      <c r="AC359" s="108"/>
      <c r="AD359" s="108"/>
    </row>
    <row r="360" spans="1:30" ht="30" customHeight="1">
      <c r="A360" s="108"/>
      <c r="B360" s="108"/>
      <c r="C360" s="108"/>
      <c r="D360" s="108"/>
      <c r="E360" s="108"/>
      <c r="F360" s="108"/>
      <c r="G360" s="108"/>
      <c r="H360" s="108"/>
      <c r="I360" s="108"/>
      <c r="J360" s="108"/>
      <c r="K360" s="108"/>
      <c r="L360" s="108"/>
      <c r="M360" s="108"/>
      <c r="N360" s="108"/>
      <c r="O360" s="108"/>
      <c r="P360" s="191"/>
      <c r="Q360" s="108"/>
      <c r="R360" s="191"/>
      <c r="S360" s="191"/>
      <c r="T360" s="108"/>
      <c r="U360" s="108"/>
      <c r="V360" s="108"/>
      <c r="W360" s="108"/>
      <c r="X360" s="108"/>
      <c r="Y360" s="108"/>
      <c r="Z360" s="108"/>
      <c r="AA360" s="108"/>
      <c r="AB360" s="108"/>
      <c r="AC360" s="108"/>
      <c r="AD360" s="108"/>
    </row>
    <row r="361" spans="1:30" ht="30" customHeight="1">
      <c r="A361" s="108"/>
      <c r="B361" s="108"/>
      <c r="C361" s="108"/>
      <c r="D361" s="108"/>
      <c r="E361" s="108"/>
      <c r="F361" s="108"/>
      <c r="G361" s="108"/>
      <c r="H361" s="108"/>
      <c r="I361" s="108"/>
      <c r="J361" s="108"/>
      <c r="K361" s="108"/>
      <c r="L361" s="108"/>
      <c r="M361" s="108"/>
      <c r="N361" s="108"/>
      <c r="O361" s="108"/>
      <c r="P361" s="191"/>
      <c r="Q361" s="108"/>
      <c r="R361" s="191"/>
      <c r="S361" s="191"/>
      <c r="T361" s="108"/>
      <c r="U361" s="108"/>
      <c r="V361" s="108"/>
      <c r="W361" s="108"/>
      <c r="X361" s="108"/>
      <c r="Y361" s="108"/>
      <c r="Z361" s="108"/>
      <c r="AA361" s="108"/>
      <c r="AB361" s="108"/>
      <c r="AC361" s="108"/>
      <c r="AD361" s="108"/>
    </row>
    <row r="362" spans="1:30" ht="30" customHeight="1">
      <c r="A362" s="108"/>
      <c r="B362" s="108"/>
      <c r="C362" s="108"/>
      <c r="D362" s="108"/>
      <c r="E362" s="108"/>
      <c r="F362" s="108"/>
      <c r="G362" s="108"/>
      <c r="H362" s="108"/>
      <c r="I362" s="108"/>
      <c r="J362" s="108"/>
      <c r="K362" s="108"/>
      <c r="L362" s="108"/>
      <c r="M362" s="108"/>
      <c r="N362" s="108"/>
      <c r="O362" s="108"/>
      <c r="P362" s="191"/>
      <c r="Q362" s="108"/>
      <c r="R362" s="191"/>
      <c r="S362" s="191"/>
      <c r="T362" s="108"/>
      <c r="U362" s="108"/>
      <c r="V362" s="108"/>
      <c r="W362" s="108"/>
      <c r="X362" s="108"/>
      <c r="Y362" s="108"/>
      <c r="Z362" s="108"/>
      <c r="AA362" s="108"/>
      <c r="AB362" s="108"/>
      <c r="AC362" s="108"/>
      <c r="AD362" s="108"/>
    </row>
    <row r="363" spans="1:30" ht="30" customHeight="1">
      <c r="A363" s="108"/>
      <c r="B363" s="108"/>
      <c r="C363" s="108"/>
      <c r="D363" s="108"/>
      <c r="E363" s="108"/>
      <c r="F363" s="108"/>
      <c r="G363" s="108"/>
      <c r="H363" s="108"/>
      <c r="I363" s="108"/>
      <c r="J363" s="108"/>
      <c r="K363" s="108"/>
      <c r="L363" s="108"/>
      <c r="M363" s="108"/>
      <c r="N363" s="108"/>
      <c r="O363" s="108"/>
      <c r="P363" s="191"/>
      <c r="Q363" s="108"/>
      <c r="R363" s="191"/>
      <c r="S363" s="191"/>
      <c r="T363" s="108"/>
      <c r="U363" s="108"/>
      <c r="V363" s="108"/>
      <c r="W363" s="108"/>
      <c r="X363" s="108"/>
      <c r="Y363" s="108"/>
      <c r="Z363" s="108"/>
      <c r="AA363" s="108"/>
      <c r="AB363" s="108"/>
      <c r="AC363" s="108"/>
      <c r="AD363" s="108"/>
    </row>
    <row r="364" spans="1:30" ht="30" customHeight="1">
      <c r="A364" s="108"/>
      <c r="B364" s="108"/>
      <c r="C364" s="108"/>
      <c r="D364" s="108"/>
      <c r="E364" s="108"/>
      <c r="F364" s="108"/>
      <c r="G364" s="108"/>
      <c r="H364" s="108"/>
      <c r="I364" s="108"/>
      <c r="J364" s="108"/>
      <c r="K364" s="108"/>
      <c r="L364" s="108"/>
      <c r="M364" s="108"/>
      <c r="N364" s="108"/>
      <c r="O364" s="108"/>
      <c r="P364" s="191"/>
      <c r="Q364" s="108"/>
      <c r="R364" s="191"/>
      <c r="S364" s="191"/>
      <c r="T364" s="108"/>
      <c r="U364" s="108"/>
      <c r="V364" s="108"/>
      <c r="W364" s="108"/>
      <c r="X364" s="108"/>
      <c r="Y364" s="108"/>
      <c r="Z364" s="108"/>
      <c r="AA364" s="108"/>
      <c r="AB364" s="108"/>
      <c r="AC364" s="108"/>
      <c r="AD364" s="108"/>
    </row>
    <row r="365" spans="1:30" ht="30" customHeight="1">
      <c r="A365" s="108"/>
      <c r="B365" s="108"/>
      <c r="C365" s="108"/>
      <c r="D365" s="108"/>
      <c r="E365" s="108"/>
      <c r="F365" s="108"/>
      <c r="G365" s="108"/>
      <c r="H365" s="108"/>
      <c r="I365" s="108"/>
      <c r="J365" s="108"/>
      <c r="K365" s="108"/>
      <c r="L365" s="108"/>
      <c r="M365" s="108"/>
      <c r="N365" s="108"/>
      <c r="O365" s="108"/>
      <c r="P365" s="191"/>
      <c r="Q365" s="108"/>
      <c r="R365" s="191"/>
      <c r="S365" s="191"/>
      <c r="T365" s="108"/>
      <c r="U365" s="108"/>
      <c r="V365" s="108"/>
      <c r="W365" s="108"/>
      <c r="X365" s="108"/>
      <c r="Y365" s="108"/>
      <c r="Z365" s="108"/>
      <c r="AA365" s="108"/>
      <c r="AB365" s="108"/>
      <c r="AC365" s="108"/>
      <c r="AD365" s="108"/>
    </row>
    <row r="366" spans="1:30" ht="30" customHeight="1">
      <c r="A366" s="108"/>
      <c r="B366" s="108"/>
      <c r="C366" s="108"/>
      <c r="D366" s="108"/>
      <c r="E366" s="108"/>
      <c r="F366" s="108"/>
      <c r="G366" s="108"/>
      <c r="H366" s="108"/>
      <c r="I366" s="108"/>
      <c r="J366" s="108"/>
      <c r="K366" s="108"/>
      <c r="L366" s="108"/>
      <c r="M366" s="108"/>
      <c r="N366" s="108"/>
      <c r="O366" s="108"/>
      <c r="P366" s="191"/>
      <c r="Q366" s="108"/>
      <c r="R366" s="191"/>
      <c r="S366" s="191"/>
      <c r="T366" s="108"/>
      <c r="U366" s="108"/>
      <c r="V366" s="108"/>
      <c r="W366" s="108"/>
      <c r="X366" s="108"/>
      <c r="Y366" s="108"/>
      <c r="Z366" s="108"/>
      <c r="AA366" s="108"/>
      <c r="AB366" s="108"/>
      <c r="AC366" s="108"/>
      <c r="AD366" s="108"/>
    </row>
    <row r="367" spans="1:30" ht="30" customHeight="1">
      <c r="A367" s="108"/>
      <c r="B367" s="108"/>
      <c r="C367" s="108"/>
      <c r="D367" s="108"/>
      <c r="E367" s="108"/>
      <c r="F367" s="108"/>
      <c r="G367" s="108"/>
      <c r="H367" s="108"/>
      <c r="I367" s="108"/>
      <c r="J367" s="108"/>
      <c r="K367" s="108"/>
      <c r="L367" s="108"/>
      <c r="M367" s="108"/>
      <c r="N367" s="108"/>
      <c r="O367" s="108"/>
      <c r="P367" s="191"/>
      <c r="Q367" s="108"/>
      <c r="R367" s="191"/>
      <c r="S367" s="191"/>
      <c r="T367" s="108"/>
      <c r="U367" s="108"/>
      <c r="V367" s="108"/>
      <c r="W367" s="108"/>
      <c r="X367" s="108"/>
      <c r="Y367" s="108"/>
      <c r="Z367" s="108"/>
      <c r="AA367" s="108"/>
      <c r="AB367" s="108"/>
      <c r="AC367" s="108"/>
      <c r="AD367" s="108"/>
    </row>
    <row r="368" spans="1:30" ht="30" customHeight="1">
      <c r="A368" s="108"/>
      <c r="B368" s="108"/>
      <c r="C368" s="108"/>
      <c r="D368" s="108"/>
      <c r="E368" s="108"/>
      <c r="F368" s="108"/>
      <c r="G368" s="108"/>
      <c r="H368" s="108"/>
      <c r="I368" s="108"/>
      <c r="J368" s="108"/>
      <c r="K368" s="108"/>
      <c r="L368" s="108"/>
      <c r="M368" s="108"/>
      <c r="N368" s="108"/>
      <c r="O368" s="108"/>
      <c r="P368" s="191"/>
      <c r="Q368" s="108"/>
      <c r="R368" s="191"/>
      <c r="S368" s="191"/>
      <c r="T368" s="108"/>
      <c r="U368" s="108"/>
      <c r="V368" s="108"/>
      <c r="W368" s="108"/>
      <c r="X368" s="108"/>
      <c r="Y368" s="108"/>
      <c r="Z368" s="108"/>
      <c r="AA368" s="108"/>
      <c r="AB368" s="108"/>
      <c r="AC368" s="108"/>
      <c r="AD368" s="108"/>
    </row>
    <row r="369" spans="1:30" ht="30" customHeight="1">
      <c r="A369" s="108"/>
      <c r="B369" s="108"/>
      <c r="C369" s="108"/>
      <c r="D369" s="108"/>
      <c r="E369" s="108"/>
      <c r="F369" s="108"/>
      <c r="G369" s="108"/>
      <c r="H369" s="108"/>
      <c r="I369" s="108"/>
      <c r="J369" s="108"/>
      <c r="K369" s="108"/>
      <c r="L369" s="108"/>
      <c r="M369" s="108"/>
      <c r="N369" s="108"/>
      <c r="O369" s="108"/>
      <c r="P369" s="191"/>
      <c r="Q369" s="108"/>
      <c r="R369" s="191"/>
      <c r="S369" s="191"/>
      <c r="T369" s="108"/>
      <c r="U369" s="108"/>
      <c r="V369" s="108"/>
      <c r="W369" s="108"/>
      <c r="X369" s="108"/>
      <c r="Y369" s="108"/>
      <c r="Z369" s="108"/>
      <c r="AA369" s="108"/>
      <c r="AB369" s="108"/>
      <c r="AC369" s="108"/>
      <c r="AD369" s="108"/>
    </row>
    <row r="370" spans="1:30" ht="30" customHeight="1">
      <c r="A370" s="108"/>
      <c r="B370" s="108"/>
      <c r="C370" s="108"/>
      <c r="D370" s="108"/>
      <c r="E370" s="108"/>
      <c r="F370" s="108"/>
      <c r="G370" s="108"/>
      <c r="H370" s="108"/>
      <c r="I370" s="108"/>
      <c r="J370" s="108"/>
      <c r="K370" s="108"/>
      <c r="L370" s="108"/>
      <c r="M370" s="108"/>
      <c r="N370" s="108"/>
      <c r="O370" s="108"/>
      <c r="P370" s="191"/>
      <c r="Q370" s="108"/>
      <c r="R370" s="191"/>
      <c r="S370" s="191"/>
      <c r="T370" s="108"/>
      <c r="U370" s="108"/>
      <c r="V370" s="108"/>
      <c r="W370" s="108"/>
      <c r="X370" s="108"/>
      <c r="Y370" s="108"/>
      <c r="Z370" s="108"/>
      <c r="AA370" s="108"/>
      <c r="AB370" s="108"/>
      <c r="AC370" s="108"/>
      <c r="AD370" s="108"/>
    </row>
    <row r="371" spans="1:30" ht="30" customHeight="1">
      <c r="A371" s="108"/>
      <c r="B371" s="108"/>
      <c r="C371" s="108"/>
      <c r="D371" s="108"/>
      <c r="E371" s="108"/>
      <c r="F371" s="108"/>
      <c r="G371" s="108"/>
      <c r="H371" s="108"/>
      <c r="I371" s="108"/>
      <c r="J371" s="108"/>
      <c r="K371" s="108"/>
      <c r="L371" s="108"/>
      <c r="M371" s="108"/>
      <c r="N371" s="108"/>
      <c r="O371" s="108"/>
      <c r="P371" s="191"/>
      <c r="Q371" s="108"/>
      <c r="R371" s="191"/>
      <c r="S371" s="191"/>
      <c r="T371" s="108"/>
      <c r="U371" s="108"/>
      <c r="V371" s="108"/>
      <c r="W371" s="108"/>
      <c r="X371" s="108"/>
      <c r="Y371" s="108"/>
      <c r="Z371" s="108"/>
      <c r="AA371" s="108"/>
      <c r="AB371" s="108"/>
      <c r="AC371" s="108"/>
      <c r="AD371" s="108"/>
    </row>
    <row r="372" spans="1:30" ht="30" customHeight="1">
      <c r="A372" s="108"/>
      <c r="B372" s="108"/>
      <c r="C372" s="108"/>
      <c r="D372" s="108"/>
      <c r="E372" s="108"/>
      <c r="F372" s="108"/>
      <c r="G372" s="108"/>
      <c r="H372" s="108"/>
      <c r="I372" s="108"/>
      <c r="J372" s="108"/>
      <c r="K372" s="108"/>
      <c r="L372" s="108"/>
      <c r="M372" s="108"/>
      <c r="N372" s="108"/>
      <c r="O372" s="108"/>
      <c r="P372" s="191"/>
      <c r="Q372" s="108"/>
      <c r="R372" s="191"/>
      <c r="S372" s="191"/>
      <c r="T372" s="108"/>
      <c r="U372" s="108"/>
      <c r="V372" s="108"/>
      <c r="W372" s="108"/>
      <c r="X372" s="108"/>
      <c r="Y372" s="108"/>
      <c r="Z372" s="108"/>
      <c r="AA372" s="108"/>
      <c r="AB372" s="108"/>
      <c r="AC372" s="108"/>
      <c r="AD372" s="108"/>
    </row>
    <row r="373" spans="1:30" ht="30" customHeight="1">
      <c r="A373" s="108"/>
      <c r="B373" s="108"/>
      <c r="C373" s="108"/>
      <c r="D373" s="108"/>
      <c r="E373" s="108"/>
      <c r="F373" s="108"/>
      <c r="G373" s="108"/>
      <c r="H373" s="108"/>
      <c r="I373" s="108"/>
      <c r="J373" s="108"/>
      <c r="K373" s="108"/>
      <c r="L373" s="108"/>
      <c r="M373" s="108"/>
      <c r="N373" s="108"/>
      <c r="O373" s="108"/>
      <c r="P373" s="191"/>
      <c r="Q373" s="108"/>
      <c r="R373" s="191"/>
      <c r="S373" s="191"/>
      <c r="T373" s="108"/>
      <c r="U373" s="108"/>
      <c r="V373" s="108"/>
      <c r="W373" s="108"/>
      <c r="X373" s="108"/>
      <c r="Y373" s="108"/>
      <c r="Z373" s="108"/>
      <c r="AA373" s="108"/>
      <c r="AB373" s="108"/>
      <c r="AC373" s="108"/>
      <c r="AD373" s="108"/>
    </row>
    <row r="374" spans="1:30" ht="30" customHeight="1">
      <c r="A374" s="108"/>
      <c r="B374" s="108"/>
      <c r="C374" s="108"/>
      <c r="D374" s="108"/>
      <c r="E374" s="108"/>
      <c r="F374" s="108"/>
      <c r="G374" s="108"/>
      <c r="H374" s="108"/>
      <c r="I374" s="108"/>
      <c r="J374" s="108"/>
      <c r="K374" s="108"/>
      <c r="L374" s="108"/>
      <c r="M374" s="108"/>
      <c r="N374" s="108"/>
      <c r="O374" s="108"/>
      <c r="P374" s="191"/>
      <c r="Q374" s="108"/>
      <c r="R374" s="191"/>
      <c r="S374" s="191"/>
      <c r="T374" s="108"/>
      <c r="U374" s="108"/>
      <c r="V374" s="108"/>
      <c r="W374" s="108"/>
      <c r="X374" s="108"/>
      <c r="Y374" s="108"/>
      <c r="Z374" s="108"/>
      <c r="AA374" s="108"/>
      <c r="AB374" s="108"/>
      <c r="AC374" s="108"/>
      <c r="AD374" s="108"/>
    </row>
    <row r="375" spans="1:30" ht="30" customHeight="1">
      <c r="A375" s="108"/>
      <c r="B375" s="108"/>
      <c r="C375" s="108"/>
      <c r="D375" s="108"/>
      <c r="E375" s="108"/>
      <c r="F375" s="108"/>
      <c r="G375" s="108"/>
      <c r="H375" s="108"/>
      <c r="I375" s="108"/>
      <c r="J375" s="108"/>
      <c r="K375" s="108"/>
      <c r="L375" s="108"/>
      <c r="M375" s="108"/>
      <c r="N375" s="108"/>
      <c r="O375" s="108"/>
      <c r="P375" s="191"/>
      <c r="Q375" s="108"/>
      <c r="R375" s="191"/>
      <c r="S375" s="191"/>
      <c r="T375" s="108"/>
      <c r="U375" s="108"/>
      <c r="V375" s="108"/>
      <c r="W375" s="108"/>
      <c r="X375" s="108"/>
      <c r="Y375" s="108"/>
      <c r="Z375" s="108"/>
      <c r="AA375" s="108"/>
      <c r="AB375" s="108"/>
      <c r="AC375" s="108"/>
      <c r="AD375" s="108"/>
    </row>
    <row r="376" spans="1:30" ht="30" customHeight="1">
      <c r="A376" s="108"/>
      <c r="B376" s="108"/>
      <c r="C376" s="108"/>
      <c r="D376" s="108"/>
      <c r="E376" s="108"/>
      <c r="F376" s="108"/>
      <c r="G376" s="108"/>
      <c r="H376" s="108"/>
      <c r="I376" s="108"/>
      <c r="J376" s="108"/>
      <c r="K376" s="108"/>
      <c r="L376" s="108"/>
      <c r="M376" s="108"/>
      <c r="N376" s="108"/>
      <c r="O376" s="108"/>
      <c r="P376" s="191"/>
      <c r="Q376" s="108"/>
      <c r="R376" s="191"/>
      <c r="S376" s="191"/>
      <c r="T376" s="108"/>
      <c r="U376" s="108"/>
      <c r="V376" s="108"/>
      <c r="W376" s="108"/>
      <c r="X376" s="108"/>
      <c r="Y376" s="108"/>
      <c r="Z376" s="108"/>
      <c r="AA376" s="108"/>
      <c r="AB376" s="108"/>
      <c r="AC376" s="108"/>
      <c r="AD376" s="108"/>
    </row>
    <row r="377" spans="1:30" ht="30" customHeight="1">
      <c r="A377" s="108"/>
      <c r="B377" s="108"/>
      <c r="C377" s="108"/>
      <c r="D377" s="108"/>
      <c r="E377" s="108"/>
      <c r="F377" s="108"/>
      <c r="G377" s="108"/>
      <c r="H377" s="108"/>
      <c r="I377" s="108"/>
      <c r="J377" s="108"/>
      <c r="K377" s="108"/>
      <c r="L377" s="108"/>
      <c r="M377" s="108"/>
      <c r="N377" s="108"/>
      <c r="O377" s="108"/>
      <c r="P377" s="191"/>
      <c r="Q377" s="108"/>
      <c r="R377" s="191"/>
      <c r="S377" s="191"/>
      <c r="T377" s="108"/>
      <c r="U377" s="108"/>
      <c r="V377" s="108"/>
      <c r="W377" s="108"/>
      <c r="X377" s="108"/>
      <c r="Y377" s="108"/>
      <c r="Z377" s="108"/>
      <c r="AA377" s="108"/>
      <c r="AB377" s="108"/>
      <c r="AC377" s="108"/>
      <c r="AD377" s="108"/>
    </row>
    <row r="378" spans="1:30" ht="30" customHeight="1">
      <c r="A378" s="108"/>
      <c r="B378" s="108"/>
      <c r="C378" s="108"/>
      <c r="D378" s="108"/>
      <c r="E378" s="108"/>
      <c r="F378" s="108"/>
      <c r="G378" s="108"/>
      <c r="H378" s="108"/>
      <c r="I378" s="108"/>
      <c r="J378" s="108"/>
      <c r="K378" s="108"/>
      <c r="L378" s="108"/>
      <c r="M378" s="108"/>
      <c r="N378" s="108"/>
      <c r="O378" s="108"/>
      <c r="P378" s="191"/>
      <c r="Q378" s="108"/>
      <c r="R378" s="191"/>
      <c r="S378" s="191"/>
      <c r="T378" s="108"/>
      <c r="U378" s="108"/>
      <c r="V378" s="108"/>
      <c r="W378" s="108"/>
      <c r="X378" s="108"/>
      <c r="Y378" s="108"/>
      <c r="Z378" s="108"/>
      <c r="AA378" s="108"/>
      <c r="AB378" s="108"/>
      <c r="AC378" s="108"/>
      <c r="AD378" s="108"/>
    </row>
    <row r="379" spans="1:30" ht="30" customHeight="1">
      <c r="A379" s="108"/>
      <c r="B379" s="108"/>
      <c r="C379" s="108"/>
      <c r="D379" s="108"/>
      <c r="E379" s="108"/>
      <c r="F379" s="108"/>
      <c r="G379" s="108"/>
      <c r="H379" s="108"/>
      <c r="I379" s="108"/>
      <c r="J379" s="108"/>
      <c r="K379" s="108"/>
      <c r="L379" s="108"/>
      <c r="M379" s="108"/>
      <c r="N379" s="108"/>
      <c r="O379" s="108"/>
      <c r="P379" s="191"/>
      <c r="Q379" s="108"/>
      <c r="R379" s="191"/>
      <c r="S379" s="191"/>
      <c r="T379" s="108"/>
      <c r="U379" s="108"/>
      <c r="V379" s="108"/>
      <c r="W379" s="108"/>
      <c r="X379" s="108"/>
      <c r="Y379" s="108"/>
      <c r="Z379" s="108"/>
      <c r="AA379" s="108"/>
      <c r="AB379" s="108"/>
      <c r="AC379" s="108"/>
      <c r="AD379" s="108"/>
    </row>
    <row r="380" spans="1:30" ht="30" customHeight="1">
      <c r="A380" s="108"/>
      <c r="B380" s="108"/>
      <c r="C380" s="108"/>
      <c r="D380" s="108"/>
      <c r="E380" s="108"/>
      <c r="F380" s="108"/>
      <c r="G380" s="108"/>
      <c r="H380" s="108"/>
      <c r="I380" s="108"/>
      <c r="J380" s="108"/>
      <c r="K380" s="108"/>
      <c r="L380" s="108"/>
      <c r="M380" s="108"/>
      <c r="N380" s="108"/>
      <c r="O380" s="108"/>
      <c r="P380" s="191"/>
      <c r="Q380" s="108"/>
      <c r="R380" s="191"/>
      <c r="S380" s="191"/>
      <c r="T380" s="108"/>
      <c r="U380" s="108"/>
      <c r="V380" s="108"/>
      <c r="W380" s="108"/>
      <c r="X380" s="108"/>
      <c r="Y380" s="108"/>
      <c r="Z380" s="108"/>
      <c r="AA380" s="108"/>
      <c r="AB380" s="108"/>
      <c r="AC380" s="108"/>
      <c r="AD380" s="108"/>
    </row>
    <row r="381" spans="1:30" ht="30" customHeight="1">
      <c r="A381" s="108"/>
      <c r="B381" s="108"/>
      <c r="C381" s="108"/>
      <c r="D381" s="108"/>
      <c r="E381" s="108"/>
      <c r="F381" s="108"/>
      <c r="G381" s="108"/>
      <c r="H381" s="108"/>
      <c r="I381" s="108"/>
      <c r="J381" s="108"/>
      <c r="K381" s="108"/>
      <c r="L381" s="108"/>
      <c r="M381" s="108"/>
      <c r="N381" s="108"/>
      <c r="O381" s="108"/>
      <c r="P381" s="191"/>
      <c r="Q381" s="108"/>
      <c r="R381" s="191"/>
      <c r="S381" s="191"/>
      <c r="T381" s="108"/>
      <c r="U381" s="108"/>
      <c r="V381" s="108"/>
      <c r="W381" s="108"/>
      <c r="X381" s="108"/>
      <c r="Y381" s="108"/>
      <c r="Z381" s="108"/>
      <c r="AA381" s="108"/>
      <c r="AB381" s="108"/>
      <c r="AC381" s="108"/>
      <c r="AD381" s="108"/>
    </row>
    <row r="382" spans="1:30" ht="30" customHeight="1">
      <c r="A382" s="108"/>
      <c r="B382" s="108"/>
      <c r="C382" s="108"/>
      <c r="D382" s="108"/>
      <c r="E382" s="108"/>
      <c r="F382" s="108"/>
      <c r="G382" s="108"/>
      <c r="H382" s="108"/>
      <c r="I382" s="108"/>
      <c r="J382" s="108"/>
      <c r="K382" s="108"/>
      <c r="L382" s="108"/>
      <c r="M382" s="108"/>
      <c r="N382" s="108"/>
      <c r="O382" s="108"/>
      <c r="P382" s="191"/>
      <c r="Q382" s="108"/>
      <c r="R382" s="191"/>
      <c r="S382" s="191"/>
      <c r="T382" s="108"/>
      <c r="U382" s="108"/>
      <c r="V382" s="108"/>
      <c r="W382" s="108"/>
      <c r="X382" s="108"/>
      <c r="Y382" s="108"/>
      <c r="Z382" s="108"/>
      <c r="AA382" s="108"/>
      <c r="AB382" s="108"/>
      <c r="AC382" s="108"/>
      <c r="AD382" s="108"/>
    </row>
    <row r="383" spans="1:30" ht="30" customHeight="1">
      <c r="A383" s="108"/>
      <c r="B383" s="108"/>
      <c r="C383" s="108"/>
      <c r="D383" s="108"/>
      <c r="E383" s="108"/>
      <c r="F383" s="108"/>
      <c r="G383" s="108"/>
      <c r="H383" s="108"/>
      <c r="I383" s="108"/>
      <c r="J383" s="108"/>
      <c r="K383" s="108"/>
      <c r="L383" s="108"/>
      <c r="M383" s="108"/>
      <c r="N383" s="108"/>
      <c r="O383" s="108"/>
      <c r="P383" s="191"/>
      <c r="Q383" s="108"/>
      <c r="R383" s="191"/>
      <c r="S383" s="191"/>
      <c r="T383" s="108"/>
      <c r="U383" s="108"/>
      <c r="V383" s="108"/>
      <c r="W383" s="108"/>
      <c r="X383" s="108"/>
      <c r="Y383" s="108"/>
      <c r="Z383" s="108"/>
      <c r="AA383" s="108"/>
      <c r="AB383" s="108"/>
      <c r="AC383" s="108"/>
      <c r="AD383" s="108"/>
    </row>
    <row r="384" spans="1:30" ht="30" customHeight="1">
      <c r="A384" s="108"/>
      <c r="B384" s="108"/>
      <c r="C384" s="108"/>
      <c r="D384" s="108"/>
      <c r="E384" s="108"/>
      <c r="F384" s="108"/>
      <c r="G384" s="108"/>
      <c r="H384" s="108"/>
      <c r="I384" s="108"/>
      <c r="J384" s="108"/>
      <c r="K384" s="108"/>
      <c r="L384" s="108"/>
      <c r="M384" s="108"/>
      <c r="N384" s="108"/>
      <c r="O384" s="108"/>
      <c r="P384" s="191"/>
      <c r="Q384" s="108"/>
      <c r="R384" s="191"/>
      <c r="S384" s="191"/>
      <c r="T384" s="108"/>
      <c r="U384" s="108"/>
      <c r="V384" s="108"/>
      <c r="W384" s="108"/>
      <c r="X384" s="108"/>
      <c r="Y384" s="108"/>
      <c r="Z384" s="108"/>
      <c r="AA384" s="108"/>
      <c r="AB384" s="108"/>
      <c r="AC384" s="108"/>
      <c r="AD384" s="108"/>
    </row>
    <row r="385" spans="1:30" ht="30" customHeight="1">
      <c r="A385" s="108"/>
      <c r="B385" s="108"/>
      <c r="C385" s="108"/>
      <c r="D385" s="108"/>
      <c r="E385" s="108"/>
      <c r="F385" s="108"/>
      <c r="G385" s="108"/>
      <c r="H385" s="108"/>
      <c r="I385" s="108"/>
      <c r="J385" s="108"/>
      <c r="K385" s="108"/>
      <c r="L385" s="108"/>
      <c r="M385" s="108"/>
      <c r="N385" s="108"/>
      <c r="O385" s="108"/>
      <c r="P385" s="191"/>
      <c r="Q385" s="108"/>
      <c r="R385" s="191"/>
      <c r="S385" s="191"/>
      <c r="T385" s="108"/>
      <c r="U385" s="108"/>
      <c r="V385" s="108"/>
      <c r="W385" s="108"/>
      <c r="X385" s="108"/>
      <c r="Y385" s="108"/>
      <c r="Z385" s="108"/>
      <c r="AA385" s="108"/>
      <c r="AB385" s="108"/>
      <c r="AC385" s="108"/>
      <c r="AD385" s="108"/>
    </row>
    <row r="386" spans="1:30" ht="30" customHeight="1">
      <c r="A386" s="108"/>
      <c r="B386" s="108"/>
      <c r="C386" s="108"/>
      <c r="D386" s="108"/>
      <c r="E386" s="108"/>
      <c r="F386" s="108"/>
      <c r="G386" s="108"/>
      <c r="H386" s="108"/>
      <c r="I386" s="108"/>
      <c r="J386" s="108"/>
      <c r="K386" s="108"/>
      <c r="L386" s="108"/>
      <c r="M386" s="108"/>
      <c r="N386" s="108"/>
      <c r="O386" s="108"/>
      <c r="P386" s="191"/>
      <c r="Q386" s="108"/>
      <c r="R386" s="191"/>
      <c r="S386" s="191"/>
      <c r="T386" s="108"/>
      <c r="U386" s="108"/>
      <c r="V386" s="108"/>
      <c r="W386" s="108"/>
      <c r="X386" s="108"/>
      <c r="Y386" s="108"/>
      <c r="Z386" s="108"/>
      <c r="AA386" s="108"/>
      <c r="AB386" s="108"/>
      <c r="AC386" s="108"/>
      <c r="AD386" s="108"/>
    </row>
    <row r="387" spans="1:30" ht="30" customHeight="1">
      <c r="A387" s="108"/>
      <c r="B387" s="108"/>
      <c r="C387" s="108"/>
      <c r="D387" s="108"/>
      <c r="E387" s="108"/>
      <c r="F387" s="108"/>
      <c r="G387" s="108"/>
      <c r="H387" s="108"/>
      <c r="I387" s="108"/>
      <c r="J387" s="108"/>
      <c r="K387" s="108"/>
      <c r="L387" s="108"/>
      <c r="M387" s="108"/>
      <c r="N387" s="108"/>
      <c r="O387" s="108"/>
      <c r="P387" s="191"/>
      <c r="Q387" s="108"/>
      <c r="R387" s="191"/>
      <c r="S387" s="191"/>
      <c r="T387" s="108"/>
      <c r="U387" s="108"/>
      <c r="V387" s="108"/>
      <c r="W387" s="108"/>
      <c r="X387" s="108"/>
      <c r="Y387" s="108"/>
      <c r="Z387" s="108"/>
      <c r="AA387" s="108"/>
      <c r="AB387" s="108"/>
      <c r="AC387" s="108"/>
      <c r="AD387" s="108"/>
    </row>
    <row r="388" spans="1:30" ht="30" customHeight="1">
      <c r="A388" s="108"/>
      <c r="B388" s="108"/>
      <c r="C388" s="108"/>
      <c r="D388" s="108"/>
      <c r="E388" s="108"/>
      <c r="F388" s="108"/>
      <c r="G388" s="108"/>
      <c r="H388" s="108"/>
      <c r="I388" s="108"/>
      <c r="J388" s="108"/>
      <c r="K388" s="108"/>
      <c r="L388" s="108"/>
      <c r="M388" s="108"/>
      <c r="N388" s="108"/>
      <c r="O388" s="108"/>
      <c r="P388" s="191"/>
      <c r="Q388" s="108"/>
      <c r="R388" s="191"/>
      <c r="S388" s="191"/>
      <c r="T388" s="108"/>
      <c r="U388" s="108"/>
      <c r="V388" s="108"/>
      <c r="W388" s="108"/>
      <c r="X388" s="108"/>
      <c r="Y388" s="108"/>
      <c r="Z388" s="108"/>
      <c r="AA388" s="108"/>
      <c r="AB388" s="108"/>
      <c r="AC388" s="108"/>
      <c r="AD388" s="108"/>
    </row>
    <row r="389" spans="1:30" ht="30" customHeight="1">
      <c r="A389" s="108"/>
      <c r="B389" s="108"/>
      <c r="C389" s="108"/>
      <c r="D389" s="108"/>
      <c r="E389" s="108"/>
      <c r="F389" s="108"/>
      <c r="G389" s="108"/>
      <c r="H389" s="108"/>
      <c r="I389" s="108"/>
      <c r="J389" s="108"/>
      <c r="K389" s="108"/>
      <c r="L389" s="108"/>
      <c r="M389" s="108"/>
      <c r="N389" s="108"/>
      <c r="O389" s="108"/>
      <c r="P389" s="191"/>
      <c r="Q389" s="108"/>
      <c r="R389" s="191"/>
      <c r="S389" s="191"/>
      <c r="T389" s="108"/>
      <c r="U389" s="108"/>
      <c r="V389" s="108"/>
      <c r="W389" s="108"/>
      <c r="X389" s="108"/>
      <c r="Y389" s="108"/>
      <c r="Z389" s="108"/>
      <c r="AA389" s="108"/>
      <c r="AB389" s="108"/>
      <c r="AC389" s="108"/>
      <c r="AD389" s="108"/>
    </row>
    <row r="390" spans="1:30" ht="30" customHeight="1">
      <c r="A390" s="108"/>
      <c r="B390" s="108"/>
      <c r="C390" s="108"/>
      <c r="D390" s="108"/>
      <c r="E390" s="108"/>
      <c r="F390" s="108"/>
      <c r="G390" s="108"/>
      <c r="H390" s="108"/>
      <c r="I390" s="108"/>
      <c r="J390" s="108"/>
      <c r="K390" s="108"/>
      <c r="L390" s="108"/>
      <c r="M390" s="108"/>
      <c r="N390" s="108"/>
      <c r="O390" s="108"/>
      <c r="P390" s="191"/>
      <c r="Q390" s="108"/>
      <c r="R390" s="191"/>
      <c r="S390" s="191"/>
      <c r="T390" s="108"/>
      <c r="U390" s="108"/>
      <c r="V390" s="108"/>
      <c r="W390" s="108"/>
      <c r="X390" s="108"/>
      <c r="Y390" s="108"/>
      <c r="Z390" s="108"/>
      <c r="AA390" s="108"/>
      <c r="AB390" s="108"/>
      <c r="AC390" s="108"/>
      <c r="AD390" s="108"/>
    </row>
    <row r="391" spans="1:30" ht="30" customHeight="1">
      <c r="A391" s="108"/>
      <c r="B391" s="108"/>
      <c r="C391" s="108"/>
      <c r="D391" s="108"/>
      <c r="E391" s="108"/>
      <c r="F391" s="108"/>
      <c r="G391" s="108"/>
      <c r="H391" s="108"/>
      <c r="I391" s="108"/>
      <c r="J391" s="108"/>
      <c r="K391" s="108"/>
      <c r="L391" s="108"/>
      <c r="M391" s="108"/>
      <c r="N391" s="108"/>
      <c r="O391" s="108"/>
      <c r="P391" s="191"/>
      <c r="Q391" s="108"/>
      <c r="R391" s="191"/>
      <c r="S391" s="191"/>
      <c r="T391" s="108"/>
      <c r="U391" s="108"/>
      <c r="V391" s="108"/>
      <c r="W391" s="108"/>
      <c r="X391" s="108"/>
      <c r="Y391" s="108"/>
      <c r="Z391" s="108"/>
      <c r="AA391" s="108"/>
      <c r="AB391" s="108"/>
      <c r="AC391" s="108"/>
      <c r="AD391" s="108"/>
    </row>
    <row r="392" spans="1:30" ht="30" customHeight="1">
      <c r="A392" s="108"/>
      <c r="B392" s="108"/>
      <c r="C392" s="108"/>
      <c r="D392" s="108"/>
      <c r="E392" s="108"/>
      <c r="F392" s="108"/>
      <c r="G392" s="108"/>
      <c r="H392" s="108"/>
      <c r="I392" s="108"/>
      <c r="J392" s="108"/>
      <c r="K392" s="108"/>
      <c r="L392" s="108"/>
      <c r="M392" s="108"/>
      <c r="N392" s="108"/>
      <c r="O392" s="108"/>
      <c r="P392" s="191"/>
      <c r="Q392" s="108"/>
      <c r="R392" s="191"/>
      <c r="S392" s="191"/>
      <c r="T392" s="108"/>
      <c r="U392" s="108"/>
      <c r="V392" s="108"/>
      <c r="W392" s="108"/>
      <c r="X392" s="108"/>
      <c r="Y392" s="108"/>
      <c r="Z392" s="108"/>
      <c r="AA392" s="108"/>
      <c r="AB392" s="108"/>
      <c r="AC392" s="108"/>
      <c r="AD392" s="108"/>
    </row>
    <row r="393" spans="1:30" ht="30" customHeight="1">
      <c r="A393" s="108"/>
      <c r="B393" s="108"/>
      <c r="C393" s="108"/>
      <c r="D393" s="108"/>
      <c r="E393" s="108"/>
      <c r="F393" s="108"/>
      <c r="G393" s="108"/>
      <c r="H393" s="108"/>
      <c r="I393" s="108"/>
      <c r="J393" s="108"/>
      <c r="K393" s="108"/>
      <c r="L393" s="108"/>
      <c r="M393" s="108"/>
      <c r="N393" s="108"/>
      <c r="O393" s="108"/>
      <c r="P393" s="191"/>
      <c r="Q393" s="108"/>
      <c r="R393" s="191"/>
      <c r="S393" s="191"/>
      <c r="T393" s="108"/>
      <c r="U393" s="108"/>
      <c r="V393" s="108"/>
      <c r="W393" s="108"/>
      <c r="X393" s="108"/>
      <c r="Y393" s="108"/>
      <c r="Z393" s="108"/>
      <c r="AA393" s="108"/>
      <c r="AB393" s="108"/>
      <c r="AC393" s="108"/>
      <c r="AD393" s="108"/>
    </row>
    <row r="394" spans="1:30" ht="30" customHeight="1">
      <c r="A394" s="108"/>
      <c r="B394" s="108"/>
      <c r="C394" s="108"/>
      <c r="D394" s="108"/>
      <c r="E394" s="108"/>
      <c r="F394" s="108"/>
      <c r="G394" s="108"/>
      <c r="H394" s="108"/>
      <c r="I394" s="108"/>
      <c r="J394" s="108"/>
      <c r="K394" s="108"/>
      <c r="L394" s="108"/>
      <c r="M394" s="108"/>
      <c r="N394" s="108"/>
      <c r="O394" s="108"/>
      <c r="P394" s="191"/>
      <c r="Q394" s="108"/>
      <c r="R394" s="191"/>
      <c r="S394" s="191"/>
      <c r="T394" s="108"/>
      <c r="U394" s="108"/>
      <c r="V394" s="108"/>
      <c r="W394" s="108"/>
      <c r="X394" s="108"/>
      <c r="Y394" s="108"/>
      <c r="Z394" s="108"/>
      <c r="AA394" s="108"/>
      <c r="AB394" s="108"/>
      <c r="AC394" s="108"/>
      <c r="AD394" s="108"/>
    </row>
    <row r="395" spans="1:30" ht="30" customHeight="1">
      <c r="A395" s="108"/>
      <c r="B395" s="108"/>
      <c r="C395" s="108"/>
      <c r="D395" s="108"/>
      <c r="E395" s="108"/>
      <c r="F395" s="108"/>
      <c r="G395" s="108"/>
      <c r="H395" s="108"/>
      <c r="I395" s="108"/>
      <c r="J395" s="108"/>
      <c r="K395" s="108"/>
      <c r="L395" s="108"/>
      <c r="M395" s="108"/>
      <c r="N395" s="108"/>
      <c r="O395" s="108"/>
      <c r="P395" s="191"/>
      <c r="Q395" s="108"/>
      <c r="R395" s="191"/>
      <c r="S395" s="191"/>
      <c r="T395" s="108"/>
      <c r="U395" s="108"/>
      <c r="V395" s="108"/>
      <c r="W395" s="108"/>
      <c r="X395" s="108"/>
      <c r="Y395" s="108"/>
      <c r="Z395" s="108"/>
      <c r="AA395" s="108"/>
      <c r="AB395" s="108"/>
      <c r="AC395" s="108"/>
      <c r="AD395" s="108"/>
    </row>
    <row r="396" spans="1:30" ht="30" customHeight="1">
      <c r="A396" s="108"/>
      <c r="B396" s="108"/>
      <c r="C396" s="108"/>
      <c r="D396" s="108"/>
      <c r="E396" s="108"/>
      <c r="F396" s="108"/>
      <c r="G396" s="108"/>
      <c r="H396" s="108"/>
      <c r="I396" s="108"/>
      <c r="J396" s="108"/>
      <c r="K396" s="108"/>
      <c r="L396" s="108"/>
      <c r="M396" s="108"/>
      <c r="N396" s="108"/>
      <c r="O396" s="108"/>
      <c r="P396" s="191"/>
      <c r="Q396" s="108"/>
      <c r="R396" s="191"/>
      <c r="S396" s="191"/>
      <c r="T396" s="108"/>
      <c r="U396" s="108"/>
      <c r="V396" s="108"/>
      <c r="W396" s="108"/>
      <c r="X396" s="108"/>
      <c r="Y396" s="108"/>
      <c r="Z396" s="108"/>
      <c r="AA396" s="108"/>
      <c r="AB396" s="108"/>
      <c r="AC396" s="108"/>
      <c r="AD396" s="108"/>
    </row>
    <row r="397" spans="1:30" ht="30" customHeight="1">
      <c r="A397" s="108"/>
      <c r="B397" s="108"/>
      <c r="C397" s="108"/>
      <c r="D397" s="108"/>
      <c r="E397" s="108"/>
      <c r="F397" s="108"/>
      <c r="G397" s="108"/>
      <c r="H397" s="108"/>
      <c r="I397" s="108"/>
      <c r="J397" s="108"/>
      <c r="K397" s="108"/>
      <c r="L397" s="108"/>
      <c r="M397" s="108"/>
      <c r="N397" s="108"/>
      <c r="O397" s="108"/>
      <c r="P397" s="191"/>
      <c r="Q397" s="108"/>
      <c r="R397" s="191"/>
      <c r="S397" s="191"/>
      <c r="T397" s="108"/>
      <c r="U397" s="108"/>
      <c r="V397" s="108"/>
      <c r="W397" s="108"/>
      <c r="X397" s="108"/>
      <c r="Y397" s="108"/>
      <c r="Z397" s="108"/>
      <c r="AA397" s="108"/>
      <c r="AB397" s="108"/>
      <c r="AC397" s="108"/>
      <c r="AD397" s="108"/>
    </row>
    <row r="398" spans="1:30" ht="30" customHeight="1">
      <c r="A398" s="108"/>
      <c r="B398" s="108"/>
      <c r="C398" s="108"/>
      <c r="D398" s="108"/>
      <c r="E398" s="108"/>
      <c r="F398" s="108"/>
      <c r="G398" s="108"/>
      <c r="H398" s="108"/>
      <c r="I398" s="108"/>
      <c r="J398" s="108"/>
      <c r="K398" s="108"/>
      <c r="L398" s="108"/>
      <c r="M398" s="108"/>
      <c r="N398" s="108"/>
      <c r="O398" s="108"/>
      <c r="P398" s="191"/>
      <c r="Q398" s="108"/>
      <c r="R398" s="191"/>
      <c r="S398" s="191"/>
      <c r="T398" s="108"/>
      <c r="U398" s="108"/>
      <c r="V398" s="108"/>
      <c r="W398" s="108"/>
      <c r="X398" s="108"/>
      <c r="Y398" s="108"/>
      <c r="Z398" s="108"/>
      <c r="AA398" s="108"/>
      <c r="AB398" s="108"/>
      <c r="AC398" s="108"/>
      <c r="AD398" s="108"/>
    </row>
    <row r="399" spans="1:30" ht="30" customHeight="1">
      <c r="A399" s="108"/>
      <c r="B399" s="108"/>
      <c r="C399" s="108"/>
      <c r="D399" s="108"/>
      <c r="E399" s="108"/>
      <c r="F399" s="108"/>
      <c r="G399" s="108"/>
      <c r="H399" s="108"/>
      <c r="I399" s="108"/>
      <c r="J399" s="108"/>
      <c r="K399" s="108"/>
      <c r="L399" s="108"/>
      <c r="M399" s="108"/>
      <c r="N399" s="108"/>
      <c r="O399" s="108"/>
      <c r="P399" s="191"/>
      <c r="Q399" s="108"/>
      <c r="R399" s="191"/>
      <c r="S399" s="191"/>
      <c r="T399" s="108"/>
      <c r="U399" s="108"/>
      <c r="V399" s="108"/>
      <c r="W399" s="108"/>
      <c r="X399" s="108"/>
      <c r="Y399" s="108"/>
      <c r="Z399" s="108"/>
      <c r="AA399" s="108"/>
      <c r="AB399" s="108"/>
      <c r="AC399" s="108"/>
      <c r="AD399" s="108"/>
    </row>
    <row r="400" spans="1:30" ht="30" customHeight="1">
      <c r="A400" s="108"/>
      <c r="B400" s="108"/>
      <c r="C400" s="108"/>
      <c r="D400" s="108"/>
      <c r="E400" s="108"/>
      <c r="F400" s="108"/>
      <c r="G400" s="108"/>
      <c r="H400" s="108"/>
      <c r="I400" s="108"/>
      <c r="J400" s="108"/>
      <c r="K400" s="108"/>
      <c r="L400" s="108"/>
      <c r="M400" s="108"/>
      <c r="N400" s="108"/>
      <c r="O400" s="108"/>
      <c r="P400" s="191"/>
      <c r="Q400" s="108"/>
      <c r="R400" s="191"/>
      <c r="S400" s="191"/>
      <c r="T400" s="108"/>
      <c r="U400" s="108"/>
      <c r="V400" s="108"/>
      <c r="W400" s="108"/>
      <c r="X400" s="108"/>
      <c r="Y400" s="108"/>
      <c r="Z400" s="108"/>
      <c r="AA400" s="108"/>
      <c r="AB400" s="108"/>
      <c r="AC400" s="108"/>
      <c r="AD400" s="108"/>
    </row>
    <row r="401" spans="1:30" ht="30" customHeight="1">
      <c r="A401" s="108"/>
      <c r="B401" s="108"/>
      <c r="C401" s="108"/>
      <c r="D401" s="108"/>
      <c r="E401" s="108"/>
      <c r="F401" s="108"/>
      <c r="G401" s="108"/>
      <c r="H401" s="108"/>
      <c r="I401" s="108"/>
      <c r="J401" s="108"/>
      <c r="K401" s="108"/>
      <c r="L401" s="108"/>
      <c r="M401" s="108"/>
      <c r="N401" s="108"/>
      <c r="O401" s="108"/>
      <c r="P401" s="191"/>
      <c r="Q401" s="108"/>
      <c r="R401" s="191"/>
      <c r="S401" s="191"/>
      <c r="T401" s="108"/>
      <c r="U401" s="108"/>
      <c r="V401" s="108"/>
      <c r="W401" s="108"/>
      <c r="X401" s="108"/>
      <c r="Y401" s="108"/>
      <c r="Z401" s="108"/>
      <c r="AA401" s="108"/>
      <c r="AB401" s="108"/>
      <c r="AC401" s="108"/>
      <c r="AD401" s="108"/>
    </row>
    <row r="402" spans="1:30" ht="30" customHeight="1">
      <c r="A402" s="108"/>
      <c r="B402" s="108"/>
      <c r="C402" s="108"/>
      <c r="D402" s="108"/>
      <c r="E402" s="108"/>
      <c r="F402" s="108"/>
      <c r="G402" s="108"/>
      <c r="H402" s="108"/>
      <c r="I402" s="108"/>
      <c r="J402" s="108"/>
      <c r="K402" s="108"/>
      <c r="L402" s="108"/>
      <c r="M402" s="108"/>
      <c r="N402" s="108"/>
      <c r="O402" s="108"/>
      <c r="P402" s="191"/>
      <c r="Q402" s="108"/>
      <c r="R402" s="191"/>
      <c r="S402" s="191"/>
      <c r="T402" s="108"/>
      <c r="U402" s="108"/>
      <c r="V402" s="108"/>
      <c r="W402" s="108"/>
      <c r="X402" s="108"/>
      <c r="Y402" s="108"/>
      <c r="Z402" s="108"/>
      <c r="AA402" s="108"/>
      <c r="AB402" s="108"/>
      <c r="AC402" s="108"/>
      <c r="AD402" s="108"/>
    </row>
    <row r="403" spans="1:30" ht="30" customHeight="1">
      <c r="A403" s="108"/>
      <c r="B403" s="108"/>
      <c r="C403" s="108"/>
      <c r="D403" s="108"/>
      <c r="E403" s="108"/>
      <c r="F403" s="108"/>
      <c r="G403" s="108"/>
      <c r="H403" s="108"/>
      <c r="I403" s="108"/>
      <c r="J403" s="108"/>
      <c r="K403" s="108"/>
      <c r="L403" s="108"/>
      <c r="M403" s="108"/>
      <c r="N403" s="108"/>
      <c r="O403" s="108"/>
      <c r="P403" s="191"/>
      <c r="Q403" s="108"/>
      <c r="R403" s="191"/>
      <c r="S403" s="191"/>
      <c r="T403" s="108"/>
      <c r="U403" s="108"/>
      <c r="V403" s="108"/>
      <c r="W403" s="108"/>
      <c r="X403" s="108"/>
      <c r="Y403" s="108"/>
      <c r="Z403" s="108"/>
      <c r="AA403" s="108"/>
      <c r="AB403" s="108"/>
      <c r="AC403" s="108"/>
      <c r="AD403" s="108"/>
    </row>
    <row r="404" spans="1:30" ht="30" customHeight="1">
      <c r="A404" s="108"/>
      <c r="B404" s="108"/>
      <c r="C404" s="108"/>
      <c r="D404" s="108"/>
      <c r="E404" s="108"/>
      <c r="F404" s="108"/>
      <c r="G404" s="108"/>
      <c r="H404" s="108"/>
      <c r="I404" s="108"/>
      <c r="J404" s="108"/>
      <c r="K404" s="108"/>
      <c r="L404" s="108"/>
      <c r="M404" s="108"/>
      <c r="N404" s="108"/>
      <c r="O404" s="108"/>
      <c r="P404" s="191"/>
      <c r="Q404" s="108"/>
      <c r="R404" s="191"/>
      <c r="S404" s="191"/>
      <c r="T404" s="108"/>
      <c r="U404" s="108"/>
      <c r="V404" s="108"/>
      <c r="W404" s="108"/>
      <c r="X404" s="108"/>
      <c r="Y404" s="108"/>
      <c r="Z404" s="108"/>
      <c r="AA404" s="108"/>
      <c r="AB404" s="108"/>
      <c r="AC404" s="108"/>
      <c r="AD404" s="108"/>
    </row>
    <row r="405" spans="1:30" ht="30" customHeight="1">
      <c r="A405" s="108"/>
      <c r="B405" s="108"/>
      <c r="C405" s="108"/>
      <c r="D405" s="108"/>
      <c r="E405" s="108"/>
      <c r="F405" s="108"/>
      <c r="G405" s="108"/>
      <c r="H405" s="108"/>
      <c r="I405" s="108"/>
      <c r="J405" s="108"/>
      <c r="K405" s="108"/>
      <c r="L405" s="108"/>
      <c r="M405" s="108"/>
      <c r="N405" s="108"/>
      <c r="O405" s="108"/>
      <c r="P405" s="191"/>
      <c r="Q405" s="108"/>
      <c r="R405" s="191"/>
      <c r="S405" s="191"/>
      <c r="T405" s="108"/>
      <c r="U405" s="108"/>
      <c r="V405" s="108"/>
      <c r="W405" s="108"/>
      <c r="X405" s="108"/>
      <c r="Y405" s="108"/>
      <c r="Z405" s="108"/>
      <c r="AA405" s="108"/>
      <c r="AB405" s="108"/>
      <c r="AC405" s="108"/>
      <c r="AD405" s="108"/>
    </row>
    <row r="406" spans="1:30" ht="30" customHeight="1">
      <c r="A406" s="108"/>
      <c r="B406" s="108"/>
      <c r="C406" s="108"/>
      <c r="D406" s="108"/>
      <c r="E406" s="108"/>
      <c r="F406" s="108"/>
      <c r="G406" s="108"/>
      <c r="H406" s="108"/>
      <c r="I406" s="108"/>
      <c r="J406" s="108"/>
      <c r="K406" s="108"/>
      <c r="L406" s="108"/>
      <c r="M406" s="108"/>
      <c r="N406" s="108"/>
      <c r="O406" s="108"/>
      <c r="P406" s="191"/>
      <c r="Q406" s="108"/>
      <c r="R406" s="191"/>
      <c r="S406" s="191"/>
      <c r="T406" s="108"/>
      <c r="U406" s="108"/>
      <c r="V406" s="108"/>
      <c r="W406" s="108"/>
      <c r="X406" s="108"/>
      <c r="Y406" s="108"/>
      <c r="Z406" s="108"/>
      <c r="AA406" s="108"/>
      <c r="AB406" s="108"/>
      <c r="AC406" s="108"/>
      <c r="AD406" s="108"/>
    </row>
    <row r="407" spans="1:30" ht="30" customHeight="1">
      <c r="A407" s="108"/>
      <c r="B407" s="108"/>
      <c r="C407" s="108"/>
      <c r="D407" s="108"/>
      <c r="E407" s="108"/>
      <c r="F407" s="108"/>
      <c r="G407" s="108"/>
      <c r="H407" s="108"/>
      <c r="I407" s="108"/>
      <c r="J407" s="108"/>
      <c r="K407" s="108"/>
      <c r="L407" s="108"/>
      <c r="M407" s="108"/>
      <c r="N407" s="108"/>
      <c r="O407" s="108"/>
      <c r="P407" s="191"/>
      <c r="Q407" s="108"/>
      <c r="R407" s="191"/>
      <c r="S407" s="191"/>
      <c r="T407" s="108"/>
      <c r="U407" s="108"/>
      <c r="V407" s="108"/>
      <c r="W407" s="108"/>
      <c r="X407" s="108"/>
      <c r="Y407" s="108"/>
      <c r="Z407" s="108"/>
      <c r="AA407" s="108"/>
      <c r="AB407" s="108"/>
      <c r="AC407" s="108"/>
      <c r="AD407" s="108"/>
    </row>
    <row r="408" spans="1:30" ht="30" customHeight="1">
      <c r="A408" s="108"/>
      <c r="B408" s="108"/>
      <c r="C408" s="108"/>
      <c r="D408" s="108"/>
      <c r="E408" s="108"/>
      <c r="F408" s="108"/>
      <c r="G408" s="108"/>
      <c r="H408" s="108"/>
      <c r="I408" s="108"/>
      <c r="J408" s="108"/>
      <c r="K408" s="108"/>
      <c r="L408" s="108"/>
      <c r="M408" s="108"/>
      <c r="N408" s="108"/>
      <c r="O408" s="108"/>
      <c r="P408" s="191"/>
      <c r="Q408" s="108"/>
      <c r="R408" s="191"/>
      <c r="S408" s="191"/>
      <c r="T408" s="108"/>
      <c r="U408" s="108"/>
      <c r="V408" s="108"/>
      <c r="W408" s="108"/>
      <c r="X408" s="108"/>
      <c r="Y408" s="108"/>
      <c r="Z408" s="108"/>
      <c r="AA408" s="108"/>
      <c r="AB408" s="108"/>
      <c r="AC408" s="108"/>
      <c r="AD408" s="108"/>
    </row>
    <row r="409" spans="1:30" ht="30" customHeight="1">
      <c r="A409" s="108"/>
      <c r="B409" s="108"/>
      <c r="C409" s="108"/>
      <c r="D409" s="108"/>
      <c r="E409" s="108"/>
      <c r="F409" s="108"/>
      <c r="G409" s="108"/>
      <c r="H409" s="108"/>
      <c r="I409" s="108"/>
      <c r="J409" s="108"/>
      <c r="K409" s="108"/>
      <c r="L409" s="108"/>
      <c r="M409" s="108"/>
      <c r="N409" s="108"/>
      <c r="O409" s="108"/>
      <c r="P409" s="191"/>
      <c r="Q409" s="108"/>
      <c r="R409" s="191"/>
      <c r="S409" s="191"/>
      <c r="T409" s="108"/>
      <c r="U409" s="108"/>
      <c r="V409" s="108"/>
      <c r="W409" s="108"/>
      <c r="X409" s="108"/>
      <c r="Y409" s="108"/>
      <c r="Z409" s="108"/>
      <c r="AA409" s="108"/>
      <c r="AB409" s="108"/>
      <c r="AC409" s="108"/>
      <c r="AD409" s="108"/>
    </row>
    <row r="410" spans="1:30" ht="30" customHeight="1">
      <c r="A410" s="108"/>
      <c r="B410" s="108"/>
      <c r="C410" s="108"/>
      <c r="D410" s="108"/>
      <c r="E410" s="108"/>
      <c r="F410" s="108"/>
      <c r="G410" s="108"/>
      <c r="H410" s="108"/>
      <c r="I410" s="108"/>
      <c r="J410" s="108"/>
      <c r="K410" s="108"/>
      <c r="L410" s="108"/>
      <c r="M410" s="108"/>
      <c r="N410" s="108"/>
      <c r="O410" s="108"/>
      <c r="P410" s="191"/>
      <c r="Q410" s="108"/>
      <c r="R410" s="191"/>
      <c r="S410" s="191"/>
      <c r="T410" s="108"/>
      <c r="U410" s="108"/>
      <c r="V410" s="108"/>
      <c r="W410" s="108"/>
      <c r="X410" s="108"/>
      <c r="Y410" s="108"/>
      <c r="Z410" s="108"/>
      <c r="AA410" s="108"/>
      <c r="AB410" s="108"/>
      <c r="AC410" s="108"/>
      <c r="AD410" s="108"/>
    </row>
    <row r="411" spans="1:30" ht="30" customHeight="1">
      <c r="A411" s="108"/>
      <c r="B411" s="108"/>
      <c r="C411" s="108"/>
      <c r="D411" s="108"/>
      <c r="E411" s="108"/>
      <c r="F411" s="108"/>
      <c r="G411" s="108"/>
      <c r="H411" s="108"/>
      <c r="I411" s="108"/>
      <c r="J411" s="108"/>
      <c r="K411" s="108"/>
      <c r="L411" s="108"/>
      <c r="M411" s="108"/>
      <c r="N411" s="108"/>
      <c r="O411" s="108"/>
      <c r="P411" s="191"/>
      <c r="Q411" s="108"/>
      <c r="R411" s="191"/>
      <c r="S411" s="191"/>
      <c r="T411" s="108"/>
      <c r="U411" s="108"/>
      <c r="V411" s="108"/>
      <c r="W411" s="108"/>
      <c r="X411" s="108"/>
      <c r="Y411" s="108"/>
      <c r="Z411" s="108"/>
      <c r="AA411" s="108"/>
      <c r="AB411" s="108"/>
      <c r="AC411" s="108"/>
      <c r="AD411" s="108"/>
    </row>
    <row r="412" spans="1:30" ht="30" customHeight="1">
      <c r="A412" s="108"/>
      <c r="B412" s="108"/>
      <c r="C412" s="108"/>
      <c r="D412" s="108"/>
      <c r="E412" s="108"/>
      <c r="F412" s="108"/>
      <c r="G412" s="108"/>
      <c r="H412" s="108"/>
      <c r="I412" s="108"/>
      <c r="J412" s="108"/>
      <c r="K412" s="108"/>
      <c r="L412" s="108"/>
      <c r="M412" s="108"/>
      <c r="N412" s="108"/>
      <c r="O412" s="108"/>
      <c r="P412" s="191"/>
      <c r="Q412" s="108"/>
      <c r="R412" s="191"/>
      <c r="S412" s="191"/>
      <c r="T412" s="108"/>
      <c r="U412" s="108"/>
      <c r="V412" s="108"/>
      <c r="W412" s="108"/>
      <c r="X412" s="108"/>
      <c r="Y412" s="108"/>
      <c r="Z412" s="108"/>
      <c r="AA412" s="108"/>
      <c r="AB412" s="108"/>
      <c r="AC412" s="108"/>
      <c r="AD412" s="108"/>
    </row>
    <row r="413" spans="1:30" ht="30" customHeight="1">
      <c r="A413" s="108"/>
      <c r="B413" s="108"/>
      <c r="C413" s="108"/>
      <c r="D413" s="108"/>
      <c r="E413" s="108"/>
      <c r="F413" s="108"/>
      <c r="G413" s="108"/>
      <c r="H413" s="108"/>
      <c r="I413" s="108"/>
      <c r="J413" s="108"/>
      <c r="K413" s="108"/>
      <c r="L413" s="108"/>
      <c r="M413" s="108"/>
      <c r="N413" s="108"/>
      <c r="O413" s="108"/>
      <c r="P413" s="191"/>
      <c r="Q413" s="108"/>
      <c r="R413" s="191"/>
      <c r="S413" s="191"/>
      <c r="T413" s="108"/>
      <c r="U413" s="108"/>
      <c r="V413" s="108"/>
      <c r="W413" s="108"/>
      <c r="X413" s="108"/>
      <c r="Y413" s="108"/>
      <c r="Z413" s="108"/>
      <c r="AA413" s="108"/>
      <c r="AB413" s="108"/>
      <c r="AC413" s="108"/>
      <c r="AD413" s="108"/>
    </row>
    <row r="414" spans="1:30" ht="30" customHeight="1">
      <c r="A414" s="108"/>
      <c r="B414" s="108"/>
      <c r="C414" s="108"/>
      <c r="D414" s="108"/>
      <c r="E414" s="108"/>
      <c r="F414" s="108"/>
      <c r="G414" s="108"/>
      <c r="H414" s="108"/>
      <c r="I414" s="108"/>
      <c r="J414" s="108"/>
      <c r="K414" s="108"/>
      <c r="L414" s="108"/>
      <c r="M414" s="108"/>
      <c r="N414" s="108"/>
      <c r="O414" s="108"/>
      <c r="P414" s="191"/>
      <c r="Q414" s="108"/>
      <c r="R414" s="191"/>
      <c r="S414" s="191"/>
      <c r="T414" s="108"/>
      <c r="U414" s="108"/>
      <c r="V414" s="108"/>
      <c r="W414" s="108"/>
      <c r="X414" s="108"/>
      <c r="Y414" s="108"/>
      <c r="Z414" s="108"/>
      <c r="AA414" s="108"/>
      <c r="AB414" s="108"/>
      <c r="AC414" s="108"/>
      <c r="AD414" s="108"/>
    </row>
    <row r="415" spans="1:30" ht="30" customHeight="1">
      <c r="A415" s="108"/>
      <c r="B415" s="108"/>
      <c r="C415" s="108"/>
      <c r="D415" s="108"/>
      <c r="E415" s="108"/>
      <c r="F415" s="108"/>
      <c r="G415" s="108"/>
      <c r="H415" s="108"/>
      <c r="I415" s="108"/>
      <c r="J415" s="108"/>
      <c r="K415" s="108"/>
      <c r="L415" s="108"/>
      <c r="M415" s="108"/>
      <c r="N415" s="108"/>
      <c r="O415" s="108"/>
      <c r="P415" s="191"/>
      <c r="Q415" s="108"/>
      <c r="R415" s="191"/>
      <c r="S415" s="191"/>
      <c r="T415" s="108"/>
      <c r="U415" s="108"/>
      <c r="V415" s="108"/>
      <c r="W415" s="108"/>
      <c r="X415" s="108"/>
      <c r="Y415" s="108"/>
      <c r="Z415" s="108"/>
      <c r="AA415" s="108"/>
      <c r="AB415" s="108"/>
      <c r="AC415" s="108"/>
      <c r="AD415" s="108"/>
    </row>
    <row r="416" spans="1:30" ht="30" customHeight="1">
      <c r="A416" s="108"/>
      <c r="B416" s="108"/>
      <c r="C416" s="108"/>
      <c r="D416" s="108"/>
      <c r="E416" s="108"/>
      <c r="F416" s="108"/>
      <c r="G416" s="108"/>
      <c r="H416" s="108"/>
      <c r="I416" s="108"/>
      <c r="J416" s="108"/>
      <c r="K416" s="108"/>
      <c r="L416" s="108"/>
      <c r="M416" s="108"/>
      <c r="N416" s="108"/>
      <c r="O416" s="108"/>
      <c r="P416" s="191"/>
      <c r="Q416" s="108"/>
      <c r="R416" s="191"/>
      <c r="S416" s="191"/>
      <c r="T416" s="108"/>
      <c r="U416" s="108"/>
      <c r="V416" s="108"/>
      <c r="W416" s="108"/>
      <c r="X416" s="108"/>
      <c r="Y416" s="108"/>
      <c r="Z416" s="108"/>
      <c r="AA416" s="108"/>
      <c r="AB416" s="108"/>
      <c r="AC416" s="108"/>
      <c r="AD416" s="108"/>
    </row>
    <row r="417" spans="1:30" ht="30" customHeight="1">
      <c r="A417" s="108"/>
      <c r="B417" s="108"/>
      <c r="C417" s="108"/>
      <c r="D417" s="108"/>
      <c r="E417" s="108"/>
      <c r="F417" s="108"/>
      <c r="G417" s="108"/>
      <c r="H417" s="108"/>
      <c r="I417" s="108"/>
      <c r="J417" s="108"/>
      <c r="K417" s="108"/>
      <c r="L417" s="108"/>
      <c r="M417" s="108"/>
      <c r="N417" s="108"/>
      <c r="O417" s="108"/>
      <c r="P417" s="191"/>
      <c r="Q417" s="108"/>
      <c r="R417" s="191"/>
      <c r="S417" s="191"/>
      <c r="T417" s="108"/>
      <c r="U417" s="108"/>
      <c r="V417" s="108"/>
      <c r="W417" s="108"/>
      <c r="X417" s="108"/>
      <c r="Y417" s="108"/>
      <c r="Z417" s="108"/>
      <c r="AA417" s="108"/>
      <c r="AB417" s="108"/>
      <c r="AC417" s="108"/>
      <c r="AD417" s="108"/>
    </row>
    <row r="418" spans="1:30" ht="30" customHeight="1">
      <c r="A418" s="108"/>
      <c r="B418" s="108"/>
      <c r="C418" s="108"/>
      <c r="D418" s="108"/>
      <c r="E418" s="108"/>
      <c r="F418" s="108"/>
      <c r="G418" s="108"/>
      <c r="H418" s="108"/>
      <c r="I418" s="108"/>
      <c r="J418" s="108"/>
      <c r="K418" s="108"/>
      <c r="L418" s="108"/>
      <c r="M418" s="108"/>
      <c r="N418" s="108"/>
      <c r="O418" s="108"/>
      <c r="P418" s="191"/>
      <c r="Q418" s="108"/>
      <c r="R418" s="191"/>
      <c r="S418" s="191"/>
      <c r="T418" s="108"/>
      <c r="U418" s="108"/>
      <c r="V418" s="108"/>
      <c r="W418" s="108"/>
      <c r="X418" s="108"/>
      <c r="Y418" s="108"/>
      <c r="Z418" s="108"/>
      <c r="AA418" s="108"/>
      <c r="AB418" s="108"/>
      <c r="AC418" s="108"/>
      <c r="AD418" s="108"/>
    </row>
    <row r="419" spans="1:30" ht="30" customHeight="1">
      <c r="A419" s="108"/>
      <c r="B419" s="108"/>
      <c r="C419" s="108"/>
      <c r="D419" s="108"/>
      <c r="E419" s="108"/>
      <c r="F419" s="108"/>
      <c r="G419" s="108"/>
      <c r="H419" s="108"/>
      <c r="I419" s="108"/>
      <c r="J419" s="108"/>
      <c r="K419" s="108"/>
      <c r="L419" s="108"/>
      <c r="M419" s="108"/>
      <c r="N419" s="108"/>
      <c r="O419" s="108"/>
      <c r="P419" s="191"/>
      <c r="Q419" s="108"/>
      <c r="R419" s="191"/>
      <c r="S419" s="191"/>
      <c r="T419" s="108"/>
      <c r="U419" s="108"/>
      <c r="V419" s="108"/>
      <c r="W419" s="108"/>
      <c r="X419" s="108"/>
      <c r="Y419" s="108"/>
      <c r="Z419" s="108"/>
      <c r="AA419" s="108"/>
      <c r="AB419" s="108"/>
      <c r="AC419" s="108"/>
      <c r="AD419" s="108"/>
    </row>
    <row r="420" spans="1:30" ht="30" customHeight="1">
      <c r="A420" s="108"/>
      <c r="B420" s="108"/>
      <c r="C420" s="108"/>
      <c r="D420" s="108"/>
      <c r="E420" s="108"/>
      <c r="F420" s="108"/>
      <c r="G420" s="108"/>
      <c r="H420" s="108"/>
      <c r="I420" s="108"/>
      <c r="J420" s="108"/>
      <c r="K420" s="108"/>
      <c r="L420" s="108"/>
      <c r="M420" s="108"/>
      <c r="N420" s="108"/>
      <c r="O420" s="108"/>
      <c r="P420" s="191"/>
      <c r="Q420" s="108"/>
      <c r="R420" s="191"/>
      <c r="S420" s="191"/>
      <c r="T420" s="108"/>
      <c r="U420" s="108"/>
      <c r="V420" s="108"/>
      <c r="W420" s="108"/>
      <c r="X420" s="108"/>
      <c r="Y420" s="108"/>
      <c r="Z420" s="108"/>
      <c r="AA420" s="108"/>
      <c r="AB420" s="108"/>
      <c r="AC420" s="108"/>
      <c r="AD420" s="108"/>
    </row>
    <row r="421" spans="1:30" ht="30" customHeight="1">
      <c r="A421" s="108"/>
      <c r="B421" s="108"/>
      <c r="C421" s="108"/>
      <c r="D421" s="108"/>
      <c r="E421" s="108"/>
      <c r="F421" s="108"/>
      <c r="G421" s="108"/>
      <c r="H421" s="108"/>
      <c r="I421" s="108"/>
      <c r="J421" s="108"/>
      <c r="K421" s="108"/>
      <c r="L421" s="108"/>
      <c r="M421" s="108"/>
      <c r="N421" s="108"/>
      <c r="O421" s="108"/>
      <c r="P421" s="191"/>
      <c r="Q421" s="108"/>
      <c r="R421" s="191"/>
      <c r="S421" s="191"/>
      <c r="T421" s="108"/>
      <c r="U421" s="108"/>
      <c r="V421" s="108"/>
      <c r="W421" s="108"/>
      <c r="X421" s="108"/>
      <c r="Y421" s="108"/>
      <c r="Z421" s="108"/>
      <c r="AA421" s="108"/>
      <c r="AB421" s="108"/>
      <c r="AC421" s="108"/>
      <c r="AD421" s="108"/>
    </row>
    <row r="422" spans="1:30" ht="30" customHeight="1">
      <c r="A422" s="108"/>
      <c r="B422" s="108"/>
      <c r="C422" s="108"/>
      <c r="D422" s="108"/>
      <c r="E422" s="108"/>
      <c r="F422" s="108"/>
      <c r="G422" s="108"/>
      <c r="H422" s="108"/>
      <c r="I422" s="108"/>
      <c r="J422" s="108"/>
      <c r="K422" s="108"/>
      <c r="L422" s="108"/>
      <c r="M422" s="108"/>
      <c r="N422" s="108"/>
      <c r="O422" s="108"/>
      <c r="P422" s="191"/>
      <c r="Q422" s="108"/>
      <c r="R422" s="191"/>
      <c r="S422" s="191"/>
      <c r="T422" s="108"/>
      <c r="U422" s="108"/>
      <c r="V422" s="108"/>
      <c r="W422" s="108"/>
      <c r="X422" s="108"/>
      <c r="Y422" s="108"/>
      <c r="Z422" s="108"/>
      <c r="AA422" s="108"/>
      <c r="AB422" s="108"/>
      <c r="AC422" s="108"/>
      <c r="AD422" s="108"/>
    </row>
    <row r="423" spans="1:30" ht="30" customHeight="1">
      <c r="A423" s="108"/>
      <c r="B423" s="108"/>
      <c r="C423" s="108"/>
      <c r="D423" s="108"/>
      <c r="E423" s="108"/>
      <c r="F423" s="108"/>
      <c r="G423" s="108"/>
      <c r="H423" s="108"/>
      <c r="I423" s="108"/>
      <c r="J423" s="108"/>
      <c r="K423" s="108"/>
      <c r="L423" s="108"/>
      <c r="M423" s="108"/>
      <c r="N423" s="108"/>
      <c r="O423" s="108"/>
      <c r="P423" s="191"/>
      <c r="Q423" s="108"/>
      <c r="R423" s="191"/>
      <c r="S423" s="191"/>
      <c r="T423" s="108"/>
      <c r="U423" s="108"/>
      <c r="V423" s="108"/>
      <c r="W423" s="108"/>
      <c r="X423" s="108"/>
      <c r="Y423" s="108"/>
      <c r="Z423" s="108"/>
      <c r="AA423" s="108"/>
      <c r="AB423" s="108"/>
      <c r="AC423" s="108"/>
      <c r="AD423" s="108"/>
    </row>
    <row r="424" spans="1:30" ht="30" customHeight="1">
      <c r="A424" s="108"/>
      <c r="B424" s="108"/>
      <c r="C424" s="108"/>
      <c r="D424" s="108"/>
      <c r="E424" s="108"/>
      <c r="F424" s="108"/>
      <c r="G424" s="108"/>
      <c r="H424" s="108"/>
      <c r="I424" s="108"/>
      <c r="J424" s="108"/>
      <c r="K424" s="108"/>
      <c r="L424" s="108"/>
      <c r="M424" s="108"/>
      <c r="N424" s="108"/>
      <c r="O424" s="108"/>
      <c r="P424" s="191"/>
      <c r="Q424" s="108"/>
      <c r="R424" s="191"/>
      <c r="S424" s="191"/>
      <c r="T424" s="108"/>
      <c r="U424" s="108"/>
      <c r="V424" s="108"/>
      <c r="W424" s="108"/>
      <c r="X424" s="108"/>
      <c r="Y424" s="108"/>
      <c r="Z424" s="108"/>
      <c r="AA424" s="108"/>
      <c r="AB424" s="108"/>
      <c r="AC424" s="108"/>
      <c r="AD424" s="108"/>
    </row>
    <row r="425" spans="1:30" ht="30" customHeight="1">
      <c r="A425" s="108"/>
      <c r="B425" s="108"/>
      <c r="C425" s="108"/>
      <c r="D425" s="108"/>
      <c r="E425" s="108"/>
      <c r="F425" s="108"/>
      <c r="G425" s="108"/>
      <c r="H425" s="108"/>
      <c r="I425" s="108"/>
      <c r="J425" s="108"/>
      <c r="K425" s="108"/>
      <c r="L425" s="108"/>
      <c r="M425" s="108"/>
      <c r="N425" s="108"/>
      <c r="O425" s="108"/>
      <c r="P425" s="191"/>
      <c r="Q425" s="108"/>
      <c r="R425" s="191"/>
      <c r="S425" s="191"/>
      <c r="T425" s="108"/>
      <c r="U425" s="108"/>
      <c r="V425" s="108"/>
      <c r="W425" s="108"/>
      <c r="X425" s="108"/>
      <c r="Y425" s="108"/>
      <c r="Z425" s="108"/>
      <c r="AA425" s="108"/>
      <c r="AB425" s="108"/>
      <c r="AC425" s="108"/>
      <c r="AD425" s="108"/>
    </row>
    <row r="426" spans="1:30" ht="30" customHeight="1">
      <c r="A426" s="108"/>
      <c r="B426" s="108"/>
      <c r="C426" s="108"/>
      <c r="D426" s="108"/>
      <c r="E426" s="108"/>
      <c r="F426" s="108"/>
      <c r="G426" s="108"/>
      <c r="H426" s="108"/>
      <c r="I426" s="108"/>
      <c r="J426" s="108"/>
      <c r="K426" s="108"/>
      <c r="L426" s="108"/>
      <c r="M426" s="108"/>
      <c r="N426" s="108"/>
      <c r="O426" s="108"/>
      <c r="P426" s="191"/>
      <c r="Q426" s="108"/>
      <c r="R426" s="191"/>
      <c r="S426" s="191"/>
      <c r="T426" s="108"/>
      <c r="U426" s="108"/>
      <c r="V426" s="108"/>
      <c r="W426" s="108"/>
      <c r="X426" s="108"/>
      <c r="Y426" s="108"/>
      <c r="Z426" s="108"/>
      <c r="AA426" s="108"/>
      <c r="AB426" s="108"/>
      <c r="AC426" s="108"/>
      <c r="AD426" s="108"/>
    </row>
    <row r="427" spans="1:30" ht="30" customHeight="1">
      <c r="A427" s="108"/>
      <c r="B427" s="108"/>
      <c r="C427" s="108"/>
      <c r="D427" s="108"/>
      <c r="E427" s="108"/>
      <c r="F427" s="108"/>
      <c r="G427" s="108"/>
      <c r="H427" s="108"/>
      <c r="I427" s="108"/>
      <c r="J427" s="108"/>
      <c r="K427" s="108"/>
      <c r="L427" s="108"/>
      <c r="M427" s="108"/>
      <c r="N427" s="108"/>
      <c r="O427" s="108"/>
      <c r="P427" s="191"/>
      <c r="Q427" s="108"/>
      <c r="R427" s="191"/>
      <c r="S427" s="191"/>
      <c r="T427" s="108"/>
      <c r="U427" s="108"/>
      <c r="V427" s="108"/>
      <c r="W427" s="108"/>
      <c r="X427" s="108"/>
      <c r="Y427" s="108"/>
      <c r="Z427" s="108"/>
      <c r="AA427" s="108"/>
      <c r="AB427" s="108"/>
      <c r="AC427" s="108"/>
      <c r="AD427" s="108"/>
    </row>
    <row r="428" spans="1:30" ht="30" customHeight="1">
      <c r="A428" s="108"/>
      <c r="B428" s="108"/>
      <c r="C428" s="108"/>
      <c r="D428" s="108"/>
      <c r="E428" s="108"/>
      <c r="F428" s="108"/>
      <c r="G428" s="108"/>
      <c r="H428" s="108"/>
      <c r="I428" s="108"/>
      <c r="J428" s="108"/>
      <c r="K428" s="108"/>
      <c r="L428" s="108"/>
      <c r="M428" s="108"/>
      <c r="N428" s="108"/>
      <c r="O428" s="108"/>
      <c r="P428" s="191"/>
      <c r="Q428" s="108"/>
      <c r="R428" s="191"/>
      <c r="S428" s="191"/>
      <c r="T428" s="108"/>
      <c r="U428" s="108"/>
      <c r="V428" s="108"/>
      <c r="W428" s="108"/>
      <c r="X428" s="108"/>
      <c r="Y428" s="108"/>
      <c r="Z428" s="108"/>
      <c r="AA428" s="108"/>
      <c r="AB428" s="108"/>
      <c r="AC428" s="108"/>
      <c r="AD428" s="108"/>
    </row>
    <row r="429" spans="1:30" ht="30" customHeight="1">
      <c r="A429" s="108"/>
      <c r="B429" s="108"/>
      <c r="C429" s="108"/>
      <c r="D429" s="108"/>
      <c r="E429" s="108"/>
      <c r="F429" s="108"/>
      <c r="G429" s="108"/>
      <c r="H429" s="108"/>
      <c r="I429" s="108"/>
      <c r="J429" s="108"/>
      <c r="K429" s="108"/>
      <c r="L429" s="108"/>
      <c r="M429" s="108"/>
      <c r="N429" s="108"/>
      <c r="O429" s="108"/>
      <c r="P429" s="191"/>
      <c r="Q429" s="108"/>
      <c r="R429" s="191"/>
      <c r="S429" s="191"/>
      <c r="T429" s="108"/>
      <c r="U429" s="108"/>
      <c r="V429" s="108"/>
      <c r="W429" s="108"/>
      <c r="X429" s="108"/>
      <c r="Y429" s="108"/>
      <c r="Z429" s="108"/>
      <c r="AA429" s="108"/>
      <c r="AB429" s="108"/>
      <c r="AC429" s="108"/>
      <c r="AD429" s="108"/>
    </row>
    <row r="430" spans="1:30" ht="30" customHeight="1">
      <c r="A430" s="108"/>
      <c r="B430" s="108"/>
      <c r="C430" s="108"/>
      <c r="D430" s="108"/>
      <c r="E430" s="108"/>
      <c r="F430" s="108"/>
      <c r="G430" s="108"/>
      <c r="H430" s="108"/>
      <c r="I430" s="108"/>
      <c r="J430" s="108"/>
      <c r="K430" s="108"/>
      <c r="L430" s="108"/>
      <c r="M430" s="108"/>
      <c r="N430" s="108"/>
      <c r="O430" s="108"/>
      <c r="P430" s="191"/>
      <c r="Q430" s="108"/>
      <c r="R430" s="191"/>
      <c r="S430" s="191"/>
      <c r="T430" s="108"/>
      <c r="U430" s="108"/>
      <c r="V430" s="108"/>
      <c r="W430" s="108"/>
      <c r="X430" s="108"/>
      <c r="Y430" s="108"/>
      <c r="Z430" s="108"/>
      <c r="AA430" s="108"/>
      <c r="AB430" s="108"/>
      <c r="AC430" s="108"/>
      <c r="AD430" s="108"/>
    </row>
    <row r="431" spans="1:30" ht="30" customHeight="1">
      <c r="A431" s="108"/>
      <c r="B431" s="108"/>
      <c r="C431" s="108"/>
      <c r="D431" s="108"/>
      <c r="E431" s="108"/>
      <c r="F431" s="108"/>
      <c r="G431" s="108"/>
      <c r="H431" s="108"/>
      <c r="I431" s="108"/>
      <c r="J431" s="108"/>
      <c r="K431" s="108"/>
      <c r="L431" s="108"/>
      <c r="M431" s="108"/>
      <c r="N431" s="108"/>
      <c r="O431" s="108"/>
      <c r="P431" s="191"/>
      <c r="Q431" s="108"/>
      <c r="R431" s="191"/>
      <c r="S431" s="191"/>
      <c r="T431" s="108"/>
      <c r="U431" s="108"/>
      <c r="V431" s="108"/>
      <c r="W431" s="108"/>
      <c r="X431" s="108"/>
      <c r="Y431" s="108"/>
      <c r="Z431" s="108"/>
      <c r="AA431" s="108"/>
      <c r="AB431" s="108"/>
      <c r="AC431" s="108"/>
      <c r="AD431" s="108"/>
    </row>
    <row r="432" spans="1:30" ht="30" customHeight="1">
      <c r="A432" s="108"/>
      <c r="B432" s="108"/>
      <c r="C432" s="108"/>
      <c r="D432" s="108"/>
      <c r="E432" s="108"/>
      <c r="F432" s="108"/>
      <c r="G432" s="108"/>
      <c r="H432" s="108"/>
      <c r="I432" s="108"/>
      <c r="J432" s="108"/>
      <c r="K432" s="108"/>
      <c r="L432" s="108"/>
      <c r="M432" s="108"/>
      <c r="N432" s="108"/>
      <c r="O432" s="108"/>
      <c r="P432" s="191"/>
      <c r="Q432" s="108"/>
      <c r="R432" s="191"/>
      <c r="S432" s="191"/>
      <c r="T432" s="108"/>
      <c r="U432" s="108"/>
      <c r="V432" s="108"/>
      <c r="W432" s="108"/>
      <c r="X432" s="108"/>
      <c r="Y432" s="108"/>
      <c r="Z432" s="108"/>
      <c r="AA432" s="108"/>
      <c r="AB432" s="108"/>
      <c r="AC432" s="108"/>
      <c r="AD432" s="108"/>
    </row>
    <row r="433" spans="1:30" ht="30" customHeight="1">
      <c r="A433" s="108"/>
      <c r="B433" s="108"/>
      <c r="C433" s="108"/>
      <c r="D433" s="108"/>
      <c r="E433" s="108"/>
      <c r="F433" s="108"/>
      <c r="G433" s="108"/>
      <c r="H433" s="108"/>
      <c r="I433" s="108"/>
      <c r="J433" s="108"/>
      <c r="K433" s="108"/>
      <c r="L433" s="108"/>
      <c r="M433" s="108"/>
      <c r="N433" s="108"/>
      <c r="O433" s="108"/>
      <c r="P433" s="191"/>
      <c r="Q433" s="108"/>
      <c r="R433" s="191"/>
      <c r="S433" s="191"/>
      <c r="T433" s="108"/>
      <c r="U433" s="108"/>
      <c r="V433" s="108"/>
      <c r="W433" s="108"/>
      <c r="X433" s="108"/>
      <c r="Y433" s="108"/>
      <c r="Z433" s="108"/>
      <c r="AA433" s="108"/>
      <c r="AB433" s="108"/>
      <c r="AC433" s="108"/>
      <c r="AD433" s="108"/>
    </row>
    <row r="434" spans="1:30" ht="30" customHeight="1">
      <c r="A434" s="108"/>
      <c r="B434" s="108"/>
      <c r="C434" s="108"/>
      <c r="D434" s="108"/>
      <c r="E434" s="108"/>
      <c r="F434" s="108"/>
      <c r="G434" s="108"/>
      <c r="H434" s="108"/>
      <c r="I434" s="108"/>
      <c r="J434" s="108"/>
      <c r="K434" s="108"/>
      <c r="L434" s="108"/>
      <c r="M434" s="108"/>
      <c r="N434" s="108"/>
      <c r="O434" s="108"/>
      <c r="P434" s="191"/>
      <c r="Q434" s="108"/>
      <c r="R434" s="191"/>
      <c r="S434" s="191"/>
      <c r="T434" s="108"/>
      <c r="U434" s="108"/>
      <c r="V434" s="108"/>
      <c r="W434" s="108"/>
      <c r="X434" s="108"/>
      <c r="Y434" s="108"/>
      <c r="Z434" s="108"/>
      <c r="AA434" s="108"/>
      <c r="AB434" s="108"/>
      <c r="AC434" s="108"/>
      <c r="AD434" s="108"/>
    </row>
    <row r="435" spans="1:30" ht="30" customHeight="1">
      <c r="A435" s="108"/>
      <c r="B435" s="108"/>
      <c r="C435" s="108"/>
      <c r="D435" s="108"/>
      <c r="E435" s="108"/>
      <c r="F435" s="108"/>
      <c r="G435" s="108"/>
      <c r="H435" s="108"/>
      <c r="I435" s="108"/>
      <c r="J435" s="108"/>
      <c r="K435" s="108"/>
      <c r="L435" s="108"/>
      <c r="M435" s="108"/>
      <c r="N435" s="108"/>
      <c r="O435" s="108"/>
      <c r="P435" s="191"/>
      <c r="Q435" s="108"/>
      <c r="R435" s="191"/>
      <c r="S435" s="191"/>
      <c r="T435" s="108"/>
      <c r="U435" s="108"/>
      <c r="V435" s="108"/>
      <c r="W435" s="108"/>
      <c r="X435" s="108"/>
      <c r="Y435" s="108"/>
      <c r="Z435" s="108"/>
      <c r="AA435" s="108"/>
      <c r="AB435" s="108"/>
      <c r="AC435" s="108"/>
      <c r="AD435" s="108"/>
    </row>
    <row r="436" spans="1:30" ht="30" customHeight="1">
      <c r="A436" s="108"/>
      <c r="B436" s="108"/>
      <c r="C436" s="108"/>
      <c r="D436" s="108"/>
      <c r="E436" s="108"/>
      <c r="F436" s="108"/>
      <c r="G436" s="108"/>
      <c r="H436" s="108"/>
      <c r="I436" s="108"/>
      <c r="J436" s="108"/>
      <c r="K436" s="108"/>
      <c r="L436" s="108"/>
      <c r="M436" s="108"/>
      <c r="N436" s="108"/>
      <c r="O436" s="108"/>
      <c r="P436" s="191"/>
      <c r="Q436" s="108"/>
      <c r="R436" s="191"/>
      <c r="S436" s="191"/>
      <c r="T436" s="108"/>
      <c r="U436" s="108"/>
      <c r="V436" s="108"/>
      <c r="W436" s="108"/>
      <c r="X436" s="108"/>
      <c r="Y436" s="108"/>
      <c r="Z436" s="108"/>
      <c r="AA436" s="108"/>
      <c r="AB436" s="108"/>
      <c r="AC436" s="108"/>
      <c r="AD436" s="108"/>
    </row>
    <row r="437" spans="1:30" ht="30" customHeight="1">
      <c r="A437" s="108"/>
      <c r="B437" s="108"/>
      <c r="C437" s="108"/>
      <c r="D437" s="108"/>
      <c r="E437" s="108"/>
      <c r="F437" s="108"/>
      <c r="G437" s="108"/>
      <c r="H437" s="108"/>
      <c r="I437" s="108"/>
      <c r="J437" s="108"/>
      <c r="K437" s="108"/>
      <c r="L437" s="108"/>
      <c r="M437" s="108"/>
      <c r="N437" s="108"/>
      <c r="O437" s="108"/>
      <c r="P437" s="191"/>
      <c r="Q437" s="108"/>
      <c r="R437" s="191"/>
      <c r="S437" s="191"/>
      <c r="T437" s="108"/>
      <c r="U437" s="108"/>
      <c r="V437" s="108"/>
      <c r="W437" s="108"/>
      <c r="X437" s="108"/>
      <c r="Y437" s="108"/>
      <c r="Z437" s="108"/>
      <c r="AA437" s="108"/>
      <c r="AB437" s="108"/>
      <c r="AC437" s="108"/>
      <c r="AD437" s="108"/>
    </row>
    <row r="438" spans="1:30" ht="30" customHeight="1">
      <c r="A438" s="108"/>
      <c r="B438" s="108"/>
      <c r="C438" s="108"/>
      <c r="D438" s="108"/>
      <c r="E438" s="108"/>
      <c r="F438" s="108"/>
      <c r="G438" s="108"/>
      <c r="H438" s="108"/>
      <c r="I438" s="108"/>
      <c r="J438" s="108"/>
      <c r="K438" s="108"/>
      <c r="L438" s="108"/>
      <c r="M438" s="108"/>
      <c r="N438" s="108"/>
      <c r="O438" s="108"/>
      <c r="P438" s="191"/>
      <c r="Q438" s="108"/>
      <c r="R438" s="191"/>
      <c r="S438" s="191"/>
      <c r="T438" s="108"/>
      <c r="U438" s="108"/>
      <c r="V438" s="108"/>
      <c r="W438" s="108"/>
      <c r="X438" s="108"/>
      <c r="Y438" s="108"/>
      <c r="Z438" s="108"/>
      <c r="AA438" s="108"/>
      <c r="AB438" s="108"/>
      <c r="AC438" s="108"/>
      <c r="AD438" s="108"/>
    </row>
    <row r="439" spans="1:30" ht="30" customHeight="1">
      <c r="A439" s="108"/>
      <c r="B439" s="108"/>
      <c r="C439" s="108"/>
      <c r="D439" s="108"/>
      <c r="E439" s="108"/>
      <c r="F439" s="108"/>
      <c r="G439" s="108"/>
      <c r="H439" s="108"/>
      <c r="I439" s="108"/>
      <c r="J439" s="108"/>
      <c r="K439" s="108"/>
      <c r="L439" s="108"/>
      <c r="M439" s="108"/>
      <c r="N439" s="108"/>
      <c r="O439" s="108"/>
      <c r="P439" s="191"/>
      <c r="Q439" s="108"/>
      <c r="R439" s="191"/>
      <c r="S439" s="191"/>
      <c r="T439" s="108"/>
      <c r="U439" s="108"/>
      <c r="V439" s="108"/>
      <c r="W439" s="108"/>
      <c r="X439" s="108"/>
      <c r="Y439" s="108"/>
      <c r="Z439" s="108"/>
      <c r="AA439" s="108"/>
      <c r="AB439" s="108"/>
      <c r="AC439" s="108"/>
      <c r="AD439" s="108"/>
    </row>
    <row r="440" spans="1:30" ht="30" customHeight="1">
      <c r="A440" s="108"/>
      <c r="B440" s="108"/>
      <c r="C440" s="108"/>
      <c r="D440" s="108"/>
      <c r="E440" s="108"/>
      <c r="F440" s="108"/>
      <c r="G440" s="108"/>
      <c r="H440" s="108"/>
      <c r="I440" s="108"/>
      <c r="J440" s="108"/>
      <c r="K440" s="108"/>
      <c r="L440" s="108"/>
      <c r="M440" s="108"/>
      <c r="N440" s="108"/>
      <c r="O440" s="108"/>
      <c r="P440" s="191"/>
      <c r="Q440" s="108"/>
      <c r="R440" s="191"/>
      <c r="S440" s="191"/>
      <c r="T440" s="108"/>
      <c r="U440" s="108"/>
      <c r="V440" s="108"/>
      <c r="W440" s="108"/>
      <c r="X440" s="108"/>
      <c r="Y440" s="108"/>
      <c r="Z440" s="108"/>
      <c r="AA440" s="108"/>
      <c r="AB440" s="108"/>
      <c r="AC440" s="108"/>
      <c r="AD440" s="108"/>
    </row>
    <row r="441" spans="1:30" ht="30" customHeight="1">
      <c r="A441" s="108"/>
      <c r="B441" s="108"/>
      <c r="C441" s="108"/>
      <c r="D441" s="108"/>
      <c r="E441" s="108"/>
      <c r="F441" s="108"/>
      <c r="G441" s="108"/>
      <c r="H441" s="108"/>
      <c r="I441" s="108"/>
      <c r="J441" s="108"/>
      <c r="K441" s="108"/>
      <c r="L441" s="108"/>
      <c r="M441" s="108"/>
      <c r="N441" s="108"/>
      <c r="O441" s="108"/>
      <c r="P441" s="191"/>
      <c r="Q441" s="108"/>
      <c r="R441" s="191"/>
      <c r="S441" s="191"/>
      <c r="T441" s="108"/>
      <c r="U441" s="108"/>
      <c r="V441" s="108"/>
      <c r="W441" s="108"/>
      <c r="X441" s="108"/>
      <c r="Y441" s="108"/>
      <c r="Z441" s="108"/>
      <c r="AA441" s="108"/>
      <c r="AB441" s="108"/>
      <c r="AC441" s="108"/>
      <c r="AD441" s="108"/>
    </row>
    <row r="442" spans="1:30" ht="30" customHeight="1">
      <c r="A442" s="108"/>
      <c r="B442" s="108"/>
      <c r="C442" s="108"/>
      <c r="D442" s="108"/>
      <c r="E442" s="108"/>
      <c r="F442" s="108"/>
      <c r="G442" s="108"/>
      <c r="H442" s="108"/>
      <c r="I442" s="108"/>
      <c r="J442" s="108"/>
      <c r="K442" s="108"/>
      <c r="L442" s="108"/>
      <c r="M442" s="108"/>
      <c r="N442" s="108"/>
      <c r="O442" s="108"/>
      <c r="P442" s="191"/>
      <c r="Q442" s="108"/>
      <c r="R442" s="191"/>
      <c r="S442" s="191"/>
      <c r="T442" s="108"/>
      <c r="U442" s="108"/>
      <c r="V442" s="108"/>
      <c r="W442" s="108"/>
      <c r="X442" s="108"/>
      <c r="Y442" s="108"/>
      <c r="Z442" s="108"/>
      <c r="AA442" s="108"/>
      <c r="AB442" s="108"/>
      <c r="AC442" s="108"/>
      <c r="AD442" s="108"/>
    </row>
    <row r="443" spans="1:30" ht="30" customHeight="1">
      <c r="A443" s="108"/>
      <c r="B443" s="108"/>
      <c r="C443" s="108"/>
      <c r="D443" s="108"/>
      <c r="E443" s="108"/>
      <c r="F443" s="108"/>
      <c r="G443" s="108"/>
      <c r="H443" s="108"/>
      <c r="I443" s="108"/>
      <c r="J443" s="108"/>
      <c r="K443" s="108"/>
      <c r="L443" s="108"/>
      <c r="M443" s="108"/>
      <c r="N443" s="108"/>
      <c r="O443" s="108"/>
      <c r="P443" s="191"/>
      <c r="Q443" s="108"/>
      <c r="R443" s="191"/>
      <c r="S443" s="191"/>
      <c r="T443" s="108"/>
      <c r="U443" s="108"/>
      <c r="V443" s="108"/>
      <c r="W443" s="108"/>
      <c r="X443" s="108"/>
      <c r="Y443" s="108"/>
      <c r="Z443" s="108"/>
      <c r="AA443" s="108"/>
      <c r="AB443" s="108"/>
      <c r="AC443" s="108"/>
      <c r="AD443" s="108"/>
    </row>
    <row r="444" spans="1:30" ht="30" customHeight="1">
      <c r="A444" s="108"/>
      <c r="B444" s="108"/>
      <c r="C444" s="108"/>
      <c r="D444" s="108"/>
      <c r="E444" s="108"/>
      <c r="F444" s="108"/>
      <c r="G444" s="108"/>
      <c r="H444" s="108"/>
      <c r="I444" s="108"/>
      <c r="J444" s="108"/>
      <c r="K444" s="108"/>
      <c r="L444" s="108"/>
      <c r="M444" s="108"/>
      <c r="N444" s="108"/>
      <c r="O444" s="108"/>
      <c r="P444" s="191"/>
      <c r="Q444" s="108"/>
      <c r="R444" s="191"/>
      <c r="S444" s="191"/>
      <c r="T444" s="108"/>
      <c r="U444" s="108"/>
      <c r="V444" s="108"/>
      <c r="W444" s="108"/>
      <c r="X444" s="108"/>
      <c r="Y444" s="108"/>
      <c r="Z444" s="108"/>
      <c r="AA444" s="108"/>
      <c r="AB444" s="108"/>
      <c r="AC444" s="108"/>
      <c r="AD444" s="108"/>
    </row>
    <row r="445" spans="1:30" ht="30" customHeight="1">
      <c r="A445" s="108"/>
      <c r="B445" s="108"/>
      <c r="C445" s="108"/>
      <c r="D445" s="108"/>
      <c r="E445" s="108"/>
      <c r="F445" s="108"/>
      <c r="G445" s="108"/>
      <c r="H445" s="108"/>
      <c r="I445" s="108"/>
      <c r="J445" s="108"/>
      <c r="K445" s="108"/>
      <c r="L445" s="108"/>
      <c r="M445" s="108"/>
      <c r="N445" s="108"/>
      <c r="O445" s="108"/>
      <c r="P445" s="191"/>
      <c r="Q445" s="108"/>
      <c r="R445" s="191"/>
      <c r="S445" s="191"/>
      <c r="T445" s="108"/>
      <c r="U445" s="108"/>
      <c r="V445" s="108"/>
      <c r="W445" s="108"/>
      <c r="X445" s="108"/>
      <c r="Y445" s="108"/>
      <c r="Z445" s="108"/>
      <c r="AA445" s="108"/>
      <c r="AB445" s="108"/>
      <c r="AC445" s="108"/>
      <c r="AD445" s="108"/>
    </row>
    <row r="446" spans="1:30" ht="30" customHeight="1">
      <c r="A446" s="108"/>
      <c r="B446" s="108"/>
      <c r="C446" s="108"/>
      <c r="D446" s="108"/>
      <c r="E446" s="108"/>
      <c r="F446" s="108"/>
      <c r="G446" s="108"/>
      <c r="H446" s="108"/>
      <c r="I446" s="108"/>
      <c r="J446" s="108"/>
      <c r="K446" s="108"/>
      <c r="L446" s="108"/>
      <c r="M446" s="108"/>
      <c r="N446" s="108"/>
      <c r="O446" s="108"/>
      <c r="P446" s="191"/>
      <c r="Q446" s="108"/>
      <c r="R446" s="191"/>
      <c r="S446" s="191"/>
      <c r="T446" s="108"/>
      <c r="U446" s="108"/>
      <c r="V446" s="108"/>
      <c r="W446" s="108"/>
      <c r="X446" s="108"/>
      <c r="Y446" s="108"/>
      <c r="Z446" s="108"/>
      <c r="AA446" s="108"/>
      <c r="AB446" s="108"/>
      <c r="AC446" s="108"/>
      <c r="AD446" s="108"/>
    </row>
    <row r="447" spans="1:30" ht="30" customHeight="1">
      <c r="A447" s="108"/>
      <c r="B447" s="108"/>
      <c r="C447" s="108"/>
      <c r="D447" s="108"/>
      <c r="E447" s="108"/>
      <c r="F447" s="108"/>
      <c r="G447" s="108"/>
      <c r="H447" s="108"/>
      <c r="I447" s="108"/>
      <c r="J447" s="108"/>
      <c r="K447" s="108"/>
      <c r="L447" s="108"/>
      <c r="M447" s="108"/>
      <c r="N447" s="108"/>
      <c r="O447" s="108"/>
      <c r="P447" s="191"/>
      <c r="Q447" s="108"/>
      <c r="R447" s="191"/>
      <c r="S447" s="191"/>
      <c r="T447" s="108"/>
      <c r="U447" s="108"/>
      <c r="V447" s="108"/>
      <c r="W447" s="108"/>
      <c r="X447" s="108"/>
      <c r="Y447" s="108"/>
      <c r="Z447" s="108"/>
      <c r="AA447" s="108"/>
      <c r="AB447" s="108"/>
      <c r="AC447" s="108"/>
      <c r="AD447" s="108"/>
    </row>
    <row r="448" spans="1:30" ht="30" customHeight="1">
      <c r="A448" s="108"/>
      <c r="B448" s="108"/>
      <c r="C448" s="108"/>
      <c r="D448" s="108"/>
      <c r="E448" s="108"/>
      <c r="F448" s="108"/>
      <c r="G448" s="108"/>
      <c r="H448" s="108"/>
      <c r="I448" s="108"/>
      <c r="J448" s="108"/>
      <c r="K448" s="108"/>
      <c r="L448" s="108"/>
      <c r="M448" s="108"/>
      <c r="N448" s="108"/>
      <c r="O448" s="108"/>
      <c r="P448" s="191"/>
      <c r="Q448" s="108"/>
      <c r="R448" s="191"/>
      <c r="S448" s="191"/>
      <c r="T448" s="108"/>
      <c r="U448" s="108"/>
      <c r="V448" s="108"/>
      <c r="W448" s="108"/>
      <c r="X448" s="108"/>
      <c r="Y448" s="108"/>
      <c r="Z448" s="108"/>
      <c r="AA448" s="108"/>
      <c r="AB448" s="108"/>
      <c r="AC448" s="108"/>
      <c r="AD448" s="108"/>
    </row>
    <row r="449" spans="1:30" ht="30" customHeight="1">
      <c r="A449" s="108"/>
      <c r="B449" s="108"/>
      <c r="C449" s="108"/>
      <c r="D449" s="108"/>
      <c r="E449" s="108"/>
      <c r="F449" s="108"/>
      <c r="G449" s="108"/>
      <c r="H449" s="108"/>
      <c r="I449" s="108"/>
      <c r="J449" s="108"/>
      <c r="K449" s="108"/>
      <c r="L449" s="108"/>
      <c r="M449" s="108"/>
      <c r="N449" s="108"/>
      <c r="O449" s="108"/>
      <c r="P449" s="191"/>
      <c r="Q449" s="108"/>
      <c r="R449" s="191"/>
      <c r="S449" s="191"/>
      <c r="T449" s="108"/>
      <c r="U449" s="108"/>
      <c r="V449" s="108"/>
      <c r="W449" s="108"/>
      <c r="X449" s="108"/>
      <c r="Y449" s="108"/>
      <c r="Z449" s="108"/>
      <c r="AA449" s="108"/>
      <c r="AB449" s="108"/>
      <c r="AC449" s="108"/>
      <c r="AD449" s="108"/>
    </row>
    <row r="450" spans="1:30" ht="30" customHeight="1">
      <c r="A450" s="108"/>
      <c r="B450" s="108"/>
      <c r="C450" s="108"/>
      <c r="D450" s="108"/>
      <c r="E450" s="108"/>
      <c r="F450" s="108"/>
      <c r="G450" s="108"/>
      <c r="H450" s="108"/>
      <c r="I450" s="108"/>
      <c r="J450" s="108"/>
      <c r="K450" s="108"/>
      <c r="L450" s="108"/>
      <c r="M450" s="108"/>
      <c r="N450" s="108"/>
      <c r="O450" s="108"/>
      <c r="P450" s="191"/>
      <c r="Q450" s="108"/>
      <c r="R450" s="191"/>
      <c r="S450" s="191"/>
      <c r="T450" s="108"/>
      <c r="U450" s="108"/>
      <c r="V450" s="108"/>
      <c r="W450" s="108"/>
      <c r="X450" s="108"/>
      <c r="Y450" s="108"/>
      <c r="Z450" s="108"/>
      <c r="AA450" s="108"/>
      <c r="AB450" s="108"/>
      <c r="AC450" s="108"/>
      <c r="AD450" s="108"/>
    </row>
    <row r="451" spans="1:30" ht="30" customHeight="1">
      <c r="A451" s="108"/>
      <c r="B451" s="108"/>
      <c r="C451" s="108"/>
      <c r="D451" s="108"/>
      <c r="E451" s="108"/>
      <c r="F451" s="108"/>
      <c r="G451" s="108"/>
      <c r="H451" s="108"/>
      <c r="I451" s="108"/>
      <c r="J451" s="108"/>
      <c r="K451" s="108"/>
      <c r="L451" s="108"/>
      <c r="M451" s="108"/>
      <c r="N451" s="108"/>
      <c r="O451" s="108"/>
      <c r="P451" s="191"/>
      <c r="Q451" s="108"/>
      <c r="R451" s="191"/>
      <c r="S451" s="191"/>
      <c r="T451" s="108"/>
      <c r="U451" s="108"/>
      <c r="V451" s="108"/>
      <c r="W451" s="108"/>
      <c r="X451" s="108"/>
      <c r="Y451" s="108"/>
      <c r="Z451" s="108"/>
      <c r="AA451" s="108"/>
      <c r="AB451" s="108"/>
      <c r="AC451" s="108"/>
      <c r="AD451" s="108"/>
    </row>
    <row r="452" spans="1:30" ht="30" customHeight="1">
      <c r="A452" s="108"/>
      <c r="B452" s="108"/>
      <c r="C452" s="108"/>
      <c r="D452" s="108"/>
      <c r="E452" s="108"/>
      <c r="F452" s="108"/>
      <c r="G452" s="108"/>
      <c r="H452" s="108"/>
      <c r="I452" s="108"/>
      <c r="J452" s="108"/>
      <c r="K452" s="108"/>
      <c r="L452" s="108"/>
      <c r="M452" s="108"/>
      <c r="N452" s="108"/>
      <c r="O452" s="108"/>
      <c r="P452" s="191"/>
      <c r="Q452" s="108"/>
      <c r="R452" s="191"/>
      <c r="S452" s="191"/>
      <c r="T452" s="108"/>
      <c r="U452" s="108"/>
      <c r="V452" s="108"/>
      <c r="W452" s="108"/>
      <c r="X452" s="108"/>
      <c r="Y452" s="108"/>
      <c r="Z452" s="108"/>
      <c r="AA452" s="108"/>
      <c r="AB452" s="108"/>
      <c r="AC452" s="108"/>
      <c r="AD452" s="108"/>
    </row>
    <row r="453" spans="1:30" ht="30" customHeight="1">
      <c r="A453" s="108"/>
      <c r="B453" s="108"/>
      <c r="C453" s="108"/>
      <c r="D453" s="108"/>
      <c r="E453" s="108"/>
      <c r="F453" s="108"/>
      <c r="G453" s="108"/>
      <c r="H453" s="108"/>
      <c r="I453" s="108"/>
      <c r="J453" s="108"/>
      <c r="K453" s="108"/>
      <c r="L453" s="108"/>
      <c r="M453" s="108"/>
      <c r="N453" s="108"/>
      <c r="O453" s="108"/>
      <c r="P453" s="191"/>
      <c r="Q453" s="108"/>
      <c r="R453" s="191"/>
      <c r="S453" s="191"/>
      <c r="T453" s="108"/>
      <c r="U453" s="108"/>
      <c r="V453" s="108"/>
      <c r="W453" s="108"/>
      <c r="X453" s="108"/>
      <c r="Y453" s="108"/>
      <c r="Z453" s="108"/>
      <c r="AA453" s="108"/>
      <c r="AB453" s="108"/>
      <c r="AC453" s="108"/>
      <c r="AD453" s="108"/>
    </row>
    <row r="454" spans="1:30" ht="30" customHeight="1">
      <c r="A454" s="108"/>
      <c r="B454" s="108"/>
      <c r="C454" s="108"/>
      <c r="D454" s="108"/>
      <c r="E454" s="108"/>
      <c r="F454" s="108"/>
      <c r="G454" s="108"/>
      <c r="H454" s="108"/>
      <c r="I454" s="108"/>
      <c r="J454" s="108"/>
      <c r="K454" s="108"/>
      <c r="L454" s="108"/>
      <c r="M454" s="108"/>
      <c r="N454" s="108"/>
      <c r="O454" s="108"/>
      <c r="P454" s="191"/>
      <c r="Q454" s="108"/>
      <c r="R454" s="191"/>
      <c r="S454" s="191"/>
      <c r="T454" s="108"/>
      <c r="U454" s="108"/>
      <c r="V454" s="108"/>
      <c r="W454" s="108"/>
      <c r="X454" s="108"/>
      <c r="Y454" s="108"/>
      <c r="Z454" s="108"/>
      <c r="AA454" s="108"/>
      <c r="AB454" s="108"/>
      <c r="AC454" s="108"/>
      <c r="AD454" s="108"/>
    </row>
    <row r="455" spans="1:30" ht="30" customHeight="1">
      <c r="A455" s="108"/>
      <c r="B455" s="108"/>
      <c r="C455" s="108"/>
      <c r="D455" s="108"/>
      <c r="E455" s="108"/>
      <c r="F455" s="108"/>
      <c r="G455" s="108"/>
      <c r="H455" s="108"/>
      <c r="I455" s="108"/>
      <c r="J455" s="108"/>
      <c r="K455" s="108"/>
      <c r="L455" s="108"/>
      <c r="M455" s="108"/>
      <c r="N455" s="108"/>
      <c r="O455" s="108"/>
      <c r="P455" s="191"/>
      <c r="Q455" s="108"/>
      <c r="R455" s="191"/>
      <c r="S455" s="191"/>
      <c r="T455" s="108"/>
      <c r="U455" s="108"/>
      <c r="V455" s="108"/>
      <c r="W455" s="108"/>
      <c r="X455" s="108"/>
      <c r="Y455" s="108"/>
      <c r="Z455" s="108"/>
      <c r="AA455" s="108"/>
      <c r="AB455" s="108"/>
      <c r="AC455" s="108"/>
      <c r="AD455" s="108"/>
    </row>
    <row r="456" spans="1:30" ht="30" customHeight="1">
      <c r="A456" s="108"/>
      <c r="B456" s="108"/>
      <c r="C456" s="108"/>
      <c r="D456" s="108"/>
      <c r="E456" s="108"/>
      <c r="F456" s="108"/>
      <c r="G456" s="108"/>
      <c r="H456" s="108"/>
      <c r="I456" s="108"/>
      <c r="J456" s="108"/>
      <c r="K456" s="108"/>
      <c r="L456" s="108"/>
      <c r="M456" s="108"/>
      <c r="N456" s="108"/>
      <c r="O456" s="108"/>
      <c r="P456" s="191"/>
      <c r="Q456" s="108"/>
      <c r="R456" s="191"/>
      <c r="S456" s="191"/>
      <c r="T456" s="108"/>
      <c r="U456" s="108"/>
      <c r="V456" s="108"/>
      <c r="W456" s="108"/>
      <c r="X456" s="108"/>
      <c r="Y456" s="108"/>
      <c r="Z456" s="108"/>
      <c r="AA456" s="108"/>
      <c r="AB456" s="108"/>
      <c r="AC456" s="108"/>
      <c r="AD456" s="108"/>
    </row>
    <row r="457" spans="1:30" ht="30" customHeight="1">
      <c r="A457" s="108"/>
      <c r="B457" s="108"/>
      <c r="C457" s="108"/>
      <c r="D457" s="108"/>
      <c r="E457" s="108"/>
      <c r="F457" s="108"/>
      <c r="G457" s="108"/>
      <c r="H457" s="108"/>
      <c r="I457" s="108"/>
      <c r="J457" s="108"/>
      <c r="K457" s="108"/>
      <c r="L457" s="108"/>
      <c r="M457" s="108"/>
      <c r="N457" s="108"/>
      <c r="O457" s="108"/>
      <c r="P457" s="191"/>
      <c r="Q457" s="108"/>
      <c r="R457" s="191"/>
      <c r="S457" s="191"/>
      <c r="T457" s="108"/>
      <c r="U457" s="108"/>
      <c r="V457" s="108"/>
      <c r="W457" s="108"/>
      <c r="X457" s="108"/>
      <c r="Y457" s="108"/>
      <c r="Z457" s="108"/>
      <c r="AA457" s="108"/>
      <c r="AB457" s="108"/>
      <c r="AC457" s="108"/>
      <c r="AD457" s="108"/>
    </row>
    <row r="458" spans="1:30" ht="30" customHeight="1">
      <c r="A458" s="108"/>
      <c r="B458" s="108"/>
      <c r="C458" s="108"/>
      <c r="D458" s="108"/>
      <c r="E458" s="108"/>
      <c r="F458" s="108"/>
      <c r="G458" s="108"/>
      <c r="H458" s="108"/>
      <c r="I458" s="108"/>
      <c r="J458" s="108"/>
      <c r="K458" s="108"/>
      <c r="L458" s="108"/>
      <c r="M458" s="108"/>
      <c r="N458" s="108"/>
      <c r="O458" s="108"/>
      <c r="P458" s="191"/>
      <c r="Q458" s="108"/>
      <c r="R458" s="191"/>
      <c r="S458" s="191"/>
      <c r="T458" s="108"/>
      <c r="U458" s="108"/>
      <c r="V458" s="108"/>
      <c r="W458" s="108"/>
      <c r="X458" s="108"/>
      <c r="Y458" s="108"/>
      <c r="Z458" s="108"/>
      <c r="AA458" s="108"/>
      <c r="AB458" s="108"/>
      <c r="AC458" s="108"/>
      <c r="AD458" s="108"/>
    </row>
    <row r="459" spans="1:30" ht="30" customHeight="1">
      <c r="A459" s="108"/>
      <c r="B459" s="108"/>
      <c r="C459" s="108"/>
      <c r="D459" s="108"/>
      <c r="E459" s="108"/>
      <c r="F459" s="108"/>
      <c r="G459" s="108"/>
      <c r="H459" s="108"/>
      <c r="I459" s="108"/>
      <c r="J459" s="108"/>
      <c r="K459" s="108"/>
      <c r="L459" s="108"/>
      <c r="M459" s="108"/>
      <c r="N459" s="108"/>
      <c r="O459" s="108"/>
      <c r="P459" s="191"/>
      <c r="Q459" s="108"/>
      <c r="R459" s="191"/>
      <c r="S459" s="191"/>
      <c r="T459" s="108"/>
      <c r="U459" s="108"/>
      <c r="V459" s="108"/>
      <c r="W459" s="108"/>
      <c r="X459" s="108"/>
      <c r="Y459" s="108"/>
      <c r="Z459" s="108"/>
      <c r="AA459" s="108"/>
      <c r="AB459" s="108"/>
      <c r="AC459" s="108"/>
      <c r="AD459" s="108"/>
    </row>
    <row r="460" spans="1:30" ht="30" customHeight="1">
      <c r="A460" s="108"/>
      <c r="B460" s="108"/>
      <c r="C460" s="108"/>
      <c r="D460" s="108"/>
      <c r="E460" s="108"/>
      <c r="F460" s="108"/>
      <c r="G460" s="108"/>
      <c r="H460" s="108"/>
      <c r="I460" s="108"/>
      <c r="J460" s="108"/>
      <c r="K460" s="108"/>
      <c r="L460" s="108"/>
      <c r="M460" s="108"/>
      <c r="N460" s="108"/>
      <c r="O460" s="108"/>
      <c r="P460" s="191"/>
      <c r="Q460" s="108"/>
      <c r="R460" s="191"/>
      <c r="S460" s="191"/>
      <c r="T460" s="108"/>
      <c r="U460" s="108"/>
      <c r="V460" s="108"/>
      <c r="W460" s="108"/>
      <c r="X460" s="108"/>
      <c r="Y460" s="108"/>
      <c r="Z460" s="108"/>
      <c r="AA460" s="108"/>
      <c r="AB460" s="108"/>
      <c r="AC460" s="108"/>
      <c r="AD460" s="108"/>
    </row>
    <row r="461" spans="1:30" ht="30" customHeight="1">
      <c r="A461" s="108"/>
      <c r="B461" s="108"/>
      <c r="C461" s="108"/>
      <c r="D461" s="108"/>
      <c r="E461" s="108"/>
      <c r="F461" s="108"/>
      <c r="G461" s="108"/>
      <c r="H461" s="108"/>
      <c r="I461" s="108"/>
      <c r="J461" s="108"/>
      <c r="K461" s="108"/>
      <c r="L461" s="108"/>
      <c r="M461" s="108"/>
      <c r="N461" s="108"/>
      <c r="O461" s="108"/>
      <c r="P461" s="191"/>
      <c r="Q461" s="108"/>
      <c r="R461" s="191"/>
      <c r="S461" s="191"/>
      <c r="T461" s="108"/>
      <c r="U461" s="108"/>
      <c r="V461" s="108"/>
      <c r="W461" s="108"/>
      <c r="X461" s="108"/>
      <c r="Y461" s="108"/>
      <c r="Z461" s="108"/>
      <c r="AA461" s="108"/>
      <c r="AB461" s="108"/>
      <c r="AC461" s="108"/>
      <c r="AD461" s="108"/>
    </row>
    <row r="462" spans="1:30" ht="30" customHeight="1">
      <c r="A462" s="108"/>
      <c r="B462" s="108"/>
      <c r="C462" s="108"/>
      <c r="D462" s="108"/>
      <c r="E462" s="108"/>
      <c r="F462" s="108"/>
      <c r="G462" s="108"/>
      <c r="H462" s="108"/>
      <c r="I462" s="108"/>
      <c r="J462" s="108"/>
      <c r="K462" s="108"/>
      <c r="L462" s="108"/>
      <c r="M462" s="108"/>
      <c r="N462" s="108"/>
      <c r="O462" s="108"/>
      <c r="P462" s="191"/>
      <c r="Q462" s="108"/>
      <c r="R462" s="191"/>
      <c r="S462" s="191"/>
      <c r="T462" s="108"/>
      <c r="U462" s="108"/>
      <c r="V462" s="108"/>
      <c r="W462" s="108"/>
      <c r="X462" s="108"/>
      <c r="Y462" s="108"/>
      <c r="Z462" s="108"/>
      <c r="AA462" s="108"/>
      <c r="AB462" s="108"/>
      <c r="AC462" s="108"/>
      <c r="AD462" s="108"/>
    </row>
    <row r="463" spans="1:30" ht="30" customHeight="1">
      <c r="A463" s="108"/>
      <c r="B463" s="108"/>
      <c r="C463" s="108"/>
      <c r="D463" s="108"/>
      <c r="E463" s="108"/>
      <c r="F463" s="108"/>
      <c r="G463" s="108"/>
      <c r="H463" s="108"/>
      <c r="I463" s="108"/>
      <c r="J463" s="108"/>
      <c r="K463" s="108"/>
      <c r="L463" s="108"/>
      <c r="M463" s="108"/>
      <c r="N463" s="108"/>
      <c r="O463" s="108"/>
      <c r="P463" s="191"/>
      <c r="Q463" s="108"/>
      <c r="R463" s="191"/>
      <c r="S463" s="191"/>
      <c r="T463" s="108"/>
      <c r="U463" s="108"/>
      <c r="V463" s="108"/>
      <c r="W463" s="108"/>
      <c r="X463" s="108"/>
      <c r="Y463" s="108"/>
      <c r="Z463" s="108"/>
      <c r="AA463" s="108"/>
      <c r="AB463" s="108"/>
      <c r="AC463" s="108"/>
      <c r="AD463" s="108"/>
    </row>
    <row r="464" spans="1:30" ht="30" customHeight="1">
      <c r="A464" s="108"/>
      <c r="B464" s="108"/>
      <c r="C464" s="108"/>
      <c r="D464" s="108"/>
      <c r="E464" s="108"/>
      <c r="F464" s="108"/>
      <c r="G464" s="108"/>
      <c r="H464" s="108"/>
      <c r="I464" s="108"/>
      <c r="J464" s="108"/>
      <c r="K464" s="108"/>
      <c r="L464" s="108"/>
      <c r="M464" s="108"/>
      <c r="N464" s="108"/>
      <c r="O464" s="108"/>
      <c r="P464" s="191"/>
      <c r="Q464" s="108"/>
      <c r="R464" s="191"/>
      <c r="S464" s="191"/>
      <c r="T464" s="108"/>
      <c r="U464" s="108"/>
      <c r="V464" s="108"/>
      <c r="W464" s="108"/>
      <c r="X464" s="108"/>
      <c r="Y464" s="108"/>
      <c r="Z464" s="108"/>
      <c r="AA464" s="108"/>
      <c r="AB464" s="108"/>
      <c r="AC464" s="108"/>
      <c r="AD464" s="108"/>
    </row>
    <row r="465" spans="1:30" ht="30" customHeight="1">
      <c r="A465" s="108"/>
      <c r="B465" s="108"/>
      <c r="C465" s="108"/>
      <c r="D465" s="108"/>
      <c r="E465" s="108"/>
      <c r="F465" s="108"/>
      <c r="G465" s="108"/>
      <c r="H465" s="108"/>
      <c r="I465" s="108"/>
      <c r="J465" s="108"/>
      <c r="K465" s="108"/>
      <c r="L465" s="108"/>
      <c r="M465" s="108"/>
      <c r="N465" s="108"/>
      <c r="O465" s="108"/>
      <c r="P465" s="191"/>
      <c r="Q465" s="108"/>
      <c r="R465" s="191"/>
      <c r="S465" s="191"/>
      <c r="T465" s="108"/>
      <c r="U465" s="108"/>
      <c r="V465" s="108"/>
      <c r="W465" s="108"/>
      <c r="X465" s="108"/>
      <c r="Y465" s="108"/>
      <c r="Z465" s="108"/>
      <c r="AA465" s="108"/>
      <c r="AB465" s="108"/>
      <c r="AC465" s="108"/>
      <c r="AD465" s="108"/>
    </row>
    <row r="466" spans="1:30" ht="30" customHeight="1">
      <c r="A466" s="108"/>
      <c r="B466" s="108"/>
      <c r="C466" s="108"/>
      <c r="D466" s="108"/>
      <c r="E466" s="108"/>
      <c r="F466" s="108"/>
      <c r="G466" s="108"/>
      <c r="H466" s="108"/>
      <c r="I466" s="108"/>
      <c r="J466" s="108"/>
      <c r="K466" s="108"/>
      <c r="L466" s="108"/>
      <c r="M466" s="108"/>
      <c r="N466" s="108"/>
      <c r="O466" s="108"/>
      <c r="P466" s="191"/>
      <c r="Q466" s="108"/>
      <c r="R466" s="191"/>
      <c r="S466" s="191"/>
      <c r="T466" s="108"/>
      <c r="U466" s="108"/>
      <c r="V466" s="108"/>
      <c r="W466" s="108"/>
      <c r="X466" s="108"/>
      <c r="Y466" s="108"/>
      <c r="Z466" s="108"/>
      <c r="AA466" s="108"/>
      <c r="AB466" s="108"/>
      <c r="AC466" s="108"/>
      <c r="AD466" s="108"/>
    </row>
    <row r="467" spans="1:30" ht="30" customHeight="1">
      <c r="A467" s="108"/>
      <c r="B467" s="108"/>
      <c r="C467" s="108"/>
      <c r="D467" s="108"/>
      <c r="E467" s="108"/>
      <c r="F467" s="108"/>
      <c r="G467" s="108"/>
      <c r="H467" s="108"/>
      <c r="I467" s="108"/>
      <c r="J467" s="108"/>
      <c r="K467" s="108"/>
      <c r="L467" s="108"/>
      <c r="M467" s="108"/>
      <c r="N467" s="108"/>
      <c r="O467" s="108"/>
      <c r="P467" s="191"/>
      <c r="Q467" s="108"/>
      <c r="R467" s="191"/>
      <c r="S467" s="191"/>
      <c r="T467" s="108"/>
      <c r="U467" s="108"/>
      <c r="V467" s="108"/>
      <c r="W467" s="108"/>
      <c r="X467" s="108"/>
      <c r="Y467" s="108"/>
      <c r="Z467" s="108"/>
      <c r="AA467" s="108"/>
      <c r="AB467" s="108"/>
      <c r="AC467" s="108"/>
      <c r="AD467" s="108"/>
    </row>
    <row r="468" spans="1:30" ht="30" customHeight="1">
      <c r="A468" s="108"/>
      <c r="B468" s="108"/>
      <c r="C468" s="108"/>
      <c r="D468" s="108"/>
      <c r="E468" s="108"/>
      <c r="F468" s="108"/>
      <c r="G468" s="108"/>
      <c r="H468" s="108"/>
      <c r="I468" s="108"/>
      <c r="J468" s="108"/>
      <c r="K468" s="108"/>
      <c r="L468" s="108"/>
      <c r="M468" s="108"/>
      <c r="N468" s="108"/>
      <c r="O468" s="108"/>
      <c r="P468" s="191"/>
      <c r="Q468" s="108"/>
      <c r="R468" s="191"/>
      <c r="S468" s="191"/>
      <c r="T468" s="108"/>
      <c r="U468" s="108"/>
      <c r="V468" s="108"/>
      <c r="W468" s="108"/>
      <c r="X468" s="108"/>
      <c r="Y468" s="108"/>
      <c r="Z468" s="108"/>
      <c r="AA468" s="108"/>
      <c r="AB468" s="108"/>
      <c r="AC468" s="108"/>
      <c r="AD468" s="108"/>
    </row>
    <row r="469" spans="1:30" ht="30" customHeight="1">
      <c r="A469" s="108"/>
      <c r="B469" s="108"/>
      <c r="C469" s="108"/>
      <c r="D469" s="108"/>
      <c r="E469" s="108"/>
      <c r="F469" s="108"/>
      <c r="G469" s="108"/>
      <c r="H469" s="108"/>
      <c r="I469" s="108"/>
      <c r="J469" s="108"/>
      <c r="K469" s="108"/>
      <c r="L469" s="108"/>
      <c r="M469" s="108"/>
      <c r="N469" s="108"/>
      <c r="O469" s="108"/>
      <c r="P469" s="191"/>
      <c r="Q469" s="108"/>
      <c r="R469" s="191"/>
      <c r="S469" s="191"/>
      <c r="T469" s="108"/>
      <c r="U469" s="108"/>
      <c r="V469" s="108"/>
      <c r="W469" s="108"/>
      <c r="X469" s="108"/>
      <c r="Y469" s="108"/>
      <c r="Z469" s="108"/>
      <c r="AA469" s="108"/>
      <c r="AB469" s="108"/>
      <c r="AC469" s="108"/>
      <c r="AD469" s="108"/>
    </row>
    <row r="470" spans="1:30" ht="30" customHeight="1">
      <c r="A470" s="108"/>
      <c r="B470" s="108"/>
      <c r="C470" s="108"/>
      <c r="D470" s="108"/>
      <c r="E470" s="108"/>
      <c r="F470" s="108"/>
      <c r="G470" s="108"/>
      <c r="H470" s="108"/>
      <c r="I470" s="108"/>
      <c r="J470" s="108"/>
      <c r="K470" s="108"/>
      <c r="L470" s="108"/>
      <c r="M470" s="108"/>
      <c r="N470" s="108"/>
      <c r="O470" s="108"/>
      <c r="P470" s="191"/>
      <c r="Q470" s="108"/>
      <c r="R470" s="191"/>
      <c r="S470" s="191"/>
      <c r="T470" s="108"/>
      <c r="U470" s="108"/>
      <c r="V470" s="108"/>
      <c r="W470" s="108"/>
      <c r="X470" s="108"/>
      <c r="Y470" s="108"/>
      <c r="Z470" s="108"/>
      <c r="AA470" s="108"/>
      <c r="AB470" s="108"/>
      <c r="AC470" s="108"/>
      <c r="AD470" s="108"/>
    </row>
    <row r="471" spans="1:30" ht="30" customHeight="1">
      <c r="A471" s="108"/>
      <c r="B471" s="108"/>
      <c r="C471" s="108"/>
      <c r="D471" s="108"/>
      <c r="E471" s="108"/>
      <c r="F471" s="108"/>
      <c r="G471" s="108"/>
      <c r="H471" s="108"/>
      <c r="I471" s="108"/>
      <c r="J471" s="108"/>
      <c r="K471" s="108"/>
      <c r="L471" s="108"/>
      <c r="M471" s="108"/>
      <c r="N471" s="108"/>
      <c r="O471" s="108"/>
      <c r="P471" s="191"/>
      <c r="Q471" s="108"/>
      <c r="R471" s="191"/>
      <c r="S471" s="191"/>
      <c r="T471" s="108"/>
      <c r="U471" s="108"/>
      <c r="V471" s="108"/>
      <c r="W471" s="108"/>
      <c r="X471" s="108"/>
      <c r="Y471" s="108"/>
      <c r="Z471" s="108"/>
      <c r="AA471" s="108"/>
      <c r="AB471" s="108"/>
      <c r="AC471" s="108"/>
      <c r="AD471" s="108"/>
    </row>
    <row r="472" spans="1:30" ht="30" customHeight="1">
      <c r="A472" s="108"/>
      <c r="B472" s="108"/>
      <c r="C472" s="108"/>
      <c r="D472" s="108"/>
      <c r="E472" s="108"/>
      <c r="F472" s="108"/>
      <c r="G472" s="108"/>
      <c r="H472" s="108"/>
      <c r="I472" s="108"/>
      <c r="J472" s="108"/>
      <c r="K472" s="108"/>
      <c r="L472" s="108"/>
      <c r="M472" s="108"/>
      <c r="N472" s="108"/>
      <c r="O472" s="108"/>
      <c r="P472" s="191"/>
      <c r="Q472" s="108"/>
      <c r="R472" s="191"/>
      <c r="S472" s="191"/>
      <c r="T472" s="108"/>
      <c r="U472" s="108"/>
      <c r="V472" s="108"/>
      <c r="W472" s="108"/>
      <c r="X472" s="108"/>
      <c r="Y472" s="108"/>
      <c r="Z472" s="108"/>
      <c r="AA472" s="108"/>
      <c r="AB472" s="108"/>
      <c r="AC472" s="108"/>
      <c r="AD472" s="108"/>
    </row>
    <row r="473" spans="1:30" ht="30" customHeight="1">
      <c r="A473" s="108"/>
      <c r="B473" s="108"/>
      <c r="C473" s="108"/>
      <c r="D473" s="108"/>
      <c r="E473" s="108"/>
      <c r="F473" s="108"/>
      <c r="G473" s="108"/>
      <c r="H473" s="108"/>
      <c r="I473" s="108"/>
      <c r="J473" s="108"/>
      <c r="K473" s="108"/>
      <c r="L473" s="108"/>
      <c r="M473" s="108"/>
      <c r="N473" s="108"/>
      <c r="O473" s="108"/>
      <c r="P473" s="191"/>
      <c r="Q473" s="108"/>
      <c r="R473" s="191"/>
      <c r="S473" s="191"/>
      <c r="T473" s="108"/>
      <c r="U473" s="108"/>
      <c r="V473" s="108"/>
      <c r="W473" s="108"/>
      <c r="X473" s="108"/>
      <c r="Y473" s="108"/>
      <c r="Z473" s="108"/>
      <c r="AA473" s="108"/>
      <c r="AB473" s="108"/>
      <c r="AC473" s="108"/>
      <c r="AD473" s="108"/>
    </row>
    <row r="474" spans="1:30" ht="30" customHeight="1">
      <c r="A474" s="108"/>
      <c r="B474" s="108"/>
      <c r="C474" s="108"/>
      <c r="D474" s="108"/>
      <c r="E474" s="108"/>
      <c r="F474" s="108"/>
      <c r="G474" s="108"/>
      <c r="H474" s="108"/>
      <c r="I474" s="108"/>
      <c r="J474" s="108"/>
      <c r="K474" s="108"/>
      <c r="L474" s="108"/>
      <c r="M474" s="108"/>
      <c r="N474" s="108"/>
      <c r="O474" s="108"/>
      <c r="P474" s="191"/>
      <c r="Q474" s="108"/>
      <c r="R474" s="191"/>
      <c r="S474" s="191"/>
      <c r="T474" s="108"/>
      <c r="U474" s="108"/>
      <c r="V474" s="108"/>
      <c r="W474" s="108"/>
      <c r="X474" s="108"/>
      <c r="Y474" s="108"/>
      <c r="Z474" s="108"/>
      <c r="AA474" s="108"/>
      <c r="AB474" s="108"/>
      <c r="AC474" s="108"/>
      <c r="AD474" s="108"/>
    </row>
    <row r="475" spans="1:30" ht="30" customHeight="1">
      <c r="A475" s="108"/>
      <c r="B475" s="108"/>
      <c r="C475" s="108"/>
      <c r="D475" s="108"/>
      <c r="E475" s="108"/>
      <c r="F475" s="108"/>
      <c r="G475" s="108"/>
      <c r="H475" s="108"/>
      <c r="I475" s="108"/>
      <c r="J475" s="108"/>
      <c r="K475" s="108"/>
      <c r="L475" s="108"/>
      <c r="M475" s="108"/>
      <c r="N475" s="108"/>
      <c r="O475" s="108"/>
      <c r="P475" s="191"/>
      <c r="Q475" s="108"/>
      <c r="R475" s="191"/>
      <c r="S475" s="191"/>
      <c r="T475" s="108"/>
      <c r="U475" s="108"/>
      <c r="V475" s="108"/>
      <c r="W475" s="108"/>
      <c r="X475" s="108"/>
      <c r="Y475" s="108"/>
      <c r="Z475" s="108"/>
      <c r="AA475" s="108"/>
      <c r="AB475" s="108"/>
      <c r="AC475" s="108"/>
      <c r="AD475" s="108"/>
    </row>
    <row r="476" spans="1:30" ht="30" customHeight="1">
      <c r="A476" s="108"/>
      <c r="B476" s="108"/>
      <c r="C476" s="108"/>
      <c r="D476" s="108"/>
      <c r="E476" s="108"/>
      <c r="F476" s="108"/>
      <c r="G476" s="108"/>
      <c r="H476" s="108"/>
      <c r="I476" s="108"/>
      <c r="J476" s="108"/>
      <c r="K476" s="108"/>
      <c r="L476" s="108"/>
      <c r="M476" s="108"/>
      <c r="N476" s="108"/>
      <c r="O476" s="108"/>
      <c r="P476" s="191"/>
      <c r="Q476" s="108"/>
      <c r="R476" s="191"/>
      <c r="S476" s="191"/>
      <c r="T476" s="108"/>
      <c r="U476" s="108"/>
      <c r="V476" s="108"/>
      <c r="W476" s="108"/>
      <c r="X476" s="108"/>
      <c r="Y476" s="108"/>
      <c r="Z476" s="108"/>
      <c r="AA476" s="108"/>
      <c r="AB476" s="108"/>
      <c r="AC476" s="108"/>
      <c r="AD476" s="108"/>
    </row>
    <row r="477" spans="1:30" ht="30" customHeight="1">
      <c r="A477" s="108"/>
      <c r="B477" s="108"/>
      <c r="C477" s="108"/>
      <c r="D477" s="108"/>
      <c r="E477" s="108"/>
      <c r="F477" s="108"/>
      <c r="G477" s="108"/>
      <c r="H477" s="108"/>
      <c r="I477" s="108"/>
      <c r="J477" s="108"/>
      <c r="K477" s="108"/>
      <c r="L477" s="108"/>
      <c r="M477" s="108"/>
      <c r="N477" s="108"/>
      <c r="O477" s="108"/>
      <c r="P477" s="191"/>
      <c r="Q477" s="108"/>
      <c r="R477" s="191"/>
      <c r="S477" s="191"/>
      <c r="T477" s="108"/>
      <c r="U477" s="108"/>
      <c r="V477" s="108"/>
      <c r="W477" s="108"/>
      <c r="X477" s="108"/>
      <c r="Y477" s="108"/>
      <c r="Z477" s="108"/>
      <c r="AA477" s="108"/>
      <c r="AB477" s="108"/>
      <c r="AC477" s="108"/>
      <c r="AD477" s="108"/>
    </row>
    <row r="478" spans="1:30" ht="30" customHeight="1">
      <c r="A478" s="108"/>
      <c r="B478" s="108"/>
      <c r="C478" s="108"/>
      <c r="D478" s="108"/>
      <c r="E478" s="108"/>
      <c r="F478" s="108"/>
      <c r="G478" s="108"/>
      <c r="H478" s="108"/>
      <c r="I478" s="108"/>
      <c r="J478" s="108"/>
      <c r="K478" s="108"/>
      <c r="L478" s="108"/>
      <c r="M478" s="108"/>
      <c r="N478" s="108"/>
      <c r="O478" s="108"/>
      <c r="P478" s="191"/>
      <c r="Q478" s="108"/>
      <c r="R478" s="191"/>
      <c r="S478" s="191"/>
      <c r="T478" s="108"/>
      <c r="U478" s="108"/>
      <c r="V478" s="108"/>
      <c r="W478" s="108"/>
      <c r="X478" s="108"/>
      <c r="Y478" s="108"/>
      <c r="Z478" s="108"/>
      <c r="AA478" s="108"/>
      <c r="AB478" s="108"/>
      <c r="AC478" s="108"/>
      <c r="AD478" s="108"/>
    </row>
    <row r="479" spans="1:30" ht="30" customHeight="1">
      <c r="A479" s="108"/>
      <c r="B479" s="108"/>
      <c r="C479" s="108"/>
      <c r="D479" s="108"/>
      <c r="E479" s="108"/>
      <c r="F479" s="108"/>
      <c r="G479" s="108"/>
      <c r="H479" s="108"/>
      <c r="I479" s="108"/>
      <c r="J479" s="108"/>
      <c r="K479" s="108"/>
      <c r="L479" s="108"/>
      <c r="M479" s="108"/>
      <c r="N479" s="108"/>
      <c r="O479" s="108"/>
      <c r="P479" s="191"/>
      <c r="Q479" s="108"/>
      <c r="R479" s="191"/>
      <c r="S479" s="191"/>
      <c r="T479" s="108"/>
      <c r="U479" s="108"/>
      <c r="V479" s="108"/>
      <c r="W479" s="108"/>
      <c r="X479" s="108"/>
      <c r="Y479" s="108"/>
      <c r="Z479" s="108"/>
      <c r="AA479" s="108"/>
      <c r="AB479" s="108"/>
      <c r="AC479" s="108"/>
      <c r="AD479" s="108"/>
    </row>
    <row r="480" spans="1:30" ht="30" customHeight="1">
      <c r="A480" s="108"/>
      <c r="B480" s="108"/>
      <c r="C480" s="108"/>
      <c r="D480" s="108"/>
      <c r="E480" s="108"/>
      <c r="F480" s="108"/>
      <c r="G480" s="108"/>
      <c r="H480" s="108"/>
      <c r="I480" s="108"/>
      <c r="J480" s="108"/>
      <c r="K480" s="108"/>
      <c r="L480" s="108"/>
      <c r="M480" s="108"/>
      <c r="N480" s="108"/>
      <c r="O480" s="108"/>
      <c r="P480" s="191"/>
      <c r="Q480" s="108"/>
      <c r="R480" s="191"/>
      <c r="S480" s="191"/>
      <c r="T480" s="108"/>
      <c r="U480" s="108"/>
      <c r="V480" s="108"/>
      <c r="W480" s="108"/>
      <c r="X480" s="108"/>
      <c r="Y480" s="108"/>
      <c r="Z480" s="108"/>
      <c r="AA480" s="108"/>
      <c r="AB480" s="108"/>
      <c r="AC480" s="108"/>
      <c r="AD480" s="108"/>
    </row>
    <row r="481" spans="1:30" ht="30" customHeight="1">
      <c r="A481" s="108"/>
      <c r="B481" s="108"/>
      <c r="C481" s="108"/>
      <c r="D481" s="108"/>
      <c r="E481" s="108"/>
      <c r="F481" s="108"/>
      <c r="G481" s="108"/>
      <c r="H481" s="108"/>
      <c r="I481" s="108"/>
      <c r="J481" s="108"/>
      <c r="K481" s="108"/>
      <c r="L481" s="108"/>
      <c r="M481" s="108"/>
      <c r="N481" s="108"/>
      <c r="O481" s="108"/>
      <c r="P481" s="191"/>
      <c r="Q481" s="108"/>
      <c r="R481" s="191"/>
      <c r="S481" s="191"/>
      <c r="T481" s="108"/>
      <c r="U481" s="108"/>
      <c r="V481" s="108"/>
      <c r="W481" s="108"/>
      <c r="X481" s="108"/>
      <c r="Y481" s="108"/>
      <c r="Z481" s="108"/>
      <c r="AA481" s="108"/>
      <c r="AB481" s="108"/>
      <c r="AC481" s="108"/>
      <c r="AD481" s="108"/>
    </row>
    <row r="482" spans="1:30" ht="30" customHeight="1">
      <c r="A482" s="108"/>
      <c r="B482" s="108"/>
      <c r="C482" s="108"/>
      <c r="D482" s="108"/>
      <c r="E482" s="108"/>
      <c r="F482" s="108"/>
      <c r="G482" s="108"/>
      <c r="H482" s="108"/>
      <c r="I482" s="108"/>
      <c r="J482" s="108"/>
      <c r="K482" s="108"/>
      <c r="L482" s="108"/>
      <c r="M482" s="108"/>
      <c r="N482" s="108"/>
      <c r="O482" s="108"/>
      <c r="P482" s="191"/>
      <c r="Q482" s="108"/>
      <c r="R482" s="191"/>
      <c r="S482" s="191"/>
      <c r="T482" s="108"/>
      <c r="U482" s="108"/>
      <c r="V482" s="108"/>
      <c r="W482" s="108"/>
      <c r="X482" s="108"/>
      <c r="Y482" s="108"/>
      <c r="Z482" s="108"/>
      <c r="AA482" s="108"/>
      <c r="AB482" s="108"/>
      <c r="AC482" s="108"/>
      <c r="AD482" s="108"/>
    </row>
    <row r="483" spans="1:30" ht="30" customHeight="1">
      <c r="A483" s="108"/>
      <c r="B483" s="108"/>
      <c r="C483" s="108"/>
      <c r="D483" s="108"/>
      <c r="E483" s="108"/>
      <c r="F483" s="108"/>
      <c r="G483" s="108"/>
      <c r="H483" s="108"/>
      <c r="I483" s="108"/>
      <c r="J483" s="108"/>
      <c r="K483" s="108"/>
      <c r="L483" s="108"/>
      <c r="M483" s="108"/>
      <c r="N483" s="108"/>
      <c r="O483" s="108"/>
      <c r="P483" s="191"/>
      <c r="Q483" s="108"/>
      <c r="R483" s="191"/>
      <c r="S483" s="191"/>
      <c r="T483" s="108"/>
      <c r="U483" s="108"/>
      <c r="V483" s="108"/>
      <c r="W483" s="108"/>
      <c r="X483" s="108"/>
      <c r="Y483" s="108"/>
      <c r="Z483" s="108"/>
      <c r="AA483" s="108"/>
      <c r="AB483" s="108"/>
      <c r="AC483" s="108"/>
      <c r="AD483" s="108"/>
    </row>
    <row r="484" spans="1:30" ht="30" customHeight="1">
      <c r="A484" s="108"/>
      <c r="B484" s="108"/>
      <c r="C484" s="108"/>
      <c r="D484" s="108"/>
      <c r="E484" s="108"/>
      <c r="F484" s="108"/>
      <c r="G484" s="108"/>
      <c r="H484" s="108"/>
      <c r="I484" s="108"/>
      <c r="J484" s="108"/>
      <c r="K484" s="108"/>
      <c r="L484" s="108"/>
      <c r="M484" s="108"/>
      <c r="N484" s="108"/>
      <c r="O484" s="108"/>
      <c r="P484" s="191"/>
      <c r="Q484" s="108"/>
      <c r="R484" s="191"/>
      <c r="S484" s="191"/>
      <c r="T484" s="108"/>
      <c r="U484" s="108"/>
      <c r="V484" s="108"/>
      <c r="W484" s="108"/>
      <c r="X484" s="108"/>
      <c r="Y484" s="108"/>
      <c r="Z484" s="108"/>
      <c r="AA484" s="108"/>
      <c r="AB484" s="108"/>
      <c r="AC484" s="108"/>
      <c r="AD484" s="108"/>
    </row>
    <row r="485" spans="1:30" ht="30" customHeight="1">
      <c r="A485" s="108"/>
      <c r="B485" s="108"/>
      <c r="C485" s="108"/>
      <c r="D485" s="108"/>
      <c r="E485" s="108"/>
      <c r="F485" s="108"/>
      <c r="G485" s="108"/>
      <c r="H485" s="108"/>
      <c r="I485" s="108"/>
      <c r="J485" s="108"/>
      <c r="K485" s="108"/>
      <c r="L485" s="108"/>
      <c r="M485" s="108"/>
      <c r="N485" s="108"/>
      <c r="O485" s="108"/>
      <c r="P485" s="191"/>
      <c r="Q485" s="108"/>
      <c r="R485" s="191"/>
      <c r="S485" s="191"/>
      <c r="T485" s="108"/>
      <c r="U485" s="108"/>
      <c r="V485" s="108"/>
      <c r="W485" s="108"/>
      <c r="X485" s="108"/>
      <c r="Y485" s="108"/>
      <c r="Z485" s="108"/>
      <c r="AA485" s="108"/>
      <c r="AB485" s="108"/>
      <c r="AC485" s="108"/>
      <c r="AD485" s="108"/>
    </row>
    <row r="486" spans="1:30" ht="30" customHeight="1">
      <c r="A486" s="108"/>
      <c r="B486" s="108"/>
      <c r="C486" s="108"/>
      <c r="D486" s="108"/>
      <c r="E486" s="108"/>
      <c r="F486" s="108"/>
      <c r="G486" s="108"/>
      <c r="H486" s="108"/>
      <c r="I486" s="108"/>
      <c r="J486" s="108"/>
      <c r="K486" s="108"/>
      <c r="L486" s="108"/>
      <c r="M486" s="108"/>
      <c r="N486" s="108"/>
      <c r="O486" s="108"/>
      <c r="P486" s="191"/>
      <c r="Q486" s="108"/>
      <c r="R486" s="191"/>
      <c r="S486" s="191"/>
      <c r="T486" s="108"/>
      <c r="U486" s="108"/>
      <c r="V486" s="108"/>
      <c r="W486" s="108"/>
      <c r="X486" s="108"/>
      <c r="Y486" s="108"/>
      <c r="Z486" s="108"/>
      <c r="AA486" s="108"/>
      <c r="AB486" s="108"/>
      <c r="AC486" s="108"/>
      <c r="AD486" s="108"/>
    </row>
    <row r="487" spans="1:30" ht="30" customHeight="1">
      <c r="A487" s="108"/>
      <c r="B487" s="108"/>
      <c r="C487" s="108"/>
      <c r="D487" s="108"/>
      <c r="E487" s="108"/>
      <c r="F487" s="108"/>
      <c r="G487" s="108"/>
      <c r="H487" s="108"/>
      <c r="I487" s="108"/>
      <c r="J487" s="108"/>
      <c r="K487" s="108"/>
      <c r="L487" s="108"/>
      <c r="M487" s="108"/>
      <c r="N487" s="108"/>
      <c r="O487" s="108"/>
      <c r="P487" s="191"/>
      <c r="Q487" s="108"/>
      <c r="R487" s="191"/>
      <c r="S487" s="191"/>
      <c r="T487" s="108"/>
      <c r="U487" s="108"/>
      <c r="V487" s="108"/>
      <c r="W487" s="108"/>
      <c r="X487" s="108"/>
      <c r="Y487" s="108"/>
      <c r="Z487" s="108"/>
      <c r="AA487" s="108"/>
      <c r="AB487" s="108"/>
      <c r="AC487" s="108"/>
      <c r="AD487" s="108"/>
    </row>
    <row r="488" spans="1:30" ht="30" customHeight="1">
      <c r="A488" s="108"/>
      <c r="B488" s="108"/>
      <c r="C488" s="108"/>
      <c r="D488" s="108"/>
      <c r="E488" s="108"/>
      <c r="F488" s="108"/>
      <c r="G488" s="108"/>
      <c r="H488" s="108"/>
      <c r="I488" s="108"/>
      <c r="J488" s="108"/>
      <c r="K488" s="108"/>
      <c r="L488" s="108"/>
      <c r="M488" s="108"/>
      <c r="N488" s="108"/>
      <c r="O488" s="108"/>
      <c r="P488" s="191"/>
      <c r="Q488" s="108"/>
      <c r="R488" s="191"/>
      <c r="S488" s="191"/>
      <c r="T488" s="108"/>
      <c r="U488" s="108"/>
      <c r="V488" s="108"/>
      <c r="W488" s="108"/>
      <c r="X488" s="108"/>
      <c r="Y488" s="108"/>
      <c r="Z488" s="108"/>
      <c r="AA488" s="108"/>
      <c r="AB488" s="108"/>
      <c r="AC488" s="108"/>
      <c r="AD488" s="108"/>
    </row>
    <row r="489" spans="1:30" ht="30" customHeight="1">
      <c r="A489" s="108"/>
      <c r="B489" s="108"/>
      <c r="C489" s="108"/>
      <c r="D489" s="108"/>
      <c r="E489" s="108"/>
      <c r="F489" s="108"/>
      <c r="G489" s="108"/>
      <c r="H489" s="108"/>
      <c r="I489" s="108"/>
      <c r="J489" s="108"/>
      <c r="K489" s="108"/>
      <c r="L489" s="108"/>
      <c r="M489" s="108"/>
      <c r="N489" s="108"/>
      <c r="O489" s="108"/>
      <c r="P489" s="191"/>
      <c r="Q489" s="108"/>
      <c r="R489" s="191"/>
      <c r="S489" s="191"/>
      <c r="T489" s="108"/>
      <c r="U489" s="108"/>
      <c r="V489" s="108"/>
      <c r="W489" s="108"/>
      <c r="X489" s="108"/>
      <c r="Y489" s="108"/>
      <c r="Z489" s="108"/>
      <c r="AA489" s="108"/>
      <c r="AB489" s="108"/>
      <c r="AC489" s="108"/>
      <c r="AD489" s="108"/>
    </row>
    <row r="490" spans="1:30" ht="30" customHeight="1">
      <c r="A490" s="108"/>
      <c r="B490" s="108"/>
      <c r="C490" s="108"/>
      <c r="D490" s="108"/>
      <c r="E490" s="108"/>
      <c r="F490" s="108"/>
      <c r="G490" s="108"/>
      <c r="H490" s="108"/>
      <c r="I490" s="108"/>
      <c r="J490" s="108"/>
      <c r="K490" s="108"/>
      <c r="L490" s="108"/>
      <c r="M490" s="108"/>
      <c r="N490" s="108"/>
      <c r="O490" s="108"/>
      <c r="P490" s="191"/>
      <c r="Q490" s="108"/>
      <c r="R490" s="191"/>
      <c r="S490" s="191"/>
      <c r="T490" s="108"/>
      <c r="U490" s="108"/>
      <c r="V490" s="108"/>
      <c r="W490" s="108"/>
      <c r="X490" s="108"/>
      <c r="Y490" s="108"/>
      <c r="Z490" s="108"/>
      <c r="AA490" s="108"/>
      <c r="AB490" s="108"/>
      <c r="AC490" s="108"/>
      <c r="AD490" s="108"/>
    </row>
    <row r="491" spans="1:30" ht="30" customHeight="1">
      <c r="A491" s="108"/>
      <c r="B491" s="108"/>
      <c r="C491" s="108"/>
      <c r="D491" s="108"/>
      <c r="E491" s="108"/>
      <c r="F491" s="108"/>
      <c r="G491" s="108"/>
      <c r="H491" s="108"/>
      <c r="I491" s="108"/>
      <c r="J491" s="108"/>
      <c r="K491" s="108"/>
      <c r="L491" s="108"/>
      <c r="M491" s="108"/>
      <c r="N491" s="108"/>
      <c r="O491" s="108"/>
      <c r="P491" s="191"/>
      <c r="Q491" s="108"/>
      <c r="R491" s="191"/>
      <c r="S491" s="191"/>
      <c r="T491" s="108"/>
      <c r="U491" s="108"/>
      <c r="V491" s="108"/>
      <c r="W491" s="108"/>
      <c r="X491" s="108"/>
      <c r="Y491" s="108"/>
      <c r="Z491" s="108"/>
      <c r="AA491" s="108"/>
      <c r="AB491" s="108"/>
      <c r="AC491" s="108"/>
      <c r="AD491" s="108"/>
    </row>
    <row r="492" spans="1:30" ht="30" customHeight="1">
      <c r="A492" s="108"/>
      <c r="B492" s="108"/>
      <c r="C492" s="108"/>
      <c r="D492" s="108"/>
      <c r="E492" s="108"/>
      <c r="F492" s="108"/>
      <c r="G492" s="108"/>
      <c r="H492" s="108"/>
      <c r="I492" s="108"/>
      <c r="J492" s="108"/>
      <c r="K492" s="108"/>
      <c r="L492" s="108"/>
      <c r="M492" s="108"/>
      <c r="N492" s="108"/>
      <c r="O492" s="108"/>
      <c r="P492" s="191"/>
      <c r="Q492" s="108"/>
      <c r="R492" s="191"/>
      <c r="S492" s="191"/>
      <c r="T492" s="108"/>
      <c r="U492" s="108"/>
      <c r="V492" s="108"/>
      <c r="W492" s="108"/>
      <c r="X492" s="108"/>
      <c r="Y492" s="108"/>
      <c r="Z492" s="108"/>
      <c r="AA492" s="108"/>
      <c r="AB492" s="108"/>
      <c r="AC492" s="108"/>
      <c r="AD492" s="108"/>
    </row>
    <row r="493" spans="1:30" ht="30" customHeight="1">
      <c r="A493" s="108"/>
      <c r="B493" s="108"/>
      <c r="C493" s="108"/>
      <c r="D493" s="108"/>
      <c r="E493" s="108"/>
      <c r="F493" s="108"/>
      <c r="G493" s="108"/>
      <c r="H493" s="108"/>
      <c r="I493" s="108"/>
      <c r="J493" s="108"/>
      <c r="K493" s="108"/>
      <c r="L493" s="108"/>
      <c r="M493" s="108"/>
      <c r="N493" s="108"/>
      <c r="O493" s="108"/>
      <c r="P493" s="191"/>
      <c r="Q493" s="108"/>
      <c r="R493" s="191"/>
      <c r="S493" s="191"/>
      <c r="T493" s="108"/>
      <c r="U493" s="108"/>
      <c r="V493" s="108"/>
      <c r="W493" s="108"/>
      <c r="X493" s="108"/>
      <c r="Y493" s="108"/>
      <c r="Z493" s="108"/>
      <c r="AA493" s="108"/>
      <c r="AB493" s="108"/>
      <c r="AC493" s="108"/>
      <c r="AD493" s="108"/>
    </row>
    <row r="494" spans="1:30" ht="30" customHeight="1">
      <c r="A494" s="108"/>
      <c r="B494" s="108"/>
      <c r="C494" s="108"/>
      <c r="D494" s="108"/>
      <c r="E494" s="108"/>
      <c r="F494" s="108"/>
      <c r="G494" s="108"/>
      <c r="H494" s="108"/>
      <c r="I494" s="108"/>
      <c r="J494" s="108"/>
      <c r="K494" s="108"/>
      <c r="L494" s="108"/>
      <c r="M494" s="108"/>
      <c r="N494" s="108"/>
      <c r="O494" s="108"/>
      <c r="P494" s="191"/>
      <c r="Q494" s="108"/>
      <c r="R494" s="191"/>
      <c r="S494" s="191"/>
      <c r="T494" s="108"/>
      <c r="U494" s="108"/>
      <c r="V494" s="108"/>
      <c r="W494" s="108"/>
      <c r="X494" s="108"/>
      <c r="Y494" s="108"/>
      <c r="Z494" s="108"/>
      <c r="AA494" s="108"/>
      <c r="AB494" s="108"/>
      <c r="AC494" s="108"/>
      <c r="AD494" s="108"/>
    </row>
    <row r="495" spans="1:30" ht="30" customHeight="1">
      <c r="A495" s="108"/>
      <c r="B495" s="108"/>
      <c r="C495" s="108"/>
      <c r="D495" s="108"/>
      <c r="E495" s="108"/>
      <c r="F495" s="108"/>
      <c r="G495" s="108"/>
      <c r="H495" s="108"/>
      <c r="I495" s="108"/>
      <c r="J495" s="108"/>
      <c r="K495" s="108"/>
      <c r="L495" s="108"/>
      <c r="M495" s="108"/>
      <c r="N495" s="108"/>
      <c r="O495" s="108"/>
      <c r="P495" s="191"/>
      <c r="Q495" s="108"/>
      <c r="R495" s="191"/>
      <c r="S495" s="191"/>
      <c r="T495" s="108"/>
      <c r="U495" s="108"/>
      <c r="V495" s="108"/>
      <c r="W495" s="108"/>
      <c r="X495" s="108"/>
      <c r="Y495" s="108"/>
      <c r="Z495" s="108"/>
      <c r="AA495" s="108"/>
      <c r="AB495" s="108"/>
      <c r="AC495" s="108"/>
      <c r="AD495" s="108"/>
    </row>
    <row r="496" spans="1:30" ht="30" customHeight="1">
      <c r="A496" s="108"/>
      <c r="B496" s="108"/>
      <c r="C496" s="108"/>
      <c r="D496" s="108"/>
      <c r="E496" s="108"/>
      <c r="F496" s="108"/>
      <c r="G496" s="108"/>
      <c r="H496" s="108"/>
      <c r="I496" s="108"/>
      <c r="J496" s="108"/>
      <c r="K496" s="108"/>
      <c r="L496" s="108"/>
      <c r="M496" s="108"/>
      <c r="N496" s="108"/>
      <c r="O496" s="108"/>
      <c r="P496" s="191"/>
      <c r="Q496" s="108"/>
      <c r="R496" s="191"/>
      <c r="S496" s="191"/>
      <c r="T496" s="108"/>
      <c r="U496" s="108"/>
      <c r="V496" s="108"/>
      <c r="W496" s="108"/>
      <c r="X496" s="108"/>
      <c r="Y496" s="108"/>
      <c r="Z496" s="108"/>
      <c r="AA496" s="108"/>
      <c r="AB496" s="108"/>
      <c r="AC496" s="108"/>
      <c r="AD496" s="108"/>
    </row>
    <row r="497" spans="1:30" ht="30" customHeight="1">
      <c r="A497" s="108"/>
      <c r="B497" s="108"/>
      <c r="C497" s="108"/>
      <c r="D497" s="108"/>
      <c r="E497" s="108"/>
      <c r="F497" s="108"/>
      <c r="G497" s="108"/>
      <c r="H497" s="108"/>
      <c r="I497" s="108"/>
      <c r="J497" s="108"/>
      <c r="K497" s="108"/>
      <c r="L497" s="108"/>
      <c r="M497" s="108"/>
      <c r="N497" s="108"/>
      <c r="O497" s="108"/>
      <c r="P497" s="191"/>
      <c r="Q497" s="108"/>
      <c r="R497" s="191"/>
      <c r="S497" s="191"/>
      <c r="T497" s="108"/>
      <c r="U497" s="108"/>
      <c r="V497" s="108"/>
      <c r="W497" s="108"/>
      <c r="X497" s="108"/>
      <c r="Y497" s="108"/>
      <c r="Z497" s="108"/>
      <c r="AA497" s="108"/>
      <c r="AB497" s="108"/>
      <c r="AC497" s="108"/>
      <c r="AD497" s="108"/>
    </row>
    <row r="498" spans="1:30" ht="30" customHeight="1">
      <c r="A498" s="108"/>
      <c r="B498" s="108"/>
      <c r="C498" s="108"/>
      <c r="D498" s="108"/>
      <c r="E498" s="108"/>
      <c r="F498" s="108"/>
      <c r="G498" s="108"/>
      <c r="H498" s="108"/>
      <c r="I498" s="108"/>
      <c r="J498" s="108"/>
      <c r="K498" s="108"/>
      <c r="L498" s="108"/>
      <c r="M498" s="108"/>
      <c r="N498" s="108"/>
      <c r="O498" s="108"/>
      <c r="P498" s="191"/>
      <c r="Q498" s="108"/>
      <c r="R498" s="191"/>
      <c r="S498" s="191"/>
      <c r="T498" s="108"/>
      <c r="U498" s="108"/>
      <c r="V498" s="108"/>
      <c r="W498" s="108"/>
      <c r="X498" s="108"/>
      <c r="Y498" s="108"/>
      <c r="Z498" s="108"/>
      <c r="AA498" s="108"/>
      <c r="AB498" s="108"/>
      <c r="AC498" s="108"/>
      <c r="AD498" s="108"/>
    </row>
    <row r="499" spans="1:30" ht="30" customHeight="1">
      <c r="A499" s="108"/>
      <c r="B499" s="108"/>
      <c r="C499" s="108"/>
      <c r="D499" s="108"/>
      <c r="E499" s="108"/>
      <c r="F499" s="108"/>
      <c r="G499" s="108"/>
      <c r="H499" s="108"/>
      <c r="I499" s="108"/>
      <c r="J499" s="108"/>
      <c r="K499" s="108"/>
      <c r="L499" s="108"/>
      <c r="M499" s="108"/>
      <c r="N499" s="108"/>
      <c r="O499" s="108"/>
      <c r="P499" s="191"/>
      <c r="Q499" s="108"/>
      <c r="R499" s="191"/>
      <c r="S499" s="191"/>
      <c r="T499" s="108"/>
      <c r="U499" s="108"/>
      <c r="V499" s="108"/>
      <c r="W499" s="108"/>
      <c r="X499" s="108"/>
      <c r="Y499" s="108"/>
      <c r="Z499" s="108"/>
      <c r="AA499" s="108"/>
      <c r="AB499" s="108"/>
      <c r="AC499" s="108"/>
      <c r="AD499" s="108"/>
    </row>
    <row r="500" spans="1:30" ht="30" customHeight="1">
      <c r="A500" s="108"/>
      <c r="B500" s="108"/>
      <c r="C500" s="108"/>
      <c r="D500" s="108"/>
      <c r="E500" s="108"/>
      <c r="F500" s="108"/>
      <c r="G500" s="108"/>
      <c r="H500" s="108"/>
      <c r="I500" s="108"/>
      <c r="J500" s="108"/>
      <c r="K500" s="108"/>
      <c r="L500" s="108"/>
      <c r="M500" s="108"/>
      <c r="N500" s="108"/>
      <c r="O500" s="108"/>
      <c r="P500" s="191"/>
      <c r="Q500" s="108"/>
      <c r="R500" s="191"/>
      <c r="S500" s="191"/>
      <c r="T500" s="108"/>
      <c r="U500" s="108"/>
      <c r="V500" s="108"/>
      <c r="W500" s="108"/>
      <c r="X500" s="108"/>
      <c r="Y500" s="108"/>
      <c r="Z500" s="108"/>
      <c r="AA500" s="108"/>
      <c r="AB500" s="108"/>
      <c r="AC500" s="108"/>
      <c r="AD500" s="108"/>
    </row>
    <row r="501" spans="1:30" ht="30" customHeight="1">
      <c r="A501" s="108"/>
      <c r="B501" s="108"/>
      <c r="C501" s="108"/>
      <c r="D501" s="108"/>
      <c r="E501" s="108"/>
      <c r="F501" s="108"/>
      <c r="G501" s="108"/>
      <c r="H501" s="108"/>
      <c r="I501" s="108"/>
      <c r="J501" s="108"/>
      <c r="K501" s="108"/>
      <c r="L501" s="108"/>
      <c r="M501" s="108"/>
      <c r="N501" s="108"/>
      <c r="O501" s="108"/>
      <c r="P501" s="191"/>
      <c r="Q501" s="108"/>
      <c r="R501" s="191"/>
      <c r="S501" s="191"/>
      <c r="T501" s="108"/>
      <c r="U501" s="108"/>
      <c r="V501" s="108"/>
      <c r="W501" s="108"/>
      <c r="X501" s="108"/>
      <c r="Y501" s="108"/>
      <c r="Z501" s="108"/>
      <c r="AA501" s="108"/>
      <c r="AB501" s="108"/>
      <c r="AC501" s="108"/>
      <c r="AD501" s="108"/>
    </row>
    <row r="502" spans="1:30" ht="30" customHeight="1">
      <c r="A502" s="108"/>
      <c r="B502" s="108"/>
      <c r="C502" s="108"/>
      <c r="D502" s="108"/>
      <c r="E502" s="108"/>
      <c r="F502" s="108"/>
      <c r="G502" s="108"/>
      <c r="H502" s="108"/>
      <c r="I502" s="108"/>
      <c r="J502" s="108"/>
      <c r="K502" s="108"/>
      <c r="L502" s="108"/>
      <c r="M502" s="108"/>
      <c r="N502" s="108"/>
      <c r="O502" s="108"/>
      <c r="P502" s="191"/>
      <c r="Q502" s="108"/>
      <c r="R502" s="191"/>
      <c r="S502" s="191"/>
      <c r="T502" s="108"/>
      <c r="U502" s="108"/>
      <c r="V502" s="108"/>
      <c r="W502" s="108"/>
      <c r="X502" s="108"/>
      <c r="Y502" s="108"/>
      <c r="Z502" s="108"/>
      <c r="AA502" s="108"/>
      <c r="AB502" s="108"/>
      <c r="AC502" s="108"/>
      <c r="AD502" s="108"/>
    </row>
    <row r="503" spans="1:30" ht="30" customHeight="1">
      <c r="A503" s="108"/>
      <c r="B503" s="108"/>
      <c r="C503" s="108"/>
      <c r="D503" s="108"/>
      <c r="E503" s="108"/>
      <c r="F503" s="108"/>
      <c r="G503" s="108"/>
      <c r="H503" s="108"/>
      <c r="I503" s="108"/>
      <c r="J503" s="108"/>
      <c r="K503" s="108"/>
      <c r="L503" s="108"/>
      <c r="M503" s="108"/>
      <c r="N503" s="108"/>
      <c r="O503" s="108"/>
      <c r="P503" s="191"/>
      <c r="Q503" s="108"/>
      <c r="R503" s="191"/>
      <c r="S503" s="191"/>
      <c r="T503" s="108"/>
      <c r="U503" s="108"/>
      <c r="V503" s="108"/>
      <c r="W503" s="108"/>
      <c r="X503" s="108"/>
      <c r="Y503" s="108"/>
      <c r="Z503" s="108"/>
      <c r="AA503" s="108"/>
      <c r="AB503" s="108"/>
      <c r="AC503" s="108"/>
      <c r="AD503" s="108"/>
    </row>
    <row r="504" spans="1:30" ht="30" customHeight="1">
      <c r="A504" s="108"/>
      <c r="B504" s="108"/>
      <c r="C504" s="108"/>
      <c r="D504" s="108"/>
      <c r="E504" s="108"/>
      <c r="F504" s="108"/>
      <c r="G504" s="108"/>
      <c r="H504" s="108"/>
      <c r="I504" s="108"/>
      <c r="J504" s="108"/>
      <c r="K504" s="108"/>
      <c r="L504" s="108"/>
      <c r="M504" s="108"/>
      <c r="N504" s="108"/>
      <c r="O504" s="108"/>
      <c r="P504" s="191"/>
      <c r="Q504" s="108"/>
      <c r="R504" s="191"/>
      <c r="S504" s="191"/>
      <c r="T504" s="108"/>
      <c r="U504" s="108"/>
      <c r="V504" s="108"/>
      <c r="W504" s="108"/>
      <c r="X504" s="108"/>
      <c r="Y504" s="108"/>
      <c r="Z504" s="108"/>
      <c r="AA504" s="108"/>
      <c r="AB504" s="108"/>
      <c r="AC504" s="108"/>
      <c r="AD504" s="108"/>
    </row>
    <row r="505" spans="1:30" ht="30" customHeight="1">
      <c r="A505" s="108"/>
      <c r="B505" s="108"/>
      <c r="C505" s="108"/>
      <c r="D505" s="108"/>
      <c r="E505" s="108"/>
      <c r="F505" s="108"/>
      <c r="G505" s="108"/>
      <c r="H505" s="108"/>
      <c r="I505" s="108"/>
      <c r="J505" s="108"/>
      <c r="K505" s="108"/>
      <c r="L505" s="108"/>
      <c r="M505" s="108"/>
      <c r="N505" s="108"/>
      <c r="O505" s="108"/>
      <c r="P505" s="191"/>
      <c r="Q505" s="108"/>
      <c r="R505" s="191"/>
      <c r="S505" s="191"/>
      <c r="T505" s="108"/>
      <c r="U505" s="108"/>
      <c r="V505" s="108"/>
      <c r="W505" s="108"/>
      <c r="X505" s="108"/>
      <c r="Y505" s="108"/>
      <c r="Z505" s="108"/>
      <c r="AA505" s="108"/>
      <c r="AB505" s="108"/>
      <c r="AC505" s="108"/>
      <c r="AD505" s="108"/>
    </row>
    <row r="506" spans="1:30" ht="30" customHeight="1">
      <c r="A506" s="108"/>
      <c r="B506" s="108"/>
      <c r="C506" s="108"/>
      <c r="D506" s="108"/>
      <c r="E506" s="108"/>
      <c r="F506" s="108"/>
      <c r="G506" s="108"/>
      <c r="H506" s="108"/>
      <c r="I506" s="108"/>
      <c r="J506" s="108"/>
      <c r="K506" s="108"/>
      <c r="L506" s="108"/>
      <c r="M506" s="108"/>
      <c r="N506" s="108"/>
      <c r="O506" s="108"/>
      <c r="P506" s="191"/>
      <c r="Q506" s="108"/>
      <c r="R506" s="191"/>
      <c r="S506" s="191"/>
      <c r="T506" s="108"/>
      <c r="U506" s="108"/>
      <c r="V506" s="108"/>
      <c r="W506" s="108"/>
      <c r="X506" s="108"/>
      <c r="Y506" s="108"/>
      <c r="Z506" s="108"/>
      <c r="AA506" s="108"/>
      <c r="AB506" s="108"/>
      <c r="AC506" s="108"/>
      <c r="AD506" s="108"/>
    </row>
    <row r="507" spans="1:30" ht="30" customHeight="1">
      <c r="A507" s="108"/>
      <c r="B507" s="108"/>
      <c r="C507" s="108"/>
      <c r="D507" s="108"/>
      <c r="E507" s="108"/>
      <c r="F507" s="108"/>
      <c r="G507" s="108"/>
      <c r="H507" s="108"/>
      <c r="I507" s="108"/>
      <c r="J507" s="108"/>
      <c r="K507" s="108"/>
      <c r="L507" s="108"/>
      <c r="M507" s="108"/>
      <c r="N507" s="108"/>
      <c r="O507" s="108"/>
      <c r="P507" s="191"/>
      <c r="Q507" s="108"/>
      <c r="R507" s="191"/>
      <c r="S507" s="191"/>
      <c r="T507" s="108"/>
      <c r="U507" s="108"/>
      <c r="V507" s="108"/>
      <c r="W507" s="108"/>
      <c r="X507" s="108"/>
      <c r="Y507" s="108"/>
      <c r="Z507" s="108"/>
      <c r="AA507" s="108"/>
      <c r="AB507" s="108"/>
      <c r="AC507" s="108"/>
      <c r="AD507" s="108"/>
    </row>
    <row r="508" spans="1:30" ht="30" customHeight="1">
      <c r="A508" s="108"/>
      <c r="B508" s="108"/>
      <c r="C508" s="108"/>
      <c r="D508" s="108"/>
      <c r="E508" s="108"/>
      <c r="F508" s="108"/>
      <c r="G508" s="108"/>
      <c r="H508" s="108"/>
      <c r="I508" s="108"/>
      <c r="J508" s="108"/>
      <c r="K508" s="108"/>
      <c r="L508" s="108"/>
      <c r="M508" s="108"/>
      <c r="N508" s="108"/>
      <c r="O508" s="108"/>
      <c r="P508" s="191"/>
      <c r="Q508" s="108"/>
      <c r="R508" s="191"/>
      <c r="S508" s="191"/>
      <c r="T508" s="108"/>
      <c r="U508" s="108"/>
      <c r="V508" s="108"/>
      <c r="W508" s="108"/>
      <c r="X508" s="108"/>
      <c r="Y508" s="108"/>
      <c r="Z508" s="108"/>
      <c r="AA508" s="108"/>
      <c r="AB508" s="108"/>
      <c r="AC508" s="108"/>
      <c r="AD508" s="108"/>
    </row>
    <row r="509" spans="1:30" ht="30" customHeight="1">
      <c r="A509" s="108"/>
      <c r="B509" s="108"/>
      <c r="C509" s="108"/>
      <c r="D509" s="108"/>
      <c r="E509" s="108"/>
      <c r="F509" s="108"/>
      <c r="G509" s="108"/>
      <c r="H509" s="108"/>
      <c r="I509" s="108"/>
      <c r="J509" s="108"/>
      <c r="K509" s="108"/>
      <c r="L509" s="108"/>
      <c r="M509" s="108"/>
      <c r="N509" s="108"/>
      <c r="O509" s="108"/>
      <c r="P509" s="191"/>
      <c r="Q509" s="108"/>
      <c r="R509" s="191"/>
      <c r="S509" s="191"/>
      <c r="T509" s="108"/>
      <c r="U509" s="108"/>
      <c r="V509" s="108"/>
      <c r="W509" s="108"/>
      <c r="X509" s="108"/>
      <c r="Y509" s="108"/>
      <c r="Z509" s="108"/>
      <c r="AA509" s="108"/>
      <c r="AB509" s="108"/>
      <c r="AC509" s="108"/>
      <c r="AD509" s="108"/>
    </row>
    <row r="510" spans="1:30" ht="30" customHeight="1">
      <c r="A510" s="108"/>
      <c r="B510" s="108"/>
      <c r="C510" s="108"/>
      <c r="D510" s="108"/>
      <c r="E510" s="108"/>
      <c r="F510" s="108"/>
      <c r="G510" s="108"/>
      <c r="H510" s="108"/>
      <c r="I510" s="108"/>
      <c r="J510" s="108"/>
      <c r="K510" s="108"/>
      <c r="L510" s="108"/>
      <c r="M510" s="108"/>
      <c r="N510" s="108"/>
      <c r="O510" s="108"/>
      <c r="P510" s="191"/>
      <c r="Q510" s="108"/>
      <c r="R510" s="191"/>
      <c r="S510" s="191"/>
      <c r="T510" s="108"/>
      <c r="U510" s="108"/>
      <c r="V510" s="108"/>
      <c r="W510" s="108"/>
      <c r="X510" s="108"/>
      <c r="Y510" s="108"/>
      <c r="Z510" s="108"/>
      <c r="AA510" s="108"/>
      <c r="AB510" s="108"/>
      <c r="AC510" s="108"/>
      <c r="AD510" s="108"/>
    </row>
    <row r="511" spans="1:30" ht="30" customHeight="1">
      <c r="A511" s="108"/>
      <c r="B511" s="108"/>
      <c r="C511" s="108"/>
      <c r="D511" s="108"/>
      <c r="E511" s="108"/>
      <c r="F511" s="108"/>
      <c r="G511" s="108"/>
      <c r="H511" s="108"/>
      <c r="I511" s="108"/>
      <c r="J511" s="108"/>
      <c r="K511" s="108"/>
      <c r="L511" s="108"/>
      <c r="M511" s="108"/>
      <c r="N511" s="108"/>
      <c r="O511" s="108"/>
      <c r="P511" s="191"/>
      <c r="Q511" s="108"/>
      <c r="R511" s="191"/>
      <c r="S511" s="191"/>
      <c r="T511" s="108"/>
      <c r="U511" s="108"/>
      <c r="V511" s="108"/>
      <c r="W511" s="108"/>
      <c r="X511" s="108"/>
      <c r="Y511" s="108"/>
      <c r="Z511" s="108"/>
      <c r="AA511" s="108"/>
      <c r="AB511" s="108"/>
      <c r="AC511" s="108"/>
      <c r="AD511" s="108"/>
    </row>
    <row r="512" spans="1:30" ht="30" customHeight="1">
      <c r="A512" s="108"/>
      <c r="B512" s="108"/>
      <c r="C512" s="108"/>
      <c r="D512" s="108"/>
      <c r="E512" s="108"/>
      <c r="F512" s="108"/>
      <c r="G512" s="108"/>
      <c r="H512" s="108"/>
      <c r="I512" s="108"/>
      <c r="J512" s="108"/>
      <c r="K512" s="108"/>
      <c r="L512" s="108"/>
      <c r="M512" s="108"/>
      <c r="N512" s="108"/>
      <c r="O512" s="108"/>
      <c r="P512" s="191"/>
      <c r="Q512" s="108"/>
      <c r="R512" s="191"/>
      <c r="S512" s="191"/>
      <c r="T512" s="108"/>
      <c r="U512" s="108"/>
      <c r="V512" s="108"/>
      <c r="W512" s="108"/>
      <c r="X512" s="108"/>
      <c r="Y512" s="108"/>
      <c r="Z512" s="108"/>
      <c r="AA512" s="108"/>
      <c r="AB512" s="108"/>
      <c r="AC512" s="108"/>
      <c r="AD512" s="108"/>
    </row>
    <row r="513" spans="1:30" ht="30" customHeight="1">
      <c r="A513" s="108"/>
      <c r="B513" s="108"/>
      <c r="C513" s="108"/>
      <c r="D513" s="108"/>
      <c r="E513" s="108"/>
      <c r="F513" s="108"/>
      <c r="G513" s="108"/>
      <c r="H513" s="108"/>
      <c r="I513" s="108"/>
      <c r="J513" s="108"/>
      <c r="K513" s="108"/>
      <c r="L513" s="108"/>
      <c r="M513" s="108"/>
      <c r="N513" s="108"/>
      <c r="O513" s="108"/>
      <c r="P513" s="191"/>
      <c r="Q513" s="108"/>
      <c r="R513" s="191"/>
      <c r="S513" s="191"/>
      <c r="T513" s="108"/>
      <c r="U513" s="108"/>
      <c r="V513" s="108"/>
      <c r="W513" s="108"/>
      <c r="X513" s="108"/>
      <c r="Y513" s="108"/>
      <c r="Z513" s="108"/>
      <c r="AA513" s="108"/>
      <c r="AB513" s="108"/>
      <c r="AC513" s="108"/>
      <c r="AD513" s="108"/>
    </row>
    <row r="514" spans="1:30" ht="30" customHeight="1">
      <c r="A514" s="108"/>
      <c r="B514" s="108"/>
      <c r="C514" s="108"/>
      <c r="D514" s="108"/>
      <c r="E514" s="108"/>
      <c r="F514" s="108"/>
      <c r="G514" s="108"/>
      <c r="H514" s="108"/>
      <c r="I514" s="108"/>
      <c r="J514" s="108"/>
      <c r="K514" s="108"/>
      <c r="L514" s="108"/>
      <c r="M514" s="108"/>
      <c r="N514" s="108"/>
      <c r="O514" s="108"/>
      <c r="P514" s="191"/>
      <c r="Q514" s="108"/>
      <c r="R514" s="191"/>
      <c r="S514" s="191"/>
      <c r="T514" s="108"/>
      <c r="U514" s="108"/>
      <c r="V514" s="108"/>
      <c r="W514" s="108"/>
      <c r="X514" s="108"/>
      <c r="Y514" s="108"/>
      <c r="Z514" s="108"/>
      <c r="AA514" s="108"/>
      <c r="AB514" s="108"/>
      <c r="AC514" s="108"/>
      <c r="AD514" s="108"/>
    </row>
    <row r="515" spans="1:30" ht="30" customHeight="1">
      <c r="A515" s="108"/>
      <c r="B515" s="108"/>
      <c r="C515" s="108"/>
      <c r="D515" s="108"/>
      <c r="E515" s="108"/>
      <c r="F515" s="108"/>
      <c r="G515" s="108"/>
      <c r="H515" s="108"/>
      <c r="I515" s="108"/>
      <c r="J515" s="108"/>
      <c r="K515" s="108"/>
      <c r="L515" s="108"/>
      <c r="M515" s="108"/>
      <c r="N515" s="108"/>
      <c r="O515" s="108"/>
      <c r="P515" s="191"/>
      <c r="Q515" s="108"/>
      <c r="R515" s="191"/>
      <c r="S515" s="191"/>
      <c r="T515" s="108"/>
      <c r="U515" s="108"/>
      <c r="V515" s="108"/>
      <c r="W515" s="108"/>
      <c r="X515" s="108"/>
      <c r="Y515" s="108"/>
      <c r="Z515" s="108"/>
      <c r="AA515" s="108"/>
      <c r="AB515" s="108"/>
      <c r="AC515" s="108"/>
      <c r="AD515" s="108"/>
    </row>
    <row r="516" spans="1:30" ht="30" customHeight="1">
      <c r="A516" s="108"/>
      <c r="B516" s="108"/>
      <c r="C516" s="108"/>
      <c r="D516" s="108"/>
      <c r="E516" s="108"/>
      <c r="F516" s="108"/>
      <c r="G516" s="108"/>
      <c r="H516" s="108"/>
      <c r="I516" s="108"/>
      <c r="J516" s="108"/>
      <c r="K516" s="108"/>
      <c r="L516" s="108"/>
      <c r="M516" s="108"/>
      <c r="N516" s="108"/>
      <c r="O516" s="108"/>
      <c r="P516" s="191"/>
      <c r="Q516" s="108"/>
      <c r="R516" s="191"/>
      <c r="S516" s="191"/>
      <c r="T516" s="108"/>
      <c r="U516" s="108"/>
      <c r="V516" s="108"/>
      <c r="W516" s="108"/>
      <c r="X516" s="108"/>
      <c r="Y516" s="108"/>
      <c r="Z516" s="108"/>
      <c r="AA516" s="108"/>
      <c r="AB516" s="108"/>
      <c r="AC516" s="108"/>
      <c r="AD516" s="108"/>
    </row>
    <row r="517" spans="1:30" ht="30" customHeight="1">
      <c r="A517" s="108"/>
      <c r="B517" s="108"/>
      <c r="C517" s="108"/>
      <c r="D517" s="108"/>
      <c r="E517" s="108"/>
      <c r="F517" s="108"/>
      <c r="G517" s="108"/>
      <c r="H517" s="108"/>
      <c r="I517" s="108"/>
      <c r="J517" s="108"/>
      <c r="K517" s="108"/>
      <c r="L517" s="108"/>
      <c r="M517" s="108"/>
      <c r="N517" s="108"/>
      <c r="O517" s="108"/>
      <c r="P517" s="191"/>
      <c r="Q517" s="108"/>
      <c r="R517" s="191"/>
      <c r="S517" s="191"/>
      <c r="T517" s="108"/>
      <c r="U517" s="108"/>
      <c r="V517" s="108"/>
      <c r="W517" s="108"/>
      <c r="X517" s="108"/>
      <c r="Y517" s="108"/>
      <c r="Z517" s="108"/>
      <c r="AA517" s="108"/>
      <c r="AB517" s="108"/>
      <c r="AC517" s="108"/>
      <c r="AD517" s="108"/>
    </row>
    <row r="518" spans="1:30" ht="30" customHeight="1">
      <c r="A518" s="108"/>
      <c r="B518" s="108"/>
      <c r="C518" s="108"/>
      <c r="D518" s="108"/>
      <c r="E518" s="108"/>
      <c r="F518" s="108"/>
      <c r="G518" s="108"/>
      <c r="H518" s="108"/>
      <c r="I518" s="108"/>
      <c r="J518" s="108"/>
      <c r="K518" s="108"/>
      <c r="L518" s="108"/>
      <c r="M518" s="108"/>
      <c r="N518" s="108"/>
      <c r="O518" s="108"/>
      <c r="P518" s="191"/>
      <c r="Q518" s="108"/>
      <c r="R518" s="191"/>
      <c r="S518" s="191"/>
      <c r="T518" s="108"/>
      <c r="U518" s="108"/>
      <c r="V518" s="108"/>
      <c r="W518" s="108"/>
      <c r="X518" s="108"/>
      <c r="Y518" s="108"/>
      <c r="Z518" s="108"/>
      <c r="AA518" s="108"/>
      <c r="AB518" s="108"/>
      <c r="AC518" s="108"/>
      <c r="AD518" s="108"/>
    </row>
    <row r="519" spans="1:30" ht="30" customHeight="1">
      <c r="A519" s="108"/>
      <c r="B519" s="108"/>
      <c r="C519" s="108"/>
      <c r="D519" s="108"/>
      <c r="E519" s="108"/>
      <c r="F519" s="108"/>
      <c r="G519" s="108"/>
      <c r="H519" s="108"/>
      <c r="I519" s="108"/>
      <c r="J519" s="108"/>
      <c r="K519" s="108"/>
      <c r="L519" s="108"/>
      <c r="M519" s="108"/>
      <c r="N519" s="108"/>
      <c r="O519" s="108"/>
      <c r="P519" s="191"/>
      <c r="Q519" s="108"/>
      <c r="R519" s="191"/>
      <c r="S519" s="191"/>
      <c r="T519" s="108"/>
      <c r="U519" s="108"/>
      <c r="V519" s="108"/>
      <c r="W519" s="108"/>
      <c r="X519" s="108"/>
      <c r="Y519" s="108"/>
      <c r="Z519" s="108"/>
      <c r="AA519" s="108"/>
      <c r="AB519" s="108"/>
      <c r="AC519" s="108"/>
      <c r="AD519" s="108"/>
    </row>
    <row r="520" spans="1:30" ht="30" customHeight="1">
      <c r="A520" s="108"/>
      <c r="B520" s="108"/>
      <c r="C520" s="108"/>
      <c r="D520" s="108"/>
      <c r="E520" s="108"/>
      <c r="F520" s="108"/>
      <c r="G520" s="108"/>
      <c r="H520" s="108"/>
      <c r="I520" s="108"/>
      <c r="J520" s="108"/>
      <c r="K520" s="108"/>
      <c r="L520" s="108"/>
      <c r="M520" s="108"/>
      <c r="N520" s="108"/>
      <c r="O520" s="108"/>
      <c r="P520" s="191"/>
      <c r="Q520" s="108"/>
      <c r="R520" s="191"/>
      <c r="S520" s="191"/>
      <c r="T520" s="108"/>
      <c r="U520" s="108"/>
      <c r="V520" s="108"/>
      <c r="W520" s="108"/>
      <c r="X520" s="108"/>
      <c r="Y520" s="108"/>
      <c r="Z520" s="108"/>
      <c r="AA520" s="108"/>
      <c r="AB520" s="108"/>
      <c r="AC520" s="108"/>
      <c r="AD520" s="108"/>
    </row>
    <row r="521" spans="1:30" ht="30" customHeight="1">
      <c r="A521" s="108"/>
      <c r="B521" s="108"/>
      <c r="C521" s="108"/>
      <c r="D521" s="108"/>
      <c r="E521" s="108"/>
      <c r="F521" s="108"/>
      <c r="G521" s="108"/>
      <c r="H521" s="108"/>
      <c r="I521" s="108"/>
      <c r="J521" s="108"/>
      <c r="K521" s="108"/>
      <c r="L521" s="108"/>
      <c r="M521" s="108"/>
      <c r="N521" s="108"/>
      <c r="O521" s="108"/>
      <c r="P521" s="191"/>
      <c r="Q521" s="108"/>
      <c r="R521" s="191"/>
      <c r="S521" s="191"/>
      <c r="T521" s="108"/>
      <c r="U521" s="108"/>
      <c r="V521" s="108"/>
      <c r="W521" s="108"/>
      <c r="X521" s="108"/>
      <c r="Y521" s="108"/>
      <c r="Z521" s="108"/>
      <c r="AA521" s="108"/>
      <c r="AB521" s="108"/>
      <c r="AC521" s="108"/>
      <c r="AD521" s="108"/>
    </row>
    <row r="522" spans="1:30" ht="30" customHeight="1">
      <c r="A522" s="108"/>
      <c r="B522" s="108"/>
      <c r="C522" s="108"/>
      <c r="D522" s="108"/>
      <c r="E522" s="108"/>
      <c r="F522" s="108"/>
      <c r="G522" s="108"/>
      <c r="H522" s="108"/>
      <c r="I522" s="108"/>
      <c r="J522" s="108"/>
      <c r="K522" s="108"/>
      <c r="L522" s="108"/>
      <c r="M522" s="108"/>
      <c r="N522" s="108"/>
      <c r="O522" s="108"/>
      <c r="P522" s="191"/>
      <c r="Q522" s="108"/>
      <c r="R522" s="191"/>
      <c r="S522" s="191"/>
      <c r="T522" s="108"/>
      <c r="U522" s="108"/>
      <c r="V522" s="108"/>
      <c r="W522" s="108"/>
      <c r="X522" s="108"/>
      <c r="Y522" s="108"/>
      <c r="Z522" s="108"/>
      <c r="AA522" s="108"/>
      <c r="AB522" s="108"/>
      <c r="AC522" s="108"/>
      <c r="AD522" s="108"/>
    </row>
    <row r="523" spans="1:30" ht="30" customHeight="1">
      <c r="A523" s="108"/>
      <c r="B523" s="108"/>
      <c r="C523" s="108"/>
      <c r="D523" s="108"/>
      <c r="E523" s="108"/>
      <c r="F523" s="108"/>
      <c r="G523" s="108"/>
      <c r="H523" s="108"/>
      <c r="I523" s="108"/>
      <c r="J523" s="108"/>
      <c r="K523" s="108"/>
      <c r="L523" s="108"/>
      <c r="M523" s="108"/>
      <c r="N523" s="108"/>
      <c r="O523" s="108"/>
      <c r="P523" s="191"/>
      <c r="Q523" s="108"/>
      <c r="R523" s="191"/>
      <c r="S523" s="191"/>
      <c r="T523" s="108"/>
      <c r="U523" s="108"/>
      <c r="V523" s="108"/>
      <c r="W523" s="108"/>
      <c r="X523" s="108"/>
      <c r="Y523" s="108"/>
      <c r="Z523" s="108"/>
      <c r="AA523" s="108"/>
      <c r="AB523" s="108"/>
      <c r="AC523" s="108"/>
      <c r="AD523" s="108"/>
    </row>
    <row r="524" spans="1:30" ht="30" customHeight="1">
      <c r="A524" s="108"/>
      <c r="B524" s="108"/>
      <c r="C524" s="108"/>
      <c r="D524" s="108"/>
      <c r="E524" s="108"/>
      <c r="F524" s="108"/>
      <c r="G524" s="108"/>
      <c r="H524" s="108"/>
      <c r="I524" s="108"/>
      <c r="J524" s="108"/>
      <c r="K524" s="108"/>
      <c r="L524" s="108"/>
      <c r="M524" s="108"/>
      <c r="N524" s="108"/>
      <c r="O524" s="108"/>
      <c r="P524" s="191"/>
      <c r="Q524" s="108"/>
      <c r="R524" s="191"/>
      <c r="S524" s="191"/>
      <c r="T524" s="108"/>
      <c r="U524" s="108"/>
      <c r="V524" s="108"/>
      <c r="W524" s="108"/>
      <c r="X524" s="108"/>
      <c r="Y524" s="108"/>
      <c r="Z524" s="108"/>
      <c r="AA524" s="108"/>
      <c r="AB524" s="108"/>
      <c r="AC524" s="108"/>
      <c r="AD524" s="108"/>
    </row>
    <row r="525" spans="1:30" ht="30" customHeight="1">
      <c r="A525" s="108"/>
      <c r="B525" s="108"/>
      <c r="C525" s="108"/>
      <c r="D525" s="108"/>
      <c r="E525" s="108"/>
      <c r="F525" s="108"/>
      <c r="G525" s="108"/>
      <c r="H525" s="108"/>
      <c r="I525" s="108"/>
      <c r="J525" s="108"/>
      <c r="K525" s="108"/>
      <c r="L525" s="108"/>
      <c r="M525" s="108"/>
      <c r="N525" s="108"/>
      <c r="O525" s="108"/>
      <c r="P525" s="191"/>
      <c r="Q525" s="108"/>
      <c r="R525" s="191"/>
      <c r="S525" s="191"/>
      <c r="T525" s="108"/>
      <c r="U525" s="108"/>
      <c r="V525" s="108"/>
      <c r="W525" s="108"/>
      <c r="X525" s="108"/>
      <c r="Y525" s="108"/>
      <c r="Z525" s="108"/>
      <c r="AA525" s="108"/>
      <c r="AB525" s="108"/>
      <c r="AC525" s="108"/>
      <c r="AD525" s="108"/>
    </row>
    <row r="526" spans="1:30" ht="30" customHeight="1">
      <c r="A526" s="108"/>
      <c r="B526" s="108"/>
      <c r="C526" s="108"/>
      <c r="D526" s="108"/>
      <c r="E526" s="108"/>
      <c r="F526" s="108"/>
      <c r="G526" s="108"/>
      <c r="H526" s="108"/>
      <c r="I526" s="108"/>
      <c r="J526" s="108"/>
      <c r="K526" s="108"/>
      <c r="L526" s="108"/>
      <c r="M526" s="108"/>
      <c r="N526" s="108"/>
      <c r="O526" s="108"/>
      <c r="P526" s="191"/>
      <c r="Q526" s="108"/>
      <c r="R526" s="191"/>
      <c r="S526" s="191"/>
      <c r="T526" s="108"/>
      <c r="U526" s="108"/>
      <c r="V526" s="108"/>
      <c r="W526" s="108"/>
      <c r="X526" s="108"/>
      <c r="Y526" s="108"/>
      <c r="Z526" s="108"/>
      <c r="AA526" s="108"/>
      <c r="AB526" s="108"/>
      <c r="AC526" s="108"/>
      <c r="AD526" s="108"/>
    </row>
    <row r="527" spans="1:30" ht="30" customHeight="1">
      <c r="A527" s="108"/>
      <c r="B527" s="108"/>
      <c r="C527" s="108"/>
      <c r="D527" s="108"/>
      <c r="E527" s="108"/>
      <c r="F527" s="108"/>
      <c r="G527" s="108"/>
      <c r="H527" s="108"/>
      <c r="I527" s="108"/>
      <c r="J527" s="108"/>
      <c r="K527" s="108"/>
      <c r="L527" s="108"/>
      <c r="M527" s="108"/>
      <c r="N527" s="108"/>
      <c r="O527" s="108"/>
      <c r="P527" s="191"/>
      <c r="Q527" s="108"/>
      <c r="R527" s="191"/>
      <c r="S527" s="191"/>
      <c r="T527" s="108"/>
      <c r="U527" s="108"/>
      <c r="V527" s="108"/>
      <c r="W527" s="108"/>
      <c r="X527" s="108"/>
      <c r="Y527" s="108"/>
      <c r="Z527" s="108"/>
      <c r="AA527" s="108"/>
      <c r="AB527" s="108"/>
      <c r="AC527" s="108"/>
      <c r="AD527" s="108"/>
    </row>
    <row r="528" spans="1:30" ht="30" customHeight="1">
      <c r="A528" s="108"/>
      <c r="B528" s="108"/>
      <c r="C528" s="108"/>
      <c r="D528" s="108"/>
      <c r="E528" s="108"/>
      <c r="F528" s="108"/>
      <c r="G528" s="108"/>
      <c r="H528" s="108"/>
      <c r="I528" s="108"/>
      <c r="J528" s="108"/>
      <c r="K528" s="108"/>
      <c r="L528" s="108"/>
      <c r="M528" s="108"/>
      <c r="N528" s="108"/>
      <c r="O528" s="108"/>
      <c r="P528" s="191"/>
      <c r="Q528" s="108"/>
      <c r="R528" s="191"/>
      <c r="S528" s="191"/>
      <c r="T528" s="108"/>
      <c r="U528" s="108"/>
      <c r="V528" s="108"/>
      <c r="W528" s="108"/>
      <c r="X528" s="108"/>
      <c r="Y528" s="108"/>
      <c r="Z528" s="108"/>
      <c r="AA528" s="108"/>
      <c r="AB528" s="108"/>
      <c r="AC528" s="108"/>
      <c r="AD528" s="108"/>
    </row>
    <row r="529" spans="1:30" ht="30" customHeight="1">
      <c r="A529" s="108"/>
      <c r="B529" s="108"/>
      <c r="C529" s="108"/>
      <c r="D529" s="108"/>
      <c r="E529" s="108"/>
      <c r="F529" s="108"/>
      <c r="G529" s="108"/>
      <c r="H529" s="108"/>
      <c r="I529" s="108"/>
      <c r="J529" s="108"/>
      <c r="K529" s="108"/>
      <c r="L529" s="108"/>
      <c r="M529" s="108"/>
      <c r="N529" s="108"/>
      <c r="O529" s="108"/>
      <c r="P529" s="191"/>
      <c r="Q529" s="108"/>
      <c r="R529" s="191"/>
      <c r="S529" s="191"/>
      <c r="T529" s="108"/>
      <c r="U529" s="108"/>
      <c r="V529" s="108"/>
      <c r="W529" s="108"/>
      <c r="X529" s="108"/>
      <c r="Y529" s="108"/>
      <c r="Z529" s="108"/>
      <c r="AA529" s="108"/>
      <c r="AB529" s="108"/>
      <c r="AC529" s="108"/>
      <c r="AD529" s="108"/>
    </row>
    <row r="530" spans="1:30" ht="30" customHeight="1">
      <c r="A530" s="108"/>
      <c r="B530" s="108"/>
      <c r="C530" s="108"/>
      <c r="D530" s="108"/>
      <c r="E530" s="108"/>
      <c r="F530" s="108"/>
      <c r="G530" s="108"/>
      <c r="H530" s="108"/>
      <c r="I530" s="108"/>
      <c r="J530" s="108"/>
      <c r="K530" s="108"/>
      <c r="L530" s="108"/>
      <c r="M530" s="108"/>
      <c r="N530" s="108"/>
      <c r="O530" s="108"/>
      <c r="P530" s="191"/>
      <c r="Q530" s="108"/>
      <c r="R530" s="191"/>
      <c r="S530" s="191"/>
      <c r="T530" s="108"/>
      <c r="U530" s="108"/>
      <c r="V530" s="108"/>
      <c r="W530" s="108"/>
      <c r="X530" s="108"/>
      <c r="Y530" s="108"/>
      <c r="Z530" s="108"/>
      <c r="AA530" s="108"/>
      <c r="AB530" s="108"/>
      <c r="AC530" s="108"/>
      <c r="AD530" s="108"/>
    </row>
    <row r="531" spans="1:30" ht="30" customHeight="1">
      <c r="A531" s="108"/>
      <c r="B531" s="108"/>
      <c r="C531" s="108"/>
      <c r="D531" s="108"/>
      <c r="E531" s="108"/>
      <c r="F531" s="108"/>
      <c r="G531" s="108"/>
      <c r="H531" s="108"/>
      <c r="I531" s="108"/>
      <c r="J531" s="108"/>
      <c r="K531" s="108"/>
      <c r="L531" s="108"/>
      <c r="M531" s="108"/>
      <c r="N531" s="108"/>
      <c r="O531" s="108"/>
      <c r="P531" s="191"/>
      <c r="Q531" s="108"/>
      <c r="R531" s="191"/>
      <c r="S531" s="191"/>
      <c r="T531" s="108"/>
      <c r="U531" s="108"/>
      <c r="V531" s="108"/>
      <c r="W531" s="108"/>
      <c r="X531" s="108"/>
      <c r="Y531" s="108"/>
      <c r="Z531" s="108"/>
      <c r="AA531" s="108"/>
      <c r="AB531" s="108"/>
      <c r="AC531" s="108"/>
      <c r="AD531" s="108"/>
    </row>
    <row r="532" spans="1:30" ht="30" customHeight="1">
      <c r="A532" s="108"/>
      <c r="B532" s="108"/>
      <c r="C532" s="108"/>
      <c r="D532" s="108"/>
      <c r="E532" s="108"/>
      <c r="F532" s="108"/>
      <c r="G532" s="108"/>
      <c r="H532" s="108"/>
      <c r="I532" s="108"/>
      <c r="J532" s="108"/>
      <c r="K532" s="108"/>
      <c r="L532" s="108"/>
      <c r="M532" s="108"/>
      <c r="N532" s="108"/>
      <c r="O532" s="108"/>
      <c r="P532" s="191"/>
      <c r="Q532" s="108"/>
      <c r="R532" s="191"/>
      <c r="S532" s="191"/>
      <c r="T532" s="108"/>
      <c r="U532" s="108"/>
      <c r="V532" s="108"/>
      <c r="W532" s="108"/>
      <c r="X532" s="108"/>
      <c r="Y532" s="108"/>
      <c r="Z532" s="108"/>
      <c r="AA532" s="108"/>
      <c r="AB532" s="108"/>
      <c r="AC532" s="108"/>
      <c r="AD532" s="108"/>
    </row>
    <row r="533" spans="1:30" ht="30" customHeight="1">
      <c r="A533" s="108"/>
      <c r="B533" s="108"/>
      <c r="C533" s="108"/>
      <c r="D533" s="108"/>
      <c r="E533" s="108"/>
      <c r="F533" s="108"/>
      <c r="G533" s="108"/>
      <c r="H533" s="108"/>
      <c r="I533" s="108"/>
      <c r="J533" s="108"/>
      <c r="K533" s="108"/>
      <c r="L533" s="108"/>
      <c r="M533" s="108"/>
      <c r="N533" s="108"/>
      <c r="O533" s="108"/>
      <c r="P533" s="191"/>
      <c r="Q533" s="108"/>
      <c r="R533" s="191"/>
      <c r="S533" s="191"/>
      <c r="T533" s="108"/>
      <c r="U533" s="108"/>
      <c r="V533" s="108"/>
      <c r="W533" s="108"/>
      <c r="X533" s="108"/>
      <c r="Y533" s="108"/>
      <c r="Z533" s="108"/>
      <c r="AA533" s="108"/>
      <c r="AB533" s="108"/>
      <c r="AC533" s="108"/>
      <c r="AD533" s="108"/>
    </row>
    <row r="534" spans="1:30" ht="30" customHeight="1">
      <c r="A534" s="108"/>
      <c r="B534" s="108"/>
      <c r="C534" s="108"/>
      <c r="D534" s="108"/>
      <c r="E534" s="108"/>
      <c r="F534" s="108"/>
      <c r="G534" s="108"/>
      <c r="H534" s="108"/>
      <c r="I534" s="108"/>
      <c r="J534" s="108"/>
      <c r="K534" s="108"/>
      <c r="L534" s="108"/>
      <c r="M534" s="108"/>
      <c r="N534" s="108"/>
      <c r="O534" s="108"/>
      <c r="P534" s="191"/>
      <c r="Q534" s="108"/>
      <c r="R534" s="191"/>
      <c r="S534" s="191"/>
      <c r="T534" s="108"/>
      <c r="U534" s="108"/>
      <c r="V534" s="108"/>
      <c r="W534" s="108"/>
      <c r="X534" s="108"/>
      <c r="Y534" s="108"/>
      <c r="Z534" s="108"/>
      <c r="AA534" s="108"/>
      <c r="AB534" s="108"/>
      <c r="AC534" s="108"/>
      <c r="AD534" s="108"/>
    </row>
    <row r="535" spans="1:30" ht="30" customHeight="1">
      <c r="A535" s="108"/>
      <c r="B535" s="108"/>
      <c r="C535" s="108"/>
      <c r="D535" s="108"/>
      <c r="E535" s="108"/>
      <c r="F535" s="108"/>
      <c r="G535" s="108"/>
      <c r="H535" s="108"/>
      <c r="I535" s="108"/>
      <c r="J535" s="108"/>
      <c r="K535" s="108"/>
      <c r="L535" s="108"/>
      <c r="M535" s="108"/>
      <c r="N535" s="108"/>
      <c r="O535" s="108"/>
      <c r="P535" s="191"/>
      <c r="Q535" s="108"/>
      <c r="R535" s="191"/>
      <c r="S535" s="191"/>
      <c r="T535" s="108"/>
      <c r="U535" s="108"/>
      <c r="V535" s="108"/>
      <c r="W535" s="108"/>
      <c r="X535" s="108"/>
      <c r="Y535" s="108"/>
      <c r="Z535" s="108"/>
      <c r="AA535" s="108"/>
      <c r="AB535" s="108"/>
      <c r="AC535" s="108"/>
      <c r="AD535" s="108"/>
    </row>
    <row r="536" spans="1:30" ht="30" customHeight="1">
      <c r="A536" s="108"/>
      <c r="B536" s="108"/>
      <c r="C536" s="108"/>
      <c r="D536" s="108"/>
      <c r="E536" s="108"/>
      <c r="F536" s="108"/>
      <c r="G536" s="108"/>
      <c r="H536" s="108"/>
      <c r="I536" s="108"/>
      <c r="J536" s="108"/>
      <c r="K536" s="108"/>
      <c r="L536" s="108"/>
      <c r="M536" s="108"/>
      <c r="N536" s="108"/>
      <c r="O536" s="108"/>
      <c r="P536" s="191"/>
      <c r="Q536" s="108"/>
      <c r="R536" s="191"/>
      <c r="S536" s="191"/>
      <c r="T536" s="108"/>
      <c r="U536" s="108"/>
      <c r="V536" s="108"/>
      <c r="W536" s="108"/>
      <c r="X536" s="108"/>
      <c r="Y536" s="108"/>
      <c r="Z536" s="108"/>
      <c r="AA536" s="108"/>
      <c r="AB536" s="108"/>
      <c r="AC536" s="108"/>
      <c r="AD536" s="108"/>
    </row>
    <row r="537" spans="1:30" ht="30" customHeight="1">
      <c r="A537" s="108"/>
      <c r="B537" s="108"/>
      <c r="C537" s="108"/>
      <c r="D537" s="108"/>
      <c r="E537" s="108"/>
      <c r="F537" s="108"/>
      <c r="G537" s="108"/>
      <c r="H537" s="108"/>
      <c r="I537" s="108"/>
      <c r="J537" s="108"/>
      <c r="K537" s="108"/>
      <c r="L537" s="108"/>
      <c r="M537" s="108"/>
      <c r="N537" s="108"/>
      <c r="O537" s="108"/>
      <c r="P537" s="191"/>
      <c r="Q537" s="108"/>
      <c r="R537" s="191"/>
      <c r="S537" s="191"/>
      <c r="T537" s="108"/>
      <c r="U537" s="108"/>
      <c r="V537" s="108"/>
      <c r="W537" s="108"/>
      <c r="X537" s="108"/>
      <c r="Y537" s="108"/>
      <c r="Z537" s="108"/>
      <c r="AA537" s="108"/>
      <c r="AB537" s="108"/>
      <c r="AC537" s="108"/>
      <c r="AD537" s="108"/>
    </row>
    <row r="538" spans="1:30" ht="30" customHeight="1">
      <c r="A538" s="108"/>
      <c r="B538" s="108"/>
      <c r="C538" s="108"/>
      <c r="D538" s="108"/>
      <c r="E538" s="108"/>
      <c r="F538" s="108"/>
      <c r="G538" s="108"/>
      <c r="H538" s="108"/>
      <c r="I538" s="108"/>
      <c r="J538" s="108"/>
      <c r="K538" s="108"/>
      <c r="L538" s="108"/>
      <c r="M538" s="108"/>
      <c r="N538" s="108"/>
      <c r="O538" s="108"/>
      <c r="P538" s="191"/>
      <c r="Q538" s="108"/>
      <c r="R538" s="191"/>
      <c r="S538" s="191"/>
      <c r="T538" s="108"/>
      <c r="U538" s="108"/>
      <c r="V538" s="108"/>
      <c r="W538" s="108"/>
      <c r="X538" s="108"/>
      <c r="Y538" s="108"/>
      <c r="Z538" s="108"/>
      <c r="AA538" s="108"/>
      <c r="AB538" s="108"/>
      <c r="AC538" s="108"/>
      <c r="AD538" s="108"/>
    </row>
    <row r="539" spans="1:30" ht="30" customHeight="1">
      <c r="A539" s="108"/>
      <c r="B539" s="108"/>
      <c r="C539" s="108"/>
      <c r="D539" s="108"/>
      <c r="E539" s="108"/>
      <c r="F539" s="108"/>
      <c r="G539" s="108"/>
      <c r="H539" s="108"/>
      <c r="I539" s="108"/>
      <c r="J539" s="108"/>
      <c r="K539" s="108"/>
      <c r="L539" s="108"/>
      <c r="M539" s="108"/>
      <c r="N539" s="108"/>
      <c r="O539" s="108"/>
      <c r="P539" s="191"/>
      <c r="Q539" s="108"/>
      <c r="R539" s="191"/>
      <c r="S539" s="191"/>
      <c r="T539" s="108"/>
      <c r="U539" s="108"/>
      <c r="V539" s="108"/>
      <c r="W539" s="108"/>
      <c r="X539" s="108"/>
      <c r="Y539" s="108"/>
      <c r="Z539" s="108"/>
      <c r="AA539" s="108"/>
      <c r="AB539" s="108"/>
      <c r="AC539" s="108"/>
      <c r="AD539" s="108"/>
    </row>
    <row r="540" spans="1:30" ht="30" customHeight="1">
      <c r="A540" s="108"/>
      <c r="B540" s="108"/>
      <c r="C540" s="108"/>
      <c r="D540" s="108"/>
      <c r="E540" s="108"/>
      <c r="F540" s="108"/>
      <c r="G540" s="108"/>
      <c r="H540" s="108"/>
      <c r="I540" s="108"/>
      <c r="J540" s="108"/>
      <c r="K540" s="108"/>
      <c r="L540" s="108"/>
      <c r="M540" s="108"/>
      <c r="N540" s="108"/>
      <c r="O540" s="108"/>
      <c r="P540" s="191"/>
      <c r="Q540" s="108"/>
      <c r="R540" s="191"/>
      <c r="S540" s="191"/>
      <c r="T540" s="108"/>
      <c r="U540" s="108"/>
      <c r="V540" s="108"/>
      <c r="W540" s="108"/>
      <c r="X540" s="108"/>
      <c r="Y540" s="108"/>
      <c r="Z540" s="108"/>
      <c r="AA540" s="108"/>
      <c r="AB540" s="108"/>
      <c r="AC540" s="108"/>
      <c r="AD540" s="108"/>
    </row>
    <row r="541" spans="1:30" ht="30" customHeight="1">
      <c r="A541" s="108"/>
      <c r="B541" s="108"/>
      <c r="C541" s="108"/>
      <c r="D541" s="108"/>
      <c r="E541" s="108"/>
      <c r="F541" s="108"/>
      <c r="G541" s="108"/>
      <c r="H541" s="108"/>
      <c r="I541" s="108"/>
      <c r="J541" s="108"/>
      <c r="K541" s="108"/>
      <c r="L541" s="108"/>
      <c r="M541" s="108"/>
      <c r="N541" s="108"/>
      <c r="O541" s="108"/>
      <c r="P541" s="191"/>
      <c r="Q541" s="108"/>
      <c r="R541" s="191"/>
      <c r="S541" s="191"/>
      <c r="T541" s="108"/>
      <c r="U541" s="108"/>
      <c r="V541" s="108"/>
      <c r="W541" s="108"/>
      <c r="X541" s="108"/>
      <c r="Y541" s="108"/>
      <c r="Z541" s="108"/>
      <c r="AA541" s="108"/>
      <c r="AB541" s="108"/>
      <c r="AC541" s="108"/>
      <c r="AD541" s="108"/>
    </row>
    <row r="542" spans="1:30" ht="30" customHeight="1">
      <c r="A542" s="108"/>
      <c r="B542" s="108"/>
      <c r="C542" s="108"/>
      <c r="D542" s="108"/>
      <c r="E542" s="108"/>
      <c r="F542" s="108"/>
      <c r="G542" s="108"/>
      <c r="H542" s="108"/>
      <c r="I542" s="108"/>
      <c r="J542" s="108"/>
      <c r="K542" s="108"/>
      <c r="L542" s="108"/>
      <c r="M542" s="108"/>
      <c r="N542" s="108"/>
      <c r="O542" s="108"/>
      <c r="P542" s="191"/>
      <c r="Q542" s="108"/>
      <c r="R542" s="191"/>
      <c r="S542" s="191"/>
      <c r="T542" s="108"/>
      <c r="U542" s="108"/>
      <c r="V542" s="108"/>
      <c r="W542" s="108"/>
      <c r="X542" s="108"/>
      <c r="Y542" s="108"/>
      <c r="Z542" s="108"/>
      <c r="AA542" s="108"/>
      <c r="AB542" s="108"/>
      <c r="AC542" s="108"/>
      <c r="AD542" s="108"/>
    </row>
    <row r="543" spans="1:30" ht="30" customHeight="1">
      <c r="A543" s="108"/>
      <c r="B543" s="108"/>
      <c r="C543" s="108"/>
      <c r="D543" s="108"/>
      <c r="E543" s="108"/>
      <c r="F543" s="108"/>
      <c r="G543" s="108"/>
      <c r="H543" s="108"/>
      <c r="I543" s="108"/>
      <c r="J543" s="108"/>
      <c r="K543" s="108"/>
      <c r="L543" s="108"/>
      <c r="M543" s="108"/>
      <c r="N543" s="108"/>
      <c r="O543" s="108"/>
      <c r="P543" s="191"/>
      <c r="Q543" s="108"/>
      <c r="R543" s="191"/>
      <c r="S543" s="191"/>
      <c r="T543" s="108"/>
      <c r="U543" s="108"/>
      <c r="V543" s="108"/>
      <c r="W543" s="108"/>
      <c r="X543" s="108"/>
      <c r="Y543" s="108"/>
      <c r="Z543" s="108"/>
      <c r="AA543" s="108"/>
      <c r="AB543" s="108"/>
      <c r="AC543" s="108"/>
      <c r="AD543" s="108"/>
    </row>
    <row r="544" spans="1:30" ht="30" customHeight="1">
      <c r="A544" s="108"/>
      <c r="B544" s="108"/>
      <c r="C544" s="108"/>
      <c r="D544" s="108"/>
      <c r="E544" s="108"/>
      <c r="F544" s="108"/>
      <c r="G544" s="108"/>
      <c r="H544" s="108"/>
      <c r="I544" s="108"/>
      <c r="J544" s="108"/>
      <c r="K544" s="108"/>
      <c r="L544" s="108"/>
      <c r="M544" s="108"/>
      <c r="N544" s="108"/>
      <c r="O544" s="108"/>
      <c r="P544" s="191"/>
      <c r="Q544" s="108"/>
      <c r="R544" s="191"/>
      <c r="S544" s="191"/>
      <c r="T544" s="108"/>
      <c r="U544" s="108"/>
      <c r="V544" s="108"/>
      <c r="W544" s="108"/>
      <c r="X544" s="108"/>
      <c r="Y544" s="108"/>
      <c r="Z544" s="108"/>
      <c r="AA544" s="108"/>
      <c r="AB544" s="108"/>
      <c r="AC544" s="108"/>
      <c r="AD544" s="108"/>
    </row>
    <row r="545" spans="1:30" ht="30" customHeight="1">
      <c r="A545" s="108"/>
      <c r="B545" s="108"/>
      <c r="C545" s="108"/>
      <c r="D545" s="108"/>
      <c r="E545" s="108"/>
      <c r="F545" s="108"/>
      <c r="G545" s="108"/>
      <c r="H545" s="108"/>
      <c r="I545" s="108"/>
      <c r="J545" s="108"/>
      <c r="K545" s="108"/>
      <c r="L545" s="108"/>
      <c r="M545" s="108"/>
      <c r="N545" s="108"/>
      <c r="O545" s="108"/>
      <c r="P545" s="191"/>
      <c r="Q545" s="108"/>
      <c r="R545" s="191"/>
      <c r="S545" s="191"/>
      <c r="T545" s="108"/>
      <c r="U545" s="108"/>
      <c r="V545" s="108"/>
      <c r="W545" s="108"/>
      <c r="X545" s="108"/>
      <c r="Y545" s="108"/>
      <c r="Z545" s="108"/>
      <c r="AA545" s="108"/>
      <c r="AB545" s="108"/>
      <c r="AC545" s="108"/>
      <c r="AD545" s="108"/>
    </row>
    <row r="546" spans="1:30" ht="30" customHeight="1">
      <c r="A546" s="108"/>
      <c r="B546" s="108"/>
      <c r="C546" s="108"/>
      <c r="D546" s="108"/>
      <c r="E546" s="108"/>
      <c r="F546" s="108"/>
      <c r="G546" s="108"/>
      <c r="H546" s="108"/>
      <c r="I546" s="108"/>
      <c r="J546" s="108"/>
      <c r="K546" s="108"/>
      <c r="L546" s="108"/>
      <c r="M546" s="108"/>
      <c r="N546" s="108"/>
      <c r="O546" s="108"/>
      <c r="P546" s="191"/>
      <c r="Q546" s="108"/>
      <c r="R546" s="191"/>
      <c r="S546" s="191"/>
      <c r="T546" s="108"/>
      <c r="U546" s="108"/>
      <c r="V546" s="108"/>
      <c r="W546" s="108"/>
      <c r="X546" s="108"/>
      <c r="Y546" s="108"/>
      <c r="Z546" s="108"/>
      <c r="AA546" s="108"/>
      <c r="AB546" s="108"/>
      <c r="AC546" s="108"/>
      <c r="AD546" s="108"/>
    </row>
    <row r="547" spans="1:30" ht="30" customHeight="1">
      <c r="A547" s="108"/>
      <c r="B547" s="108"/>
      <c r="C547" s="108"/>
      <c r="D547" s="108"/>
      <c r="E547" s="108"/>
      <c r="F547" s="108"/>
      <c r="G547" s="108"/>
      <c r="H547" s="108"/>
      <c r="I547" s="108"/>
      <c r="J547" s="108"/>
      <c r="K547" s="108"/>
      <c r="L547" s="108"/>
      <c r="M547" s="108"/>
      <c r="N547" s="108"/>
      <c r="O547" s="108"/>
      <c r="P547" s="191"/>
      <c r="Q547" s="108"/>
      <c r="R547" s="191"/>
      <c r="S547" s="191"/>
      <c r="T547" s="108"/>
      <c r="U547" s="108"/>
      <c r="V547" s="108"/>
      <c r="W547" s="108"/>
      <c r="X547" s="108"/>
      <c r="Y547" s="108"/>
      <c r="Z547" s="108"/>
      <c r="AA547" s="108"/>
      <c r="AB547" s="108"/>
      <c r="AC547" s="108"/>
      <c r="AD547" s="108"/>
    </row>
    <row r="548" spans="1:30" ht="30" customHeight="1">
      <c r="A548" s="108"/>
      <c r="B548" s="108"/>
      <c r="C548" s="108"/>
      <c r="D548" s="108"/>
      <c r="E548" s="108"/>
      <c r="F548" s="108"/>
      <c r="G548" s="108"/>
      <c r="H548" s="108"/>
      <c r="I548" s="108"/>
      <c r="J548" s="108"/>
      <c r="K548" s="108"/>
      <c r="L548" s="108"/>
      <c r="M548" s="108"/>
      <c r="N548" s="108"/>
      <c r="O548" s="108"/>
      <c r="P548" s="191"/>
      <c r="Q548" s="108"/>
      <c r="R548" s="191"/>
      <c r="S548" s="191"/>
      <c r="T548" s="108"/>
      <c r="U548" s="108"/>
      <c r="V548" s="108"/>
      <c r="W548" s="108"/>
      <c r="X548" s="108"/>
      <c r="Y548" s="108"/>
      <c r="Z548" s="108"/>
      <c r="AA548" s="108"/>
      <c r="AB548" s="108"/>
      <c r="AC548" s="108"/>
      <c r="AD548" s="108"/>
    </row>
    <row r="549" spans="1:30" ht="30" customHeight="1">
      <c r="A549" s="108"/>
      <c r="B549" s="108"/>
      <c r="C549" s="108"/>
      <c r="D549" s="108"/>
      <c r="E549" s="108"/>
      <c r="F549" s="108"/>
      <c r="G549" s="108"/>
      <c r="H549" s="108"/>
      <c r="I549" s="108"/>
      <c r="J549" s="108"/>
      <c r="K549" s="108"/>
      <c r="L549" s="108"/>
      <c r="M549" s="108"/>
      <c r="N549" s="108"/>
      <c r="O549" s="108"/>
      <c r="P549" s="191"/>
      <c r="Q549" s="108"/>
      <c r="R549" s="191"/>
      <c r="S549" s="191"/>
      <c r="T549" s="108"/>
      <c r="U549" s="108"/>
      <c r="V549" s="108"/>
      <c r="W549" s="108"/>
      <c r="X549" s="108"/>
      <c r="Y549" s="108"/>
      <c r="Z549" s="108"/>
      <c r="AA549" s="108"/>
      <c r="AB549" s="108"/>
      <c r="AC549" s="108"/>
      <c r="AD549" s="108"/>
    </row>
    <row r="550" spans="1:30" ht="30" customHeight="1">
      <c r="A550" s="108"/>
      <c r="B550" s="108"/>
      <c r="C550" s="108"/>
      <c r="D550" s="108"/>
      <c r="E550" s="108"/>
      <c r="F550" s="108"/>
      <c r="G550" s="108"/>
      <c r="H550" s="108"/>
      <c r="I550" s="108"/>
      <c r="J550" s="108"/>
      <c r="K550" s="108"/>
      <c r="L550" s="108"/>
      <c r="M550" s="108"/>
      <c r="N550" s="108"/>
      <c r="O550" s="108"/>
      <c r="P550" s="191"/>
      <c r="Q550" s="108"/>
      <c r="R550" s="191"/>
      <c r="S550" s="191"/>
      <c r="T550" s="108"/>
      <c r="U550" s="108"/>
      <c r="V550" s="108"/>
      <c r="W550" s="108"/>
      <c r="X550" s="108"/>
      <c r="Y550" s="108"/>
      <c r="Z550" s="108"/>
      <c r="AA550" s="108"/>
      <c r="AB550" s="108"/>
      <c r="AC550" s="108"/>
      <c r="AD550" s="108"/>
    </row>
    <row r="551" spans="1:30" ht="30" customHeight="1">
      <c r="A551" s="108"/>
      <c r="B551" s="108"/>
      <c r="C551" s="108"/>
      <c r="D551" s="108"/>
      <c r="E551" s="108"/>
      <c r="F551" s="108"/>
      <c r="G551" s="108"/>
      <c r="H551" s="108"/>
      <c r="I551" s="108"/>
      <c r="J551" s="108"/>
      <c r="K551" s="108"/>
      <c r="L551" s="108"/>
      <c r="M551" s="108"/>
      <c r="N551" s="108"/>
      <c r="O551" s="108"/>
      <c r="P551" s="191"/>
      <c r="Q551" s="108"/>
      <c r="R551" s="191"/>
      <c r="S551" s="191"/>
      <c r="T551" s="108"/>
      <c r="U551" s="108"/>
      <c r="V551" s="108"/>
      <c r="W551" s="108"/>
      <c r="X551" s="108"/>
      <c r="Y551" s="108"/>
      <c r="Z551" s="108"/>
      <c r="AA551" s="108"/>
      <c r="AB551" s="108"/>
      <c r="AC551" s="108"/>
      <c r="AD551" s="108"/>
    </row>
    <row r="552" spans="1:30" ht="30" customHeight="1">
      <c r="A552" s="108"/>
      <c r="B552" s="108"/>
      <c r="C552" s="108"/>
      <c r="D552" s="108"/>
      <c r="E552" s="108"/>
      <c r="F552" s="108"/>
      <c r="G552" s="108"/>
      <c r="H552" s="108"/>
      <c r="I552" s="108"/>
      <c r="J552" s="108"/>
      <c r="K552" s="108"/>
      <c r="L552" s="108"/>
      <c r="M552" s="108"/>
      <c r="N552" s="108"/>
      <c r="O552" s="108"/>
      <c r="P552" s="191"/>
      <c r="Q552" s="108"/>
      <c r="R552" s="191"/>
      <c r="S552" s="191"/>
      <c r="T552" s="108"/>
      <c r="U552" s="108"/>
      <c r="V552" s="108"/>
      <c r="W552" s="108"/>
      <c r="X552" s="108"/>
      <c r="Y552" s="108"/>
      <c r="Z552" s="108"/>
      <c r="AA552" s="108"/>
      <c r="AB552" s="108"/>
      <c r="AC552" s="108"/>
      <c r="AD552" s="108"/>
    </row>
    <row r="553" spans="1:30" ht="30" customHeight="1">
      <c r="A553" s="108"/>
      <c r="B553" s="108"/>
      <c r="C553" s="108"/>
      <c r="D553" s="108"/>
      <c r="E553" s="108"/>
      <c r="F553" s="108"/>
      <c r="G553" s="108"/>
      <c r="H553" s="108"/>
      <c r="I553" s="108"/>
      <c r="J553" s="108"/>
      <c r="K553" s="108"/>
      <c r="L553" s="108"/>
      <c r="M553" s="108"/>
      <c r="N553" s="108"/>
      <c r="O553" s="108"/>
      <c r="P553" s="191"/>
      <c r="Q553" s="108"/>
      <c r="R553" s="191"/>
      <c r="S553" s="191"/>
      <c r="T553" s="108"/>
      <c r="U553" s="108"/>
      <c r="V553" s="108"/>
      <c r="W553" s="108"/>
      <c r="X553" s="108"/>
      <c r="Y553" s="108"/>
      <c r="Z553" s="108"/>
      <c r="AA553" s="108"/>
      <c r="AB553" s="108"/>
      <c r="AC553" s="108"/>
      <c r="AD553" s="108"/>
    </row>
    <row r="554" spans="1:30" ht="30" customHeight="1">
      <c r="A554" s="108"/>
      <c r="B554" s="108"/>
      <c r="C554" s="108"/>
      <c r="D554" s="108"/>
      <c r="E554" s="108"/>
      <c r="F554" s="108"/>
      <c r="G554" s="108"/>
      <c r="H554" s="108"/>
      <c r="I554" s="108"/>
      <c r="J554" s="108"/>
      <c r="K554" s="108"/>
      <c r="L554" s="108"/>
      <c r="M554" s="108"/>
      <c r="N554" s="108"/>
      <c r="O554" s="108"/>
      <c r="P554" s="191"/>
      <c r="Q554" s="108"/>
      <c r="R554" s="191"/>
      <c r="S554" s="191"/>
      <c r="T554" s="108"/>
      <c r="U554" s="108"/>
      <c r="V554" s="108"/>
      <c r="W554" s="108"/>
      <c r="X554" s="108"/>
      <c r="Y554" s="108"/>
      <c r="Z554" s="108"/>
      <c r="AA554" s="108"/>
      <c r="AB554" s="108"/>
      <c r="AC554" s="108"/>
      <c r="AD554" s="108"/>
    </row>
    <row r="555" spans="1:30" ht="30" customHeight="1">
      <c r="A555" s="108"/>
      <c r="B555" s="108"/>
      <c r="C555" s="108"/>
      <c r="D555" s="108"/>
      <c r="E555" s="108"/>
      <c r="F555" s="108"/>
      <c r="G555" s="108"/>
      <c r="H555" s="108"/>
      <c r="I555" s="108"/>
      <c r="J555" s="108"/>
      <c r="K555" s="108"/>
      <c r="L555" s="108"/>
      <c r="M555" s="108"/>
      <c r="N555" s="108"/>
      <c r="O555" s="108"/>
      <c r="P555" s="191"/>
      <c r="Q555" s="108"/>
      <c r="R555" s="191"/>
      <c r="S555" s="191"/>
      <c r="T555" s="108"/>
      <c r="U555" s="108"/>
      <c r="V555" s="108"/>
      <c r="W555" s="108"/>
      <c r="X555" s="108"/>
      <c r="Y555" s="108"/>
      <c r="Z555" s="108"/>
      <c r="AA555" s="108"/>
      <c r="AB555" s="108"/>
      <c r="AC555" s="108"/>
      <c r="AD555" s="108"/>
    </row>
    <row r="556" spans="1:30" ht="30" customHeight="1">
      <c r="A556" s="108"/>
      <c r="B556" s="108"/>
      <c r="C556" s="108"/>
      <c r="D556" s="108"/>
      <c r="E556" s="108"/>
      <c r="F556" s="108"/>
      <c r="G556" s="108"/>
      <c r="H556" s="108"/>
      <c r="I556" s="108"/>
      <c r="J556" s="108"/>
      <c r="K556" s="108"/>
      <c r="L556" s="108"/>
      <c r="M556" s="108"/>
      <c r="N556" s="108"/>
      <c r="O556" s="108"/>
      <c r="P556" s="191"/>
      <c r="Q556" s="108"/>
      <c r="R556" s="191"/>
      <c r="S556" s="191"/>
      <c r="T556" s="108"/>
      <c r="U556" s="108"/>
      <c r="V556" s="108"/>
      <c r="W556" s="108"/>
      <c r="X556" s="108"/>
      <c r="Y556" s="108"/>
      <c r="Z556" s="108"/>
      <c r="AA556" s="108"/>
      <c r="AB556" s="108"/>
      <c r="AC556" s="108"/>
      <c r="AD556" s="108"/>
    </row>
    <row r="557" spans="1:30" ht="30" customHeight="1">
      <c r="A557" s="108"/>
      <c r="B557" s="108"/>
      <c r="C557" s="108"/>
      <c r="D557" s="108"/>
      <c r="E557" s="108"/>
      <c r="F557" s="108"/>
      <c r="G557" s="108"/>
      <c r="H557" s="108"/>
      <c r="I557" s="108"/>
      <c r="J557" s="108"/>
      <c r="K557" s="108"/>
      <c r="L557" s="108"/>
      <c r="M557" s="108"/>
      <c r="N557" s="108"/>
      <c r="O557" s="108"/>
      <c r="P557" s="191"/>
      <c r="Q557" s="108"/>
      <c r="R557" s="191"/>
      <c r="S557" s="191"/>
      <c r="T557" s="108"/>
      <c r="U557" s="108"/>
      <c r="V557" s="108"/>
      <c r="W557" s="108"/>
      <c r="X557" s="108"/>
      <c r="Y557" s="108"/>
      <c r="Z557" s="108"/>
      <c r="AA557" s="108"/>
      <c r="AB557" s="108"/>
      <c r="AC557" s="108"/>
      <c r="AD557" s="108"/>
    </row>
    <row r="558" spans="1:30" ht="30" customHeight="1">
      <c r="A558" s="108"/>
      <c r="B558" s="108"/>
      <c r="C558" s="108"/>
      <c r="D558" s="108"/>
      <c r="E558" s="108"/>
      <c r="F558" s="108"/>
      <c r="G558" s="108"/>
      <c r="H558" s="108"/>
      <c r="I558" s="108"/>
      <c r="J558" s="108"/>
      <c r="K558" s="108"/>
      <c r="L558" s="108"/>
      <c r="M558" s="108"/>
      <c r="N558" s="108"/>
      <c r="O558" s="108"/>
      <c r="P558" s="191"/>
      <c r="Q558" s="108"/>
      <c r="R558" s="191"/>
      <c r="S558" s="191"/>
      <c r="T558" s="108"/>
      <c r="U558" s="108"/>
      <c r="V558" s="108"/>
      <c r="W558" s="108"/>
      <c r="X558" s="108"/>
      <c r="Y558" s="108"/>
      <c r="Z558" s="108"/>
      <c r="AA558" s="108"/>
      <c r="AB558" s="108"/>
      <c r="AC558" s="108"/>
      <c r="AD558" s="108"/>
    </row>
    <row r="559" spans="1:30" ht="30" customHeight="1">
      <c r="A559" s="108"/>
      <c r="B559" s="108"/>
      <c r="C559" s="108"/>
      <c r="D559" s="108"/>
      <c r="E559" s="108"/>
      <c r="F559" s="108"/>
      <c r="G559" s="108"/>
      <c r="H559" s="108"/>
      <c r="I559" s="108"/>
      <c r="J559" s="108"/>
      <c r="K559" s="108"/>
      <c r="L559" s="108"/>
      <c r="M559" s="108"/>
      <c r="N559" s="108"/>
      <c r="O559" s="108"/>
      <c r="P559" s="191"/>
      <c r="Q559" s="108"/>
      <c r="R559" s="191"/>
      <c r="S559" s="191"/>
      <c r="T559" s="108"/>
      <c r="U559" s="108"/>
      <c r="V559" s="108"/>
      <c r="W559" s="108"/>
      <c r="X559" s="108"/>
      <c r="Y559" s="108"/>
      <c r="Z559" s="108"/>
      <c r="AA559" s="108"/>
      <c r="AB559" s="108"/>
      <c r="AC559" s="108"/>
      <c r="AD559" s="108"/>
    </row>
    <row r="560" spans="1:30" ht="30" customHeight="1">
      <c r="A560" s="108"/>
      <c r="B560" s="108"/>
      <c r="C560" s="108"/>
      <c r="D560" s="108"/>
      <c r="E560" s="108"/>
      <c r="F560" s="108"/>
      <c r="G560" s="108"/>
      <c r="H560" s="108"/>
      <c r="I560" s="108"/>
      <c r="J560" s="108"/>
      <c r="K560" s="108"/>
      <c r="L560" s="108"/>
      <c r="M560" s="108"/>
      <c r="N560" s="108"/>
      <c r="O560" s="108"/>
      <c r="P560" s="191"/>
      <c r="Q560" s="108"/>
      <c r="R560" s="191"/>
      <c r="S560" s="191"/>
      <c r="T560" s="108"/>
      <c r="U560" s="108"/>
      <c r="V560" s="108"/>
      <c r="W560" s="108"/>
      <c r="X560" s="108"/>
      <c r="Y560" s="108"/>
      <c r="Z560" s="108"/>
      <c r="AA560" s="108"/>
      <c r="AB560" s="108"/>
      <c r="AC560" s="108"/>
      <c r="AD560" s="108"/>
    </row>
    <row r="561" spans="1:30" ht="30" customHeight="1">
      <c r="A561" s="108"/>
      <c r="B561" s="108"/>
      <c r="C561" s="108"/>
      <c r="D561" s="108"/>
      <c r="E561" s="108"/>
      <c r="F561" s="108"/>
      <c r="G561" s="108"/>
      <c r="H561" s="108"/>
      <c r="I561" s="108"/>
      <c r="J561" s="108"/>
      <c r="K561" s="108"/>
      <c r="L561" s="108"/>
      <c r="M561" s="108"/>
      <c r="N561" s="108"/>
      <c r="O561" s="108"/>
      <c r="P561" s="191"/>
      <c r="Q561" s="108"/>
      <c r="R561" s="191"/>
      <c r="S561" s="191"/>
      <c r="T561" s="108"/>
      <c r="U561" s="108"/>
      <c r="V561" s="108"/>
      <c r="W561" s="108"/>
      <c r="X561" s="108"/>
      <c r="Y561" s="108"/>
      <c r="Z561" s="108"/>
      <c r="AA561" s="108"/>
      <c r="AB561" s="108"/>
      <c r="AC561" s="108"/>
      <c r="AD561" s="108"/>
    </row>
    <row r="562" spans="1:30" ht="30" customHeight="1">
      <c r="A562" s="108"/>
      <c r="B562" s="108"/>
      <c r="C562" s="108"/>
      <c r="D562" s="108"/>
      <c r="E562" s="108"/>
      <c r="F562" s="108"/>
      <c r="G562" s="108"/>
      <c r="H562" s="108"/>
      <c r="I562" s="108"/>
      <c r="J562" s="108"/>
      <c r="K562" s="108"/>
      <c r="L562" s="108"/>
      <c r="M562" s="108"/>
      <c r="N562" s="108"/>
      <c r="O562" s="108"/>
      <c r="P562" s="191"/>
      <c r="Q562" s="108"/>
      <c r="R562" s="191"/>
      <c r="S562" s="191"/>
      <c r="T562" s="108"/>
      <c r="U562" s="108"/>
      <c r="V562" s="108"/>
      <c r="W562" s="108"/>
      <c r="X562" s="108"/>
      <c r="Y562" s="108"/>
      <c r="Z562" s="108"/>
      <c r="AA562" s="108"/>
      <c r="AB562" s="108"/>
      <c r="AC562" s="108"/>
      <c r="AD562" s="108"/>
    </row>
    <row r="563" spans="1:30" ht="30" customHeight="1">
      <c r="A563" s="108"/>
      <c r="B563" s="108"/>
      <c r="C563" s="108"/>
      <c r="D563" s="108"/>
      <c r="E563" s="108"/>
      <c r="F563" s="108"/>
      <c r="G563" s="108"/>
      <c r="H563" s="108"/>
      <c r="I563" s="108"/>
      <c r="J563" s="108"/>
      <c r="K563" s="108"/>
      <c r="L563" s="108"/>
      <c r="M563" s="108"/>
      <c r="N563" s="108"/>
      <c r="O563" s="108"/>
      <c r="P563" s="191"/>
      <c r="Q563" s="108"/>
      <c r="R563" s="191"/>
      <c r="S563" s="191"/>
      <c r="T563" s="108"/>
      <c r="U563" s="108"/>
      <c r="V563" s="108"/>
      <c r="W563" s="108"/>
      <c r="X563" s="108"/>
      <c r="Y563" s="108"/>
      <c r="Z563" s="108"/>
      <c r="AA563" s="108"/>
      <c r="AB563" s="108"/>
      <c r="AC563" s="108"/>
      <c r="AD563" s="108"/>
    </row>
    <row r="564" spans="1:30" ht="30" customHeight="1">
      <c r="A564" s="108"/>
      <c r="B564" s="108"/>
      <c r="C564" s="108"/>
      <c r="D564" s="108"/>
      <c r="E564" s="108"/>
      <c r="F564" s="108"/>
      <c r="G564" s="108"/>
      <c r="H564" s="108"/>
      <c r="I564" s="108"/>
      <c r="J564" s="108"/>
      <c r="K564" s="108"/>
      <c r="L564" s="108"/>
      <c r="M564" s="108"/>
      <c r="N564" s="108"/>
      <c r="O564" s="108"/>
      <c r="P564" s="191"/>
      <c r="Q564" s="108"/>
      <c r="R564" s="191"/>
      <c r="S564" s="191"/>
      <c r="T564" s="108"/>
      <c r="U564" s="108"/>
      <c r="V564" s="108"/>
      <c r="W564" s="108"/>
      <c r="X564" s="108"/>
      <c r="Y564" s="108"/>
      <c r="Z564" s="108"/>
      <c r="AA564" s="108"/>
      <c r="AB564" s="108"/>
      <c r="AC564" s="108"/>
      <c r="AD564" s="108"/>
    </row>
    <row r="565" spans="1:30" ht="30" customHeight="1">
      <c r="A565" s="108"/>
      <c r="B565" s="108"/>
      <c r="C565" s="108"/>
      <c r="D565" s="108"/>
      <c r="E565" s="108"/>
      <c r="F565" s="108"/>
      <c r="G565" s="108"/>
      <c r="H565" s="108"/>
      <c r="I565" s="108"/>
      <c r="J565" s="108"/>
      <c r="K565" s="108"/>
      <c r="L565" s="108"/>
      <c r="M565" s="108"/>
      <c r="N565" s="108"/>
      <c r="O565" s="108"/>
      <c r="P565" s="191"/>
      <c r="Q565" s="108"/>
      <c r="R565" s="191"/>
      <c r="S565" s="191"/>
      <c r="T565" s="108"/>
      <c r="U565" s="108"/>
      <c r="V565" s="108"/>
      <c r="W565" s="108"/>
      <c r="X565" s="108"/>
      <c r="Y565" s="108"/>
      <c r="Z565" s="108"/>
      <c r="AA565" s="108"/>
      <c r="AB565" s="108"/>
      <c r="AC565" s="108"/>
      <c r="AD565" s="108"/>
    </row>
    <row r="566" spans="1:30" ht="30" customHeight="1">
      <c r="A566" s="108"/>
      <c r="B566" s="108"/>
      <c r="C566" s="108"/>
      <c r="D566" s="108"/>
      <c r="E566" s="108"/>
      <c r="F566" s="108"/>
      <c r="G566" s="108"/>
      <c r="H566" s="108"/>
      <c r="I566" s="108"/>
      <c r="J566" s="108"/>
      <c r="K566" s="108"/>
      <c r="L566" s="108"/>
      <c r="M566" s="108"/>
      <c r="N566" s="108"/>
      <c r="O566" s="108"/>
      <c r="P566" s="191"/>
      <c r="Q566" s="108"/>
      <c r="R566" s="191"/>
      <c r="S566" s="191"/>
      <c r="T566" s="108"/>
      <c r="U566" s="108"/>
      <c r="V566" s="108"/>
      <c r="W566" s="108"/>
      <c r="X566" s="108"/>
      <c r="Y566" s="108"/>
      <c r="Z566" s="108"/>
      <c r="AA566" s="108"/>
      <c r="AB566" s="108"/>
      <c r="AC566" s="108"/>
      <c r="AD566" s="108"/>
    </row>
    <row r="567" spans="1:30" ht="30" customHeight="1">
      <c r="A567" s="108"/>
      <c r="B567" s="108"/>
      <c r="C567" s="108"/>
      <c r="D567" s="108"/>
      <c r="E567" s="108"/>
      <c r="F567" s="108"/>
      <c r="G567" s="108"/>
      <c r="H567" s="108"/>
      <c r="I567" s="108"/>
      <c r="J567" s="108"/>
      <c r="K567" s="108"/>
      <c r="L567" s="108"/>
      <c r="M567" s="108"/>
      <c r="N567" s="108"/>
      <c r="O567" s="108"/>
      <c r="P567" s="191"/>
      <c r="Q567" s="108"/>
      <c r="R567" s="191"/>
      <c r="S567" s="191"/>
      <c r="T567" s="108"/>
      <c r="U567" s="108"/>
      <c r="V567" s="108"/>
      <c r="W567" s="108"/>
      <c r="X567" s="108"/>
      <c r="Y567" s="108"/>
      <c r="Z567" s="108"/>
      <c r="AA567" s="108"/>
      <c r="AB567" s="108"/>
      <c r="AC567" s="108"/>
      <c r="AD567" s="108"/>
    </row>
    <row r="568" spans="1:30" ht="30" customHeight="1">
      <c r="A568" s="108"/>
      <c r="B568" s="108"/>
      <c r="C568" s="108"/>
      <c r="D568" s="108"/>
      <c r="E568" s="108"/>
      <c r="F568" s="108"/>
      <c r="G568" s="108"/>
      <c r="H568" s="108"/>
      <c r="I568" s="108"/>
      <c r="J568" s="108"/>
      <c r="K568" s="108"/>
      <c r="L568" s="108"/>
      <c r="M568" s="108"/>
      <c r="N568" s="108"/>
      <c r="O568" s="108"/>
      <c r="P568" s="191"/>
      <c r="Q568" s="108"/>
      <c r="R568" s="191"/>
      <c r="S568" s="191"/>
      <c r="T568" s="108"/>
      <c r="U568" s="108"/>
      <c r="V568" s="108"/>
      <c r="W568" s="108"/>
      <c r="X568" s="108"/>
      <c r="Y568" s="108"/>
      <c r="Z568" s="108"/>
      <c r="AA568" s="108"/>
      <c r="AB568" s="108"/>
      <c r="AC568" s="108"/>
      <c r="AD568" s="108"/>
    </row>
    <row r="569" spans="1:30" ht="30" customHeight="1">
      <c r="A569" s="108"/>
      <c r="B569" s="108"/>
      <c r="C569" s="108"/>
      <c r="D569" s="108"/>
      <c r="E569" s="108"/>
      <c r="F569" s="108"/>
      <c r="G569" s="108"/>
      <c r="H569" s="108"/>
      <c r="I569" s="108"/>
      <c r="J569" s="108"/>
      <c r="K569" s="108"/>
      <c r="L569" s="108"/>
      <c r="M569" s="108"/>
      <c r="N569" s="108"/>
      <c r="O569" s="108"/>
      <c r="P569" s="191"/>
      <c r="Q569" s="108"/>
      <c r="R569" s="191"/>
      <c r="S569" s="191"/>
      <c r="T569" s="108"/>
      <c r="U569" s="108"/>
      <c r="V569" s="108"/>
      <c r="W569" s="108"/>
      <c r="X569" s="108"/>
      <c r="Y569" s="108"/>
      <c r="Z569" s="108"/>
      <c r="AA569" s="108"/>
      <c r="AB569" s="108"/>
      <c r="AC569" s="108"/>
      <c r="AD569" s="108"/>
    </row>
    <row r="570" spans="1:30" ht="30" customHeight="1">
      <c r="A570" s="108"/>
      <c r="B570" s="108"/>
      <c r="C570" s="108"/>
      <c r="D570" s="108"/>
      <c r="E570" s="108"/>
      <c r="F570" s="108"/>
      <c r="G570" s="108"/>
      <c r="H570" s="108"/>
      <c r="I570" s="108"/>
      <c r="J570" s="108"/>
      <c r="K570" s="108"/>
      <c r="L570" s="108"/>
      <c r="M570" s="108"/>
      <c r="N570" s="108"/>
      <c r="O570" s="108"/>
      <c r="P570" s="191"/>
      <c r="Q570" s="108"/>
      <c r="R570" s="191"/>
      <c r="S570" s="191"/>
      <c r="T570" s="108"/>
      <c r="U570" s="108"/>
      <c r="V570" s="108"/>
      <c r="W570" s="108"/>
      <c r="X570" s="108"/>
      <c r="Y570" s="108"/>
      <c r="Z570" s="108"/>
      <c r="AA570" s="108"/>
      <c r="AB570" s="108"/>
      <c r="AC570" s="108"/>
      <c r="AD570" s="108"/>
    </row>
    <row r="571" spans="1:30" ht="30" customHeight="1">
      <c r="A571" s="108"/>
      <c r="B571" s="108"/>
      <c r="C571" s="108"/>
      <c r="D571" s="108"/>
      <c r="E571" s="108"/>
      <c r="F571" s="108"/>
      <c r="G571" s="108"/>
      <c r="H571" s="108"/>
      <c r="I571" s="108"/>
      <c r="J571" s="108"/>
      <c r="K571" s="108"/>
      <c r="L571" s="108"/>
      <c r="M571" s="108"/>
      <c r="N571" s="108"/>
      <c r="O571" s="108"/>
      <c r="P571" s="191"/>
      <c r="Q571" s="108"/>
      <c r="R571" s="191"/>
      <c r="S571" s="191"/>
      <c r="T571" s="108"/>
      <c r="U571" s="108"/>
      <c r="V571" s="108"/>
      <c r="W571" s="108"/>
      <c r="X571" s="108"/>
      <c r="Y571" s="108"/>
      <c r="Z571" s="108"/>
      <c r="AA571" s="108"/>
      <c r="AB571" s="108"/>
      <c r="AC571" s="108"/>
      <c r="AD571" s="108"/>
    </row>
    <row r="572" spans="1:30" ht="30" customHeight="1">
      <c r="A572" s="108"/>
      <c r="B572" s="108"/>
      <c r="C572" s="108"/>
      <c r="D572" s="108"/>
      <c r="E572" s="108"/>
      <c r="F572" s="108"/>
      <c r="G572" s="108"/>
      <c r="H572" s="108"/>
      <c r="I572" s="108"/>
      <c r="J572" s="108"/>
      <c r="K572" s="108"/>
      <c r="L572" s="108"/>
      <c r="M572" s="108"/>
      <c r="N572" s="108"/>
      <c r="O572" s="108"/>
      <c r="P572" s="191"/>
      <c r="Q572" s="108"/>
      <c r="R572" s="191"/>
      <c r="S572" s="191"/>
      <c r="T572" s="108"/>
      <c r="U572" s="108"/>
      <c r="V572" s="108"/>
      <c r="W572" s="108"/>
      <c r="X572" s="108"/>
      <c r="Y572" s="108"/>
      <c r="Z572" s="108"/>
      <c r="AA572" s="108"/>
      <c r="AB572" s="108"/>
      <c r="AC572" s="108"/>
      <c r="AD572" s="108"/>
    </row>
    <row r="573" spans="1:30" ht="30" customHeight="1">
      <c r="A573" s="108"/>
      <c r="B573" s="108"/>
      <c r="C573" s="108"/>
      <c r="D573" s="108"/>
      <c r="E573" s="108"/>
      <c r="F573" s="108"/>
      <c r="G573" s="108"/>
      <c r="H573" s="108"/>
      <c r="I573" s="108"/>
      <c r="J573" s="108"/>
      <c r="K573" s="108"/>
      <c r="L573" s="108"/>
      <c r="M573" s="108"/>
      <c r="N573" s="108"/>
      <c r="O573" s="108"/>
      <c r="P573" s="191"/>
      <c r="Q573" s="108"/>
      <c r="R573" s="191"/>
      <c r="S573" s="191"/>
      <c r="T573" s="108"/>
      <c r="U573" s="108"/>
      <c r="V573" s="108"/>
      <c r="W573" s="108"/>
      <c r="X573" s="108"/>
      <c r="Y573" s="108"/>
      <c r="Z573" s="108"/>
      <c r="AA573" s="108"/>
      <c r="AB573" s="108"/>
      <c r="AC573" s="108"/>
      <c r="AD573" s="108"/>
    </row>
    <row r="574" spans="1:30" ht="30" customHeight="1">
      <c r="A574" s="108"/>
      <c r="B574" s="108"/>
      <c r="C574" s="108"/>
      <c r="D574" s="108"/>
      <c r="E574" s="108"/>
      <c r="F574" s="108"/>
      <c r="G574" s="108"/>
      <c r="H574" s="108"/>
      <c r="I574" s="108"/>
      <c r="J574" s="108"/>
      <c r="K574" s="108"/>
      <c r="L574" s="108"/>
      <c r="M574" s="108"/>
      <c r="N574" s="108"/>
      <c r="O574" s="108"/>
      <c r="P574" s="191"/>
      <c r="Q574" s="108"/>
      <c r="R574" s="191"/>
      <c r="S574" s="191"/>
      <c r="T574" s="108"/>
      <c r="U574" s="108"/>
      <c r="V574" s="108"/>
      <c r="W574" s="108"/>
      <c r="X574" s="108"/>
      <c r="Y574" s="108"/>
      <c r="Z574" s="108"/>
      <c r="AA574" s="108"/>
      <c r="AB574" s="108"/>
      <c r="AC574" s="108"/>
      <c r="AD574" s="108"/>
    </row>
    <row r="575" spans="1:30" ht="30" customHeight="1">
      <c r="A575" s="108"/>
      <c r="B575" s="108"/>
      <c r="C575" s="108"/>
      <c r="D575" s="108"/>
      <c r="E575" s="108"/>
      <c r="F575" s="108"/>
      <c r="G575" s="108"/>
      <c r="H575" s="108"/>
      <c r="I575" s="108"/>
      <c r="J575" s="108"/>
      <c r="K575" s="108"/>
      <c r="L575" s="108"/>
      <c r="M575" s="108"/>
      <c r="N575" s="108"/>
      <c r="O575" s="108"/>
      <c r="P575" s="191"/>
      <c r="Q575" s="108"/>
      <c r="R575" s="191"/>
      <c r="S575" s="191"/>
      <c r="T575" s="108"/>
      <c r="U575" s="108"/>
      <c r="V575" s="108"/>
      <c r="W575" s="108"/>
      <c r="X575" s="108"/>
      <c r="Y575" s="108"/>
      <c r="Z575" s="108"/>
      <c r="AA575" s="108"/>
      <c r="AB575" s="108"/>
      <c r="AC575" s="108"/>
      <c r="AD575" s="108"/>
    </row>
    <row r="576" spans="1:30" ht="30" customHeight="1">
      <c r="A576" s="108"/>
      <c r="B576" s="108"/>
      <c r="C576" s="108"/>
      <c r="D576" s="108"/>
      <c r="E576" s="108"/>
      <c r="F576" s="108"/>
      <c r="G576" s="108"/>
      <c r="H576" s="108"/>
      <c r="I576" s="108"/>
      <c r="J576" s="108"/>
      <c r="K576" s="108"/>
      <c r="L576" s="108"/>
      <c r="M576" s="108"/>
      <c r="N576" s="108"/>
      <c r="O576" s="108"/>
      <c r="P576" s="191"/>
      <c r="Q576" s="108"/>
      <c r="R576" s="191"/>
      <c r="S576" s="191"/>
      <c r="T576" s="108"/>
      <c r="U576" s="108"/>
      <c r="V576" s="108"/>
      <c r="W576" s="108"/>
      <c r="X576" s="108"/>
      <c r="Y576" s="108"/>
      <c r="Z576" s="108"/>
      <c r="AA576" s="108"/>
      <c r="AB576" s="108"/>
      <c r="AC576" s="108"/>
      <c r="AD576" s="108"/>
    </row>
    <row r="577" spans="1:30" ht="30" customHeight="1">
      <c r="A577" s="108"/>
      <c r="B577" s="108"/>
      <c r="C577" s="108"/>
      <c r="D577" s="108"/>
      <c r="E577" s="108"/>
      <c r="F577" s="108"/>
      <c r="G577" s="108"/>
      <c r="H577" s="108"/>
      <c r="I577" s="108"/>
      <c r="J577" s="108"/>
      <c r="K577" s="108"/>
      <c r="L577" s="108"/>
      <c r="M577" s="108"/>
      <c r="N577" s="108"/>
      <c r="O577" s="108"/>
      <c r="P577" s="191"/>
      <c r="Q577" s="108"/>
      <c r="R577" s="191"/>
      <c r="S577" s="191"/>
      <c r="T577" s="108"/>
      <c r="U577" s="108"/>
      <c r="V577" s="108"/>
      <c r="W577" s="108"/>
      <c r="X577" s="108"/>
      <c r="Y577" s="108"/>
      <c r="Z577" s="108"/>
      <c r="AA577" s="108"/>
      <c r="AB577" s="108"/>
      <c r="AC577" s="108"/>
      <c r="AD577" s="108"/>
    </row>
    <row r="578" spans="1:30" ht="30" customHeight="1">
      <c r="A578" s="108"/>
      <c r="B578" s="108"/>
      <c r="C578" s="108"/>
      <c r="D578" s="108"/>
      <c r="E578" s="108"/>
      <c r="F578" s="108"/>
      <c r="G578" s="108"/>
      <c r="H578" s="108"/>
      <c r="I578" s="108"/>
      <c r="J578" s="108"/>
      <c r="K578" s="108"/>
      <c r="L578" s="108"/>
      <c r="M578" s="108"/>
      <c r="N578" s="108"/>
      <c r="O578" s="108"/>
      <c r="P578" s="191"/>
      <c r="Q578" s="108"/>
      <c r="R578" s="191"/>
      <c r="S578" s="191"/>
      <c r="T578" s="108"/>
      <c r="U578" s="108"/>
      <c r="V578" s="108"/>
      <c r="W578" s="108"/>
      <c r="X578" s="108"/>
      <c r="Y578" s="108"/>
      <c r="Z578" s="108"/>
      <c r="AA578" s="108"/>
      <c r="AB578" s="108"/>
      <c r="AC578" s="108"/>
      <c r="AD578" s="108"/>
    </row>
    <row r="579" spans="1:30" ht="30" customHeight="1">
      <c r="A579" s="108"/>
      <c r="B579" s="108"/>
      <c r="C579" s="108"/>
      <c r="D579" s="108"/>
      <c r="E579" s="108"/>
      <c r="F579" s="108"/>
      <c r="G579" s="108"/>
      <c r="H579" s="108"/>
      <c r="I579" s="108"/>
      <c r="J579" s="108"/>
      <c r="K579" s="108"/>
      <c r="L579" s="108"/>
      <c r="M579" s="108"/>
      <c r="N579" s="108"/>
      <c r="O579" s="108"/>
      <c r="P579" s="191"/>
      <c r="Q579" s="108"/>
      <c r="R579" s="191"/>
      <c r="S579" s="191"/>
      <c r="T579" s="108"/>
      <c r="U579" s="108"/>
      <c r="V579" s="108"/>
      <c r="W579" s="108"/>
      <c r="X579" s="108"/>
      <c r="Y579" s="108"/>
      <c r="Z579" s="108"/>
      <c r="AA579" s="108"/>
      <c r="AB579" s="108"/>
      <c r="AC579" s="108"/>
      <c r="AD579" s="108"/>
    </row>
    <row r="580" spans="1:30" ht="30" customHeight="1">
      <c r="A580" s="108"/>
      <c r="B580" s="108"/>
      <c r="C580" s="108"/>
      <c r="D580" s="108"/>
      <c r="E580" s="108"/>
      <c r="F580" s="108"/>
      <c r="G580" s="108"/>
      <c r="H580" s="108"/>
      <c r="I580" s="108"/>
      <c r="J580" s="108"/>
      <c r="K580" s="108"/>
      <c r="L580" s="108"/>
      <c r="M580" s="108"/>
      <c r="N580" s="108"/>
      <c r="O580" s="108"/>
      <c r="P580" s="191"/>
      <c r="Q580" s="108"/>
      <c r="R580" s="191"/>
      <c r="S580" s="191"/>
      <c r="T580" s="108"/>
      <c r="U580" s="108"/>
      <c r="V580" s="108"/>
      <c r="W580" s="108"/>
      <c r="X580" s="108"/>
      <c r="Y580" s="108"/>
      <c r="Z580" s="108"/>
      <c r="AA580" s="108"/>
      <c r="AB580" s="108"/>
      <c r="AC580" s="108"/>
      <c r="AD580" s="108"/>
    </row>
    <row r="581" spans="1:30" ht="30" customHeight="1">
      <c r="A581" s="108"/>
      <c r="B581" s="108"/>
      <c r="C581" s="108"/>
      <c r="D581" s="108"/>
      <c r="E581" s="108"/>
      <c r="F581" s="108"/>
      <c r="G581" s="108"/>
      <c r="H581" s="108"/>
      <c r="I581" s="108"/>
      <c r="J581" s="108"/>
      <c r="K581" s="108"/>
      <c r="L581" s="108"/>
      <c r="M581" s="108"/>
      <c r="N581" s="108"/>
      <c r="O581" s="108"/>
      <c r="P581" s="191"/>
      <c r="Q581" s="108"/>
      <c r="R581" s="191"/>
      <c r="S581" s="191"/>
      <c r="T581" s="108"/>
      <c r="U581" s="108"/>
      <c r="V581" s="108"/>
      <c r="W581" s="108"/>
      <c r="X581" s="108"/>
      <c r="Y581" s="108"/>
      <c r="Z581" s="108"/>
      <c r="AA581" s="108"/>
      <c r="AB581" s="108"/>
      <c r="AC581" s="108"/>
      <c r="AD581" s="108"/>
    </row>
    <row r="582" spans="1:30" ht="30" customHeight="1">
      <c r="A582" s="108"/>
      <c r="B582" s="108"/>
      <c r="C582" s="108"/>
      <c r="D582" s="108"/>
      <c r="E582" s="108"/>
      <c r="F582" s="108"/>
      <c r="G582" s="108"/>
      <c r="H582" s="108"/>
      <c r="I582" s="108"/>
      <c r="J582" s="108"/>
      <c r="K582" s="108"/>
      <c r="L582" s="108"/>
      <c r="M582" s="108"/>
      <c r="N582" s="108"/>
      <c r="O582" s="108"/>
      <c r="P582" s="191"/>
      <c r="Q582" s="108"/>
      <c r="R582" s="191"/>
      <c r="S582" s="191"/>
      <c r="T582" s="108"/>
      <c r="U582" s="108"/>
      <c r="V582" s="108"/>
      <c r="W582" s="108"/>
      <c r="X582" s="108"/>
      <c r="Y582" s="108"/>
      <c r="Z582" s="108"/>
      <c r="AA582" s="108"/>
      <c r="AB582" s="108"/>
      <c r="AC582" s="108"/>
      <c r="AD582" s="108"/>
    </row>
    <row r="583" spans="1:30" ht="30" customHeight="1">
      <c r="A583" s="108"/>
      <c r="B583" s="108"/>
      <c r="C583" s="108"/>
      <c r="D583" s="108"/>
      <c r="E583" s="108"/>
      <c r="F583" s="108"/>
      <c r="G583" s="108"/>
      <c r="H583" s="108"/>
      <c r="I583" s="108"/>
      <c r="J583" s="108"/>
      <c r="K583" s="108"/>
      <c r="L583" s="108"/>
      <c r="M583" s="108"/>
      <c r="N583" s="108"/>
      <c r="O583" s="108"/>
      <c r="P583" s="191"/>
      <c r="Q583" s="108"/>
      <c r="R583" s="191"/>
      <c r="S583" s="191"/>
      <c r="T583" s="108"/>
      <c r="U583" s="108"/>
      <c r="V583" s="108"/>
      <c r="W583" s="108"/>
      <c r="X583" s="108"/>
      <c r="Y583" s="108"/>
      <c r="Z583" s="108"/>
      <c r="AA583" s="108"/>
      <c r="AB583" s="108"/>
      <c r="AC583" s="108"/>
      <c r="AD583" s="108"/>
    </row>
    <row r="584" spans="1:30" ht="30" customHeight="1">
      <c r="A584" s="108"/>
      <c r="B584" s="108"/>
      <c r="C584" s="108"/>
      <c r="D584" s="108"/>
      <c r="E584" s="108"/>
      <c r="F584" s="108"/>
      <c r="G584" s="108"/>
      <c r="H584" s="108"/>
      <c r="I584" s="108"/>
      <c r="J584" s="108"/>
      <c r="K584" s="108"/>
      <c r="L584" s="108"/>
      <c r="M584" s="108"/>
      <c r="N584" s="108"/>
      <c r="O584" s="108"/>
      <c r="P584" s="191"/>
      <c r="Q584" s="108"/>
      <c r="R584" s="191"/>
      <c r="S584" s="191"/>
      <c r="T584" s="108"/>
      <c r="U584" s="108"/>
      <c r="V584" s="108"/>
      <c r="W584" s="108"/>
      <c r="X584" s="108"/>
      <c r="Y584" s="108"/>
      <c r="Z584" s="108"/>
      <c r="AA584" s="108"/>
      <c r="AB584" s="108"/>
      <c r="AC584" s="108"/>
      <c r="AD584" s="108"/>
    </row>
    <row r="585" spans="1:30" ht="30" customHeight="1">
      <c r="A585" s="108"/>
      <c r="B585" s="108"/>
      <c r="C585" s="108"/>
      <c r="D585" s="108"/>
      <c r="E585" s="108"/>
      <c r="F585" s="108"/>
      <c r="G585" s="108"/>
      <c r="H585" s="108"/>
      <c r="I585" s="108"/>
      <c r="J585" s="108"/>
      <c r="K585" s="108"/>
      <c r="L585" s="108"/>
      <c r="M585" s="108"/>
      <c r="N585" s="108"/>
      <c r="O585" s="108"/>
      <c r="P585" s="191"/>
      <c r="Q585" s="108"/>
      <c r="R585" s="191"/>
      <c r="S585" s="191"/>
      <c r="T585" s="108"/>
      <c r="U585" s="108"/>
      <c r="V585" s="108"/>
      <c r="W585" s="108"/>
      <c r="X585" s="108"/>
      <c r="Y585" s="108"/>
      <c r="Z585" s="108"/>
      <c r="AA585" s="108"/>
      <c r="AB585" s="108"/>
      <c r="AC585" s="108"/>
      <c r="AD585" s="108"/>
    </row>
    <row r="586" spans="1:30" ht="30" customHeight="1">
      <c r="A586" s="108"/>
      <c r="B586" s="108"/>
      <c r="C586" s="108"/>
      <c r="D586" s="108"/>
      <c r="E586" s="108"/>
      <c r="F586" s="108"/>
      <c r="G586" s="108"/>
      <c r="H586" s="108"/>
      <c r="I586" s="108"/>
      <c r="J586" s="108"/>
      <c r="K586" s="108"/>
      <c r="L586" s="108"/>
      <c r="M586" s="108"/>
      <c r="N586" s="108"/>
      <c r="O586" s="108"/>
      <c r="P586" s="191"/>
      <c r="Q586" s="108"/>
      <c r="R586" s="191"/>
      <c r="S586" s="191"/>
      <c r="T586" s="108"/>
      <c r="U586" s="108"/>
      <c r="V586" s="108"/>
      <c r="W586" s="108"/>
      <c r="X586" s="108"/>
      <c r="Y586" s="108"/>
      <c r="Z586" s="108"/>
      <c r="AA586" s="108"/>
      <c r="AB586" s="108"/>
      <c r="AC586" s="108"/>
      <c r="AD586" s="108"/>
    </row>
    <row r="587" spans="1:30" ht="30" customHeight="1">
      <c r="A587" s="108"/>
      <c r="B587" s="108"/>
      <c r="C587" s="108"/>
      <c r="D587" s="108"/>
      <c r="E587" s="108"/>
      <c r="F587" s="108"/>
      <c r="G587" s="108"/>
      <c r="H587" s="108"/>
      <c r="I587" s="108"/>
      <c r="J587" s="108"/>
      <c r="K587" s="108"/>
      <c r="L587" s="108"/>
      <c r="M587" s="108"/>
      <c r="N587" s="108"/>
      <c r="O587" s="108"/>
      <c r="P587" s="191"/>
      <c r="Q587" s="108"/>
      <c r="R587" s="191"/>
      <c r="S587" s="191"/>
      <c r="T587" s="108"/>
      <c r="U587" s="108"/>
      <c r="V587" s="108"/>
      <c r="W587" s="108"/>
      <c r="X587" s="108"/>
      <c r="Y587" s="108"/>
      <c r="Z587" s="108"/>
      <c r="AA587" s="108"/>
      <c r="AB587" s="108"/>
      <c r="AC587" s="108"/>
      <c r="AD587" s="108"/>
    </row>
    <row r="588" spans="1:30" ht="30" customHeight="1">
      <c r="A588" s="108"/>
      <c r="B588" s="108"/>
      <c r="C588" s="108"/>
      <c r="D588" s="108"/>
      <c r="E588" s="108"/>
      <c r="F588" s="108"/>
      <c r="G588" s="108"/>
      <c r="H588" s="108"/>
      <c r="I588" s="108"/>
      <c r="J588" s="108"/>
      <c r="K588" s="108"/>
      <c r="L588" s="108"/>
      <c r="M588" s="108"/>
      <c r="N588" s="108"/>
      <c r="O588" s="108"/>
      <c r="P588" s="191"/>
      <c r="Q588" s="108"/>
      <c r="R588" s="191"/>
      <c r="S588" s="191"/>
      <c r="T588" s="108"/>
      <c r="U588" s="108"/>
      <c r="V588" s="108"/>
      <c r="W588" s="108"/>
      <c r="X588" s="108"/>
      <c r="Y588" s="108"/>
      <c r="Z588" s="108"/>
      <c r="AA588" s="108"/>
      <c r="AB588" s="108"/>
      <c r="AC588" s="108"/>
      <c r="AD588" s="108"/>
    </row>
    <row r="589" spans="1:30" ht="30" customHeight="1">
      <c r="A589" s="108"/>
      <c r="B589" s="108"/>
      <c r="C589" s="108"/>
      <c r="D589" s="108"/>
      <c r="E589" s="108"/>
      <c r="F589" s="108"/>
      <c r="G589" s="108"/>
      <c r="H589" s="108"/>
      <c r="I589" s="108"/>
      <c r="J589" s="108"/>
      <c r="K589" s="108"/>
      <c r="L589" s="108"/>
      <c r="M589" s="108"/>
      <c r="N589" s="108"/>
      <c r="O589" s="108"/>
      <c r="P589" s="191"/>
      <c r="Q589" s="108"/>
      <c r="R589" s="191"/>
      <c r="S589" s="191"/>
      <c r="T589" s="108"/>
      <c r="U589" s="108"/>
      <c r="V589" s="108"/>
      <c r="W589" s="108"/>
      <c r="X589" s="108"/>
      <c r="Y589" s="108"/>
      <c r="Z589" s="108"/>
      <c r="AA589" s="108"/>
      <c r="AB589" s="108"/>
      <c r="AC589" s="108"/>
      <c r="AD589" s="108"/>
    </row>
    <row r="590" spans="1:30" ht="30" customHeight="1">
      <c r="A590" s="108"/>
      <c r="B590" s="108"/>
      <c r="C590" s="108"/>
      <c r="D590" s="108"/>
      <c r="E590" s="108"/>
      <c r="F590" s="108"/>
      <c r="G590" s="108"/>
      <c r="H590" s="108"/>
      <c r="I590" s="108"/>
      <c r="J590" s="108"/>
      <c r="K590" s="108"/>
      <c r="L590" s="108"/>
      <c r="M590" s="108"/>
      <c r="N590" s="108"/>
      <c r="O590" s="108"/>
      <c r="P590" s="191"/>
      <c r="Q590" s="108"/>
      <c r="R590" s="191"/>
      <c r="S590" s="191"/>
      <c r="T590" s="108"/>
      <c r="U590" s="108"/>
      <c r="V590" s="108"/>
      <c r="W590" s="108"/>
      <c r="X590" s="108"/>
      <c r="Y590" s="108"/>
      <c r="Z590" s="108"/>
      <c r="AA590" s="108"/>
      <c r="AB590" s="108"/>
      <c r="AC590" s="108"/>
      <c r="AD590" s="108"/>
    </row>
    <row r="591" spans="1:30" ht="30" customHeight="1">
      <c r="A591" s="108"/>
      <c r="B591" s="108"/>
      <c r="C591" s="108"/>
      <c r="D591" s="108"/>
      <c r="E591" s="108"/>
      <c r="F591" s="108"/>
      <c r="G591" s="108"/>
      <c r="H591" s="108"/>
      <c r="I591" s="108"/>
      <c r="J591" s="108"/>
      <c r="K591" s="108"/>
      <c r="L591" s="108"/>
      <c r="M591" s="108"/>
      <c r="N591" s="108"/>
      <c r="O591" s="108"/>
      <c r="P591" s="191"/>
      <c r="Q591" s="108"/>
      <c r="R591" s="191"/>
      <c r="S591" s="191"/>
      <c r="T591" s="108"/>
      <c r="U591" s="108"/>
      <c r="V591" s="108"/>
      <c r="W591" s="108"/>
      <c r="X591" s="108"/>
      <c r="Y591" s="108"/>
      <c r="Z591" s="108"/>
      <c r="AA591" s="108"/>
      <c r="AB591" s="108"/>
      <c r="AC591" s="108"/>
      <c r="AD591" s="108"/>
    </row>
    <row r="592" spans="1:30" ht="30" customHeight="1">
      <c r="A592" s="108"/>
      <c r="B592" s="108"/>
      <c r="C592" s="108"/>
      <c r="D592" s="108"/>
      <c r="E592" s="108"/>
      <c r="F592" s="108"/>
      <c r="G592" s="108"/>
      <c r="H592" s="108"/>
      <c r="I592" s="108"/>
      <c r="J592" s="108"/>
      <c r="K592" s="108"/>
      <c r="L592" s="108"/>
      <c r="M592" s="108"/>
      <c r="N592" s="108"/>
      <c r="O592" s="108"/>
      <c r="P592" s="191"/>
      <c r="Q592" s="108"/>
      <c r="R592" s="191"/>
      <c r="S592" s="191"/>
      <c r="T592" s="108"/>
      <c r="U592" s="108"/>
      <c r="V592" s="108"/>
      <c r="W592" s="108"/>
      <c r="X592" s="108"/>
      <c r="Y592" s="108"/>
      <c r="Z592" s="108"/>
      <c r="AA592" s="108"/>
      <c r="AB592" s="108"/>
      <c r="AC592" s="108"/>
      <c r="AD592" s="108"/>
    </row>
    <row r="593" spans="1:30" ht="30" customHeight="1">
      <c r="A593" s="108"/>
      <c r="B593" s="108"/>
      <c r="C593" s="108"/>
      <c r="D593" s="108"/>
      <c r="E593" s="108"/>
      <c r="F593" s="108"/>
      <c r="G593" s="108"/>
      <c r="H593" s="108"/>
      <c r="I593" s="108"/>
      <c r="J593" s="108"/>
      <c r="K593" s="108"/>
      <c r="L593" s="108"/>
      <c r="M593" s="108"/>
      <c r="N593" s="108"/>
      <c r="O593" s="108"/>
      <c r="P593" s="191"/>
      <c r="Q593" s="108"/>
      <c r="R593" s="191"/>
      <c r="S593" s="191"/>
      <c r="T593" s="108"/>
      <c r="U593" s="108"/>
      <c r="V593" s="108"/>
      <c r="W593" s="108"/>
      <c r="X593" s="108"/>
      <c r="Y593" s="108"/>
      <c r="Z593" s="108"/>
      <c r="AA593" s="108"/>
      <c r="AB593" s="108"/>
      <c r="AC593" s="108"/>
      <c r="AD593" s="108"/>
    </row>
    <row r="594" spans="1:30" ht="30" customHeight="1">
      <c r="A594" s="108"/>
      <c r="B594" s="108"/>
      <c r="C594" s="108"/>
      <c r="D594" s="108"/>
      <c r="E594" s="108"/>
      <c r="F594" s="108"/>
      <c r="G594" s="108"/>
      <c r="H594" s="108"/>
      <c r="I594" s="108"/>
      <c r="J594" s="108"/>
      <c r="K594" s="108"/>
      <c r="L594" s="108"/>
      <c r="M594" s="108"/>
      <c r="N594" s="108"/>
      <c r="O594" s="108"/>
      <c r="P594" s="191"/>
      <c r="Q594" s="108"/>
      <c r="R594" s="191"/>
      <c r="S594" s="191"/>
      <c r="T594" s="108"/>
      <c r="U594" s="108"/>
      <c r="V594" s="108"/>
      <c r="W594" s="108"/>
      <c r="X594" s="108"/>
      <c r="Y594" s="108"/>
      <c r="Z594" s="108"/>
      <c r="AA594" s="108"/>
      <c r="AB594" s="108"/>
      <c r="AC594" s="108"/>
      <c r="AD594" s="108"/>
    </row>
    <row r="595" spans="1:30" ht="30" customHeight="1">
      <c r="A595" s="108"/>
      <c r="B595" s="108"/>
      <c r="C595" s="108"/>
      <c r="D595" s="108"/>
      <c r="E595" s="108"/>
      <c r="F595" s="108"/>
      <c r="G595" s="108"/>
      <c r="H595" s="108"/>
      <c r="I595" s="108"/>
      <c r="J595" s="108"/>
      <c r="K595" s="108"/>
      <c r="L595" s="108"/>
      <c r="M595" s="108"/>
      <c r="N595" s="108"/>
      <c r="O595" s="108"/>
      <c r="P595" s="191"/>
      <c r="Q595" s="108"/>
      <c r="R595" s="191"/>
      <c r="S595" s="191"/>
      <c r="T595" s="108"/>
      <c r="U595" s="108"/>
      <c r="V595" s="108"/>
      <c r="W595" s="108"/>
      <c r="X595" s="108"/>
      <c r="Y595" s="108"/>
      <c r="Z595" s="108"/>
      <c r="AA595" s="108"/>
      <c r="AB595" s="108"/>
      <c r="AC595" s="108"/>
      <c r="AD595" s="108"/>
    </row>
    <row r="596" spans="1:30" ht="30" customHeight="1">
      <c r="A596" s="108"/>
      <c r="B596" s="108"/>
      <c r="C596" s="108"/>
      <c r="D596" s="108"/>
      <c r="E596" s="108"/>
      <c r="F596" s="108"/>
      <c r="G596" s="108"/>
      <c r="H596" s="108"/>
      <c r="I596" s="108"/>
      <c r="J596" s="108"/>
      <c r="K596" s="108"/>
      <c r="L596" s="108"/>
      <c r="M596" s="108"/>
      <c r="N596" s="108"/>
      <c r="O596" s="108"/>
      <c r="P596" s="191"/>
      <c r="Q596" s="108"/>
      <c r="R596" s="191"/>
      <c r="S596" s="191"/>
      <c r="T596" s="108"/>
      <c r="U596" s="108"/>
      <c r="V596" s="108"/>
      <c r="W596" s="108"/>
      <c r="X596" s="108"/>
      <c r="Y596" s="108"/>
      <c r="Z596" s="108"/>
      <c r="AA596" s="108"/>
      <c r="AB596" s="108"/>
      <c r="AC596" s="108"/>
      <c r="AD596" s="108"/>
    </row>
    <row r="597" spans="1:30" ht="30" customHeight="1">
      <c r="A597" s="108"/>
      <c r="B597" s="108"/>
      <c r="C597" s="108"/>
      <c r="D597" s="108"/>
      <c r="E597" s="108"/>
      <c r="F597" s="108"/>
      <c r="G597" s="108"/>
      <c r="H597" s="108"/>
      <c r="I597" s="108"/>
      <c r="J597" s="108"/>
      <c r="K597" s="108"/>
      <c r="L597" s="108"/>
      <c r="M597" s="108"/>
      <c r="N597" s="108"/>
      <c r="O597" s="108"/>
      <c r="P597" s="191"/>
      <c r="Q597" s="108"/>
      <c r="R597" s="191"/>
      <c r="S597" s="191"/>
      <c r="T597" s="108"/>
      <c r="U597" s="108"/>
      <c r="V597" s="108"/>
      <c r="W597" s="108"/>
      <c r="X597" s="108"/>
      <c r="Y597" s="108"/>
      <c r="Z597" s="108"/>
      <c r="AA597" s="108"/>
      <c r="AB597" s="108"/>
      <c r="AC597" s="108"/>
      <c r="AD597" s="108"/>
    </row>
    <row r="598" spans="1:30" ht="30" customHeight="1">
      <c r="A598" s="108"/>
      <c r="B598" s="108"/>
      <c r="C598" s="108"/>
      <c r="D598" s="108"/>
      <c r="E598" s="108"/>
      <c r="F598" s="108"/>
      <c r="G598" s="108"/>
      <c r="H598" s="108"/>
      <c r="I598" s="108"/>
      <c r="J598" s="108"/>
      <c r="K598" s="108"/>
      <c r="L598" s="108"/>
      <c r="M598" s="108"/>
      <c r="N598" s="108"/>
      <c r="O598" s="108"/>
      <c r="P598" s="191"/>
      <c r="Q598" s="108"/>
      <c r="R598" s="191"/>
      <c r="S598" s="191"/>
      <c r="T598" s="108"/>
      <c r="U598" s="108"/>
      <c r="V598" s="108"/>
      <c r="W598" s="108"/>
      <c r="X598" s="108"/>
      <c r="Y598" s="108"/>
      <c r="Z598" s="108"/>
      <c r="AA598" s="108"/>
      <c r="AB598" s="108"/>
      <c r="AC598" s="108"/>
      <c r="AD598" s="108"/>
    </row>
    <row r="599" spans="1:30" ht="30" customHeight="1">
      <c r="A599" s="108"/>
      <c r="B599" s="108"/>
      <c r="C599" s="108"/>
      <c r="D599" s="108"/>
      <c r="E599" s="108"/>
      <c r="F599" s="108"/>
      <c r="G599" s="108"/>
      <c r="H599" s="108"/>
      <c r="I599" s="108"/>
      <c r="J599" s="108"/>
      <c r="K599" s="108"/>
      <c r="L599" s="108"/>
      <c r="M599" s="108"/>
      <c r="N599" s="108"/>
      <c r="O599" s="108"/>
      <c r="P599" s="191"/>
      <c r="Q599" s="108"/>
      <c r="R599" s="191"/>
      <c r="S599" s="191"/>
      <c r="T599" s="108"/>
      <c r="U599" s="108"/>
      <c r="V599" s="108"/>
      <c r="W599" s="108"/>
      <c r="X599" s="108"/>
      <c r="Y599" s="108"/>
      <c r="Z599" s="108"/>
      <c r="AA599" s="108"/>
      <c r="AB599" s="108"/>
      <c r="AC599" s="108"/>
      <c r="AD599" s="108"/>
    </row>
    <row r="600" spans="1:30" ht="30" customHeight="1">
      <c r="A600" s="108"/>
      <c r="B600" s="108"/>
      <c r="C600" s="108"/>
      <c r="D600" s="108"/>
      <c r="E600" s="108"/>
      <c r="F600" s="108"/>
      <c r="G600" s="108"/>
      <c r="H600" s="108"/>
      <c r="I600" s="108"/>
      <c r="J600" s="108"/>
      <c r="K600" s="108"/>
      <c r="L600" s="108"/>
      <c r="M600" s="108"/>
      <c r="N600" s="108"/>
      <c r="O600" s="108"/>
      <c r="P600" s="191"/>
      <c r="Q600" s="108"/>
      <c r="R600" s="191"/>
      <c r="S600" s="191"/>
      <c r="T600" s="108"/>
      <c r="U600" s="108"/>
      <c r="V600" s="108"/>
      <c r="W600" s="108"/>
      <c r="X600" s="108"/>
      <c r="Y600" s="108"/>
      <c r="Z600" s="108"/>
      <c r="AA600" s="108"/>
      <c r="AB600" s="108"/>
      <c r="AC600" s="108"/>
      <c r="AD600" s="108"/>
    </row>
    <row r="601" spans="1:30" ht="30" customHeight="1">
      <c r="A601" s="108"/>
      <c r="B601" s="108"/>
      <c r="C601" s="108"/>
      <c r="D601" s="108"/>
      <c r="E601" s="108"/>
      <c r="F601" s="108"/>
      <c r="G601" s="108"/>
      <c r="H601" s="108"/>
      <c r="I601" s="108"/>
      <c r="J601" s="108"/>
      <c r="K601" s="108"/>
      <c r="L601" s="108"/>
      <c r="M601" s="108"/>
      <c r="N601" s="108"/>
      <c r="O601" s="108"/>
      <c r="P601" s="191"/>
      <c r="Q601" s="108"/>
      <c r="R601" s="191"/>
      <c r="S601" s="191"/>
      <c r="T601" s="108"/>
      <c r="U601" s="108"/>
      <c r="V601" s="108"/>
      <c r="W601" s="108"/>
      <c r="X601" s="108"/>
      <c r="Y601" s="108"/>
      <c r="Z601" s="108"/>
      <c r="AA601" s="108"/>
      <c r="AB601" s="108"/>
      <c r="AC601" s="108"/>
      <c r="AD601" s="108"/>
    </row>
    <row r="602" spans="1:30" ht="30" customHeight="1">
      <c r="A602" s="108"/>
      <c r="B602" s="108"/>
      <c r="C602" s="108"/>
      <c r="D602" s="108"/>
      <c r="E602" s="108"/>
      <c r="F602" s="108"/>
      <c r="G602" s="108"/>
      <c r="H602" s="108"/>
      <c r="I602" s="108"/>
      <c r="J602" s="108"/>
      <c r="K602" s="108"/>
      <c r="L602" s="108"/>
      <c r="M602" s="108"/>
      <c r="N602" s="108"/>
      <c r="O602" s="108"/>
      <c r="P602" s="191"/>
      <c r="Q602" s="108"/>
      <c r="R602" s="191"/>
      <c r="S602" s="191"/>
      <c r="T602" s="108"/>
      <c r="U602" s="108"/>
      <c r="V602" s="108"/>
      <c r="W602" s="108"/>
      <c r="X602" s="108"/>
      <c r="Y602" s="108"/>
      <c r="Z602" s="108"/>
      <c r="AA602" s="108"/>
      <c r="AB602" s="108"/>
      <c r="AC602" s="108"/>
      <c r="AD602" s="108"/>
    </row>
    <row r="603" spans="1:30" ht="30" customHeight="1">
      <c r="A603" s="108"/>
      <c r="B603" s="108"/>
      <c r="C603" s="108"/>
      <c r="D603" s="108"/>
      <c r="E603" s="108"/>
      <c r="F603" s="108"/>
      <c r="G603" s="108"/>
      <c r="H603" s="108"/>
      <c r="I603" s="108"/>
      <c r="J603" s="108"/>
      <c r="K603" s="108"/>
      <c r="L603" s="108"/>
      <c r="M603" s="108"/>
      <c r="N603" s="108"/>
      <c r="O603" s="108"/>
      <c r="P603" s="191"/>
      <c r="Q603" s="108"/>
      <c r="R603" s="191"/>
      <c r="S603" s="191"/>
      <c r="T603" s="108"/>
      <c r="U603" s="108"/>
      <c r="V603" s="108"/>
      <c r="W603" s="108"/>
      <c r="X603" s="108"/>
      <c r="Y603" s="108"/>
      <c r="Z603" s="108"/>
      <c r="AA603" s="108"/>
      <c r="AB603" s="108"/>
      <c r="AC603" s="108"/>
      <c r="AD603" s="108"/>
    </row>
    <row r="604" spans="1:30" ht="30" customHeight="1">
      <c r="A604" s="108"/>
      <c r="B604" s="108"/>
      <c r="C604" s="108"/>
      <c r="D604" s="108"/>
      <c r="E604" s="108"/>
      <c r="F604" s="108"/>
      <c r="G604" s="108"/>
      <c r="H604" s="108"/>
      <c r="I604" s="108"/>
      <c r="J604" s="108"/>
      <c r="K604" s="108"/>
      <c r="L604" s="108"/>
      <c r="M604" s="108"/>
      <c r="N604" s="108"/>
      <c r="O604" s="108"/>
      <c r="P604" s="191"/>
      <c r="Q604" s="108"/>
      <c r="R604" s="191"/>
      <c r="S604" s="191"/>
      <c r="T604" s="108"/>
      <c r="U604" s="108"/>
      <c r="V604" s="108"/>
      <c r="W604" s="108"/>
      <c r="X604" s="108"/>
      <c r="Y604" s="108"/>
      <c r="Z604" s="108"/>
      <c r="AA604" s="108"/>
      <c r="AB604" s="108"/>
      <c r="AC604" s="108"/>
      <c r="AD604" s="108"/>
    </row>
    <row r="605" spans="1:30" ht="30" customHeight="1">
      <c r="A605" s="108"/>
      <c r="B605" s="108"/>
      <c r="C605" s="108"/>
      <c r="D605" s="108"/>
      <c r="E605" s="108"/>
      <c r="F605" s="108"/>
      <c r="G605" s="108"/>
      <c r="H605" s="108"/>
      <c r="I605" s="108"/>
      <c r="J605" s="108"/>
      <c r="K605" s="108"/>
      <c r="L605" s="108"/>
      <c r="M605" s="108"/>
      <c r="N605" s="108"/>
      <c r="O605" s="108"/>
      <c r="P605" s="191"/>
      <c r="Q605" s="108"/>
      <c r="R605" s="191"/>
      <c r="S605" s="191"/>
      <c r="T605" s="108"/>
      <c r="U605" s="108"/>
      <c r="V605" s="108"/>
      <c r="W605" s="108"/>
      <c r="X605" s="108"/>
      <c r="Y605" s="108"/>
      <c r="Z605" s="108"/>
      <c r="AA605" s="108"/>
      <c r="AB605" s="108"/>
      <c r="AC605" s="108"/>
      <c r="AD605" s="108"/>
    </row>
    <row r="606" spans="1:30" ht="30" customHeight="1">
      <c r="A606" s="108"/>
      <c r="B606" s="108"/>
      <c r="C606" s="108"/>
      <c r="D606" s="108"/>
      <c r="E606" s="108"/>
      <c r="F606" s="108"/>
      <c r="G606" s="108"/>
      <c r="H606" s="108"/>
      <c r="I606" s="108"/>
      <c r="J606" s="108"/>
      <c r="K606" s="108"/>
      <c r="L606" s="108"/>
      <c r="M606" s="108"/>
      <c r="N606" s="108"/>
      <c r="O606" s="108"/>
      <c r="P606" s="191"/>
      <c r="Q606" s="108"/>
      <c r="R606" s="191"/>
      <c r="S606" s="191"/>
      <c r="T606" s="108"/>
      <c r="U606" s="108"/>
      <c r="V606" s="108"/>
      <c r="W606" s="108"/>
      <c r="X606" s="108"/>
      <c r="Y606" s="108"/>
      <c r="Z606" s="108"/>
      <c r="AA606" s="108"/>
      <c r="AB606" s="108"/>
      <c r="AC606" s="108"/>
      <c r="AD606" s="108"/>
    </row>
    <row r="607" spans="1:30" ht="30" customHeight="1">
      <c r="A607" s="108"/>
      <c r="B607" s="108"/>
      <c r="C607" s="108"/>
      <c r="D607" s="108"/>
      <c r="E607" s="108"/>
      <c r="F607" s="108"/>
      <c r="G607" s="108"/>
      <c r="H607" s="108"/>
      <c r="I607" s="108"/>
      <c r="J607" s="108"/>
      <c r="K607" s="108"/>
      <c r="L607" s="108"/>
      <c r="M607" s="108"/>
      <c r="N607" s="108"/>
      <c r="O607" s="108"/>
      <c r="P607" s="191"/>
      <c r="Q607" s="108"/>
      <c r="R607" s="191"/>
      <c r="S607" s="191"/>
      <c r="T607" s="108"/>
      <c r="U607" s="108"/>
      <c r="V607" s="108"/>
      <c r="W607" s="108"/>
      <c r="X607" s="108"/>
      <c r="Y607" s="108"/>
      <c r="Z607" s="108"/>
      <c r="AA607" s="108"/>
      <c r="AB607" s="108"/>
      <c r="AC607" s="108"/>
      <c r="AD607" s="108"/>
    </row>
    <row r="608" spans="1:30" ht="30" customHeight="1">
      <c r="A608" s="108"/>
      <c r="B608" s="108"/>
      <c r="C608" s="108"/>
      <c r="D608" s="108"/>
      <c r="E608" s="108"/>
      <c r="F608" s="108"/>
      <c r="G608" s="108"/>
      <c r="H608" s="108"/>
      <c r="I608" s="108"/>
      <c r="J608" s="108"/>
      <c r="K608" s="108"/>
      <c r="L608" s="108"/>
      <c r="M608" s="108"/>
      <c r="N608" s="108"/>
      <c r="O608" s="108"/>
      <c r="P608" s="191"/>
      <c r="Q608" s="108"/>
      <c r="R608" s="191"/>
      <c r="S608" s="191"/>
      <c r="T608" s="108"/>
      <c r="U608" s="108"/>
      <c r="V608" s="108"/>
      <c r="W608" s="108"/>
      <c r="X608" s="108"/>
      <c r="Y608" s="108"/>
      <c r="Z608" s="108"/>
      <c r="AA608" s="108"/>
      <c r="AB608" s="108"/>
      <c r="AC608" s="108"/>
      <c r="AD608" s="108"/>
    </row>
    <row r="609" spans="1:30" ht="30" customHeight="1">
      <c r="A609" s="108"/>
      <c r="B609" s="108"/>
      <c r="C609" s="108"/>
      <c r="D609" s="108"/>
      <c r="E609" s="108"/>
      <c r="F609" s="108"/>
      <c r="G609" s="108"/>
      <c r="H609" s="108"/>
      <c r="I609" s="108"/>
      <c r="J609" s="108"/>
      <c r="K609" s="108"/>
      <c r="L609" s="108"/>
      <c r="M609" s="108"/>
      <c r="N609" s="108"/>
      <c r="O609" s="108"/>
      <c r="P609" s="191"/>
      <c r="Q609" s="108"/>
      <c r="R609" s="191"/>
      <c r="S609" s="191"/>
      <c r="T609" s="108"/>
      <c r="U609" s="108"/>
      <c r="V609" s="108"/>
      <c r="W609" s="108"/>
      <c r="X609" s="108"/>
      <c r="Y609" s="108"/>
      <c r="Z609" s="108"/>
      <c r="AA609" s="108"/>
      <c r="AB609" s="108"/>
      <c r="AC609" s="108"/>
      <c r="AD609" s="108"/>
    </row>
    <row r="610" spans="1:30" ht="30" customHeight="1">
      <c r="A610" s="108"/>
      <c r="B610" s="108"/>
      <c r="C610" s="108"/>
      <c r="D610" s="108"/>
      <c r="E610" s="108"/>
      <c r="F610" s="108"/>
      <c r="G610" s="108"/>
      <c r="H610" s="108"/>
      <c r="I610" s="108"/>
      <c r="J610" s="108"/>
      <c r="K610" s="108"/>
      <c r="L610" s="108"/>
      <c r="M610" s="108"/>
      <c r="N610" s="108"/>
      <c r="O610" s="108"/>
      <c r="P610" s="191"/>
      <c r="Q610" s="108"/>
      <c r="R610" s="191"/>
      <c r="S610" s="191"/>
      <c r="T610" s="108"/>
      <c r="U610" s="108"/>
      <c r="V610" s="108"/>
      <c r="W610" s="108"/>
      <c r="X610" s="108"/>
      <c r="Y610" s="108"/>
      <c r="Z610" s="108"/>
      <c r="AA610" s="108"/>
      <c r="AB610" s="108"/>
      <c r="AC610" s="108"/>
      <c r="AD610" s="108"/>
    </row>
    <row r="611" spans="1:30" ht="30" customHeight="1">
      <c r="A611" s="108"/>
      <c r="B611" s="108"/>
      <c r="C611" s="108"/>
      <c r="D611" s="108"/>
      <c r="E611" s="108"/>
      <c r="F611" s="108"/>
      <c r="G611" s="108"/>
      <c r="H611" s="108"/>
      <c r="I611" s="108"/>
      <c r="J611" s="108"/>
      <c r="K611" s="108"/>
      <c r="L611" s="108"/>
      <c r="M611" s="108"/>
      <c r="N611" s="108"/>
      <c r="O611" s="108"/>
      <c r="P611" s="191"/>
      <c r="Q611" s="108"/>
      <c r="R611" s="191"/>
      <c r="S611" s="191"/>
      <c r="T611" s="108"/>
      <c r="U611" s="108"/>
      <c r="V611" s="108"/>
      <c r="W611" s="108"/>
      <c r="X611" s="108"/>
      <c r="Y611" s="108"/>
      <c r="Z611" s="108"/>
      <c r="AA611" s="108"/>
      <c r="AB611" s="108"/>
      <c r="AC611" s="108"/>
      <c r="AD611" s="108"/>
    </row>
    <row r="612" spans="1:30" ht="30" customHeight="1">
      <c r="A612" s="108"/>
      <c r="B612" s="108"/>
      <c r="C612" s="108"/>
      <c r="D612" s="108"/>
      <c r="E612" s="108"/>
      <c r="F612" s="108"/>
      <c r="G612" s="108"/>
      <c r="H612" s="108"/>
      <c r="I612" s="108"/>
      <c r="J612" s="108"/>
      <c r="K612" s="108"/>
      <c r="L612" s="108"/>
      <c r="M612" s="108"/>
      <c r="N612" s="108"/>
      <c r="O612" s="108"/>
      <c r="P612" s="191"/>
      <c r="Q612" s="108"/>
      <c r="R612" s="191"/>
      <c r="S612" s="191"/>
      <c r="T612" s="108"/>
      <c r="U612" s="108"/>
      <c r="V612" s="108"/>
      <c r="W612" s="108"/>
      <c r="X612" s="108"/>
      <c r="Y612" s="108"/>
      <c r="Z612" s="108"/>
      <c r="AA612" s="108"/>
      <c r="AB612" s="108"/>
      <c r="AC612" s="108"/>
      <c r="AD612" s="108"/>
    </row>
    <row r="613" spans="1:30" ht="30" customHeight="1">
      <c r="A613" s="108"/>
      <c r="B613" s="108"/>
      <c r="C613" s="108"/>
      <c r="D613" s="108"/>
      <c r="E613" s="108"/>
      <c r="F613" s="108"/>
      <c r="G613" s="108"/>
      <c r="H613" s="108"/>
      <c r="I613" s="108"/>
      <c r="J613" s="108"/>
      <c r="K613" s="108"/>
      <c r="L613" s="108"/>
      <c r="M613" s="108"/>
      <c r="N613" s="108"/>
      <c r="O613" s="108"/>
      <c r="P613" s="191"/>
      <c r="Q613" s="108"/>
      <c r="R613" s="191"/>
      <c r="S613" s="191"/>
      <c r="T613" s="108"/>
      <c r="U613" s="108"/>
      <c r="V613" s="108"/>
      <c r="W613" s="108"/>
      <c r="X613" s="108"/>
      <c r="Y613" s="108"/>
      <c r="Z613" s="108"/>
      <c r="AA613" s="108"/>
      <c r="AB613" s="108"/>
      <c r="AC613" s="108"/>
      <c r="AD613" s="108"/>
    </row>
    <row r="614" spans="1:30" ht="30" customHeight="1">
      <c r="A614" s="108"/>
      <c r="B614" s="108"/>
      <c r="C614" s="108"/>
      <c r="D614" s="108"/>
      <c r="E614" s="108"/>
      <c r="F614" s="108"/>
      <c r="G614" s="108"/>
      <c r="H614" s="108"/>
      <c r="I614" s="108"/>
      <c r="J614" s="108"/>
      <c r="K614" s="108"/>
      <c r="L614" s="108"/>
      <c r="M614" s="108"/>
      <c r="N614" s="108"/>
      <c r="O614" s="108"/>
      <c r="P614" s="191"/>
      <c r="Q614" s="108"/>
      <c r="R614" s="191"/>
      <c r="S614" s="191"/>
      <c r="T614" s="108"/>
      <c r="U614" s="108"/>
      <c r="V614" s="108"/>
      <c r="W614" s="108"/>
      <c r="X614" s="108"/>
      <c r="Y614" s="108"/>
      <c r="Z614" s="108"/>
      <c r="AA614" s="108"/>
      <c r="AB614" s="108"/>
      <c r="AC614" s="108"/>
      <c r="AD614" s="108"/>
    </row>
    <row r="615" spans="1:30" ht="30" customHeight="1">
      <c r="A615" s="108"/>
      <c r="B615" s="108"/>
      <c r="C615" s="108"/>
      <c r="D615" s="108"/>
      <c r="E615" s="108"/>
      <c r="F615" s="108"/>
      <c r="G615" s="108"/>
      <c r="H615" s="108"/>
      <c r="I615" s="108"/>
      <c r="J615" s="108"/>
      <c r="K615" s="108"/>
      <c r="L615" s="108"/>
      <c r="M615" s="108"/>
      <c r="N615" s="108"/>
      <c r="O615" s="108"/>
      <c r="P615" s="191"/>
      <c r="Q615" s="108"/>
      <c r="R615" s="191"/>
      <c r="S615" s="191"/>
      <c r="T615" s="108"/>
      <c r="U615" s="108"/>
      <c r="V615" s="108"/>
      <c r="W615" s="108"/>
      <c r="X615" s="108"/>
      <c r="Y615" s="108"/>
      <c r="Z615" s="108"/>
      <c r="AA615" s="108"/>
      <c r="AB615" s="108"/>
      <c r="AC615" s="108"/>
      <c r="AD615" s="108"/>
    </row>
    <row r="616" spans="1:30" ht="30" customHeight="1">
      <c r="A616" s="108"/>
      <c r="B616" s="108"/>
      <c r="C616" s="108"/>
      <c r="D616" s="108"/>
      <c r="E616" s="108"/>
      <c r="F616" s="108"/>
      <c r="G616" s="108"/>
      <c r="H616" s="108"/>
      <c r="I616" s="108"/>
      <c r="J616" s="108"/>
      <c r="K616" s="108"/>
      <c r="L616" s="108"/>
      <c r="M616" s="108"/>
      <c r="N616" s="108"/>
      <c r="O616" s="108"/>
      <c r="P616" s="191"/>
      <c r="Q616" s="108"/>
      <c r="R616" s="191"/>
      <c r="S616" s="191"/>
      <c r="T616" s="108"/>
      <c r="U616" s="108"/>
      <c r="V616" s="108"/>
      <c r="W616" s="108"/>
      <c r="X616" s="108"/>
      <c r="Y616" s="108"/>
      <c r="Z616" s="108"/>
      <c r="AA616" s="108"/>
      <c r="AB616" s="108"/>
      <c r="AC616" s="108"/>
      <c r="AD616" s="108"/>
    </row>
    <row r="617" spans="1:30" ht="30" customHeight="1">
      <c r="A617" s="108"/>
      <c r="B617" s="108"/>
      <c r="C617" s="108"/>
      <c r="D617" s="108"/>
      <c r="E617" s="108"/>
      <c r="F617" s="108"/>
      <c r="G617" s="108"/>
      <c r="H617" s="108"/>
      <c r="I617" s="108"/>
      <c r="J617" s="108"/>
      <c r="K617" s="108"/>
      <c r="L617" s="108"/>
      <c r="M617" s="108"/>
      <c r="N617" s="108"/>
      <c r="O617" s="108"/>
      <c r="P617" s="191"/>
      <c r="Q617" s="108"/>
      <c r="R617" s="191"/>
      <c r="S617" s="191"/>
      <c r="T617" s="108"/>
      <c r="U617" s="108"/>
      <c r="V617" s="108"/>
      <c r="W617" s="108"/>
      <c r="X617" s="108"/>
      <c r="Y617" s="108"/>
      <c r="Z617" s="108"/>
      <c r="AA617" s="108"/>
      <c r="AB617" s="108"/>
      <c r="AC617" s="108"/>
      <c r="AD617" s="108"/>
    </row>
    <row r="618" spans="1:30" ht="30" customHeight="1">
      <c r="A618" s="108"/>
      <c r="B618" s="108"/>
      <c r="C618" s="108"/>
      <c r="D618" s="108"/>
      <c r="E618" s="108"/>
      <c r="F618" s="108"/>
      <c r="G618" s="108"/>
      <c r="H618" s="108"/>
      <c r="I618" s="108"/>
      <c r="J618" s="108"/>
      <c r="K618" s="108"/>
      <c r="L618" s="108"/>
      <c r="M618" s="108"/>
      <c r="N618" s="108"/>
      <c r="O618" s="108"/>
      <c r="P618" s="191"/>
      <c r="Q618" s="108"/>
      <c r="R618" s="191"/>
      <c r="S618" s="191"/>
      <c r="T618" s="108"/>
      <c r="U618" s="108"/>
      <c r="V618" s="108"/>
      <c r="W618" s="108"/>
      <c r="X618" s="108"/>
      <c r="Y618" s="108"/>
      <c r="Z618" s="108"/>
      <c r="AA618" s="108"/>
      <c r="AB618" s="108"/>
      <c r="AC618" s="108"/>
      <c r="AD618" s="108"/>
    </row>
    <row r="619" spans="1:30" ht="30" customHeight="1">
      <c r="A619" s="108"/>
      <c r="B619" s="108"/>
      <c r="C619" s="108"/>
      <c r="D619" s="108"/>
      <c r="E619" s="108"/>
      <c r="F619" s="108"/>
      <c r="G619" s="108"/>
      <c r="H619" s="108"/>
      <c r="I619" s="108"/>
      <c r="J619" s="108"/>
      <c r="K619" s="108"/>
      <c r="L619" s="108"/>
      <c r="M619" s="108"/>
      <c r="N619" s="108"/>
      <c r="O619" s="108"/>
      <c r="P619" s="191"/>
      <c r="Q619" s="108"/>
      <c r="R619" s="191"/>
      <c r="S619" s="191"/>
      <c r="T619" s="108"/>
      <c r="U619" s="108"/>
      <c r="V619" s="108"/>
      <c r="W619" s="108"/>
      <c r="X619" s="108"/>
      <c r="Y619" s="108"/>
      <c r="Z619" s="108"/>
      <c r="AA619" s="108"/>
      <c r="AB619" s="108"/>
      <c r="AC619" s="108"/>
      <c r="AD619" s="108"/>
    </row>
    <row r="620" spans="1:30" ht="30" customHeight="1">
      <c r="A620" s="108"/>
      <c r="B620" s="108"/>
      <c r="C620" s="108"/>
      <c r="D620" s="108"/>
      <c r="E620" s="108"/>
      <c r="F620" s="108"/>
      <c r="G620" s="108"/>
      <c r="H620" s="108"/>
      <c r="I620" s="108"/>
      <c r="J620" s="108"/>
      <c r="K620" s="108"/>
      <c r="L620" s="108"/>
      <c r="M620" s="108"/>
      <c r="N620" s="108"/>
      <c r="O620" s="108"/>
      <c r="P620" s="191"/>
      <c r="Q620" s="108"/>
      <c r="R620" s="191"/>
      <c r="S620" s="191"/>
      <c r="T620" s="108"/>
      <c r="U620" s="108"/>
      <c r="V620" s="108"/>
      <c r="W620" s="108"/>
      <c r="X620" s="108"/>
      <c r="Y620" s="108"/>
      <c r="Z620" s="108"/>
      <c r="AA620" s="108"/>
      <c r="AB620" s="108"/>
      <c r="AC620" s="108"/>
      <c r="AD620" s="108"/>
    </row>
    <row r="621" spans="1:30" ht="30" customHeight="1">
      <c r="A621" s="108"/>
      <c r="B621" s="108"/>
      <c r="C621" s="108"/>
      <c r="D621" s="108"/>
      <c r="E621" s="108"/>
      <c r="F621" s="108"/>
      <c r="G621" s="108"/>
      <c r="H621" s="108"/>
      <c r="I621" s="108"/>
      <c r="J621" s="108"/>
      <c r="K621" s="108"/>
      <c r="L621" s="108"/>
      <c r="M621" s="108"/>
      <c r="N621" s="108"/>
      <c r="O621" s="108"/>
      <c r="P621" s="191"/>
      <c r="Q621" s="108"/>
      <c r="R621" s="191"/>
      <c r="S621" s="191"/>
      <c r="T621" s="108"/>
      <c r="U621" s="108"/>
      <c r="V621" s="108"/>
      <c r="W621" s="108"/>
      <c r="X621" s="108"/>
      <c r="Y621" s="108"/>
      <c r="Z621" s="108"/>
      <c r="AA621" s="108"/>
      <c r="AB621" s="108"/>
      <c r="AC621" s="108"/>
      <c r="AD621" s="108"/>
    </row>
    <row r="622" spans="1:30" ht="30" customHeight="1">
      <c r="A622" s="108"/>
      <c r="B622" s="108"/>
      <c r="C622" s="108"/>
      <c r="D622" s="108"/>
      <c r="E622" s="108"/>
      <c r="F622" s="108"/>
      <c r="G622" s="108"/>
      <c r="H622" s="108"/>
      <c r="I622" s="108"/>
      <c r="J622" s="108"/>
      <c r="K622" s="108"/>
      <c r="L622" s="108"/>
      <c r="M622" s="108"/>
      <c r="N622" s="108"/>
      <c r="O622" s="108"/>
      <c r="P622" s="191"/>
      <c r="Q622" s="108"/>
      <c r="R622" s="191"/>
      <c r="S622" s="191"/>
      <c r="T622" s="108"/>
      <c r="U622" s="108"/>
      <c r="V622" s="108"/>
      <c r="W622" s="108"/>
      <c r="X622" s="108"/>
      <c r="Y622" s="108"/>
      <c r="Z622" s="108"/>
      <c r="AA622" s="108"/>
      <c r="AB622" s="108"/>
      <c r="AC622" s="108"/>
      <c r="AD622" s="108"/>
    </row>
    <row r="623" spans="1:30" ht="30" customHeight="1">
      <c r="A623" s="108"/>
      <c r="B623" s="108"/>
      <c r="C623" s="108"/>
      <c r="D623" s="108"/>
      <c r="E623" s="108"/>
      <c r="F623" s="108"/>
      <c r="G623" s="108"/>
      <c r="H623" s="108"/>
      <c r="I623" s="108"/>
      <c r="J623" s="108"/>
      <c r="K623" s="108"/>
      <c r="L623" s="108"/>
      <c r="M623" s="108"/>
      <c r="N623" s="108"/>
      <c r="O623" s="108"/>
      <c r="P623" s="191"/>
      <c r="Q623" s="108"/>
      <c r="R623" s="191"/>
      <c r="S623" s="191"/>
      <c r="T623" s="108"/>
      <c r="U623" s="108"/>
      <c r="V623" s="108"/>
      <c r="W623" s="108"/>
      <c r="X623" s="108"/>
      <c r="Y623" s="108"/>
      <c r="Z623" s="108"/>
      <c r="AA623" s="108"/>
      <c r="AB623" s="108"/>
      <c r="AC623" s="108"/>
      <c r="AD623" s="108"/>
    </row>
    <row r="624" spans="1:30" ht="30" customHeight="1">
      <c r="A624" s="108"/>
      <c r="B624" s="108"/>
      <c r="C624" s="108"/>
      <c r="D624" s="108"/>
      <c r="E624" s="108"/>
      <c r="F624" s="108"/>
      <c r="G624" s="108"/>
      <c r="H624" s="108"/>
      <c r="I624" s="108"/>
      <c r="J624" s="108"/>
      <c r="K624" s="108"/>
      <c r="L624" s="108"/>
      <c r="M624" s="108"/>
      <c r="N624" s="108"/>
      <c r="O624" s="108"/>
      <c r="P624" s="191"/>
      <c r="Q624" s="108"/>
      <c r="R624" s="191"/>
      <c r="S624" s="191"/>
      <c r="T624" s="108"/>
      <c r="U624" s="108"/>
      <c r="V624" s="108"/>
      <c r="W624" s="108"/>
      <c r="X624" s="108"/>
      <c r="Y624" s="108"/>
      <c r="Z624" s="108"/>
      <c r="AA624" s="108"/>
      <c r="AB624" s="108"/>
      <c r="AC624" s="108"/>
      <c r="AD624" s="108"/>
    </row>
    <row r="625" spans="1:30" ht="30" customHeight="1">
      <c r="A625" s="108"/>
      <c r="B625" s="108"/>
      <c r="C625" s="108"/>
      <c r="D625" s="108"/>
      <c r="E625" s="108"/>
      <c r="F625" s="108"/>
      <c r="G625" s="108"/>
      <c r="H625" s="108"/>
      <c r="I625" s="108"/>
      <c r="J625" s="108"/>
      <c r="K625" s="108"/>
      <c r="L625" s="108"/>
      <c r="M625" s="108"/>
      <c r="N625" s="108"/>
      <c r="O625" s="108"/>
      <c r="P625" s="191"/>
      <c r="Q625" s="108"/>
      <c r="R625" s="191"/>
      <c r="S625" s="191"/>
      <c r="T625" s="108"/>
      <c r="U625" s="108"/>
      <c r="V625" s="108"/>
      <c r="W625" s="108"/>
      <c r="X625" s="108"/>
      <c r="Y625" s="108"/>
      <c r="Z625" s="108"/>
      <c r="AA625" s="108"/>
      <c r="AB625" s="108"/>
      <c r="AC625" s="108"/>
      <c r="AD625" s="108"/>
    </row>
    <row r="626" spans="1:30" ht="30" customHeight="1">
      <c r="A626" s="108"/>
      <c r="B626" s="108"/>
      <c r="C626" s="108"/>
      <c r="D626" s="108"/>
      <c r="E626" s="108"/>
      <c r="F626" s="108"/>
      <c r="G626" s="108"/>
      <c r="H626" s="108"/>
      <c r="I626" s="108"/>
      <c r="J626" s="108"/>
      <c r="K626" s="108"/>
      <c r="L626" s="108"/>
      <c r="M626" s="108"/>
      <c r="N626" s="108"/>
      <c r="O626" s="108"/>
      <c r="P626" s="191"/>
      <c r="Q626" s="108"/>
      <c r="R626" s="191"/>
      <c r="S626" s="191"/>
      <c r="T626" s="108"/>
      <c r="U626" s="108"/>
      <c r="V626" s="108"/>
      <c r="W626" s="108"/>
      <c r="X626" s="108"/>
      <c r="Y626" s="108"/>
      <c r="Z626" s="108"/>
      <c r="AA626" s="108"/>
      <c r="AB626" s="108"/>
      <c r="AC626" s="108"/>
      <c r="AD626" s="108"/>
    </row>
    <row r="627" spans="1:30" ht="30" customHeight="1">
      <c r="A627" s="108"/>
      <c r="B627" s="108"/>
      <c r="C627" s="108"/>
      <c r="D627" s="108"/>
      <c r="E627" s="108"/>
      <c r="F627" s="108"/>
      <c r="G627" s="108"/>
      <c r="H627" s="108"/>
      <c r="I627" s="108"/>
      <c r="J627" s="108"/>
      <c r="K627" s="108"/>
      <c r="L627" s="108"/>
      <c r="M627" s="108"/>
      <c r="N627" s="108"/>
      <c r="O627" s="108"/>
      <c r="P627" s="191"/>
      <c r="Q627" s="108"/>
      <c r="R627" s="191"/>
      <c r="S627" s="191"/>
      <c r="T627" s="108"/>
      <c r="U627" s="108"/>
      <c r="V627" s="108"/>
      <c r="W627" s="108"/>
      <c r="X627" s="108"/>
      <c r="Y627" s="108"/>
      <c r="Z627" s="108"/>
      <c r="AA627" s="108"/>
      <c r="AB627" s="108"/>
      <c r="AC627" s="108"/>
      <c r="AD627" s="108"/>
    </row>
    <row r="628" spans="1:30" ht="30" customHeight="1">
      <c r="A628" s="108"/>
      <c r="B628" s="108"/>
      <c r="C628" s="108"/>
      <c r="D628" s="108"/>
      <c r="E628" s="108"/>
      <c r="F628" s="108"/>
      <c r="G628" s="108"/>
      <c r="H628" s="108"/>
      <c r="I628" s="108"/>
      <c r="J628" s="108"/>
      <c r="K628" s="108"/>
      <c r="L628" s="108"/>
      <c r="M628" s="108"/>
      <c r="N628" s="108"/>
      <c r="O628" s="108"/>
      <c r="P628" s="191"/>
      <c r="Q628" s="108"/>
      <c r="R628" s="191"/>
      <c r="S628" s="191"/>
      <c r="T628" s="108"/>
      <c r="U628" s="108"/>
      <c r="V628" s="108"/>
      <c r="W628" s="108"/>
      <c r="X628" s="108"/>
      <c r="Y628" s="108"/>
      <c r="Z628" s="108"/>
      <c r="AA628" s="108"/>
      <c r="AB628" s="108"/>
      <c r="AC628" s="108"/>
      <c r="AD628" s="108"/>
    </row>
    <row r="629" spans="1:30" ht="30" customHeight="1">
      <c r="A629" s="108"/>
      <c r="B629" s="108"/>
      <c r="C629" s="108"/>
      <c r="D629" s="108"/>
      <c r="E629" s="108"/>
      <c r="F629" s="108"/>
      <c r="G629" s="108"/>
      <c r="H629" s="108"/>
      <c r="I629" s="108"/>
      <c r="J629" s="108"/>
      <c r="K629" s="108"/>
      <c r="L629" s="108"/>
      <c r="M629" s="108"/>
      <c r="N629" s="108"/>
      <c r="O629" s="108"/>
      <c r="P629" s="191"/>
      <c r="Q629" s="108"/>
      <c r="R629" s="191"/>
      <c r="S629" s="191"/>
      <c r="T629" s="108"/>
      <c r="U629" s="108"/>
      <c r="V629" s="108"/>
      <c r="W629" s="108"/>
      <c r="X629" s="108"/>
      <c r="Y629" s="108"/>
      <c r="Z629" s="108"/>
      <c r="AA629" s="108"/>
      <c r="AB629" s="108"/>
      <c r="AC629" s="108"/>
      <c r="AD629" s="108"/>
    </row>
    <row r="630" spans="1:30" ht="30" customHeight="1">
      <c r="A630" s="108"/>
      <c r="B630" s="108"/>
      <c r="C630" s="108"/>
      <c r="D630" s="108"/>
      <c r="E630" s="108"/>
      <c r="F630" s="108"/>
      <c r="G630" s="108"/>
      <c r="H630" s="108"/>
      <c r="I630" s="108"/>
      <c r="J630" s="108"/>
      <c r="K630" s="108"/>
      <c r="L630" s="108"/>
      <c r="M630" s="108"/>
      <c r="N630" s="108"/>
      <c r="O630" s="108"/>
      <c r="P630" s="191"/>
      <c r="Q630" s="108"/>
      <c r="R630" s="191"/>
      <c r="S630" s="191"/>
      <c r="T630" s="108"/>
      <c r="U630" s="108"/>
      <c r="V630" s="108"/>
      <c r="W630" s="108"/>
      <c r="X630" s="108"/>
      <c r="Y630" s="108"/>
      <c r="Z630" s="108"/>
      <c r="AA630" s="108"/>
      <c r="AB630" s="108"/>
      <c r="AC630" s="108"/>
      <c r="AD630" s="108"/>
    </row>
    <row r="631" spans="1:30" ht="30" customHeight="1">
      <c r="A631" s="108"/>
      <c r="B631" s="108"/>
      <c r="C631" s="108"/>
      <c r="D631" s="108"/>
      <c r="E631" s="108"/>
      <c r="F631" s="108"/>
      <c r="G631" s="108"/>
      <c r="H631" s="108"/>
      <c r="I631" s="108"/>
      <c r="J631" s="108"/>
      <c r="K631" s="108"/>
      <c r="L631" s="108"/>
      <c r="M631" s="108"/>
      <c r="N631" s="108"/>
      <c r="O631" s="108"/>
      <c r="P631" s="191"/>
      <c r="Q631" s="108"/>
      <c r="R631" s="191"/>
      <c r="S631" s="191"/>
      <c r="T631" s="108"/>
      <c r="U631" s="108"/>
      <c r="V631" s="108"/>
      <c r="W631" s="108"/>
      <c r="X631" s="108"/>
      <c r="Y631" s="108"/>
      <c r="Z631" s="108"/>
      <c r="AA631" s="108"/>
      <c r="AB631" s="108"/>
      <c r="AC631" s="108"/>
      <c r="AD631" s="108"/>
    </row>
    <row r="632" spans="1:30" ht="30" customHeight="1">
      <c r="A632" s="108"/>
      <c r="B632" s="108"/>
      <c r="C632" s="108"/>
      <c r="D632" s="108"/>
      <c r="E632" s="108"/>
      <c r="F632" s="108"/>
      <c r="G632" s="108"/>
      <c r="H632" s="108"/>
      <c r="I632" s="108"/>
      <c r="J632" s="108"/>
      <c r="K632" s="108"/>
      <c r="L632" s="108"/>
      <c r="M632" s="108"/>
      <c r="N632" s="108"/>
      <c r="O632" s="108"/>
      <c r="P632" s="191"/>
      <c r="Q632" s="108"/>
      <c r="R632" s="191"/>
      <c r="S632" s="191"/>
      <c r="T632" s="108"/>
      <c r="U632" s="108"/>
      <c r="V632" s="108"/>
      <c r="W632" s="108"/>
      <c r="X632" s="108"/>
      <c r="Y632" s="108"/>
      <c r="Z632" s="108"/>
      <c r="AA632" s="108"/>
      <c r="AB632" s="108"/>
      <c r="AC632" s="108"/>
      <c r="AD632" s="108"/>
    </row>
    <row r="633" spans="1:30" ht="30" customHeight="1">
      <c r="A633" s="108"/>
      <c r="B633" s="108"/>
      <c r="C633" s="108"/>
      <c r="D633" s="108"/>
      <c r="E633" s="108"/>
      <c r="F633" s="108"/>
      <c r="G633" s="108"/>
      <c r="H633" s="108"/>
      <c r="I633" s="108"/>
      <c r="J633" s="108"/>
      <c r="K633" s="108"/>
      <c r="L633" s="108"/>
      <c r="M633" s="108"/>
      <c r="N633" s="108"/>
      <c r="O633" s="108"/>
      <c r="P633" s="191"/>
      <c r="Q633" s="108"/>
      <c r="R633" s="191"/>
      <c r="S633" s="191"/>
      <c r="T633" s="108"/>
      <c r="U633" s="108"/>
      <c r="V633" s="108"/>
      <c r="W633" s="108"/>
      <c r="X633" s="108"/>
      <c r="Y633" s="108"/>
      <c r="Z633" s="108"/>
      <c r="AA633" s="108"/>
      <c r="AB633" s="108"/>
      <c r="AC633" s="108"/>
      <c r="AD633" s="108"/>
    </row>
    <row r="634" spans="1:30" ht="30" customHeight="1">
      <c r="A634" s="108"/>
      <c r="B634" s="108"/>
      <c r="C634" s="108"/>
      <c r="D634" s="108"/>
      <c r="E634" s="108"/>
      <c r="F634" s="108"/>
      <c r="G634" s="108"/>
      <c r="H634" s="108"/>
      <c r="I634" s="108"/>
      <c r="J634" s="108"/>
      <c r="K634" s="108"/>
      <c r="L634" s="108"/>
      <c r="M634" s="108"/>
      <c r="N634" s="108"/>
      <c r="O634" s="108"/>
      <c r="P634" s="191"/>
      <c r="Q634" s="108"/>
      <c r="R634" s="191"/>
      <c r="S634" s="191"/>
      <c r="T634" s="108"/>
      <c r="U634" s="108"/>
      <c r="V634" s="108"/>
      <c r="W634" s="108"/>
      <c r="X634" s="108"/>
      <c r="Y634" s="108"/>
      <c r="Z634" s="108"/>
      <c r="AA634" s="108"/>
      <c r="AB634" s="108"/>
      <c r="AC634" s="108"/>
      <c r="AD634" s="108"/>
    </row>
    <row r="635" spans="1:30" ht="30" customHeight="1">
      <c r="A635" s="108"/>
      <c r="B635" s="108"/>
      <c r="C635" s="108"/>
      <c r="D635" s="108"/>
      <c r="E635" s="108"/>
      <c r="F635" s="108"/>
      <c r="G635" s="108"/>
      <c r="H635" s="108"/>
      <c r="I635" s="108"/>
      <c r="J635" s="108"/>
      <c r="K635" s="108"/>
      <c r="L635" s="108"/>
      <c r="M635" s="108"/>
      <c r="N635" s="108"/>
      <c r="O635" s="108"/>
      <c r="P635" s="191"/>
      <c r="Q635" s="108"/>
      <c r="R635" s="191"/>
      <c r="S635" s="191"/>
      <c r="T635" s="108"/>
      <c r="U635" s="108"/>
      <c r="V635" s="108"/>
      <c r="W635" s="108"/>
      <c r="X635" s="108"/>
      <c r="Y635" s="108"/>
      <c r="Z635" s="108"/>
      <c r="AA635" s="108"/>
      <c r="AB635" s="108"/>
      <c r="AC635" s="108"/>
      <c r="AD635" s="108"/>
    </row>
    <row r="636" spans="1:30" ht="30" customHeight="1">
      <c r="A636" s="108"/>
      <c r="B636" s="108"/>
      <c r="C636" s="108"/>
      <c r="D636" s="108"/>
      <c r="E636" s="108"/>
      <c r="F636" s="108"/>
      <c r="G636" s="108"/>
      <c r="H636" s="108"/>
      <c r="I636" s="108"/>
      <c r="J636" s="108"/>
      <c r="K636" s="108"/>
      <c r="L636" s="108"/>
      <c r="M636" s="108"/>
      <c r="N636" s="108"/>
      <c r="O636" s="108"/>
      <c r="P636" s="191"/>
      <c r="Q636" s="108"/>
      <c r="R636" s="191"/>
      <c r="S636" s="191"/>
      <c r="T636" s="108"/>
      <c r="U636" s="108"/>
      <c r="V636" s="108"/>
      <c r="W636" s="108"/>
      <c r="X636" s="108"/>
      <c r="Y636" s="108"/>
      <c r="Z636" s="108"/>
      <c r="AA636" s="108"/>
      <c r="AB636" s="108"/>
      <c r="AC636" s="108"/>
      <c r="AD636" s="108"/>
    </row>
    <row r="637" spans="1:30" ht="30" customHeight="1">
      <c r="A637" s="108"/>
      <c r="B637" s="108"/>
      <c r="C637" s="108"/>
      <c r="D637" s="108"/>
      <c r="E637" s="108"/>
      <c r="F637" s="108"/>
      <c r="G637" s="108"/>
      <c r="H637" s="108"/>
      <c r="I637" s="108"/>
      <c r="J637" s="108"/>
      <c r="K637" s="108"/>
      <c r="L637" s="108"/>
      <c r="M637" s="108"/>
      <c r="N637" s="108"/>
      <c r="O637" s="108"/>
      <c r="P637" s="191"/>
      <c r="Q637" s="108"/>
      <c r="R637" s="191"/>
      <c r="S637" s="191"/>
      <c r="T637" s="108"/>
      <c r="U637" s="108"/>
      <c r="V637" s="108"/>
      <c r="W637" s="108"/>
      <c r="X637" s="108"/>
      <c r="Y637" s="108"/>
      <c r="Z637" s="108"/>
      <c r="AA637" s="108"/>
      <c r="AB637" s="108"/>
      <c r="AC637" s="108"/>
      <c r="AD637" s="108"/>
    </row>
    <row r="638" spans="1:30" ht="30" customHeight="1">
      <c r="A638" s="108"/>
      <c r="B638" s="108"/>
      <c r="C638" s="108"/>
      <c r="D638" s="108"/>
      <c r="E638" s="108"/>
      <c r="F638" s="108"/>
      <c r="G638" s="108"/>
      <c r="H638" s="108"/>
      <c r="I638" s="108"/>
      <c r="J638" s="108"/>
      <c r="K638" s="108"/>
      <c r="L638" s="108"/>
      <c r="M638" s="108"/>
      <c r="N638" s="108"/>
      <c r="O638" s="108"/>
      <c r="P638" s="191"/>
      <c r="Q638" s="108"/>
      <c r="R638" s="191"/>
      <c r="S638" s="191"/>
      <c r="T638" s="108"/>
      <c r="U638" s="108"/>
      <c r="V638" s="108"/>
      <c r="W638" s="108"/>
      <c r="X638" s="108"/>
      <c r="Y638" s="108"/>
      <c r="Z638" s="108"/>
      <c r="AA638" s="108"/>
      <c r="AB638" s="108"/>
      <c r="AC638" s="108"/>
      <c r="AD638" s="108"/>
    </row>
    <row r="639" spans="1:30" ht="30" customHeight="1">
      <c r="A639" s="108"/>
      <c r="B639" s="108"/>
      <c r="C639" s="108"/>
      <c r="D639" s="108"/>
      <c r="E639" s="108"/>
      <c r="F639" s="108"/>
      <c r="G639" s="108"/>
      <c r="H639" s="108"/>
      <c r="I639" s="108"/>
      <c r="J639" s="108"/>
      <c r="K639" s="108"/>
      <c r="L639" s="108"/>
      <c r="M639" s="108"/>
      <c r="N639" s="108"/>
      <c r="O639" s="108"/>
      <c r="P639" s="191"/>
      <c r="Q639" s="108"/>
      <c r="R639" s="191"/>
      <c r="S639" s="191"/>
      <c r="T639" s="108"/>
      <c r="U639" s="108"/>
      <c r="V639" s="108"/>
      <c r="W639" s="108"/>
      <c r="X639" s="108"/>
      <c r="Y639" s="108"/>
      <c r="Z639" s="108"/>
      <c r="AA639" s="108"/>
      <c r="AB639" s="108"/>
      <c r="AC639" s="108"/>
      <c r="AD639" s="108"/>
    </row>
    <row r="640" spans="1:30" ht="30" customHeight="1">
      <c r="A640" s="108"/>
      <c r="B640" s="108"/>
      <c r="C640" s="108"/>
      <c r="D640" s="108"/>
      <c r="E640" s="108"/>
      <c r="F640" s="108"/>
      <c r="G640" s="108"/>
      <c r="H640" s="108"/>
      <c r="I640" s="108"/>
      <c r="J640" s="108"/>
      <c r="K640" s="108"/>
      <c r="L640" s="108"/>
      <c r="M640" s="108"/>
      <c r="N640" s="108"/>
      <c r="O640" s="108"/>
      <c r="P640" s="191"/>
      <c r="Q640" s="108"/>
      <c r="R640" s="191"/>
      <c r="S640" s="191"/>
      <c r="T640" s="108"/>
      <c r="U640" s="108"/>
      <c r="V640" s="108"/>
      <c r="W640" s="108"/>
      <c r="X640" s="108"/>
      <c r="Y640" s="108"/>
      <c r="Z640" s="108"/>
      <c r="AA640" s="108"/>
      <c r="AB640" s="108"/>
      <c r="AC640" s="108"/>
      <c r="AD640" s="108"/>
    </row>
    <row r="641" spans="1:30" ht="30" customHeight="1">
      <c r="A641" s="108"/>
      <c r="B641" s="108"/>
      <c r="C641" s="108"/>
      <c r="D641" s="108"/>
      <c r="E641" s="108"/>
      <c r="F641" s="108"/>
      <c r="G641" s="108"/>
      <c r="H641" s="108"/>
      <c r="I641" s="108"/>
      <c r="J641" s="108"/>
      <c r="K641" s="108"/>
      <c r="L641" s="108"/>
      <c r="M641" s="108"/>
      <c r="N641" s="108"/>
      <c r="O641" s="108"/>
      <c r="P641" s="191"/>
      <c r="Q641" s="108"/>
      <c r="R641" s="191"/>
      <c r="S641" s="191"/>
      <c r="T641" s="108"/>
      <c r="U641" s="108"/>
      <c r="V641" s="108"/>
      <c r="W641" s="108"/>
      <c r="X641" s="108"/>
      <c r="Y641" s="108"/>
      <c r="Z641" s="108"/>
      <c r="AA641" s="108"/>
      <c r="AB641" s="108"/>
      <c r="AC641" s="108"/>
      <c r="AD641" s="108"/>
    </row>
    <row r="642" spans="1:30" ht="30" customHeight="1">
      <c r="A642" s="108"/>
      <c r="B642" s="108"/>
      <c r="C642" s="108"/>
      <c r="D642" s="108"/>
      <c r="E642" s="108"/>
      <c r="F642" s="108"/>
      <c r="G642" s="108"/>
      <c r="H642" s="108"/>
      <c r="I642" s="108"/>
      <c r="J642" s="108"/>
      <c r="K642" s="108"/>
      <c r="L642" s="108"/>
      <c r="M642" s="108"/>
      <c r="N642" s="108"/>
      <c r="O642" s="108"/>
      <c r="P642" s="191"/>
      <c r="Q642" s="108"/>
      <c r="R642" s="191"/>
      <c r="S642" s="191"/>
      <c r="T642" s="108"/>
      <c r="U642" s="108"/>
      <c r="V642" s="108"/>
      <c r="W642" s="108"/>
      <c r="X642" s="108"/>
      <c r="Y642" s="108"/>
      <c r="Z642" s="108"/>
      <c r="AA642" s="108"/>
      <c r="AB642" s="108"/>
      <c r="AC642" s="108"/>
      <c r="AD642" s="108"/>
    </row>
    <row r="643" spans="1:30" ht="30" customHeight="1">
      <c r="A643" s="108"/>
      <c r="B643" s="108"/>
      <c r="C643" s="108"/>
      <c r="D643" s="108"/>
      <c r="E643" s="108"/>
      <c r="F643" s="108"/>
      <c r="G643" s="108"/>
      <c r="H643" s="108"/>
      <c r="I643" s="108"/>
      <c r="J643" s="108"/>
      <c r="K643" s="108"/>
      <c r="L643" s="108"/>
      <c r="M643" s="108"/>
      <c r="N643" s="108"/>
      <c r="O643" s="108"/>
      <c r="P643" s="191"/>
      <c r="Q643" s="108"/>
      <c r="R643" s="191"/>
      <c r="S643" s="191"/>
      <c r="T643" s="108"/>
      <c r="U643" s="108"/>
      <c r="V643" s="108"/>
      <c r="W643" s="108"/>
      <c r="X643" s="108"/>
      <c r="Y643" s="108"/>
      <c r="Z643" s="108"/>
      <c r="AA643" s="108"/>
      <c r="AB643" s="108"/>
      <c r="AC643" s="108"/>
      <c r="AD643" s="108"/>
    </row>
    <row r="644" spans="1:30" ht="30" customHeight="1">
      <c r="A644" s="108"/>
      <c r="B644" s="108"/>
      <c r="C644" s="108"/>
      <c r="D644" s="108"/>
      <c r="E644" s="108"/>
      <c r="F644" s="108"/>
      <c r="G644" s="108"/>
      <c r="H644" s="108"/>
      <c r="I644" s="108"/>
      <c r="J644" s="108"/>
      <c r="K644" s="108"/>
      <c r="L644" s="108"/>
      <c r="M644" s="108"/>
      <c r="N644" s="108"/>
      <c r="O644" s="108"/>
      <c r="P644" s="191"/>
      <c r="Q644" s="108"/>
      <c r="R644" s="191"/>
      <c r="S644" s="191"/>
      <c r="T644" s="108"/>
      <c r="U644" s="108"/>
      <c r="V644" s="108"/>
      <c r="W644" s="108"/>
      <c r="X644" s="108"/>
      <c r="Y644" s="108"/>
      <c r="Z644" s="108"/>
      <c r="AA644" s="108"/>
      <c r="AB644" s="108"/>
      <c r="AC644" s="108"/>
      <c r="AD644" s="108"/>
    </row>
    <row r="645" spans="1:30" ht="30" customHeight="1">
      <c r="A645" s="108"/>
      <c r="B645" s="108"/>
      <c r="C645" s="108"/>
      <c r="D645" s="108"/>
      <c r="E645" s="108"/>
      <c r="F645" s="108"/>
      <c r="G645" s="108"/>
      <c r="H645" s="108"/>
      <c r="I645" s="108"/>
      <c r="J645" s="108"/>
      <c r="K645" s="108"/>
      <c r="L645" s="108"/>
      <c r="M645" s="108"/>
      <c r="N645" s="108"/>
      <c r="O645" s="108"/>
      <c r="P645" s="191"/>
      <c r="Q645" s="108"/>
      <c r="R645" s="191"/>
      <c r="S645" s="191"/>
      <c r="T645" s="108"/>
      <c r="U645" s="108"/>
      <c r="V645" s="108"/>
      <c r="W645" s="108"/>
      <c r="X645" s="108"/>
      <c r="Y645" s="108"/>
      <c r="Z645" s="108"/>
      <c r="AA645" s="108"/>
      <c r="AB645" s="108"/>
      <c r="AC645" s="108"/>
      <c r="AD645" s="108"/>
    </row>
    <row r="646" spans="1:30" ht="30" customHeight="1">
      <c r="A646" s="108"/>
      <c r="B646" s="108"/>
      <c r="C646" s="108"/>
      <c r="D646" s="108"/>
      <c r="E646" s="108"/>
      <c r="F646" s="108"/>
      <c r="G646" s="108"/>
      <c r="H646" s="108"/>
      <c r="I646" s="108"/>
      <c r="J646" s="108"/>
      <c r="K646" s="108"/>
      <c r="L646" s="108"/>
      <c r="M646" s="108"/>
      <c r="N646" s="108"/>
      <c r="O646" s="108"/>
      <c r="P646" s="191"/>
      <c r="Q646" s="108"/>
      <c r="R646" s="191"/>
      <c r="S646" s="191"/>
      <c r="T646" s="108"/>
      <c r="U646" s="108"/>
      <c r="V646" s="108"/>
      <c r="W646" s="108"/>
      <c r="X646" s="108"/>
      <c r="Y646" s="108"/>
      <c r="Z646" s="108"/>
      <c r="AA646" s="108"/>
      <c r="AB646" s="108"/>
      <c r="AC646" s="108"/>
      <c r="AD646" s="108"/>
    </row>
    <row r="647" spans="1:30" ht="30" customHeight="1">
      <c r="A647" s="108"/>
      <c r="B647" s="108"/>
      <c r="C647" s="108"/>
      <c r="D647" s="108"/>
      <c r="E647" s="108"/>
      <c r="F647" s="108"/>
      <c r="G647" s="108"/>
      <c r="H647" s="108"/>
      <c r="I647" s="108"/>
      <c r="J647" s="108"/>
      <c r="K647" s="108"/>
      <c r="L647" s="108"/>
      <c r="M647" s="108"/>
      <c r="N647" s="108"/>
      <c r="O647" s="108"/>
      <c r="P647" s="191"/>
      <c r="Q647" s="108"/>
      <c r="R647" s="191"/>
      <c r="S647" s="191"/>
      <c r="T647" s="108"/>
      <c r="U647" s="108"/>
      <c r="V647" s="108"/>
      <c r="W647" s="108"/>
      <c r="X647" s="108"/>
      <c r="Y647" s="108"/>
      <c r="Z647" s="108"/>
      <c r="AA647" s="108"/>
      <c r="AB647" s="108"/>
      <c r="AC647" s="108"/>
      <c r="AD647" s="108"/>
    </row>
    <row r="648" spans="1:30" ht="30" customHeight="1">
      <c r="A648" s="108"/>
      <c r="B648" s="108"/>
      <c r="C648" s="108"/>
      <c r="D648" s="108"/>
      <c r="E648" s="108"/>
      <c r="F648" s="108"/>
      <c r="G648" s="108"/>
      <c r="H648" s="108"/>
      <c r="I648" s="108"/>
      <c r="J648" s="108"/>
      <c r="K648" s="108"/>
      <c r="L648" s="108"/>
      <c r="M648" s="108"/>
      <c r="N648" s="108"/>
      <c r="O648" s="108"/>
      <c r="P648" s="191"/>
      <c r="Q648" s="108"/>
      <c r="R648" s="191"/>
      <c r="S648" s="191"/>
      <c r="T648" s="108"/>
      <c r="U648" s="108"/>
      <c r="V648" s="108"/>
      <c r="W648" s="108"/>
      <c r="X648" s="108"/>
      <c r="Y648" s="108"/>
      <c r="Z648" s="108"/>
      <c r="AA648" s="108"/>
      <c r="AB648" s="108"/>
      <c r="AC648" s="108"/>
      <c r="AD648" s="108"/>
    </row>
    <row r="649" spans="1:30" ht="30" customHeight="1">
      <c r="A649" s="108"/>
      <c r="B649" s="108"/>
      <c r="C649" s="108"/>
      <c r="D649" s="108"/>
      <c r="E649" s="108"/>
      <c r="F649" s="108"/>
      <c r="G649" s="108"/>
      <c r="H649" s="108"/>
      <c r="I649" s="108"/>
      <c r="J649" s="108"/>
      <c r="K649" s="108"/>
      <c r="L649" s="108"/>
      <c r="M649" s="108"/>
      <c r="N649" s="108"/>
      <c r="O649" s="108"/>
      <c r="P649" s="191"/>
      <c r="Q649" s="108"/>
      <c r="R649" s="191"/>
      <c r="S649" s="191"/>
      <c r="T649" s="108"/>
      <c r="U649" s="108"/>
      <c r="V649" s="108"/>
      <c r="W649" s="108"/>
      <c r="X649" s="108"/>
      <c r="Y649" s="108"/>
      <c r="Z649" s="108"/>
      <c r="AA649" s="108"/>
      <c r="AB649" s="108"/>
      <c r="AC649" s="108"/>
      <c r="AD649" s="108"/>
    </row>
    <row r="650" spans="1:30" ht="30" customHeight="1">
      <c r="A650" s="108"/>
      <c r="B650" s="108"/>
      <c r="C650" s="108"/>
      <c r="D650" s="108"/>
      <c r="E650" s="108"/>
      <c r="F650" s="108"/>
      <c r="G650" s="108"/>
      <c r="H650" s="108"/>
      <c r="I650" s="108"/>
      <c r="J650" s="108"/>
      <c r="K650" s="108"/>
      <c r="L650" s="108"/>
      <c r="M650" s="108"/>
      <c r="N650" s="108"/>
      <c r="O650" s="108"/>
      <c r="P650" s="191"/>
      <c r="Q650" s="108"/>
      <c r="R650" s="191"/>
      <c r="S650" s="191"/>
      <c r="T650" s="108"/>
      <c r="U650" s="108"/>
      <c r="V650" s="108"/>
      <c r="W650" s="108"/>
      <c r="X650" s="108"/>
      <c r="Y650" s="108"/>
      <c r="Z650" s="108"/>
      <c r="AA650" s="108"/>
      <c r="AB650" s="108"/>
      <c r="AC650" s="108"/>
      <c r="AD650" s="108"/>
    </row>
    <row r="651" spans="1:30" ht="30" customHeight="1">
      <c r="A651" s="108"/>
      <c r="B651" s="108"/>
      <c r="C651" s="108"/>
      <c r="D651" s="108"/>
      <c r="E651" s="108"/>
      <c r="F651" s="108"/>
      <c r="G651" s="108"/>
      <c r="H651" s="108"/>
      <c r="I651" s="108"/>
      <c r="J651" s="108"/>
      <c r="K651" s="108"/>
      <c r="L651" s="108"/>
      <c r="M651" s="108"/>
      <c r="N651" s="108"/>
      <c r="O651" s="108"/>
      <c r="P651" s="191"/>
      <c r="Q651" s="108"/>
      <c r="R651" s="191"/>
      <c r="S651" s="191"/>
      <c r="T651" s="108"/>
      <c r="U651" s="108"/>
      <c r="V651" s="108"/>
      <c r="W651" s="108"/>
      <c r="X651" s="108"/>
      <c r="Y651" s="108"/>
      <c r="Z651" s="108"/>
      <c r="AA651" s="108"/>
      <c r="AB651" s="108"/>
      <c r="AC651" s="108"/>
      <c r="AD651" s="108"/>
    </row>
    <row r="652" spans="1:30" ht="30" customHeight="1">
      <c r="A652" s="108"/>
      <c r="B652" s="108"/>
      <c r="C652" s="108"/>
      <c r="D652" s="108"/>
      <c r="E652" s="108"/>
      <c r="F652" s="108"/>
      <c r="G652" s="108"/>
      <c r="H652" s="108"/>
      <c r="I652" s="108"/>
      <c r="J652" s="108"/>
      <c r="K652" s="108"/>
      <c r="L652" s="108"/>
      <c r="M652" s="108"/>
      <c r="N652" s="108"/>
      <c r="O652" s="108"/>
      <c r="P652" s="191"/>
      <c r="Q652" s="108"/>
      <c r="R652" s="191"/>
      <c r="S652" s="191"/>
      <c r="T652" s="108"/>
      <c r="U652" s="108"/>
      <c r="V652" s="108"/>
      <c r="W652" s="108"/>
      <c r="X652" s="108"/>
      <c r="Y652" s="108"/>
      <c r="Z652" s="108"/>
      <c r="AA652" s="108"/>
      <c r="AB652" s="108"/>
      <c r="AC652" s="108"/>
      <c r="AD652" s="108"/>
    </row>
    <row r="653" spans="1:30" ht="30" customHeight="1">
      <c r="A653" s="108"/>
      <c r="B653" s="108"/>
      <c r="C653" s="108"/>
      <c r="D653" s="108"/>
      <c r="E653" s="108"/>
      <c r="F653" s="108"/>
      <c r="G653" s="108"/>
      <c r="H653" s="108"/>
      <c r="I653" s="108"/>
      <c r="J653" s="108"/>
      <c r="K653" s="108"/>
      <c r="L653" s="108"/>
      <c r="M653" s="108"/>
      <c r="N653" s="108"/>
      <c r="O653" s="108"/>
      <c r="P653" s="191"/>
      <c r="Q653" s="108"/>
      <c r="R653" s="191"/>
      <c r="S653" s="191"/>
      <c r="T653" s="108"/>
      <c r="U653" s="108"/>
      <c r="V653" s="108"/>
      <c r="W653" s="108"/>
      <c r="X653" s="108"/>
      <c r="Y653" s="108"/>
      <c r="Z653" s="108"/>
      <c r="AA653" s="108"/>
      <c r="AB653" s="108"/>
      <c r="AC653" s="108"/>
      <c r="AD653" s="108"/>
    </row>
    <row r="654" spans="1:30" ht="30" customHeight="1">
      <c r="A654" s="108"/>
      <c r="B654" s="108"/>
      <c r="C654" s="108"/>
      <c r="D654" s="108"/>
      <c r="E654" s="108"/>
      <c r="F654" s="108"/>
      <c r="G654" s="108"/>
      <c r="H654" s="108"/>
      <c r="I654" s="108"/>
      <c r="J654" s="108"/>
      <c r="K654" s="108"/>
      <c r="L654" s="108"/>
      <c r="M654" s="108"/>
      <c r="N654" s="108"/>
      <c r="O654" s="108"/>
      <c r="P654" s="191"/>
      <c r="Q654" s="108"/>
      <c r="R654" s="191"/>
      <c r="S654" s="191"/>
      <c r="T654" s="108"/>
      <c r="U654" s="108"/>
      <c r="V654" s="108"/>
      <c r="W654" s="108"/>
      <c r="X654" s="108"/>
      <c r="Y654" s="108"/>
      <c r="Z654" s="108"/>
      <c r="AA654" s="108"/>
      <c r="AB654" s="108"/>
      <c r="AC654" s="108"/>
      <c r="AD654" s="108"/>
    </row>
    <row r="655" spans="1:30" ht="30" customHeight="1">
      <c r="A655" s="108"/>
      <c r="B655" s="108"/>
      <c r="C655" s="108"/>
      <c r="D655" s="108"/>
      <c r="E655" s="108"/>
      <c r="F655" s="108"/>
      <c r="G655" s="108"/>
      <c r="H655" s="108"/>
      <c r="I655" s="108"/>
      <c r="J655" s="108"/>
      <c r="K655" s="108"/>
      <c r="L655" s="108"/>
      <c r="M655" s="108"/>
      <c r="N655" s="108"/>
      <c r="O655" s="108"/>
      <c r="P655" s="191"/>
      <c r="Q655" s="108"/>
      <c r="R655" s="191"/>
      <c r="S655" s="191"/>
      <c r="T655" s="108"/>
      <c r="U655" s="108"/>
      <c r="V655" s="108"/>
      <c r="W655" s="108"/>
      <c r="X655" s="108"/>
      <c r="Y655" s="108"/>
      <c r="Z655" s="108"/>
      <c r="AA655" s="108"/>
      <c r="AB655" s="108"/>
      <c r="AC655" s="108"/>
      <c r="AD655" s="108"/>
    </row>
    <row r="656" spans="1:30" ht="30" customHeight="1">
      <c r="A656" s="108"/>
      <c r="B656" s="108"/>
      <c r="C656" s="108"/>
      <c r="D656" s="108"/>
      <c r="E656" s="108"/>
      <c r="F656" s="108"/>
      <c r="G656" s="108"/>
      <c r="H656" s="108"/>
      <c r="I656" s="108"/>
      <c r="J656" s="108"/>
      <c r="K656" s="108"/>
      <c r="L656" s="108"/>
      <c r="M656" s="108"/>
      <c r="N656" s="108"/>
      <c r="O656" s="108"/>
      <c r="P656" s="191"/>
      <c r="Q656" s="108"/>
      <c r="R656" s="191"/>
      <c r="S656" s="191"/>
      <c r="T656" s="108"/>
      <c r="U656" s="108"/>
      <c r="V656" s="108"/>
      <c r="W656" s="108"/>
      <c r="X656" s="108"/>
      <c r="Y656" s="108"/>
      <c r="Z656" s="108"/>
      <c r="AA656" s="108"/>
      <c r="AB656" s="108"/>
      <c r="AC656" s="108"/>
      <c r="AD656" s="108"/>
    </row>
    <row r="657" spans="1:30" ht="30" customHeight="1">
      <c r="A657" s="108"/>
      <c r="B657" s="108"/>
      <c r="C657" s="108"/>
      <c r="D657" s="108"/>
      <c r="E657" s="108"/>
      <c r="F657" s="108"/>
      <c r="G657" s="108"/>
      <c r="H657" s="108"/>
      <c r="I657" s="108"/>
      <c r="J657" s="108"/>
      <c r="K657" s="108"/>
      <c r="L657" s="108"/>
      <c r="M657" s="108"/>
      <c r="N657" s="108"/>
      <c r="O657" s="108"/>
      <c r="P657" s="191"/>
      <c r="Q657" s="108"/>
      <c r="R657" s="191"/>
      <c r="S657" s="191"/>
      <c r="T657" s="108"/>
      <c r="U657" s="108"/>
      <c r="V657" s="108"/>
      <c r="W657" s="108"/>
      <c r="X657" s="108"/>
      <c r="Y657" s="108"/>
      <c r="Z657" s="108"/>
      <c r="AA657" s="108"/>
      <c r="AB657" s="108"/>
      <c r="AC657" s="108"/>
      <c r="AD657" s="108"/>
    </row>
    <row r="658" spans="1:30" ht="30" customHeight="1">
      <c r="A658" s="108"/>
      <c r="B658" s="108"/>
      <c r="C658" s="108"/>
      <c r="D658" s="108"/>
      <c r="E658" s="108"/>
      <c r="F658" s="108"/>
      <c r="G658" s="108"/>
      <c r="H658" s="108"/>
      <c r="I658" s="108"/>
      <c r="J658" s="108"/>
      <c r="K658" s="108"/>
      <c r="L658" s="108"/>
      <c r="M658" s="108"/>
      <c r="N658" s="108"/>
      <c r="O658" s="108"/>
      <c r="P658" s="191"/>
      <c r="Q658" s="108"/>
      <c r="R658" s="191"/>
      <c r="S658" s="191"/>
      <c r="T658" s="108"/>
      <c r="U658" s="108"/>
      <c r="V658" s="108"/>
      <c r="W658" s="108"/>
      <c r="X658" s="108"/>
      <c r="Y658" s="108"/>
      <c r="Z658" s="108"/>
      <c r="AA658" s="108"/>
      <c r="AB658" s="108"/>
      <c r="AC658" s="108"/>
      <c r="AD658" s="108"/>
    </row>
    <row r="659" spans="1:30" ht="30" customHeight="1">
      <c r="A659" s="108"/>
      <c r="B659" s="108"/>
      <c r="C659" s="108"/>
      <c r="D659" s="108"/>
      <c r="E659" s="108"/>
      <c r="F659" s="108"/>
      <c r="G659" s="108"/>
      <c r="H659" s="108"/>
      <c r="I659" s="108"/>
      <c r="J659" s="108"/>
      <c r="K659" s="108"/>
      <c r="L659" s="108"/>
      <c r="M659" s="108"/>
      <c r="N659" s="108"/>
      <c r="O659" s="108"/>
      <c r="P659" s="191"/>
      <c r="Q659" s="108"/>
      <c r="R659" s="191"/>
      <c r="S659" s="191"/>
      <c r="T659" s="108"/>
      <c r="U659" s="108"/>
      <c r="V659" s="108"/>
      <c r="W659" s="108"/>
      <c r="X659" s="108"/>
      <c r="Y659" s="108"/>
      <c r="Z659" s="108"/>
      <c r="AA659" s="108"/>
      <c r="AB659" s="108"/>
      <c r="AC659" s="108"/>
      <c r="AD659" s="108"/>
    </row>
    <row r="660" spans="1:30" ht="30" customHeight="1">
      <c r="A660" s="108"/>
      <c r="B660" s="108"/>
      <c r="C660" s="108"/>
      <c r="D660" s="108"/>
      <c r="E660" s="108"/>
      <c r="F660" s="108"/>
      <c r="G660" s="108"/>
      <c r="H660" s="108"/>
      <c r="I660" s="108"/>
      <c r="J660" s="108"/>
      <c r="K660" s="108"/>
      <c r="L660" s="108"/>
      <c r="M660" s="108"/>
      <c r="N660" s="108"/>
      <c r="O660" s="108"/>
      <c r="P660" s="191"/>
      <c r="Q660" s="108"/>
      <c r="R660" s="191"/>
      <c r="S660" s="191"/>
      <c r="T660" s="108"/>
      <c r="U660" s="108"/>
      <c r="V660" s="108"/>
      <c r="W660" s="108"/>
      <c r="X660" s="108"/>
      <c r="Y660" s="108"/>
      <c r="Z660" s="108"/>
      <c r="AA660" s="108"/>
      <c r="AB660" s="108"/>
      <c r="AC660" s="108"/>
      <c r="AD660" s="108"/>
    </row>
    <row r="661" spans="1:30" ht="30" customHeight="1">
      <c r="A661" s="108"/>
      <c r="B661" s="108"/>
      <c r="C661" s="108"/>
      <c r="D661" s="108"/>
      <c r="E661" s="108"/>
      <c r="F661" s="108"/>
      <c r="G661" s="108"/>
      <c r="H661" s="108"/>
      <c r="I661" s="108"/>
      <c r="J661" s="108"/>
      <c r="K661" s="108"/>
      <c r="L661" s="108"/>
      <c r="M661" s="108"/>
      <c r="N661" s="108"/>
      <c r="O661" s="108"/>
      <c r="P661" s="191"/>
      <c r="Q661" s="108"/>
      <c r="R661" s="191"/>
      <c r="S661" s="191"/>
      <c r="T661" s="108"/>
      <c r="U661" s="108"/>
      <c r="V661" s="108"/>
      <c r="W661" s="108"/>
      <c r="X661" s="108"/>
      <c r="Y661" s="108"/>
      <c r="Z661" s="108"/>
      <c r="AA661" s="108"/>
      <c r="AB661" s="108"/>
      <c r="AC661" s="108"/>
      <c r="AD661" s="108"/>
    </row>
    <row r="662" spans="1:30" ht="30" customHeight="1">
      <c r="A662" s="108"/>
      <c r="B662" s="108"/>
      <c r="C662" s="108"/>
      <c r="D662" s="108"/>
      <c r="E662" s="108"/>
      <c r="F662" s="108"/>
      <c r="G662" s="108"/>
      <c r="H662" s="108"/>
      <c r="I662" s="108"/>
      <c r="J662" s="108"/>
      <c r="K662" s="108"/>
      <c r="L662" s="108"/>
      <c r="M662" s="108"/>
      <c r="N662" s="108"/>
      <c r="O662" s="108"/>
      <c r="P662" s="191"/>
      <c r="Q662" s="108"/>
      <c r="R662" s="191"/>
      <c r="S662" s="191"/>
      <c r="T662" s="108"/>
      <c r="U662" s="108"/>
      <c r="V662" s="108"/>
      <c r="W662" s="108"/>
      <c r="X662" s="108"/>
      <c r="Y662" s="108"/>
      <c r="Z662" s="108"/>
      <c r="AA662" s="108"/>
      <c r="AB662" s="108"/>
      <c r="AC662" s="108"/>
      <c r="AD662" s="108"/>
    </row>
    <row r="663" spans="1:30" ht="30" customHeight="1">
      <c r="A663" s="108"/>
      <c r="B663" s="108"/>
      <c r="C663" s="108"/>
      <c r="D663" s="108"/>
      <c r="E663" s="108"/>
      <c r="F663" s="108"/>
      <c r="G663" s="108"/>
      <c r="H663" s="108"/>
      <c r="I663" s="108"/>
      <c r="J663" s="108"/>
      <c r="K663" s="108"/>
      <c r="L663" s="108"/>
      <c r="M663" s="108"/>
      <c r="N663" s="108"/>
      <c r="O663" s="108"/>
      <c r="P663" s="191"/>
      <c r="Q663" s="108"/>
      <c r="R663" s="191"/>
      <c r="S663" s="191"/>
      <c r="T663" s="108"/>
      <c r="U663" s="108"/>
      <c r="V663" s="108"/>
      <c r="W663" s="108"/>
      <c r="X663" s="108"/>
      <c r="Y663" s="108"/>
      <c r="Z663" s="108"/>
      <c r="AA663" s="108"/>
      <c r="AB663" s="108"/>
      <c r="AC663" s="108"/>
      <c r="AD663" s="108"/>
    </row>
    <row r="664" spans="1:30" ht="30" customHeight="1">
      <c r="A664" s="108"/>
      <c r="B664" s="108"/>
      <c r="C664" s="108"/>
      <c r="D664" s="108"/>
      <c r="E664" s="108"/>
      <c r="F664" s="108"/>
      <c r="G664" s="108"/>
      <c r="H664" s="108"/>
      <c r="I664" s="108"/>
      <c r="J664" s="108"/>
      <c r="K664" s="108"/>
      <c r="L664" s="108"/>
      <c r="M664" s="108"/>
      <c r="N664" s="108"/>
      <c r="O664" s="108"/>
      <c r="P664" s="191"/>
      <c r="Q664" s="108"/>
      <c r="R664" s="191"/>
      <c r="S664" s="191"/>
      <c r="T664" s="108"/>
      <c r="U664" s="108"/>
      <c r="V664" s="108"/>
      <c r="W664" s="108"/>
      <c r="X664" s="108"/>
      <c r="Y664" s="108"/>
      <c r="Z664" s="108"/>
      <c r="AA664" s="108"/>
      <c r="AB664" s="108"/>
      <c r="AC664" s="108"/>
      <c r="AD664" s="108"/>
    </row>
    <row r="665" spans="1:30" ht="30" customHeight="1">
      <c r="A665" s="108"/>
      <c r="B665" s="108"/>
      <c r="C665" s="108"/>
      <c r="D665" s="108"/>
      <c r="E665" s="108"/>
      <c r="F665" s="108"/>
      <c r="G665" s="108"/>
      <c r="H665" s="108"/>
      <c r="I665" s="108"/>
      <c r="J665" s="108"/>
      <c r="K665" s="108"/>
      <c r="L665" s="108"/>
      <c r="M665" s="108"/>
      <c r="N665" s="108"/>
      <c r="O665" s="108"/>
      <c r="P665" s="191"/>
      <c r="Q665" s="108"/>
      <c r="R665" s="191"/>
      <c r="S665" s="191"/>
      <c r="T665" s="108"/>
      <c r="U665" s="108"/>
      <c r="V665" s="108"/>
      <c r="W665" s="108"/>
      <c r="X665" s="108"/>
      <c r="Y665" s="108"/>
      <c r="Z665" s="108"/>
      <c r="AA665" s="108"/>
      <c r="AB665" s="108"/>
      <c r="AC665" s="108"/>
      <c r="AD665" s="108"/>
    </row>
    <row r="666" spans="1:30" ht="30" customHeight="1">
      <c r="A666" s="108"/>
      <c r="B666" s="108"/>
      <c r="C666" s="108"/>
      <c r="D666" s="108"/>
      <c r="E666" s="108"/>
      <c r="F666" s="108"/>
      <c r="G666" s="108"/>
      <c r="H666" s="108"/>
      <c r="I666" s="108"/>
      <c r="J666" s="108"/>
      <c r="K666" s="108"/>
      <c r="L666" s="108"/>
      <c r="M666" s="108"/>
      <c r="N666" s="108"/>
      <c r="O666" s="108"/>
      <c r="P666" s="191"/>
      <c r="Q666" s="108"/>
      <c r="R666" s="191"/>
      <c r="S666" s="191"/>
      <c r="T666" s="108"/>
      <c r="U666" s="108"/>
      <c r="V666" s="108"/>
      <c r="W666" s="108"/>
      <c r="X666" s="108"/>
      <c r="Y666" s="108"/>
      <c r="Z666" s="108"/>
      <c r="AA666" s="108"/>
      <c r="AB666" s="108"/>
      <c r="AC666" s="108"/>
      <c r="AD666" s="108"/>
    </row>
    <row r="667" spans="1:30" ht="30" customHeight="1">
      <c r="A667" s="108"/>
      <c r="B667" s="108"/>
      <c r="C667" s="108"/>
      <c r="D667" s="108"/>
      <c r="E667" s="108"/>
      <c r="F667" s="108"/>
      <c r="G667" s="108"/>
      <c r="H667" s="108"/>
      <c r="I667" s="108"/>
      <c r="J667" s="108"/>
      <c r="K667" s="108"/>
      <c r="L667" s="108"/>
      <c r="M667" s="108"/>
      <c r="N667" s="108"/>
      <c r="O667" s="108"/>
      <c r="P667" s="191"/>
      <c r="Q667" s="108"/>
      <c r="R667" s="191"/>
      <c r="S667" s="191"/>
      <c r="T667" s="108"/>
      <c r="U667" s="108"/>
      <c r="V667" s="108"/>
      <c r="W667" s="108"/>
      <c r="X667" s="108"/>
      <c r="Y667" s="108"/>
      <c r="Z667" s="108"/>
      <c r="AA667" s="108"/>
      <c r="AB667" s="108"/>
      <c r="AC667" s="108"/>
      <c r="AD667" s="108"/>
    </row>
    <row r="668" spans="1:30" ht="30" customHeight="1">
      <c r="A668" s="108"/>
      <c r="B668" s="108"/>
      <c r="C668" s="108"/>
      <c r="D668" s="108"/>
      <c r="E668" s="108"/>
      <c r="F668" s="108"/>
      <c r="G668" s="108"/>
      <c r="H668" s="108"/>
      <c r="I668" s="108"/>
      <c r="J668" s="108"/>
      <c r="K668" s="108"/>
      <c r="L668" s="108"/>
      <c r="M668" s="108"/>
      <c r="N668" s="108"/>
      <c r="O668" s="108"/>
      <c r="P668" s="191"/>
      <c r="Q668" s="108"/>
      <c r="R668" s="191"/>
      <c r="S668" s="191"/>
      <c r="T668" s="108"/>
      <c r="U668" s="108"/>
      <c r="V668" s="108"/>
      <c r="W668" s="108"/>
      <c r="X668" s="108"/>
      <c r="Y668" s="108"/>
      <c r="Z668" s="108"/>
      <c r="AA668" s="108"/>
      <c r="AB668" s="108"/>
      <c r="AC668" s="108"/>
      <c r="AD668" s="108"/>
    </row>
    <row r="669" spans="1:30" ht="30" customHeight="1">
      <c r="A669" s="108"/>
      <c r="B669" s="108"/>
      <c r="C669" s="108"/>
      <c r="D669" s="108"/>
      <c r="E669" s="108"/>
      <c r="F669" s="108"/>
      <c r="G669" s="108"/>
      <c r="H669" s="108"/>
      <c r="I669" s="108"/>
      <c r="J669" s="108"/>
      <c r="K669" s="108"/>
      <c r="L669" s="108"/>
      <c r="M669" s="108"/>
      <c r="N669" s="108"/>
      <c r="O669" s="108"/>
      <c r="P669" s="191"/>
      <c r="Q669" s="108"/>
      <c r="R669" s="191"/>
      <c r="S669" s="191"/>
      <c r="T669" s="108"/>
      <c r="U669" s="108"/>
      <c r="V669" s="108"/>
      <c r="W669" s="108"/>
      <c r="X669" s="108"/>
      <c r="Y669" s="108"/>
      <c r="Z669" s="108"/>
      <c r="AA669" s="108"/>
      <c r="AB669" s="108"/>
      <c r="AC669" s="108"/>
      <c r="AD669" s="108"/>
    </row>
    <row r="670" spans="1:30" ht="30" customHeight="1">
      <c r="A670" s="108"/>
      <c r="B670" s="108"/>
      <c r="C670" s="108"/>
      <c r="D670" s="108"/>
      <c r="E670" s="108"/>
      <c r="F670" s="108"/>
      <c r="G670" s="108"/>
      <c r="H670" s="108"/>
      <c r="I670" s="108"/>
      <c r="J670" s="108"/>
      <c r="K670" s="108"/>
      <c r="L670" s="108"/>
      <c r="M670" s="108"/>
      <c r="N670" s="108"/>
      <c r="O670" s="108"/>
      <c r="P670" s="191"/>
      <c r="Q670" s="108"/>
      <c r="R670" s="191"/>
      <c r="S670" s="191"/>
      <c r="T670" s="108"/>
      <c r="U670" s="108"/>
      <c r="V670" s="108"/>
      <c r="W670" s="108"/>
      <c r="X670" s="108"/>
      <c r="Y670" s="108"/>
      <c r="Z670" s="108"/>
      <c r="AA670" s="108"/>
      <c r="AB670" s="108"/>
      <c r="AC670" s="108"/>
      <c r="AD670" s="108"/>
    </row>
    <row r="671" spans="1:30" ht="30" customHeight="1">
      <c r="A671" s="108"/>
      <c r="B671" s="108"/>
      <c r="C671" s="108"/>
      <c r="D671" s="108"/>
      <c r="E671" s="108"/>
      <c r="F671" s="108"/>
      <c r="G671" s="108"/>
      <c r="H671" s="108"/>
      <c r="I671" s="108"/>
      <c r="J671" s="108"/>
      <c r="K671" s="108"/>
      <c r="L671" s="108"/>
      <c r="M671" s="108"/>
      <c r="N671" s="108"/>
      <c r="O671" s="108"/>
      <c r="P671" s="191"/>
      <c r="Q671" s="108"/>
      <c r="R671" s="191"/>
      <c r="S671" s="191"/>
      <c r="T671" s="108"/>
      <c r="U671" s="108"/>
      <c r="V671" s="108"/>
      <c r="W671" s="108"/>
      <c r="X671" s="108"/>
      <c r="Y671" s="108"/>
      <c r="Z671" s="108"/>
      <c r="AA671" s="108"/>
      <c r="AB671" s="108"/>
      <c r="AC671" s="108"/>
      <c r="AD671" s="108"/>
    </row>
    <row r="672" spans="1:30" ht="30" customHeight="1">
      <c r="A672" s="108"/>
      <c r="B672" s="108"/>
      <c r="C672" s="108"/>
      <c r="D672" s="108"/>
      <c r="E672" s="108"/>
      <c r="F672" s="108"/>
      <c r="G672" s="108"/>
      <c r="H672" s="108"/>
      <c r="I672" s="108"/>
      <c r="J672" s="108"/>
      <c r="K672" s="108"/>
      <c r="L672" s="108"/>
      <c r="M672" s="108"/>
      <c r="N672" s="108"/>
      <c r="O672" s="108"/>
      <c r="P672" s="191"/>
      <c r="Q672" s="108"/>
      <c r="R672" s="191"/>
      <c r="S672" s="191"/>
      <c r="T672" s="108"/>
      <c r="U672" s="108"/>
      <c r="V672" s="108"/>
      <c r="W672" s="108"/>
      <c r="X672" s="108"/>
      <c r="Y672" s="108"/>
      <c r="Z672" s="108"/>
      <c r="AA672" s="108"/>
      <c r="AB672" s="108"/>
      <c r="AC672" s="108"/>
      <c r="AD672" s="108"/>
    </row>
    <row r="673" spans="1:30" ht="30" customHeight="1">
      <c r="A673" s="108"/>
      <c r="B673" s="108"/>
      <c r="C673" s="108"/>
      <c r="D673" s="108"/>
      <c r="E673" s="108"/>
      <c r="F673" s="108"/>
      <c r="G673" s="108"/>
      <c r="H673" s="108"/>
      <c r="I673" s="108"/>
      <c r="J673" s="108"/>
      <c r="K673" s="108"/>
      <c r="L673" s="108"/>
      <c r="M673" s="108"/>
      <c r="N673" s="108"/>
      <c r="O673" s="108"/>
      <c r="P673" s="191"/>
      <c r="Q673" s="108"/>
      <c r="R673" s="191"/>
      <c r="S673" s="191"/>
      <c r="T673" s="108"/>
      <c r="U673" s="108"/>
      <c r="V673" s="108"/>
      <c r="W673" s="108"/>
      <c r="X673" s="108"/>
      <c r="Y673" s="108"/>
      <c r="Z673" s="108"/>
      <c r="AA673" s="108"/>
      <c r="AB673" s="108"/>
      <c r="AC673" s="108"/>
      <c r="AD673" s="108"/>
    </row>
    <row r="674" spans="1:30" ht="30" customHeight="1">
      <c r="A674" s="108"/>
      <c r="B674" s="108"/>
      <c r="C674" s="108"/>
      <c r="D674" s="108"/>
      <c r="E674" s="108"/>
      <c r="F674" s="108"/>
      <c r="G674" s="108"/>
      <c r="H674" s="108"/>
      <c r="I674" s="108"/>
      <c r="J674" s="108"/>
      <c r="K674" s="108"/>
      <c r="L674" s="108"/>
      <c r="M674" s="108"/>
      <c r="N674" s="108"/>
      <c r="O674" s="108"/>
      <c r="P674" s="191"/>
      <c r="Q674" s="108"/>
      <c r="R674" s="191"/>
      <c r="S674" s="191"/>
      <c r="T674" s="108"/>
      <c r="U674" s="108"/>
      <c r="V674" s="108"/>
      <c r="W674" s="108"/>
      <c r="X674" s="108"/>
      <c r="Y674" s="108"/>
      <c r="Z674" s="108"/>
      <c r="AA674" s="108"/>
      <c r="AB674" s="108"/>
      <c r="AC674" s="108"/>
      <c r="AD674" s="108"/>
    </row>
    <row r="675" spans="1:30" ht="30" customHeight="1">
      <c r="A675" s="108"/>
      <c r="B675" s="108"/>
      <c r="C675" s="108"/>
      <c r="D675" s="108"/>
      <c r="E675" s="108"/>
      <c r="F675" s="108"/>
      <c r="G675" s="108"/>
      <c r="H675" s="108"/>
      <c r="I675" s="108"/>
      <c r="J675" s="108"/>
      <c r="K675" s="108"/>
      <c r="L675" s="108"/>
      <c r="M675" s="108"/>
      <c r="N675" s="108"/>
      <c r="O675" s="108"/>
      <c r="P675" s="191"/>
      <c r="Q675" s="108"/>
      <c r="R675" s="191"/>
      <c r="S675" s="191"/>
      <c r="T675" s="108"/>
      <c r="U675" s="108"/>
      <c r="V675" s="108"/>
      <c r="W675" s="108"/>
      <c r="X675" s="108"/>
      <c r="Y675" s="108"/>
      <c r="Z675" s="108"/>
      <c r="AA675" s="108"/>
      <c r="AB675" s="108"/>
      <c r="AC675" s="108"/>
      <c r="AD675" s="108"/>
    </row>
    <row r="676" spans="1:30" ht="30" customHeight="1">
      <c r="A676" s="108"/>
      <c r="B676" s="108"/>
      <c r="C676" s="108"/>
      <c r="D676" s="108"/>
      <c r="E676" s="108"/>
      <c r="F676" s="108"/>
      <c r="G676" s="108"/>
      <c r="H676" s="108"/>
      <c r="I676" s="108"/>
      <c r="J676" s="108"/>
      <c r="K676" s="108"/>
      <c r="L676" s="108"/>
      <c r="M676" s="108"/>
      <c r="N676" s="108"/>
      <c r="O676" s="108"/>
      <c r="P676" s="191"/>
      <c r="Q676" s="108"/>
      <c r="R676" s="191"/>
      <c r="S676" s="191"/>
      <c r="T676" s="108"/>
      <c r="U676" s="108"/>
      <c r="V676" s="108"/>
      <c r="W676" s="108"/>
      <c r="X676" s="108"/>
      <c r="Y676" s="108"/>
      <c r="Z676" s="108"/>
      <c r="AA676" s="108"/>
      <c r="AB676" s="108"/>
      <c r="AC676" s="108"/>
      <c r="AD676" s="108"/>
    </row>
    <row r="677" spans="1:30" ht="30" customHeight="1">
      <c r="A677" s="108"/>
      <c r="B677" s="108"/>
      <c r="C677" s="108"/>
      <c r="D677" s="108"/>
      <c r="E677" s="108"/>
      <c r="F677" s="108"/>
      <c r="G677" s="108"/>
      <c r="H677" s="108"/>
      <c r="I677" s="108"/>
      <c r="J677" s="108"/>
      <c r="K677" s="108"/>
      <c r="L677" s="108"/>
      <c r="M677" s="108"/>
      <c r="N677" s="108"/>
      <c r="O677" s="108"/>
      <c r="P677" s="191"/>
      <c r="Q677" s="108"/>
      <c r="R677" s="191"/>
      <c r="S677" s="191"/>
      <c r="T677" s="108"/>
      <c r="U677" s="108"/>
      <c r="V677" s="108"/>
      <c r="W677" s="108"/>
      <c r="X677" s="108"/>
      <c r="Y677" s="108"/>
      <c r="Z677" s="108"/>
      <c r="AA677" s="108"/>
      <c r="AB677" s="108"/>
      <c r="AC677" s="108"/>
      <c r="AD677" s="108"/>
    </row>
    <row r="678" spans="1:30" ht="30" customHeight="1">
      <c r="A678" s="108"/>
      <c r="B678" s="108"/>
      <c r="C678" s="108"/>
      <c r="D678" s="108"/>
      <c r="E678" s="108"/>
      <c r="F678" s="108"/>
      <c r="G678" s="108"/>
      <c r="H678" s="108"/>
      <c r="I678" s="108"/>
      <c r="J678" s="108"/>
      <c r="K678" s="108"/>
      <c r="L678" s="108"/>
      <c r="M678" s="108"/>
      <c r="N678" s="108"/>
      <c r="O678" s="108"/>
      <c r="P678" s="191"/>
      <c r="Q678" s="108"/>
      <c r="R678" s="191"/>
      <c r="S678" s="191"/>
      <c r="T678" s="108"/>
      <c r="U678" s="108"/>
      <c r="V678" s="108"/>
      <c r="W678" s="108"/>
      <c r="X678" s="108"/>
      <c r="Y678" s="108"/>
      <c r="Z678" s="108"/>
      <c r="AA678" s="108"/>
      <c r="AB678" s="108"/>
      <c r="AC678" s="108"/>
      <c r="AD678" s="108"/>
    </row>
    <row r="679" spans="1:30" ht="30" customHeight="1">
      <c r="A679" s="108"/>
      <c r="B679" s="108"/>
      <c r="C679" s="108"/>
      <c r="D679" s="108"/>
      <c r="E679" s="108"/>
      <c r="F679" s="108"/>
      <c r="G679" s="108"/>
      <c r="H679" s="108"/>
      <c r="I679" s="108"/>
      <c r="J679" s="108"/>
      <c r="K679" s="108"/>
      <c r="L679" s="108"/>
      <c r="M679" s="108"/>
      <c r="N679" s="108"/>
      <c r="O679" s="108"/>
      <c r="P679" s="191"/>
      <c r="Q679" s="108"/>
      <c r="R679" s="191"/>
      <c r="S679" s="191"/>
      <c r="T679" s="108"/>
      <c r="U679" s="108"/>
      <c r="V679" s="108"/>
      <c r="W679" s="108"/>
      <c r="X679" s="108"/>
      <c r="Y679" s="108"/>
      <c r="Z679" s="108"/>
      <c r="AA679" s="108"/>
      <c r="AB679" s="108"/>
      <c r="AC679" s="108"/>
      <c r="AD679" s="108"/>
    </row>
    <row r="680" spans="1:30" ht="30" customHeight="1">
      <c r="A680" s="108"/>
      <c r="B680" s="108"/>
      <c r="C680" s="108"/>
      <c r="D680" s="108"/>
      <c r="E680" s="108"/>
      <c r="F680" s="108"/>
      <c r="G680" s="108"/>
      <c r="H680" s="108"/>
      <c r="I680" s="108"/>
      <c r="J680" s="108"/>
      <c r="K680" s="108"/>
      <c r="L680" s="108"/>
      <c r="M680" s="108"/>
      <c r="N680" s="108"/>
      <c r="O680" s="108"/>
      <c r="P680" s="191"/>
      <c r="Q680" s="108"/>
      <c r="R680" s="191"/>
      <c r="S680" s="191"/>
      <c r="T680" s="108"/>
      <c r="U680" s="108"/>
      <c r="V680" s="108"/>
      <c r="W680" s="108"/>
      <c r="X680" s="108"/>
      <c r="Y680" s="108"/>
      <c r="Z680" s="108"/>
      <c r="AA680" s="108"/>
      <c r="AB680" s="108"/>
      <c r="AC680" s="108"/>
      <c r="AD680" s="108"/>
    </row>
    <row r="681" spans="1:30" ht="30" customHeight="1">
      <c r="A681" s="108"/>
      <c r="B681" s="108"/>
      <c r="C681" s="108"/>
      <c r="D681" s="108"/>
      <c r="E681" s="108"/>
      <c r="F681" s="108"/>
      <c r="G681" s="108"/>
      <c r="H681" s="108"/>
      <c r="I681" s="108"/>
      <c r="J681" s="108"/>
      <c r="K681" s="108"/>
      <c r="L681" s="108"/>
      <c r="M681" s="108"/>
      <c r="N681" s="108"/>
      <c r="O681" s="108"/>
      <c r="P681" s="191"/>
      <c r="Q681" s="108"/>
      <c r="R681" s="191"/>
      <c r="S681" s="191"/>
      <c r="T681" s="108"/>
      <c r="U681" s="108"/>
      <c r="V681" s="108"/>
      <c r="W681" s="108"/>
      <c r="X681" s="108"/>
      <c r="Y681" s="108"/>
      <c r="Z681" s="108"/>
      <c r="AA681" s="108"/>
      <c r="AB681" s="108"/>
      <c r="AC681" s="108"/>
      <c r="AD681" s="108"/>
    </row>
    <row r="682" spans="1:30" ht="30" customHeight="1">
      <c r="A682" s="108"/>
      <c r="B682" s="108"/>
      <c r="C682" s="108"/>
      <c r="D682" s="108"/>
      <c r="E682" s="108"/>
      <c r="F682" s="108"/>
      <c r="G682" s="108"/>
      <c r="H682" s="108"/>
      <c r="I682" s="108"/>
      <c r="J682" s="108"/>
      <c r="K682" s="108"/>
      <c r="L682" s="108"/>
      <c r="M682" s="108"/>
      <c r="N682" s="108"/>
      <c r="O682" s="108"/>
      <c r="P682" s="191"/>
      <c r="Q682" s="108"/>
      <c r="R682" s="191"/>
      <c r="S682" s="191"/>
      <c r="T682" s="108"/>
      <c r="U682" s="108"/>
      <c r="V682" s="108"/>
      <c r="W682" s="108"/>
      <c r="X682" s="108"/>
      <c r="Y682" s="108"/>
      <c r="Z682" s="108"/>
      <c r="AA682" s="108"/>
      <c r="AB682" s="108"/>
      <c r="AC682" s="108"/>
      <c r="AD682" s="108"/>
    </row>
    <row r="683" spans="1:30" ht="30" customHeight="1">
      <c r="A683" s="108"/>
      <c r="B683" s="108"/>
      <c r="C683" s="108"/>
      <c r="D683" s="108"/>
      <c r="E683" s="108"/>
      <c r="F683" s="108"/>
      <c r="G683" s="108"/>
      <c r="H683" s="108"/>
      <c r="I683" s="108"/>
      <c r="J683" s="108"/>
      <c r="K683" s="108"/>
      <c r="L683" s="108"/>
      <c r="M683" s="108"/>
      <c r="N683" s="108"/>
      <c r="O683" s="108"/>
      <c r="P683" s="191"/>
      <c r="Q683" s="108"/>
      <c r="R683" s="191"/>
      <c r="S683" s="191"/>
      <c r="T683" s="108"/>
      <c r="U683" s="108"/>
      <c r="V683" s="108"/>
      <c r="W683" s="108"/>
      <c r="X683" s="108"/>
      <c r="Y683" s="108"/>
      <c r="Z683" s="108"/>
      <c r="AA683" s="108"/>
      <c r="AB683" s="108"/>
      <c r="AC683" s="108"/>
      <c r="AD683" s="108"/>
    </row>
    <row r="684" spans="1:30" ht="30" customHeight="1">
      <c r="A684" s="108"/>
      <c r="B684" s="108"/>
      <c r="C684" s="108"/>
      <c r="D684" s="108"/>
      <c r="E684" s="108"/>
      <c r="F684" s="108"/>
      <c r="G684" s="108"/>
      <c r="H684" s="108"/>
      <c r="I684" s="108"/>
      <c r="J684" s="108"/>
      <c r="K684" s="108"/>
      <c r="L684" s="108"/>
      <c r="M684" s="108"/>
      <c r="N684" s="108"/>
      <c r="O684" s="108"/>
      <c r="P684" s="191"/>
      <c r="Q684" s="108"/>
      <c r="R684" s="191"/>
      <c r="S684" s="191"/>
      <c r="T684" s="108"/>
      <c r="U684" s="108"/>
      <c r="V684" s="108"/>
      <c r="W684" s="108"/>
      <c r="X684" s="108"/>
      <c r="Y684" s="108"/>
      <c r="Z684" s="108"/>
      <c r="AA684" s="108"/>
      <c r="AB684" s="108"/>
      <c r="AC684" s="108"/>
      <c r="AD684" s="108"/>
    </row>
    <row r="685" spans="1:30" ht="30" customHeight="1">
      <c r="A685" s="108"/>
      <c r="B685" s="108"/>
      <c r="C685" s="108"/>
      <c r="D685" s="108"/>
      <c r="E685" s="108"/>
      <c r="F685" s="108"/>
      <c r="G685" s="108"/>
      <c r="H685" s="108"/>
      <c r="I685" s="108"/>
      <c r="J685" s="108"/>
      <c r="K685" s="108"/>
      <c r="L685" s="108"/>
      <c r="M685" s="108"/>
      <c r="N685" s="108"/>
      <c r="O685" s="108"/>
      <c r="P685" s="191"/>
      <c r="Q685" s="108"/>
      <c r="R685" s="191"/>
      <c r="S685" s="191"/>
      <c r="T685" s="108"/>
      <c r="U685" s="108"/>
      <c r="V685" s="108"/>
      <c r="W685" s="108"/>
      <c r="X685" s="108"/>
      <c r="Y685" s="108"/>
      <c r="Z685" s="108"/>
      <c r="AA685" s="108"/>
      <c r="AB685" s="108"/>
      <c r="AC685" s="108"/>
      <c r="AD685" s="108"/>
    </row>
    <row r="686" spans="1:30" ht="30" customHeight="1">
      <c r="A686" s="108"/>
      <c r="B686" s="108"/>
      <c r="C686" s="108"/>
      <c r="D686" s="108"/>
      <c r="E686" s="108"/>
      <c r="F686" s="108"/>
      <c r="G686" s="108"/>
      <c r="H686" s="108"/>
      <c r="I686" s="108"/>
      <c r="J686" s="108"/>
      <c r="K686" s="108"/>
      <c r="L686" s="108"/>
      <c r="M686" s="108"/>
      <c r="N686" s="108"/>
      <c r="O686" s="108"/>
      <c r="P686" s="191"/>
      <c r="Q686" s="108"/>
      <c r="R686" s="191"/>
      <c r="S686" s="191"/>
      <c r="T686" s="108"/>
      <c r="U686" s="108"/>
      <c r="V686" s="108"/>
      <c r="W686" s="108"/>
      <c r="X686" s="108"/>
      <c r="Y686" s="108"/>
      <c r="Z686" s="108"/>
      <c r="AA686" s="108"/>
      <c r="AB686" s="108"/>
      <c r="AC686" s="108"/>
      <c r="AD686" s="108"/>
    </row>
    <row r="687" spans="1:30" ht="30" customHeight="1">
      <c r="A687" s="108"/>
      <c r="B687" s="108"/>
      <c r="C687" s="108"/>
      <c r="D687" s="108"/>
      <c r="E687" s="108"/>
      <c r="F687" s="108"/>
      <c r="G687" s="108"/>
      <c r="H687" s="108"/>
      <c r="I687" s="108"/>
      <c r="J687" s="108"/>
      <c r="K687" s="108"/>
      <c r="L687" s="108"/>
      <c r="M687" s="108"/>
      <c r="N687" s="108"/>
      <c r="O687" s="108"/>
      <c r="P687" s="191"/>
      <c r="Q687" s="108"/>
      <c r="R687" s="191"/>
      <c r="S687" s="191"/>
      <c r="T687" s="108"/>
      <c r="U687" s="108"/>
      <c r="V687" s="108"/>
      <c r="W687" s="108"/>
      <c r="X687" s="108"/>
      <c r="Y687" s="108"/>
      <c r="Z687" s="108"/>
      <c r="AA687" s="108"/>
      <c r="AB687" s="108"/>
      <c r="AC687" s="108"/>
      <c r="AD687" s="108"/>
    </row>
    <row r="688" spans="1:30" ht="30" customHeight="1">
      <c r="A688" s="108"/>
      <c r="B688" s="108"/>
      <c r="C688" s="108"/>
      <c r="D688" s="108"/>
      <c r="E688" s="108"/>
      <c r="F688" s="108"/>
      <c r="G688" s="108"/>
      <c r="H688" s="108"/>
      <c r="I688" s="108"/>
      <c r="J688" s="108"/>
      <c r="K688" s="108"/>
      <c r="L688" s="108"/>
      <c r="M688" s="108"/>
      <c r="N688" s="108"/>
      <c r="O688" s="108"/>
      <c r="P688" s="191"/>
      <c r="Q688" s="108"/>
      <c r="R688" s="191"/>
      <c r="S688" s="191"/>
      <c r="T688" s="108"/>
      <c r="U688" s="108"/>
      <c r="V688" s="108"/>
      <c r="W688" s="108"/>
      <c r="X688" s="108"/>
      <c r="Y688" s="108"/>
      <c r="Z688" s="108"/>
      <c r="AA688" s="108"/>
      <c r="AB688" s="108"/>
      <c r="AC688" s="108"/>
      <c r="AD688" s="108"/>
    </row>
    <row r="689" spans="1:30" ht="30" customHeight="1">
      <c r="A689" s="108"/>
      <c r="B689" s="108"/>
      <c r="C689" s="108"/>
      <c r="D689" s="108"/>
      <c r="E689" s="108"/>
      <c r="F689" s="108"/>
      <c r="G689" s="108"/>
      <c r="H689" s="108"/>
      <c r="I689" s="108"/>
      <c r="J689" s="108"/>
      <c r="K689" s="108"/>
      <c r="L689" s="108"/>
      <c r="M689" s="108"/>
      <c r="N689" s="108"/>
      <c r="O689" s="108"/>
      <c r="P689" s="191"/>
      <c r="Q689" s="108"/>
      <c r="R689" s="191"/>
      <c r="S689" s="191"/>
      <c r="T689" s="108"/>
      <c r="U689" s="108"/>
      <c r="V689" s="108"/>
      <c r="W689" s="108"/>
      <c r="X689" s="108"/>
      <c r="Y689" s="108"/>
      <c r="Z689" s="108"/>
      <c r="AA689" s="108"/>
      <c r="AB689" s="108"/>
      <c r="AC689" s="108"/>
      <c r="AD689" s="108"/>
    </row>
    <row r="690" spans="1:30" ht="30" customHeight="1">
      <c r="A690" s="108"/>
      <c r="B690" s="108"/>
      <c r="C690" s="108"/>
      <c r="D690" s="108"/>
      <c r="E690" s="108"/>
      <c r="F690" s="108"/>
      <c r="G690" s="108"/>
      <c r="H690" s="108"/>
      <c r="I690" s="108"/>
      <c r="J690" s="108"/>
      <c r="K690" s="108"/>
      <c r="L690" s="108"/>
      <c r="M690" s="108"/>
      <c r="N690" s="108"/>
      <c r="O690" s="108"/>
      <c r="P690" s="191"/>
      <c r="Q690" s="108"/>
      <c r="R690" s="191"/>
      <c r="S690" s="191"/>
      <c r="T690" s="108"/>
      <c r="U690" s="108"/>
      <c r="V690" s="108"/>
      <c r="W690" s="108"/>
      <c r="X690" s="108"/>
      <c r="Y690" s="108"/>
      <c r="Z690" s="108"/>
      <c r="AA690" s="108"/>
      <c r="AB690" s="108"/>
      <c r="AC690" s="108"/>
      <c r="AD690" s="108"/>
    </row>
    <row r="691" spans="1:30" ht="30" customHeight="1">
      <c r="A691" s="108"/>
      <c r="B691" s="108"/>
      <c r="C691" s="108"/>
      <c r="D691" s="108"/>
      <c r="E691" s="108"/>
      <c r="F691" s="108"/>
      <c r="G691" s="108"/>
      <c r="H691" s="108"/>
      <c r="I691" s="108"/>
      <c r="J691" s="108"/>
      <c r="K691" s="108"/>
      <c r="L691" s="108"/>
      <c r="M691" s="108"/>
      <c r="N691" s="108"/>
      <c r="O691" s="108"/>
      <c r="P691" s="191"/>
      <c r="Q691" s="108"/>
      <c r="R691" s="191"/>
      <c r="S691" s="191"/>
      <c r="T691" s="108"/>
      <c r="U691" s="108"/>
      <c r="V691" s="108"/>
      <c r="W691" s="108"/>
      <c r="X691" s="108"/>
      <c r="Y691" s="108"/>
      <c r="Z691" s="108"/>
      <c r="AA691" s="108"/>
      <c r="AB691" s="108"/>
      <c r="AC691" s="108"/>
      <c r="AD691" s="108"/>
    </row>
    <row r="692" spans="1:30" ht="30" customHeight="1">
      <c r="A692" s="108"/>
      <c r="B692" s="108"/>
      <c r="C692" s="108"/>
      <c r="D692" s="108"/>
      <c r="E692" s="108"/>
      <c r="F692" s="108"/>
      <c r="G692" s="108"/>
      <c r="H692" s="108"/>
      <c r="I692" s="108"/>
      <c r="J692" s="108"/>
      <c r="K692" s="108"/>
      <c r="L692" s="108"/>
      <c r="M692" s="108"/>
      <c r="N692" s="108"/>
      <c r="O692" s="108"/>
      <c r="P692" s="191"/>
      <c r="Q692" s="108"/>
      <c r="R692" s="191"/>
      <c r="S692" s="191"/>
      <c r="T692" s="108"/>
      <c r="U692" s="108"/>
      <c r="V692" s="108"/>
      <c r="W692" s="108"/>
      <c r="X692" s="108"/>
      <c r="Y692" s="108"/>
      <c r="Z692" s="108"/>
      <c r="AA692" s="108"/>
      <c r="AB692" s="108"/>
      <c r="AC692" s="108"/>
      <c r="AD692" s="108"/>
    </row>
    <row r="693" spans="1:30" ht="30" customHeight="1">
      <c r="A693" s="108"/>
      <c r="B693" s="108"/>
      <c r="C693" s="108"/>
      <c r="D693" s="108"/>
      <c r="E693" s="108"/>
      <c r="F693" s="108"/>
      <c r="G693" s="108"/>
      <c r="H693" s="108"/>
      <c r="I693" s="108"/>
      <c r="J693" s="108"/>
      <c r="K693" s="108"/>
      <c r="L693" s="108"/>
      <c r="M693" s="108"/>
      <c r="N693" s="108"/>
      <c r="O693" s="108"/>
      <c r="P693" s="191"/>
      <c r="Q693" s="108"/>
      <c r="R693" s="191"/>
      <c r="S693" s="191"/>
      <c r="T693" s="108"/>
      <c r="U693" s="108"/>
      <c r="V693" s="108"/>
      <c r="W693" s="108"/>
      <c r="X693" s="108"/>
      <c r="Y693" s="108"/>
      <c r="Z693" s="108"/>
      <c r="AA693" s="108"/>
      <c r="AB693" s="108"/>
      <c r="AC693" s="108"/>
      <c r="AD693" s="108"/>
    </row>
    <row r="694" spans="1:30" ht="30" customHeight="1">
      <c r="A694" s="108"/>
      <c r="B694" s="108"/>
      <c r="C694" s="108"/>
      <c r="D694" s="108"/>
      <c r="E694" s="108"/>
      <c r="F694" s="108"/>
      <c r="G694" s="108"/>
      <c r="H694" s="108"/>
      <c r="I694" s="108"/>
      <c r="J694" s="108"/>
      <c r="K694" s="108"/>
      <c r="L694" s="108"/>
      <c r="M694" s="108"/>
      <c r="N694" s="108"/>
      <c r="O694" s="108"/>
      <c r="P694" s="191"/>
      <c r="Q694" s="108"/>
      <c r="R694" s="191"/>
      <c r="S694" s="191"/>
      <c r="T694" s="108"/>
      <c r="U694" s="108"/>
      <c r="V694" s="108"/>
      <c r="W694" s="108"/>
      <c r="X694" s="108"/>
      <c r="Y694" s="108"/>
      <c r="Z694" s="108"/>
      <c r="AA694" s="108"/>
      <c r="AB694" s="108"/>
      <c r="AC694" s="108"/>
      <c r="AD694" s="108"/>
    </row>
    <row r="695" spans="1:30" ht="30" customHeight="1">
      <c r="A695" s="108"/>
      <c r="B695" s="108"/>
      <c r="C695" s="108"/>
      <c r="D695" s="108"/>
      <c r="E695" s="108"/>
      <c r="F695" s="108"/>
      <c r="G695" s="108"/>
      <c r="H695" s="108"/>
      <c r="I695" s="108"/>
      <c r="J695" s="108"/>
      <c r="K695" s="108"/>
      <c r="L695" s="108"/>
      <c r="M695" s="108"/>
      <c r="N695" s="108"/>
      <c r="O695" s="108"/>
      <c r="P695" s="191"/>
      <c r="Q695" s="108"/>
      <c r="R695" s="191"/>
      <c r="S695" s="191"/>
      <c r="T695" s="108"/>
      <c r="U695" s="108"/>
      <c r="V695" s="108"/>
      <c r="W695" s="108"/>
      <c r="X695" s="108"/>
      <c r="Y695" s="108"/>
      <c r="Z695" s="108"/>
      <c r="AA695" s="108"/>
      <c r="AB695" s="108"/>
      <c r="AC695" s="108"/>
      <c r="AD695" s="108"/>
    </row>
    <row r="696" spans="1:30" ht="30" customHeight="1">
      <c r="A696" s="108"/>
      <c r="B696" s="108"/>
      <c r="C696" s="108"/>
      <c r="D696" s="108"/>
      <c r="E696" s="108"/>
      <c r="F696" s="108"/>
      <c r="G696" s="108"/>
      <c r="H696" s="108"/>
      <c r="I696" s="108"/>
      <c r="J696" s="108"/>
      <c r="K696" s="108"/>
      <c r="L696" s="108"/>
      <c r="M696" s="108"/>
      <c r="N696" s="108"/>
      <c r="O696" s="108"/>
      <c r="P696" s="191"/>
      <c r="Q696" s="108"/>
      <c r="R696" s="191"/>
      <c r="S696" s="191"/>
      <c r="T696" s="108"/>
      <c r="U696" s="108"/>
      <c r="V696" s="108"/>
      <c r="W696" s="108"/>
      <c r="X696" s="108"/>
      <c r="Y696" s="108"/>
      <c r="Z696" s="108"/>
      <c r="AA696" s="108"/>
      <c r="AB696" s="108"/>
      <c r="AC696" s="108"/>
      <c r="AD696" s="108"/>
    </row>
    <row r="697" spans="1:30" ht="30" customHeight="1">
      <c r="A697" s="108"/>
      <c r="B697" s="108"/>
      <c r="C697" s="108"/>
      <c r="D697" s="108"/>
      <c r="E697" s="108"/>
      <c r="F697" s="108"/>
      <c r="G697" s="108"/>
      <c r="H697" s="108"/>
      <c r="I697" s="108"/>
      <c r="J697" s="108"/>
      <c r="K697" s="108"/>
      <c r="L697" s="108"/>
      <c r="M697" s="108"/>
      <c r="N697" s="108"/>
      <c r="O697" s="108"/>
      <c r="P697" s="191"/>
      <c r="Q697" s="108"/>
      <c r="R697" s="191"/>
      <c r="S697" s="191"/>
      <c r="T697" s="108"/>
      <c r="U697" s="108"/>
      <c r="V697" s="108"/>
      <c r="W697" s="108"/>
      <c r="X697" s="108"/>
      <c r="Y697" s="108"/>
      <c r="Z697" s="108"/>
      <c r="AA697" s="108"/>
      <c r="AB697" s="108"/>
      <c r="AC697" s="108"/>
      <c r="AD697" s="108"/>
    </row>
    <row r="698" spans="1:30" ht="30" customHeight="1">
      <c r="A698" s="108"/>
      <c r="B698" s="108"/>
      <c r="C698" s="108"/>
      <c r="D698" s="108"/>
      <c r="E698" s="108"/>
      <c r="F698" s="108"/>
      <c r="G698" s="108"/>
      <c r="H698" s="108"/>
      <c r="I698" s="108"/>
      <c r="J698" s="108"/>
      <c r="K698" s="108"/>
      <c r="L698" s="108"/>
      <c r="M698" s="108"/>
      <c r="N698" s="108"/>
      <c r="O698" s="108"/>
      <c r="P698" s="191"/>
      <c r="Q698" s="108"/>
      <c r="R698" s="191"/>
      <c r="S698" s="191"/>
      <c r="T698" s="108"/>
      <c r="U698" s="108"/>
      <c r="V698" s="108"/>
      <c r="W698" s="108"/>
      <c r="X698" s="108"/>
      <c r="Y698" s="108"/>
      <c r="Z698" s="108"/>
      <c r="AA698" s="108"/>
      <c r="AB698" s="108"/>
      <c r="AC698" s="108"/>
      <c r="AD698" s="108"/>
    </row>
    <row r="699" spans="1:30" ht="30" customHeight="1">
      <c r="A699" s="108"/>
      <c r="B699" s="108"/>
      <c r="C699" s="108"/>
      <c r="D699" s="108"/>
      <c r="E699" s="108"/>
      <c r="F699" s="108"/>
      <c r="G699" s="108"/>
      <c r="H699" s="108"/>
      <c r="I699" s="108"/>
      <c r="J699" s="108"/>
      <c r="K699" s="108"/>
      <c r="L699" s="108"/>
      <c r="M699" s="108"/>
      <c r="N699" s="108"/>
      <c r="O699" s="108"/>
      <c r="P699" s="191"/>
      <c r="Q699" s="108"/>
      <c r="R699" s="191"/>
      <c r="S699" s="191"/>
      <c r="T699" s="108"/>
      <c r="U699" s="108"/>
      <c r="V699" s="108"/>
      <c r="W699" s="108"/>
      <c r="X699" s="108"/>
      <c r="Y699" s="108"/>
      <c r="Z699" s="108"/>
      <c r="AA699" s="108"/>
      <c r="AB699" s="108"/>
      <c r="AC699" s="108"/>
      <c r="AD699" s="108"/>
    </row>
    <row r="700" spans="1:30" ht="30" customHeight="1">
      <c r="A700" s="108"/>
      <c r="B700" s="108"/>
      <c r="C700" s="108"/>
      <c r="D700" s="108"/>
      <c r="E700" s="108"/>
      <c r="F700" s="108"/>
      <c r="G700" s="108"/>
      <c r="H700" s="108"/>
      <c r="I700" s="108"/>
      <c r="J700" s="108"/>
      <c r="K700" s="108"/>
      <c r="L700" s="108"/>
      <c r="M700" s="108"/>
      <c r="N700" s="108"/>
      <c r="O700" s="108"/>
      <c r="P700" s="191"/>
      <c r="Q700" s="108"/>
      <c r="R700" s="191"/>
      <c r="S700" s="191"/>
      <c r="T700" s="108"/>
      <c r="U700" s="108"/>
      <c r="V700" s="108"/>
      <c r="W700" s="108"/>
      <c r="X700" s="108"/>
      <c r="Y700" s="108"/>
      <c r="Z700" s="108"/>
      <c r="AA700" s="108"/>
      <c r="AB700" s="108"/>
      <c r="AC700" s="108"/>
      <c r="AD700" s="108"/>
    </row>
    <row r="701" spans="1:30" ht="30" customHeight="1">
      <c r="A701" s="108"/>
      <c r="B701" s="108"/>
      <c r="C701" s="108"/>
      <c r="D701" s="108"/>
      <c r="E701" s="108"/>
      <c r="F701" s="108"/>
      <c r="G701" s="108"/>
      <c r="H701" s="108"/>
      <c r="I701" s="108"/>
      <c r="J701" s="108"/>
      <c r="K701" s="108"/>
      <c r="L701" s="108"/>
      <c r="M701" s="108"/>
      <c r="N701" s="108"/>
      <c r="O701" s="108"/>
      <c r="P701" s="191"/>
      <c r="Q701" s="108"/>
      <c r="R701" s="191"/>
      <c r="S701" s="191"/>
      <c r="T701" s="108"/>
      <c r="U701" s="108"/>
      <c r="V701" s="108"/>
      <c r="W701" s="108"/>
      <c r="X701" s="108"/>
      <c r="Y701" s="108"/>
      <c r="Z701" s="108"/>
      <c r="AA701" s="108"/>
      <c r="AB701" s="108"/>
      <c r="AC701" s="108"/>
      <c r="AD701" s="108"/>
    </row>
    <row r="702" spans="1:30" ht="30" customHeight="1">
      <c r="A702" s="108"/>
      <c r="B702" s="108"/>
      <c r="C702" s="108"/>
      <c r="D702" s="108"/>
      <c r="E702" s="108"/>
      <c r="F702" s="108"/>
      <c r="G702" s="108"/>
      <c r="H702" s="108"/>
      <c r="I702" s="108"/>
      <c r="J702" s="108"/>
      <c r="K702" s="108"/>
      <c r="L702" s="108"/>
      <c r="M702" s="108"/>
      <c r="N702" s="108"/>
      <c r="O702" s="108"/>
      <c r="P702" s="191"/>
      <c r="Q702" s="108"/>
      <c r="R702" s="191"/>
      <c r="S702" s="191"/>
      <c r="T702" s="108"/>
      <c r="U702" s="108"/>
      <c r="V702" s="108"/>
      <c r="W702" s="108"/>
      <c r="X702" s="108"/>
      <c r="Y702" s="108"/>
      <c r="Z702" s="108"/>
      <c r="AA702" s="108"/>
      <c r="AB702" s="108"/>
      <c r="AC702" s="108"/>
      <c r="AD702" s="108"/>
    </row>
    <row r="703" spans="1:30" ht="30" customHeight="1">
      <c r="A703" s="108"/>
      <c r="B703" s="108"/>
      <c r="C703" s="108"/>
      <c r="D703" s="108"/>
      <c r="E703" s="108"/>
      <c r="F703" s="108"/>
      <c r="G703" s="108"/>
      <c r="H703" s="108"/>
      <c r="I703" s="108"/>
      <c r="J703" s="108"/>
      <c r="K703" s="108"/>
      <c r="L703" s="108"/>
      <c r="M703" s="108"/>
      <c r="N703" s="108"/>
      <c r="O703" s="108"/>
      <c r="P703" s="191"/>
      <c r="Q703" s="108"/>
      <c r="R703" s="191"/>
      <c r="S703" s="191"/>
      <c r="T703" s="108"/>
      <c r="U703" s="108"/>
      <c r="V703" s="108"/>
      <c r="W703" s="108"/>
      <c r="X703" s="108"/>
      <c r="Y703" s="108"/>
      <c r="Z703" s="108"/>
      <c r="AA703" s="108"/>
      <c r="AB703" s="108"/>
      <c r="AC703" s="108"/>
      <c r="AD703" s="108"/>
    </row>
    <row r="704" spans="1:30" ht="30" customHeight="1">
      <c r="A704" s="108"/>
      <c r="B704" s="108"/>
      <c r="C704" s="108"/>
      <c r="D704" s="108"/>
      <c r="E704" s="108"/>
      <c r="F704" s="108"/>
      <c r="G704" s="108"/>
      <c r="H704" s="108"/>
      <c r="I704" s="108"/>
      <c r="J704" s="108"/>
      <c r="K704" s="108"/>
      <c r="L704" s="108"/>
      <c r="M704" s="108"/>
      <c r="N704" s="108"/>
      <c r="O704" s="108"/>
      <c r="P704" s="191"/>
      <c r="Q704" s="108"/>
      <c r="R704" s="191"/>
      <c r="S704" s="191"/>
      <c r="T704" s="108"/>
      <c r="U704" s="108"/>
      <c r="V704" s="108"/>
      <c r="W704" s="108"/>
      <c r="X704" s="108"/>
      <c r="Y704" s="108"/>
      <c r="Z704" s="108"/>
      <c r="AA704" s="108"/>
      <c r="AB704" s="108"/>
      <c r="AC704" s="108"/>
      <c r="AD704" s="108"/>
    </row>
    <row r="705" spans="1:30" ht="30" customHeight="1">
      <c r="A705" s="108"/>
      <c r="B705" s="108"/>
      <c r="C705" s="108"/>
      <c r="D705" s="108"/>
      <c r="E705" s="108"/>
      <c r="F705" s="108"/>
      <c r="G705" s="108"/>
      <c r="H705" s="108"/>
      <c r="I705" s="108"/>
      <c r="J705" s="108"/>
      <c r="K705" s="108"/>
      <c r="L705" s="108"/>
      <c r="M705" s="108"/>
      <c r="N705" s="108"/>
      <c r="O705" s="108"/>
      <c r="P705" s="191"/>
      <c r="Q705" s="108"/>
      <c r="R705" s="191"/>
      <c r="S705" s="191"/>
      <c r="T705" s="108"/>
      <c r="U705" s="108"/>
      <c r="V705" s="108"/>
      <c r="W705" s="108"/>
      <c r="X705" s="108"/>
      <c r="Y705" s="108"/>
      <c r="Z705" s="108"/>
      <c r="AA705" s="108"/>
      <c r="AB705" s="108"/>
      <c r="AC705" s="108"/>
      <c r="AD705" s="108"/>
    </row>
    <row r="706" spans="1:30" ht="30" customHeight="1">
      <c r="A706" s="108"/>
      <c r="B706" s="108"/>
      <c r="C706" s="108"/>
      <c r="D706" s="108"/>
      <c r="E706" s="108"/>
      <c r="F706" s="108"/>
      <c r="G706" s="108"/>
      <c r="H706" s="108"/>
      <c r="I706" s="108"/>
      <c r="J706" s="108"/>
      <c r="K706" s="108"/>
      <c r="L706" s="108"/>
      <c r="M706" s="108"/>
      <c r="N706" s="108"/>
      <c r="O706" s="108"/>
      <c r="P706" s="191"/>
      <c r="Q706" s="108"/>
      <c r="R706" s="191"/>
      <c r="S706" s="191"/>
      <c r="T706" s="108"/>
      <c r="U706" s="108"/>
      <c r="V706" s="108"/>
      <c r="W706" s="108"/>
      <c r="X706" s="108"/>
      <c r="Y706" s="108"/>
      <c r="Z706" s="108"/>
      <c r="AA706" s="108"/>
      <c r="AB706" s="108"/>
      <c r="AC706" s="108"/>
      <c r="AD706" s="108"/>
    </row>
    <row r="707" spans="1:30" ht="30" customHeight="1">
      <c r="A707" s="108"/>
      <c r="B707" s="108"/>
      <c r="C707" s="108"/>
      <c r="D707" s="108"/>
      <c r="E707" s="108"/>
      <c r="F707" s="108"/>
      <c r="G707" s="108"/>
      <c r="H707" s="108"/>
      <c r="I707" s="108"/>
      <c r="J707" s="108"/>
      <c r="K707" s="108"/>
      <c r="L707" s="108"/>
      <c r="M707" s="108"/>
      <c r="N707" s="108"/>
      <c r="O707" s="108"/>
      <c r="P707" s="191"/>
      <c r="Q707" s="108"/>
      <c r="R707" s="191"/>
      <c r="S707" s="191"/>
      <c r="T707" s="108"/>
      <c r="U707" s="108"/>
      <c r="V707" s="108"/>
      <c r="W707" s="108"/>
      <c r="X707" s="108"/>
      <c r="Y707" s="108"/>
      <c r="Z707" s="108"/>
      <c r="AA707" s="108"/>
      <c r="AB707" s="108"/>
      <c r="AC707" s="108"/>
      <c r="AD707" s="108"/>
    </row>
    <row r="708" spans="1:30" ht="30" customHeight="1">
      <c r="A708" s="108"/>
      <c r="B708" s="108"/>
      <c r="C708" s="108"/>
      <c r="D708" s="108"/>
      <c r="E708" s="108"/>
      <c r="F708" s="108"/>
      <c r="G708" s="108"/>
      <c r="H708" s="108"/>
      <c r="I708" s="108"/>
      <c r="J708" s="108"/>
      <c r="K708" s="108"/>
      <c r="L708" s="108"/>
      <c r="M708" s="108"/>
      <c r="N708" s="108"/>
      <c r="O708" s="108"/>
      <c r="P708" s="191"/>
      <c r="Q708" s="108"/>
      <c r="R708" s="191"/>
      <c r="S708" s="191"/>
      <c r="T708" s="108"/>
      <c r="U708" s="108"/>
      <c r="V708" s="108"/>
      <c r="W708" s="108"/>
      <c r="X708" s="108"/>
      <c r="Y708" s="108"/>
      <c r="Z708" s="108"/>
      <c r="AA708" s="108"/>
      <c r="AB708" s="108"/>
      <c r="AC708" s="108"/>
      <c r="AD708" s="108"/>
    </row>
    <row r="709" spans="1:30" ht="30" customHeight="1">
      <c r="A709" s="108"/>
      <c r="B709" s="108"/>
      <c r="C709" s="108"/>
      <c r="D709" s="108"/>
      <c r="E709" s="108"/>
      <c r="F709" s="108"/>
      <c r="G709" s="108"/>
      <c r="H709" s="108"/>
      <c r="I709" s="108"/>
      <c r="J709" s="108"/>
      <c r="K709" s="108"/>
      <c r="L709" s="108"/>
      <c r="M709" s="108"/>
      <c r="N709" s="108"/>
      <c r="O709" s="108"/>
      <c r="P709" s="191"/>
      <c r="Q709" s="108"/>
      <c r="R709" s="191"/>
      <c r="S709" s="191"/>
      <c r="T709" s="108"/>
      <c r="U709" s="108"/>
      <c r="V709" s="108"/>
      <c r="W709" s="108"/>
      <c r="X709" s="108"/>
      <c r="Y709" s="108"/>
      <c r="Z709" s="108"/>
      <c r="AA709" s="108"/>
      <c r="AB709" s="108"/>
      <c r="AC709" s="108"/>
      <c r="AD709" s="108"/>
    </row>
    <row r="710" spans="1:30" ht="30" customHeight="1">
      <c r="A710" s="108"/>
      <c r="B710" s="108"/>
      <c r="C710" s="108"/>
      <c r="D710" s="108"/>
      <c r="E710" s="108"/>
      <c r="F710" s="108"/>
      <c r="G710" s="108"/>
      <c r="H710" s="108"/>
      <c r="I710" s="108"/>
      <c r="J710" s="108"/>
      <c r="K710" s="108"/>
      <c r="L710" s="108"/>
      <c r="M710" s="108"/>
      <c r="N710" s="108"/>
      <c r="O710" s="108"/>
      <c r="P710" s="191"/>
      <c r="Q710" s="108"/>
      <c r="R710" s="191"/>
      <c r="S710" s="191"/>
      <c r="T710" s="108"/>
      <c r="U710" s="108"/>
      <c r="V710" s="108"/>
      <c r="W710" s="108"/>
      <c r="X710" s="108"/>
      <c r="Y710" s="108"/>
      <c r="Z710" s="108"/>
      <c r="AA710" s="108"/>
      <c r="AB710" s="108"/>
      <c r="AC710" s="108"/>
      <c r="AD710" s="108"/>
    </row>
    <row r="711" spans="1:30" ht="30" customHeight="1">
      <c r="A711" s="108"/>
      <c r="B711" s="108"/>
      <c r="C711" s="108"/>
      <c r="D711" s="108"/>
      <c r="E711" s="108"/>
      <c r="F711" s="108"/>
      <c r="G711" s="108"/>
      <c r="H711" s="108"/>
      <c r="I711" s="108"/>
      <c r="J711" s="108"/>
      <c r="K711" s="108"/>
      <c r="L711" s="108"/>
      <c r="M711" s="108"/>
      <c r="N711" s="108"/>
      <c r="O711" s="108"/>
      <c r="P711" s="191"/>
      <c r="Q711" s="108"/>
      <c r="R711" s="191"/>
      <c r="S711" s="191"/>
      <c r="T711" s="108"/>
      <c r="U711" s="108"/>
      <c r="V711" s="108"/>
      <c r="W711" s="108"/>
      <c r="X711" s="108"/>
      <c r="Y711" s="108"/>
      <c r="Z711" s="108"/>
      <c r="AA711" s="108"/>
      <c r="AB711" s="108"/>
      <c r="AC711" s="108"/>
      <c r="AD711" s="108"/>
    </row>
    <row r="712" spans="1:30" ht="30" customHeight="1">
      <c r="A712" s="108"/>
      <c r="B712" s="108"/>
      <c r="C712" s="108"/>
      <c r="D712" s="108"/>
      <c r="E712" s="108"/>
      <c r="F712" s="108"/>
      <c r="G712" s="108"/>
      <c r="H712" s="108"/>
      <c r="I712" s="108"/>
      <c r="J712" s="108"/>
      <c r="K712" s="108"/>
      <c r="L712" s="108"/>
      <c r="M712" s="108"/>
      <c r="N712" s="108"/>
      <c r="O712" s="108"/>
      <c r="P712" s="191"/>
      <c r="Q712" s="108"/>
      <c r="R712" s="191"/>
      <c r="S712" s="191"/>
      <c r="T712" s="108"/>
      <c r="U712" s="108"/>
      <c r="V712" s="108"/>
      <c r="W712" s="108"/>
      <c r="X712" s="108"/>
      <c r="Y712" s="108"/>
      <c r="Z712" s="108"/>
      <c r="AA712" s="108"/>
      <c r="AB712" s="108"/>
      <c r="AC712" s="108"/>
      <c r="AD712" s="108"/>
    </row>
    <row r="713" spans="1:30" ht="30" customHeight="1">
      <c r="A713" s="108"/>
      <c r="B713" s="108"/>
      <c r="C713" s="108"/>
      <c r="D713" s="108"/>
      <c r="E713" s="108"/>
      <c r="F713" s="108"/>
      <c r="G713" s="108"/>
      <c r="H713" s="108"/>
      <c r="I713" s="108"/>
      <c r="J713" s="108"/>
      <c r="K713" s="108"/>
      <c r="L713" s="108"/>
      <c r="M713" s="108"/>
      <c r="N713" s="108"/>
      <c r="O713" s="108"/>
      <c r="P713" s="191"/>
      <c r="Q713" s="108"/>
      <c r="R713" s="191"/>
      <c r="S713" s="191"/>
      <c r="T713" s="108"/>
      <c r="U713" s="108"/>
      <c r="V713" s="108"/>
      <c r="W713" s="108"/>
      <c r="X713" s="108"/>
      <c r="Y713" s="108"/>
      <c r="Z713" s="108"/>
      <c r="AA713" s="108"/>
      <c r="AB713" s="108"/>
      <c r="AC713" s="108"/>
      <c r="AD713" s="108"/>
    </row>
    <row r="714" spans="1:30" ht="30" customHeight="1">
      <c r="A714" s="108"/>
      <c r="B714" s="108"/>
      <c r="C714" s="108"/>
      <c r="D714" s="108"/>
      <c r="E714" s="108"/>
      <c r="F714" s="108"/>
      <c r="G714" s="108"/>
      <c r="H714" s="108"/>
      <c r="I714" s="108"/>
      <c r="J714" s="108"/>
      <c r="K714" s="108"/>
      <c r="L714" s="108"/>
      <c r="M714" s="108"/>
      <c r="N714" s="108"/>
      <c r="O714" s="108"/>
      <c r="P714" s="191"/>
      <c r="Q714" s="108"/>
      <c r="R714" s="191"/>
      <c r="S714" s="191"/>
      <c r="T714" s="108"/>
      <c r="U714" s="108"/>
      <c r="V714" s="108"/>
      <c r="W714" s="108"/>
      <c r="X714" s="108"/>
      <c r="Y714" s="108"/>
      <c r="Z714" s="108"/>
      <c r="AA714" s="108"/>
      <c r="AB714" s="108"/>
      <c r="AC714" s="108"/>
      <c r="AD714" s="108"/>
    </row>
    <row r="715" spans="1:30" ht="30" customHeight="1">
      <c r="A715" s="108"/>
      <c r="B715" s="108"/>
      <c r="C715" s="108"/>
      <c r="D715" s="108"/>
      <c r="E715" s="108"/>
      <c r="F715" s="108"/>
      <c r="G715" s="108"/>
      <c r="H715" s="108"/>
      <c r="I715" s="108"/>
      <c r="J715" s="108"/>
      <c r="K715" s="108"/>
      <c r="L715" s="108"/>
      <c r="M715" s="108"/>
      <c r="N715" s="108"/>
      <c r="O715" s="108"/>
      <c r="P715" s="191"/>
      <c r="Q715" s="108"/>
      <c r="R715" s="191"/>
      <c r="S715" s="191"/>
      <c r="T715" s="108"/>
      <c r="U715" s="108"/>
      <c r="V715" s="108"/>
      <c r="W715" s="108"/>
      <c r="X715" s="108"/>
      <c r="Y715" s="108"/>
      <c r="Z715" s="108"/>
      <c r="AA715" s="108"/>
      <c r="AB715" s="108"/>
      <c r="AC715" s="108"/>
      <c r="AD715" s="108"/>
    </row>
    <row r="716" spans="1:30" ht="30" customHeight="1">
      <c r="A716" s="108"/>
      <c r="B716" s="108"/>
      <c r="C716" s="108"/>
      <c r="D716" s="108"/>
      <c r="E716" s="108"/>
      <c r="F716" s="108"/>
      <c r="G716" s="108"/>
      <c r="H716" s="108"/>
      <c r="I716" s="108"/>
      <c r="J716" s="108"/>
      <c r="K716" s="108"/>
      <c r="L716" s="108"/>
      <c r="M716" s="108"/>
      <c r="N716" s="108"/>
      <c r="O716" s="108"/>
      <c r="P716" s="191"/>
      <c r="Q716" s="108"/>
      <c r="R716" s="191"/>
      <c r="S716" s="191"/>
      <c r="T716" s="108"/>
      <c r="U716" s="108"/>
      <c r="V716" s="108"/>
      <c r="W716" s="108"/>
      <c r="X716" s="108"/>
      <c r="Y716" s="108"/>
      <c r="Z716" s="108"/>
      <c r="AA716" s="108"/>
      <c r="AB716" s="108"/>
      <c r="AC716" s="108"/>
      <c r="AD716" s="108"/>
    </row>
    <row r="717" spans="1:30" ht="30" customHeight="1">
      <c r="A717" s="108"/>
      <c r="B717" s="108"/>
      <c r="C717" s="108"/>
      <c r="D717" s="108"/>
      <c r="E717" s="108"/>
      <c r="F717" s="108"/>
      <c r="G717" s="108"/>
      <c r="H717" s="108"/>
      <c r="I717" s="108"/>
      <c r="J717" s="108"/>
      <c r="K717" s="108"/>
      <c r="L717" s="108"/>
      <c r="M717" s="108"/>
      <c r="N717" s="108"/>
      <c r="O717" s="108"/>
      <c r="P717" s="191"/>
      <c r="Q717" s="108"/>
      <c r="R717" s="191"/>
      <c r="S717" s="191"/>
      <c r="T717" s="108"/>
      <c r="U717" s="108"/>
      <c r="V717" s="108"/>
      <c r="W717" s="108"/>
      <c r="X717" s="108"/>
      <c r="Y717" s="108"/>
      <c r="Z717" s="108"/>
      <c r="AA717" s="108"/>
      <c r="AB717" s="108"/>
      <c r="AC717" s="108"/>
      <c r="AD717" s="108"/>
    </row>
    <row r="718" spans="1:30" ht="30" customHeight="1">
      <c r="A718" s="108"/>
      <c r="B718" s="108"/>
      <c r="C718" s="108"/>
      <c r="D718" s="108"/>
      <c r="E718" s="108"/>
      <c r="F718" s="108"/>
      <c r="G718" s="108"/>
      <c r="H718" s="108"/>
      <c r="I718" s="108"/>
      <c r="J718" s="108"/>
      <c r="K718" s="108"/>
      <c r="L718" s="108"/>
      <c r="M718" s="108"/>
      <c r="N718" s="108"/>
      <c r="O718" s="108"/>
      <c r="P718" s="191"/>
      <c r="Q718" s="108"/>
      <c r="R718" s="191"/>
      <c r="S718" s="191"/>
      <c r="T718" s="108"/>
      <c r="U718" s="108"/>
      <c r="V718" s="108"/>
      <c r="W718" s="108"/>
      <c r="X718" s="108"/>
      <c r="Y718" s="108"/>
      <c r="Z718" s="108"/>
      <c r="AA718" s="108"/>
      <c r="AB718" s="108"/>
      <c r="AC718" s="108"/>
      <c r="AD718" s="108"/>
    </row>
    <row r="719" spans="1:30" ht="30" customHeight="1">
      <c r="A719" s="108"/>
      <c r="B719" s="108"/>
      <c r="C719" s="108"/>
      <c r="D719" s="108"/>
      <c r="E719" s="108"/>
      <c r="F719" s="108"/>
      <c r="G719" s="108"/>
      <c r="H719" s="108"/>
      <c r="I719" s="108"/>
      <c r="J719" s="108"/>
      <c r="K719" s="108"/>
      <c r="L719" s="108"/>
      <c r="M719" s="108"/>
      <c r="N719" s="108"/>
      <c r="O719" s="108"/>
      <c r="P719" s="191"/>
      <c r="Q719" s="108"/>
      <c r="R719" s="191"/>
      <c r="S719" s="191"/>
      <c r="T719" s="108"/>
      <c r="U719" s="108"/>
      <c r="V719" s="108"/>
      <c r="W719" s="108"/>
      <c r="X719" s="108"/>
      <c r="Y719" s="108"/>
      <c r="Z719" s="108"/>
      <c r="AA719" s="108"/>
      <c r="AB719" s="108"/>
      <c r="AC719" s="108"/>
      <c r="AD719" s="108"/>
    </row>
    <row r="720" spans="1:30" ht="30" customHeight="1">
      <c r="A720" s="108"/>
      <c r="B720" s="108"/>
      <c r="C720" s="108"/>
      <c r="D720" s="108"/>
      <c r="E720" s="108"/>
      <c r="F720" s="108"/>
      <c r="G720" s="108"/>
      <c r="H720" s="108"/>
      <c r="I720" s="108"/>
      <c r="J720" s="108"/>
      <c r="K720" s="108"/>
      <c r="L720" s="108"/>
      <c r="M720" s="108"/>
      <c r="N720" s="108"/>
      <c r="O720" s="108"/>
      <c r="P720" s="191"/>
      <c r="Q720" s="108"/>
      <c r="R720" s="191"/>
      <c r="S720" s="191"/>
      <c r="T720" s="108"/>
      <c r="U720" s="108"/>
      <c r="V720" s="108"/>
      <c r="W720" s="108"/>
      <c r="X720" s="108"/>
      <c r="Y720" s="108"/>
      <c r="Z720" s="108"/>
      <c r="AA720" s="108"/>
      <c r="AB720" s="108"/>
      <c r="AC720" s="108"/>
      <c r="AD720" s="108"/>
    </row>
    <row r="721" spans="1:30" ht="30" customHeight="1">
      <c r="A721" s="108"/>
      <c r="B721" s="108"/>
      <c r="C721" s="108"/>
      <c r="D721" s="108"/>
      <c r="E721" s="108"/>
      <c r="F721" s="108"/>
      <c r="G721" s="108"/>
      <c r="H721" s="108"/>
      <c r="I721" s="108"/>
      <c r="J721" s="108"/>
      <c r="K721" s="108"/>
      <c r="L721" s="108"/>
      <c r="M721" s="108"/>
      <c r="N721" s="108"/>
      <c r="O721" s="108"/>
      <c r="P721" s="191"/>
      <c r="Q721" s="108"/>
      <c r="R721" s="191"/>
      <c r="S721" s="191"/>
      <c r="T721" s="108"/>
      <c r="U721" s="108"/>
      <c r="V721" s="108"/>
      <c r="W721" s="108"/>
      <c r="X721" s="108"/>
      <c r="Y721" s="108"/>
      <c r="Z721" s="108"/>
      <c r="AA721" s="108"/>
      <c r="AB721" s="108"/>
      <c r="AC721" s="108"/>
      <c r="AD721" s="108"/>
    </row>
    <row r="722" spans="1:30" ht="30" customHeight="1">
      <c r="A722" s="108"/>
      <c r="B722" s="108"/>
      <c r="C722" s="108"/>
      <c r="D722" s="108"/>
      <c r="E722" s="108"/>
      <c r="F722" s="108"/>
      <c r="G722" s="108"/>
      <c r="H722" s="108"/>
      <c r="I722" s="108"/>
      <c r="J722" s="108"/>
      <c r="K722" s="108"/>
      <c r="L722" s="108"/>
      <c r="M722" s="108"/>
      <c r="N722" s="108"/>
      <c r="O722" s="108"/>
      <c r="P722" s="191"/>
      <c r="Q722" s="108"/>
      <c r="R722" s="191"/>
      <c r="S722" s="191"/>
      <c r="T722" s="108"/>
      <c r="U722" s="108"/>
      <c r="V722" s="108"/>
      <c r="W722" s="108"/>
      <c r="X722" s="108"/>
      <c r="Y722" s="108"/>
      <c r="Z722" s="108"/>
      <c r="AA722" s="108"/>
      <c r="AB722" s="108"/>
      <c r="AC722" s="108"/>
      <c r="AD722" s="108"/>
    </row>
    <row r="723" spans="1:30" ht="30" customHeight="1">
      <c r="A723" s="108"/>
      <c r="B723" s="108"/>
      <c r="C723" s="108"/>
      <c r="D723" s="108"/>
      <c r="E723" s="108"/>
      <c r="F723" s="108"/>
      <c r="G723" s="108"/>
      <c r="H723" s="108"/>
      <c r="I723" s="108"/>
      <c r="J723" s="108"/>
      <c r="K723" s="108"/>
      <c r="L723" s="108"/>
      <c r="M723" s="108"/>
      <c r="N723" s="108"/>
      <c r="O723" s="108"/>
      <c r="P723" s="191"/>
      <c r="Q723" s="108"/>
      <c r="R723" s="191"/>
      <c r="S723" s="191"/>
      <c r="T723" s="108"/>
      <c r="U723" s="108"/>
      <c r="V723" s="108"/>
      <c r="W723" s="108"/>
      <c r="X723" s="108"/>
      <c r="Y723" s="108"/>
      <c r="Z723" s="108"/>
      <c r="AA723" s="108"/>
      <c r="AB723" s="108"/>
      <c r="AC723" s="108"/>
      <c r="AD723" s="108"/>
    </row>
    <row r="724" spans="1:30" ht="30" customHeight="1">
      <c r="A724" s="108"/>
      <c r="B724" s="108"/>
      <c r="C724" s="108"/>
      <c r="D724" s="108"/>
      <c r="E724" s="108"/>
      <c r="F724" s="108"/>
      <c r="G724" s="108"/>
      <c r="H724" s="108"/>
      <c r="I724" s="108"/>
      <c r="J724" s="108"/>
      <c r="K724" s="108"/>
      <c r="L724" s="108"/>
      <c r="M724" s="108"/>
      <c r="N724" s="108"/>
      <c r="O724" s="108"/>
      <c r="P724" s="191"/>
      <c r="Q724" s="108"/>
      <c r="R724" s="191"/>
      <c r="S724" s="191"/>
      <c r="T724" s="108"/>
      <c r="U724" s="108"/>
      <c r="V724" s="108"/>
      <c r="W724" s="108"/>
      <c r="X724" s="108"/>
      <c r="Y724" s="108"/>
      <c r="Z724" s="108"/>
      <c r="AA724" s="108"/>
      <c r="AB724" s="108"/>
      <c r="AC724" s="108"/>
      <c r="AD724" s="108"/>
    </row>
    <row r="725" spans="1:30" ht="30" customHeight="1">
      <c r="A725" s="108"/>
      <c r="B725" s="108"/>
      <c r="C725" s="108"/>
      <c r="D725" s="108"/>
      <c r="E725" s="108"/>
      <c r="F725" s="108"/>
      <c r="G725" s="108"/>
      <c r="H725" s="108"/>
      <c r="I725" s="108"/>
      <c r="J725" s="108"/>
      <c r="K725" s="108"/>
      <c r="L725" s="108"/>
      <c r="M725" s="108"/>
      <c r="N725" s="108"/>
      <c r="O725" s="108"/>
      <c r="P725" s="191"/>
      <c r="Q725" s="108"/>
      <c r="R725" s="191"/>
      <c r="S725" s="191"/>
      <c r="T725" s="108"/>
      <c r="U725" s="108"/>
      <c r="V725" s="108"/>
      <c r="W725" s="108"/>
      <c r="X725" s="108"/>
      <c r="Y725" s="108"/>
      <c r="Z725" s="108"/>
      <c r="AA725" s="108"/>
      <c r="AB725" s="108"/>
      <c r="AC725" s="108"/>
      <c r="AD725" s="108"/>
    </row>
    <row r="726" spans="1:30" ht="30" customHeight="1">
      <c r="A726" s="108"/>
      <c r="B726" s="108"/>
      <c r="C726" s="108"/>
      <c r="D726" s="108"/>
      <c r="E726" s="108"/>
      <c r="F726" s="108"/>
      <c r="G726" s="108"/>
      <c r="H726" s="108"/>
      <c r="I726" s="108"/>
      <c r="J726" s="108"/>
      <c r="K726" s="108"/>
      <c r="L726" s="108"/>
      <c r="M726" s="108"/>
      <c r="N726" s="108"/>
      <c r="O726" s="108"/>
      <c r="P726" s="191"/>
      <c r="Q726" s="108"/>
      <c r="R726" s="191"/>
      <c r="S726" s="191"/>
      <c r="T726" s="108"/>
      <c r="U726" s="108"/>
      <c r="V726" s="108"/>
      <c r="W726" s="108"/>
      <c r="X726" s="108"/>
      <c r="Y726" s="108"/>
      <c r="Z726" s="108"/>
      <c r="AA726" s="108"/>
      <c r="AB726" s="108"/>
      <c r="AC726" s="108"/>
      <c r="AD726" s="108"/>
    </row>
    <row r="727" spans="1:30" ht="30" customHeight="1">
      <c r="A727" s="108"/>
      <c r="B727" s="108"/>
      <c r="C727" s="108"/>
      <c r="D727" s="108"/>
      <c r="E727" s="108"/>
      <c r="F727" s="108"/>
      <c r="G727" s="108"/>
      <c r="H727" s="108"/>
      <c r="I727" s="108"/>
      <c r="J727" s="108"/>
      <c r="K727" s="108"/>
      <c r="L727" s="108"/>
      <c r="M727" s="108"/>
      <c r="N727" s="108"/>
      <c r="O727" s="108"/>
      <c r="P727" s="191"/>
      <c r="Q727" s="108"/>
      <c r="R727" s="191"/>
      <c r="S727" s="191"/>
      <c r="T727" s="108"/>
      <c r="U727" s="108"/>
      <c r="V727" s="108"/>
      <c r="W727" s="108"/>
      <c r="X727" s="108"/>
      <c r="Y727" s="108"/>
      <c r="Z727" s="108"/>
      <c r="AA727" s="108"/>
      <c r="AB727" s="108"/>
      <c r="AC727" s="108"/>
      <c r="AD727" s="108"/>
    </row>
    <row r="728" spans="1:30" ht="30" customHeight="1">
      <c r="A728" s="108"/>
      <c r="B728" s="108"/>
      <c r="C728" s="108"/>
      <c r="D728" s="108"/>
      <c r="E728" s="108"/>
      <c r="F728" s="108"/>
      <c r="G728" s="108"/>
      <c r="H728" s="108"/>
      <c r="I728" s="108"/>
      <c r="J728" s="108"/>
      <c r="K728" s="108"/>
      <c r="L728" s="108"/>
      <c r="M728" s="108"/>
      <c r="N728" s="108"/>
      <c r="O728" s="108"/>
      <c r="P728" s="191"/>
      <c r="Q728" s="108"/>
      <c r="R728" s="191"/>
      <c r="S728" s="191"/>
      <c r="T728" s="108"/>
      <c r="U728" s="108"/>
      <c r="V728" s="108"/>
      <c r="W728" s="108"/>
      <c r="X728" s="108"/>
      <c r="Y728" s="108"/>
      <c r="Z728" s="108"/>
      <c r="AA728" s="108"/>
      <c r="AB728" s="108"/>
      <c r="AC728" s="108"/>
      <c r="AD728" s="108"/>
    </row>
    <row r="729" spans="1:30" ht="30" customHeight="1">
      <c r="A729" s="108"/>
      <c r="B729" s="108"/>
      <c r="C729" s="108"/>
      <c r="D729" s="108"/>
      <c r="E729" s="108"/>
      <c r="F729" s="108"/>
      <c r="G729" s="108"/>
      <c r="H729" s="108"/>
      <c r="I729" s="108"/>
      <c r="J729" s="108"/>
      <c r="K729" s="108"/>
      <c r="L729" s="108"/>
      <c r="M729" s="108"/>
      <c r="N729" s="108"/>
      <c r="O729" s="108"/>
      <c r="P729" s="191"/>
      <c r="Q729" s="108"/>
      <c r="R729" s="191"/>
      <c r="S729" s="191"/>
      <c r="T729" s="108"/>
      <c r="U729" s="108"/>
      <c r="V729" s="108"/>
      <c r="W729" s="108"/>
      <c r="X729" s="108"/>
      <c r="Y729" s="108"/>
      <c r="Z729" s="108"/>
      <c r="AA729" s="108"/>
      <c r="AB729" s="108"/>
      <c r="AC729" s="108"/>
      <c r="AD729" s="108"/>
    </row>
    <row r="730" spans="1:30" ht="30" customHeight="1">
      <c r="A730" s="108"/>
      <c r="B730" s="108"/>
      <c r="C730" s="108"/>
      <c r="D730" s="108"/>
      <c r="E730" s="108"/>
      <c r="F730" s="108"/>
      <c r="G730" s="108"/>
      <c r="H730" s="108"/>
      <c r="I730" s="108"/>
      <c r="J730" s="108"/>
      <c r="K730" s="108"/>
      <c r="L730" s="108"/>
      <c r="M730" s="108"/>
      <c r="N730" s="108"/>
      <c r="O730" s="108"/>
      <c r="P730" s="191"/>
      <c r="Q730" s="108"/>
      <c r="R730" s="191"/>
      <c r="S730" s="191"/>
      <c r="T730" s="108"/>
      <c r="U730" s="108"/>
      <c r="V730" s="108"/>
      <c r="W730" s="108"/>
      <c r="X730" s="108"/>
      <c r="Y730" s="108"/>
      <c r="Z730" s="108"/>
      <c r="AA730" s="108"/>
      <c r="AB730" s="108"/>
      <c r="AC730" s="108"/>
      <c r="AD730" s="108"/>
    </row>
    <row r="731" spans="1:30" ht="30" customHeight="1">
      <c r="A731" s="108"/>
      <c r="B731" s="108"/>
      <c r="C731" s="108"/>
      <c r="D731" s="108"/>
      <c r="E731" s="108"/>
      <c r="F731" s="108"/>
      <c r="G731" s="108"/>
      <c r="H731" s="108"/>
      <c r="I731" s="108"/>
      <c r="J731" s="108"/>
      <c r="K731" s="108"/>
      <c r="L731" s="108"/>
      <c r="M731" s="108"/>
      <c r="N731" s="108"/>
      <c r="O731" s="108"/>
      <c r="P731" s="191"/>
      <c r="Q731" s="108"/>
      <c r="R731" s="191"/>
      <c r="S731" s="191"/>
      <c r="T731" s="108"/>
      <c r="U731" s="108"/>
      <c r="V731" s="108"/>
      <c r="W731" s="108"/>
      <c r="X731" s="108"/>
      <c r="Y731" s="108"/>
      <c r="Z731" s="108"/>
      <c r="AA731" s="108"/>
      <c r="AB731" s="108"/>
      <c r="AC731" s="108"/>
      <c r="AD731" s="108"/>
    </row>
    <row r="732" spans="1:30" ht="30" customHeight="1">
      <c r="A732" s="108"/>
      <c r="B732" s="108"/>
      <c r="C732" s="108"/>
      <c r="D732" s="108"/>
      <c r="E732" s="108"/>
      <c r="F732" s="108"/>
      <c r="G732" s="108"/>
      <c r="H732" s="108"/>
      <c r="I732" s="108"/>
      <c r="J732" s="108"/>
      <c r="K732" s="108"/>
      <c r="L732" s="108"/>
      <c r="M732" s="108"/>
      <c r="N732" s="108"/>
      <c r="O732" s="108"/>
      <c r="P732" s="191"/>
      <c r="Q732" s="108"/>
      <c r="R732" s="191"/>
      <c r="S732" s="191"/>
      <c r="T732" s="108"/>
      <c r="U732" s="108"/>
      <c r="V732" s="108"/>
      <c r="W732" s="108"/>
      <c r="X732" s="108"/>
      <c r="Y732" s="108"/>
      <c r="Z732" s="108"/>
      <c r="AA732" s="108"/>
      <c r="AB732" s="108"/>
      <c r="AC732" s="108"/>
      <c r="AD732" s="108"/>
    </row>
    <row r="733" spans="1:30" ht="30" customHeight="1">
      <c r="A733" s="108"/>
      <c r="B733" s="108"/>
      <c r="C733" s="108"/>
      <c r="D733" s="108"/>
      <c r="E733" s="108"/>
      <c r="F733" s="108"/>
      <c r="G733" s="108"/>
      <c r="H733" s="108"/>
      <c r="I733" s="108"/>
      <c r="J733" s="108"/>
      <c r="K733" s="108"/>
      <c r="L733" s="108"/>
      <c r="M733" s="108"/>
      <c r="N733" s="108"/>
      <c r="O733" s="108"/>
      <c r="P733" s="191"/>
      <c r="Q733" s="108"/>
      <c r="R733" s="191"/>
      <c r="S733" s="191"/>
      <c r="T733" s="108"/>
      <c r="U733" s="108"/>
      <c r="V733" s="108"/>
      <c r="W733" s="108"/>
      <c r="X733" s="108"/>
      <c r="Y733" s="108"/>
      <c r="Z733" s="108"/>
      <c r="AA733" s="108"/>
      <c r="AB733" s="108"/>
      <c r="AC733" s="108"/>
      <c r="AD733" s="108"/>
    </row>
    <row r="734" spans="1:30" ht="30" customHeight="1">
      <c r="A734" s="108"/>
      <c r="B734" s="108"/>
      <c r="C734" s="108"/>
      <c r="D734" s="108"/>
      <c r="E734" s="108"/>
      <c r="F734" s="108"/>
      <c r="G734" s="108"/>
      <c r="H734" s="108"/>
      <c r="I734" s="108"/>
      <c r="J734" s="108"/>
      <c r="K734" s="108"/>
      <c r="L734" s="108"/>
      <c r="M734" s="108"/>
      <c r="N734" s="108"/>
      <c r="O734" s="108"/>
      <c r="P734" s="191"/>
      <c r="Q734" s="108"/>
      <c r="R734" s="191"/>
      <c r="S734" s="191"/>
      <c r="T734" s="108"/>
      <c r="U734" s="108"/>
      <c r="V734" s="108"/>
      <c r="W734" s="108"/>
      <c r="X734" s="108"/>
      <c r="Y734" s="108"/>
      <c r="Z734" s="108"/>
      <c r="AA734" s="108"/>
      <c r="AB734" s="108"/>
      <c r="AC734" s="108"/>
      <c r="AD734" s="108"/>
    </row>
    <row r="735" spans="1:30" ht="30" customHeight="1">
      <c r="A735" s="108"/>
      <c r="B735" s="108"/>
      <c r="C735" s="108"/>
      <c r="D735" s="108"/>
      <c r="E735" s="108"/>
      <c r="F735" s="108"/>
      <c r="G735" s="108"/>
      <c r="H735" s="108"/>
      <c r="I735" s="108"/>
      <c r="J735" s="108"/>
      <c r="K735" s="108"/>
      <c r="L735" s="108"/>
      <c r="M735" s="108"/>
      <c r="N735" s="108"/>
      <c r="O735" s="108"/>
      <c r="P735" s="191"/>
      <c r="Q735" s="108"/>
      <c r="R735" s="191"/>
      <c r="S735" s="191"/>
      <c r="T735" s="108"/>
      <c r="U735" s="108"/>
      <c r="V735" s="108"/>
      <c r="W735" s="108"/>
      <c r="X735" s="108"/>
      <c r="Y735" s="108"/>
      <c r="Z735" s="108"/>
      <c r="AA735" s="108"/>
      <c r="AB735" s="108"/>
      <c r="AC735" s="108"/>
      <c r="AD735" s="108"/>
    </row>
    <row r="736" spans="1:30" ht="30" customHeight="1">
      <c r="A736" s="108"/>
      <c r="B736" s="108"/>
      <c r="C736" s="108"/>
      <c r="D736" s="108"/>
      <c r="E736" s="108"/>
      <c r="F736" s="108"/>
      <c r="G736" s="108"/>
      <c r="H736" s="108"/>
      <c r="I736" s="108"/>
      <c r="J736" s="108"/>
      <c r="K736" s="108"/>
      <c r="L736" s="108"/>
      <c r="M736" s="108"/>
      <c r="N736" s="108"/>
      <c r="O736" s="108"/>
      <c r="P736" s="191"/>
      <c r="Q736" s="108"/>
      <c r="R736" s="191"/>
      <c r="S736" s="191"/>
      <c r="T736" s="108"/>
      <c r="U736" s="108"/>
      <c r="V736" s="108"/>
      <c r="W736" s="108"/>
      <c r="X736" s="108"/>
      <c r="Y736" s="108"/>
      <c r="Z736" s="108"/>
      <c r="AA736" s="108"/>
      <c r="AB736" s="108"/>
      <c r="AC736" s="108"/>
      <c r="AD736" s="108"/>
    </row>
    <row r="737" spans="1:30" ht="30" customHeight="1">
      <c r="A737" s="108"/>
      <c r="B737" s="108"/>
      <c r="C737" s="108"/>
      <c r="D737" s="108"/>
      <c r="E737" s="108"/>
      <c r="F737" s="108"/>
      <c r="G737" s="108"/>
      <c r="H737" s="108"/>
      <c r="I737" s="108"/>
      <c r="J737" s="108"/>
      <c r="K737" s="108"/>
      <c r="L737" s="108"/>
      <c r="M737" s="108"/>
      <c r="N737" s="108"/>
      <c r="O737" s="108"/>
      <c r="P737" s="191"/>
      <c r="Q737" s="108"/>
      <c r="R737" s="191"/>
      <c r="S737" s="191"/>
      <c r="T737" s="108"/>
      <c r="U737" s="108"/>
      <c r="V737" s="108"/>
      <c r="W737" s="108"/>
      <c r="X737" s="108"/>
      <c r="Y737" s="108"/>
      <c r="Z737" s="108"/>
      <c r="AA737" s="108"/>
      <c r="AB737" s="108"/>
      <c r="AC737" s="108"/>
      <c r="AD737" s="108"/>
    </row>
    <row r="738" spans="1:30" ht="30" customHeight="1">
      <c r="A738" s="108"/>
      <c r="B738" s="108"/>
      <c r="C738" s="108"/>
      <c r="D738" s="108"/>
      <c r="E738" s="108"/>
      <c r="F738" s="108"/>
      <c r="G738" s="108"/>
      <c r="H738" s="108"/>
      <c r="I738" s="108"/>
      <c r="J738" s="108"/>
      <c r="K738" s="108"/>
      <c r="L738" s="108"/>
      <c r="M738" s="108"/>
      <c r="N738" s="108"/>
      <c r="O738" s="108"/>
      <c r="P738" s="191"/>
      <c r="Q738" s="108"/>
      <c r="R738" s="191"/>
      <c r="S738" s="191"/>
      <c r="T738" s="108"/>
      <c r="U738" s="108"/>
      <c r="V738" s="108"/>
      <c r="W738" s="108"/>
      <c r="X738" s="108"/>
      <c r="Y738" s="108"/>
      <c r="Z738" s="108"/>
      <c r="AA738" s="108"/>
      <c r="AB738" s="108"/>
      <c r="AC738" s="108"/>
      <c r="AD738" s="108"/>
    </row>
    <row r="739" spans="1:30" ht="30" customHeight="1">
      <c r="A739" s="108"/>
      <c r="B739" s="108"/>
      <c r="C739" s="108"/>
      <c r="D739" s="108"/>
      <c r="E739" s="108"/>
      <c r="F739" s="108"/>
      <c r="G739" s="108"/>
      <c r="H739" s="108"/>
      <c r="I739" s="108"/>
      <c r="J739" s="108"/>
      <c r="K739" s="108"/>
      <c r="L739" s="108"/>
      <c r="M739" s="108"/>
      <c r="N739" s="108"/>
      <c r="O739" s="108"/>
      <c r="P739" s="191"/>
      <c r="Q739" s="108"/>
      <c r="R739" s="191"/>
      <c r="S739" s="191"/>
      <c r="T739" s="108"/>
      <c r="U739" s="108"/>
      <c r="V739" s="108"/>
      <c r="W739" s="108"/>
      <c r="X739" s="108"/>
      <c r="Y739" s="108"/>
      <c r="Z739" s="108"/>
      <c r="AA739" s="108"/>
      <c r="AB739" s="108"/>
      <c r="AC739" s="108"/>
      <c r="AD739" s="108"/>
    </row>
    <row r="740" spans="1:30" ht="30" customHeight="1">
      <c r="A740" s="108"/>
      <c r="B740" s="108"/>
      <c r="C740" s="108"/>
      <c r="D740" s="108"/>
      <c r="E740" s="108"/>
      <c r="F740" s="108"/>
      <c r="G740" s="108"/>
      <c r="H740" s="108"/>
      <c r="I740" s="108"/>
      <c r="J740" s="108"/>
      <c r="K740" s="108"/>
      <c r="L740" s="108"/>
      <c r="M740" s="108"/>
      <c r="N740" s="108"/>
      <c r="O740" s="108"/>
      <c r="P740" s="191"/>
      <c r="Q740" s="108"/>
      <c r="R740" s="191"/>
      <c r="S740" s="191"/>
      <c r="T740" s="108"/>
      <c r="U740" s="108"/>
      <c r="V740" s="108"/>
      <c r="W740" s="108"/>
      <c r="X740" s="108"/>
      <c r="Y740" s="108"/>
      <c r="Z740" s="108"/>
      <c r="AA740" s="108"/>
      <c r="AB740" s="108"/>
      <c r="AC740" s="108"/>
      <c r="AD740" s="108"/>
    </row>
    <row r="741" spans="1:30" ht="30" customHeight="1">
      <c r="A741" s="108"/>
      <c r="B741" s="108"/>
      <c r="C741" s="108"/>
      <c r="D741" s="108"/>
      <c r="E741" s="108"/>
      <c r="F741" s="108"/>
      <c r="G741" s="108"/>
      <c r="H741" s="108"/>
      <c r="I741" s="108"/>
      <c r="J741" s="108"/>
      <c r="K741" s="108"/>
      <c r="L741" s="108"/>
      <c r="M741" s="108"/>
      <c r="N741" s="108"/>
      <c r="O741" s="108"/>
      <c r="P741" s="191"/>
      <c r="Q741" s="108"/>
      <c r="R741" s="191"/>
      <c r="S741" s="191"/>
      <c r="T741" s="108"/>
      <c r="U741" s="108"/>
      <c r="V741" s="108"/>
      <c r="W741" s="108"/>
      <c r="X741" s="108"/>
      <c r="Y741" s="108"/>
      <c r="Z741" s="108"/>
      <c r="AA741" s="108"/>
      <c r="AB741" s="108"/>
      <c r="AC741" s="108"/>
      <c r="AD741" s="108"/>
    </row>
    <row r="742" spans="1:30" ht="30" customHeight="1">
      <c r="A742" s="108"/>
      <c r="B742" s="108"/>
      <c r="C742" s="108"/>
      <c r="D742" s="108"/>
      <c r="E742" s="108"/>
      <c r="F742" s="108"/>
      <c r="G742" s="108"/>
      <c r="H742" s="108"/>
      <c r="I742" s="108"/>
      <c r="J742" s="108"/>
      <c r="K742" s="108"/>
      <c r="L742" s="108"/>
      <c r="M742" s="108"/>
      <c r="N742" s="108"/>
      <c r="O742" s="108"/>
      <c r="P742" s="191"/>
      <c r="Q742" s="108"/>
      <c r="R742" s="191"/>
      <c r="S742" s="191"/>
      <c r="T742" s="108"/>
      <c r="U742" s="108"/>
      <c r="V742" s="108"/>
      <c r="W742" s="108"/>
      <c r="X742" s="108"/>
      <c r="Y742" s="108"/>
      <c r="Z742" s="108"/>
      <c r="AA742" s="108"/>
      <c r="AB742" s="108"/>
      <c r="AC742" s="108"/>
      <c r="AD742" s="108"/>
    </row>
    <row r="743" spans="1:30" ht="30" customHeight="1">
      <c r="A743" s="108"/>
      <c r="B743" s="108"/>
      <c r="C743" s="108"/>
      <c r="D743" s="108"/>
      <c r="E743" s="108"/>
      <c r="F743" s="108"/>
      <c r="G743" s="108"/>
      <c r="H743" s="108"/>
      <c r="I743" s="108"/>
      <c r="J743" s="108"/>
      <c r="K743" s="108"/>
      <c r="L743" s="108"/>
      <c r="M743" s="108"/>
      <c r="N743" s="108"/>
      <c r="O743" s="108"/>
      <c r="P743" s="191"/>
      <c r="Q743" s="108"/>
      <c r="R743" s="191"/>
      <c r="S743" s="191"/>
      <c r="T743" s="108"/>
      <c r="U743" s="108"/>
      <c r="V743" s="108"/>
      <c r="W743" s="108"/>
      <c r="X743" s="108"/>
      <c r="Y743" s="108"/>
      <c r="Z743" s="108"/>
      <c r="AA743" s="108"/>
      <c r="AB743" s="108"/>
      <c r="AC743" s="108"/>
      <c r="AD743" s="108"/>
    </row>
    <row r="744" spans="1:30" ht="30" customHeight="1">
      <c r="A744" s="108"/>
      <c r="B744" s="108"/>
      <c r="C744" s="108"/>
      <c r="D744" s="108"/>
      <c r="E744" s="108"/>
      <c r="F744" s="108"/>
      <c r="G744" s="108"/>
      <c r="H744" s="108"/>
      <c r="I744" s="108"/>
      <c r="J744" s="108"/>
      <c r="K744" s="108"/>
      <c r="L744" s="108"/>
      <c r="M744" s="108"/>
      <c r="N744" s="108"/>
      <c r="O744" s="108"/>
      <c r="P744" s="191"/>
      <c r="Q744" s="108"/>
      <c r="R744" s="191"/>
      <c r="S744" s="191"/>
      <c r="T744" s="108"/>
      <c r="U744" s="108"/>
      <c r="V744" s="108"/>
      <c r="W744" s="108"/>
      <c r="X744" s="108"/>
      <c r="Y744" s="108"/>
      <c r="Z744" s="108"/>
      <c r="AA744" s="108"/>
      <c r="AB744" s="108"/>
      <c r="AC744" s="108"/>
      <c r="AD744" s="108"/>
    </row>
    <row r="745" spans="1:30" ht="30" customHeight="1">
      <c r="A745" s="108"/>
      <c r="B745" s="108"/>
      <c r="C745" s="108"/>
      <c r="D745" s="108"/>
      <c r="E745" s="108"/>
      <c r="F745" s="108"/>
      <c r="G745" s="108"/>
      <c r="H745" s="108"/>
      <c r="I745" s="108"/>
      <c r="J745" s="108"/>
      <c r="K745" s="108"/>
      <c r="L745" s="108"/>
      <c r="M745" s="108"/>
      <c r="N745" s="108"/>
      <c r="O745" s="108"/>
      <c r="P745" s="191"/>
      <c r="Q745" s="108"/>
      <c r="R745" s="191"/>
      <c r="S745" s="191"/>
      <c r="T745" s="108"/>
      <c r="U745" s="108"/>
      <c r="V745" s="108"/>
      <c r="W745" s="108"/>
      <c r="X745" s="108"/>
      <c r="Y745" s="108"/>
      <c r="Z745" s="108"/>
      <c r="AA745" s="108"/>
      <c r="AB745" s="108"/>
      <c r="AC745" s="108"/>
      <c r="AD745" s="108"/>
    </row>
    <row r="746" spans="1:30" ht="30" customHeight="1">
      <c r="A746" s="108"/>
      <c r="B746" s="108"/>
      <c r="C746" s="108"/>
      <c r="D746" s="108"/>
      <c r="E746" s="108"/>
      <c r="F746" s="108"/>
      <c r="G746" s="108"/>
      <c r="H746" s="108"/>
      <c r="I746" s="108"/>
      <c r="J746" s="108"/>
      <c r="K746" s="108"/>
      <c r="L746" s="108"/>
      <c r="M746" s="108"/>
      <c r="N746" s="108"/>
      <c r="O746" s="108"/>
      <c r="P746" s="191"/>
      <c r="Q746" s="108"/>
      <c r="R746" s="191"/>
      <c r="S746" s="191"/>
      <c r="T746" s="108"/>
      <c r="U746" s="108"/>
      <c r="V746" s="108"/>
      <c r="W746" s="108"/>
      <c r="X746" s="108"/>
      <c r="Y746" s="108"/>
      <c r="Z746" s="108"/>
      <c r="AA746" s="108"/>
      <c r="AB746" s="108"/>
      <c r="AC746" s="108"/>
      <c r="AD746" s="108"/>
    </row>
    <row r="747" spans="1:30" ht="30" customHeight="1">
      <c r="A747" s="108"/>
      <c r="B747" s="108"/>
      <c r="C747" s="108"/>
      <c r="D747" s="108"/>
      <c r="E747" s="108"/>
      <c r="F747" s="108"/>
      <c r="G747" s="108"/>
      <c r="H747" s="108"/>
      <c r="I747" s="108"/>
      <c r="J747" s="108"/>
      <c r="K747" s="108"/>
      <c r="L747" s="108"/>
      <c r="M747" s="108"/>
      <c r="N747" s="108"/>
      <c r="O747" s="108"/>
      <c r="P747" s="191"/>
      <c r="Q747" s="108"/>
      <c r="R747" s="191"/>
      <c r="S747" s="191"/>
      <c r="T747" s="108"/>
      <c r="U747" s="108"/>
      <c r="V747" s="108"/>
      <c r="W747" s="108"/>
      <c r="X747" s="108"/>
      <c r="Y747" s="108"/>
      <c r="Z747" s="108"/>
      <c r="AA747" s="108"/>
      <c r="AB747" s="108"/>
      <c r="AC747" s="108"/>
      <c r="AD747" s="108"/>
    </row>
    <row r="748" spans="1:30" ht="30" customHeight="1">
      <c r="A748" s="108"/>
      <c r="B748" s="108"/>
      <c r="C748" s="108"/>
      <c r="D748" s="108"/>
      <c r="E748" s="108"/>
      <c r="F748" s="108"/>
      <c r="G748" s="108"/>
      <c r="H748" s="108"/>
      <c r="I748" s="108"/>
      <c r="J748" s="108"/>
      <c r="K748" s="108"/>
      <c r="L748" s="108"/>
      <c r="M748" s="108"/>
      <c r="N748" s="108"/>
      <c r="O748" s="108"/>
      <c r="P748" s="191"/>
      <c r="Q748" s="108"/>
      <c r="R748" s="191"/>
      <c r="S748" s="191"/>
      <c r="T748" s="108"/>
      <c r="U748" s="108"/>
      <c r="V748" s="108"/>
      <c r="W748" s="108"/>
      <c r="X748" s="108"/>
      <c r="Y748" s="108"/>
      <c r="Z748" s="108"/>
      <c r="AA748" s="108"/>
      <c r="AB748" s="108"/>
      <c r="AC748" s="108"/>
      <c r="AD748" s="108"/>
    </row>
    <row r="749" spans="1:30" ht="30" customHeight="1">
      <c r="A749" s="108"/>
      <c r="B749" s="108"/>
      <c r="C749" s="108"/>
      <c r="D749" s="108"/>
      <c r="E749" s="108"/>
      <c r="F749" s="108"/>
      <c r="G749" s="108"/>
      <c r="H749" s="108"/>
      <c r="I749" s="108"/>
      <c r="J749" s="108"/>
      <c r="K749" s="108"/>
      <c r="L749" s="108"/>
      <c r="M749" s="108"/>
      <c r="N749" s="108"/>
      <c r="O749" s="108"/>
      <c r="P749" s="191"/>
      <c r="Q749" s="108"/>
      <c r="R749" s="191"/>
      <c r="S749" s="191"/>
      <c r="T749" s="108"/>
      <c r="U749" s="108"/>
      <c r="V749" s="108"/>
      <c r="W749" s="108"/>
      <c r="X749" s="108"/>
      <c r="Y749" s="108"/>
      <c r="Z749" s="108"/>
      <c r="AA749" s="108"/>
      <c r="AB749" s="108"/>
      <c r="AC749" s="108"/>
      <c r="AD749" s="108"/>
    </row>
    <row r="750" spans="1:30" ht="30" customHeight="1">
      <c r="A750" s="108"/>
      <c r="B750" s="108"/>
      <c r="C750" s="108"/>
      <c r="D750" s="108"/>
      <c r="E750" s="108"/>
      <c r="F750" s="108"/>
      <c r="G750" s="108"/>
      <c r="H750" s="108"/>
      <c r="I750" s="108"/>
      <c r="J750" s="108"/>
      <c r="K750" s="108"/>
      <c r="L750" s="108"/>
      <c r="M750" s="108"/>
      <c r="N750" s="108"/>
      <c r="O750" s="108"/>
      <c r="P750" s="191"/>
      <c r="Q750" s="108"/>
      <c r="R750" s="191"/>
      <c r="S750" s="191"/>
      <c r="T750" s="108"/>
      <c r="U750" s="108"/>
      <c r="V750" s="108"/>
      <c r="W750" s="108"/>
      <c r="X750" s="108"/>
      <c r="Y750" s="108"/>
      <c r="Z750" s="108"/>
      <c r="AA750" s="108"/>
      <c r="AB750" s="108"/>
      <c r="AC750" s="108"/>
      <c r="AD750" s="108"/>
    </row>
    <row r="751" spans="1:30" ht="30" customHeight="1">
      <c r="A751" s="108"/>
      <c r="B751" s="108"/>
      <c r="C751" s="108"/>
      <c r="D751" s="108"/>
      <c r="E751" s="108"/>
      <c r="F751" s="108"/>
      <c r="G751" s="108"/>
      <c r="H751" s="108"/>
      <c r="I751" s="108"/>
      <c r="J751" s="108"/>
      <c r="K751" s="108"/>
      <c r="L751" s="108"/>
      <c r="M751" s="108"/>
      <c r="N751" s="108"/>
      <c r="O751" s="108"/>
      <c r="P751" s="191"/>
      <c r="Q751" s="108"/>
      <c r="R751" s="191"/>
      <c r="S751" s="191"/>
      <c r="T751" s="108"/>
      <c r="U751" s="108"/>
      <c r="V751" s="108"/>
      <c r="W751" s="108"/>
      <c r="X751" s="108"/>
      <c r="Y751" s="108"/>
      <c r="Z751" s="108"/>
      <c r="AA751" s="108"/>
      <c r="AB751" s="108"/>
      <c r="AC751" s="108"/>
      <c r="AD751" s="108"/>
    </row>
    <row r="752" spans="1:30" ht="30" customHeight="1">
      <c r="A752" s="108"/>
      <c r="B752" s="108"/>
      <c r="C752" s="108"/>
      <c r="D752" s="108"/>
      <c r="E752" s="108"/>
      <c r="F752" s="108"/>
      <c r="G752" s="108"/>
      <c r="H752" s="108"/>
      <c r="I752" s="108"/>
      <c r="J752" s="108"/>
      <c r="K752" s="108"/>
      <c r="L752" s="108"/>
      <c r="M752" s="108"/>
      <c r="N752" s="108"/>
      <c r="O752" s="108"/>
      <c r="P752" s="191"/>
      <c r="Q752" s="108"/>
      <c r="R752" s="191"/>
      <c r="S752" s="191"/>
      <c r="T752" s="108"/>
      <c r="U752" s="108"/>
      <c r="V752" s="108"/>
      <c r="W752" s="108"/>
      <c r="X752" s="108"/>
      <c r="Y752" s="108"/>
      <c r="Z752" s="108"/>
      <c r="AA752" s="108"/>
      <c r="AB752" s="108"/>
      <c r="AC752" s="108"/>
      <c r="AD752" s="108"/>
    </row>
    <row r="753" spans="1:30" ht="30" customHeight="1">
      <c r="A753" s="108"/>
      <c r="B753" s="108"/>
      <c r="C753" s="108"/>
      <c r="D753" s="108"/>
      <c r="E753" s="108"/>
      <c r="F753" s="108"/>
      <c r="G753" s="108"/>
      <c r="H753" s="108"/>
      <c r="I753" s="108"/>
      <c r="J753" s="108"/>
      <c r="K753" s="108"/>
      <c r="L753" s="108"/>
      <c r="M753" s="108"/>
      <c r="N753" s="108"/>
      <c r="O753" s="108"/>
      <c r="P753" s="191"/>
      <c r="Q753" s="108"/>
      <c r="R753" s="191"/>
      <c r="S753" s="191"/>
      <c r="T753" s="108"/>
      <c r="U753" s="108"/>
      <c r="V753" s="108"/>
      <c r="W753" s="108"/>
      <c r="X753" s="108"/>
      <c r="Y753" s="108"/>
      <c r="Z753" s="108"/>
      <c r="AA753" s="108"/>
      <c r="AB753" s="108"/>
      <c r="AC753" s="108"/>
      <c r="AD753" s="108"/>
    </row>
    <row r="754" spans="1:30" ht="30" customHeight="1">
      <c r="A754" s="108"/>
      <c r="B754" s="108"/>
      <c r="C754" s="108"/>
      <c r="D754" s="108"/>
      <c r="E754" s="108"/>
      <c r="F754" s="108"/>
      <c r="G754" s="108"/>
      <c r="H754" s="108"/>
      <c r="I754" s="108"/>
      <c r="J754" s="108"/>
      <c r="K754" s="108"/>
      <c r="L754" s="108"/>
      <c r="M754" s="108"/>
      <c r="N754" s="108"/>
      <c r="O754" s="108"/>
      <c r="P754" s="191"/>
      <c r="Q754" s="108"/>
      <c r="R754" s="191"/>
      <c r="S754" s="191"/>
      <c r="T754" s="108"/>
      <c r="U754" s="108"/>
      <c r="V754" s="108"/>
      <c r="W754" s="108"/>
      <c r="X754" s="108"/>
      <c r="Y754" s="108"/>
      <c r="Z754" s="108"/>
      <c r="AA754" s="108"/>
      <c r="AB754" s="108"/>
      <c r="AC754" s="108"/>
      <c r="AD754" s="108"/>
    </row>
    <row r="755" spans="1:30" ht="30" customHeight="1">
      <c r="A755" s="108"/>
      <c r="B755" s="108"/>
      <c r="C755" s="108"/>
      <c r="D755" s="108"/>
      <c r="E755" s="108"/>
      <c r="F755" s="108"/>
      <c r="G755" s="108"/>
      <c r="H755" s="108"/>
      <c r="I755" s="108"/>
      <c r="J755" s="108"/>
      <c r="K755" s="108"/>
      <c r="L755" s="108"/>
      <c r="M755" s="108"/>
      <c r="N755" s="108"/>
      <c r="O755" s="108"/>
      <c r="P755" s="191"/>
      <c r="Q755" s="108"/>
      <c r="R755" s="191"/>
      <c r="S755" s="191"/>
      <c r="T755" s="108"/>
      <c r="U755" s="108"/>
      <c r="V755" s="108"/>
      <c r="W755" s="108"/>
      <c r="X755" s="108"/>
      <c r="Y755" s="108"/>
      <c r="Z755" s="108"/>
      <c r="AA755" s="108"/>
      <c r="AB755" s="108"/>
      <c r="AC755" s="108"/>
      <c r="AD755" s="108"/>
    </row>
    <row r="756" spans="1:30" ht="30" customHeight="1">
      <c r="A756" s="108"/>
      <c r="B756" s="108"/>
      <c r="C756" s="108"/>
      <c r="D756" s="108"/>
      <c r="E756" s="108"/>
      <c r="F756" s="108"/>
      <c r="G756" s="108"/>
      <c r="H756" s="108"/>
      <c r="I756" s="108"/>
      <c r="J756" s="108"/>
      <c r="K756" s="108"/>
      <c r="L756" s="108"/>
      <c r="M756" s="108"/>
      <c r="N756" s="108"/>
      <c r="O756" s="108"/>
      <c r="P756" s="191"/>
      <c r="Q756" s="108"/>
      <c r="R756" s="191"/>
      <c r="S756" s="191"/>
      <c r="T756" s="108"/>
      <c r="U756" s="108"/>
      <c r="V756" s="108"/>
      <c r="W756" s="108"/>
      <c r="X756" s="108"/>
      <c r="Y756" s="108"/>
      <c r="Z756" s="108"/>
      <c r="AA756" s="108"/>
      <c r="AB756" s="108"/>
      <c r="AC756" s="108"/>
      <c r="AD756" s="108"/>
    </row>
    <row r="757" spans="1:30" ht="30" customHeight="1">
      <c r="A757" s="108"/>
      <c r="B757" s="108"/>
      <c r="C757" s="108"/>
      <c r="D757" s="108"/>
      <c r="E757" s="108"/>
      <c r="F757" s="108"/>
      <c r="G757" s="108"/>
      <c r="H757" s="108"/>
      <c r="I757" s="108"/>
      <c r="J757" s="108"/>
      <c r="K757" s="108"/>
      <c r="L757" s="108"/>
      <c r="M757" s="108"/>
      <c r="N757" s="108"/>
      <c r="O757" s="108"/>
      <c r="P757" s="191"/>
      <c r="Q757" s="108"/>
      <c r="R757" s="191"/>
      <c r="S757" s="191"/>
      <c r="T757" s="108"/>
      <c r="U757" s="108"/>
      <c r="V757" s="108"/>
      <c r="W757" s="108"/>
      <c r="X757" s="108"/>
      <c r="Y757" s="108"/>
      <c r="Z757" s="108"/>
      <c r="AA757" s="108"/>
      <c r="AB757" s="108"/>
      <c r="AC757" s="108"/>
      <c r="AD757" s="108"/>
    </row>
    <row r="758" spans="1:30" ht="30" customHeight="1">
      <c r="A758" s="108"/>
      <c r="B758" s="108"/>
      <c r="C758" s="108"/>
      <c r="D758" s="108"/>
      <c r="E758" s="108"/>
      <c r="F758" s="108"/>
      <c r="G758" s="108"/>
      <c r="H758" s="108"/>
      <c r="I758" s="108"/>
      <c r="J758" s="108"/>
      <c r="K758" s="108"/>
      <c r="L758" s="108"/>
      <c r="M758" s="108"/>
      <c r="N758" s="108"/>
      <c r="O758" s="108"/>
      <c r="P758" s="191"/>
      <c r="Q758" s="108"/>
      <c r="R758" s="191"/>
      <c r="S758" s="191"/>
      <c r="T758" s="108"/>
      <c r="U758" s="108"/>
      <c r="V758" s="108"/>
      <c r="W758" s="108"/>
      <c r="X758" s="108"/>
      <c r="Y758" s="108"/>
      <c r="Z758" s="108"/>
      <c r="AA758" s="108"/>
      <c r="AB758" s="108"/>
      <c r="AC758" s="108"/>
      <c r="AD758" s="108"/>
    </row>
    <row r="759" spans="1:30" ht="30" customHeight="1">
      <c r="A759" s="108"/>
      <c r="B759" s="108"/>
      <c r="C759" s="108"/>
      <c r="D759" s="108"/>
      <c r="E759" s="108"/>
      <c r="F759" s="108"/>
      <c r="G759" s="108"/>
      <c r="H759" s="108"/>
      <c r="I759" s="108"/>
      <c r="J759" s="108"/>
      <c r="K759" s="108"/>
      <c r="L759" s="108"/>
      <c r="M759" s="108"/>
      <c r="N759" s="108"/>
      <c r="O759" s="108"/>
      <c r="P759" s="191"/>
      <c r="Q759" s="108"/>
      <c r="R759" s="191"/>
      <c r="S759" s="191"/>
      <c r="T759" s="108"/>
      <c r="U759" s="108"/>
      <c r="V759" s="108"/>
      <c r="W759" s="108"/>
      <c r="X759" s="108"/>
      <c r="Y759" s="108"/>
      <c r="Z759" s="108"/>
      <c r="AA759" s="108"/>
      <c r="AB759" s="108"/>
      <c r="AC759" s="108"/>
      <c r="AD759" s="108"/>
    </row>
    <row r="760" spans="1:30" ht="30" customHeight="1">
      <c r="A760" s="108"/>
      <c r="B760" s="108"/>
      <c r="C760" s="108"/>
      <c r="D760" s="108"/>
      <c r="E760" s="108"/>
      <c r="F760" s="108"/>
      <c r="G760" s="108"/>
      <c r="H760" s="108"/>
      <c r="I760" s="108"/>
      <c r="J760" s="108"/>
      <c r="K760" s="108"/>
      <c r="L760" s="108"/>
      <c r="M760" s="108"/>
      <c r="N760" s="108"/>
      <c r="O760" s="108"/>
      <c r="P760" s="191"/>
      <c r="Q760" s="108"/>
      <c r="R760" s="191"/>
      <c r="S760" s="191"/>
      <c r="T760" s="108"/>
      <c r="U760" s="108"/>
      <c r="V760" s="108"/>
      <c r="W760" s="108"/>
      <c r="X760" s="108"/>
      <c r="Y760" s="108"/>
      <c r="Z760" s="108"/>
      <c r="AA760" s="108"/>
      <c r="AB760" s="108"/>
      <c r="AC760" s="108"/>
      <c r="AD760" s="108"/>
    </row>
    <row r="761" spans="1:30" ht="30" customHeight="1">
      <c r="A761" s="108"/>
      <c r="B761" s="108"/>
      <c r="C761" s="108"/>
      <c r="D761" s="108"/>
      <c r="E761" s="108"/>
      <c r="F761" s="108"/>
      <c r="G761" s="108"/>
      <c r="H761" s="108"/>
      <c r="I761" s="108"/>
      <c r="J761" s="108"/>
      <c r="K761" s="108"/>
      <c r="L761" s="108"/>
      <c r="M761" s="108"/>
      <c r="N761" s="108"/>
      <c r="O761" s="108"/>
      <c r="P761" s="191"/>
      <c r="Q761" s="108"/>
      <c r="R761" s="191"/>
      <c r="S761" s="191"/>
      <c r="T761" s="108"/>
      <c r="U761" s="108"/>
      <c r="V761" s="108"/>
      <c r="W761" s="108"/>
      <c r="X761" s="108"/>
      <c r="Y761" s="108"/>
      <c r="Z761" s="108"/>
      <c r="AA761" s="108"/>
      <c r="AB761" s="108"/>
      <c r="AC761" s="108"/>
      <c r="AD761" s="108"/>
    </row>
    <row r="762" spans="1:30" ht="30" customHeight="1">
      <c r="A762" s="108"/>
      <c r="B762" s="108"/>
      <c r="C762" s="108"/>
      <c r="D762" s="108"/>
      <c r="E762" s="108"/>
      <c r="F762" s="108"/>
      <c r="G762" s="108"/>
      <c r="H762" s="108"/>
      <c r="I762" s="108"/>
      <c r="J762" s="108"/>
      <c r="K762" s="108"/>
      <c r="L762" s="108"/>
      <c r="M762" s="108"/>
      <c r="N762" s="108"/>
      <c r="O762" s="108"/>
      <c r="P762" s="191"/>
      <c r="Q762" s="108"/>
      <c r="R762" s="191"/>
      <c r="S762" s="191"/>
      <c r="T762" s="108"/>
      <c r="U762" s="108"/>
      <c r="V762" s="108"/>
      <c r="W762" s="108"/>
      <c r="X762" s="108"/>
      <c r="Y762" s="108"/>
      <c r="Z762" s="108"/>
      <c r="AA762" s="108"/>
      <c r="AB762" s="108"/>
      <c r="AC762" s="108"/>
      <c r="AD762" s="108"/>
    </row>
    <row r="763" spans="1:30" ht="30" customHeight="1">
      <c r="A763" s="108"/>
      <c r="B763" s="108"/>
      <c r="C763" s="108"/>
      <c r="D763" s="108"/>
      <c r="E763" s="108"/>
      <c r="F763" s="108"/>
      <c r="G763" s="108"/>
      <c r="H763" s="108"/>
      <c r="I763" s="108"/>
      <c r="J763" s="108"/>
      <c r="K763" s="108"/>
      <c r="L763" s="108"/>
      <c r="M763" s="108"/>
      <c r="N763" s="108"/>
      <c r="O763" s="108"/>
      <c r="P763" s="191"/>
      <c r="Q763" s="108"/>
      <c r="R763" s="191"/>
      <c r="S763" s="191"/>
      <c r="T763" s="108"/>
      <c r="U763" s="108"/>
      <c r="V763" s="108"/>
      <c r="W763" s="108"/>
      <c r="X763" s="108"/>
      <c r="Y763" s="108"/>
      <c r="Z763" s="108"/>
      <c r="AA763" s="108"/>
      <c r="AB763" s="108"/>
      <c r="AC763" s="108"/>
      <c r="AD763" s="108"/>
    </row>
    <row r="764" spans="1:30" ht="30" customHeight="1">
      <c r="A764" s="108"/>
      <c r="B764" s="108"/>
      <c r="C764" s="108"/>
      <c r="D764" s="108"/>
      <c r="E764" s="108"/>
      <c r="F764" s="108"/>
      <c r="G764" s="108"/>
      <c r="H764" s="108"/>
      <c r="I764" s="108"/>
      <c r="J764" s="108"/>
      <c r="K764" s="108"/>
      <c r="L764" s="108"/>
      <c r="M764" s="108"/>
      <c r="N764" s="108"/>
      <c r="O764" s="108"/>
      <c r="P764" s="191"/>
      <c r="Q764" s="108"/>
      <c r="R764" s="191"/>
      <c r="S764" s="191"/>
      <c r="T764" s="108"/>
      <c r="U764" s="108"/>
      <c r="V764" s="108"/>
      <c r="W764" s="108"/>
      <c r="X764" s="108"/>
      <c r="Y764" s="108"/>
      <c r="Z764" s="108"/>
      <c r="AA764" s="108"/>
      <c r="AB764" s="108"/>
      <c r="AC764" s="108"/>
      <c r="AD764" s="108"/>
    </row>
    <row r="765" spans="1:30" ht="30" customHeight="1">
      <c r="A765" s="108"/>
      <c r="B765" s="108"/>
      <c r="C765" s="108"/>
      <c r="D765" s="108"/>
      <c r="E765" s="108"/>
      <c r="F765" s="108"/>
      <c r="G765" s="108"/>
      <c r="H765" s="108"/>
      <c r="I765" s="108"/>
      <c r="J765" s="108"/>
      <c r="K765" s="108"/>
      <c r="L765" s="108"/>
      <c r="M765" s="108"/>
      <c r="N765" s="108"/>
      <c r="O765" s="108"/>
      <c r="P765" s="191"/>
      <c r="Q765" s="108"/>
      <c r="R765" s="191"/>
      <c r="S765" s="191"/>
      <c r="T765" s="108"/>
      <c r="U765" s="108"/>
      <c r="V765" s="108"/>
      <c r="W765" s="108"/>
      <c r="X765" s="108"/>
      <c r="Y765" s="108"/>
      <c r="Z765" s="108"/>
      <c r="AA765" s="108"/>
      <c r="AB765" s="108"/>
      <c r="AC765" s="108"/>
      <c r="AD765" s="108"/>
    </row>
    <row r="766" spans="1:30" ht="30" customHeight="1">
      <c r="A766" s="108"/>
      <c r="B766" s="108"/>
      <c r="C766" s="108"/>
      <c r="D766" s="108"/>
      <c r="E766" s="108"/>
      <c r="F766" s="108"/>
      <c r="G766" s="108"/>
      <c r="H766" s="108"/>
      <c r="I766" s="108"/>
      <c r="J766" s="108"/>
      <c r="K766" s="108"/>
      <c r="L766" s="108"/>
      <c r="M766" s="108"/>
      <c r="N766" s="108"/>
      <c r="O766" s="108"/>
      <c r="P766" s="191"/>
      <c r="Q766" s="108"/>
      <c r="R766" s="191"/>
      <c r="S766" s="191"/>
      <c r="T766" s="108"/>
      <c r="U766" s="108"/>
      <c r="V766" s="108"/>
      <c r="W766" s="108"/>
      <c r="X766" s="108"/>
      <c r="Y766" s="108"/>
      <c r="Z766" s="108"/>
      <c r="AA766" s="108"/>
      <c r="AB766" s="108"/>
      <c r="AC766" s="108"/>
      <c r="AD766" s="108"/>
    </row>
    <row r="767" spans="1:30" ht="30" customHeight="1">
      <c r="A767" s="108"/>
      <c r="B767" s="108"/>
      <c r="C767" s="108"/>
      <c r="D767" s="108"/>
      <c r="E767" s="108"/>
      <c r="F767" s="108"/>
      <c r="G767" s="108"/>
      <c r="H767" s="108"/>
      <c r="I767" s="108"/>
      <c r="J767" s="108"/>
      <c r="K767" s="108"/>
      <c r="L767" s="108"/>
      <c r="M767" s="108"/>
      <c r="N767" s="108"/>
      <c r="O767" s="108"/>
      <c r="P767" s="191"/>
      <c r="Q767" s="108"/>
      <c r="R767" s="191"/>
      <c r="S767" s="191"/>
      <c r="T767" s="108"/>
      <c r="U767" s="108"/>
      <c r="V767" s="108"/>
      <c r="W767" s="108"/>
      <c r="X767" s="108"/>
      <c r="Y767" s="108"/>
      <c r="Z767" s="108"/>
      <c r="AA767" s="108"/>
      <c r="AB767" s="108"/>
      <c r="AC767" s="108"/>
      <c r="AD767" s="108"/>
    </row>
    <row r="768" spans="1:30" ht="30" customHeight="1">
      <c r="A768" s="108"/>
      <c r="B768" s="108"/>
      <c r="C768" s="108"/>
      <c r="D768" s="108"/>
      <c r="E768" s="108"/>
      <c r="F768" s="108"/>
      <c r="G768" s="108"/>
      <c r="H768" s="108"/>
      <c r="I768" s="108"/>
      <c r="J768" s="108"/>
      <c r="K768" s="108"/>
      <c r="L768" s="108"/>
      <c r="M768" s="108"/>
      <c r="N768" s="108"/>
      <c r="O768" s="108"/>
      <c r="P768" s="191"/>
      <c r="Q768" s="108"/>
      <c r="R768" s="191"/>
      <c r="S768" s="191"/>
      <c r="T768" s="108"/>
      <c r="U768" s="108"/>
      <c r="V768" s="108"/>
      <c r="W768" s="108"/>
      <c r="X768" s="108"/>
      <c r="Y768" s="108"/>
      <c r="Z768" s="108"/>
      <c r="AA768" s="108"/>
      <c r="AB768" s="108"/>
      <c r="AC768" s="108"/>
      <c r="AD768" s="108"/>
    </row>
    <row r="769" spans="1:30" ht="30" customHeight="1">
      <c r="A769" s="108"/>
      <c r="B769" s="108"/>
      <c r="C769" s="108"/>
      <c r="D769" s="108"/>
      <c r="E769" s="108"/>
      <c r="F769" s="108"/>
      <c r="G769" s="108"/>
      <c r="H769" s="108"/>
      <c r="I769" s="108"/>
      <c r="J769" s="108"/>
      <c r="K769" s="108"/>
      <c r="L769" s="108"/>
      <c r="M769" s="108"/>
      <c r="N769" s="108"/>
      <c r="O769" s="108"/>
      <c r="P769" s="191"/>
      <c r="Q769" s="108"/>
      <c r="R769" s="191"/>
      <c r="S769" s="191"/>
      <c r="T769" s="108"/>
      <c r="U769" s="108"/>
      <c r="V769" s="108"/>
      <c r="W769" s="108"/>
      <c r="X769" s="108"/>
      <c r="Y769" s="108"/>
      <c r="Z769" s="108"/>
      <c r="AA769" s="108"/>
      <c r="AB769" s="108"/>
      <c r="AC769" s="108"/>
      <c r="AD769" s="108"/>
    </row>
    <row r="770" spans="1:30" ht="30" customHeight="1">
      <c r="A770" s="108"/>
      <c r="B770" s="108"/>
      <c r="C770" s="108"/>
      <c r="D770" s="108"/>
      <c r="E770" s="108"/>
      <c r="F770" s="108"/>
      <c r="G770" s="108"/>
      <c r="H770" s="108"/>
      <c r="I770" s="108"/>
      <c r="J770" s="108"/>
      <c r="K770" s="108"/>
      <c r="L770" s="108"/>
      <c r="M770" s="108"/>
      <c r="N770" s="108"/>
      <c r="O770" s="108"/>
      <c r="P770" s="191"/>
      <c r="Q770" s="108"/>
      <c r="R770" s="191"/>
      <c r="S770" s="191"/>
      <c r="T770" s="108"/>
      <c r="U770" s="108"/>
      <c r="V770" s="108"/>
      <c r="W770" s="108"/>
      <c r="X770" s="108"/>
      <c r="Y770" s="108"/>
      <c r="Z770" s="108"/>
      <c r="AA770" s="108"/>
      <c r="AB770" s="108"/>
      <c r="AC770" s="108"/>
      <c r="AD770" s="108"/>
    </row>
    <row r="771" spans="1:30" ht="30" customHeight="1">
      <c r="A771" s="108"/>
      <c r="B771" s="108"/>
      <c r="C771" s="108"/>
      <c r="D771" s="108"/>
      <c r="E771" s="108"/>
      <c r="F771" s="108"/>
      <c r="G771" s="108"/>
      <c r="H771" s="108"/>
      <c r="I771" s="108"/>
      <c r="J771" s="108"/>
      <c r="K771" s="108"/>
      <c r="L771" s="108"/>
      <c r="M771" s="108"/>
      <c r="N771" s="108"/>
      <c r="O771" s="108"/>
      <c r="P771" s="191"/>
      <c r="Q771" s="108"/>
      <c r="R771" s="191"/>
      <c r="S771" s="191"/>
      <c r="T771" s="108"/>
      <c r="U771" s="108"/>
      <c r="V771" s="108"/>
      <c r="W771" s="108"/>
      <c r="X771" s="108"/>
      <c r="Y771" s="108"/>
      <c r="Z771" s="108"/>
      <c r="AA771" s="108"/>
      <c r="AB771" s="108"/>
      <c r="AC771" s="108"/>
      <c r="AD771" s="108"/>
    </row>
    <row r="772" spans="1:30" ht="30" customHeight="1">
      <c r="A772" s="108"/>
      <c r="B772" s="108"/>
      <c r="C772" s="108"/>
      <c r="D772" s="108"/>
      <c r="E772" s="108"/>
      <c r="F772" s="108"/>
      <c r="G772" s="108"/>
      <c r="H772" s="108"/>
      <c r="I772" s="108"/>
      <c r="J772" s="108"/>
      <c r="K772" s="108"/>
      <c r="L772" s="108"/>
      <c r="M772" s="108"/>
      <c r="N772" s="108"/>
      <c r="O772" s="108"/>
      <c r="P772" s="191"/>
      <c r="Q772" s="108"/>
      <c r="R772" s="191"/>
      <c r="S772" s="191"/>
      <c r="T772" s="108"/>
      <c r="U772" s="108"/>
      <c r="V772" s="108"/>
      <c r="W772" s="108"/>
      <c r="X772" s="108"/>
      <c r="Y772" s="108"/>
      <c r="Z772" s="108"/>
      <c r="AA772" s="108"/>
      <c r="AB772" s="108"/>
      <c r="AC772" s="108"/>
      <c r="AD772" s="108"/>
    </row>
    <row r="773" spans="1:30" ht="30" customHeight="1">
      <c r="A773" s="108"/>
      <c r="B773" s="108"/>
      <c r="C773" s="108"/>
      <c r="D773" s="108"/>
      <c r="E773" s="108"/>
      <c r="F773" s="108"/>
      <c r="G773" s="108"/>
      <c r="H773" s="108"/>
      <c r="I773" s="108"/>
      <c r="J773" s="108"/>
      <c r="K773" s="108"/>
      <c r="L773" s="108"/>
      <c r="M773" s="108"/>
      <c r="N773" s="108"/>
      <c r="O773" s="108"/>
      <c r="P773" s="191"/>
      <c r="Q773" s="108"/>
      <c r="R773" s="191"/>
      <c r="S773" s="191"/>
      <c r="T773" s="108"/>
      <c r="U773" s="108"/>
      <c r="V773" s="108"/>
      <c r="W773" s="108"/>
      <c r="X773" s="108"/>
      <c r="Y773" s="108"/>
      <c r="Z773" s="108"/>
      <c r="AA773" s="108"/>
      <c r="AB773" s="108"/>
      <c r="AC773" s="108"/>
      <c r="AD773" s="108"/>
    </row>
    <row r="774" spans="1:30" ht="30" customHeight="1">
      <c r="A774" s="108"/>
      <c r="B774" s="108"/>
      <c r="C774" s="108"/>
      <c r="D774" s="108"/>
      <c r="E774" s="108"/>
      <c r="F774" s="108"/>
      <c r="G774" s="108"/>
      <c r="H774" s="108"/>
      <c r="I774" s="108"/>
      <c r="J774" s="108"/>
      <c r="K774" s="108"/>
      <c r="L774" s="108"/>
      <c r="M774" s="108"/>
      <c r="N774" s="108"/>
      <c r="O774" s="108"/>
      <c r="P774" s="191"/>
      <c r="Q774" s="108"/>
      <c r="R774" s="191"/>
      <c r="S774" s="191"/>
      <c r="T774" s="108"/>
      <c r="U774" s="108"/>
      <c r="V774" s="108"/>
      <c r="W774" s="108"/>
      <c r="X774" s="108"/>
      <c r="Y774" s="108"/>
      <c r="Z774" s="108"/>
      <c r="AA774" s="108"/>
      <c r="AB774" s="108"/>
      <c r="AC774" s="108"/>
      <c r="AD774" s="108"/>
    </row>
    <row r="775" spans="1:30" ht="30" customHeight="1">
      <c r="A775" s="108"/>
      <c r="B775" s="108"/>
      <c r="C775" s="108"/>
      <c r="D775" s="108"/>
      <c r="E775" s="108"/>
      <c r="F775" s="108"/>
      <c r="G775" s="108"/>
      <c r="H775" s="108"/>
      <c r="I775" s="108"/>
      <c r="J775" s="108"/>
      <c r="K775" s="108"/>
      <c r="L775" s="108"/>
      <c r="M775" s="108"/>
      <c r="N775" s="108"/>
      <c r="O775" s="108"/>
      <c r="P775" s="191"/>
      <c r="Q775" s="108"/>
      <c r="R775" s="191"/>
      <c r="S775" s="191"/>
      <c r="T775" s="108"/>
      <c r="U775" s="108"/>
      <c r="V775" s="108"/>
      <c r="W775" s="108"/>
      <c r="X775" s="108"/>
      <c r="Y775" s="108"/>
      <c r="Z775" s="108"/>
      <c r="AA775" s="108"/>
      <c r="AB775" s="108"/>
      <c r="AC775" s="108"/>
      <c r="AD775" s="108"/>
    </row>
    <row r="776" spans="1:30" ht="30" customHeight="1">
      <c r="A776" s="108"/>
      <c r="B776" s="108"/>
      <c r="C776" s="108"/>
      <c r="D776" s="108"/>
      <c r="E776" s="108"/>
      <c r="F776" s="108"/>
      <c r="G776" s="108"/>
      <c r="H776" s="108"/>
      <c r="I776" s="108"/>
      <c r="J776" s="108"/>
      <c r="K776" s="108"/>
      <c r="L776" s="108"/>
      <c r="M776" s="108"/>
      <c r="N776" s="108"/>
      <c r="O776" s="108"/>
      <c r="P776" s="191"/>
      <c r="Q776" s="108"/>
      <c r="R776" s="191"/>
      <c r="S776" s="191"/>
      <c r="T776" s="108"/>
      <c r="U776" s="108"/>
      <c r="V776" s="108"/>
      <c r="W776" s="108"/>
      <c r="X776" s="108"/>
      <c r="Y776" s="108"/>
      <c r="Z776" s="108"/>
      <c r="AA776" s="108"/>
      <c r="AB776" s="108"/>
      <c r="AC776" s="108"/>
      <c r="AD776" s="108"/>
    </row>
    <row r="777" spans="1:30" ht="30" customHeight="1">
      <c r="A777" s="108"/>
      <c r="B777" s="108"/>
      <c r="C777" s="108"/>
      <c r="D777" s="108"/>
      <c r="E777" s="108"/>
      <c r="F777" s="108"/>
      <c r="G777" s="108"/>
      <c r="H777" s="108"/>
      <c r="I777" s="108"/>
      <c r="J777" s="108"/>
      <c r="K777" s="108"/>
      <c r="L777" s="108"/>
      <c r="M777" s="108"/>
      <c r="N777" s="108"/>
      <c r="O777" s="108"/>
      <c r="P777" s="191"/>
      <c r="Q777" s="108"/>
      <c r="R777" s="191"/>
      <c r="S777" s="191"/>
      <c r="T777" s="108"/>
      <c r="U777" s="108"/>
      <c r="V777" s="108"/>
      <c r="W777" s="108"/>
      <c r="X777" s="108"/>
      <c r="Y777" s="108"/>
      <c r="Z777" s="108"/>
      <c r="AA777" s="108"/>
      <c r="AB777" s="108"/>
      <c r="AC777" s="108"/>
      <c r="AD777" s="108"/>
    </row>
    <row r="778" spans="1:30" ht="30" customHeight="1">
      <c r="A778" s="108"/>
      <c r="B778" s="108"/>
      <c r="C778" s="108"/>
      <c r="D778" s="108"/>
      <c r="E778" s="108"/>
      <c r="F778" s="108"/>
      <c r="G778" s="108"/>
      <c r="H778" s="108"/>
      <c r="I778" s="108"/>
      <c r="J778" s="108"/>
      <c r="K778" s="108"/>
      <c r="L778" s="108"/>
      <c r="M778" s="108"/>
      <c r="N778" s="108"/>
      <c r="O778" s="108"/>
      <c r="P778" s="191"/>
      <c r="Q778" s="108"/>
      <c r="R778" s="191"/>
      <c r="S778" s="191"/>
      <c r="T778" s="108"/>
      <c r="U778" s="108"/>
      <c r="V778" s="108"/>
      <c r="W778" s="108"/>
      <c r="X778" s="108"/>
      <c r="Y778" s="108"/>
      <c r="Z778" s="108"/>
      <c r="AA778" s="108"/>
      <c r="AB778" s="108"/>
      <c r="AC778" s="108"/>
      <c r="AD778" s="108"/>
    </row>
    <row r="779" spans="1:30" ht="30" customHeight="1">
      <c r="A779" s="108"/>
      <c r="B779" s="108"/>
      <c r="C779" s="108"/>
      <c r="D779" s="108"/>
      <c r="E779" s="108"/>
      <c r="F779" s="108"/>
      <c r="G779" s="108"/>
      <c r="H779" s="108"/>
      <c r="I779" s="108"/>
      <c r="J779" s="108"/>
      <c r="K779" s="108"/>
      <c r="L779" s="108"/>
      <c r="M779" s="108"/>
      <c r="N779" s="108"/>
      <c r="O779" s="108"/>
      <c r="P779" s="191"/>
      <c r="Q779" s="108"/>
      <c r="R779" s="191"/>
      <c r="S779" s="191"/>
      <c r="T779" s="108"/>
      <c r="U779" s="108"/>
      <c r="V779" s="108"/>
      <c r="W779" s="108"/>
      <c r="X779" s="108"/>
      <c r="Y779" s="108"/>
      <c r="Z779" s="108"/>
      <c r="AA779" s="108"/>
      <c r="AB779" s="108"/>
      <c r="AC779" s="108"/>
      <c r="AD779" s="108"/>
    </row>
    <row r="780" spans="1:30" ht="30" customHeight="1">
      <c r="A780" s="108"/>
      <c r="B780" s="108"/>
      <c r="C780" s="108"/>
      <c r="D780" s="108"/>
      <c r="E780" s="108"/>
      <c r="F780" s="108"/>
      <c r="G780" s="108"/>
      <c r="H780" s="108"/>
      <c r="I780" s="108"/>
      <c r="J780" s="108"/>
      <c r="K780" s="108"/>
      <c r="L780" s="108"/>
      <c r="M780" s="108"/>
      <c r="N780" s="108"/>
      <c r="O780" s="108"/>
      <c r="P780" s="191"/>
      <c r="Q780" s="108"/>
      <c r="R780" s="191"/>
      <c r="S780" s="191"/>
      <c r="T780" s="108"/>
      <c r="U780" s="108"/>
      <c r="V780" s="108"/>
      <c r="W780" s="108"/>
      <c r="X780" s="108"/>
      <c r="Y780" s="108"/>
      <c r="Z780" s="108"/>
      <c r="AA780" s="108"/>
      <c r="AB780" s="108"/>
      <c r="AC780" s="108"/>
      <c r="AD780" s="108"/>
    </row>
    <row r="781" spans="1:30" ht="30" customHeight="1">
      <c r="A781" s="108"/>
      <c r="B781" s="108"/>
      <c r="C781" s="108"/>
      <c r="D781" s="108"/>
      <c r="E781" s="108"/>
      <c r="F781" s="108"/>
      <c r="G781" s="108"/>
      <c r="H781" s="108"/>
      <c r="I781" s="108"/>
      <c r="J781" s="108"/>
      <c r="K781" s="108"/>
      <c r="L781" s="108"/>
      <c r="M781" s="108"/>
      <c r="N781" s="108"/>
      <c r="O781" s="108"/>
      <c r="P781" s="191"/>
      <c r="Q781" s="108"/>
      <c r="R781" s="191"/>
      <c r="S781" s="191"/>
      <c r="T781" s="108"/>
      <c r="U781" s="108"/>
      <c r="V781" s="108"/>
      <c r="W781" s="108"/>
      <c r="X781" s="108"/>
      <c r="Y781" s="108"/>
      <c r="Z781" s="108"/>
      <c r="AA781" s="108"/>
      <c r="AB781" s="108"/>
      <c r="AC781" s="108"/>
      <c r="AD781" s="108"/>
    </row>
    <row r="782" spans="1:30" ht="30" customHeight="1">
      <c r="A782" s="108"/>
      <c r="B782" s="108"/>
      <c r="C782" s="108"/>
      <c r="D782" s="108"/>
      <c r="E782" s="108"/>
      <c r="F782" s="108"/>
      <c r="G782" s="108"/>
      <c r="H782" s="108"/>
      <c r="I782" s="108"/>
      <c r="J782" s="108"/>
      <c r="K782" s="108"/>
      <c r="L782" s="108"/>
      <c r="M782" s="108"/>
      <c r="N782" s="108"/>
      <c r="O782" s="108"/>
      <c r="P782" s="191"/>
      <c r="Q782" s="108"/>
      <c r="R782" s="191"/>
      <c r="S782" s="191"/>
      <c r="T782" s="108"/>
      <c r="U782" s="108"/>
      <c r="V782" s="108"/>
      <c r="W782" s="108"/>
      <c r="X782" s="108"/>
      <c r="Y782" s="108"/>
      <c r="Z782" s="108"/>
      <c r="AA782" s="108"/>
      <c r="AB782" s="108"/>
      <c r="AC782" s="108"/>
      <c r="AD782" s="108"/>
    </row>
    <row r="783" spans="1:30" ht="30" customHeight="1">
      <c r="A783" s="108"/>
      <c r="B783" s="108"/>
      <c r="C783" s="108"/>
      <c r="D783" s="108"/>
      <c r="E783" s="108"/>
      <c r="F783" s="108"/>
      <c r="G783" s="108"/>
      <c r="H783" s="108"/>
      <c r="I783" s="108"/>
      <c r="J783" s="108"/>
      <c r="K783" s="108"/>
      <c r="L783" s="108"/>
      <c r="M783" s="108"/>
      <c r="N783" s="108"/>
      <c r="O783" s="108"/>
      <c r="P783" s="191"/>
      <c r="Q783" s="108"/>
      <c r="R783" s="191"/>
      <c r="S783" s="191"/>
      <c r="T783" s="108"/>
      <c r="U783" s="108"/>
      <c r="V783" s="108"/>
      <c r="W783" s="108"/>
      <c r="X783" s="108"/>
      <c r="Y783" s="108"/>
      <c r="Z783" s="108"/>
      <c r="AA783" s="108"/>
      <c r="AB783" s="108"/>
      <c r="AC783" s="108"/>
      <c r="AD783" s="108"/>
    </row>
    <row r="784" spans="1:30" ht="30" customHeight="1">
      <c r="A784" s="108"/>
      <c r="B784" s="108"/>
      <c r="C784" s="108"/>
      <c r="D784" s="108"/>
      <c r="E784" s="108"/>
      <c r="F784" s="108"/>
      <c r="G784" s="108"/>
      <c r="H784" s="108"/>
      <c r="I784" s="108"/>
      <c r="J784" s="108"/>
      <c r="K784" s="108"/>
      <c r="L784" s="108"/>
      <c r="M784" s="108"/>
      <c r="N784" s="108"/>
      <c r="O784" s="108"/>
      <c r="P784" s="191"/>
      <c r="Q784" s="108"/>
      <c r="R784" s="191"/>
      <c r="S784" s="191"/>
      <c r="T784" s="108"/>
      <c r="U784" s="108"/>
      <c r="V784" s="108"/>
      <c r="W784" s="108"/>
      <c r="X784" s="108"/>
      <c r="Y784" s="108"/>
      <c r="Z784" s="108"/>
      <c r="AA784" s="108"/>
      <c r="AB784" s="108"/>
      <c r="AC784" s="108"/>
      <c r="AD784" s="108"/>
    </row>
    <row r="785" spans="1:30" ht="30" customHeight="1">
      <c r="A785" s="108"/>
      <c r="B785" s="108"/>
      <c r="C785" s="108"/>
      <c r="D785" s="108"/>
      <c r="E785" s="108"/>
      <c r="F785" s="108"/>
      <c r="G785" s="108"/>
      <c r="H785" s="108"/>
      <c r="I785" s="108"/>
      <c r="J785" s="108"/>
      <c r="K785" s="108"/>
      <c r="L785" s="108"/>
      <c r="M785" s="108"/>
      <c r="N785" s="108"/>
      <c r="O785" s="108"/>
      <c r="P785" s="191"/>
      <c r="Q785" s="108"/>
      <c r="R785" s="191"/>
      <c r="S785" s="191"/>
      <c r="T785" s="108"/>
      <c r="U785" s="108"/>
      <c r="V785" s="108"/>
      <c r="W785" s="108"/>
      <c r="X785" s="108"/>
      <c r="Y785" s="108"/>
      <c r="Z785" s="108"/>
      <c r="AA785" s="108"/>
      <c r="AB785" s="108"/>
      <c r="AC785" s="108"/>
      <c r="AD785" s="108"/>
    </row>
    <row r="786" spans="1:30" ht="30" customHeight="1">
      <c r="A786" s="108"/>
      <c r="B786" s="108"/>
      <c r="C786" s="108"/>
      <c r="D786" s="108"/>
      <c r="E786" s="108"/>
      <c r="F786" s="108"/>
      <c r="G786" s="108"/>
      <c r="H786" s="108"/>
      <c r="I786" s="108"/>
      <c r="J786" s="108"/>
      <c r="K786" s="108"/>
      <c r="L786" s="108"/>
      <c r="M786" s="108"/>
      <c r="N786" s="108"/>
      <c r="O786" s="108"/>
      <c r="P786" s="191"/>
      <c r="Q786" s="108"/>
      <c r="R786" s="191"/>
      <c r="S786" s="191"/>
      <c r="T786" s="108"/>
      <c r="U786" s="108"/>
      <c r="V786" s="108"/>
      <c r="W786" s="108"/>
      <c r="X786" s="108"/>
      <c r="Y786" s="108"/>
      <c r="Z786" s="108"/>
      <c r="AA786" s="108"/>
      <c r="AB786" s="108"/>
      <c r="AC786" s="108"/>
      <c r="AD786" s="108"/>
    </row>
    <row r="787" spans="1:30" ht="30" customHeight="1">
      <c r="A787" s="108"/>
      <c r="B787" s="108"/>
      <c r="C787" s="108"/>
      <c r="D787" s="108"/>
      <c r="E787" s="108"/>
      <c r="F787" s="108"/>
      <c r="G787" s="108"/>
      <c r="H787" s="108"/>
      <c r="I787" s="108"/>
      <c r="J787" s="108"/>
      <c r="K787" s="108"/>
      <c r="L787" s="108"/>
      <c r="M787" s="108"/>
      <c r="N787" s="108"/>
      <c r="O787" s="108"/>
      <c r="P787" s="191"/>
      <c r="Q787" s="108"/>
      <c r="R787" s="191"/>
      <c r="S787" s="191"/>
      <c r="T787" s="108"/>
      <c r="U787" s="108"/>
      <c r="V787" s="108"/>
      <c r="W787" s="108"/>
      <c r="X787" s="108"/>
      <c r="Y787" s="108"/>
      <c r="Z787" s="108"/>
      <c r="AA787" s="108"/>
      <c r="AB787" s="108"/>
      <c r="AC787" s="108"/>
      <c r="AD787" s="108"/>
    </row>
    <row r="788" spans="1:30" ht="30" customHeight="1">
      <c r="A788" s="108"/>
      <c r="B788" s="108"/>
      <c r="C788" s="108"/>
      <c r="D788" s="108"/>
      <c r="E788" s="108"/>
      <c r="F788" s="108"/>
      <c r="G788" s="108"/>
      <c r="H788" s="108"/>
      <c r="I788" s="108"/>
      <c r="J788" s="108"/>
      <c r="K788" s="108"/>
      <c r="L788" s="108"/>
      <c r="M788" s="108"/>
      <c r="N788" s="108"/>
      <c r="O788" s="108"/>
      <c r="P788" s="191"/>
      <c r="Q788" s="108"/>
      <c r="R788" s="191"/>
      <c r="S788" s="191"/>
      <c r="T788" s="108"/>
      <c r="U788" s="108"/>
      <c r="V788" s="108"/>
      <c r="W788" s="108"/>
      <c r="X788" s="108"/>
      <c r="Y788" s="108"/>
      <c r="Z788" s="108"/>
      <c r="AA788" s="108"/>
      <c r="AB788" s="108"/>
      <c r="AC788" s="108"/>
      <c r="AD788" s="108"/>
    </row>
    <row r="789" spans="1:30" ht="30" customHeight="1">
      <c r="A789" s="108"/>
      <c r="B789" s="108"/>
      <c r="C789" s="108"/>
      <c r="D789" s="108"/>
      <c r="E789" s="108"/>
      <c r="F789" s="108"/>
      <c r="G789" s="108"/>
      <c r="H789" s="108"/>
      <c r="I789" s="108"/>
      <c r="J789" s="108"/>
      <c r="K789" s="108"/>
      <c r="L789" s="108"/>
      <c r="M789" s="108"/>
      <c r="N789" s="108"/>
      <c r="O789" s="108"/>
      <c r="P789" s="191"/>
      <c r="Q789" s="108"/>
      <c r="R789" s="191"/>
      <c r="S789" s="191"/>
      <c r="T789" s="108"/>
      <c r="U789" s="108"/>
      <c r="V789" s="108"/>
      <c r="W789" s="108"/>
      <c r="X789" s="108"/>
      <c r="Y789" s="108"/>
      <c r="Z789" s="108"/>
      <c r="AA789" s="108"/>
      <c r="AB789" s="108"/>
      <c r="AC789" s="108"/>
      <c r="AD789" s="108"/>
    </row>
    <row r="790" spans="1:30" ht="30" customHeight="1">
      <c r="A790" s="108"/>
      <c r="B790" s="108"/>
      <c r="C790" s="108"/>
      <c r="D790" s="108"/>
      <c r="E790" s="108"/>
      <c r="F790" s="108"/>
      <c r="G790" s="108"/>
      <c r="H790" s="108"/>
      <c r="I790" s="108"/>
      <c r="J790" s="108"/>
      <c r="K790" s="108"/>
      <c r="L790" s="108"/>
      <c r="M790" s="108"/>
      <c r="N790" s="108"/>
      <c r="O790" s="108"/>
      <c r="P790" s="191"/>
      <c r="Q790" s="108"/>
      <c r="R790" s="191"/>
      <c r="S790" s="191"/>
      <c r="T790" s="108"/>
      <c r="U790" s="108"/>
      <c r="V790" s="108"/>
      <c r="W790" s="108"/>
      <c r="X790" s="108"/>
      <c r="Y790" s="108"/>
      <c r="Z790" s="108"/>
      <c r="AA790" s="108"/>
      <c r="AB790" s="108"/>
      <c r="AC790" s="108"/>
      <c r="AD790" s="108"/>
    </row>
    <row r="791" spans="1:30" ht="30" customHeight="1">
      <c r="A791" s="108"/>
      <c r="B791" s="108"/>
      <c r="C791" s="108"/>
      <c r="D791" s="108"/>
      <c r="E791" s="108"/>
      <c r="F791" s="108"/>
      <c r="G791" s="108"/>
      <c r="H791" s="108"/>
      <c r="I791" s="108"/>
      <c r="J791" s="108"/>
      <c r="K791" s="108"/>
      <c r="L791" s="108"/>
      <c r="M791" s="108"/>
      <c r="N791" s="108"/>
      <c r="O791" s="108"/>
      <c r="P791" s="191"/>
      <c r="Q791" s="108"/>
      <c r="R791" s="191"/>
      <c r="S791" s="191"/>
      <c r="T791" s="108"/>
      <c r="U791" s="108"/>
      <c r="V791" s="108"/>
      <c r="W791" s="108"/>
      <c r="X791" s="108"/>
      <c r="Y791" s="108"/>
      <c r="Z791" s="108"/>
      <c r="AA791" s="108"/>
      <c r="AB791" s="108"/>
      <c r="AC791" s="108"/>
      <c r="AD791" s="108"/>
    </row>
    <row r="792" spans="1:30" ht="30" customHeight="1">
      <c r="A792" s="108"/>
      <c r="B792" s="108"/>
      <c r="C792" s="108"/>
      <c r="D792" s="108"/>
      <c r="E792" s="108"/>
      <c r="F792" s="108"/>
      <c r="G792" s="108"/>
      <c r="H792" s="108"/>
      <c r="I792" s="108"/>
      <c r="J792" s="108"/>
      <c r="K792" s="108"/>
      <c r="L792" s="108"/>
      <c r="M792" s="108"/>
      <c r="N792" s="108"/>
      <c r="O792" s="108"/>
      <c r="P792" s="191"/>
      <c r="Q792" s="108"/>
      <c r="R792" s="191"/>
      <c r="S792" s="191"/>
      <c r="T792" s="108"/>
      <c r="U792" s="108"/>
      <c r="V792" s="108"/>
      <c r="W792" s="108"/>
      <c r="X792" s="108"/>
      <c r="Y792" s="108"/>
      <c r="Z792" s="108"/>
      <c r="AA792" s="108"/>
      <c r="AB792" s="108"/>
      <c r="AC792" s="108"/>
      <c r="AD792" s="108"/>
    </row>
    <row r="793" spans="1:30" ht="30" customHeight="1">
      <c r="A793" s="108"/>
      <c r="B793" s="108"/>
      <c r="C793" s="108"/>
      <c r="D793" s="108"/>
      <c r="E793" s="108"/>
      <c r="F793" s="108"/>
      <c r="G793" s="108"/>
      <c r="H793" s="108"/>
      <c r="I793" s="108"/>
      <c r="J793" s="108"/>
      <c r="K793" s="108"/>
      <c r="L793" s="108"/>
      <c r="M793" s="108"/>
      <c r="N793" s="108"/>
      <c r="O793" s="108"/>
      <c r="P793" s="191"/>
      <c r="Q793" s="108"/>
      <c r="R793" s="191"/>
      <c r="S793" s="191"/>
      <c r="T793" s="108"/>
      <c r="U793" s="108"/>
      <c r="V793" s="108"/>
      <c r="W793" s="108"/>
      <c r="X793" s="108"/>
      <c r="Y793" s="108"/>
      <c r="Z793" s="108"/>
      <c r="AA793" s="108"/>
      <c r="AB793" s="108"/>
      <c r="AC793" s="108"/>
      <c r="AD793" s="108"/>
    </row>
    <row r="794" spans="1:30" ht="30" customHeight="1">
      <c r="A794" s="108"/>
      <c r="B794" s="108"/>
      <c r="C794" s="108"/>
      <c r="D794" s="108"/>
      <c r="E794" s="108"/>
      <c r="F794" s="108"/>
      <c r="G794" s="108"/>
      <c r="H794" s="108"/>
      <c r="I794" s="108"/>
      <c r="J794" s="108"/>
      <c r="K794" s="108"/>
      <c r="L794" s="108"/>
      <c r="M794" s="108"/>
      <c r="N794" s="108"/>
      <c r="O794" s="108"/>
      <c r="P794" s="191"/>
      <c r="Q794" s="108"/>
      <c r="R794" s="191"/>
      <c r="S794" s="191"/>
      <c r="T794" s="108"/>
      <c r="U794" s="108"/>
      <c r="V794" s="108"/>
      <c r="W794" s="108"/>
      <c r="X794" s="108"/>
      <c r="Y794" s="108"/>
      <c r="Z794" s="108"/>
      <c r="AA794" s="108"/>
      <c r="AB794" s="108"/>
      <c r="AC794" s="108"/>
      <c r="AD794" s="108"/>
    </row>
    <row r="795" spans="1:30" ht="30" customHeight="1">
      <c r="A795" s="108"/>
      <c r="B795" s="108"/>
      <c r="C795" s="108"/>
      <c r="D795" s="108"/>
      <c r="E795" s="108"/>
      <c r="F795" s="108"/>
      <c r="G795" s="108"/>
      <c r="H795" s="108"/>
      <c r="I795" s="108"/>
      <c r="J795" s="108"/>
      <c r="K795" s="108"/>
      <c r="L795" s="108"/>
      <c r="M795" s="108"/>
      <c r="N795" s="108"/>
      <c r="O795" s="108"/>
      <c r="P795" s="191"/>
      <c r="Q795" s="108"/>
      <c r="R795" s="191"/>
      <c r="S795" s="191"/>
      <c r="T795" s="108"/>
      <c r="U795" s="108"/>
      <c r="V795" s="108"/>
      <c r="W795" s="108"/>
      <c r="X795" s="108"/>
      <c r="Y795" s="108"/>
      <c r="Z795" s="108"/>
      <c r="AA795" s="108"/>
      <c r="AB795" s="108"/>
      <c r="AC795" s="108"/>
      <c r="AD795" s="108"/>
    </row>
    <row r="796" spans="1:30" ht="30" customHeight="1">
      <c r="A796" s="108"/>
      <c r="B796" s="108"/>
      <c r="C796" s="108"/>
      <c r="D796" s="108"/>
      <c r="E796" s="108"/>
      <c r="F796" s="108"/>
      <c r="G796" s="108"/>
      <c r="H796" s="108"/>
      <c r="I796" s="108"/>
      <c r="J796" s="108"/>
      <c r="K796" s="108"/>
      <c r="L796" s="108"/>
      <c r="M796" s="108"/>
      <c r="N796" s="108"/>
      <c r="O796" s="108"/>
      <c r="P796" s="191"/>
      <c r="Q796" s="108"/>
      <c r="R796" s="191"/>
      <c r="S796" s="191"/>
      <c r="T796" s="108"/>
      <c r="U796" s="108"/>
      <c r="V796" s="108"/>
      <c r="W796" s="108"/>
      <c r="X796" s="108"/>
      <c r="Y796" s="108"/>
      <c r="Z796" s="108"/>
      <c r="AA796" s="108"/>
      <c r="AB796" s="108"/>
      <c r="AC796" s="108"/>
      <c r="AD796" s="108"/>
    </row>
    <row r="797" spans="1:30" ht="30" customHeight="1">
      <c r="A797" s="108"/>
      <c r="B797" s="108"/>
      <c r="C797" s="108"/>
      <c r="D797" s="108"/>
      <c r="E797" s="108"/>
      <c r="F797" s="108"/>
      <c r="G797" s="108"/>
      <c r="H797" s="108"/>
      <c r="I797" s="108"/>
      <c r="J797" s="108"/>
      <c r="K797" s="108"/>
      <c r="L797" s="108"/>
      <c r="M797" s="108"/>
      <c r="N797" s="108"/>
      <c r="O797" s="108"/>
      <c r="P797" s="191"/>
      <c r="Q797" s="108"/>
      <c r="R797" s="191"/>
      <c r="S797" s="191"/>
      <c r="T797" s="108"/>
      <c r="U797" s="108"/>
      <c r="V797" s="108"/>
      <c r="W797" s="108"/>
      <c r="X797" s="108"/>
      <c r="Y797" s="108"/>
      <c r="Z797" s="108"/>
      <c r="AA797" s="108"/>
      <c r="AB797" s="108"/>
      <c r="AC797" s="108"/>
      <c r="AD797" s="108"/>
    </row>
    <row r="798" spans="1:30" ht="30" customHeight="1">
      <c r="A798" s="108"/>
      <c r="B798" s="108"/>
      <c r="C798" s="108"/>
      <c r="D798" s="108"/>
      <c r="E798" s="108"/>
      <c r="F798" s="108"/>
      <c r="G798" s="108"/>
      <c r="H798" s="108"/>
      <c r="I798" s="108"/>
      <c r="J798" s="108"/>
      <c r="K798" s="108"/>
      <c r="L798" s="108"/>
      <c r="M798" s="108"/>
      <c r="N798" s="108"/>
      <c r="O798" s="108"/>
      <c r="P798" s="191"/>
      <c r="Q798" s="108"/>
      <c r="R798" s="191"/>
      <c r="S798" s="191"/>
      <c r="T798" s="108"/>
      <c r="U798" s="108"/>
      <c r="V798" s="108"/>
      <c r="W798" s="108"/>
      <c r="X798" s="108"/>
      <c r="Y798" s="108"/>
      <c r="Z798" s="108"/>
      <c r="AA798" s="108"/>
      <c r="AB798" s="108"/>
      <c r="AC798" s="108"/>
      <c r="AD798" s="108"/>
    </row>
    <row r="799" spans="1:30" ht="30" customHeight="1">
      <c r="A799" s="108"/>
      <c r="B799" s="108"/>
      <c r="C799" s="108"/>
      <c r="D799" s="108"/>
      <c r="E799" s="108"/>
      <c r="F799" s="108"/>
      <c r="G799" s="108"/>
      <c r="H799" s="108"/>
      <c r="I799" s="108"/>
      <c r="J799" s="108"/>
      <c r="K799" s="108"/>
      <c r="L799" s="108"/>
      <c r="M799" s="108"/>
      <c r="N799" s="108"/>
      <c r="O799" s="108"/>
      <c r="P799" s="191"/>
      <c r="Q799" s="108"/>
      <c r="R799" s="191"/>
      <c r="S799" s="191"/>
      <c r="T799" s="108"/>
      <c r="U799" s="108"/>
      <c r="V799" s="108"/>
      <c r="W799" s="108"/>
      <c r="X799" s="108"/>
      <c r="Y799" s="108"/>
      <c r="Z799" s="108"/>
      <c r="AA799" s="108"/>
      <c r="AB799" s="108"/>
      <c r="AC799" s="108"/>
      <c r="AD799" s="108"/>
    </row>
    <row r="800" spans="1:30" ht="30" customHeight="1">
      <c r="A800" s="108"/>
      <c r="B800" s="108"/>
      <c r="C800" s="108"/>
      <c r="D800" s="108"/>
      <c r="E800" s="108"/>
      <c r="F800" s="108"/>
      <c r="G800" s="108"/>
      <c r="H800" s="108"/>
      <c r="I800" s="108"/>
      <c r="J800" s="108"/>
      <c r="K800" s="108"/>
      <c r="L800" s="108"/>
      <c r="M800" s="108"/>
      <c r="N800" s="108"/>
      <c r="O800" s="108"/>
      <c r="P800" s="191"/>
      <c r="Q800" s="108"/>
      <c r="R800" s="191"/>
      <c r="S800" s="191"/>
      <c r="T800" s="108"/>
      <c r="U800" s="108"/>
      <c r="V800" s="108"/>
      <c r="W800" s="108"/>
      <c r="X800" s="108"/>
      <c r="Y800" s="108"/>
      <c r="Z800" s="108"/>
      <c r="AA800" s="108"/>
      <c r="AB800" s="108"/>
      <c r="AC800" s="108"/>
      <c r="AD800" s="108"/>
    </row>
    <row r="801" spans="1:30" ht="30" customHeight="1">
      <c r="A801" s="108"/>
      <c r="B801" s="108"/>
      <c r="C801" s="108"/>
      <c r="D801" s="108"/>
      <c r="E801" s="108"/>
      <c r="F801" s="108"/>
      <c r="G801" s="108"/>
      <c r="H801" s="108"/>
      <c r="I801" s="108"/>
      <c r="J801" s="108"/>
      <c r="K801" s="108"/>
      <c r="L801" s="108"/>
      <c r="M801" s="108"/>
      <c r="N801" s="108"/>
      <c r="O801" s="108"/>
      <c r="P801" s="191"/>
      <c r="Q801" s="108"/>
      <c r="R801" s="191"/>
      <c r="S801" s="191"/>
      <c r="T801" s="108"/>
      <c r="U801" s="108"/>
      <c r="V801" s="108"/>
      <c r="W801" s="108"/>
      <c r="X801" s="108"/>
      <c r="Y801" s="108"/>
      <c r="Z801" s="108"/>
      <c r="AA801" s="108"/>
      <c r="AB801" s="108"/>
      <c r="AC801" s="108"/>
      <c r="AD801" s="108"/>
    </row>
    <row r="802" spans="1:30" ht="30" customHeight="1">
      <c r="A802" s="108"/>
      <c r="B802" s="108"/>
      <c r="C802" s="108"/>
      <c r="D802" s="108"/>
      <c r="E802" s="108"/>
      <c r="F802" s="108"/>
      <c r="G802" s="108"/>
      <c r="H802" s="108"/>
      <c r="I802" s="108"/>
      <c r="J802" s="108"/>
      <c r="K802" s="108"/>
      <c r="L802" s="108"/>
      <c r="M802" s="108"/>
      <c r="N802" s="108"/>
      <c r="O802" s="108"/>
      <c r="P802" s="191"/>
      <c r="Q802" s="108"/>
      <c r="R802" s="191"/>
      <c r="S802" s="191"/>
      <c r="T802" s="108"/>
      <c r="U802" s="108"/>
      <c r="V802" s="108"/>
      <c r="W802" s="108"/>
      <c r="X802" s="108"/>
      <c r="Y802" s="108"/>
      <c r="Z802" s="108"/>
      <c r="AA802" s="108"/>
      <c r="AB802" s="108"/>
      <c r="AC802" s="108"/>
      <c r="AD802" s="108"/>
    </row>
    <row r="803" spans="1:30" ht="30" customHeight="1">
      <c r="A803" s="108"/>
      <c r="B803" s="108"/>
      <c r="C803" s="108"/>
      <c r="D803" s="108"/>
      <c r="E803" s="108"/>
      <c r="F803" s="108"/>
      <c r="G803" s="108"/>
      <c r="H803" s="108"/>
      <c r="I803" s="108"/>
      <c r="J803" s="108"/>
      <c r="K803" s="108"/>
      <c r="L803" s="108"/>
      <c r="M803" s="108"/>
      <c r="N803" s="108"/>
      <c r="O803" s="108"/>
      <c r="P803" s="191"/>
      <c r="Q803" s="108"/>
      <c r="R803" s="191"/>
      <c r="S803" s="191"/>
      <c r="T803" s="108"/>
      <c r="U803" s="108"/>
      <c r="V803" s="108"/>
      <c r="W803" s="108"/>
      <c r="X803" s="108"/>
      <c r="Y803" s="108"/>
      <c r="Z803" s="108"/>
      <c r="AA803" s="108"/>
      <c r="AB803" s="108"/>
      <c r="AC803" s="108"/>
      <c r="AD803" s="108"/>
    </row>
    <row r="804" spans="1:30" ht="30" customHeight="1">
      <c r="A804" s="108"/>
      <c r="B804" s="108"/>
      <c r="C804" s="108"/>
      <c r="D804" s="108"/>
      <c r="E804" s="108"/>
      <c r="F804" s="108"/>
      <c r="G804" s="108"/>
      <c r="H804" s="108"/>
      <c r="I804" s="108"/>
      <c r="J804" s="108"/>
      <c r="K804" s="108"/>
      <c r="L804" s="108"/>
      <c r="M804" s="108"/>
      <c r="N804" s="108"/>
      <c r="O804" s="108"/>
      <c r="P804" s="191"/>
      <c r="Q804" s="108"/>
      <c r="R804" s="191"/>
      <c r="S804" s="191"/>
      <c r="T804" s="108"/>
      <c r="U804" s="108"/>
      <c r="V804" s="108"/>
      <c r="W804" s="108"/>
      <c r="X804" s="108"/>
      <c r="Y804" s="108"/>
      <c r="Z804" s="108"/>
      <c r="AA804" s="108"/>
      <c r="AB804" s="108"/>
      <c r="AC804" s="108"/>
      <c r="AD804" s="108"/>
    </row>
    <row r="805" spans="1:30" ht="30" customHeight="1">
      <c r="A805" s="108"/>
      <c r="B805" s="108"/>
      <c r="C805" s="108"/>
      <c r="D805" s="108"/>
      <c r="E805" s="108"/>
      <c r="F805" s="108"/>
      <c r="G805" s="108"/>
      <c r="H805" s="108"/>
      <c r="I805" s="108"/>
      <c r="J805" s="108"/>
      <c r="K805" s="108"/>
      <c r="L805" s="108"/>
      <c r="M805" s="108"/>
      <c r="N805" s="108"/>
      <c r="O805" s="108"/>
      <c r="P805" s="191"/>
      <c r="Q805" s="108"/>
      <c r="R805" s="191"/>
      <c r="S805" s="191"/>
      <c r="T805" s="108"/>
      <c r="U805" s="108"/>
      <c r="V805" s="108"/>
      <c r="W805" s="108"/>
      <c r="X805" s="108"/>
      <c r="Y805" s="108"/>
      <c r="Z805" s="108"/>
      <c r="AA805" s="108"/>
      <c r="AB805" s="108"/>
      <c r="AC805" s="108"/>
      <c r="AD805" s="108"/>
    </row>
    <row r="806" spans="1:30" ht="30" customHeight="1">
      <c r="A806" s="108"/>
      <c r="B806" s="108"/>
      <c r="C806" s="108"/>
      <c r="D806" s="108"/>
      <c r="E806" s="108"/>
      <c r="F806" s="108"/>
      <c r="G806" s="108"/>
      <c r="H806" s="108"/>
      <c r="I806" s="108"/>
      <c r="J806" s="108"/>
      <c r="K806" s="108"/>
      <c r="L806" s="108"/>
      <c r="M806" s="108"/>
      <c r="N806" s="108"/>
      <c r="O806" s="108"/>
      <c r="P806" s="191"/>
      <c r="Q806" s="108"/>
      <c r="R806" s="191"/>
      <c r="S806" s="191"/>
      <c r="T806" s="108"/>
      <c r="U806" s="108"/>
      <c r="V806" s="108"/>
      <c r="W806" s="108"/>
      <c r="X806" s="108"/>
      <c r="Y806" s="108"/>
      <c r="Z806" s="108"/>
      <c r="AA806" s="108"/>
      <c r="AB806" s="108"/>
      <c r="AC806" s="108"/>
      <c r="AD806" s="108"/>
    </row>
    <row r="807" spans="1:30" ht="30" customHeight="1">
      <c r="A807" s="108"/>
      <c r="B807" s="108"/>
      <c r="C807" s="108"/>
      <c r="D807" s="108"/>
      <c r="E807" s="108"/>
      <c r="F807" s="108"/>
      <c r="G807" s="108"/>
      <c r="H807" s="108"/>
      <c r="I807" s="108"/>
      <c r="J807" s="108"/>
      <c r="K807" s="108"/>
      <c r="L807" s="108"/>
      <c r="M807" s="108"/>
      <c r="N807" s="108"/>
      <c r="O807" s="108"/>
      <c r="P807" s="191"/>
      <c r="Q807" s="108"/>
      <c r="R807" s="191"/>
      <c r="S807" s="191"/>
      <c r="T807" s="108"/>
      <c r="U807" s="108"/>
      <c r="V807" s="108"/>
      <c r="W807" s="108"/>
      <c r="X807" s="108"/>
      <c r="Y807" s="108"/>
      <c r="Z807" s="108"/>
      <c r="AA807" s="108"/>
      <c r="AB807" s="108"/>
      <c r="AC807" s="108"/>
      <c r="AD807" s="108"/>
    </row>
    <row r="808" spans="1:30" ht="30" customHeight="1">
      <c r="A808" s="108"/>
      <c r="B808" s="108"/>
      <c r="C808" s="108"/>
      <c r="D808" s="108"/>
      <c r="E808" s="108"/>
      <c r="F808" s="108"/>
      <c r="G808" s="108"/>
      <c r="H808" s="108"/>
      <c r="I808" s="108"/>
      <c r="J808" s="108"/>
      <c r="K808" s="108"/>
      <c r="L808" s="108"/>
      <c r="M808" s="108"/>
      <c r="N808" s="108"/>
      <c r="O808" s="108"/>
      <c r="P808" s="191"/>
      <c r="Q808" s="108"/>
      <c r="R808" s="191"/>
      <c r="S808" s="191"/>
      <c r="T808" s="108"/>
      <c r="U808" s="108"/>
      <c r="V808" s="108"/>
      <c r="W808" s="108"/>
      <c r="X808" s="108"/>
      <c r="Y808" s="108"/>
      <c r="Z808" s="108"/>
      <c r="AA808" s="108"/>
      <c r="AB808" s="108"/>
      <c r="AC808" s="108"/>
      <c r="AD808" s="108"/>
    </row>
    <row r="809" spans="1:30" ht="30" customHeight="1">
      <c r="A809" s="108"/>
      <c r="B809" s="108"/>
      <c r="C809" s="108"/>
      <c r="D809" s="108"/>
      <c r="E809" s="108"/>
      <c r="F809" s="108"/>
      <c r="G809" s="108"/>
      <c r="H809" s="108"/>
      <c r="I809" s="108"/>
      <c r="J809" s="108"/>
      <c r="K809" s="108"/>
      <c r="L809" s="108"/>
      <c r="M809" s="108"/>
      <c r="N809" s="108"/>
      <c r="O809" s="108"/>
      <c r="P809" s="191"/>
      <c r="Q809" s="108"/>
      <c r="R809" s="191"/>
      <c r="S809" s="191"/>
      <c r="T809" s="108"/>
      <c r="U809" s="108"/>
      <c r="V809" s="108"/>
      <c r="W809" s="108"/>
      <c r="X809" s="108"/>
      <c r="Y809" s="108"/>
      <c r="Z809" s="108"/>
      <c r="AA809" s="108"/>
      <c r="AB809" s="108"/>
      <c r="AC809" s="108"/>
      <c r="AD809" s="108"/>
    </row>
    <row r="810" spans="1:30" ht="30" customHeight="1">
      <c r="A810" s="108"/>
      <c r="B810" s="108"/>
      <c r="C810" s="108"/>
      <c r="D810" s="108"/>
      <c r="E810" s="108"/>
      <c r="F810" s="108"/>
      <c r="G810" s="108"/>
      <c r="H810" s="108"/>
      <c r="I810" s="108"/>
      <c r="J810" s="108"/>
      <c r="K810" s="108"/>
      <c r="L810" s="108"/>
      <c r="M810" s="108"/>
      <c r="N810" s="108"/>
      <c r="O810" s="108"/>
      <c r="P810" s="191"/>
      <c r="Q810" s="108"/>
      <c r="R810" s="191"/>
      <c r="S810" s="191"/>
      <c r="T810" s="108"/>
      <c r="U810" s="108"/>
      <c r="V810" s="108"/>
      <c r="W810" s="108"/>
      <c r="X810" s="108"/>
      <c r="Y810" s="108"/>
      <c r="Z810" s="108"/>
      <c r="AA810" s="108"/>
      <c r="AB810" s="108"/>
      <c r="AC810" s="108"/>
      <c r="AD810" s="108"/>
    </row>
    <row r="811" spans="1:30" ht="30" customHeight="1">
      <c r="A811" s="108"/>
      <c r="B811" s="108"/>
      <c r="C811" s="108"/>
      <c r="D811" s="108"/>
      <c r="E811" s="108"/>
      <c r="F811" s="108"/>
      <c r="G811" s="108"/>
      <c r="H811" s="108"/>
      <c r="I811" s="108"/>
      <c r="J811" s="108"/>
      <c r="K811" s="108"/>
      <c r="L811" s="108"/>
      <c r="M811" s="108"/>
      <c r="N811" s="108"/>
      <c r="O811" s="108"/>
      <c r="P811" s="191"/>
      <c r="Q811" s="108"/>
      <c r="R811" s="191"/>
      <c r="S811" s="191"/>
      <c r="T811" s="108"/>
      <c r="U811" s="108"/>
      <c r="V811" s="108"/>
      <c r="W811" s="108"/>
      <c r="X811" s="108"/>
      <c r="Y811" s="108"/>
      <c r="Z811" s="108"/>
      <c r="AA811" s="108"/>
      <c r="AB811" s="108"/>
      <c r="AC811" s="108"/>
      <c r="AD811" s="108"/>
    </row>
    <row r="812" spans="1:30" ht="30" customHeight="1">
      <c r="A812" s="108"/>
      <c r="B812" s="108"/>
      <c r="C812" s="108"/>
      <c r="D812" s="108"/>
      <c r="E812" s="108"/>
      <c r="F812" s="108"/>
      <c r="G812" s="108"/>
      <c r="H812" s="108"/>
      <c r="I812" s="108"/>
      <c r="J812" s="108"/>
      <c r="K812" s="108"/>
      <c r="L812" s="108"/>
      <c r="M812" s="108"/>
      <c r="N812" s="108"/>
      <c r="O812" s="108"/>
      <c r="P812" s="191"/>
      <c r="Q812" s="108"/>
      <c r="R812" s="191"/>
      <c r="S812" s="191"/>
      <c r="T812" s="108"/>
      <c r="U812" s="108"/>
      <c r="V812" s="108"/>
      <c r="W812" s="108"/>
      <c r="X812" s="108"/>
      <c r="Y812" s="108"/>
      <c r="Z812" s="108"/>
      <c r="AA812" s="108"/>
      <c r="AB812" s="108"/>
      <c r="AC812" s="108"/>
      <c r="AD812" s="108"/>
    </row>
    <row r="813" spans="1:30" ht="30" customHeight="1">
      <c r="A813" s="108"/>
      <c r="B813" s="108"/>
      <c r="C813" s="108"/>
      <c r="D813" s="108"/>
      <c r="E813" s="108"/>
      <c r="F813" s="108"/>
      <c r="G813" s="108"/>
      <c r="H813" s="108"/>
      <c r="I813" s="108"/>
      <c r="J813" s="108"/>
      <c r="K813" s="108"/>
      <c r="L813" s="108"/>
      <c r="M813" s="108"/>
      <c r="N813" s="108"/>
      <c r="O813" s="108"/>
      <c r="P813" s="191"/>
      <c r="Q813" s="108"/>
      <c r="R813" s="191"/>
      <c r="S813" s="191"/>
      <c r="T813" s="108"/>
      <c r="U813" s="108"/>
      <c r="V813" s="108"/>
      <c r="W813" s="108"/>
      <c r="X813" s="108"/>
      <c r="Y813" s="108"/>
      <c r="Z813" s="108"/>
      <c r="AA813" s="108"/>
      <c r="AB813" s="108"/>
      <c r="AC813" s="108"/>
      <c r="AD813" s="108"/>
    </row>
    <row r="814" spans="1:30" ht="30" customHeight="1">
      <c r="A814" s="108"/>
      <c r="B814" s="108"/>
      <c r="C814" s="108"/>
      <c r="D814" s="108"/>
      <c r="E814" s="108"/>
      <c r="F814" s="108"/>
      <c r="G814" s="108"/>
      <c r="H814" s="108"/>
      <c r="I814" s="108"/>
      <c r="J814" s="108"/>
      <c r="K814" s="108"/>
      <c r="L814" s="108"/>
      <c r="M814" s="108"/>
      <c r="N814" s="108"/>
      <c r="O814" s="108"/>
      <c r="P814" s="191"/>
      <c r="Q814" s="108"/>
      <c r="R814" s="191"/>
      <c r="S814" s="191"/>
      <c r="T814" s="108"/>
      <c r="U814" s="108"/>
      <c r="V814" s="108"/>
      <c r="W814" s="108"/>
      <c r="X814" s="108"/>
      <c r="Y814" s="108"/>
      <c r="Z814" s="108"/>
      <c r="AA814" s="108"/>
      <c r="AB814" s="108"/>
      <c r="AC814" s="108"/>
      <c r="AD814" s="108"/>
    </row>
    <row r="815" spans="1:30" ht="30" customHeight="1">
      <c r="A815" s="108"/>
      <c r="B815" s="108"/>
      <c r="C815" s="108"/>
      <c r="D815" s="108"/>
      <c r="E815" s="108"/>
      <c r="F815" s="108"/>
      <c r="G815" s="108"/>
      <c r="H815" s="108"/>
      <c r="I815" s="108"/>
      <c r="J815" s="108"/>
      <c r="K815" s="108"/>
      <c r="L815" s="108"/>
      <c r="M815" s="108"/>
      <c r="N815" s="108"/>
      <c r="O815" s="108"/>
      <c r="P815" s="191"/>
      <c r="Q815" s="108"/>
      <c r="R815" s="191"/>
      <c r="S815" s="191"/>
      <c r="T815" s="108"/>
      <c r="U815" s="108"/>
      <c r="V815" s="108"/>
      <c r="W815" s="108"/>
      <c r="X815" s="108"/>
      <c r="Y815" s="108"/>
      <c r="Z815" s="108"/>
      <c r="AA815" s="108"/>
      <c r="AB815" s="108"/>
      <c r="AC815" s="108"/>
      <c r="AD815" s="108"/>
    </row>
    <row r="816" spans="1:30" ht="30" customHeight="1">
      <c r="A816" s="108"/>
      <c r="B816" s="108"/>
      <c r="C816" s="108"/>
      <c r="D816" s="108"/>
      <c r="E816" s="108"/>
      <c r="F816" s="108"/>
      <c r="G816" s="108"/>
      <c r="H816" s="108"/>
      <c r="I816" s="108"/>
      <c r="J816" s="108"/>
      <c r="K816" s="108"/>
      <c r="L816" s="108"/>
      <c r="M816" s="108"/>
      <c r="N816" s="108"/>
      <c r="O816" s="108"/>
      <c r="P816" s="191"/>
      <c r="Q816" s="108"/>
      <c r="R816" s="191"/>
      <c r="S816" s="191"/>
      <c r="T816" s="108"/>
      <c r="U816" s="108"/>
      <c r="V816" s="108"/>
      <c r="W816" s="108"/>
      <c r="X816" s="108"/>
      <c r="Y816" s="108"/>
      <c r="Z816" s="108"/>
      <c r="AA816" s="108"/>
      <c r="AB816" s="108"/>
      <c r="AC816" s="108"/>
      <c r="AD816" s="108"/>
    </row>
    <row r="817" spans="1:30" ht="30" customHeight="1">
      <c r="A817" s="108"/>
      <c r="B817" s="108"/>
      <c r="C817" s="108"/>
      <c r="D817" s="108"/>
      <c r="E817" s="108"/>
      <c r="F817" s="108"/>
      <c r="G817" s="108"/>
      <c r="H817" s="108"/>
      <c r="I817" s="108"/>
      <c r="J817" s="108"/>
      <c r="K817" s="108"/>
      <c r="L817" s="108"/>
      <c r="M817" s="108"/>
      <c r="N817" s="108"/>
      <c r="O817" s="108"/>
      <c r="P817" s="191"/>
      <c r="Q817" s="108"/>
      <c r="R817" s="191"/>
      <c r="S817" s="191"/>
      <c r="T817" s="108"/>
      <c r="U817" s="108"/>
      <c r="V817" s="108"/>
      <c r="W817" s="108"/>
      <c r="X817" s="108"/>
      <c r="Y817" s="108"/>
      <c r="Z817" s="108"/>
      <c r="AA817" s="108"/>
      <c r="AB817" s="108"/>
      <c r="AC817" s="108"/>
      <c r="AD817" s="108"/>
    </row>
    <row r="818" spans="1:30" ht="30" customHeight="1">
      <c r="A818" s="108"/>
      <c r="B818" s="108"/>
      <c r="C818" s="108"/>
      <c r="D818" s="108"/>
      <c r="E818" s="108"/>
      <c r="F818" s="108"/>
      <c r="G818" s="108"/>
      <c r="H818" s="108"/>
      <c r="I818" s="108"/>
      <c r="J818" s="108"/>
      <c r="K818" s="108"/>
      <c r="L818" s="108"/>
      <c r="M818" s="108"/>
      <c r="N818" s="108"/>
      <c r="O818" s="108"/>
      <c r="P818" s="191"/>
      <c r="Q818" s="108"/>
      <c r="R818" s="191"/>
      <c r="S818" s="191"/>
      <c r="T818" s="108"/>
      <c r="U818" s="108"/>
      <c r="V818" s="108"/>
      <c r="W818" s="108"/>
      <c r="X818" s="108"/>
      <c r="Y818" s="108"/>
      <c r="Z818" s="108"/>
      <c r="AA818" s="108"/>
      <c r="AB818" s="108"/>
      <c r="AC818" s="108"/>
      <c r="AD818" s="108"/>
    </row>
    <row r="819" spans="1:30" ht="30" customHeight="1">
      <c r="A819" s="108"/>
      <c r="B819" s="108"/>
      <c r="C819" s="108"/>
      <c r="D819" s="108"/>
      <c r="E819" s="108"/>
      <c r="F819" s="108"/>
      <c r="G819" s="108"/>
      <c r="H819" s="108"/>
      <c r="I819" s="108"/>
      <c r="J819" s="108"/>
      <c r="K819" s="108"/>
      <c r="L819" s="108"/>
      <c r="M819" s="108"/>
      <c r="N819" s="108"/>
      <c r="O819" s="108"/>
      <c r="P819" s="191"/>
      <c r="Q819" s="108"/>
      <c r="R819" s="191"/>
      <c r="S819" s="191"/>
      <c r="T819" s="108"/>
      <c r="U819" s="108"/>
      <c r="V819" s="108"/>
      <c r="W819" s="108"/>
      <c r="X819" s="108"/>
      <c r="Y819" s="108"/>
      <c r="Z819" s="108"/>
      <c r="AA819" s="108"/>
      <c r="AB819" s="108"/>
      <c r="AC819" s="108"/>
      <c r="AD819" s="108"/>
    </row>
    <row r="820" spans="1:30" ht="30" customHeight="1">
      <c r="A820" s="108"/>
      <c r="B820" s="108"/>
      <c r="C820" s="108"/>
      <c r="D820" s="108"/>
      <c r="E820" s="108"/>
      <c r="F820" s="108"/>
      <c r="G820" s="108"/>
      <c r="H820" s="108"/>
      <c r="I820" s="108"/>
      <c r="J820" s="108"/>
      <c r="K820" s="108"/>
      <c r="L820" s="108"/>
      <c r="M820" s="108"/>
      <c r="N820" s="108"/>
      <c r="O820" s="108"/>
      <c r="P820" s="191"/>
      <c r="Q820" s="108"/>
      <c r="R820" s="191"/>
      <c r="S820" s="191"/>
      <c r="T820" s="108"/>
      <c r="U820" s="108"/>
      <c r="V820" s="108"/>
      <c r="W820" s="108"/>
      <c r="X820" s="108"/>
      <c r="Y820" s="108"/>
      <c r="Z820" s="108"/>
      <c r="AA820" s="108"/>
      <c r="AB820" s="108"/>
      <c r="AC820" s="108"/>
      <c r="AD820" s="108"/>
    </row>
    <row r="821" spans="1:30" ht="30" customHeight="1">
      <c r="A821" s="108"/>
      <c r="B821" s="108"/>
      <c r="C821" s="108"/>
      <c r="D821" s="108"/>
      <c r="E821" s="108"/>
      <c r="F821" s="108"/>
      <c r="G821" s="108"/>
      <c r="H821" s="108"/>
      <c r="I821" s="108"/>
      <c r="J821" s="108"/>
      <c r="K821" s="108"/>
      <c r="L821" s="108"/>
      <c r="M821" s="108"/>
      <c r="N821" s="108"/>
      <c r="O821" s="108"/>
      <c r="P821" s="191"/>
      <c r="Q821" s="108"/>
      <c r="R821" s="191"/>
      <c r="S821" s="191"/>
      <c r="T821" s="108"/>
      <c r="U821" s="108"/>
      <c r="V821" s="108"/>
      <c r="W821" s="108"/>
      <c r="X821" s="108"/>
      <c r="Y821" s="108"/>
      <c r="Z821" s="108"/>
      <c r="AA821" s="108"/>
      <c r="AB821" s="108"/>
      <c r="AC821" s="108"/>
      <c r="AD821" s="108"/>
    </row>
    <row r="822" spans="1:30" ht="30" customHeight="1">
      <c r="A822" s="108"/>
      <c r="B822" s="108"/>
      <c r="C822" s="108"/>
      <c r="D822" s="108"/>
      <c r="E822" s="108"/>
      <c r="F822" s="108"/>
      <c r="G822" s="108"/>
      <c r="H822" s="108"/>
      <c r="I822" s="108"/>
      <c r="J822" s="108"/>
      <c r="K822" s="108"/>
      <c r="L822" s="108"/>
      <c r="M822" s="108"/>
      <c r="N822" s="108"/>
      <c r="O822" s="108"/>
      <c r="P822" s="191"/>
      <c r="Q822" s="108"/>
      <c r="R822" s="191"/>
      <c r="S822" s="191"/>
      <c r="T822" s="108"/>
      <c r="U822" s="108"/>
      <c r="V822" s="108"/>
      <c r="W822" s="108"/>
      <c r="X822" s="108"/>
      <c r="Y822" s="108"/>
      <c r="Z822" s="108"/>
      <c r="AA822" s="108"/>
      <c r="AB822" s="108"/>
      <c r="AC822" s="108"/>
      <c r="AD822" s="108"/>
    </row>
    <row r="823" spans="1:30" ht="30" customHeight="1">
      <c r="A823" s="108"/>
      <c r="B823" s="108"/>
      <c r="C823" s="108"/>
      <c r="D823" s="108"/>
      <c r="E823" s="108"/>
      <c r="F823" s="108"/>
      <c r="G823" s="108"/>
      <c r="H823" s="108"/>
      <c r="I823" s="108"/>
      <c r="J823" s="108"/>
      <c r="K823" s="108"/>
      <c r="L823" s="108"/>
      <c r="M823" s="108"/>
      <c r="N823" s="108"/>
      <c r="O823" s="108"/>
      <c r="P823" s="191"/>
      <c r="Q823" s="108"/>
      <c r="R823" s="191"/>
      <c r="S823" s="191"/>
      <c r="T823" s="108"/>
      <c r="U823" s="108"/>
      <c r="V823" s="108"/>
      <c r="W823" s="108"/>
      <c r="X823" s="108"/>
      <c r="Y823" s="108"/>
      <c r="Z823" s="108"/>
      <c r="AA823" s="108"/>
      <c r="AB823" s="108"/>
      <c r="AC823" s="108"/>
      <c r="AD823" s="108"/>
    </row>
    <row r="824" spans="1:30" ht="30" customHeight="1">
      <c r="A824" s="108"/>
      <c r="B824" s="108"/>
      <c r="C824" s="108"/>
      <c r="D824" s="108"/>
      <c r="E824" s="108"/>
      <c r="F824" s="108"/>
      <c r="G824" s="108"/>
      <c r="H824" s="108"/>
      <c r="I824" s="108"/>
      <c r="J824" s="108"/>
      <c r="K824" s="108"/>
      <c r="L824" s="108"/>
      <c r="M824" s="108"/>
      <c r="N824" s="108"/>
      <c r="O824" s="108"/>
      <c r="P824" s="191"/>
      <c r="Q824" s="108"/>
      <c r="R824" s="191"/>
      <c r="S824" s="191"/>
      <c r="T824" s="108"/>
      <c r="U824" s="108"/>
      <c r="V824" s="108"/>
      <c r="W824" s="108"/>
      <c r="X824" s="108"/>
      <c r="Y824" s="108"/>
      <c r="Z824" s="108"/>
      <c r="AA824" s="108"/>
      <c r="AB824" s="108"/>
      <c r="AC824" s="108"/>
      <c r="AD824" s="108"/>
    </row>
    <row r="825" spans="1:30" ht="30" customHeight="1">
      <c r="A825" s="108"/>
      <c r="B825" s="108"/>
      <c r="C825" s="108"/>
      <c r="D825" s="108"/>
      <c r="E825" s="108"/>
      <c r="F825" s="108"/>
      <c r="G825" s="108"/>
      <c r="H825" s="108"/>
      <c r="I825" s="108"/>
      <c r="J825" s="108"/>
      <c r="K825" s="108"/>
      <c r="L825" s="108"/>
      <c r="M825" s="108"/>
      <c r="N825" s="108"/>
      <c r="O825" s="108"/>
      <c r="P825" s="191"/>
      <c r="Q825" s="108"/>
      <c r="R825" s="191"/>
      <c r="S825" s="191"/>
      <c r="T825" s="108"/>
      <c r="U825" s="108"/>
      <c r="V825" s="108"/>
      <c r="W825" s="108"/>
      <c r="X825" s="108"/>
      <c r="Y825" s="108"/>
      <c r="Z825" s="108"/>
      <c r="AA825" s="108"/>
      <c r="AB825" s="108"/>
      <c r="AC825" s="108"/>
      <c r="AD825" s="108"/>
    </row>
    <row r="826" spans="1:30" ht="30" customHeight="1">
      <c r="A826" s="108"/>
      <c r="B826" s="108"/>
      <c r="C826" s="108"/>
      <c r="D826" s="108"/>
      <c r="E826" s="108"/>
      <c r="F826" s="108"/>
      <c r="G826" s="108"/>
      <c r="H826" s="108"/>
      <c r="I826" s="108"/>
      <c r="J826" s="108"/>
      <c r="K826" s="108"/>
      <c r="L826" s="108"/>
      <c r="M826" s="108"/>
      <c r="N826" s="108"/>
      <c r="O826" s="108"/>
      <c r="P826" s="191"/>
      <c r="Q826" s="108"/>
      <c r="R826" s="191"/>
      <c r="S826" s="191"/>
      <c r="T826" s="108"/>
      <c r="U826" s="108"/>
      <c r="V826" s="108"/>
      <c r="W826" s="108"/>
      <c r="X826" s="108"/>
      <c r="Y826" s="108"/>
      <c r="Z826" s="108"/>
      <c r="AA826" s="108"/>
      <c r="AB826" s="108"/>
      <c r="AC826" s="108"/>
      <c r="AD826" s="108"/>
    </row>
    <row r="827" spans="1:30" ht="30" customHeight="1">
      <c r="A827" s="108"/>
      <c r="B827" s="108"/>
      <c r="C827" s="108"/>
      <c r="D827" s="108"/>
      <c r="E827" s="108"/>
      <c r="F827" s="108"/>
      <c r="G827" s="108"/>
      <c r="H827" s="108"/>
      <c r="I827" s="108"/>
      <c r="J827" s="108"/>
      <c r="K827" s="108"/>
      <c r="L827" s="108"/>
      <c r="M827" s="108"/>
      <c r="N827" s="108"/>
      <c r="O827" s="108"/>
      <c r="P827" s="191"/>
      <c r="Q827" s="108"/>
      <c r="R827" s="191"/>
      <c r="S827" s="191"/>
      <c r="T827" s="108"/>
      <c r="U827" s="108"/>
      <c r="V827" s="108"/>
      <c r="W827" s="108"/>
      <c r="X827" s="108"/>
      <c r="Y827" s="108"/>
      <c r="Z827" s="108"/>
      <c r="AA827" s="108"/>
      <c r="AB827" s="108"/>
      <c r="AC827" s="108"/>
      <c r="AD827" s="108"/>
    </row>
    <row r="828" spans="1:30" ht="30" customHeight="1">
      <c r="A828" s="108"/>
      <c r="B828" s="108"/>
      <c r="C828" s="108"/>
      <c r="D828" s="108"/>
      <c r="E828" s="108"/>
      <c r="F828" s="108"/>
      <c r="G828" s="108"/>
      <c r="H828" s="108"/>
      <c r="I828" s="108"/>
      <c r="J828" s="108"/>
      <c r="K828" s="108"/>
      <c r="L828" s="108"/>
      <c r="M828" s="108"/>
      <c r="N828" s="108"/>
      <c r="O828" s="108"/>
      <c r="P828" s="191"/>
      <c r="Q828" s="108"/>
      <c r="R828" s="191"/>
      <c r="S828" s="191"/>
      <c r="T828" s="108"/>
      <c r="U828" s="108"/>
      <c r="V828" s="108"/>
      <c r="W828" s="108"/>
      <c r="X828" s="108"/>
      <c r="Y828" s="108"/>
      <c r="Z828" s="108"/>
      <c r="AA828" s="108"/>
      <c r="AB828" s="108"/>
      <c r="AC828" s="108"/>
      <c r="AD828" s="108"/>
    </row>
    <row r="829" spans="1:30" ht="30" customHeight="1">
      <c r="A829" s="108"/>
      <c r="B829" s="108"/>
      <c r="C829" s="108"/>
      <c r="D829" s="108"/>
      <c r="E829" s="108"/>
      <c r="F829" s="108"/>
      <c r="G829" s="108"/>
      <c r="H829" s="108"/>
      <c r="I829" s="108"/>
      <c r="J829" s="108"/>
      <c r="K829" s="108"/>
      <c r="L829" s="108"/>
      <c r="M829" s="108"/>
      <c r="N829" s="108"/>
      <c r="O829" s="108"/>
      <c r="P829" s="191"/>
      <c r="Q829" s="108"/>
      <c r="R829" s="191"/>
      <c r="S829" s="191"/>
      <c r="T829" s="108"/>
      <c r="U829" s="108"/>
      <c r="V829" s="108"/>
      <c r="W829" s="108"/>
      <c r="X829" s="108"/>
      <c r="Y829" s="108"/>
      <c r="Z829" s="108"/>
      <c r="AA829" s="108"/>
      <c r="AB829" s="108"/>
      <c r="AC829" s="108"/>
      <c r="AD829" s="108"/>
    </row>
    <row r="830" spans="1:30" ht="30" customHeight="1">
      <c r="A830" s="108"/>
      <c r="B830" s="108"/>
      <c r="C830" s="108"/>
      <c r="D830" s="108"/>
      <c r="E830" s="108"/>
      <c r="F830" s="108"/>
      <c r="G830" s="108"/>
      <c r="H830" s="108"/>
      <c r="I830" s="108"/>
      <c r="J830" s="108"/>
      <c r="K830" s="108"/>
      <c r="L830" s="108"/>
      <c r="M830" s="108"/>
      <c r="N830" s="108"/>
      <c r="O830" s="108"/>
      <c r="P830" s="191"/>
      <c r="Q830" s="108"/>
      <c r="R830" s="191"/>
      <c r="S830" s="191"/>
      <c r="T830" s="108"/>
      <c r="U830" s="108"/>
      <c r="V830" s="108"/>
      <c r="W830" s="108"/>
      <c r="X830" s="108"/>
      <c r="Y830" s="108"/>
      <c r="Z830" s="108"/>
      <c r="AA830" s="108"/>
      <c r="AB830" s="108"/>
      <c r="AC830" s="108"/>
      <c r="AD830" s="108"/>
    </row>
    <row r="831" spans="1:30" ht="30" customHeight="1">
      <c r="A831" s="108"/>
      <c r="B831" s="108"/>
      <c r="C831" s="108"/>
      <c r="D831" s="108"/>
      <c r="E831" s="108"/>
      <c r="F831" s="108"/>
      <c r="G831" s="108"/>
      <c r="H831" s="108"/>
      <c r="I831" s="108"/>
      <c r="J831" s="108"/>
      <c r="K831" s="108"/>
      <c r="L831" s="108"/>
      <c r="M831" s="108"/>
      <c r="N831" s="108"/>
      <c r="O831" s="108"/>
      <c r="P831" s="191"/>
      <c r="Q831" s="108"/>
      <c r="R831" s="191"/>
      <c r="S831" s="191"/>
      <c r="T831" s="108"/>
      <c r="U831" s="108"/>
      <c r="V831" s="108"/>
      <c r="W831" s="108"/>
      <c r="X831" s="108"/>
      <c r="Y831" s="108"/>
      <c r="Z831" s="108"/>
      <c r="AA831" s="108"/>
      <c r="AB831" s="108"/>
      <c r="AC831" s="108"/>
      <c r="AD831" s="108"/>
    </row>
    <row r="832" spans="1:30" ht="30" customHeight="1">
      <c r="A832" s="108"/>
      <c r="B832" s="108"/>
      <c r="C832" s="108"/>
      <c r="D832" s="108"/>
      <c r="E832" s="108"/>
      <c r="F832" s="108"/>
      <c r="G832" s="108"/>
      <c r="H832" s="108"/>
      <c r="I832" s="108"/>
      <c r="J832" s="108"/>
      <c r="K832" s="108"/>
      <c r="L832" s="108"/>
      <c r="M832" s="108"/>
      <c r="N832" s="108"/>
      <c r="O832" s="108"/>
      <c r="P832" s="191"/>
      <c r="Q832" s="108"/>
      <c r="R832" s="191"/>
      <c r="S832" s="191"/>
      <c r="T832" s="108"/>
      <c r="U832" s="108"/>
      <c r="V832" s="108"/>
      <c r="W832" s="108"/>
      <c r="X832" s="108"/>
      <c r="Y832" s="108"/>
      <c r="Z832" s="108"/>
      <c r="AA832" s="108"/>
      <c r="AB832" s="108"/>
      <c r="AC832" s="108"/>
      <c r="AD832" s="108"/>
    </row>
    <row r="833" spans="1:30" ht="30" customHeight="1">
      <c r="A833" s="108"/>
      <c r="B833" s="108"/>
      <c r="C833" s="108"/>
      <c r="D833" s="108"/>
      <c r="E833" s="108"/>
      <c r="F833" s="108"/>
      <c r="G833" s="108"/>
      <c r="H833" s="108"/>
      <c r="I833" s="108"/>
      <c r="J833" s="108"/>
      <c r="K833" s="108"/>
      <c r="L833" s="108"/>
      <c r="M833" s="108"/>
      <c r="N833" s="108"/>
      <c r="O833" s="108"/>
      <c r="P833" s="191"/>
      <c r="Q833" s="108"/>
      <c r="R833" s="191"/>
      <c r="S833" s="191"/>
      <c r="T833" s="108"/>
      <c r="U833" s="108"/>
      <c r="V833" s="108"/>
      <c r="W833" s="108"/>
      <c r="X833" s="108"/>
      <c r="Y833" s="108"/>
      <c r="Z833" s="108"/>
      <c r="AA833" s="108"/>
      <c r="AB833" s="108"/>
      <c r="AC833" s="108"/>
      <c r="AD833" s="108"/>
    </row>
    <row r="834" spans="1:30" ht="30" customHeight="1">
      <c r="A834" s="108"/>
      <c r="B834" s="108"/>
      <c r="C834" s="108"/>
      <c r="D834" s="108"/>
      <c r="E834" s="108"/>
      <c r="F834" s="108"/>
      <c r="G834" s="108"/>
      <c r="H834" s="108"/>
      <c r="I834" s="108"/>
      <c r="J834" s="108"/>
      <c r="K834" s="108"/>
      <c r="L834" s="108"/>
      <c r="M834" s="108"/>
      <c r="N834" s="108"/>
      <c r="O834" s="108"/>
      <c r="P834" s="191"/>
      <c r="Q834" s="108"/>
      <c r="R834" s="191"/>
      <c r="S834" s="191"/>
      <c r="T834" s="108"/>
      <c r="U834" s="108"/>
      <c r="V834" s="108"/>
      <c r="W834" s="108"/>
      <c r="X834" s="108"/>
      <c r="Y834" s="108"/>
      <c r="Z834" s="108"/>
      <c r="AA834" s="108"/>
      <c r="AB834" s="108"/>
      <c r="AC834" s="108"/>
      <c r="AD834" s="108"/>
    </row>
    <row r="835" spans="1:30" ht="30" customHeight="1">
      <c r="A835" s="108"/>
      <c r="B835" s="108"/>
      <c r="C835" s="108"/>
      <c r="D835" s="108"/>
      <c r="E835" s="108"/>
      <c r="F835" s="108"/>
      <c r="G835" s="108"/>
      <c r="H835" s="108"/>
      <c r="I835" s="108"/>
      <c r="J835" s="108"/>
      <c r="K835" s="108"/>
      <c r="L835" s="108"/>
      <c r="M835" s="108"/>
      <c r="N835" s="108"/>
      <c r="O835" s="108"/>
      <c r="P835" s="191"/>
      <c r="Q835" s="108"/>
      <c r="R835" s="191"/>
      <c r="S835" s="191"/>
      <c r="T835" s="108"/>
      <c r="U835" s="108"/>
      <c r="V835" s="108"/>
      <c r="W835" s="108"/>
      <c r="X835" s="108"/>
      <c r="Y835" s="108"/>
      <c r="Z835" s="108"/>
      <c r="AA835" s="108"/>
      <c r="AB835" s="108"/>
      <c r="AC835" s="108"/>
      <c r="AD835" s="108"/>
    </row>
    <row r="836" spans="1:30" ht="30" customHeight="1">
      <c r="A836" s="108"/>
      <c r="B836" s="108"/>
      <c r="C836" s="108"/>
      <c r="D836" s="108"/>
      <c r="E836" s="108"/>
      <c r="F836" s="108"/>
      <c r="G836" s="108"/>
      <c r="H836" s="108"/>
      <c r="I836" s="108"/>
      <c r="J836" s="108"/>
      <c r="K836" s="108"/>
      <c r="L836" s="108"/>
      <c r="M836" s="108"/>
      <c r="N836" s="108"/>
      <c r="O836" s="108"/>
      <c r="P836" s="191"/>
      <c r="Q836" s="108"/>
      <c r="R836" s="191"/>
      <c r="S836" s="191"/>
      <c r="T836" s="108"/>
      <c r="U836" s="108"/>
      <c r="V836" s="108"/>
      <c r="W836" s="108"/>
      <c r="X836" s="108"/>
      <c r="Y836" s="108"/>
      <c r="Z836" s="108"/>
      <c r="AA836" s="108"/>
      <c r="AB836" s="108"/>
      <c r="AC836" s="108"/>
      <c r="AD836" s="108"/>
    </row>
    <row r="837" spans="1:30" ht="30" customHeight="1">
      <c r="A837" s="108"/>
      <c r="B837" s="108"/>
      <c r="C837" s="108"/>
      <c r="D837" s="108"/>
      <c r="E837" s="108"/>
      <c r="F837" s="108"/>
      <c r="G837" s="108"/>
      <c r="H837" s="108"/>
      <c r="I837" s="108"/>
      <c r="J837" s="108"/>
      <c r="K837" s="108"/>
      <c r="L837" s="108"/>
      <c r="M837" s="108"/>
      <c r="N837" s="108"/>
      <c r="O837" s="108"/>
      <c r="P837" s="191"/>
      <c r="Q837" s="108"/>
      <c r="R837" s="191"/>
      <c r="S837" s="191"/>
      <c r="T837" s="108"/>
      <c r="U837" s="108"/>
      <c r="V837" s="108"/>
      <c r="W837" s="108"/>
      <c r="X837" s="108"/>
      <c r="Y837" s="108"/>
      <c r="Z837" s="108"/>
      <c r="AA837" s="108"/>
      <c r="AB837" s="108"/>
      <c r="AC837" s="108"/>
      <c r="AD837" s="108"/>
    </row>
    <row r="838" spans="1:30" ht="30" customHeight="1">
      <c r="A838" s="108"/>
      <c r="B838" s="108"/>
      <c r="C838" s="108"/>
      <c r="D838" s="108"/>
      <c r="E838" s="108"/>
      <c r="F838" s="108"/>
      <c r="G838" s="108"/>
      <c r="H838" s="108"/>
      <c r="I838" s="108"/>
      <c r="J838" s="108"/>
      <c r="K838" s="108"/>
      <c r="L838" s="108"/>
      <c r="M838" s="108"/>
      <c r="N838" s="108"/>
      <c r="O838" s="108"/>
      <c r="P838" s="191"/>
      <c r="Q838" s="108"/>
      <c r="R838" s="191"/>
      <c r="S838" s="191"/>
      <c r="T838" s="108"/>
      <c r="U838" s="108"/>
      <c r="V838" s="108"/>
      <c r="W838" s="108"/>
      <c r="X838" s="108"/>
      <c r="Y838" s="108"/>
      <c r="Z838" s="108"/>
      <c r="AA838" s="108"/>
      <c r="AB838" s="108"/>
      <c r="AC838" s="108"/>
      <c r="AD838" s="108"/>
    </row>
    <row r="839" spans="1:30" ht="30" customHeight="1">
      <c r="A839" s="108"/>
      <c r="B839" s="108"/>
      <c r="C839" s="108"/>
      <c r="D839" s="108"/>
      <c r="E839" s="108"/>
      <c r="F839" s="108"/>
      <c r="G839" s="108"/>
      <c r="H839" s="108"/>
      <c r="I839" s="108"/>
      <c r="J839" s="108"/>
      <c r="K839" s="108"/>
      <c r="L839" s="108"/>
      <c r="M839" s="108"/>
      <c r="N839" s="108"/>
      <c r="O839" s="108"/>
      <c r="P839" s="191"/>
      <c r="Q839" s="108"/>
      <c r="R839" s="191"/>
      <c r="S839" s="191"/>
      <c r="T839" s="108"/>
      <c r="U839" s="108"/>
      <c r="V839" s="108"/>
      <c r="W839" s="108"/>
      <c r="X839" s="108"/>
      <c r="Y839" s="108"/>
      <c r="Z839" s="108"/>
      <c r="AA839" s="108"/>
      <c r="AB839" s="108"/>
      <c r="AC839" s="108"/>
      <c r="AD839" s="108"/>
    </row>
    <row r="840" spans="1:30" ht="30" customHeight="1">
      <c r="A840" s="108"/>
      <c r="B840" s="108"/>
      <c r="C840" s="108"/>
      <c r="D840" s="108"/>
      <c r="E840" s="108"/>
      <c r="F840" s="108"/>
      <c r="G840" s="108"/>
      <c r="H840" s="108"/>
      <c r="I840" s="108"/>
      <c r="J840" s="108"/>
      <c r="K840" s="108"/>
      <c r="L840" s="108"/>
      <c r="M840" s="108"/>
      <c r="N840" s="108"/>
      <c r="O840" s="108"/>
      <c r="P840" s="191"/>
      <c r="Q840" s="108"/>
      <c r="R840" s="191"/>
      <c r="S840" s="191"/>
      <c r="T840" s="108"/>
      <c r="U840" s="108"/>
      <c r="V840" s="108"/>
      <c r="W840" s="108"/>
      <c r="X840" s="108"/>
      <c r="Y840" s="108"/>
      <c r="Z840" s="108"/>
      <c r="AA840" s="108"/>
      <c r="AB840" s="108"/>
      <c r="AC840" s="108"/>
      <c r="AD840" s="108"/>
    </row>
    <row r="841" spans="1:30" ht="30" customHeight="1">
      <c r="A841" s="108"/>
      <c r="B841" s="108"/>
      <c r="C841" s="108"/>
      <c r="D841" s="108"/>
      <c r="E841" s="108"/>
      <c r="F841" s="108"/>
      <c r="G841" s="108"/>
      <c r="H841" s="108"/>
      <c r="I841" s="108"/>
      <c r="J841" s="108"/>
      <c r="K841" s="108"/>
      <c r="L841" s="108"/>
      <c r="M841" s="108"/>
      <c r="N841" s="108"/>
      <c r="O841" s="108"/>
      <c r="P841" s="191"/>
      <c r="Q841" s="108"/>
      <c r="R841" s="191"/>
      <c r="S841" s="191"/>
      <c r="T841" s="108"/>
      <c r="U841" s="108"/>
      <c r="V841" s="108"/>
      <c r="W841" s="108"/>
      <c r="X841" s="108"/>
      <c r="Y841" s="108"/>
      <c r="Z841" s="108"/>
      <c r="AA841" s="108"/>
      <c r="AB841" s="108"/>
      <c r="AC841" s="108"/>
      <c r="AD841" s="108"/>
    </row>
    <row r="842" spans="1:30" ht="30" customHeight="1">
      <c r="A842" s="108"/>
      <c r="B842" s="108"/>
      <c r="C842" s="108"/>
      <c r="D842" s="108"/>
      <c r="E842" s="108"/>
      <c r="F842" s="108"/>
      <c r="G842" s="108"/>
      <c r="H842" s="108"/>
      <c r="I842" s="108"/>
      <c r="J842" s="108"/>
      <c r="K842" s="108"/>
      <c r="L842" s="108"/>
      <c r="M842" s="108"/>
      <c r="N842" s="108"/>
      <c r="O842" s="108"/>
      <c r="P842" s="191"/>
      <c r="Q842" s="108"/>
      <c r="R842" s="191"/>
      <c r="S842" s="191"/>
      <c r="T842" s="108"/>
      <c r="U842" s="108"/>
      <c r="V842" s="108"/>
      <c r="W842" s="108"/>
      <c r="X842" s="108"/>
      <c r="Y842" s="108"/>
      <c r="Z842" s="108"/>
      <c r="AA842" s="108"/>
      <c r="AB842" s="108"/>
      <c r="AC842" s="108"/>
      <c r="AD842" s="108"/>
    </row>
    <row r="843" spans="1:30" ht="30" customHeight="1">
      <c r="A843" s="108"/>
      <c r="B843" s="108"/>
      <c r="C843" s="108"/>
      <c r="D843" s="108"/>
      <c r="E843" s="108"/>
      <c r="F843" s="108"/>
      <c r="G843" s="108"/>
      <c r="H843" s="108"/>
      <c r="I843" s="108"/>
      <c r="J843" s="108"/>
      <c r="K843" s="108"/>
      <c r="L843" s="108"/>
      <c r="M843" s="108"/>
      <c r="N843" s="108"/>
      <c r="O843" s="108"/>
      <c r="P843" s="191"/>
      <c r="Q843" s="108"/>
      <c r="R843" s="191"/>
      <c r="S843" s="191"/>
      <c r="T843" s="108"/>
      <c r="U843" s="108"/>
      <c r="V843" s="108"/>
      <c r="W843" s="108"/>
      <c r="X843" s="108"/>
      <c r="Y843" s="108"/>
      <c r="Z843" s="108"/>
      <c r="AA843" s="108"/>
      <c r="AB843" s="108"/>
      <c r="AC843" s="108"/>
      <c r="AD843" s="108"/>
    </row>
    <row r="844" spans="1:30" ht="30" customHeight="1">
      <c r="A844" s="108"/>
      <c r="B844" s="108"/>
      <c r="C844" s="108"/>
      <c r="D844" s="108"/>
      <c r="E844" s="108"/>
      <c r="F844" s="108"/>
      <c r="G844" s="108"/>
      <c r="H844" s="108"/>
      <c r="I844" s="108"/>
      <c r="J844" s="108"/>
      <c r="K844" s="108"/>
      <c r="L844" s="108"/>
      <c r="M844" s="108"/>
      <c r="N844" s="108"/>
      <c r="O844" s="108"/>
      <c r="P844" s="191"/>
      <c r="Q844" s="108"/>
      <c r="R844" s="191"/>
      <c r="S844" s="191"/>
      <c r="T844" s="108"/>
      <c r="U844" s="108"/>
      <c r="V844" s="108"/>
      <c r="W844" s="108"/>
      <c r="X844" s="108"/>
      <c r="Y844" s="108"/>
      <c r="Z844" s="108"/>
      <c r="AA844" s="108"/>
      <c r="AB844" s="108"/>
      <c r="AC844" s="108"/>
      <c r="AD844" s="108"/>
    </row>
    <row r="845" spans="1:30" ht="30" customHeight="1">
      <c r="A845" s="108"/>
      <c r="B845" s="108"/>
      <c r="C845" s="108"/>
      <c r="D845" s="108"/>
      <c r="E845" s="108"/>
      <c r="F845" s="108"/>
      <c r="G845" s="108"/>
      <c r="H845" s="108"/>
      <c r="I845" s="108"/>
      <c r="J845" s="108"/>
      <c r="K845" s="108"/>
      <c r="L845" s="108"/>
      <c r="M845" s="108"/>
      <c r="N845" s="108"/>
      <c r="O845" s="108"/>
      <c r="P845" s="191"/>
      <c r="Q845" s="108"/>
      <c r="R845" s="191"/>
      <c r="S845" s="191"/>
      <c r="T845" s="108"/>
      <c r="U845" s="108"/>
      <c r="V845" s="108"/>
      <c r="W845" s="108"/>
      <c r="X845" s="108"/>
      <c r="Y845" s="108"/>
      <c r="Z845" s="108"/>
      <c r="AA845" s="108"/>
      <c r="AB845" s="108"/>
      <c r="AC845" s="108"/>
      <c r="AD845" s="108"/>
    </row>
    <row r="846" spans="1:30" ht="30" customHeight="1">
      <c r="A846" s="108"/>
      <c r="B846" s="108"/>
      <c r="C846" s="108"/>
      <c r="D846" s="108"/>
      <c r="E846" s="108"/>
      <c r="F846" s="108"/>
      <c r="G846" s="108"/>
      <c r="H846" s="108"/>
      <c r="I846" s="108"/>
      <c r="J846" s="108"/>
      <c r="K846" s="108"/>
      <c r="L846" s="108"/>
      <c r="M846" s="108"/>
      <c r="N846" s="108"/>
      <c r="O846" s="108"/>
      <c r="P846" s="191"/>
      <c r="Q846" s="108"/>
      <c r="R846" s="191"/>
      <c r="S846" s="191"/>
      <c r="T846" s="108"/>
      <c r="U846" s="108"/>
      <c r="V846" s="108"/>
      <c r="W846" s="108"/>
      <c r="X846" s="108"/>
      <c r="Y846" s="108"/>
      <c r="Z846" s="108"/>
      <c r="AA846" s="108"/>
      <c r="AB846" s="108"/>
      <c r="AC846" s="108"/>
      <c r="AD846" s="108"/>
    </row>
    <row r="847" spans="1:30" ht="30" customHeight="1">
      <c r="A847" s="108"/>
      <c r="B847" s="108"/>
      <c r="C847" s="108"/>
      <c r="D847" s="108"/>
      <c r="E847" s="108"/>
      <c r="F847" s="108"/>
      <c r="G847" s="108"/>
      <c r="H847" s="108"/>
      <c r="I847" s="108"/>
      <c r="J847" s="108"/>
      <c r="K847" s="108"/>
      <c r="L847" s="108"/>
      <c r="M847" s="108"/>
      <c r="N847" s="108"/>
      <c r="O847" s="108"/>
      <c r="P847" s="191"/>
      <c r="Q847" s="108"/>
      <c r="R847" s="191"/>
      <c r="S847" s="191"/>
      <c r="T847" s="108"/>
      <c r="U847" s="108"/>
      <c r="V847" s="108"/>
      <c r="W847" s="108"/>
      <c r="X847" s="108"/>
      <c r="Y847" s="108"/>
      <c r="Z847" s="108"/>
      <c r="AA847" s="108"/>
      <c r="AB847" s="108"/>
      <c r="AC847" s="108"/>
      <c r="AD847" s="108"/>
    </row>
    <row r="848" spans="1:30" ht="30" customHeight="1">
      <c r="A848" s="108"/>
      <c r="B848" s="108"/>
      <c r="C848" s="108"/>
      <c r="D848" s="108"/>
      <c r="E848" s="108"/>
      <c r="F848" s="108"/>
      <c r="G848" s="108"/>
      <c r="H848" s="108"/>
      <c r="I848" s="108"/>
      <c r="J848" s="108"/>
      <c r="K848" s="108"/>
      <c r="L848" s="108"/>
      <c r="M848" s="108"/>
      <c r="N848" s="108"/>
      <c r="O848" s="108"/>
      <c r="P848" s="191"/>
      <c r="Q848" s="108"/>
      <c r="R848" s="191"/>
      <c r="S848" s="191"/>
      <c r="T848" s="108"/>
      <c r="U848" s="108"/>
      <c r="V848" s="108"/>
      <c r="W848" s="108"/>
      <c r="X848" s="108"/>
      <c r="Y848" s="108"/>
      <c r="Z848" s="108"/>
      <c r="AA848" s="108"/>
      <c r="AB848" s="108"/>
      <c r="AC848" s="108"/>
      <c r="AD848" s="108"/>
    </row>
    <row r="849" spans="1:30" ht="30" customHeight="1">
      <c r="A849" s="108"/>
      <c r="B849" s="108"/>
      <c r="C849" s="108"/>
      <c r="D849" s="108"/>
      <c r="E849" s="108"/>
      <c r="F849" s="108"/>
      <c r="G849" s="108"/>
      <c r="H849" s="108"/>
      <c r="I849" s="108"/>
      <c r="J849" s="108"/>
      <c r="K849" s="108"/>
      <c r="L849" s="108"/>
      <c r="M849" s="108"/>
      <c r="N849" s="108"/>
      <c r="O849" s="108"/>
      <c r="P849" s="191"/>
      <c r="Q849" s="108"/>
      <c r="R849" s="191"/>
      <c r="S849" s="191"/>
      <c r="T849" s="108"/>
      <c r="U849" s="108"/>
      <c r="V849" s="108"/>
      <c r="W849" s="108"/>
      <c r="X849" s="108"/>
      <c r="Y849" s="108"/>
      <c r="Z849" s="108"/>
      <c r="AA849" s="108"/>
      <c r="AB849" s="108"/>
      <c r="AC849" s="108"/>
      <c r="AD849" s="108"/>
    </row>
    <row r="850" spans="1:30" ht="30" customHeight="1">
      <c r="A850" s="108"/>
      <c r="B850" s="108"/>
      <c r="C850" s="108"/>
      <c r="D850" s="108"/>
      <c r="E850" s="108"/>
      <c r="F850" s="108"/>
      <c r="G850" s="108"/>
      <c r="H850" s="108"/>
      <c r="I850" s="108"/>
      <c r="J850" s="108"/>
      <c r="K850" s="108"/>
      <c r="L850" s="108"/>
      <c r="M850" s="108"/>
      <c r="N850" s="108"/>
      <c r="O850" s="108"/>
      <c r="P850" s="191"/>
      <c r="Q850" s="108"/>
      <c r="R850" s="191"/>
      <c r="S850" s="191"/>
      <c r="T850" s="108"/>
      <c r="U850" s="108"/>
      <c r="V850" s="108"/>
      <c r="W850" s="108"/>
      <c r="X850" s="108"/>
      <c r="Y850" s="108"/>
      <c r="Z850" s="108"/>
      <c r="AA850" s="108"/>
      <c r="AB850" s="108"/>
      <c r="AC850" s="108"/>
      <c r="AD850" s="108"/>
    </row>
    <row r="851" spans="1:30" ht="30" customHeight="1">
      <c r="A851" s="108"/>
      <c r="B851" s="108"/>
      <c r="C851" s="108"/>
      <c r="D851" s="108"/>
      <c r="E851" s="108"/>
      <c r="F851" s="108"/>
      <c r="G851" s="108"/>
      <c r="H851" s="108"/>
      <c r="I851" s="108"/>
      <c r="J851" s="108"/>
      <c r="K851" s="108"/>
      <c r="L851" s="108"/>
      <c r="M851" s="108"/>
      <c r="N851" s="108"/>
      <c r="O851" s="108"/>
      <c r="P851" s="191"/>
      <c r="Q851" s="108"/>
      <c r="R851" s="191"/>
      <c r="S851" s="191"/>
      <c r="T851" s="108"/>
      <c r="U851" s="108"/>
      <c r="V851" s="108"/>
      <c r="W851" s="108"/>
      <c r="X851" s="108"/>
      <c r="Y851" s="108"/>
      <c r="Z851" s="108"/>
      <c r="AA851" s="108"/>
      <c r="AB851" s="108"/>
      <c r="AC851" s="108"/>
      <c r="AD851" s="108"/>
    </row>
    <row r="852" spans="1:30" ht="30" customHeight="1">
      <c r="A852" s="108"/>
      <c r="B852" s="108"/>
      <c r="C852" s="108"/>
      <c r="D852" s="108"/>
      <c r="E852" s="108"/>
      <c r="F852" s="108"/>
      <c r="G852" s="108"/>
      <c r="H852" s="108"/>
      <c r="I852" s="108"/>
      <c r="J852" s="108"/>
      <c r="K852" s="108"/>
      <c r="L852" s="108"/>
      <c r="M852" s="108"/>
      <c r="N852" s="108"/>
      <c r="O852" s="108"/>
      <c r="P852" s="191"/>
      <c r="Q852" s="108"/>
      <c r="R852" s="191"/>
      <c r="S852" s="191"/>
      <c r="T852" s="108"/>
      <c r="U852" s="108"/>
      <c r="V852" s="108"/>
      <c r="W852" s="108"/>
      <c r="X852" s="108"/>
      <c r="Y852" s="108"/>
      <c r="Z852" s="108"/>
      <c r="AA852" s="108"/>
      <c r="AB852" s="108"/>
      <c r="AC852" s="108"/>
      <c r="AD852" s="108"/>
    </row>
    <row r="853" spans="1:30" ht="30" customHeight="1">
      <c r="A853" s="108"/>
      <c r="B853" s="108"/>
      <c r="C853" s="108"/>
      <c r="D853" s="108"/>
      <c r="E853" s="108"/>
      <c r="F853" s="108"/>
      <c r="G853" s="108"/>
      <c r="H853" s="108"/>
      <c r="I853" s="108"/>
      <c r="J853" s="108"/>
      <c r="K853" s="108"/>
      <c r="L853" s="108"/>
      <c r="M853" s="108"/>
      <c r="N853" s="108"/>
      <c r="O853" s="108"/>
      <c r="P853" s="191"/>
      <c r="Q853" s="108"/>
      <c r="R853" s="191"/>
      <c r="S853" s="191"/>
      <c r="T853" s="108"/>
      <c r="U853" s="108"/>
      <c r="V853" s="108"/>
      <c r="W853" s="108"/>
      <c r="X853" s="108"/>
      <c r="Y853" s="108"/>
      <c r="Z853" s="108"/>
      <c r="AA853" s="108"/>
      <c r="AB853" s="108"/>
      <c r="AC853" s="108"/>
      <c r="AD853" s="108"/>
    </row>
    <row r="854" spans="1:30" ht="30" customHeight="1">
      <c r="A854" s="108"/>
      <c r="B854" s="108"/>
      <c r="C854" s="108"/>
      <c r="D854" s="108"/>
      <c r="E854" s="108"/>
      <c r="F854" s="108"/>
      <c r="G854" s="108"/>
      <c r="H854" s="108"/>
      <c r="I854" s="108"/>
      <c r="J854" s="108"/>
      <c r="K854" s="108"/>
      <c r="L854" s="108"/>
      <c r="M854" s="108"/>
      <c r="N854" s="108"/>
      <c r="O854" s="108"/>
      <c r="P854" s="191"/>
      <c r="Q854" s="108"/>
      <c r="R854" s="191"/>
      <c r="S854" s="191"/>
      <c r="T854" s="108"/>
      <c r="U854" s="108"/>
      <c r="V854" s="108"/>
      <c r="W854" s="108"/>
      <c r="X854" s="108"/>
      <c r="Y854" s="108"/>
      <c r="Z854" s="108"/>
      <c r="AA854" s="108"/>
      <c r="AB854" s="108"/>
      <c r="AC854" s="108"/>
      <c r="AD854" s="108"/>
    </row>
    <row r="855" spans="1:30" ht="30" customHeight="1">
      <c r="A855" s="108"/>
      <c r="B855" s="108"/>
      <c r="C855" s="108"/>
      <c r="D855" s="108"/>
      <c r="E855" s="108"/>
      <c r="F855" s="108"/>
      <c r="G855" s="108"/>
      <c r="H855" s="108"/>
      <c r="I855" s="108"/>
      <c r="J855" s="108"/>
      <c r="K855" s="108"/>
      <c r="L855" s="108"/>
      <c r="M855" s="108"/>
      <c r="N855" s="108"/>
      <c r="O855" s="108"/>
      <c r="P855" s="191"/>
      <c r="Q855" s="108"/>
      <c r="R855" s="191"/>
      <c r="S855" s="191"/>
      <c r="T855" s="108"/>
      <c r="U855" s="108"/>
      <c r="V855" s="108"/>
      <c r="W855" s="108"/>
      <c r="X855" s="108"/>
      <c r="Y855" s="108"/>
      <c r="Z855" s="108"/>
      <c r="AA855" s="108"/>
      <c r="AB855" s="108"/>
      <c r="AC855" s="108"/>
      <c r="AD855" s="108"/>
    </row>
    <row r="856" spans="1:30" ht="30" customHeight="1">
      <c r="A856" s="108"/>
      <c r="B856" s="108"/>
      <c r="C856" s="108"/>
      <c r="D856" s="108"/>
      <c r="E856" s="108"/>
      <c r="F856" s="108"/>
      <c r="G856" s="108"/>
      <c r="H856" s="108"/>
      <c r="I856" s="108"/>
      <c r="J856" s="108"/>
      <c r="K856" s="108"/>
      <c r="L856" s="108"/>
      <c r="M856" s="108"/>
      <c r="N856" s="108"/>
      <c r="O856" s="108"/>
      <c r="P856" s="191"/>
      <c r="Q856" s="108"/>
      <c r="R856" s="191"/>
      <c r="S856" s="191"/>
      <c r="T856" s="108"/>
      <c r="U856" s="108"/>
      <c r="V856" s="108"/>
      <c r="W856" s="108"/>
      <c r="X856" s="108"/>
      <c r="Y856" s="108"/>
      <c r="Z856" s="108"/>
      <c r="AA856" s="108"/>
      <c r="AB856" s="108"/>
      <c r="AC856" s="108"/>
      <c r="AD856" s="108"/>
    </row>
    <row r="857" spans="1:30" ht="30" customHeight="1">
      <c r="A857" s="108"/>
      <c r="B857" s="108"/>
      <c r="C857" s="108"/>
      <c r="D857" s="108"/>
      <c r="E857" s="108"/>
      <c r="F857" s="108"/>
      <c r="G857" s="108"/>
      <c r="H857" s="108"/>
      <c r="I857" s="108"/>
      <c r="J857" s="108"/>
      <c r="K857" s="108"/>
      <c r="L857" s="108"/>
      <c r="M857" s="108"/>
      <c r="N857" s="108"/>
      <c r="O857" s="108"/>
      <c r="P857" s="191"/>
      <c r="Q857" s="108"/>
      <c r="R857" s="191"/>
      <c r="S857" s="191"/>
      <c r="T857" s="108"/>
      <c r="U857" s="108"/>
      <c r="V857" s="108"/>
      <c r="W857" s="108"/>
      <c r="X857" s="108"/>
      <c r="Y857" s="108"/>
      <c r="Z857" s="108"/>
      <c r="AA857" s="108"/>
      <c r="AB857" s="108"/>
      <c r="AC857" s="108"/>
      <c r="AD857" s="108"/>
    </row>
    <row r="858" spans="1:30" ht="30" customHeight="1">
      <c r="A858" s="108"/>
      <c r="B858" s="108"/>
      <c r="C858" s="108"/>
      <c r="D858" s="108"/>
      <c r="E858" s="108"/>
      <c r="F858" s="108"/>
      <c r="G858" s="108"/>
      <c r="H858" s="108"/>
      <c r="I858" s="108"/>
      <c r="J858" s="108"/>
      <c r="K858" s="108"/>
      <c r="L858" s="108"/>
      <c r="M858" s="108"/>
      <c r="N858" s="108"/>
      <c r="O858" s="108"/>
      <c r="P858" s="191"/>
      <c r="Q858" s="108"/>
      <c r="R858" s="191"/>
      <c r="S858" s="191"/>
      <c r="T858" s="108"/>
      <c r="U858" s="108"/>
      <c r="V858" s="108"/>
      <c r="W858" s="108"/>
      <c r="X858" s="108"/>
      <c r="Y858" s="108"/>
      <c r="Z858" s="108"/>
      <c r="AA858" s="108"/>
      <c r="AB858" s="108"/>
      <c r="AC858" s="108"/>
      <c r="AD858" s="108"/>
    </row>
    <row r="859" spans="1:30" ht="30" customHeight="1">
      <c r="A859" s="108"/>
      <c r="B859" s="108"/>
      <c r="C859" s="108"/>
      <c r="D859" s="108"/>
      <c r="E859" s="108"/>
      <c r="F859" s="108"/>
      <c r="G859" s="108"/>
      <c r="H859" s="108"/>
      <c r="I859" s="108"/>
      <c r="J859" s="108"/>
      <c r="K859" s="108"/>
      <c r="L859" s="108"/>
      <c r="M859" s="108"/>
      <c r="N859" s="108"/>
      <c r="O859" s="108"/>
      <c r="P859" s="191"/>
      <c r="Q859" s="108"/>
      <c r="R859" s="191"/>
      <c r="S859" s="191"/>
      <c r="T859" s="108"/>
      <c r="U859" s="108"/>
      <c r="V859" s="108"/>
      <c r="W859" s="108"/>
      <c r="X859" s="108"/>
      <c r="Y859" s="108"/>
      <c r="Z859" s="108"/>
      <c r="AA859" s="108"/>
      <c r="AB859" s="108"/>
      <c r="AC859" s="108"/>
      <c r="AD859" s="108"/>
    </row>
    <row r="860" spans="1:30" ht="30" customHeight="1">
      <c r="A860" s="108"/>
      <c r="B860" s="108"/>
      <c r="C860" s="108"/>
      <c r="D860" s="108"/>
      <c r="E860" s="108"/>
      <c r="F860" s="108"/>
      <c r="G860" s="108"/>
      <c r="H860" s="108"/>
      <c r="I860" s="108"/>
      <c r="J860" s="108"/>
      <c r="K860" s="108"/>
      <c r="L860" s="108"/>
      <c r="M860" s="108"/>
      <c r="N860" s="108"/>
      <c r="O860" s="108"/>
      <c r="P860" s="191"/>
      <c r="Q860" s="108"/>
      <c r="R860" s="191"/>
      <c r="S860" s="191"/>
      <c r="T860" s="108"/>
      <c r="U860" s="108"/>
      <c r="V860" s="108"/>
      <c r="W860" s="108"/>
      <c r="X860" s="108"/>
      <c r="Y860" s="108"/>
      <c r="Z860" s="108"/>
      <c r="AA860" s="108"/>
      <c r="AB860" s="108"/>
      <c r="AC860" s="108"/>
      <c r="AD860" s="108"/>
    </row>
    <row r="861" spans="1:30" ht="30" customHeight="1">
      <c r="A861" s="108"/>
      <c r="B861" s="108"/>
      <c r="C861" s="108"/>
      <c r="D861" s="108"/>
      <c r="E861" s="108"/>
      <c r="F861" s="108"/>
      <c r="G861" s="108"/>
      <c r="H861" s="108"/>
      <c r="I861" s="108"/>
      <c r="J861" s="108"/>
      <c r="K861" s="108"/>
      <c r="L861" s="108"/>
      <c r="M861" s="108"/>
      <c r="N861" s="108"/>
      <c r="O861" s="108"/>
      <c r="P861" s="191"/>
      <c r="Q861" s="108"/>
      <c r="R861" s="191"/>
      <c r="S861" s="191"/>
      <c r="T861" s="108"/>
      <c r="U861" s="108"/>
      <c r="V861" s="108"/>
      <c r="W861" s="108"/>
      <c r="X861" s="108"/>
      <c r="Y861" s="108"/>
      <c r="Z861" s="108"/>
      <c r="AA861" s="108"/>
      <c r="AB861" s="108"/>
      <c r="AC861" s="108"/>
      <c r="AD861" s="108"/>
    </row>
    <row r="862" spans="1:30" ht="30" customHeight="1">
      <c r="A862" s="108"/>
      <c r="B862" s="108"/>
      <c r="C862" s="108"/>
      <c r="D862" s="108"/>
      <c r="E862" s="108"/>
      <c r="F862" s="108"/>
      <c r="G862" s="108"/>
      <c r="H862" s="108"/>
      <c r="I862" s="108"/>
      <c r="J862" s="108"/>
      <c r="K862" s="108"/>
      <c r="L862" s="108"/>
      <c r="M862" s="108"/>
      <c r="N862" s="108"/>
      <c r="O862" s="108"/>
      <c r="P862" s="191"/>
      <c r="Q862" s="108"/>
      <c r="R862" s="191"/>
      <c r="S862" s="191"/>
      <c r="T862" s="108"/>
      <c r="U862" s="108"/>
      <c r="V862" s="108"/>
      <c r="W862" s="108"/>
      <c r="X862" s="108"/>
      <c r="Y862" s="108"/>
      <c r="Z862" s="108"/>
      <c r="AA862" s="108"/>
      <c r="AB862" s="108"/>
      <c r="AC862" s="108"/>
      <c r="AD862" s="108"/>
    </row>
    <row r="863" spans="1:30" ht="30" customHeight="1">
      <c r="A863" s="108"/>
      <c r="B863" s="108"/>
      <c r="C863" s="108"/>
      <c r="D863" s="108"/>
      <c r="E863" s="108"/>
      <c r="F863" s="108"/>
      <c r="G863" s="108"/>
      <c r="H863" s="108"/>
      <c r="I863" s="108"/>
      <c r="J863" s="108"/>
      <c r="K863" s="108"/>
      <c r="L863" s="108"/>
      <c r="M863" s="108"/>
      <c r="N863" s="108"/>
      <c r="O863" s="108"/>
      <c r="P863" s="191"/>
      <c r="Q863" s="108"/>
      <c r="R863" s="191"/>
      <c r="S863" s="191"/>
      <c r="T863" s="108"/>
      <c r="U863" s="108"/>
      <c r="V863" s="108"/>
      <c r="W863" s="108"/>
      <c r="X863" s="108"/>
      <c r="Y863" s="108"/>
      <c r="Z863" s="108"/>
      <c r="AA863" s="108"/>
      <c r="AB863" s="108"/>
      <c r="AC863" s="108"/>
      <c r="AD863" s="108"/>
    </row>
    <row r="864" spans="1:30" ht="30" customHeight="1">
      <c r="A864" s="108"/>
      <c r="B864" s="108"/>
      <c r="C864" s="108"/>
      <c r="D864" s="108"/>
      <c r="E864" s="108"/>
      <c r="F864" s="108"/>
      <c r="G864" s="108"/>
      <c r="H864" s="108"/>
      <c r="I864" s="108"/>
      <c r="J864" s="108"/>
      <c r="K864" s="108"/>
      <c r="L864" s="108"/>
      <c r="M864" s="108"/>
      <c r="N864" s="108"/>
      <c r="O864" s="108"/>
      <c r="P864" s="191"/>
      <c r="Q864" s="108"/>
      <c r="R864" s="191"/>
      <c r="S864" s="191"/>
      <c r="T864" s="108"/>
      <c r="U864" s="108"/>
      <c r="V864" s="108"/>
      <c r="W864" s="108"/>
      <c r="X864" s="108"/>
      <c r="Y864" s="108"/>
      <c r="Z864" s="108"/>
      <c r="AA864" s="108"/>
      <c r="AB864" s="108"/>
      <c r="AC864" s="108"/>
      <c r="AD864" s="108"/>
    </row>
    <row r="865" spans="1:30" ht="30" customHeight="1">
      <c r="A865" s="108"/>
      <c r="B865" s="108"/>
      <c r="C865" s="108"/>
      <c r="D865" s="108"/>
      <c r="E865" s="108"/>
      <c r="F865" s="108"/>
      <c r="G865" s="108"/>
      <c r="H865" s="108"/>
      <c r="I865" s="108"/>
      <c r="J865" s="108"/>
      <c r="K865" s="108"/>
      <c r="L865" s="108"/>
      <c r="M865" s="108"/>
      <c r="N865" s="108"/>
      <c r="O865" s="108"/>
      <c r="P865" s="191"/>
      <c r="Q865" s="108"/>
      <c r="R865" s="191"/>
      <c r="S865" s="191"/>
      <c r="T865" s="108"/>
      <c r="U865" s="108"/>
      <c r="V865" s="108"/>
      <c r="W865" s="108"/>
      <c r="X865" s="108"/>
      <c r="Y865" s="108"/>
      <c r="Z865" s="108"/>
      <c r="AA865" s="108"/>
      <c r="AB865" s="108"/>
      <c r="AC865" s="108"/>
      <c r="AD865" s="108"/>
    </row>
    <row r="866" spans="1:30" ht="30" customHeight="1">
      <c r="A866" s="108"/>
      <c r="B866" s="108"/>
      <c r="C866" s="108"/>
      <c r="D866" s="108"/>
      <c r="E866" s="108"/>
      <c r="F866" s="108"/>
      <c r="G866" s="108"/>
      <c r="H866" s="108"/>
      <c r="I866" s="108"/>
      <c r="J866" s="108"/>
      <c r="K866" s="108"/>
      <c r="L866" s="108"/>
      <c r="M866" s="108"/>
      <c r="N866" s="108"/>
      <c r="O866" s="108"/>
      <c r="P866" s="191"/>
      <c r="Q866" s="108"/>
      <c r="R866" s="191"/>
      <c r="S866" s="191"/>
      <c r="T866" s="108"/>
      <c r="U866" s="108"/>
      <c r="V866" s="108"/>
      <c r="W866" s="108"/>
      <c r="X866" s="108"/>
      <c r="Y866" s="108"/>
      <c r="Z866" s="108"/>
      <c r="AA866" s="108"/>
      <c r="AB866" s="108"/>
      <c r="AC866" s="108"/>
      <c r="AD866" s="108"/>
    </row>
    <row r="867" spans="1:30" ht="30" customHeight="1">
      <c r="A867" s="108"/>
      <c r="B867" s="108"/>
      <c r="C867" s="108"/>
      <c r="D867" s="108"/>
      <c r="E867" s="108"/>
      <c r="F867" s="108"/>
      <c r="G867" s="108"/>
      <c r="H867" s="108"/>
      <c r="I867" s="108"/>
      <c r="J867" s="108"/>
      <c r="K867" s="108"/>
      <c r="L867" s="108"/>
      <c r="M867" s="108"/>
      <c r="N867" s="108"/>
      <c r="O867" s="108"/>
      <c r="P867" s="191"/>
      <c r="Q867" s="108"/>
      <c r="R867" s="191"/>
      <c r="S867" s="191"/>
      <c r="T867" s="108"/>
      <c r="U867" s="108"/>
      <c r="V867" s="108"/>
      <c r="W867" s="108"/>
      <c r="X867" s="108"/>
      <c r="Y867" s="108"/>
      <c r="Z867" s="108"/>
      <c r="AA867" s="108"/>
      <c r="AB867" s="108"/>
      <c r="AC867" s="108"/>
      <c r="AD867" s="108"/>
    </row>
    <row r="868" spans="1:30" ht="30" customHeight="1">
      <c r="A868" s="108"/>
      <c r="B868" s="108"/>
      <c r="C868" s="108"/>
      <c r="D868" s="108"/>
      <c r="E868" s="108"/>
      <c r="F868" s="108"/>
      <c r="G868" s="108"/>
      <c r="H868" s="108"/>
      <c r="I868" s="108"/>
      <c r="J868" s="108"/>
      <c r="K868" s="108"/>
      <c r="L868" s="108"/>
      <c r="M868" s="108"/>
      <c r="N868" s="108"/>
      <c r="O868" s="108"/>
      <c r="P868" s="191"/>
      <c r="Q868" s="108"/>
      <c r="R868" s="191"/>
      <c r="S868" s="191"/>
      <c r="T868" s="108"/>
      <c r="U868" s="108"/>
      <c r="V868" s="108"/>
      <c r="W868" s="108"/>
      <c r="X868" s="108"/>
      <c r="Y868" s="108"/>
      <c r="Z868" s="108"/>
      <c r="AA868" s="108"/>
      <c r="AB868" s="108"/>
      <c r="AC868" s="108"/>
      <c r="AD868" s="108"/>
    </row>
    <row r="869" spans="1:30" ht="30" customHeight="1">
      <c r="A869" s="108"/>
      <c r="B869" s="108"/>
      <c r="C869" s="108"/>
      <c r="D869" s="108"/>
      <c r="E869" s="108"/>
      <c r="F869" s="108"/>
      <c r="G869" s="108"/>
      <c r="H869" s="108"/>
      <c r="I869" s="108"/>
      <c r="J869" s="108"/>
      <c r="K869" s="108"/>
      <c r="L869" s="108"/>
      <c r="M869" s="108"/>
      <c r="N869" s="108"/>
      <c r="O869" s="108"/>
      <c r="P869" s="191"/>
      <c r="Q869" s="108"/>
      <c r="R869" s="191"/>
      <c r="S869" s="191"/>
      <c r="T869" s="108"/>
      <c r="U869" s="108"/>
      <c r="V869" s="108"/>
      <c r="W869" s="108"/>
      <c r="X869" s="108"/>
      <c r="Y869" s="108"/>
      <c r="Z869" s="108"/>
      <c r="AA869" s="108"/>
      <c r="AB869" s="108"/>
      <c r="AC869" s="108"/>
      <c r="AD869" s="108"/>
    </row>
    <row r="870" spans="1:30" ht="30" customHeight="1">
      <c r="A870" s="108"/>
      <c r="B870" s="108"/>
      <c r="C870" s="108"/>
      <c r="D870" s="108"/>
      <c r="E870" s="108"/>
      <c r="F870" s="108"/>
      <c r="G870" s="108"/>
      <c r="H870" s="108"/>
      <c r="I870" s="108"/>
      <c r="J870" s="108"/>
      <c r="K870" s="108"/>
      <c r="L870" s="108"/>
      <c r="M870" s="108"/>
      <c r="N870" s="108"/>
      <c r="O870" s="108"/>
      <c r="P870" s="191"/>
      <c r="Q870" s="108"/>
      <c r="R870" s="191"/>
      <c r="S870" s="191"/>
      <c r="T870" s="108"/>
      <c r="U870" s="108"/>
      <c r="V870" s="108"/>
      <c r="W870" s="108"/>
      <c r="X870" s="108"/>
      <c r="Y870" s="108"/>
      <c r="Z870" s="108"/>
      <c r="AA870" s="108"/>
      <c r="AB870" s="108"/>
      <c r="AC870" s="108"/>
      <c r="AD870" s="108"/>
    </row>
    <row r="871" spans="1:30" ht="30" customHeight="1">
      <c r="A871" s="108"/>
      <c r="B871" s="108"/>
      <c r="C871" s="108"/>
      <c r="D871" s="108"/>
      <c r="E871" s="108"/>
      <c r="F871" s="108"/>
      <c r="G871" s="108"/>
      <c r="H871" s="108"/>
      <c r="I871" s="108"/>
      <c r="J871" s="108"/>
      <c r="K871" s="108"/>
      <c r="L871" s="108"/>
      <c r="M871" s="108"/>
      <c r="N871" s="108"/>
      <c r="O871" s="108"/>
      <c r="P871" s="191"/>
      <c r="Q871" s="108"/>
      <c r="R871" s="191"/>
      <c r="S871" s="191"/>
      <c r="T871" s="108"/>
      <c r="U871" s="108"/>
      <c r="V871" s="108"/>
      <c r="W871" s="108"/>
      <c r="X871" s="108"/>
      <c r="Y871" s="108"/>
      <c r="Z871" s="108"/>
      <c r="AA871" s="108"/>
      <c r="AB871" s="108"/>
      <c r="AC871" s="108"/>
      <c r="AD871" s="108"/>
    </row>
    <row r="872" spans="1:30" ht="30" customHeight="1">
      <c r="A872" s="108"/>
      <c r="B872" s="108"/>
      <c r="C872" s="108"/>
      <c r="D872" s="108"/>
      <c r="E872" s="108"/>
      <c r="F872" s="108"/>
      <c r="G872" s="108"/>
      <c r="H872" s="108"/>
      <c r="I872" s="108"/>
      <c r="J872" s="108"/>
      <c r="K872" s="108"/>
      <c r="L872" s="108"/>
      <c r="M872" s="108"/>
      <c r="N872" s="108"/>
      <c r="O872" s="108"/>
      <c r="P872" s="191"/>
      <c r="Q872" s="108"/>
      <c r="R872" s="191"/>
      <c r="S872" s="191"/>
      <c r="T872" s="108"/>
      <c r="U872" s="108"/>
      <c r="V872" s="108"/>
      <c r="W872" s="108"/>
      <c r="X872" s="108"/>
      <c r="Y872" s="108"/>
      <c r="Z872" s="108"/>
      <c r="AA872" s="108"/>
      <c r="AB872" s="108"/>
      <c r="AC872" s="108"/>
      <c r="AD872" s="108"/>
    </row>
    <row r="873" spans="1:30" ht="30" customHeight="1">
      <c r="A873" s="108"/>
      <c r="B873" s="108"/>
      <c r="C873" s="108"/>
      <c r="D873" s="108"/>
      <c r="E873" s="108"/>
      <c r="F873" s="108"/>
      <c r="G873" s="108"/>
      <c r="H873" s="108"/>
      <c r="I873" s="108"/>
      <c r="J873" s="108"/>
      <c r="K873" s="108"/>
      <c r="L873" s="108"/>
      <c r="M873" s="108"/>
      <c r="N873" s="108"/>
      <c r="O873" s="108"/>
      <c r="P873" s="191"/>
      <c r="Q873" s="108"/>
      <c r="R873" s="191"/>
      <c r="S873" s="191"/>
      <c r="T873" s="108"/>
      <c r="U873" s="108"/>
      <c r="V873" s="108"/>
      <c r="W873" s="108"/>
      <c r="X873" s="108"/>
      <c r="Y873" s="108"/>
      <c r="Z873" s="108"/>
      <c r="AA873" s="108"/>
      <c r="AB873" s="108"/>
      <c r="AC873" s="108"/>
      <c r="AD873" s="108"/>
    </row>
    <row r="874" spans="1:30" ht="30" customHeight="1">
      <c r="A874" s="108"/>
      <c r="B874" s="108"/>
      <c r="C874" s="108"/>
      <c r="D874" s="108"/>
      <c r="E874" s="108"/>
      <c r="F874" s="108"/>
      <c r="G874" s="108"/>
      <c r="H874" s="108"/>
      <c r="I874" s="108"/>
      <c r="J874" s="108"/>
      <c r="K874" s="108"/>
      <c r="L874" s="108"/>
      <c r="M874" s="108"/>
      <c r="N874" s="108"/>
      <c r="O874" s="108"/>
      <c r="P874" s="191"/>
      <c r="Q874" s="108"/>
      <c r="R874" s="191"/>
      <c r="S874" s="191"/>
      <c r="T874" s="108"/>
      <c r="U874" s="108"/>
      <c r="V874" s="108"/>
      <c r="W874" s="108"/>
      <c r="X874" s="108"/>
      <c r="Y874" s="108"/>
      <c r="Z874" s="108"/>
      <c r="AA874" s="108"/>
      <c r="AB874" s="108"/>
      <c r="AC874" s="108"/>
      <c r="AD874" s="108"/>
    </row>
    <row r="875" spans="1:30" ht="30" customHeight="1">
      <c r="A875" s="108"/>
      <c r="B875" s="108"/>
      <c r="C875" s="108"/>
      <c r="D875" s="108"/>
      <c r="E875" s="108"/>
      <c r="F875" s="108"/>
      <c r="G875" s="108"/>
      <c r="H875" s="108"/>
      <c r="I875" s="108"/>
      <c r="J875" s="108"/>
      <c r="K875" s="108"/>
      <c r="L875" s="108"/>
      <c r="M875" s="108"/>
      <c r="N875" s="108"/>
      <c r="O875" s="108"/>
      <c r="P875" s="191"/>
      <c r="Q875" s="108"/>
      <c r="R875" s="191"/>
      <c r="S875" s="191"/>
      <c r="T875" s="108"/>
      <c r="U875" s="108"/>
      <c r="V875" s="108"/>
      <c r="W875" s="108"/>
      <c r="X875" s="108"/>
      <c r="Y875" s="108"/>
      <c r="Z875" s="108"/>
      <c r="AA875" s="108"/>
      <c r="AB875" s="108"/>
      <c r="AC875" s="108"/>
      <c r="AD875" s="108"/>
    </row>
    <row r="876" spans="1:30" ht="30" customHeight="1">
      <c r="A876" s="108"/>
      <c r="B876" s="108"/>
      <c r="C876" s="108"/>
      <c r="D876" s="108"/>
      <c r="E876" s="108"/>
      <c r="F876" s="108"/>
      <c r="G876" s="108"/>
      <c r="H876" s="108"/>
      <c r="I876" s="108"/>
      <c r="J876" s="108"/>
      <c r="K876" s="108"/>
      <c r="L876" s="108"/>
      <c r="M876" s="108"/>
      <c r="N876" s="108"/>
      <c r="O876" s="108"/>
      <c r="P876" s="191"/>
      <c r="Q876" s="108"/>
      <c r="R876" s="191"/>
      <c r="S876" s="191"/>
      <c r="T876" s="108"/>
      <c r="U876" s="108"/>
      <c r="V876" s="108"/>
      <c r="W876" s="108"/>
      <c r="X876" s="108"/>
      <c r="Y876" s="108"/>
      <c r="Z876" s="108"/>
      <c r="AA876" s="108"/>
      <c r="AB876" s="108"/>
      <c r="AC876" s="108"/>
      <c r="AD876" s="108"/>
    </row>
    <row r="877" spans="1:30" ht="30" customHeight="1">
      <c r="A877" s="108"/>
      <c r="B877" s="108"/>
      <c r="C877" s="108"/>
      <c r="D877" s="108"/>
      <c r="E877" s="108"/>
      <c r="F877" s="108"/>
      <c r="G877" s="108"/>
      <c r="H877" s="108"/>
      <c r="I877" s="108"/>
      <c r="J877" s="108"/>
      <c r="K877" s="108"/>
      <c r="L877" s="108"/>
      <c r="M877" s="108"/>
      <c r="N877" s="108"/>
      <c r="O877" s="108"/>
      <c r="P877" s="191"/>
      <c r="Q877" s="108"/>
      <c r="R877" s="191"/>
      <c r="S877" s="191"/>
      <c r="T877" s="108"/>
      <c r="U877" s="108"/>
      <c r="V877" s="108"/>
      <c r="W877" s="108"/>
      <c r="X877" s="108"/>
      <c r="Y877" s="108"/>
      <c r="Z877" s="108"/>
      <c r="AA877" s="108"/>
      <c r="AB877" s="108"/>
      <c r="AC877" s="108"/>
      <c r="AD877" s="108"/>
    </row>
    <row r="878" spans="1:30" ht="30" customHeight="1">
      <c r="A878" s="108"/>
      <c r="B878" s="108"/>
      <c r="C878" s="108"/>
      <c r="D878" s="108"/>
      <c r="E878" s="108"/>
      <c r="F878" s="108"/>
      <c r="G878" s="108"/>
      <c r="H878" s="108"/>
      <c r="I878" s="108"/>
      <c r="J878" s="108"/>
      <c r="K878" s="108"/>
      <c r="L878" s="108"/>
      <c r="M878" s="108"/>
      <c r="N878" s="108"/>
      <c r="O878" s="108"/>
      <c r="P878" s="191"/>
      <c r="Q878" s="108"/>
      <c r="R878" s="191"/>
      <c r="S878" s="191"/>
      <c r="T878" s="108"/>
      <c r="U878" s="108"/>
      <c r="V878" s="108"/>
      <c r="W878" s="108"/>
      <c r="X878" s="108"/>
      <c r="Y878" s="108"/>
      <c r="Z878" s="108"/>
      <c r="AA878" s="108"/>
      <c r="AB878" s="108"/>
      <c r="AC878" s="108"/>
      <c r="AD878" s="108"/>
    </row>
    <row r="879" spans="1:30" ht="30" customHeight="1">
      <c r="A879" s="108"/>
      <c r="B879" s="108"/>
      <c r="C879" s="108"/>
      <c r="D879" s="108"/>
      <c r="E879" s="108"/>
      <c r="F879" s="108"/>
      <c r="G879" s="108"/>
      <c r="H879" s="108"/>
      <c r="I879" s="108"/>
      <c r="J879" s="108"/>
      <c r="K879" s="108"/>
      <c r="L879" s="108"/>
      <c r="M879" s="108"/>
      <c r="N879" s="108"/>
      <c r="O879" s="108"/>
      <c r="P879" s="191"/>
      <c r="Q879" s="108"/>
      <c r="R879" s="191"/>
      <c r="S879" s="191"/>
      <c r="T879" s="108"/>
      <c r="U879" s="108"/>
      <c r="V879" s="108"/>
      <c r="W879" s="108"/>
      <c r="X879" s="108"/>
      <c r="Y879" s="108"/>
      <c r="Z879" s="108"/>
      <c r="AA879" s="108"/>
      <c r="AB879" s="108"/>
      <c r="AC879" s="108"/>
      <c r="AD879" s="108"/>
    </row>
    <row r="880" spans="1:30" ht="30" customHeight="1">
      <c r="A880" s="108"/>
      <c r="B880" s="108"/>
      <c r="C880" s="108"/>
      <c r="D880" s="108"/>
      <c r="E880" s="108"/>
      <c r="F880" s="108"/>
      <c r="G880" s="108"/>
      <c r="H880" s="108"/>
      <c r="I880" s="108"/>
      <c r="J880" s="108"/>
      <c r="K880" s="108"/>
      <c r="L880" s="108"/>
      <c r="M880" s="108"/>
      <c r="N880" s="108"/>
      <c r="O880" s="108"/>
      <c r="P880" s="191"/>
      <c r="Q880" s="108"/>
      <c r="R880" s="191"/>
      <c r="S880" s="191"/>
      <c r="T880" s="108"/>
      <c r="U880" s="108"/>
      <c r="V880" s="108"/>
      <c r="W880" s="108"/>
      <c r="X880" s="108"/>
      <c r="Y880" s="108"/>
      <c r="Z880" s="108"/>
      <c r="AA880" s="108"/>
      <c r="AB880" s="108"/>
      <c r="AC880" s="108"/>
      <c r="AD880" s="108"/>
    </row>
    <row r="881" spans="1:30" ht="30" customHeight="1">
      <c r="A881" s="108"/>
      <c r="B881" s="108"/>
      <c r="C881" s="108"/>
      <c r="D881" s="108"/>
      <c r="E881" s="108"/>
      <c r="F881" s="108"/>
      <c r="G881" s="108"/>
      <c r="H881" s="108"/>
      <c r="I881" s="108"/>
      <c r="J881" s="108"/>
      <c r="K881" s="108"/>
      <c r="L881" s="108"/>
      <c r="M881" s="108"/>
      <c r="N881" s="108"/>
      <c r="O881" s="108"/>
      <c r="P881" s="191"/>
      <c r="Q881" s="108"/>
      <c r="R881" s="191"/>
      <c r="S881" s="191"/>
      <c r="T881" s="108"/>
      <c r="U881" s="108"/>
      <c r="V881" s="108"/>
      <c r="W881" s="108"/>
      <c r="X881" s="108"/>
      <c r="Y881" s="108"/>
      <c r="Z881" s="108"/>
      <c r="AA881" s="108"/>
      <c r="AB881" s="108"/>
      <c r="AC881" s="108"/>
      <c r="AD881" s="108"/>
    </row>
    <row r="882" spans="1:30" ht="30" customHeight="1">
      <c r="A882" s="108"/>
      <c r="B882" s="108"/>
      <c r="C882" s="108"/>
      <c r="D882" s="108"/>
      <c r="E882" s="108"/>
      <c r="F882" s="108"/>
      <c r="G882" s="108"/>
      <c r="H882" s="108"/>
      <c r="I882" s="108"/>
      <c r="J882" s="108"/>
      <c r="K882" s="108"/>
      <c r="L882" s="108"/>
      <c r="M882" s="108"/>
      <c r="N882" s="108"/>
      <c r="O882" s="108"/>
      <c r="P882" s="191"/>
      <c r="Q882" s="108"/>
      <c r="R882" s="191"/>
      <c r="S882" s="191"/>
      <c r="T882" s="108"/>
      <c r="U882" s="108"/>
      <c r="V882" s="108"/>
      <c r="W882" s="108"/>
      <c r="X882" s="108"/>
      <c r="Y882" s="108"/>
      <c r="Z882" s="108"/>
      <c r="AA882" s="108"/>
      <c r="AB882" s="108"/>
      <c r="AC882" s="108"/>
      <c r="AD882" s="108"/>
    </row>
    <row r="883" spans="1:30" ht="30" customHeight="1">
      <c r="A883" s="108"/>
      <c r="B883" s="108"/>
      <c r="C883" s="108"/>
      <c r="D883" s="108"/>
      <c r="E883" s="108"/>
      <c r="F883" s="108"/>
      <c r="G883" s="108"/>
      <c r="H883" s="108"/>
      <c r="I883" s="108"/>
      <c r="J883" s="108"/>
      <c r="K883" s="108"/>
      <c r="L883" s="108"/>
      <c r="M883" s="108"/>
      <c r="N883" s="108"/>
      <c r="O883" s="108"/>
      <c r="P883" s="191"/>
      <c r="Q883" s="108"/>
      <c r="R883" s="191"/>
      <c r="S883" s="191"/>
      <c r="T883" s="108"/>
      <c r="U883" s="108"/>
      <c r="V883" s="108"/>
      <c r="W883" s="108"/>
      <c r="X883" s="108"/>
      <c r="Y883" s="108"/>
      <c r="Z883" s="108"/>
      <c r="AA883" s="108"/>
      <c r="AB883" s="108"/>
      <c r="AC883" s="108"/>
      <c r="AD883" s="108"/>
    </row>
    <row r="884" spans="1:30" ht="30" customHeight="1">
      <c r="A884" s="108"/>
      <c r="B884" s="108"/>
      <c r="C884" s="108"/>
      <c r="D884" s="108"/>
      <c r="E884" s="108"/>
      <c r="F884" s="108"/>
      <c r="G884" s="108"/>
      <c r="H884" s="108"/>
      <c r="I884" s="108"/>
      <c r="J884" s="108"/>
      <c r="K884" s="108"/>
      <c r="L884" s="108"/>
      <c r="M884" s="108"/>
      <c r="N884" s="108"/>
      <c r="O884" s="108"/>
      <c r="P884" s="191"/>
      <c r="Q884" s="108"/>
      <c r="R884" s="191"/>
      <c r="S884" s="191"/>
      <c r="T884" s="108"/>
      <c r="U884" s="108"/>
      <c r="V884" s="108"/>
      <c r="W884" s="108"/>
      <c r="X884" s="108"/>
      <c r="Y884" s="108"/>
      <c r="Z884" s="108"/>
      <c r="AA884" s="108"/>
      <c r="AB884" s="108"/>
      <c r="AC884" s="108"/>
      <c r="AD884" s="108"/>
    </row>
    <row r="885" spans="1:30" ht="30" customHeight="1">
      <c r="A885" s="108"/>
      <c r="B885" s="108"/>
      <c r="C885" s="108"/>
      <c r="D885" s="108"/>
      <c r="E885" s="108"/>
      <c r="F885" s="108"/>
      <c r="G885" s="108"/>
      <c r="H885" s="108"/>
      <c r="I885" s="108"/>
      <c r="J885" s="108"/>
      <c r="K885" s="108"/>
      <c r="L885" s="108"/>
      <c r="M885" s="108"/>
      <c r="N885" s="108"/>
      <c r="O885" s="108"/>
      <c r="P885" s="191"/>
      <c r="Q885" s="108"/>
      <c r="R885" s="191"/>
      <c r="S885" s="191"/>
      <c r="T885" s="108"/>
      <c r="U885" s="108"/>
      <c r="V885" s="108"/>
      <c r="W885" s="108"/>
      <c r="X885" s="108"/>
      <c r="Y885" s="108"/>
      <c r="Z885" s="108"/>
      <c r="AA885" s="108"/>
      <c r="AB885" s="108"/>
      <c r="AC885" s="108"/>
      <c r="AD885" s="108"/>
    </row>
    <row r="886" spans="1:30" ht="30" customHeight="1">
      <c r="A886" s="108"/>
      <c r="B886" s="108"/>
      <c r="C886" s="108"/>
      <c r="D886" s="108"/>
      <c r="E886" s="108"/>
      <c r="F886" s="108"/>
      <c r="G886" s="108"/>
      <c r="H886" s="108"/>
      <c r="I886" s="108"/>
      <c r="J886" s="108"/>
      <c r="K886" s="108"/>
      <c r="L886" s="108"/>
      <c r="M886" s="108"/>
      <c r="N886" s="108"/>
      <c r="O886" s="108"/>
      <c r="P886" s="191"/>
      <c r="Q886" s="108"/>
      <c r="R886" s="191"/>
      <c r="S886" s="191"/>
      <c r="T886" s="108"/>
      <c r="U886" s="108"/>
      <c r="V886" s="108"/>
      <c r="W886" s="108"/>
      <c r="X886" s="108"/>
      <c r="Y886" s="108"/>
      <c r="Z886" s="108"/>
      <c r="AA886" s="108"/>
      <c r="AB886" s="108"/>
      <c r="AC886" s="108"/>
      <c r="AD886" s="108"/>
    </row>
    <row r="887" spans="1:30" ht="30" customHeight="1">
      <c r="A887" s="108"/>
      <c r="B887" s="108"/>
      <c r="C887" s="108"/>
      <c r="D887" s="108"/>
      <c r="E887" s="108"/>
      <c r="F887" s="108"/>
      <c r="G887" s="108"/>
      <c r="H887" s="108"/>
      <c r="I887" s="108"/>
      <c r="J887" s="108"/>
      <c r="K887" s="108"/>
      <c r="L887" s="108"/>
      <c r="M887" s="108"/>
      <c r="N887" s="108"/>
      <c r="O887" s="108"/>
      <c r="P887" s="191"/>
      <c r="Q887" s="108"/>
      <c r="R887" s="191"/>
      <c r="S887" s="191"/>
      <c r="T887" s="108"/>
      <c r="U887" s="108"/>
      <c r="V887" s="108"/>
      <c r="W887" s="108"/>
      <c r="X887" s="108"/>
      <c r="Y887" s="108"/>
      <c r="Z887" s="108"/>
      <c r="AA887" s="108"/>
      <c r="AB887" s="108"/>
      <c r="AC887" s="108"/>
      <c r="AD887" s="108"/>
    </row>
    <row r="888" spans="1:30" ht="30" customHeight="1">
      <c r="A888" s="108"/>
      <c r="B888" s="108"/>
      <c r="C888" s="108"/>
      <c r="D888" s="108"/>
      <c r="E888" s="108"/>
      <c r="F888" s="108"/>
      <c r="G888" s="108"/>
      <c r="H888" s="108"/>
      <c r="I888" s="108"/>
      <c r="J888" s="108"/>
      <c r="K888" s="108"/>
      <c r="L888" s="108"/>
      <c r="M888" s="108"/>
      <c r="N888" s="108"/>
      <c r="O888" s="108"/>
      <c r="P888" s="191"/>
      <c r="Q888" s="108"/>
      <c r="R888" s="191"/>
      <c r="S888" s="191"/>
      <c r="T888" s="108"/>
      <c r="U888" s="108"/>
      <c r="V888" s="108"/>
      <c r="W888" s="108"/>
      <c r="X888" s="108"/>
      <c r="Y888" s="108"/>
      <c r="Z888" s="108"/>
      <c r="AA888" s="108"/>
      <c r="AB888" s="108"/>
      <c r="AC888" s="108"/>
      <c r="AD888" s="108"/>
    </row>
    <row r="889" spans="1:30" ht="30" customHeight="1">
      <c r="A889" s="108"/>
      <c r="B889" s="108"/>
      <c r="C889" s="108"/>
      <c r="D889" s="108"/>
      <c r="E889" s="108"/>
      <c r="F889" s="108"/>
      <c r="G889" s="108"/>
      <c r="H889" s="108"/>
      <c r="I889" s="108"/>
      <c r="J889" s="108"/>
      <c r="K889" s="108"/>
      <c r="L889" s="108"/>
      <c r="M889" s="108"/>
      <c r="N889" s="108"/>
      <c r="O889" s="108"/>
      <c r="P889" s="191"/>
      <c r="Q889" s="108"/>
      <c r="R889" s="191"/>
      <c r="S889" s="191"/>
      <c r="T889" s="108"/>
      <c r="U889" s="108"/>
      <c r="V889" s="108"/>
      <c r="W889" s="108"/>
      <c r="X889" s="108"/>
      <c r="Y889" s="108"/>
      <c r="Z889" s="108"/>
      <c r="AA889" s="108"/>
      <c r="AB889" s="108"/>
      <c r="AC889" s="108"/>
      <c r="AD889" s="108"/>
    </row>
    <row r="890" spans="1:30" ht="30" customHeight="1">
      <c r="A890" s="108"/>
      <c r="B890" s="108"/>
      <c r="C890" s="108"/>
      <c r="D890" s="108"/>
      <c r="E890" s="108"/>
      <c r="F890" s="108"/>
      <c r="G890" s="108"/>
      <c r="H890" s="108"/>
      <c r="I890" s="108"/>
      <c r="J890" s="108"/>
      <c r="K890" s="108"/>
      <c r="L890" s="108"/>
      <c r="M890" s="108"/>
      <c r="N890" s="108"/>
      <c r="O890" s="108"/>
      <c r="P890" s="191"/>
      <c r="Q890" s="108"/>
      <c r="R890" s="191"/>
      <c r="S890" s="191"/>
      <c r="T890" s="108"/>
      <c r="U890" s="108"/>
      <c r="V890" s="108"/>
      <c r="W890" s="108"/>
      <c r="X890" s="108"/>
      <c r="Y890" s="108"/>
      <c r="Z890" s="108"/>
      <c r="AA890" s="108"/>
      <c r="AB890" s="108"/>
      <c r="AC890" s="108"/>
      <c r="AD890" s="108"/>
    </row>
    <row r="891" spans="1:30" ht="30" customHeight="1">
      <c r="A891" s="108"/>
      <c r="B891" s="108"/>
      <c r="C891" s="108"/>
      <c r="D891" s="108"/>
      <c r="E891" s="108"/>
      <c r="F891" s="108"/>
      <c r="G891" s="108"/>
      <c r="H891" s="108"/>
      <c r="I891" s="108"/>
      <c r="J891" s="108"/>
      <c r="K891" s="108"/>
      <c r="L891" s="108"/>
      <c r="M891" s="108"/>
      <c r="N891" s="108"/>
      <c r="O891" s="108"/>
      <c r="P891" s="191"/>
      <c r="Q891" s="108"/>
      <c r="R891" s="191"/>
      <c r="S891" s="191"/>
      <c r="T891" s="108"/>
      <c r="U891" s="108"/>
      <c r="V891" s="108"/>
      <c r="W891" s="108"/>
      <c r="X891" s="108"/>
      <c r="Y891" s="108"/>
      <c r="Z891" s="108"/>
      <c r="AA891" s="108"/>
      <c r="AB891" s="108"/>
      <c r="AC891" s="108"/>
      <c r="AD891" s="108"/>
    </row>
    <row r="892" spans="1:30" ht="30" customHeight="1">
      <c r="A892" s="108"/>
      <c r="B892" s="108"/>
      <c r="C892" s="108"/>
      <c r="D892" s="108"/>
      <c r="E892" s="108"/>
      <c r="F892" s="108"/>
      <c r="G892" s="108"/>
      <c r="H892" s="108"/>
      <c r="I892" s="108"/>
      <c r="J892" s="108"/>
      <c r="K892" s="108"/>
      <c r="L892" s="108"/>
      <c r="M892" s="108"/>
      <c r="N892" s="108"/>
      <c r="O892" s="108"/>
      <c r="P892" s="191"/>
      <c r="Q892" s="108"/>
      <c r="R892" s="191"/>
      <c r="S892" s="191"/>
      <c r="T892" s="108"/>
      <c r="U892" s="108"/>
      <c r="V892" s="108"/>
      <c r="W892" s="108"/>
      <c r="X892" s="108"/>
      <c r="Y892" s="108"/>
      <c r="Z892" s="108"/>
      <c r="AA892" s="108"/>
      <c r="AB892" s="108"/>
      <c r="AC892" s="108"/>
      <c r="AD892" s="108"/>
    </row>
    <row r="893" spans="1:30" ht="30" customHeight="1">
      <c r="A893" s="108"/>
      <c r="B893" s="108"/>
      <c r="C893" s="108"/>
      <c r="D893" s="108"/>
      <c r="E893" s="108"/>
      <c r="F893" s="108"/>
      <c r="G893" s="108"/>
      <c r="H893" s="108"/>
      <c r="I893" s="108"/>
      <c r="J893" s="108"/>
      <c r="K893" s="108"/>
      <c r="L893" s="108"/>
      <c r="M893" s="108"/>
      <c r="N893" s="108"/>
      <c r="O893" s="108"/>
      <c r="P893" s="191"/>
      <c r="Q893" s="108"/>
      <c r="R893" s="191"/>
      <c r="S893" s="191"/>
      <c r="T893" s="108"/>
      <c r="U893" s="108"/>
      <c r="V893" s="108"/>
      <c r="W893" s="108"/>
      <c r="X893" s="108"/>
      <c r="Y893" s="108"/>
      <c r="Z893" s="108"/>
      <c r="AA893" s="108"/>
      <c r="AB893" s="108"/>
      <c r="AC893" s="108"/>
      <c r="AD893" s="108"/>
    </row>
    <row r="894" spans="1:30" ht="30" customHeight="1">
      <c r="A894" s="108"/>
      <c r="B894" s="108"/>
      <c r="C894" s="108"/>
      <c r="D894" s="108"/>
      <c r="E894" s="108"/>
      <c r="F894" s="108"/>
      <c r="G894" s="108"/>
      <c r="H894" s="108"/>
      <c r="I894" s="108"/>
      <c r="J894" s="108"/>
      <c r="K894" s="108"/>
      <c r="L894" s="108"/>
      <c r="M894" s="108"/>
      <c r="N894" s="108"/>
      <c r="O894" s="108"/>
      <c r="P894" s="191"/>
      <c r="Q894" s="108"/>
      <c r="R894" s="191"/>
      <c r="S894" s="191"/>
      <c r="T894" s="108"/>
      <c r="U894" s="108"/>
      <c r="V894" s="108"/>
      <c r="W894" s="108"/>
      <c r="X894" s="108"/>
      <c r="Y894" s="108"/>
      <c r="Z894" s="108"/>
      <c r="AA894" s="108"/>
      <c r="AB894" s="108"/>
      <c r="AC894" s="108"/>
      <c r="AD894" s="108"/>
    </row>
    <row r="895" spans="1:30" ht="30" customHeight="1">
      <c r="A895" s="108"/>
      <c r="B895" s="108"/>
      <c r="C895" s="108"/>
      <c r="D895" s="108"/>
      <c r="E895" s="108"/>
      <c r="F895" s="108"/>
      <c r="G895" s="108"/>
      <c r="H895" s="108"/>
      <c r="I895" s="108"/>
      <c r="J895" s="108"/>
      <c r="K895" s="108"/>
      <c r="L895" s="108"/>
      <c r="M895" s="108"/>
      <c r="N895" s="108"/>
      <c r="O895" s="108"/>
      <c r="P895" s="191"/>
      <c r="Q895" s="108"/>
      <c r="R895" s="191"/>
      <c r="S895" s="191"/>
      <c r="T895" s="108"/>
      <c r="U895" s="108"/>
      <c r="V895" s="108"/>
      <c r="W895" s="108"/>
      <c r="X895" s="108"/>
      <c r="Y895" s="108"/>
      <c r="Z895" s="108"/>
      <c r="AA895" s="108"/>
      <c r="AB895" s="108"/>
      <c r="AC895" s="108"/>
      <c r="AD895" s="108"/>
    </row>
    <row r="896" spans="1:30" ht="30" customHeight="1">
      <c r="A896" s="108"/>
      <c r="B896" s="108"/>
      <c r="C896" s="108"/>
      <c r="D896" s="108"/>
      <c r="E896" s="108"/>
      <c r="F896" s="108"/>
      <c r="G896" s="108"/>
      <c r="H896" s="108"/>
      <c r="I896" s="108"/>
      <c r="J896" s="108"/>
      <c r="K896" s="108"/>
      <c r="L896" s="108"/>
      <c r="M896" s="108"/>
      <c r="N896" s="108"/>
      <c r="O896" s="108"/>
      <c r="P896" s="191"/>
      <c r="Q896" s="108"/>
      <c r="R896" s="191"/>
      <c r="S896" s="191"/>
      <c r="T896" s="108"/>
      <c r="U896" s="108"/>
      <c r="V896" s="108"/>
      <c r="W896" s="108"/>
      <c r="X896" s="108"/>
      <c r="Y896" s="108"/>
      <c r="Z896" s="108"/>
      <c r="AA896" s="108"/>
      <c r="AB896" s="108"/>
      <c r="AC896" s="108"/>
      <c r="AD896" s="108"/>
    </row>
    <row r="897" spans="1:30" ht="30" customHeight="1">
      <c r="A897" s="108"/>
      <c r="B897" s="108"/>
      <c r="C897" s="108"/>
      <c r="D897" s="108"/>
      <c r="E897" s="108"/>
      <c r="F897" s="108"/>
      <c r="G897" s="108"/>
      <c r="H897" s="108"/>
      <c r="I897" s="108"/>
      <c r="J897" s="108"/>
      <c r="K897" s="108"/>
      <c r="L897" s="108"/>
      <c r="M897" s="108"/>
      <c r="N897" s="108"/>
      <c r="O897" s="108"/>
      <c r="P897" s="191"/>
      <c r="Q897" s="108"/>
      <c r="R897" s="191"/>
      <c r="S897" s="191"/>
      <c r="T897" s="108"/>
      <c r="U897" s="108"/>
      <c r="V897" s="108"/>
      <c r="W897" s="108"/>
      <c r="X897" s="108"/>
      <c r="Y897" s="108"/>
      <c r="Z897" s="108"/>
      <c r="AA897" s="108"/>
      <c r="AB897" s="108"/>
      <c r="AC897" s="108"/>
      <c r="AD897" s="108"/>
    </row>
    <row r="898" spans="1:30" ht="30" customHeight="1">
      <c r="A898" s="108"/>
      <c r="B898" s="108"/>
      <c r="C898" s="108"/>
      <c r="D898" s="108"/>
      <c r="E898" s="108"/>
      <c r="F898" s="108"/>
      <c r="G898" s="108"/>
      <c r="H898" s="108"/>
      <c r="I898" s="108"/>
      <c r="J898" s="108"/>
      <c r="K898" s="108"/>
      <c r="L898" s="108"/>
      <c r="M898" s="108"/>
      <c r="N898" s="108"/>
      <c r="O898" s="108"/>
      <c r="P898" s="191"/>
      <c r="Q898" s="108"/>
      <c r="R898" s="191"/>
      <c r="S898" s="191"/>
      <c r="T898" s="108"/>
      <c r="U898" s="108"/>
      <c r="V898" s="108"/>
      <c r="W898" s="108"/>
      <c r="X898" s="108"/>
      <c r="Y898" s="108"/>
      <c r="Z898" s="108"/>
      <c r="AA898" s="108"/>
      <c r="AB898" s="108"/>
      <c r="AC898" s="108"/>
      <c r="AD898" s="108"/>
    </row>
    <row r="899" spans="1:30" ht="30" customHeight="1">
      <c r="A899" s="108"/>
      <c r="B899" s="108"/>
      <c r="C899" s="108"/>
      <c r="D899" s="108"/>
      <c r="E899" s="108"/>
      <c r="F899" s="108"/>
      <c r="G899" s="108"/>
      <c r="H899" s="108"/>
      <c r="I899" s="108"/>
      <c r="J899" s="108"/>
      <c r="K899" s="108"/>
      <c r="L899" s="108"/>
      <c r="M899" s="108"/>
      <c r="N899" s="108"/>
      <c r="O899" s="108"/>
      <c r="P899" s="191"/>
      <c r="Q899" s="108"/>
      <c r="R899" s="191"/>
      <c r="S899" s="191"/>
      <c r="T899" s="108"/>
      <c r="U899" s="108"/>
      <c r="V899" s="108"/>
      <c r="W899" s="108"/>
      <c r="X899" s="108"/>
      <c r="Y899" s="108"/>
      <c r="Z899" s="108"/>
      <c r="AA899" s="108"/>
      <c r="AB899" s="108"/>
      <c r="AC899" s="108"/>
      <c r="AD899" s="108"/>
    </row>
    <row r="900" spans="1:30" ht="30" customHeight="1">
      <c r="A900" s="108"/>
      <c r="B900" s="108"/>
      <c r="C900" s="108"/>
      <c r="D900" s="108"/>
      <c r="E900" s="108"/>
      <c r="F900" s="108"/>
      <c r="G900" s="108"/>
      <c r="H900" s="108"/>
      <c r="I900" s="108"/>
      <c r="J900" s="108"/>
      <c r="K900" s="108"/>
      <c r="L900" s="108"/>
      <c r="M900" s="108"/>
      <c r="N900" s="108"/>
      <c r="O900" s="108"/>
      <c r="P900" s="191"/>
      <c r="Q900" s="108"/>
      <c r="R900" s="191"/>
      <c r="S900" s="191"/>
      <c r="T900" s="108"/>
      <c r="U900" s="108"/>
      <c r="V900" s="108"/>
      <c r="W900" s="108"/>
      <c r="X900" s="108"/>
      <c r="Y900" s="108"/>
      <c r="Z900" s="108"/>
      <c r="AA900" s="108"/>
      <c r="AB900" s="108"/>
      <c r="AC900" s="108"/>
      <c r="AD900" s="108"/>
    </row>
    <row r="901" spans="1:30" ht="30" customHeight="1">
      <c r="A901" s="108"/>
      <c r="B901" s="108"/>
      <c r="C901" s="108"/>
      <c r="D901" s="108"/>
      <c r="E901" s="108"/>
      <c r="F901" s="108"/>
      <c r="G901" s="108"/>
      <c r="H901" s="108"/>
      <c r="I901" s="108"/>
      <c r="J901" s="108"/>
      <c r="K901" s="108"/>
      <c r="L901" s="108"/>
      <c r="M901" s="108"/>
      <c r="N901" s="108"/>
      <c r="O901" s="108"/>
      <c r="P901" s="191"/>
      <c r="Q901" s="108"/>
      <c r="R901" s="191"/>
      <c r="S901" s="191"/>
      <c r="T901" s="108"/>
      <c r="U901" s="108"/>
      <c r="V901" s="108"/>
      <c r="W901" s="108"/>
      <c r="X901" s="108"/>
      <c r="Y901" s="108"/>
      <c r="Z901" s="108"/>
      <c r="AA901" s="108"/>
      <c r="AB901" s="108"/>
      <c r="AC901" s="108"/>
      <c r="AD901" s="108"/>
    </row>
    <row r="902" spans="1:30" ht="30" customHeight="1">
      <c r="A902" s="108"/>
      <c r="B902" s="108"/>
      <c r="C902" s="108"/>
      <c r="D902" s="108"/>
      <c r="E902" s="108"/>
      <c r="F902" s="108"/>
      <c r="G902" s="108"/>
      <c r="H902" s="108"/>
      <c r="I902" s="108"/>
      <c r="J902" s="108"/>
      <c r="K902" s="108"/>
      <c r="L902" s="108"/>
      <c r="M902" s="108"/>
      <c r="N902" s="108"/>
      <c r="O902" s="108"/>
      <c r="P902" s="191"/>
      <c r="Q902" s="108"/>
      <c r="R902" s="191"/>
      <c r="S902" s="191"/>
      <c r="T902" s="108"/>
      <c r="U902" s="108"/>
      <c r="V902" s="108"/>
      <c r="W902" s="108"/>
      <c r="X902" s="108"/>
      <c r="Y902" s="108"/>
      <c r="Z902" s="108"/>
      <c r="AA902" s="108"/>
      <c r="AB902" s="108"/>
      <c r="AC902" s="108"/>
      <c r="AD902" s="108"/>
    </row>
    <row r="903" spans="1:30" ht="30" customHeight="1">
      <c r="A903" s="108"/>
      <c r="B903" s="108"/>
      <c r="C903" s="108"/>
      <c r="D903" s="108"/>
      <c r="E903" s="108"/>
      <c r="F903" s="108"/>
      <c r="G903" s="108"/>
      <c r="H903" s="108"/>
      <c r="I903" s="108"/>
      <c r="J903" s="108"/>
      <c r="K903" s="108"/>
      <c r="L903" s="108"/>
      <c r="M903" s="108"/>
      <c r="N903" s="108"/>
      <c r="O903" s="108"/>
      <c r="P903" s="191"/>
      <c r="Q903" s="108"/>
      <c r="R903" s="191"/>
      <c r="S903" s="191"/>
      <c r="T903" s="108"/>
      <c r="U903" s="108"/>
      <c r="V903" s="108"/>
      <c r="W903" s="108"/>
      <c r="X903" s="108"/>
      <c r="Y903" s="108"/>
      <c r="Z903" s="108"/>
      <c r="AA903" s="108"/>
      <c r="AB903" s="108"/>
      <c r="AC903" s="108"/>
      <c r="AD903" s="108"/>
    </row>
    <row r="904" spans="1:30" ht="30" customHeight="1">
      <c r="A904" s="108"/>
      <c r="B904" s="108"/>
      <c r="C904" s="108"/>
      <c r="D904" s="108"/>
      <c r="E904" s="108"/>
      <c r="F904" s="108"/>
      <c r="G904" s="108"/>
      <c r="H904" s="108"/>
      <c r="I904" s="108"/>
      <c r="J904" s="108"/>
      <c r="K904" s="108"/>
      <c r="L904" s="108"/>
      <c r="M904" s="108"/>
      <c r="N904" s="108"/>
      <c r="O904" s="108"/>
      <c r="P904" s="191"/>
      <c r="Q904" s="108"/>
      <c r="R904" s="191"/>
      <c r="S904" s="191"/>
      <c r="T904" s="108"/>
      <c r="U904" s="108"/>
      <c r="V904" s="108"/>
      <c r="W904" s="108"/>
      <c r="X904" s="108"/>
      <c r="Y904" s="108"/>
      <c r="Z904" s="108"/>
      <c r="AA904" s="108"/>
      <c r="AB904" s="108"/>
      <c r="AC904" s="108"/>
      <c r="AD904" s="108"/>
    </row>
    <row r="905" spans="1:30" ht="30" customHeight="1">
      <c r="A905" s="108"/>
      <c r="B905" s="108"/>
      <c r="C905" s="108"/>
      <c r="D905" s="108"/>
      <c r="E905" s="108"/>
      <c r="F905" s="108"/>
      <c r="G905" s="108"/>
      <c r="H905" s="108"/>
      <c r="I905" s="108"/>
      <c r="J905" s="108"/>
      <c r="K905" s="108"/>
      <c r="L905" s="108"/>
      <c r="M905" s="108"/>
      <c r="N905" s="108"/>
      <c r="O905" s="108"/>
      <c r="P905" s="191"/>
      <c r="Q905" s="108"/>
      <c r="R905" s="191"/>
      <c r="S905" s="191"/>
      <c r="T905" s="108"/>
      <c r="U905" s="108"/>
      <c r="V905" s="108"/>
      <c r="W905" s="108"/>
      <c r="X905" s="108"/>
      <c r="Y905" s="108"/>
      <c r="Z905" s="108"/>
      <c r="AA905" s="108"/>
      <c r="AB905" s="108"/>
      <c r="AC905" s="108"/>
      <c r="AD905" s="108"/>
    </row>
    <row r="906" spans="1:30" ht="30" customHeight="1">
      <c r="A906" s="108"/>
      <c r="B906" s="108"/>
      <c r="C906" s="108"/>
      <c r="D906" s="108"/>
      <c r="E906" s="108"/>
      <c r="F906" s="108"/>
      <c r="G906" s="108"/>
      <c r="H906" s="108"/>
      <c r="I906" s="108"/>
      <c r="J906" s="108"/>
      <c r="K906" s="108"/>
      <c r="L906" s="108"/>
      <c r="M906" s="108"/>
      <c r="N906" s="108"/>
      <c r="O906" s="108"/>
      <c r="P906" s="191"/>
      <c r="Q906" s="108"/>
      <c r="R906" s="191"/>
      <c r="S906" s="191"/>
      <c r="T906" s="108"/>
      <c r="U906" s="108"/>
      <c r="V906" s="108"/>
      <c r="W906" s="108"/>
      <c r="X906" s="108"/>
      <c r="Y906" s="108"/>
      <c r="Z906" s="108"/>
      <c r="AA906" s="108"/>
      <c r="AB906" s="108"/>
      <c r="AC906" s="108"/>
      <c r="AD906" s="108"/>
    </row>
    <row r="907" spans="1:30" ht="30" customHeight="1">
      <c r="A907" s="108"/>
      <c r="B907" s="108"/>
      <c r="C907" s="108"/>
      <c r="D907" s="108"/>
      <c r="E907" s="108"/>
      <c r="F907" s="108"/>
      <c r="G907" s="108"/>
      <c r="H907" s="108"/>
      <c r="I907" s="108"/>
      <c r="J907" s="108"/>
      <c r="K907" s="108"/>
      <c r="L907" s="108"/>
      <c r="M907" s="108"/>
      <c r="N907" s="108"/>
      <c r="O907" s="108"/>
      <c r="P907" s="191"/>
      <c r="Q907" s="108"/>
      <c r="R907" s="191"/>
      <c r="S907" s="191"/>
      <c r="T907" s="108"/>
      <c r="U907" s="108"/>
      <c r="V907" s="108"/>
      <c r="W907" s="108"/>
      <c r="X907" s="108"/>
      <c r="Y907" s="108"/>
      <c r="Z907" s="108"/>
      <c r="AA907" s="108"/>
      <c r="AB907" s="108"/>
      <c r="AC907" s="108"/>
      <c r="AD907" s="108"/>
    </row>
    <row r="908" spans="1:30" ht="30" customHeight="1">
      <c r="A908" s="108"/>
      <c r="B908" s="108"/>
      <c r="C908" s="108"/>
      <c r="D908" s="108"/>
      <c r="E908" s="108"/>
      <c r="F908" s="108"/>
      <c r="G908" s="108"/>
      <c r="H908" s="108"/>
      <c r="I908" s="108"/>
      <c r="J908" s="108"/>
      <c r="K908" s="108"/>
      <c r="L908" s="108"/>
      <c r="M908" s="108"/>
      <c r="N908" s="108"/>
      <c r="O908" s="108"/>
      <c r="P908" s="191"/>
      <c r="Q908" s="108"/>
      <c r="R908" s="191"/>
      <c r="S908" s="191"/>
      <c r="T908" s="108"/>
      <c r="U908" s="108"/>
      <c r="V908" s="108"/>
      <c r="W908" s="108"/>
      <c r="X908" s="108"/>
      <c r="Y908" s="108"/>
      <c r="Z908" s="108"/>
      <c r="AA908" s="108"/>
      <c r="AB908" s="108"/>
      <c r="AC908" s="108"/>
      <c r="AD908" s="108"/>
    </row>
    <row r="909" spans="1:30" ht="30" customHeight="1">
      <c r="A909" s="108"/>
      <c r="B909" s="108"/>
      <c r="C909" s="108"/>
      <c r="D909" s="108"/>
      <c r="E909" s="108"/>
      <c r="F909" s="108"/>
      <c r="G909" s="108"/>
      <c r="H909" s="108"/>
      <c r="I909" s="108"/>
      <c r="J909" s="108"/>
      <c r="K909" s="108"/>
      <c r="L909" s="108"/>
      <c r="M909" s="108"/>
      <c r="N909" s="108"/>
      <c r="O909" s="108"/>
      <c r="P909" s="191"/>
      <c r="Q909" s="108"/>
      <c r="R909" s="191"/>
      <c r="S909" s="191"/>
      <c r="T909" s="108"/>
      <c r="U909" s="108"/>
      <c r="V909" s="108"/>
      <c r="W909" s="108"/>
      <c r="X909" s="108"/>
      <c r="Y909" s="108"/>
      <c r="Z909" s="108"/>
      <c r="AA909" s="108"/>
      <c r="AB909" s="108"/>
      <c r="AC909" s="108"/>
      <c r="AD909" s="108"/>
    </row>
    <row r="910" spans="1:30" ht="30" customHeight="1">
      <c r="A910" s="108"/>
      <c r="B910" s="108"/>
      <c r="C910" s="108"/>
      <c r="D910" s="108"/>
      <c r="E910" s="108"/>
      <c r="F910" s="108"/>
      <c r="G910" s="108"/>
      <c r="H910" s="108"/>
      <c r="I910" s="108"/>
      <c r="J910" s="108"/>
      <c r="K910" s="108"/>
      <c r="L910" s="108"/>
      <c r="M910" s="108"/>
      <c r="N910" s="108"/>
      <c r="O910" s="108"/>
      <c r="P910" s="191"/>
      <c r="Q910" s="108"/>
      <c r="R910" s="191"/>
      <c r="S910" s="191"/>
      <c r="T910" s="108"/>
      <c r="U910" s="108"/>
      <c r="V910" s="108"/>
      <c r="W910" s="108"/>
      <c r="X910" s="108"/>
      <c r="Y910" s="108"/>
      <c r="Z910" s="108"/>
      <c r="AA910" s="108"/>
      <c r="AB910" s="108"/>
      <c r="AC910" s="108"/>
      <c r="AD910" s="108"/>
    </row>
    <row r="911" spans="1:30" ht="30" customHeight="1">
      <c r="A911" s="108"/>
      <c r="B911" s="108"/>
      <c r="C911" s="108"/>
      <c r="D911" s="108"/>
      <c r="E911" s="108"/>
      <c r="F911" s="108"/>
      <c r="G911" s="108"/>
      <c r="H911" s="108"/>
      <c r="I911" s="108"/>
      <c r="J911" s="108"/>
      <c r="K911" s="108"/>
      <c r="L911" s="108"/>
      <c r="M911" s="108"/>
      <c r="N911" s="108"/>
      <c r="O911" s="108"/>
      <c r="P911" s="191"/>
      <c r="Q911" s="108"/>
      <c r="R911" s="191"/>
      <c r="S911" s="191"/>
      <c r="T911" s="108"/>
      <c r="U911" s="108"/>
      <c r="V911" s="108"/>
      <c r="W911" s="108"/>
      <c r="X911" s="108"/>
      <c r="Y911" s="108"/>
      <c r="Z911" s="108"/>
      <c r="AA911" s="108"/>
      <c r="AB911" s="108"/>
      <c r="AC911" s="108"/>
      <c r="AD911" s="108"/>
    </row>
    <row r="912" spans="1:30" ht="30" customHeight="1">
      <c r="A912" s="108"/>
      <c r="B912" s="108"/>
      <c r="C912" s="108"/>
      <c r="D912" s="108"/>
      <c r="E912" s="108"/>
      <c r="F912" s="108"/>
      <c r="G912" s="108"/>
      <c r="H912" s="108"/>
      <c r="I912" s="108"/>
      <c r="J912" s="108"/>
      <c r="K912" s="108"/>
      <c r="L912" s="108"/>
      <c r="M912" s="108"/>
      <c r="N912" s="108"/>
      <c r="O912" s="108"/>
      <c r="P912" s="191"/>
      <c r="Q912" s="108"/>
      <c r="R912" s="191"/>
      <c r="S912" s="191"/>
      <c r="T912" s="108"/>
      <c r="U912" s="108"/>
      <c r="V912" s="108"/>
      <c r="W912" s="108"/>
      <c r="X912" s="108"/>
      <c r="Y912" s="108"/>
      <c r="Z912" s="108"/>
      <c r="AA912" s="108"/>
      <c r="AB912" s="108"/>
      <c r="AC912" s="108"/>
      <c r="AD912" s="108"/>
    </row>
    <row r="913" spans="1:30" ht="30" customHeight="1">
      <c r="A913" s="108"/>
      <c r="B913" s="108"/>
      <c r="C913" s="108"/>
      <c r="D913" s="108"/>
      <c r="E913" s="108"/>
      <c r="F913" s="108"/>
      <c r="G913" s="108"/>
      <c r="H913" s="108"/>
      <c r="I913" s="108"/>
      <c r="J913" s="108"/>
      <c r="K913" s="108"/>
      <c r="L913" s="108"/>
      <c r="M913" s="108"/>
      <c r="N913" s="108"/>
      <c r="O913" s="108"/>
      <c r="P913" s="191"/>
      <c r="Q913" s="108"/>
      <c r="R913" s="191"/>
      <c r="S913" s="191"/>
      <c r="T913" s="108"/>
      <c r="U913" s="108"/>
      <c r="V913" s="108"/>
      <c r="W913" s="108"/>
      <c r="X913" s="108"/>
      <c r="Y913" s="108"/>
      <c r="Z913" s="108"/>
      <c r="AA913" s="108"/>
      <c r="AB913" s="108"/>
      <c r="AC913" s="108"/>
      <c r="AD913" s="108"/>
    </row>
    <row r="914" spans="1:30" ht="30" customHeight="1">
      <c r="A914" s="108"/>
      <c r="B914" s="108"/>
      <c r="C914" s="108"/>
      <c r="D914" s="108"/>
      <c r="E914" s="108"/>
      <c r="F914" s="108"/>
      <c r="G914" s="108"/>
      <c r="H914" s="108"/>
      <c r="I914" s="108"/>
      <c r="J914" s="108"/>
      <c r="K914" s="108"/>
      <c r="L914" s="108"/>
      <c r="M914" s="108"/>
      <c r="N914" s="108"/>
      <c r="O914" s="108"/>
      <c r="P914" s="191"/>
      <c r="Q914" s="108"/>
      <c r="R914" s="191"/>
      <c r="S914" s="191"/>
      <c r="T914" s="108"/>
      <c r="U914" s="108"/>
      <c r="V914" s="108"/>
      <c r="W914" s="108"/>
      <c r="X914" s="108"/>
      <c r="Y914" s="108"/>
      <c r="Z914" s="108"/>
      <c r="AA914" s="108"/>
      <c r="AB914" s="108"/>
      <c r="AC914" s="108"/>
      <c r="AD914" s="108"/>
    </row>
    <row r="915" spans="1:30" ht="30" customHeight="1">
      <c r="A915" s="108"/>
      <c r="B915" s="108"/>
      <c r="C915" s="108"/>
      <c r="D915" s="108"/>
      <c r="E915" s="108"/>
      <c r="F915" s="108"/>
      <c r="G915" s="108"/>
      <c r="H915" s="108"/>
      <c r="I915" s="108"/>
      <c r="J915" s="108"/>
      <c r="K915" s="108"/>
      <c r="L915" s="108"/>
      <c r="M915" s="108"/>
      <c r="N915" s="108"/>
      <c r="O915" s="108"/>
      <c r="P915" s="191"/>
      <c r="Q915" s="108"/>
      <c r="R915" s="191"/>
      <c r="S915" s="191"/>
      <c r="T915" s="108"/>
      <c r="U915" s="108"/>
      <c r="V915" s="108"/>
      <c r="W915" s="108"/>
      <c r="X915" s="108"/>
      <c r="Y915" s="108"/>
      <c r="Z915" s="108"/>
      <c r="AA915" s="108"/>
      <c r="AB915" s="108"/>
      <c r="AC915" s="108"/>
      <c r="AD915" s="108"/>
    </row>
    <row r="916" spans="1:30" ht="30" customHeight="1">
      <c r="A916" s="108"/>
      <c r="B916" s="108"/>
      <c r="C916" s="108"/>
      <c r="D916" s="108"/>
      <c r="E916" s="108"/>
      <c r="F916" s="108"/>
      <c r="G916" s="108"/>
      <c r="H916" s="108"/>
      <c r="I916" s="108"/>
      <c r="J916" s="108"/>
      <c r="K916" s="108"/>
      <c r="L916" s="108"/>
      <c r="M916" s="108"/>
      <c r="N916" s="108"/>
      <c r="O916" s="108"/>
      <c r="P916" s="191"/>
      <c r="Q916" s="108"/>
      <c r="R916" s="191"/>
      <c r="S916" s="191"/>
      <c r="T916" s="108"/>
      <c r="U916" s="108"/>
      <c r="V916" s="108"/>
      <c r="W916" s="108"/>
      <c r="X916" s="108"/>
      <c r="Y916" s="108"/>
      <c r="Z916" s="108"/>
      <c r="AA916" s="108"/>
      <c r="AB916" s="108"/>
      <c r="AC916" s="108"/>
      <c r="AD916" s="108"/>
    </row>
    <row r="917" spans="1:30" ht="30" customHeight="1">
      <c r="A917" s="108"/>
      <c r="B917" s="108"/>
      <c r="C917" s="108"/>
      <c r="D917" s="108"/>
      <c r="E917" s="108"/>
      <c r="F917" s="108"/>
      <c r="G917" s="108"/>
      <c r="H917" s="108"/>
      <c r="I917" s="108"/>
      <c r="J917" s="108"/>
      <c r="K917" s="108"/>
      <c r="L917" s="108"/>
      <c r="M917" s="108"/>
      <c r="N917" s="108"/>
      <c r="O917" s="108"/>
      <c r="P917" s="191"/>
      <c r="Q917" s="108"/>
      <c r="R917" s="191"/>
      <c r="S917" s="191"/>
      <c r="T917" s="108"/>
      <c r="U917" s="108"/>
      <c r="V917" s="108"/>
      <c r="W917" s="108"/>
      <c r="X917" s="108"/>
      <c r="Y917" s="108"/>
      <c r="Z917" s="108"/>
      <c r="AA917" s="108"/>
      <c r="AB917" s="108"/>
      <c r="AC917" s="108"/>
      <c r="AD917" s="108"/>
    </row>
    <row r="918" spans="1:30" ht="30" customHeight="1">
      <c r="A918" s="108"/>
      <c r="B918" s="108"/>
      <c r="C918" s="108"/>
      <c r="D918" s="108"/>
      <c r="E918" s="108"/>
      <c r="F918" s="108"/>
      <c r="G918" s="108"/>
      <c r="H918" s="108"/>
      <c r="I918" s="108"/>
      <c r="J918" s="108"/>
      <c r="K918" s="108"/>
      <c r="L918" s="108"/>
      <c r="M918" s="108"/>
      <c r="N918" s="108"/>
      <c r="O918" s="108"/>
      <c r="P918" s="191"/>
      <c r="Q918" s="108"/>
      <c r="R918" s="191"/>
      <c r="S918" s="191"/>
      <c r="T918" s="108"/>
      <c r="U918" s="108"/>
      <c r="V918" s="108"/>
      <c r="W918" s="108"/>
      <c r="X918" s="108"/>
      <c r="Y918" s="108"/>
      <c r="Z918" s="108"/>
      <c r="AA918" s="108"/>
      <c r="AB918" s="108"/>
      <c r="AC918" s="108"/>
      <c r="AD918" s="108"/>
    </row>
    <row r="919" spans="1:30" ht="30" customHeight="1">
      <c r="A919" s="108"/>
      <c r="B919" s="108"/>
      <c r="C919" s="108"/>
      <c r="D919" s="108"/>
      <c r="E919" s="108"/>
      <c r="F919" s="108"/>
      <c r="G919" s="108"/>
      <c r="H919" s="108"/>
      <c r="I919" s="108"/>
      <c r="J919" s="108"/>
      <c r="K919" s="108"/>
      <c r="L919" s="108"/>
      <c r="M919" s="108"/>
      <c r="N919" s="108"/>
      <c r="O919" s="108"/>
      <c r="P919" s="191"/>
      <c r="Q919" s="108"/>
      <c r="R919" s="191"/>
      <c r="S919" s="191"/>
      <c r="T919" s="108"/>
      <c r="U919" s="108"/>
      <c r="V919" s="108"/>
      <c r="W919" s="108"/>
      <c r="X919" s="108"/>
      <c r="Y919" s="108"/>
      <c r="Z919" s="108"/>
      <c r="AA919" s="108"/>
      <c r="AB919" s="108"/>
      <c r="AC919" s="108"/>
      <c r="AD919" s="108"/>
    </row>
    <row r="920" spans="1:30" ht="30" customHeight="1">
      <c r="A920" s="108"/>
      <c r="B920" s="108"/>
      <c r="C920" s="108"/>
      <c r="D920" s="108"/>
      <c r="E920" s="108"/>
      <c r="F920" s="108"/>
      <c r="G920" s="108"/>
      <c r="H920" s="108"/>
      <c r="I920" s="108"/>
      <c r="J920" s="108"/>
      <c r="K920" s="108"/>
      <c r="L920" s="108"/>
      <c r="M920" s="108"/>
      <c r="N920" s="108"/>
      <c r="O920" s="108"/>
      <c r="P920" s="191"/>
      <c r="Q920" s="108"/>
      <c r="R920" s="191"/>
      <c r="S920" s="191"/>
      <c r="T920" s="108"/>
      <c r="U920" s="108"/>
      <c r="V920" s="108"/>
      <c r="W920" s="108"/>
      <c r="X920" s="108"/>
      <c r="Y920" s="108"/>
      <c r="Z920" s="108"/>
      <c r="AA920" s="108"/>
      <c r="AB920" s="108"/>
      <c r="AC920" s="108"/>
      <c r="AD920" s="108"/>
    </row>
    <row r="921" spans="1:30" ht="30" customHeight="1">
      <c r="A921" s="108"/>
      <c r="B921" s="108"/>
      <c r="C921" s="108"/>
      <c r="D921" s="108"/>
      <c r="E921" s="108"/>
      <c r="F921" s="108"/>
      <c r="G921" s="108"/>
      <c r="H921" s="108"/>
      <c r="I921" s="108"/>
      <c r="J921" s="108"/>
      <c r="K921" s="108"/>
      <c r="L921" s="108"/>
      <c r="M921" s="108"/>
      <c r="N921" s="108"/>
      <c r="O921" s="108"/>
      <c r="P921" s="191"/>
      <c r="Q921" s="108"/>
      <c r="R921" s="191"/>
      <c r="S921" s="191"/>
      <c r="T921" s="108"/>
      <c r="U921" s="108"/>
      <c r="V921" s="108"/>
      <c r="W921" s="108"/>
      <c r="X921" s="108"/>
      <c r="Y921" s="108"/>
      <c r="Z921" s="108"/>
      <c r="AA921" s="108"/>
      <c r="AB921" s="108"/>
      <c r="AC921" s="108"/>
      <c r="AD921" s="108"/>
    </row>
    <row r="922" spans="1:30" ht="30" customHeight="1">
      <c r="A922" s="108"/>
      <c r="B922" s="108"/>
      <c r="C922" s="108"/>
      <c r="D922" s="108"/>
      <c r="E922" s="108"/>
      <c r="F922" s="108"/>
      <c r="G922" s="108"/>
      <c r="H922" s="108"/>
      <c r="I922" s="108"/>
      <c r="J922" s="108"/>
      <c r="K922" s="108"/>
      <c r="L922" s="108"/>
      <c r="M922" s="108"/>
      <c r="N922" s="108"/>
      <c r="O922" s="108"/>
      <c r="P922" s="191"/>
      <c r="Q922" s="108"/>
      <c r="R922" s="191"/>
      <c r="S922" s="191"/>
      <c r="T922" s="108"/>
      <c r="U922" s="108"/>
      <c r="V922" s="108"/>
      <c r="W922" s="108"/>
      <c r="X922" s="108"/>
      <c r="Y922" s="108"/>
      <c r="Z922" s="108"/>
      <c r="AA922" s="108"/>
      <c r="AB922" s="108"/>
      <c r="AC922" s="108"/>
      <c r="AD922" s="108"/>
    </row>
    <row r="923" spans="1:30" ht="30" customHeight="1">
      <c r="A923" s="108"/>
      <c r="B923" s="108"/>
      <c r="C923" s="108"/>
      <c r="D923" s="108"/>
      <c r="E923" s="108"/>
      <c r="F923" s="108"/>
      <c r="G923" s="108"/>
      <c r="H923" s="108"/>
      <c r="I923" s="108"/>
      <c r="J923" s="108"/>
      <c r="K923" s="108"/>
      <c r="L923" s="108"/>
      <c r="M923" s="108"/>
      <c r="N923" s="108"/>
      <c r="O923" s="108"/>
      <c r="P923" s="191"/>
      <c r="Q923" s="108"/>
      <c r="R923" s="191"/>
      <c r="S923" s="191"/>
      <c r="T923" s="108"/>
      <c r="U923" s="108"/>
      <c r="V923" s="108"/>
      <c r="W923" s="108"/>
      <c r="X923" s="108"/>
      <c r="Y923" s="108"/>
      <c r="Z923" s="108"/>
      <c r="AA923" s="108"/>
      <c r="AB923" s="108"/>
      <c r="AC923" s="108"/>
      <c r="AD923" s="108"/>
    </row>
    <row r="924" spans="1:30" ht="30" customHeight="1">
      <c r="A924" s="108"/>
      <c r="B924" s="108"/>
      <c r="C924" s="108"/>
      <c r="D924" s="108"/>
      <c r="E924" s="108"/>
      <c r="F924" s="108"/>
      <c r="G924" s="108"/>
      <c r="H924" s="108"/>
      <c r="I924" s="108"/>
      <c r="J924" s="108"/>
      <c r="K924" s="108"/>
      <c r="L924" s="108"/>
      <c r="M924" s="108"/>
      <c r="N924" s="108"/>
      <c r="O924" s="108"/>
      <c r="P924" s="191"/>
      <c r="Q924" s="108"/>
      <c r="R924" s="191"/>
      <c r="S924" s="191"/>
      <c r="T924" s="108"/>
      <c r="U924" s="108"/>
      <c r="V924" s="108"/>
      <c r="W924" s="108"/>
      <c r="X924" s="108"/>
      <c r="Y924" s="108"/>
      <c r="Z924" s="108"/>
      <c r="AA924" s="108"/>
      <c r="AB924" s="108"/>
      <c r="AC924" s="108"/>
      <c r="AD924" s="108"/>
    </row>
    <row r="925" spans="1:30" ht="30" customHeight="1">
      <c r="A925" s="108"/>
      <c r="B925" s="108"/>
      <c r="C925" s="108"/>
      <c r="D925" s="108"/>
      <c r="E925" s="108"/>
      <c r="F925" s="108"/>
      <c r="G925" s="108"/>
      <c r="H925" s="108"/>
      <c r="I925" s="108"/>
      <c r="J925" s="108"/>
      <c r="K925" s="108"/>
      <c r="L925" s="108"/>
      <c r="M925" s="108"/>
      <c r="N925" s="108"/>
      <c r="O925" s="108"/>
      <c r="P925" s="191"/>
      <c r="Q925" s="108"/>
      <c r="R925" s="191"/>
      <c r="S925" s="191"/>
      <c r="T925" s="108"/>
      <c r="U925" s="108"/>
      <c r="V925" s="108"/>
      <c r="W925" s="108"/>
      <c r="X925" s="108"/>
      <c r="Y925" s="108"/>
      <c r="Z925" s="108"/>
      <c r="AA925" s="108"/>
      <c r="AB925" s="108"/>
      <c r="AC925" s="108"/>
      <c r="AD925" s="108"/>
    </row>
    <row r="926" spans="1:30" ht="30" customHeight="1">
      <c r="A926" s="108"/>
      <c r="B926" s="108"/>
      <c r="C926" s="108"/>
      <c r="D926" s="108"/>
      <c r="E926" s="108"/>
      <c r="F926" s="108"/>
      <c r="G926" s="108"/>
      <c r="H926" s="108"/>
      <c r="I926" s="108"/>
      <c r="J926" s="108"/>
      <c r="K926" s="108"/>
      <c r="L926" s="108"/>
      <c r="M926" s="108"/>
      <c r="N926" s="108"/>
      <c r="O926" s="108"/>
      <c r="P926" s="191"/>
      <c r="Q926" s="108"/>
      <c r="R926" s="191"/>
      <c r="S926" s="191"/>
      <c r="T926" s="108"/>
      <c r="U926" s="108"/>
      <c r="V926" s="108"/>
      <c r="W926" s="108"/>
      <c r="X926" s="108"/>
      <c r="Y926" s="108"/>
      <c r="Z926" s="108"/>
      <c r="AA926" s="108"/>
      <c r="AB926" s="108"/>
      <c r="AC926" s="108"/>
      <c r="AD926" s="108"/>
    </row>
    <row r="927" spans="1:30" ht="30" customHeight="1">
      <c r="A927" s="108"/>
      <c r="B927" s="108"/>
      <c r="C927" s="108"/>
      <c r="D927" s="108"/>
      <c r="E927" s="108"/>
      <c r="F927" s="108"/>
      <c r="G927" s="108"/>
      <c r="H927" s="108"/>
      <c r="I927" s="108"/>
      <c r="J927" s="108"/>
      <c r="K927" s="108"/>
      <c r="L927" s="108"/>
      <c r="M927" s="108"/>
      <c r="N927" s="108"/>
      <c r="O927" s="108"/>
      <c r="P927" s="191"/>
      <c r="Q927" s="108"/>
      <c r="R927" s="191"/>
      <c r="S927" s="191"/>
      <c r="T927" s="108"/>
      <c r="U927" s="108"/>
      <c r="V927" s="108"/>
      <c r="W927" s="108"/>
      <c r="X927" s="108"/>
      <c r="Y927" s="108"/>
      <c r="Z927" s="108"/>
      <c r="AA927" s="108"/>
      <c r="AB927" s="108"/>
      <c r="AC927" s="108"/>
      <c r="AD927" s="108"/>
    </row>
    <row r="928" spans="1:30" ht="30" customHeight="1">
      <c r="A928" s="108"/>
      <c r="B928" s="108"/>
      <c r="C928" s="108"/>
      <c r="D928" s="108"/>
      <c r="E928" s="108"/>
      <c r="F928" s="108"/>
      <c r="G928" s="108"/>
      <c r="H928" s="108"/>
      <c r="I928" s="108"/>
      <c r="J928" s="108"/>
      <c r="K928" s="108"/>
      <c r="L928" s="108"/>
      <c r="M928" s="108"/>
      <c r="N928" s="108"/>
      <c r="O928" s="108"/>
      <c r="P928" s="191"/>
      <c r="Q928" s="108"/>
      <c r="R928" s="191"/>
      <c r="S928" s="191"/>
      <c r="T928" s="108"/>
      <c r="U928" s="108"/>
      <c r="V928" s="108"/>
      <c r="W928" s="108"/>
      <c r="X928" s="108"/>
      <c r="Y928" s="108"/>
      <c r="Z928" s="108"/>
      <c r="AA928" s="108"/>
      <c r="AB928" s="108"/>
      <c r="AC928" s="108"/>
      <c r="AD928" s="108"/>
    </row>
    <row r="929" spans="1:30" ht="30" customHeight="1">
      <c r="A929" s="108"/>
      <c r="B929" s="108"/>
      <c r="C929" s="108"/>
      <c r="D929" s="108"/>
      <c r="E929" s="108"/>
      <c r="F929" s="108"/>
      <c r="G929" s="108"/>
      <c r="H929" s="108"/>
      <c r="I929" s="108"/>
      <c r="J929" s="108"/>
      <c r="K929" s="108"/>
      <c r="L929" s="108"/>
      <c r="M929" s="108"/>
      <c r="N929" s="108"/>
      <c r="O929" s="108"/>
      <c r="P929" s="191"/>
      <c r="Q929" s="108"/>
      <c r="R929" s="191"/>
      <c r="S929" s="191"/>
      <c r="T929" s="108"/>
      <c r="U929" s="108"/>
      <c r="V929" s="108"/>
      <c r="W929" s="108"/>
      <c r="X929" s="108"/>
      <c r="Y929" s="108"/>
      <c r="Z929" s="108"/>
      <c r="AA929" s="108"/>
      <c r="AB929" s="108"/>
      <c r="AC929" s="108"/>
      <c r="AD929" s="108"/>
    </row>
    <row r="930" spans="1:30" ht="30" customHeight="1">
      <c r="A930" s="108"/>
      <c r="B930" s="108"/>
      <c r="C930" s="108"/>
      <c r="D930" s="108"/>
      <c r="E930" s="108"/>
      <c r="F930" s="108"/>
      <c r="G930" s="108"/>
      <c r="H930" s="108"/>
      <c r="I930" s="108"/>
      <c r="J930" s="108"/>
      <c r="K930" s="108"/>
      <c r="L930" s="108"/>
      <c r="M930" s="108"/>
      <c r="N930" s="108"/>
      <c r="O930" s="108"/>
      <c r="P930" s="191"/>
      <c r="Q930" s="108"/>
      <c r="R930" s="191"/>
      <c r="S930" s="191"/>
      <c r="T930" s="108"/>
      <c r="U930" s="108"/>
      <c r="V930" s="108"/>
      <c r="W930" s="108"/>
      <c r="X930" s="108"/>
      <c r="Y930" s="108"/>
      <c r="Z930" s="108"/>
      <c r="AA930" s="108"/>
      <c r="AB930" s="108"/>
      <c r="AC930" s="108"/>
      <c r="AD930" s="108"/>
    </row>
    <row r="931" spans="1:30" ht="30" customHeight="1">
      <c r="A931" s="108"/>
      <c r="B931" s="108"/>
      <c r="C931" s="108"/>
      <c r="D931" s="108"/>
      <c r="E931" s="108"/>
      <c r="F931" s="108"/>
      <c r="G931" s="108"/>
      <c r="H931" s="108"/>
      <c r="I931" s="108"/>
      <c r="J931" s="108"/>
      <c r="K931" s="108"/>
      <c r="L931" s="108"/>
      <c r="M931" s="108"/>
      <c r="N931" s="108"/>
      <c r="O931" s="108"/>
      <c r="P931" s="191"/>
      <c r="Q931" s="108"/>
      <c r="R931" s="191"/>
      <c r="S931" s="191"/>
      <c r="T931" s="108"/>
      <c r="U931" s="108"/>
      <c r="V931" s="108"/>
      <c r="W931" s="108"/>
      <c r="X931" s="108"/>
      <c r="Y931" s="108"/>
      <c r="Z931" s="108"/>
      <c r="AA931" s="108"/>
      <c r="AB931" s="108"/>
      <c r="AC931" s="108"/>
      <c r="AD931" s="108"/>
    </row>
    <row r="932" spans="1:30" ht="30" customHeight="1">
      <c r="A932" s="108"/>
      <c r="B932" s="108"/>
      <c r="C932" s="108"/>
      <c r="D932" s="108"/>
      <c r="E932" s="108"/>
      <c r="F932" s="108"/>
      <c r="G932" s="108"/>
      <c r="H932" s="108"/>
      <c r="I932" s="108"/>
      <c r="J932" s="108"/>
      <c r="K932" s="108"/>
      <c r="L932" s="108"/>
      <c r="M932" s="108"/>
      <c r="N932" s="108"/>
      <c r="O932" s="108"/>
      <c r="P932" s="191"/>
      <c r="Q932" s="108"/>
      <c r="R932" s="191"/>
      <c r="S932" s="191"/>
      <c r="T932" s="108"/>
      <c r="U932" s="108"/>
      <c r="V932" s="108"/>
      <c r="W932" s="108"/>
      <c r="X932" s="108"/>
      <c r="Y932" s="108"/>
      <c r="Z932" s="108"/>
      <c r="AA932" s="108"/>
      <c r="AB932" s="108"/>
      <c r="AC932" s="108"/>
      <c r="AD932" s="108"/>
    </row>
    <row r="933" spans="1:30" ht="30" customHeight="1">
      <c r="A933" s="108"/>
      <c r="B933" s="108"/>
      <c r="C933" s="108"/>
      <c r="D933" s="108"/>
      <c r="E933" s="108"/>
      <c r="F933" s="108"/>
      <c r="G933" s="108"/>
      <c r="H933" s="108"/>
      <c r="I933" s="108"/>
      <c r="J933" s="108"/>
      <c r="K933" s="108"/>
      <c r="L933" s="108"/>
      <c r="M933" s="108"/>
      <c r="N933" s="108"/>
      <c r="O933" s="108"/>
      <c r="P933" s="191"/>
      <c r="Q933" s="108"/>
      <c r="R933" s="191"/>
      <c r="S933" s="191"/>
      <c r="T933" s="108"/>
      <c r="U933" s="108"/>
      <c r="V933" s="108"/>
      <c r="W933" s="108"/>
      <c r="X933" s="108"/>
      <c r="Y933" s="108"/>
      <c r="Z933" s="108"/>
      <c r="AA933" s="108"/>
      <c r="AB933" s="108"/>
      <c r="AC933" s="108"/>
      <c r="AD933" s="108"/>
    </row>
    <row r="934" spans="1:30" ht="30" customHeight="1">
      <c r="A934" s="108"/>
      <c r="B934" s="108"/>
      <c r="C934" s="108"/>
      <c r="D934" s="108"/>
      <c r="E934" s="108"/>
      <c r="F934" s="108"/>
      <c r="G934" s="108"/>
      <c r="H934" s="108"/>
      <c r="I934" s="108"/>
      <c r="J934" s="108"/>
      <c r="K934" s="108"/>
      <c r="L934" s="108"/>
      <c r="M934" s="108"/>
      <c r="N934" s="108"/>
      <c r="O934" s="108"/>
      <c r="P934" s="191"/>
      <c r="Q934" s="108"/>
      <c r="R934" s="191"/>
      <c r="S934" s="191"/>
      <c r="T934" s="108"/>
      <c r="U934" s="108"/>
      <c r="V934" s="108"/>
      <c r="W934" s="108"/>
      <c r="X934" s="108"/>
      <c r="Y934" s="108"/>
      <c r="Z934" s="108"/>
      <c r="AA934" s="108"/>
      <c r="AB934" s="108"/>
      <c r="AC934" s="108"/>
      <c r="AD934" s="108"/>
    </row>
    <row r="935" spans="1:30" ht="30" customHeight="1">
      <c r="A935" s="108"/>
      <c r="B935" s="108"/>
      <c r="C935" s="108"/>
      <c r="D935" s="108"/>
      <c r="E935" s="108"/>
      <c r="F935" s="108"/>
      <c r="G935" s="108"/>
      <c r="H935" s="108"/>
      <c r="I935" s="108"/>
      <c r="J935" s="108"/>
      <c r="K935" s="108"/>
      <c r="L935" s="108"/>
      <c r="M935" s="108"/>
      <c r="N935" s="108"/>
      <c r="O935" s="108"/>
      <c r="P935" s="191"/>
      <c r="Q935" s="108"/>
      <c r="R935" s="191"/>
      <c r="S935" s="191"/>
      <c r="T935" s="108"/>
      <c r="U935" s="108"/>
      <c r="V935" s="108"/>
      <c r="W935" s="108"/>
      <c r="X935" s="108"/>
      <c r="Y935" s="108"/>
      <c r="Z935" s="108"/>
      <c r="AA935" s="108"/>
      <c r="AB935" s="108"/>
      <c r="AC935" s="108"/>
      <c r="AD935" s="108"/>
    </row>
    <row r="936" spans="1:30" ht="30" customHeight="1">
      <c r="A936" s="108"/>
      <c r="B936" s="108"/>
      <c r="C936" s="108"/>
      <c r="D936" s="108"/>
      <c r="E936" s="108"/>
      <c r="F936" s="108"/>
      <c r="G936" s="108"/>
      <c r="H936" s="108"/>
      <c r="I936" s="108"/>
      <c r="J936" s="108"/>
      <c r="K936" s="108"/>
      <c r="L936" s="108"/>
      <c r="M936" s="108"/>
      <c r="N936" s="108"/>
      <c r="O936" s="108"/>
      <c r="P936" s="191"/>
      <c r="Q936" s="108"/>
      <c r="R936" s="191"/>
      <c r="S936" s="191"/>
      <c r="T936" s="108"/>
      <c r="U936" s="108"/>
      <c r="V936" s="108"/>
      <c r="W936" s="108"/>
      <c r="X936" s="108"/>
      <c r="Y936" s="108"/>
      <c r="Z936" s="108"/>
      <c r="AA936" s="108"/>
      <c r="AB936" s="108"/>
      <c r="AC936" s="108"/>
      <c r="AD936" s="108"/>
    </row>
    <row r="937" spans="1:30" ht="30" customHeight="1">
      <c r="A937" s="108"/>
      <c r="B937" s="108"/>
      <c r="C937" s="108"/>
      <c r="D937" s="108"/>
      <c r="E937" s="108"/>
      <c r="F937" s="108"/>
      <c r="G937" s="108"/>
      <c r="H937" s="108"/>
      <c r="I937" s="108"/>
      <c r="J937" s="108"/>
      <c r="K937" s="108"/>
      <c r="L937" s="108"/>
      <c r="M937" s="108"/>
      <c r="N937" s="108"/>
      <c r="O937" s="108"/>
      <c r="P937" s="191"/>
      <c r="Q937" s="108"/>
      <c r="R937" s="191"/>
      <c r="S937" s="191"/>
      <c r="T937" s="108"/>
      <c r="U937" s="108"/>
      <c r="V937" s="108"/>
      <c r="W937" s="108"/>
      <c r="X937" s="108"/>
      <c r="Y937" s="108"/>
      <c r="Z937" s="108"/>
      <c r="AA937" s="108"/>
      <c r="AB937" s="108"/>
      <c r="AC937" s="108"/>
      <c r="AD937" s="108"/>
    </row>
    <row r="938" spans="1:30" ht="30" customHeight="1">
      <c r="A938" s="108"/>
      <c r="B938" s="108"/>
      <c r="C938" s="108"/>
      <c r="D938" s="108"/>
      <c r="E938" s="108"/>
      <c r="F938" s="108"/>
      <c r="G938" s="108"/>
      <c r="H938" s="108"/>
      <c r="I938" s="108"/>
      <c r="J938" s="108"/>
      <c r="K938" s="108"/>
      <c r="L938" s="108"/>
      <c r="M938" s="108"/>
      <c r="N938" s="108"/>
      <c r="O938" s="108"/>
      <c r="P938" s="191"/>
      <c r="Q938" s="108"/>
      <c r="R938" s="191"/>
      <c r="S938" s="191"/>
      <c r="T938" s="108"/>
      <c r="U938" s="108"/>
      <c r="V938" s="108"/>
      <c r="W938" s="108"/>
      <c r="X938" s="108"/>
      <c r="Y938" s="108"/>
      <c r="Z938" s="108"/>
      <c r="AA938" s="108"/>
      <c r="AB938" s="108"/>
      <c r="AC938" s="108"/>
      <c r="AD938" s="108"/>
    </row>
    <row r="939" spans="1:30" ht="30" customHeight="1">
      <c r="A939" s="108"/>
      <c r="B939" s="108"/>
      <c r="C939" s="108"/>
      <c r="D939" s="108"/>
      <c r="E939" s="108"/>
      <c r="F939" s="108"/>
      <c r="G939" s="108"/>
      <c r="H939" s="108"/>
      <c r="I939" s="108"/>
      <c r="J939" s="108"/>
      <c r="K939" s="108"/>
      <c r="L939" s="108"/>
      <c r="M939" s="108"/>
      <c r="N939" s="108"/>
      <c r="O939" s="108"/>
      <c r="P939" s="191"/>
      <c r="Q939" s="108"/>
      <c r="R939" s="191"/>
      <c r="S939" s="191"/>
      <c r="T939" s="108"/>
      <c r="U939" s="108"/>
      <c r="V939" s="108"/>
      <c r="W939" s="108"/>
      <c r="X939" s="108"/>
      <c r="Y939" s="108"/>
      <c r="Z939" s="108"/>
      <c r="AA939" s="108"/>
      <c r="AB939" s="108"/>
      <c r="AC939" s="108"/>
      <c r="AD939" s="108"/>
    </row>
    <row r="940" spans="1:30" ht="30" customHeight="1">
      <c r="A940" s="108"/>
      <c r="B940" s="108"/>
      <c r="C940" s="108"/>
      <c r="D940" s="108"/>
      <c r="E940" s="108"/>
      <c r="F940" s="108"/>
      <c r="G940" s="108"/>
      <c r="H940" s="108"/>
      <c r="I940" s="108"/>
      <c r="J940" s="108"/>
      <c r="K940" s="108"/>
      <c r="L940" s="108"/>
      <c r="M940" s="108"/>
      <c r="N940" s="108"/>
      <c r="O940" s="108"/>
      <c r="P940" s="191"/>
      <c r="Q940" s="108"/>
      <c r="R940" s="191"/>
      <c r="S940" s="191"/>
      <c r="T940" s="108"/>
      <c r="U940" s="108"/>
      <c r="V940" s="108"/>
      <c r="W940" s="108"/>
      <c r="X940" s="108"/>
      <c r="Y940" s="108"/>
      <c r="Z940" s="108"/>
      <c r="AA940" s="108"/>
      <c r="AB940" s="108"/>
      <c r="AC940" s="108"/>
      <c r="AD940" s="108"/>
    </row>
    <row r="941" spans="1:30" ht="30" customHeight="1">
      <c r="A941" s="108"/>
      <c r="B941" s="108"/>
      <c r="C941" s="108"/>
      <c r="D941" s="108"/>
      <c r="E941" s="108"/>
      <c r="F941" s="108"/>
      <c r="G941" s="108"/>
      <c r="H941" s="108"/>
      <c r="I941" s="108"/>
      <c r="J941" s="108"/>
      <c r="K941" s="108"/>
      <c r="L941" s="108"/>
      <c r="M941" s="108"/>
      <c r="N941" s="108"/>
      <c r="O941" s="108"/>
      <c r="P941" s="191"/>
      <c r="Q941" s="108"/>
      <c r="R941" s="191"/>
      <c r="S941" s="191"/>
      <c r="T941" s="108"/>
      <c r="U941" s="108"/>
      <c r="V941" s="108"/>
      <c r="W941" s="108"/>
      <c r="X941" s="108"/>
      <c r="Y941" s="108"/>
      <c r="Z941" s="108"/>
      <c r="AA941" s="108"/>
      <c r="AB941" s="108"/>
      <c r="AC941" s="108"/>
      <c r="AD941" s="108"/>
    </row>
    <row r="942" spans="1:30" ht="30" customHeight="1">
      <c r="A942" s="108"/>
      <c r="B942" s="108"/>
      <c r="C942" s="108"/>
      <c r="D942" s="108"/>
      <c r="E942" s="108"/>
      <c r="F942" s="108"/>
      <c r="G942" s="108"/>
      <c r="H942" s="108"/>
      <c r="I942" s="108"/>
      <c r="J942" s="108"/>
      <c r="K942" s="108"/>
      <c r="L942" s="108"/>
      <c r="M942" s="108"/>
      <c r="N942" s="108"/>
      <c r="O942" s="108"/>
      <c r="P942" s="191"/>
      <c r="Q942" s="108"/>
      <c r="R942" s="191"/>
      <c r="S942" s="191"/>
      <c r="T942" s="108"/>
      <c r="U942" s="108"/>
      <c r="V942" s="108"/>
      <c r="W942" s="108"/>
      <c r="X942" s="108"/>
      <c r="Y942" s="108"/>
      <c r="Z942" s="108"/>
      <c r="AA942" s="108"/>
      <c r="AB942" s="108"/>
      <c r="AC942" s="108"/>
      <c r="AD942" s="108"/>
    </row>
    <row r="943" spans="1:30" ht="30" customHeight="1">
      <c r="A943" s="108"/>
      <c r="B943" s="108"/>
      <c r="C943" s="108"/>
      <c r="D943" s="108"/>
      <c r="E943" s="108"/>
      <c r="F943" s="108"/>
      <c r="G943" s="108"/>
      <c r="H943" s="108"/>
      <c r="I943" s="108"/>
      <c r="J943" s="108"/>
      <c r="K943" s="108"/>
      <c r="L943" s="108"/>
      <c r="M943" s="108"/>
      <c r="N943" s="108"/>
      <c r="O943" s="108"/>
      <c r="P943" s="191"/>
      <c r="Q943" s="108"/>
      <c r="R943" s="191"/>
      <c r="S943" s="191"/>
      <c r="T943" s="108"/>
      <c r="U943" s="108"/>
      <c r="V943" s="108"/>
      <c r="W943" s="108"/>
      <c r="X943" s="108"/>
      <c r="Y943" s="108"/>
      <c r="Z943" s="108"/>
      <c r="AA943" s="108"/>
      <c r="AB943" s="108"/>
      <c r="AC943" s="108"/>
      <c r="AD943" s="108"/>
    </row>
    <row r="944" spans="1:30" ht="30" customHeight="1">
      <c r="A944" s="108"/>
      <c r="B944" s="108"/>
      <c r="C944" s="108"/>
      <c r="D944" s="108"/>
      <c r="E944" s="108"/>
      <c r="F944" s="108"/>
      <c r="G944" s="108"/>
      <c r="H944" s="108"/>
      <c r="I944" s="108"/>
      <c r="J944" s="108"/>
      <c r="K944" s="108"/>
      <c r="L944" s="108"/>
      <c r="M944" s="108"/>
      <c r="N944" s="108"/>
      <c r="O944" s="108"/>
      <c r="P944" s="191"/>
      <c r="Q944" s="108"/>
      <c r="R944" s="191"/>
      <c r="S944" s="191"/>
      <c r="T944" s="108"/>
      <c r="U944" s="108"/>
      <c r="V944" s="108"/>
      <c r="W944" s="108"/>
      <c r="X944" s="108"/>
      <c r="Y944" s="108"/>
      <c r="Z944" s="108"/>
      <c r="AA944" s="108"/>
      <c r="AB944" s="108"/>
      <c r="AC944" s="108"/>
      <c r="AD944" s="108"/>
    </row>
    <row r="945" spans="1:30" ht="30" customHeight="1">
      <c r="A945" s="108"/>
      <c r="B945" s="108"/>
      <c r="C945" s="108"/>
      <c r="D945" s="108"/>
      <c r="E945" s="108"/>
      <c r="F945" s="108"/>
      <c r="G945" s="108"/>
      <c r="H945" s="108"/>
      <c r="I945" s="108"/>
      <c r="J945" s="108"/>
      <c r="K945" s="108"/>
      <c r="L945" s="108"/>
      <c r="M945" s="108"/>
      <c r="N945" s="108"/>
      <c r="O945" s="108"/>
      <c r="P945" s="191"/>
      <c r="Q945" s="108"/>
      <c r="R945" s="191"/>
      <c r="S945" s="191"/>
      <c r="T945" s="108"/>
      <c r="U945" s="108"/>
      <c r="V945" s="108"/>
      <c r="W945" s="108"/>
      <c r="X945" s="108"/>
      <c r="Y945" s="108"/>
      <c r="Z945" s="108"/>
      <c r="AA945" s="108"/>
      <c r="AB945" s="108"/>
      <c r="AC945" s="108"/>
      <c r="AD945" s="108"/>
    </row>
    <row r="946" spans="1:30" ht="30" customHeight="1">
      <c r="A946" s="108"/>
      <c r="B946" s="108"/>
      <c r="C946" s="108"/>
      <c r="D946" s="108"/>
      <c r="E946" s="108"/>
      <c r="F946" s="108"/>
      <c r="G946" s="108"/>
      <c r="H946" s="108"/>
      <c r="I946" s="108"/>
      <c r="J946" s="108"/>
      <c r="K946" s="108"/>
      <c r="L946" s="108"/>
      <c r="M946" s="108"/>
      <c r="N946" s="108"/>
      <c r="O946" s="108"/>
      <c r="P946" s="191"/>
      <c r="Q946" s="108"/>
      <c r="R946" s="191"/>
      <c r="S946" s="191"/>
      <c r="T946" s="108"/>
      <c r="U946" s="108"/>
      <c r="V946" s="108"/>
      <c r="W946" s="108"/>
      <c r="X946" s="108"/>
      <c r="Y946" s="108"/>
      <c r="Z946" s="108"/>
      <c r="AA946" s="108"/>
      <c r="AB946" s="108"/>
      <c r="AC946" s="108"/>
      <c r="AD946" s="108"/>
    </row>
    <row r="947" spans="1:30" ht="30" customHeight="1">
      <c r="A947" s="108"/>
      <c r="B947" s="108"/>
      <c r="C947" s="108"/>
      <c r="D947" s="108"/>
      <c r="E947" s="108"/>
      <c r="F947" s="108"/>
      <c r="G947" s="108"/>
      <c r="H947" s="108"/>
      <c r="I947" s="108"/>
      <c r="J947" s="108"/>
      <c r="K947" s="108"/>
      <c r="L947" s="108"/>
      <c r="M947" s="108"/>
      <c r="N947" s="108"/>
      <c r="O947" s="108"/>
      <c r="P947" s="191"/>
      <c r="Q947" s="108"/>
      <c r="R947" s="191"/>
      <c r="S947" s="191"/>
      <c r="T947" s="108"/>
      <c r="U947" s="108"/>
      <c r="V947" s="108"/>
      <c r="W947" s="108"/>
      <c r="X947" s="108"/>
      <c r="Y947" s="108"/>
      <c r="Z947" s="108"/>
      <c r="AA947" s="108"/>
      <c r="AB947" s="108"/>
      <c r="AC947" s="108"/>
      <c r="AD947" s="108"/>
    </row>
    <row r="948" spans="1:30" ht="30" customHeight="1">
      <c r="A948" s="108"/>
      <c r="B948" s="108"/>
      <c r="C948" s="108"/>
      <c r="D948" s="108"/>
      <c r="E948" s="108"/>
      <c r="F948" s="108"/>
      <c r="G948" s="108"/>
      <c r="H948" s="108"/>
      <c r="I948" s="108"/>
      <c r="J948" s="108"/>
      <c r="K948" s="108"/>
      <c r="L948" s="108"/>
      <c r="M948" s="108"/>
      <c r="N948" s="108"/>
      <c r="O948" s="108"/>
      <c r="P948" s="191"/>
      <c r="Q948" s="108"/>
      <c r="R948" s="191"/>
      <c r="S948" s="191"/>
      <c r="T948" s="108"/>
      <c r="U948" s="108"/>
      <c r="V948" s="108"/>
      <c r="W948" s="108"/>
      <c r="X948" s="108"/>
      <c r="Y948" s="108"/>
      <c r="Z948" s="108"/>
      <c r="AA948" s="108"/>
      <c r="AB948" s="108"/>
      <c r="AC948" s="108"/>
      <c r="AD948" s="108"/>
    </row>
    <row r="949" spans="1:30" ht="30" customHeight="1">
      <c r="A949" s="108"/>
      <c r="B949" s="108"/>
      <c r="C949" s="108"/>
      <c r="D949" s="108"/>
      <c r="E949" s="108"/>
      <c r="F949" s="108"/>
      <c r="G949" s="108"/>
      <c r="H949" s="108"/>
      <c r="I949" s="108"/>
      <c r="J949" s="108"/>
      <c r="K949" s="108"/>
      <c r="L949" s="108"/>
      <c r="M949" s="108"/>
      <c r="N949" s="108"/>
      <c r="O949" s="108"/>
      <c r="P949" s="191"/>
      <c r="Q949" s="108"/>
      <c r="R949" s="191"/>
      <c r="S949" s="191"/>
      <c r="T949" s="108"/>
      <c r="U949" s="108"/>
      <c r="V949" s="108"/>
      <c r="W949" s="108"/>
      <c r="X949" s="108"/>
      <c r="Y949" s="108"/>
      <c r="Z949" s="108"/>
      <c r="AA949" s="108"/>
      <c r="AB949" s="108"/>
      <c r="AC949" s="108"/>
      <c r="AD949" s="108"/>
    </row>
    <row r="950" spans="1:30" ht="30" customHeight="1">
      <c r="A950" s="108"/>
      <c r="B950" s="108"/>
      <c r="C950" s="108"/>
      <c r="D950" s="108"/>
      <c r="E950" s="108"/>
      <c r="F950" s="108"/>
      <c r="G950" s="108"/>
      <c r="H950" s="108"/>
      <c r="I950" s="108"/>
      <c r="J950" s="108"/>
      <c r="K950" s="108"/>
      <c r="L950" s="108"/>
      <c r="M950" s="108"/>
      <c r="N950" s="108"/>
      <c r="O950" s="108"/>
      <c r="P950" s="191"/>
      <c r="Q950" s="108"/>
      <c r="R950" s="191"/>
      <c r="S950" s="191"/>
      <c r="T950" s="108"/>
      <c r="U950" s="108"/>
      <c r="V950" s="108"/>
      <c r="W950" s="108"/>
      <c r="X950" s="108"/>
      <c r="Y950" s="108"/>
      <c r="Z950" s="108"/>
      <c r="AA950" s="108"/>
      <c r="AB950" s="108"/>
      <c r="AC950" s="108"/>
      <c r="AD950" s="108"/>
    </row>
    <row r="951" spans="1:30" ht="30" customHeight="1">
      <c r="A951" s="108"/>
      <c r="B951" s="108"/>
      <c r="C951" s="108"/>
      <c r="D951" s="108"/>
      <c r="E951" s="108"/>
      <c r="F951" s="108"/>
      <c r="G951" s="108"/>
      <c r="H951" s="108"/>
      <c r="I951" s="108"/>
      <c r="J951" s="108"/>
      <c r="K951" s="108"/>
      <c r="L951" s="108"/>
      <c r="M951" s="108"/>
      <c r="N951" s="108"/>
      <c r="O951" s="108"/>
      <c r="P951" s="191"/>
      <c r="Q951" s="108"/>
      <c r="R951" s="191"/>
      <c r="S951" s="191"/>
      <c r="T951" s="108"/>
      <c r="U951" s="108"/>
      <c r="V951" s="108"/>
      <c r="W951" s="108"/>
      <c r="X951" s="108"/>
      <c r="Y951" s="108"/>
      <c r="Z951" s="108"/>
      <c r="AA951" s="108"/>
      <c r="AB951" s="108"/>
      <c r="AC951" s="108"/>
      <c r="AD951" s="108"/>
    </row>
    <row r="952" spans="1:30" ht="30" customHeight="1">
      <c r="A952" s="108"/>
      <c r="B952" s="108"/>
      <c r="C952" s="108"/>
      <c r="D952" s="108"/>
      <c r="E952" s="108"/>
      <c r="F952" s="108"/>
      <c r="G952" s="108"/>
      <c r="H952" s="108"/>
      <c r="I952" s="108"/>
      <c r="J952" s="108"/>
      <c r="K952" s="108"/>
      <c r="L952" s="108"/>
      <c r="M952" s="108"/>
      <c r="N952" s="108"/>
      <c r="O952" s="108"/>
      <c r="P952" s="191"/>
      <c r="Q952" s="108"/>
      <c r="R952" s="191"/>
      <c r="S952" s="191"/>
      <c r="T952" s="108"/>
      <c r="U952" s="108"/>
      <c r="V952" s="108"/>
      <c r="W952" s="108"/>
      <c r="X952" s="108"/>
      <c r="Y952" s="108"/>
      <c r="Z952" s="108"/>
      <c r="AA952" s="108"/>
      <c r="AB952" s="108"/>
      <c r="AC952" s="108"/>
      <c r="AD952" s="108"/>
    </row>
    <row r="953" spans="1:30" ht="30" customHeight="1">
      <c r="A953" s="108"/>
      <c r="B953" s="108"/>
      <c r="C953" s="108"/>
      <c r="D953" s="108"/>
      <c r="E953" s="108"/>
      <c r="F953" s="108"/>
      <c r="G953" s="108"/>
      <c r="H953" s="108"/>
      <c r="I953" s="108"/>
      <c r="J953" s="108"/>
      <c r="K953" s="108"/>
      <c r="L953" s="108"/>
      <c r="M953" s="108"/>
      <c r="N953" s="108"/>
      <c r="O953" s="108"/>
      <c r="P953" s="191"/>
      <c r="Q953" s="108"/>
      <c r="R953" s="191"/>
      <c r="S953" s="191"/>
      <c r="T953" s="108"/>
      <c r="U953" s="108"/>
      <c r="V953" s="108"/>
      <c r="W953" s="108"/>
      <c r="X953" s="108"/>
      <c r="Y953" s="108"/>
      <c r="Z953" s="108"/>
      <c r="AA953" s="108"/>
      <c r="AB953" s="108"/>
      <c r="AC953" s="108"/>
      <c r="AD953" s="108"/>
    </row>
    <row r="954" spans="1:30" ht="30" customHeight="1">
      <c r="A954" s="108"/>
      <c r="B954" s="108"/>
      <c r="C954" s="108"/>
      <c r="D954" s="108"/>
      <c r="E954" s="108"/>
      <c r="F954" s="108"/>
      <c r="G954" s="108"/>
      <c r="H954" s="108"/>
      <c r="I954" s="108"/>
      <c r="J954" s="108"/>
      <c r="K954" s="108"/>
      <c r="L954" s="108"/>
      <c r="M954" s="108"/>
      <c r="N954" s="108"/>
      <c r="O954" s="108"/>
      <c r="P954" s="191"/>
      <c r="Q954" s="108"/>
      <c r="R954" s="191"/>
      <c r="S954" s="191"/>
      <c r="T954" s="108"/>
      <c r="U954" s="108"/>
      <c r="V954" s="108"/>
      <c r="W954" s="108"/>
      <c r="X954" s="108"/>
      <c r="Y954" s="108"/>
      <c r="Z954" s="108"/>
      <c r="AA954" s="108"/>
      <c r="AB954" s="108"/>
      <c r="AC954" s="108"/>
      <c r="AD954" s="108"/>
    </row>
    <row r="955" spans="1:30" ht="30" customHeight="1">
      <c r="A955" s="108"/>
      <c r="B955" s="108"/>
      <c r="C955" s="108"/>
      <c r="D955" s="108"/>
      <c r="E955" s="108"/>
      <c r="F955" s="108"/>
      <c r="G955" s="108"/>
      <c r="H955" s="108"/>
      <c r="I955" s="108"/>
      <c r="J955" s="108"/>
      <c r="K955" s="108"/>
      <c r="L955" s="108"/>
      <c r="M955" s="108"/>
      <c r="N955" s="108"/>
      <c r="O955" s="108"/>
      <c r="P955" s="191"/>
      <c r="Q955" s="108"/>
      <c r="R955" s="191"/>
      <c r="S955" s="191"/>
      <c r="T955" s="108"/>
      <c r="U955" s="108"/>
      <c r="V955" s="108"/>
      <c r="W955" s="108"/>
      <c r="X955" s="108"/>
      <c r="Y955" s="108"/>
      <c r="Z955" s="108"/>
      <c r="AA955" s="108"/>
      <c r="AB955" s="108"/>
      <c r="AC955" s="108"/>
      <c r="AD955" s="108"/>
    </row>
    <row r="956" spans="1:30" ht="30" customHeight="1">
      <c r="A956" s="108"/>
      <c r="B956" s="108"/>
      <c r="C956" s="108"/>
      <c r="D956" s="108"/>
      <c r="E956" s="108"/>
      <c r="F956" s="108"/>
      <c r="G956" s="108"/>
      <c r="H956" s="108"/>
      <c r="I956" s="108"/>
      <c r="J956" s="108"/>
      <c r="K956" s="108"/>
      <c r="L956" s="108"/>
      <c r="M956" s="108"/>
      <c r="N956" s="108"/>
      <c r="O956" s="108"/>
      <c r="P956" s="191"/>
      <c r="Q956" s="108"/>
      <c r="R956" s="191"/>
      <c r="S956" s="191"/>
      <c r="T956" s="108"/>
      <c r="U956" s="108"/>
      <c r="V956" s="108"/>
      <c r="W956" s="108"/>
      <c r="X956" s="108"/>
      <c r="Y956" s="108"/>
      <c r="Z956" s="108"/>
      <c r="AA956" s="108"/>
      <c r="AB956" s="108"/>
      <c r="AC956" s="108"/>
      <c r="AD956" s="108"/>
    </row>
    <row r="957" spans="1:30" ht="30" customHeight="1">
      <c r="A957" s="108"/>
      <c r="B957" s="108"/>
      <c r="C957" s="108"/>
      <c r="D957" s="108"/>
      <c r="E957" s="108"/>
      <c r="F957" s="108"/>
      <c r="G957" s="108"/>
      <c r="H957" s="108"/>
      <c r="I957" s="108"/>
      <c r="J957" s="108"/>
      <c r="K957" s="108"/>
      <c r="L957" s="108"/>
      <c r="M957" s="108"/>
      <c r="N957" s="108"/>
      <c r="O957" s="108"/>
      <c r="P957" s="191"/>
      <c r="Q957" s="108"/>
      <c r="R957" s="191"/>
      <c r="S957" s="191"/>
      <c r="T957" s="108"/>
      <c r="U957" s="108"/>
      <c r="V957" s="108"/>
      <c r="W957" s="108"/>
      <c r="X957" s="108"/>
      <c r="Y957" s="108"/>
      <c r="Z957" s="108"/>
      <c r="AA957" s="108"/>
      <c r="AB957" s="108"/>
      <c r="AC957" s="108"/>
      <c r="AD957" s="108"/>
    </row>
    <row r="958" spans="1:30" ht="30" customHeight="1">
      <c r="A958" s="108"/>
      <c r="B958" s="108"/>
      <c r="C958" s="108"/>
      <c r="D958" s="108"/>
      <c r="E958" s="108"/>
      <c r="F958" s="108"/>
      <c r="G958" s="108"/>
      <c r="H958" s="108"/>
      <c r="I958" s="108"/>
      <c r="J958" s="108"/>
      <c r="K958" s="108"/>
      <c r="L958" s="108"/>
      <c r="M958" s="108"/>
      <c r="N958" s="108"/>
      <c r="O958" s="108"/>
      <c r="P958" s="191"/>
      <c r="Q958" s="108"/>
      <c r="R958" s="191"/>
      <c r="S958" s="191"/>
      <c r="T958" s="108"/>
      <c r="U958" s="108"/>
      <c r="V958" s="108"/>
      <c r="W958" s="108"/>
      <c r="X958" s="108"/>
      <c r="Y958" s="108"/>
      <c r="Z958" s="108"/>
      <c r="AA958" s="108"/>
      <c r="AB958" s="108"/>
      <c r="AC958" s="108"/>
      <c r="AD958" s="108"/>
    </row>
    <row r="959" spans="1:30" ht="30" customHeight="1">
      <c r="A959" s="108"/>
      <c r="B959" s="108"/>
      <c r="C959" s="108"/>
      <c r="D959" s="108"/>
      <c r="E959" s="108"/>
      <c r="F959" s="108"/>
      <c r="G959" s="108"/>
      <c r="H959" s="108"/>
      <c r="I959" s="108"/>
      <c r="J959" s="108"/>
      <c r="K959" s="108"/>
      <c r="L959" s="108"/>
      <c r="M959" s="108"/>
      <c r="N959" s="108"/>
      <c r="O959" s="108"/>
      <c r="P959" s="191"/>
      <c r="Q959" s="108"/>
      <c r="R959" s="191"/>
      <c r="S959" s="191"/>
      <c r="T959" s="108"/>
      <c r="U959" s="108"/>
      <c r="V959" s="108"/>
      <c r="W959" s="108"/>
      <c r="X959" s="108"/>
      <c r="Y959" s="108"/>
      <c r="Z959" s="108"/>
      <c r="AA959" s="108"/>
      <c r="AB959" s="108"/>
      <c r="AC959" s="108"/>
      <c r="AD959" s="108"/>
    </row>
    <row r="960" spans="1:30" ht="30" customHeight="1">
      <c r="A960" s="108"/>
      <c r="B960" s="108"/>
      <c r="C960" s="108"/>
      <c r="D960" s="108"/>
      <c r="E960" s="108"/>
      <c r="F960" s="108"/>
      <c r="G960" s="108"/>
      <c r="H960" s="108"/>
      <c r="I960" s="108"/>
      <c r="J960" s="108"/>
      <c r="K960" s="108"/>
      <c r="L960" s="108"/>
      <c r="M960" s="108"/>
      <c r="N960" s="108"/>
      <c r="O960" s="108"/>
      <c r="P960" s="191"/>
      <c r="Q960" s="108"/>
      <c r="R960" s="191"/>
      <c r="S960" s="191"/>
      <c r="T960" s="108"/>
      <c r="U960" s="108"/>
      <c r="V960" s="108"/>
      <c r="W960" s="108"/>
      <c r="X960" s="108"/>
      <c r="Y960" s="108"/>
      <c r="Z960" s="108"/>
      <c r="AA960" s="108"/>
      <c r="AB960" s="108"/>
      <c r="AC960" s="108"/>
      <c r="AD960" s="108"/>
    </row>
    <row r="961" spans="1:30" ht="30" customHeight="1">
      <c r="A961" s="108"/>
      <c r="B961" s="108"/>
      <c r="C961" s="108"/>
      <c r="D961" s="108"/>
      <c r="E961" s="108"/>
      <c r="F961" s="108"/>
      <c r="G961" s="108"/>
      <c r="H961" s="108"/>
      <c r="I961" s="108"/>
      <c r="J961" s="108"/>
      <c r="K961" s="108"/>
      <c r="L961" s="108"/>
      <c r="M961" s="108"/>
      <c r="N961" s="108"/>
      <c r="O961" s="108"/>
      <c r="P961" s="191"/>
      <c r="Q961" s="108"/>
      <c r="R961" s="191"/>
      <c r="S961" s="191"/>
      <c r="T961" s="108"/>
      <c r="U961" s="108"/>
      <c r="V961" s="108"/>
      <c r="W961" s="108"/>
      <c r="X961" s="108"/>
      <c r="Y961" s="108"/>
      <c r="Z961" s="108"/>
      <c r="AA961" s="108"/>
      <c r="AB961" s="108"/>
      <c r="AC961" s="108"/>
      <c r="AD961" s="108"/>
    </row>
    <row r="962" spans="1:30" ht="30" customHeight="1">
      <c r="A962" s="108"/>
      <c r="B962" s="108"/>
      <c r="C962" s="108"/>
      <c r="D962" s="108"/>
      <c r="E962" s="108"/>
      <c r="F962" s="108"/>
      <c r="G962" s="108"/>
      <c r="H962" s="108"/>
      <c r="I962" s="108"/>
      <c r="J962" s="108"/>
      <c r="K962" s="108"/>
      <c r="L962" s="108"/>
      <c r="M962" s="108"/>
      <c r="N962" s="108"/>
      <c r="O962" s="108"/>
      <c r="P962" s="191"/>
      <c r="Q962" s="108"/>
      <c r="R962" s="191"/>
      <c r="S962" s="191"/>
      <c r="T962" s="108"/>
      <c r="U962" s="108"/>
      <c r="V962" s="108"/>
      <c r="W962" s="108"/>
      <c r="X962" s="108"/>
      <c r="Y962" s="108"/>
      <c r="Z962" s="108"/>
      <c r="AA962" s="108"/>
      <c r="AB962" s="108"/>
      <c r="AC962" s="108"/>
      <c r="AD962" s="108"/>
    </row>
    <row r="963" spans="1:30" ht="30" customHeight="1">
      <c r="A963" s="108"/>
      <c r="B963" s="108"/>
      <c r="C963" s="108"/>
      <c r="D963" s="108"/>
      <c r="E963" s="108"/>
      <c r="F963" s="108"/>
      <c r="G963" s="108"/>
      <c r="H963" s="108"/>
      <c r="I963" s="108"/>
      <c r="J963" s="108"/>
      <c r="K963" s="108"/>
      <c r="L963" s="108"/>
      <c r="M963" s="108"/>
      <c r="N963" s="108"/>
      <c r="O963" s="108"/>
      <c r="P963" s="191"/>
      <c r="Q963" s="108"/>
      <c r="R963" s="191"/>
      <c r="S963" s="191"/>
      <c r="T963" s="108"/>
      <c r="U963" s="108"/>
      <c r="V963" s="108"/>
      <c r="W963" s="108"/>
      <c r="X963" s="108"/>
      <c r="Y963" s="108"/>
      <c r="Z963" s="108"/>
      <c r="AA963" s="108"/>
      <c r="AB963" s="108"/>
      <c r="AC963" s="108"/>
      <c r="AD963" s="108"/>
    </row>
    <row r="964" spans="1:30" ht="30" customHeight="1">
      <c r="A964" s="108"/>
      <c r="B964" s="108"/>
      <c r="C964" s="108"/>
      <c r="D964" s="108"/>
      <c r="E964" s="108"/>
      <c r="F964" s="108"/>
      <c r="G964" s="108"/>
      <c r="H964" s="108"/>
      <c r="I964" s="108"/>
      <c r="J964" s="108"/>
      <c r="K964" s="108"/>
      <c r="L964" s="108"/>
      <c r="M964" s="108"/>
      <c r="N964" s="108"/>
      <c r="O964" s="108"/>
      <c r="P964" s="191"/>
      <c r="Q964" s="108"/>
      <c r="R964" s="191"/>
      <c r="S964" s="191"/>
      <c r="T964" s="108"/>
      <c r="U964" s="108"/>
      <c r="V964" s="108"/>
      <c r="W964" s="108"/>
      <c r="X964" s="108"/>
      <c r="Y964" s="108"/>
      <c r="Z964" s="108"/>
      <c r="AA964" s="108"/>
      <c r="AB964" s="108"/>
      <c r="AC964" s="108"/>
      <c r="AD964" s="108"/>
    </row>
    <row r="965" spans="1:30" ht="30" customHeight="1">
      <c r="A965" s="108"/>
      <c r="B965" s="108"/>
      <c r="C965" s="108"/>
      <c r="D965" s="108"/>
      <c r="E965" s="108"/>
      <c r="F965" s="108"/>
      <c r="G965" s="108"/>
      <c r="H965" s="108"/>
      <c r="I965" s="108"/>
      <c r="J965" s="108"/>
      <c r="K965" s="108"/>
      <c r="L965" s="108"/>
      <c r="M965" s="108"/>
      <c r="N965" s="108"/>
      <c r="O965" s="108"/>
      <c r="P965" s="191"/>
      <c r="Q965" s="108"/>
      <c r="R965" s="191"/>
      <c r="S965" s="191"/>
      <c r="T965" s="108"/>
      <c r="U965" s="108"/>
      <c r="V965" s="108"/>
      <c r="W965" s="108"/>
      <c r="X965" s="108"/>
      <c r="Y965" s="108"/>
      <c r="Z965" s="108"/>
      <c r="AA965" s="108"/>
      <c r="AB965" s="108"/>
      <c r="AC965" s="108"/>
      <c r="AD965" s="108"/>
    </row>
    <row r="966" spans="1:30" ht="30" customHeight="1">
      <c r="A966" s="108"/>
      <c r="B966" s="108"/>
      <c r="C966" s="108"/>
      <c r="D966" s="108"/>
      <c r="E966" s="108"/>
      <c r="F966" s="108"/>
      <c r="G966" s="108"/>
      <c r="H966" s="108"/>
      <c r="I966" s="108"/>
      <c r="J966" s="108"/>
      <c r="K966" s="108"/>
      <c r="L966" s="108"/>
      <c r="M966" s="108"/>
      <c r="N966" s="108"/>
      <c r="O966" s="108"/>
      <c r="P966" s="191"/>
      <c r="Q966" s="108"/>
      <c r="R966" s="191"/>
      <c r="S966" s="191"/>
      <c r="T966" s="108"/>
      <c r="U966" s="108"/>
      <c r="V966" s="108"/>
      <c r="W966" s="108"/>
      <c r="X966" s="108"/>
      <c r="Y966" s="108"/>
      <c r="Z966" s="108"/>
      <c r="AA966" s="108"/>
      <c r="AB966" s="108"/>
      <c r="AC966" s="108"/>
      <c r="AD966" s="108"/>
    </row>
    <row r="967" spans="1:30" ht="30" customHeight="1">
      <c r="A967" s="108"/>
      <c r="B967" s="108"/>
      <c r="C967" s="108"/>
      <c r="D967" s="108"/>
      <c r="E967" s="108"/>
      <c r="F967" s="108"/>
      <c r="G967" s="108"/>
      <c r="H967" s="108"/>
      <c r="I967" s="108"/>
      <c r="J967" s="108"/>
      <c r="K967" s="108"/>
      <c r="L967" s="108"/>
      <c r="M967" s="108"/>
      <c r="N967" s="108"/>
      <c r="O967" s="108"/>
      <c r="P967" s="191"/>
      <c r="Q967" s="108"/>
      <c r="R967" s="191"/>
      <c r="S967" s="191"/>
      <c r="T967" s="108"/>
      <c r="U967" s="108"/>
      <c r="V967" s="108"/>
      <c r="W967" s="108"/>
      <c r="X967" s="108"/>
      <c r="Y967" s="108"/>
      <c r="Z967" s="108"/>
      <c r="AA967" s="108"/>
      <c r="AB967" s="108"/>
      <c r="AC967" s="108"/>
      <c r="AD967" s="108"/>
    </row>
    <row r="968" spans="1:30" ht="30" customHeight="1">
      <c r="A968" s="108"/>
      <c r="B968" s="108"/>
      <c r="C968" s="108"/>
      <c r="D968" s="108"/>
      <c r="E968" s="108"/>
      <c r="F968" s="108"/>
      <c r="G968" s="108"/>
      <c r="H968" s="108"/>
      <c r="I968" s="108"/>
      <c r="J968" s="108"/>
      <c r="K968" s="108"/>
      <c r="L968" s="108"/>
      <c r="M968" s="108"/>
      <c r="N968" s="108"/>
      <c r="O968" s="108"/>
      <c r="P968" s="191"/>
      <c r="Q968" s="108"/>
      <c r="R968" s="191"/>
      <c r="S968" s="191"/>
      <c r="T968" s="108"/>
      <c r="U968" s="108"/>
      <c r="V968" s="108"/>
      <c r="W968" s="108"/>
      <c r="X968" s="108"/>
      <c r="Y968" s="108"/>
      <c r="Z968" s="108"/>
      <c r="AA968" s="108"/>
      <c r="AB968" s="108"/>
      <c r="AC968" s="108"/>
      <c r="AD968" s="108"/>
    </row>
    <row r="969" spans="1:30" ht="30" customHeight="1">
      <c r="A969" s="108"/>
      <c r="B969" s="108"/>
      <c r="C969" s="108"/>
      <c r="D969" s="108"/>
      <c r="E969" s="108"/>
      <c r="F969" s="108"/>
      <c r="G969" s="108"/>
      <c r="H969" s="108"/>
      <c r="I969" s="108"/>
      <c r="J969" s="108"/>
      <c r="K969" s="108"/>
      <c r="L969" s="108"/>
      <c r="M969" s="108"/>
      <c r="N969" s="108"/>
      <c r="O969" s="108"/>
      <c r="P969" s="191"/>
      <c r="Q969" s="108"/>
      <c r="R969" s="191"/>
      <c r="S969" s="191"/>
      <c r="T969" s="108"/>
      <c r="U969" s="108"/>
      <c r="V969" s="108"/>
      <c r="W969" s="108"/>
      <c r="X969" s="108"/>
      <c r="Y969" s="108"/>
      <c r="Z969" s="108"/>
      <c r="AA969" s="108"/>
      <c r="AB969" s="108"/>
      <c r="AC969" s="108"/>
      <c r="AD969" s="108"/>
    </row>
    <row r="970" spans="1:30" ht="30" customHeight="1">
      <c r="A970" s="108"/>
      <c r="B970" s="108"/>
      <c r="C970" s="108"/>
      <c r="D970" s="108"/>
      <c r="E970" s="108"/>
      <c r="F970" s="108"/>
      <c r="G970" s="108"/>
      <c r="H970" s="108"/>
      <c r="I970" s="108"/>
      <c r="J970" s="108"/>
      <c r="K970" s="108"/>
      <c r="L970" s="108"/>
      <c r="M970" s="108"/>
      <c r="N970" s="108"/>
      <c r="O970" s="108"/>
      <c r="P970" s="191"/>
      <c r="Q970" s="108"/>
      <c r="R970" s="191"/>
      <c r="S970" s="191"/>
      <c r="T970" s="108"/>
      <c r="U970" s="108"/>
      <c r="V970" s="108"/>
      <c r="W970" s="108"/>
      <c r="X970" s="108"/>
      <c r="Y970" s="108"/>
      <c r="Z970" s="108"/>
      <c r="AA970" s="108"/>
      <c r="AB970" s="108"/>
      <c r="AC970" s="108"/>
      <c r="AD970" s="108"/>
    </row>
    <row r="971" spans="1:30" ht="30" customHeight="1">
      <c r="A971" s="108"/>
      <c r="B971" s="108"/>
      <c r="C971" s="108"/>
      <c r="D971" s="108"/>
      <c r="E971" s="108"/>
      <c r="F971" s="108"/>
      <c r="G971" s="108"/>
      <c r="H971" s="108"/>
      <c r="I971" s="108"/>
      <c r="J971" s="108"/>
      <c r="K971" s="108"/>
      <c r="L971" s="108"/>
      <c r="M971" s="108"/>
      <c r="N971" s="108"/>
      <c r="O971" s="108"/>
      <c r="P971" s="191"/>
      <c r="Q971" s="108"/>
      <c r="R971" s="191"/>
      <c r="S971" s="191"/>
      <c r="T971" s="108"/>
      <c r="U971" s="108"/>
      <c r="V971" s="108"/>
      <c r="W971" s="108"/>
      <c r="X971" s="108"/>
      <c r="Y971" s="108"/>
      <c r="Z971" s="108"/>
      <c r="AA971" s="108"/>
      <c r="AB971" s="108"/>
      <c r="AC971" s="108"/>
      <c r="AD971" s="108"/>
    </row>
    <row r="972" spans="1:30" ht="30" customHeight="1">
      <c r="A972" s="108"/>
      <c r="B972" s="108"/>
      <c r="C972" s="108"/>
      <c r="D972" s="108"/>
      <c r="E972" s="108"/>
      <c r="F972" s="108"/>
      <c r="G972" s="108"/>
      <c r="H972" s="108"/>
      <c r="I972" s="108"/>
      <c r="J972" s="108"/>
      <c r="K972" s="108"/>
      <c r="L972" s="108"/>
      <c r="M972" s="108"/>
      <c r="N972" s="108"/>
      <c r="O972" s="108"/>
      <c r="P972" s="191"/>
      <c r="Q972" s="108"/>
      <c r="R972" s="191"/>
      <c r="S972" s="191"/>
      <c r="T972" s="108"/>
      <c r="U972" s="108"/>
      <c r="V972" s="108"/>
      <c r="W972" s="108"/>
      <c r="X972" s="108"/>
      <c r="Y972" s="108"/>
      <c r="Z972" s="108"/>
      <c r="AA972" s="108"/>
      <c r="AB972" s="108"/>
      <c r="AC972" s="108"/>
      <c r="AD972" s="108"/>
    </row>
    <row r="973" spans="1:30" ht="30" customHeight="1">
      <c r="A973" s="108"/>
      <c r="B973" s="108"/>
      <c r="C973" s="108"/>
      <c r="D973" s="108"/>
      <c r="E973" s="108"/>
      <c r="F973" s="108"/>
      <c r="G973" s="108"/>
      <c r="H973" s="108"/>
      <c r="I973" s="108"/>
      <c r="J973" s="108"/>
      <c r="K973" s="108"/>
      <c r="L973" s="108"/>
      <c r="M973" s="108"/>
      <c r="N973" s="108"/>
      <c r="O973" s="108"/>
      <c r="P973" s="191"/>
      <c r="Q973" s="108"/>
      <c r="R973" s="191"/>
      <c r="S973" s="191"/>
      <c r="T973" s="108"/>
      <c r="U973" s="108"/>
      <c r="V973" s="108"/>
      <c r="W973" s="108"/>
      <c r="X973" s="108"/>
      <c r="Y973" s="108"/>
      <c r="Z973" s="108"/>
      <c r="AA973" s="108"/>
      <c r="AB973" s="108"/>
      <c r="AC973" s="108"/>
      <c r="AD973" s="108"/>
    </row>
    <row r="974" spans="1:30" ht="30" customHeight="1">
      <c r="A974" s="108"/>
      <c r="B974" s="108"/>
      <c r="C974" s="108"/>
      <c r="D974" s="108"/>
      <c r="E974" s="108"/>
      <c r="F974" s="108"/>
      <c r="G974" s="108"/>
      <c r="H974" s="108"/>
      <c r="I974" s="108"/>
      <c r="J974" s="108"/>
      <c r="K974" s="108"/>
      <c r="L974" s="108"/>
      <c r="M974" s="108"/>
      <c r="N974" s="108"/>
      <c r="O974" s="108"/>
      <c r="P974" s="191"/>
      <c r="Q974" s="108"/>
      <c r="R974" s="191"/>
      <c r="S974" s="191"/>
      <c r="T974" s="108"/>
      <c r="U974" s="108"/>
      <c r="V974" s="108"/>
      <c r="W974" s="108"/>
      <c r="X974" s="108"/>
      <c r="Y974" s="108"/>
      <c r="Z974" s="108"/>
      <c r="AA974" s="108"/>
      <c r="AB974" s="108"/>
      <c r="AC974" s="108"/>
      <c r="AD974" s="108"/>
    </row>
    <row r="975" spans="1:30" ht="30" customHeight="1">
      <c r="A975" s="108"/>
      <c r="B975" s="108"/>
      <c r="C975" s="108"/>
      <c r="D975" s="108"/>
      <c r="E975" s="108"/>
      <c r="F975" s="108"/>
      <c r="G975" s="108"/>
      <c r="H975" s="108"/>
      <c r="I975" s="108"/>
      <c r="J975" s="108"/>
      <c r="K975" s="108"/>
      <c r="L975" s="108"/>
      <c r="M975" s="108"/>
      <c r="N975" s="108"/>
      <c r="O975" s="108"/>
      <c r="P975" s="191"/>
      <c r="Q975" s="108"/>
      <c r="R975" s="191"/>
      <c r="S975" s="191"/>
      <c r="T975" s="108"/>
      <c r="U975" s="108"/>
      <c r="V975" s="108"/>
      <c r="W975" s="108"/>
      <c r="X975" s="108"/>
      <c r="Y975" s="108"/>
      <c r="Z975" s="108"/>
      <c r="AA975" s="108"/>
      <c r="AB975" s="108"/>
      <c r="AC975" s="108"/>
      <c r="AD975" s="108"/>
    </row>
    <row r="976" spans="1:30" ht="30" customHeight="1">
      <c r="A976" s="108"/>
      <c r="B976" s="108"/>
      <c r="C976" s="108"/>
      <c r="D976" s="108"/>
      <c r="E976" s="108"/>
      <c r="F976" s="108"/>
      <c r="G976" s="108"/>
      <c r="H976" s="108"/>
      <c r="I976" s="108"/>
      <c r="J976" s="108"/>
      <c r="K976" s="108"/>
      <c r="L976" s="108"/>
      <c r="M976" s="108"/>
      <c r="N976" s="108"/>
      <c r="O976" s="108"/>
      <c r="P976" s="191"/>
      <c r="Q976" s="108"/>
      <c r="R976" s="191"/>
      <c r="S976" s="191"/>
      <c r="T976" s="108"/>
      <c r="U976" s="108"/>
      <c r="V976" s="108"/>
      <c r="W976" s="108"/>
      <c r="X976" s="108"/>
      <c r="Y976" s="108"/>
      <c r="Z976" s="108"/>
      <c r="AA976" s="108"/>
      <c r="AB976" s="108"/>
      <c r="AC976" s="108"/>
      <c r="AD976" s="108"/>
    </row>
    <row r="977" spans="1:30" ht="30" customHeight="1">
      <c r="A977" s="108"/>
      <c r="B977" s="108"/>
      <c r="C977" s="108"/>
      <c r="D977" s="108"/>
      <c r="E977" s="108"/>
      <c r="F977" s="108"/>
      <c r="G977" s="108"/>
      <c r="H977" s="108"/>
      <c r="I977" s="108"/>
      <c r="J977" s="108"/>
      <c r="K977" s="108"/>
      <c r="L977" s="108"/>
      <c r="M977" s="108"/>
      <c r="N977" s="108"/>
      <c r="O977" s="108"/>
      <c r="P977" s="191"/>
      <c r="Q977" s="108"/>
      <c r="R977" s="191"/>
      <c r="S977" s="191"/>
      <c r="T977" s="108"/>
      <c r="U977" s="108"/>
      <c r="V977" s="108"/>
      <c r="W977" s="108"/>
      <c r="X977" s="108"/>
      <c r="Y977" s="108"/>
      <c r="Z977" s="108"/>
      <c r="AA977" s="108"/>
      <c r="AB977" s="108"/>
      <c r="AC977" s="108"/>
      <c r="AD977" s="108"/>
    </row>
    <row r="978" spans="1:30" ht="30" customHeight="1">
      <c r="A978" s="108"/>
      <c r="B978" s="108"/>
      <c r="C978" s="108"/>
      <c r="D978" s="108"/>
      <c r="E978" s="108"/>
      <c r="F978" s="108"/>
      <c r="G978" s="108"/>
      <c r="H978" s="108"/>
      <c r="I978" s="108"/>
      <c r="J978" s="108"/>
      <c r="K978" s="108"/>
      <c r="L978" s="108"/>
      <c r="M978" s="108"/>
      <c r="N978" s="108"/>
      <c r="O978" s="108"/>
      <c r="P978" s="191"/>
      <c r="Q978" s="108"/>
      <c r="R978" s="191"/>
      <c r="S978" s="191"/>
      <c r="T978" s="108"/>
      <c r="U978" s="108"/>
      <c r="V978" s="108"/>
      <c r="W978" s="108"/>
      <c r="X978" s="108"/>
      <c r="Y978" s="108"/>
      <c r="Z978" s="108"/>
      <c r="AA978" s="108"/>
      <c r="AB978" s="108"/>
      <c r="AC978" s="108"/>
      <c r="AD978" s="108"/>
    </row>
    <row r="979" spans="1:30" ht="30" customHeight="1">
      <c r="A979" s="108"/>
      <c r="B979" s="108"/>
      <c r="C979" s="108"/>
      <c r="D979" s="108"/>
      <c r="E979" s="108"/>
      <c r="F979" s="108"/>
      <c r="G979" s="108"/>
      <c r="H979" s="108"/>
      <c r="I979" s="108"/>
      <c r="J979" s="108"/>
      <c r="K979" s="108"/>
      <c r="L979" s="108"/>
      <c r="M979" s="108"/>
      <c r="N979" s="108"/>
      <c r="O979" s="108"/>
      <c r="P979" s="191"/>
      <c r="Q979" s="108"/>
      <c r="R979" s="191"/>
      <c r="S979" s="191"/>
      <c r="T979" s="108"/>
      <c r="U979" s="108"/>
      <c r="V979" s="108"/>
      <c r="W979" s="108"/>
      <c r="X979" s="108"/>
      <c r="Y979" s="108"/>
      <c r="Z979" s="108"/>
      <c r="AA979" s="108"/>
      <c r="AB979" s="108"/>
      <c r="AC979" s="108"/>
      <c r="AD979" s="108"/>
    </row>
    <row r="980" spans="1:30" ht="30" customHeight="1">
      <c r="A980" s="108"/>
      <c r="B980" s="108"/>
      <c r="C980" s="108"/>
      <c r="D980" s="108"/>
      <c r="E980" s="108"/>
      <c r="F980" s="108"/>
      <c r="G980" s="108"/>
      <c r="H980" s="108"/>
      <c r="I980" s="108"/>
      <c r="J980" s="108"/>
      <c r="K980" s="108"/>
      <c r="L980" s="108"/>
      <c r="M980" s="108"/>
      <c r="N980" s="108"/>
      <c r="O980" s="108"/>
      <c r="P980" s="191"/>
      <c r="Q980" s="108"/>
      <c r="R980" s="191"/>
      <c r="S980" s="191"/>
      <c r="T980" s="108"/>
      <c r="U980" s="108"/>
      <c r="V980" s="108"/>
      <c r="W980" s="108"/>
      <c r="X980" s="108"/>
      <c r="Y980" s="108"/>
      <c r="Z980" s="108"/>
      <c r="AA980" s="108"/>
      <c r="AB980" s="108"/>
      <c r="AC980" s="108"/>
      <c r="AD980" s="108"/>
    </row>
    <row r="981" spans="1:30" ht="30" customHeight="1">
      <c r="A981" s="108"/>
      <c r="B981" s="108"/>
      <c r="C981" s="108"/>
      <c r="D981" s="108"/>
      <c r="E981" s="108"/>
      <c r="F981" s="108"/>
      <c r="G981" s="108"/>
      <c r="H981" s="108"/>
      <c r="I981" s="108"/>
      <c r="J981" s="108"/>
      <c r="K981" s="108"/>
      <c r="L981" s="108"/>
      <c r="M981" s="108"/>
      <c r="N981" s="108"/>
      <c r="O981" s="108"/>
      <c r="P981" s="191"/>
      <c r="Q981" s="108"/>
      <c r="R981" s="191"/>
      <c r="S981" s="191"/>
      <c r="T981" s="108"/>
      <c r="U981" s="108"/>
      <c r="V981" s="108"/>
      <c r="W981" s="108"/>
      <c r="X981" s="108"/>
      <c r="Y981" s="108"/>
      <c r="Z981" s="108"/>
      <c r="AA981" s="108"/>
      <c r="AB981" s="108"/>
      <c r="AC981" s="108"/>
      <c r="AD981" s="108"/>
    </row>
    <row r="982" spans="1:30" ht="30" customHeight="1">
      <c r="A982" s="108"/>
      <c r="B982" s="108"/>
      <c r="C982" s="108"/>
      <c r="D982" s="108"/>
      <c r="E982" s="108"/>
      <c r="F982" s="108"/>
      <c r="G982" s="108"/>
      <c r="H982" s="108"/>
      <c r="I982" s="108"/>
      <c r="J982" s="108"/>
      <c r="K982" s="108"/>
      <c r="L982" s="108"/>
      <c r="M982" s="108"/>
      <c r="N982" s="108"/>
      <c r="O982" s="108"/>
      <c r="P982" s="191"/>
      <c r="Q982" s="108"/>
      <c r="R982" s="191"/>
      <c r="S982" s="191"/>
      <c r="T982" s="108"/>
      <c r="U982" s="108"/>
      <c r="V982" s="108"/>
      <c r="W982" s="108"/>
      <c r="X982" s="108"/>
      <c r="Y982" s="108"/>
      <c r="Z982" s="108"/>
      <c r="AA982" s="108"/>
      <c r="AB982" s="108"/>
      <c r="AC982" s="108"/>
      <c r="AD982" s="108"/>
    </row>
    <row r="983" spans="1:30" ht="30" customHeight="1">
      <c r="A983" s="108"/>
      <c r="B983" s="108"/>
      <c r="C983" s="108"/>
      <c r="D983" s="108"/>
      <c r="E983" s="108"/>
      <c r="F983" s="108"/>
      <c r="G983" s="108"/>
      <c r="H983" s="108"/>
      <c r="I983" s="108"/>
      <c r="J983" s="108"/>
      <c r="K983" s="108"/>
      <c r="L983" s="108"/>
      <c r="M983" s="108"/>
      <c r="N983" s="108"/>
      <c r="O983" s="108"/>
      <c r="P983" s="191"/>
      <c r="Q983" s="108"/>
      <c r="R983" s="191"/>
      <c r="S983" s="191"/>
      <c r="T983" s="108"/>
      <c r="U983" s="108"/>
      <c r="V983" s="108"/>
      <c r="W983" s="108"/>
      <c r="X983" s="108"/>
      <c r="Y983" s="108"/>
      <c r="Z983" s="108"/>
      <c r="AA983" s="108"/>
      <c r="AB983" s="108"/>
      <c r="AC983" s="108"/>
      <c r="AD983" s="108"/>
    </row>
    <row r="984" spans="1:30" ht="30" customHeight="1">
      <c r="A984" s="108"/>
      <c r="B984" s="108"/>
      <c r="C984" s="108"/>
      <c r="D984" s="108"/>
      <c r="E984" s="108"/>
      <c r="F984" s="108"/>
      <c r="G984" s="108"/>
      <c r="H984" s="108"/>
      <c r="I984" s="108"/>
      <c r="J984" s="108"/>
      <c r="K984" s="108"/>
      <c r="L984" s="108"/>
      <c r="M984" s="108"/>
      <c r="N984" s="108"/>
      <c r="O984" s="108"/>
      <c r="P984" s="191"/>
      <c r="Q984" s="108"/>
      <c r="R984" s="191"/>
      <c r="S984" s="191"/>
      <c r="T984" s="108"/>
      <c r="U984" s="108"/>
      <c r="V984" s="108"/>
      <c r="W984" s="108"/>
      <c r="X984" s="108"/>
      <c r="Y984" s="108"/>
      <c r="Z984" s="108"/>
      <c r="AA984" s="108"/>
      <c r="AB984" s="108"/>
      <c r="AC984" s="108"/>
      <c r="AD984" s="108"/>
    </row>
    <row r="985" spans="1:30" ht="30" customHeight="1">
      <c r="A985" s="108"/>
      <c r="B985" s="108"/>
      <c r="C985" s="108"/>
      <c r="D985" s="108"/>
      <c r="E985" s="108"/>
      <c r="F985" s="108"/>
      <c r="G985" s="108"/>
      <c r="H985" s="108"/>
      <c r="I985" s="108"/>
      <c r="J985" s="108"/>
      <c r="K985" s="108"/>
      <c r="L985" s="108"/>
      <c r="M985" s="108"/>
      <c r="N985" s="108"/>
      <c r="O985" s="108"/>
      <c r="P985" s="191"/>
      <c r="Q985" s="108"/>
      <c r="R985" s="191"/>
      <c r="S985" s="191"/>
      <c r="T985" s="108"/>
      <c r="U985" s="108"/>
      <c r="V985" s="108"/>
      <c r="W985" s="108"/>
      <c r="X985" s="108"/>
      <c r="Y985" s="108"/>
      <c r="Z985" s="108"/>
      <c r="AA985" s="108"/>
      <c r="AB985" s="108"/>
      <c r="AC985" s="108"/>
      <c r="AD985" s="108"/>
    </row>
    <row r="986" spans="1:30" ht="30" customHeight="1">
      <c r="A986" s="108"/>
      <c r="B986" s="108"/>
      <c r="C986" s="108"/>
      <c r="D986" s="108"/>
      <c r="E986" s="108"/>
      <c r="F986" s="108"/>
      <c r="G986" s="108"/>
      <c r="H986" s="108"/>
      <c r="I986" s="108"/>
      <c r="J986" s="108"/>
      <c r="K986" s="108"/>
      <c r="L986" s="108"/>
      <c r="M986" s="108"/>
      <c r="N986" s="108"/>
      <c r="O986" s="108"/>
      <c r="P986" s="191"/>
      <c r="Q986" s="108"/>
      <c r="R986" s="191"/>
      <c r="S986" s="191"/>
      <c r="T986" s="108"/>
      <c r="U986" s="108"/>
      <c r="V986" s="108"/>
      <c r="W986" s="108"/>
      <c r="X986" s="108"/>
      <c r="Y986" s="108"/>
      <c r="Z986" s="108"/>
      <c r="AA986" s="108"/>
      <c r="AB986" s="108"/>
      <c r="AC986" s="108"/>
      <c r="AD986" s="108"/>
    </row>
    <row r="987" spans="1:30" ht="30" customHeight="1">
      <c r="A987" s="108"/>
      <c r="B987" s="108"/>
      <c r="C987" s="108"/>
      <c r="D987" s="108"/>
      <c r="E987" s="108"/>
      <c r="F987" s="108"/>
      <c r="G987" s="108"/>
      <c r="H987" s="108"/>
      <c r="I987" s="108"/>
      <c r="J987" s="108"/>
      <c r="K987" s="108"/>
      <c r="L987" s="108"/>
      <c r="M987" s="108"/>
      <c r="N987" s="108"/>
      <c r="O987" s="108"/>
      <c r="P987" s="191"/>
      <c r="Q987" s="108"/>
      <c r="R987" s="191"/>
      <c r="S987" s="191"/>
      <c r="T987" s="108"/>
      <c r="U987" s="108"/>
      <c r="V987" s="108"/>
      <c r="W987" s="108"/>
      <c r="X987" s="108"/>
      <c r="Y987" s="108"/>
      <c r="Z987" s="108"/>
      <c r="AA987" s="108"/>
      <c r="AB987" s="108"/>
      <c r="AC987" s="108"/>
      <c r="AD987" s="108"/>
    </row>
    <row r="988" spans="1:30" ht="30" customHeight="1">
      <c r="A988" s="108"/>
      <c r="B988" s="108"/>
      <c r="C988" s="108"/>
      <c r="D988" s="108"/>
      <c r="E988" s="108"/>
      <c r="F988" s="108"/>
      <c r="G988" s="108"/>
      <c r="H988" s="108"/>
      <c r="I988" s="108"/>
      <c r="J988" s="108"/>
      <c r="K988" s="108"/>
      <c r="L988" s="108"/>
      <c r="M988" s="108"/>
      <c r="N988" s="108"/>
      <c r="O988" s="108"/>
      <c r="P988" s="191"/>
      <c r="Q988" s="108"/>
      <c r="R988" s="191"/>
      <c r="S988" s="191"/>
      <c r="T988" s="108"/>
      <c r="U988" s="108"/>
      <c r="V988" s="108"/>
      <c r="W988" s="108"/>
      <c r="X988" s="108"/>
      <c r="Y988" s="108"/>
      <c r="Z988" s="108"/>
      <c r="AA988" s="108"/>
      <c r="AB988" s="108"/>
      <c r="AC988" s="108"/>
      <c r="AD988" s="108"/>
    </row>
    <row r="989" spans="1:30" ht="30" customHeight="1">
      <c r="A989" s="108"/>
      <c r="B989" s="108"/>
      <c r="C989" s="108"/>
      <c r="D989" s="108"/>
      <c r="E989" s="108"/>
      <c r="F989" s="108"/>
      <c r="G989" s="108"/>
      <c r="H989" s="108"/>
      <c r="I989" s="108"/>
      <c r="J989" s="108"/>
      <c r="K989" s="108"/>
      <c r="L989" s="108"/>
      <c r="M989" s="108"/>
      <c r="N989" s="108"/>
      <c r="O989" s="108"/>
      <c r="P989" s="191"/>
      <c r="Q989" s="108"/>
      <c r="R989" s="191"/>
      <c r="S989" s="191"/>
      <c r="T989" s="108"/>
      <c r="U989" s="108"/>
      <c r="V989" s="108"/>
      <c r="W989" s="108"/>
      <c r="X989" s="108"/>
      <c r="Y989" s="108"/>
      <c r="Z989" s="108"/>
      <c r="AA989" s="108"/>
      <c r="AB989" s="108"/>
      <c r="AC989" s="108"/>
      <c r="AD989" s="108"/>
    </row>
    <row r="990" spans="1:30" ht="30" customHeight="1">
      <c r="A990" s="108"/>
      <c r="B990" s="108"/>
      <c r="C990" s="108"/>
      <c r="D990" s="108"/>
      <c r="E990" s="108"/>
      <c r="F990" s="108"/>
      <c r="G990" s="108"/>
      <c r="H990" s="108"/>
      <c r="I990" s="108"/>
      <c r="J990" s="108"/>
      <c r="K990" s="108"/>
      <c r="L990" s="108"/>
      <c r="M990" s="108"/>
      <c r="N990" s="108"/>
      <c r="O990" s="108"/>
      <c r="P990" s="191"/>
      <c r="Q990" s="108"/>
      <c r="R990" s="191"/>
      <c r="S990" s="191"/>
      <c r="T990" s="108"/>
      <c r="U990" s="108"/>
      <c r="V990" s="108"/>
      <c r="W990" s="108"/>
      <c r="X990" s="108"/>
      <c r="Y990" s="108"/>
      <c r="Z990" s="108"/>
      <c r="AA990" s="108"/>
      <c r="AB990" s="108"/>
      <c r="AC990" s="108"/>
      <c r="AD990" s="108"/>
    </row>
    <row r="991" spans="1:30" ht="30" customHeight="1">
      <c r="A991" s="108"/>
      <c r="B991" s="108"/>
      <c r="C991" s="108"/>
      <c r="D991" s="108"/>
      <c r="E991" s="108"/>
      <c r="F991" s="108"/>
      <c r="G991" s="108"/>
      <c r="H991" s="108"/>
      <c r="I991" s="108"/>
      <c r="J991" s="108"/>
      <c r="K991" s="108"/>
      <c r="L991" s="108"/>
      <c r="M991" s="108"/>
      <c r="N991" s="108"/>
      <c r="O991" s="108"/>
      <c r="P991" s="191"/>
      <c r="Q991" s="108"/>
      <c r="R991" s="191"/>
      <c r="S991" s="191"/>
      <c r="T991" s="108"/>
      <c r="U991" s="108"/>
      <c r="V991" s="108"/>
      <c r="W991" s="108"/>
      <c r="X991" s="108"/>
      <c r="Y991" s="108"/>
      <c r="Z991" s="108"/>
      <c r="AA991" s="108"/>
      <c r="AB991" s="108"/>
      <c r="AC991" s="108"/>
      <c r="AD991" s="108"/>
    </row>
    <row r="992" spans="1:30" ht="30" customHeight="1">
      <c r="A992" s="108"/>
      <c r="B992" s="108"/>
      <c r="C992" s="108"/>
      <c r="D992" s="108"/>
      <c r="E992" s="108"/>
      <c r="F992" s="108"/>
      <c r="G992" s="108"/>
      <c r="H992" s="108"/>
      <c r="I992" s="108"/>
      <c r="J992" s="108"/>
      <c r="K992" s="108"/>
      <c r="L992" s="108"/>
      <c r="M992" s="108"/>
      <c r="N992" s="108"/>
      <c r="O992" s="108"/>
      <c r="P992" s="191"/>
      <c r="Q992" s="108"/>
      <c r="R992" s="191"/>
      <c r="S992" s="191"/>
      <c r="T992" s="108"/>
      <c r="U992" s="108"/>
      <c r="V992" s="108"/>
      <c r="W992" s="108"/>
      <c r="X992" s="108"/>
      <c r="Y992" s="108"/>
      <c r="Z992" s="108"/>
      <c r="AA992" s="108"/>
      <c r="AB992" s="108"/>
      <c r="AC992" s="108"/>
      <c r="AD992" s="108"/>
    </row>
    <row r="993" spans="1:30" ht="30" customHeight="1">
      <c r="A993" s="108"/>
      <c r="B993" s="108"/>
      <c r="C993" s="108"/>
      <c r="D993" s="108"/>
      <c r="E993" s="108"/>
      <c r="F993" s="108"/>
      <c r="G993" s="108"/>
      <c r="H993" s="108"/>
      <c r="I993" s="108"/>
      <c r="J993" s="108"/>
      <c r="K993" s="108"/>
      <c r="L993" s="108"/>
      <c r="M993" s="108"/>
      <c r="N993" s="108"/>
      <c r="O993" s="108"/>
      <c r="P993" s="191"/>
      <c r="Q993" s="108"/>
      <c r="R993" s="191"/>
      <c r="S993" s="191"/>
      <c r="T993" s="108"/>
      <c r="U993" s="108"/>
      <c r="V993" s="108"/>
      <c r="W993" s="108"/>
      <c r="X993" s="108"/>
      <c r="Y993" s="108"/>
      <c r="Z993" s="108"/>
      <c r="AA993" s="108"/>
      <c r="AB993" s="108"/>
      <c r="AC993" s="108"/>
      <c r="AD993" s="108"/>
    </row>
    <row r="994" spans="1:30" ht="30" customHeight="1">
      <c r="A994" s="108"/>
      <c r="B994" s="108"/>
      <c r="C994" s="108"/>
      <c r="D994" s="108"/>
      <c r="E994" s="108"/>
      <c r="F994" s="108"/>
      <c r="G994" s="108"/>
      <c r="H994" s="108"/>
      <c r="I994" s="108"/>
      <c r="J994" s="108"/>
      <c r="K994" s="108"/>
      <c r="L994" s="108"/>
      <c r="M994" s="108"/>
      <c r="N994" s="108"/>
      <c r="O994" s="108"/>
      <c r="P994" s="191"/>
      <c r="Q994" s="108"/>
      <c r="R994" s="191"/>
      <c r="S994" s="191"/>
      <c r="T994" s="108"/>
      <c r="U994" s="108"/>
      <c r="V994" s="108"/>
      <c r="W994" s="108"/>
      <c r="X994" s="108"/>
      <c r="Y994" s="108"/>
      <c r="Z994" s="108"/>
      <c r="AA994" s="108"/>
      <c r="AB994" s="108"/>
      <c r="AC994" s="108"/>
      <c r="AD994" s="108"/>
    </row>
    <row r="995" spans="1:30" ht="30" customHeight="1">
      <c r="A995" s="108"/>
      <c r="B995" s="108"/>
      <c r="C995" s="108"/>
      <c r="D995" s="108"/>
      <c r="E995" s="108"/>
      <c r="F995" s="108"/>
      <c r="G995" s="108"/>
      <c r="H995" s="108"/>
      <c r="I995" s="108"/>
      <c r="J995" s="108"/>
      <c r="K995" s="108"/>
      <c r="L995" s="108"/>
      <c r="M995" s="108"/>
      <c r="N995" s="108"/>
      <c r="O995" s="108"/>
      <c r="P995" s="191"/>
      <c r="Q995" s="108"/>
      <c r="R995" s="191"/>
      <c r="S995" s="191"/>
      <c r="T995" s="108"/>
      <c r="U995" s="108"/>
      <c r="V995" s="108"/>
      <c r="W995" s="108"/>
      <c r="X995" s="108"/>
      <c r="Y995" s="108"/>
      <c r="Z995" s="108"/>
      <c r="AA995" s="108"/>
      <c r="AB995" s="108"/>
      <c r="AC995" s="108"/>
      <c r="AD995" s="108"/>
    </row>
    <row r="996" spans="1:30" ht="30" customHeight="1">
      <c r="A996" s="108"/>
      <c r="B996" s="108"/>
      <c r="C996" s="108"/>
      <c r="D996" s="108"/>
      <c r="E996" s="108"/>
      <c r="F996" s="108"/>
      <c r="G996" s="108"/>
      <c r="H996" s="108"/>
      <c r="I996" s="108"/>
      <c r="J996" s="108"/>
      <c r="K996" s="108"/>
      <c r="L996" s="108"/>
      <c r="M996" s="108"/>
      <c r="N996" s="108"/>
      <c r="O996" s="108"/>
      <c r="P996" s="191"/>
      <c r="Q996" s="108"/>
      <c r="R996" s="191"/>
      <c r="S996" s="191"/>
      <c r="T996" s="108"/>
      <c r="U996" s="108"/>
      <c r="V996" s="108"/>
      <c r="W996" s="108"/>
      <c r="X996" s="108"/>
      <c r="Y996" s="108"/>
      <c r="Z996" s="108"/>
      <c r="AA996" s="108"/>
      <c r="AB996" s="108"/>
      <c r="AC996" s="108"/>
      <c r="AD996" s="108"/>
    </row>
    <row r="997" spans="1:30" ht="30" customHeight="1">
      <c r="A997" s="108"/>
      <c r="B997" s="108"/>
      <c r="C997" s="108"/>
      <c r="D997" s="108"/>
      <c r="E997" s="108"/>
      <c r="F997" s="108"/>
      <c r="G997" s="108"/>
      <c r="H997" s="108"/>
      <c r="I997" s="108"/>
      <c r="J997" s="108"/>
      <c r="K997" s="108"/>
      <c r="L997" s="108"/>
      <c r="M997" s="108"/>
      <c r="N997" s="108"/>
      <c r="O997" s="108"/>
      <c r="P997" s="191"/>
      <c r="Q997" s="108"/>
      <c r="R997" s="191"/>
      <c r="S997" s="191"/>
      <c r="T997" s="108"/>
      <c r="U997" s="108"/>
      <c r="V997" s="108"/>
      <c r="W997" s="108"/>
      <c r="X997" s="108"/>
      <c r="Y997" s="108"/>
      <c r="Z997" s="108"/>
      <c r="AA997" s="108"/>
      <c r="AB997" s="108"/>
      <c r="AC997" s="108"/>
      <c r="AD997" s="108"/>
    </row>
    <row r="998" spans="1:30" ht="30" customHeight="1">
      <c r="A998" s="108"/>
      <c r="B998" s="108"/>
      <c r="C998" s="108"/>
      <c r="D998" s="108"/>
      <c r="E998" s="108"/>
      <c r="F998" s="108"/>
      <c r="G998" s="108"/>
      <c r="H998" s="108"/>
      <c r="I998" s="108"/>
      <c r="J998" s="108"/>
      <c r="K998" s="108"/>
      <c r="L998" s="108"/>
      <c r="M998" s="108"/>
      <c r="N998" s="108"/>
      <c r="O998" s="108"/>
      <c r="P998" s="191"/>
      <c r="Q998" s="108"/>
      <c r="R998" s="191"/>
      <c r="S998" s="191"/>
      <c r="T998" s="108"/>
      <c r="U998" s="108"/>
      <c r="V998" s="108"/>
      <c r="W998" s="108"/>
      <c r="X998" s="108"/>
      <c r="Y998" s="108"/>
      <c r="Z998" s="108"/>
      <c r="AA998" s="108"/>
      <c r="AB998" s="108"/>
      <c r="AC998" s="108"/>
      <c r="AD998" s="108"/>
    </row>
    <row r="999" spans="1:30" ht="30" customHeight="1">
      <c r="A999" s="108"/>
      <c r="B999" s="108"/>
      <c r="C999" s="108"/>
      <c r="D999" s="108"/>
      <c r="E999" s="108"/>
      <c r="F999" s="108"/>
      <c r="G999" s="108"/>
      <c r="H999" s="108"/>
      <c r="I999" s="108"/>
      <c r="J999" s="108"/>
      <c r="K999" s="108"/>
      <c r="L999" s="108"/>
      <c r="M999" s="108"/>
      <c r="N999" s="108"/>
      <c r="O999" s="108"/>
      <c r="P999" s="191"/>
      <c r="Q999" s="108"/>
      <c r="R999" s="191"/>
      <c r="S999" s="191"/>
      <c r="T999" s="108"/>
      <c r="U999" s="108"/>
      <c r="V999" s="108"/>
      <c r="W999" s="108"/>
      <c r="X999" s="108"/>
      <c r="Y999" s="108"/>
      <c r="Z999" s="108"/>
      <c r="AA999" s="108"/>
      <c r="AB999" s="108"/>
      <c r="AC999" s="108"/>
      <c r="AD999" s="108"/>
    </row>
    <row r="1000" spans="1:30" ht="30" customHeight="1">
      <c r="A1000" s="108"/>
      <c r="B1000" s="108"/>
      <c r="C1000" s="108"/>
      <c r="D1000" s="108"/>
      <c r="E1000" s="108"/>
      <c r="F1000" s="108"/>
      <c r="G1000" s="108"/>
      <c r="H1000" s="108"/>
      <c r="I1000" s="108"/>
      <c r="J1000" s="108"/>
      <c r="K1000" s="108"/>
      <c r="L1000" s="108"/>
      <c r="M1000" s="108"/>
      <c r="N1000" s="108"/>
      <c r="O1000" s="108"/>
      <c r="P1000" s="191"/>
      <c r="Q1000" s="108"/>
      <c r="R1000" s="191"/>
      <c r="S1000" s="191"/>
      <c r="T1000" s="108"/>
      <c r="U1000" s="108"/>
      <c r="V1000" s="108"/>
      <c r="W1000" s="108"/>
      <c r="X1000" s="108"/>
      <c r="Y1000" s="108"/>
      <c r="Z1000" s="108"/>
      <c r="AA1000" s="108"/>
      <c r="AB1000" s="108"/>
      <c r="AC1000" s="108"/>
      <c r="AD1000" s="108"/>
    </row>
  </sheetData>
  <mergeCells count="67">
    <mergeCell ref="E129:J129"/>
    <mergeCell ref="B126:C126"/>
    <mergeCell ref="B127:C127"/>
    <mergeCell ref="E127:J127"/>
    <mergeCell ref="E126:J126"/>
    <mergeCell ref="B137:C137"/>
    <mergeCell ref="B132:C132"/>
    <mergeCell ref="B133:C133"/>
    <mergeCell ref="E133:J133"/>
    <mergeCell ref="Q134:V134"/>
    <mergeCell ref="Q135:V135"/>
    <mergeCell ref="Q132:V132"/>
    <mergeCell ref="Q133:V133"/>
    <mergeCell ref="E132:J132"/>
    <mergeCell ref="L132:O132"/>
    <mergeCell ref="B125:J125"/>
    <mergeCell ref="L125:V125"/>
    <mergeCell ref="E134:J134"/>
    <mergeCell ref="E135:J135"/>
    <mergeCell ref="E136:J136"/>
    <mergeCell ref="Q127:V127"/>
    <mergeCell ref="Q128:V128"/>
    <mergeCell ref="Q129:V129"/>
    <mergeCell ref="Q130:V130"/>
    <mergeCell ref="Q131:V131"/>
    <mergeCell ref="B129:C129"/>
    <mergeCell ref="B130:C130"/>
    <mergeCell ref="E130:J130"/>
    <mergeCell ref="L130:O130"/>
    <mergeCell ref="B131:C131"/>
    <mergeCell ref="L131:O131"/>
    <mergeCell ref="G110:L110"/>
    <mergeCell ref="M110:M111"/>
    <mergeCell ref="A109:M109"/>
    <mergeCell ref="A110:A111"/>
    <mergeCell ref="B110:B111"/>
    <mergeCell ref="C110:C111"/>
    <mergeCell ref="D110:D111"/>
    <mergeCell ref="E110:E111"/>
    <mergeCell ref="F110:F111"/>
    <mergeCell ref="W4:W5"/>
    <mergeCell ref="A1:W1"/>
    <mergeCell ref="A2:W2"/>
    <mergeCell ref="A3:W3"/>
    <mergeCell ref="A4:A5"/>
    <mergeCell ref="B4:B5"/>
    <mergeCell ref="C4:C5"/>
    <mergeCell ref="D4:D5"/>
    <mergeCell ref="E4:E5"/>
    <mergeCell ref="F4:O4"/>
    <mergeCell ref="P4:V4"/>
    <mergeCell ref="L126:O126"/>
    <mergeCell ref="Q126:V126"/>
    <mergeCell ref="B135:C135"/>
    <mergeCell ref="B136:C136"/>
    <mergeCell ref="L136:O136"/>
    <mergeCell ref="Q136:V136"/>
    <mergeCell ref="L133:O133"/>
    <mergeCell ref="B134:C134"/>
    <mergeCell ref="L134:O134"/>
    <mergeCell ref="L135:O135"/>
    <mergeCell ref="L127:O127"/>
    <mergeCell ref="B128:C128"/>
    <mergeCell ref="L128:O128"/>
    <mergeCell ref="L129:O129"/>
    <mergeCell ref="E131:J131"/>
    <mergeCell ref="E128:J128"/>
  </mergeCells>
  <dataValidations count="2">
    <dataValidation type="list" allowBlank="1" showErrorMessage="1" sqref="I111:K111">
      <formula1>Beneficios2</formula1>
    </dataValidation>
    <dataValidation type="list" allowBlank="1" showErrorMessage="1" sqref="P5:U5">
      <formula1>Benefícios</formula1>
    </dataValidation>
  </dataValidations>
  <pageMargins left="0.19685039370078741" right="0.19685039370078741" top="0.59055118110236227" bottom="0.59055118110236227"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pageSetUpPr fitToPage="1"/>
  </sheetPr>
  <dimension ref="A1:BF1000"/>
  <sheetViews>
    <sheetView workbookViewId="0">
      <pane ySplit="6" topLeftCell="A7" activePane="bottomLeft" state="frozen"/>
      <selection pane="bottomLeft" activeCell="B8" sqref="B8"/>
    </sheetView>
  </sheetViews>
  <sheetFormatPr defaultColWidth="14.42578125" defaultRowHeight="15" customHeight="1"/>
  <cols>
    <col min="1" max="1" width="6.7109375" customWidth="1"/>
    <col min="2" max="2" width="31.140625" customWidth="1"/>
    <col min="3" max="3" width="6.7109375" customWidth="1"/>
    <col min="4" max="4" width="10.7109375" customWidth="1"/>
    <col min="5" max="6" width="7.7109375" customWidth="1"/>
    <col min="7" max="7" width="10.28515625" customWidth="1"/>
    <col min="8" max="8" width="7.85546875" customWidth="1"/>
    <col min="9" max="9" width="8.140625" customWidth="1"/>
    <col min="10" max="11" width="8.7109375" customWidth="1"/>
    <col min="12" max="12" width="10.28515625" customWidth="1"/>
    <col min="13" max="13" width="7.85546875" customWidth="1"/>
    <col min="14" max="16" width="9.5703125" customWidth="1"/>
    <col min="17" max="17" width="10.28515625" hidden="1" customWidth="1"/>
    <col min="18" max="18" width="7.7109375" hidden="1" customWidth="1"/>
    <col min="19" max="21" width="9.5703125" hidden="1" customWidth="1"/>
    <col min="22" max="22" width="11.7109375" customWidth="1"/>
    <col min="23" max="25" width="9.5703125" customWidth="1"/>
    <col min="26" max="26" width="11.85546875" customWidth="1"/>
    <col min="27" max="27" width="8.7109375" customWidth="1"/>
    <col min="28" max="28" width="9.5703125" customWidth="1"/>
    <col min="29" max="29" width="8.7109375" customWidth="1"/>
    <col min="30" max="30" width="11.7109375" hidden="1" customWidth="1"/>
    <col min="31" max="33" width="9.5703125" hidden="1" customWidth="1"/>
    <col min="34" max="34" width="11.7109375" hidden="1" customWidth="1"/>
    <col min="35" max="37" width="9.5703125" hidden="1" customWidth="1"/>
    <col min="38" max="38" width="11.7109375" hidden="1" customWidth="1"/>
    <col min="39" max="41" width="9.5703125" hidden="1" customWidth="1"/>
    <col min="42" max="43" width="8.7109375" customWidth="1"/>
    <col min="44" max="56" width="17" hidden="1" customWidth="1"/>
    <col min="57" max="57" width="17" customWidth="1"/>
    <col min="58" max="58" width="17" hidden="1" customWidth="1"/>
  </cols>
  <sheetData>
    <row r="1" spans="1:58" ht="34.5" customHeight="1">
      <c r="A1" s="281" t="str">
        <f>Capa!A1</f>
        <v>Memória de Cálculo
Contrato de Gestão celebrado entre a Secretaria de Estado de Justiça e Segurança Pública - SEJUSP e o Instituto ELO - IELO</v>
      </c>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3"/>
      <c r="AC1" s="111"/>
      <c r="AD1" s="111"/>
      <c r="AE1" s="111"/>
      <c r="AF1" s="111"/>
      <c r="AG1" s="111"/>
      <c r="AH1" s="111"/>
      <c r="AI1" s="111"/>
      <c r="AJ1" s="111"/>
      <c r="AK1" s="111"/>
      <c r="AL1" s="111"/>
      <c r="AM1" s="111"/>
      <c r="AN1" s="111"/>
      <c r="AO1" s="111"/>
      <c r="AP1" s="111"/>
      <c r="AQ1" s="111"/>
      <c r="AR1" s="30" t="s">
        <v>188</v>
      </c>
      <c r="AS1" s="108" t="e">
        <f t="shared" ref="AS1:AS8" ca="1" si="0">CELL("endereço",OFFSET($H$6,1,MATCH($AR1,$I$6:$K$6,0)))</f>
        <v>#N/A</v>
      </c>
      <c r="AT1" s="108" t="e">
        <f t="shared" ref="AT1:AT8" ca="1" si="1">CONCATENATE(AS1,":$",MID(AS1,2,1),"$106")</f>
        <v>#N/A</v>
      </c>
      <c r="AU1" s="108"/>
      <c r="AV1" s="108"/>
      <c r="AW1" s="194" t="str">
        <f t="shared" ref="AW1:AW9" ca="1" si="2">CELL("endereço",OFFSET($M$6,1,MATCH($AR1,$N$6:$P$6,0)))</f>
        <v>$N$7</v>
      </c>
      <c r="AX1" s="194" t="str">
        <f t="shared" ref="AX1:AX9" ca="1" si="3">CONCATENATE(AW1,":$",MID(AW1,2,1),"$106")</f>
        <v>$N$7:$N$106</v>
      </c>
      <c r="AY1" s="194"/>
      <c r="AZ1" s="194"/>
      <c r="BA1" s="108" t="e">
        <f t="shared" ref="BA1:BA8" ca="1" si="4">CELL("endereço",OFFSET($R$6,1,MATCH($AR1,$S$6:$U$6,0)))</f>
        <v>#N/A</v>
      </c>
      <c r="BB1" s="108" t="e">
        <f t="shared" ref="BB1:BB8" ca="1" si="5">CONCATENATE(BA1,":$",MID(BA1,2,1),"$106")</f>
        <v>#N/A</v>
      </c>
      <c r="BC1" s="108"/>
      <c r="BD1" s="108"/>
      <c r="BE1" s="108"/>
      <c r="BF1" s="30" t="s">
        <v>145</v>
      </c>
    </row>
    <row r="2" spans="1:58" ht="30" customHeight="1">
      <c r="A2" s="281" t="s">
        <v>427</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3"/>
      <c r="AC2" s="111"/>
      <c r="AD2" s="111"/>
      <c r="AE2" s="111"/>
      <c r="AF2" s="111"/>
      <c r="AG2" s="111"/>
      <c r="AH2" s="111"/>
      <c r="AI2" s="111"/>
      <c r="AJ2" s="111"/>
      <c r="AK2" s="111"/>
      <c r="AL2" s="111"/>
      <c r="AM2" s="111"/>
      <c r="AN2" s="111"/>
      <c r="AO2" s="111"/>
      <c r="AP2" s="111"/>
      <c r="AQ2" s="111"/>
      <c r="AR2" s="30" t="s">
        <v>190</v>
      </c>
      <c r="AS2" s="108" t="e">
        <f t="shared" ca="1" si="0"/>
        <v>#N/A</v>
      </c>
      <c r="AT2" s="108" t="e">
        <f t="shared" ca="1" si="1"/>
        <v>#N/A</v>
      </c>
      <c r="AU2" s="108" t="e">
        <f t="shared" ref="AU2:AU9" ca="1" si="6">CELL("endereço",OFFSET($H$112,1,MATCH($AR2,$I$112:$K$112,0)))</f>
        <v>#N/A</v>
      </c>
      <c r="AV2" s="108" t="e">
        <f t="shared" ref="AV2:AV9" ca="1" si="7">CONCATENATE(AU2,":$",MID(AU2,2,1),"$122")</f>
        <v>#N/A</v>
      </c>
      <c r="AW2" s="194" t="e">
        <f t="shared" ca="1" si="2"/>
        <v>#N/A</v>
      </c>
      <c r="AX2" s="194" t="e">
        <f t="shared" ca="1" si="3"/>
        <v>#N/A</v>
      </c>
      <c r="AY2" s="194" t="e">
        <f t="shared" ref="AY2:AY9" ca="1" si="8">CELL("endereço",OFFSET($M$112,1,MATCH($AR2,$N$112:$P$112,0)))</f>
        <v>#N/A</v>
      </c>
      <c r="AZ2" s="194" t="e">
        <f t="shared" ref="AZ2:AZ9" ca="1" si="9">CONCATENATE(AY2,":$",MID(AY2,2,1),"$122")</f>
        <v>#N/A</v>
      </c>
      <c r="BA2" s="108" t="e">
        <f t="shared" ca="1" si="4"/>
        <v>#N/A</v>
      </c>
      <c r="BB2" s="108" t="e">
        <f t="shared" ca="1" si="5"/>
        <v>#N/A</v>
      </c>
      <c r="BC2" s="108" t="e">
        <f t="shared" ref="BC2:BC9" ca="1" si="10">CELL("endereço",OFFSET($R$112,1,MATCH($AR2,$S$112:$U$112,0)))</f>
        <v>#N/A</v>
      </c>
      <c r="BD2" s="108" t="e">
        <f t="shared" ref="BD2:BD9" ca="1" si="11">CONCATENATE(BC2,":$",MID(BC2,2,1),"$122")</f>
        <v>#N/A</v>
      </c>
      <c r="BE2" s="108"/>
      <c r="BF2" s="30" t="s">
        <v>190</v>
      </c>
    </row>
    <row r="3" spans="1:58" ht="30" customHeight="1">
      <c r="A3" s="287" t="s">
        <v>363</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6"/>
      <c r="AC3" s="111"/>
      <c r="AD3" s="111"/>
      <c r="AE3" s="111"/>
      <c r="AF3" s="111"/>
      <c r="AG3" s="111"/>
      <c r="AH3" s="111"/>
      <c r="AI3" s="111"/>
      <c r="AJ3" s="111"/>
      <c r="AK3" s="111"/>
      <c r="AL3" s="111"/>
      <c r="AM3" s="111"/>
      <c r="AN3" s="111"/>
      <c r="AO3" s="111"/>
      <c r="AP3" s="111"/>
      <c r="AQ3" s="111"/>
      <c r="AR3" s="30" t="s">
        <v>193</v>
      </c>
      <c r="AS3" s="108" t="str">
        <f t="shared" ca="1" si="0"/>
        <v>$I$7</v>
      </c>
      <c r="AT3" s="108" t="str">
        <f t="shared" ca="1" si="1"/>
        <v>$I$7:$I$106</v>
      </c>
      <c r="AU3" s="108" t="e">
        <f t="shared" ca="1" si="6"/>
        <v>#N/A</v>
      </c>
      <c r="AV3" s="108" t="e">
        <f t="shared" ca="1" si="7"/>
        <v>#N/A</v>
      </c>
      <c r="AW3" s="194" t="e">
        <f t="shared" ca="1" si="2"/>
        <v>#N/A</v>
      </c>
      <c r="AX3" s="194" t="e">
        <f t="shared" ca="1" si="3"/>
        <v>#N/A</v>
      </c>
      <c r="AY3" s="194" t="e">
        <f t="shared" ca="1" si="8"/>
        <v>#N/A</v>
      </c>
      <c r="AZ3" s="194" t="e">
        <f t="shared" ca="1" si="9"/>
        <v>#N/A</v>
      </c>
      <c r="BA3" s="108" t="e">
        <f t="shared" ca="1" si="4"/>
        <v>#N/A</v>
      </c>
      <c r="BB3" s="108" t="e">
        <f t="shared" ca="1" si="5"/>
        <v>#N/A</v>
      </c>
      <c r="BC3" s="108" t="e">
        <f t="shared" ca="1" si="10"/>
        <v>#N/A</v>
      </c>
      <c r="BD3" s="108" t="e">
        <f t="shared" ca="1" si="11"/>
        <v>#N/A</v>
      </c>
      <c r="BE3" s="108"/>
      <c r="BF3" s="30" t="s">
        <v>428</v>
      </c>
    </row>
    <row r="4" spans="1:58" ht="27" customHeight="1">
      <c r="A4" s="299" t="s">
        <v>45</v>
      </c>
      <c r="B4" s="299" t="s">
        <v>364</v>
      </c>
      <c r="C4" s="299" t="s">
        <v>429</v>
      </c>
      <c r="D4" s="301" t="s">
        <v>430</v>
      </c>
      <c r="E4" s="296" t="s">
        <v>431</v>
      </c>
      <c r="F4" s="301" t="s">
        <v>432</v>
      </c>
      <c r="G4" s="303" t="s">
        <v>433</v>
      </c>
      <c r="H4" s="304"/>
      <c r="I4" s="304"/>
      <c r="J4" s="304"/>
      <c r="K4" s="305"/>
      <c r="L4" s="303" t="s">
        <v>434</v>
      </c>
      <c r="M4" s="304"/>
      <c r="N4" s="304"/>
      <c r="O4" s="304"/>
      <c r="P4" s="305"/>
      <c r="Q4" s="303" t="s">
        <v>435</v>
      </c>
      <c r="R4" s="304"/>
      <c r="S4" s="304"/>
      <c r="T4" s="304"/>
      <c r="U4" s="305"/>
      <c r="V4" s="303" t="s">
        <v>436</v>
      </c>
      <c r="W4" s="304"/>
      <c r="X4" s="304"/>
      <c r="Y4" s="305"/>
      <c r="Z4" s="326" t="s">
        <v>437</v>
      </c>
      <c r="AA4" s="304"/>
      <c r="AB4" s="307"/>
      <c r="AC4" s="195"/>
      <c r="AD4" s="303" t="s">
        <v>438</v>
      </c>
      <c r="AE4" s="304"/>
      <c r="AF4" s="304"/>
      <c r="AG4" s="305"/>
      <c r="AH4" s="303" t="s">
        <v>439</v>
      </c>
      <c r="AI4" s="304"/>
      <c r="AJ4" s="304"/>
      <c r="AK4" s="305"/>
      <c r="AL4" s="303" t="s">
        <v>440</v>
      </c>
      <c r="AM4" s="304"/>
      <c r="AN4" s="304"/>
      <c r="AO4" s="305"/>
      <c r="AP4" s="195"/>
      <c r="AQ4" s="195"/>
      <c r="AR4" s="30" t="s">
        <v>195</v>
      </c>
      <c r="AS4" s="108" t="e">
        <f t="shared" ca="1" si="0"/>
        <v>#N/A</v>
      </c>
      <c r="AT4" s="108" t="e">
        <f t="shared" ca="1" si="1"/>
        <v>#N/A</v>
      </c>
      <c r="AU4" s="108" t="str">
        <f t="shared" ca="1" si="6"/>
        <v>$J$113</v>
      </c>
      <c r="AV4" s="108" t="str">
        <f t="shared" ca="1" si="7"/>
        <v>$J$113:$J$122</v>
      </c>
      <c r="AW4" s="194" t="str">
        <f t="shared" ca="1" si="2"/>
        <v>$O$7</v>
      </c>
      <c r="AX4" s="194" t="str">
        <f t="shared" ca="1" si="3"/>
        <v>$O$7:$O$106</v>
      </c>
      <c r="AY4" s="194" t="str">
        <f t="shared" ca="1" si="8"/>
        <v>$O$113</v>
      </c>
      <c r="AZ4" s="194" t="str">
        <f t="shared" ca="1" si="9"/>
        <v>$O$113:$O$122</v>
      </c>
      <c r="BA4" s="108" t="e">
        <f t="shared" ca="1" si="4"/>
        <v>#N/A</v>
      </c>
      <c r="BB4" s="108" t="e">
        <f t="shared" ca="1" si="5"/>
        <v>#N/A</v>
      </c>
      <c r="BC4" s="108" t="e">
        <f t="shared" ca="1" si="10"/>
        <v>#N/A</v>
      </c>
      <c r="BD4" s="108" t="e">
        <f t="shared" ca="1" si="11"/>
        <v>#N/A</v>
      </c>
      <c r="BE4" s="196"/>
      <c r="BF4" s="30" t="s">
        <v>195</v>
      </c>
    </row>
    <row r="5" spans="1:58" ht="27" customHeight="1">
      <c r="A5" s="325"/>
      <c r="B5" s="325"/>
      <c r="C5" s="325"/>
      <c r="D5" s="328"/>
      <c r="E5" s="329"/>
      <c r="F5" s="328"/>
      <c r="G5" s="321" t="s">
        <v>441</v>
      </c>
      <c r="H5" s="323" t="s">
        <v>442</v>
      </c>
      <c r="I5" s="332" t="s">
        <v>443</v>
      </c>
      <c r="J5" s="282"/>
      <c r="K5" s="331"/>
      <c r="L5" s="321" t="s">
        <v>441</v>
      </c>
      <c r="M5" s="323" t="s">
        <v>442</v>
      </c>
      <c r="N5" s="332" t="s">
        <v>443</v>
      </c>
      <c r="O5" s="282"/>
      <c r="P5" s="331"/>
      <c r="Q5" s="321" t="s">
        <v>441</v>
      </c>
      <c r="R5" s="323" t="s">
        <v>442</v>
      </c>
      <c r="S5" s="332" t="s">
        <v>443</v>
      </c>
      <c r="T5" s="282"/>
      <c r="U5" s="331"/>
      <c r="V5" s="321" t="s">
        <v>444</v>
      </c>
      <c r="W5" s="320" t="s">
        <v>30</v>
      </c>
      <c r="X5" s="320" t="s">
        <v>32</v>
      </c>
      <c r="Y5" s="327" t="s">
        <v>445</v>
      </c>
      <c r="Z5" s="321" t="s">
        <v>446</v>
      </c>
      <c r="AA5" s="320" t="s">
        <v>447</v>
      </c>
      <c r="AB5" s="320" t="s">
        <v>448</v>
      </c>
      <c r="AC5" s="32"/>
      <c r="AD5" s="321" t="s">
        <v>444</v>
      </c>
      <c r="AE5" s="320" t="s">
        <v>30</v>
      </c>
      <c r="AF5" s="320" t="s">
        <v>32</v>
      </c>
      <c r="AG5" s="327" t="s">
        <v>445</v>
      </c>
      <c r="AH5" s="321" t="s">
        <v>444</v>
      </c>
      <c r="AI5" s="320" t="s">
        <v>30</v>
      </c>
      <c r="AJ5" s="320" t="s">
        <v>32</v>
      </c>
      <c r="AK5" s="327" t="s">
        <v>445</v>
      </c>
      <c r="AL5" s="321" t="s">
        <v>444</v>
      </c>
      <c r="AM5" s="320" t="s">
        <v>30</v>
      </c>
      <c r="AN5" s="320" t="s">
        <v>32</v>
      </c>
      <c r="AO5" s="327" t="s">
        <v>445</v>
      </c>
      <c r="AP5" s="32"/>
      <c r="AQ5" s="32"/>
      <c r="AR5" s="30" t="s">
        <v>197</v>
      </c>
      <c r="AS5" s="108" t="str">
        <f t="shared" ca="1" si="0"/>
        <v>$J$7</v>
      </c>
      <c r="AT5" s="108" t="str">
        <f t="shared" ca="1" si="1"/>
        <v>$J$7:$J$106</v>
      </c>
      <c r="AU5" s="108" t="e">
        <f t="shared" ca="1" si="6"/>
        <v>#N/A</v>
      </c>
      <c r="AV5" s="108" t="e">
        <f t="shared" ca="1" si="7"/>
        <v>#N/A</v>
      </c>
      <c r="AW5" s="194" t="e">
        <f t="shared" ca="1" si="2"/>
        <v>#N/A</v>
      </c>
      <c r="AX5" s="194" t="e">
        <f t="shared" ca="1" si="3"/>
        <v>#N/A</v>
      </c>
      <c r="AY5" s="194" t="e">
        <f t="shared" ca="1" si="8"/>
        <v>#N/A</v>
      </c>
      <c r="AZ5" s="194" t="e">
        <f t="shared" ca="1" si="9"/>
        <v>#N/A</v>
      </c>
      <c r="BA5" s="108" t="e">
        <f t="shared" ca="1" si="4"/>
        <v>#N/A</v>
      </c>
      <c r="BB5" s="108" t="e">
        <f t="shared" ca="1" si="5"/>
        <v>#N/A</v>
      </c>
      <c r="BC5" s="108" t="e">
        <f t="shared" ca="1" si="10"/>
        <v>#N/A</v>
      </c>
      <c r="BD5" s="108" t="e">
        <f t="shared" ca="1" si="11"/>
        <v>#N/A</v>
      </c>
      <c r="BE5" s="196"/>
      <c r="BF5" s="30" t="s">
        <v>197</v>
      </c>
    </row>
    <row r="6" spans="1:58" ht="39.75" customHeight="1">
      <c r="A6" s="300"/>
      <c r="B6" s="300"/>
      <c r="C6" s="300"/>
      <c r="D6" s="302"/>
      <c r="E6" s="297"/>
      <c r="F6" s="302"/>
      <c r="G6" s="297"/>
      <c r="H6" s="324"/>
      <c r="I6" s="160" t="s">
        <v>193</v>
      </c>
      <c r="J6" s="160" t="s">
        <v>197</v>
      </c>
      <c r="K6" s="160" t="s">
        <v>201</v>
      </c>
      <c r="L6" s="297"/>
      <c r="M6" s="324"/>
      <c r="N6" s="160" t="s">
        <v>188</v>
      </c>
      <c r="O6" s="160" t="s">
        <v>195</v>
      </c>
      <c r="P6" s="160"/>
      <c r="Q6" s="297"/>
      <c r="R6" s="324"/>
      <c r="S6" s="160"/>
      <c r="T6" s="160"/>
      <c r="U6" s="160"/>
      <c r="V6" s="297"/>
      <c r="W6" s="300"/>
      <c r="X6" s="300"/>
      <c r="Y6" s="302"/>
      <c r="Z6" s="297"/>
      <c r="AA6" s="300"/>
      <c r="AB6" s="300"/>
      <c r="AC6" s="32"/>
      <c r="AD6" s="297"/>
      <c r="AE6" s="300"/>
      <c r="AF6" s="300"/>
      <c r="AG6" s="302"/>
      <c r="AH6" s="297"/>
      <c r="AI6" s="300"/>
      <c r="AJ6" s="300"/>
      <c r="AK6" s="302"/>
      <c r="AL6" s="297"/>
      <c r="AM6" s="300"/>
      <c r="AN6" s="300"/>
      <c r="AO6" s="302"/>
      <c r="AP6" s="32"/>
      <c r="AQ6" s="32"/>
      <c r="AR6" s="30" t="s">
        <v>199</v>
      </c>
      <c r="AS6" s="108" t="e">
        <f t="shared" ca="1" si="0"/>
        <v>#N/A</v>
      </c>
      <c r="AT6" s="108" t="e">
        <f t="shared" ca="1" si="1"/>
        <v>#N/A</v>
      </c>
      <c r="AU6" s="108" t="e">
        <f t="shared" ca="1" si="6"/>
        <v>#N/A</v>
      </c>
      <c r="AV6" s="108" t="e">
        <f t="shared" ca="1" si="7"/>
        <v>#N/A</v>
      </c>
      <c r="AW6" s="194" t="e">
        <f t="shared" ca="1" si="2"/>
        <v>#N/A</v>
      </c>
      <c r="AX6" s="194" t="e">
        <f t="shared" ca="1" si="3"/>
        <v>#N/A</v>
      </c>
      <c r="AY6" s="194" t="e">
        <f t="shared" ca="1" si="8"/>
        <v>#N/A</v>
      </c>
      <c r="AZ6" s="194" t="e">
        <f t="shared" ca="1" si="9"/>
        <v>#N/A</v>
      </c>
      <c r="BA6" s="108" t="e">
        <f t="shared" ca="1" si="4"/>
        <v>#N/A</v>
      </c>
      <c r="BB6" s="108" t="e">
        <f t="shared" ca="1" si="5"/>
        <v>#N/A</v>
      </c>
      <c r="BC6" s="108" t="e">
        <f t="shared" ca="1" si="10"/>
        <v>#N/A</v>
      </c>
      <c r="BD6" s="108" t="e">
        <f t="shared" ca="1" si="11"/>
        <v>#N/A</v>
      </c>
      <c r="BE6" s="196"/>
      <c r="BF6" s="30" t="s">
        <v>199</v>
      </c>
    </row>
    <row r="7" spans="1:58" ht="30" customHeight="1">
      <c r="A7" s="197">
        <v>1</v>
      </c>
      <c r="B7" s="30" t="str">
        <f>'Encargos e Benefícios'!B6</f>
        <v>Analista Administrativo</v>
      </c>
      <c r="C7" s="198">
        <f>'Encargos e Benefícios'!C6</f>
        <v>10</v>
      </c>
      <c r="D7" s="199">
        <v>40</v>
      </c>
      <c r="E7" s="200">
        <v>1</v>
      </c>
      <c r="F7" s="201">
        <v>6</v>
      </c>
      <c r="G7" s="200"/>
      <c r="H7" s="202"/>
      <c r="I7" s="165"/>
      <c r="J7" s="165"/>
      <c r="K7" s="165"/>
      <c r="L7" s="200"/>
      <c r="M7" s="202"/>
      <c r="N7" s="165"/>
      <c r="O7" s="165"/>
      <c r="P7" s="203"/>
      <c r="Q7" s="204"/>
      <c r="R7" s="205"/>
      <c r="S7" s="165">
        <v>0</v>
      </c>
      <c r="T7" s="165">
        <v>0</v>
      </c>
      <c r="U7" s="203">
        <v>0</v>
      </c>
      <c r="V7" s="165">
        <f>'Encargos e Benefícios'!D6</f>
        <v>3579.4605000000006</v>
      </c>
      <c r="W7" s="165">
        <f>IF('Encargos e Benefícios'!C6=0,0,'Encargos e Benefícios'!O6/'Encargos e Benefícios'!C6)</f>
        <v>1426.9121565416669</v>
      </c>
      <c r="X7" s="165">
        <f>IF('Encargos e Benefícios'!C6=0,0,'Encargos e Benefícios'!V6/'Encargos e Benefícios'!C6)</f>
        <v>785.04226999999992</v>
      </c>
      <c r="Y7" s="203">
        <f>IF('Encargos e Benefícios'!C6=0,0,'Encargos e Benefícios'!W6/'Encargos e Benefícios'!C6)</f>
        <v>5791.4149265416663</v>
      </c>
      <c r="Z7" s="88">
        <v>3108.7</v>
      </c>
      <c r="AA7" s="206">
        <v>2486.96</v>
      </c>
      <c r="AB7" s="206">
        <v>3885.88</v>
      </c>
      <c r="AC7" s="88"/>
      <c r="AD7" s="165">
        <f t="shared" ref="AD7:AD106" si="12">V7*(1+H7)</f>
        <v>3579.4605000000006</v>
      </c>
      <c r="AE7" s="165">
        <f t="shared" ref="AE7:AE106" si="13">$W7*(1+H7)</f>
        <v>1426.9121565416669</v>
      </c>
      <c r="AF7" s="165">
        <f>IF('Encargos e Benefícios'!$C6=0,0,$X7+SUM(I7:K7)/$C7)</f>
        <v>785.04226999999992</v>
      </c>
      <c r="AG7" s="207">
        <f>IF('Encargos e Benefícios'!$C6=0,0,SUM(AD7:AF7))</f>
        <v>5791.4149265416672</v>
      </c>
      <c r="AH7" s="165">
        <f t="shared" ref="AH7:AH106" si="14">AD7*(1+M7)</f>
        <v>3579.4605000000006</v>
      </c>
      <c r="AI7" s="165">
        <f t="shared" ref="AI7:AI106" si="15">$AE7*(1+M7)</f>
        <v>1426.9121565416669</v>
      </c>
      <c r="AJ7" s="165">
        <f>IF('Encargos e Benefícios'!$C6=0,0,$AF7+SUM(N7:P7)/$C7)</f>
        <v>785.04226999999992</v>
      </c>
      <c r="AK7" s="207">
        <f>IF('Encargos e Benefícios'!$C6=0,0,SUM(AH7:AJ7))</f>
        <v>5791.4149265416672</v>
      </c>
      <c r="AL7" s="165">
        <f t="shared" ref="AL7:AL106" si="16">AH7*(1+R7)</f>
        <v>3579.4605000000006</v>
      </c>
      <c r="AM7" s="165">
        <f t="shared" ref="AM7:AM106" si="17">$AI7*(1+R7)</f>
        <v>1426.9121565416669</v>
      </c>
      <c r="AN7" s="165">
        <f>IF('Encargos e Benefícios'!$C6=0,0,$AJ7+SUM(S7:U7)/$C7)</f>
        <v>785.04226999999992</v>
      </c>
      <c r="AO7" s="207">
        <f>IF('Encargos e Benefícios'!$C6=0,0,SUM(AL7:AN7))</f>
        <v>5791.4149265416672</v>
      </c>
      <c r="AP7" s="88"/>
      <c r="AQ7" s="88"/>
      <c r="AR7" s="30" t="s">
        <v>201</v>
      </c>
      <c r="AS7" s="108" t="str">
        <f t="shared" ca="1" si="0"/>
        <v>$K$7</v>
      </c>
      <c r="AT7" s="108" t="str">
        <f t="shared" ca="1" si="1"/>
        <v>$K$7:$K$106</v>
      </c>
      <c r="AU7" s="108" t="e">
        <f t="shared" ca="1" si="6"/>
        <v>#N/A</v>
      </c>
      <c r="AV7" s="108" t="e">
        <f t="shared" ca="1" si="7"/>
        <v>#N/A</v>
      </c>
      <c r="AW7" s="194" t="e">
        <f t="shared" ca="1" si="2"/>
        <v>#N/A</v>
      </c>
      <c r="AX7" s="194" t="e">
        <f t="shared" ca="1" si="3"/>
        <v>#N/A</v>
      </c>
      <c r="AY7" s="194" t="e">
        <f t="shared" ca="1" si="8"/>
        <v>#N/A</v>
      </c>
      <c r="AZ7" s="194" t="e">
        <f t="shared" ca="1" si="9"/>
        <v>#N/A</v>
      </c>
      <c r="BA7" s="108" t="e">
        <f t="shared" ca="1" si="4"/>
        <v>#N/A</v>
      </c>
      <c r="BB7" s="108" t="e">
        <f t="shared" ca="1" si="5"/>
        <v>#N/A</v>
      </c>
      <c r="BC7" s="108" t="e">
        <f t="shared" ca="1" si="10"/>
        <v>#N/A</v>
      </c>
      <c r="BD7" s="108" t="e">
        <f t="shared" ca="1" si="11"/>
        <v>#N/A</v>
      </c>
      <c r="BE7" s="108"/>
      <c r="BF7" s="30" t="s">
        <v>449</v>
      </c>
    </row>
    <row r="8" spans="1:58" ht="30" customHeight="1">
      <c r="A8" s="197">
        <v>2</v>
      </c>
      <c r="B8" s="30" t="str">
        <f>'Encargos e Benefícios'!B7</f>
        <v>Assistente Administrativo</v>
      </c>
      <c r="C8" s="198">
        <f>'Encargos e Benefícios'!C7</f>
        <v>9</v>
      </c>
      <c r="D8" s="199">
        <v>40</v>
      </c>
      <c r="E8" s="204">
        <v>1</v>
      </c>
      <c r="F8" s="208">
        <v>6</v>
      </c>
      <c r="G8" s="204"/>
      <c r="H8" s="205"/>
      <c r="I8" s="165"/>
      <c r="J8" s="165"/>
      <c r="K8" s="165"/>
      <c r="L8" s="204"/>
      <c r="M8" s="205"/>
      <c r="N8" s="165"/>
      <c r="O8" s="165"/>
      <c r="P8" s="203"/>
      <c r="Q8" s="204"/>
      <c r="R8" s="205"/>
      <c r="S8" s="165">
        <v>0</v>
      </c>
      <c r="T8" s="165">
        <v>0</v>
      </c>
      <c r="U8" s="203">
        <v>0</v>
      </c>
      <c r="V8" s="165">
        <f>'Encargos e Benefícios'!D7</f>
        <v>1785.9975000000002</v>
      </c>
      <c r="W8" s="165">
        <f>IF('Encargos e Benefícios'!C7=0,0,'Encargos e Benefícios'!O7/'Encargos e Benefícios'!C7)</f>
        <v>715.27546173611108</v>
      </c>
      <c r="X8" s="165">
        <f>IF('Encargos e Benefícios'!C7=0,0,'Encargos e Benefícios'!V7/'Encargos e Benefícios'!C7)</f>
        <v>892.65004999999996</v>
      </c>
      <c r="Y8" s="203">
        <f>IF('Encargos e Benefícios'!C7=0,0,'Encargos e Benefícios'!W7/'Encargos e Benefícios'!C7)</f>
        <v>3393.9230117361108</v>
      </c>
      <c r="Z8" s="88">
        <v>2152.5300000000002</v>
      </c>
      <c r="AA8" s="206">
        <v>1854.37</v>
      </c>
      <c r="AB8" s="206">
        <v>2547.41</v>
      </c>
      <c r="AC8" s="88"/>
      <c r="AD8" s="165">
        <f t="shared" si="12"/>
        <v>1785.9975000000002</v>
      </c>
      <c r="AE8" s="165">
        <f t="shared" si="13"/>
        <v>715.27546173611108</v>
      </c>
      <c r="AF8" s="165">
        <f>IF('Encargos e Benefícios'!$C7=0,0,$X8+SUM(I8:K8)/$C8)</f>
        <v>892.65004999999996</v>
      </c>
      <c r="AG8" s="203">
        <f>IF('Encargos e Benefícios'!$C7=0,0,SUM(AD8:AF8))</f>
        <v>3393.9230117361112</v>
      </c>
      <c r="AH8" s="165">
        <f t="shared" si="14"/>
        <v>1785.9975000000002</v>
      </c>
      <c r="AI8" s="165">
        <f t="shared" si="15"/>
        <v>715.27546173611108</v>
      </c>
      <c r="AJ8" s="165">
        <f>IF('Encargos e Benefícios'!$C7=0,0,$AF8+SUM(N8:P8)/$C8)</f>
        <v>892.65004999999996</v>
      </c>
      <c r="AK8" s="203">
        <f>IF('Encargos e Benefícios'!$C7=0,0,SUM(AH8:AJ8))</f>
        <v>3393.9230117361112</v>
      </c>
      <c r="AL8" s="165">
        <f t="shared" si="16"/>
        <v>1785.9975000000002</v>
      </c>
      <c r="AM8" s="165">
        <f t="shared" si="17"/>
        <v>715.27546173611108</v>
      </c>
      <c r="AN8" s="165">
        <f>IF('Encargos e Benefícios'!$C7=0,0,$AJ8+SUM(S8:U8)/$C8)</f>
        <v>892.65004999999996</v>
      </c>
      <c r="AO8" s="203">
        <f>IF('Encargos e Benefícios'!$C7=0,0,SUM(AL8:AN8))</f>
        <v>3393.9230117361112</v>
      </c>
      <c r="AP8" s="88"/>
      <c r="AQ8" s="88"/>
      <c r="AR8" s="30" t="s">
        <v>203</v>
      </c>
      <c r="AS8" s="108" t="e">
        <f t="shared" ca="1" si="0"/>
        <v>#N/A</v>
      </c>
      <c r="AT8" s="108" t="e">
        <f t="shared" ca="1" si="1"/>
        <v>#N/A</v>
      </c>
      <c r="AU8" s="108" t="e">
        <f t="shared" ca="1" si="6"/>
        <v>#N/A</v>
      </c>
      <c r="AV8" s="108" t="e">
        <f t="shared" ca="1" si="7"/>
        <v>#N/A</v>
      </c>
      <c r="AW8" s="194" t="e">
        <f t="shared" ca="1" si="2"/>
        <v>#N/A</v>
      </c>
      <c r="AX8" s="194" t="e">
        <f t="shared" ca="1" si="3"/>
        <v>#N/A</v>
      </c>
      <c r="AY8" s="194" t="e">
        <f t="shared" ca="1" si="8"/>
        <v>#N/A</v>
      </c>
      <c r="AZ8" s="194" t="e">
        <f t="shared" ca="1" si="9"/>
        <v>#N/A</v>
      </c>
      <c r="BA8" s="108" t="e">
        <f t="shared" ca="1" si="4"/>
        <v>#N/A</v>
      </c>
      <c r="BB8" s="108" t="e">
        <f t="shared" ca="1" si="5"/>
        <v>#N/A</v>
      </c>
      <c r="BC8" s="108" t="e">
        <f t="shared" ca="1" si="10"/>
        <v>#N/A</v>
      </c>
      <c r="BD8" s="108" t="e">
        <f t="shared" ca="1" si="11"/>
        <v>#N/A</v>
      </c>
      <c r="BE8" s="108"/>
      <c r="BF8" s="150" t="s">
        <v>203</v>
      </c>
    </row>
    <row r="9" spans="1:58" ht="30" customHeight="1">
      <c r="A9" s="197">
        <v>3</v>
      </c>
      <c r="B9" s="30" t="str">
        <f>'Encargos e Benefícios'!B8</f>
        <v>Diretor-Geral</v>
      </c>
      <c r="C9" s="198">
        <f>'Encargos e Benefícios'!C8</f>
        <v>1</v>
      </c>
      <c r="D9" s="199">
        <v>40</v>
      </c>
      <c r="E9" s="204">
        <v>1</v>
      </c>
      <c r="F9" s="208">
        <v>6</v>
      </c>
      <c r="G9" s="204"/>
      <c r="H9" s="205"/>
      <c r="I9" s="165"/>
      <c r="J9" s="165"/>
      <c r="K9" s="165"/>
      <c r="L9" s="204"/>
      <c r="M9" s="205"/>
      <c r="N9" s="165"/>
      <c r="O9" s="165"/>
      <c r="P9" s="203"/>
      <c r="Q9" s="204"/>
      <c r="R9" s="205"/>
      <c r="S9" s="165">
        <v>0</v>
      </c>
      <c r="T9" s="165">
        <v>0</v>
      </c>
      <c r="U9" s="203">
        <v>0</v>
      </c>
      <c r="V9" s="165">
        <f>'Encargos e Benefícios'!D8</f>
        <v>16185.666000000001</v>
      </c>
      <c r="W9" s="165">
        <f>IF('Encargos e Benefícios'!C8=0,0,'Encargos e Benefícios'!O8/'Encargos e Benefícios'!C8)</f>
        <v>6182.4748101666673</v>
      </c>
      <c r="X9" s="165">
        <f>IF('Encargos e Benefícios'!C8=0,0,'Encargos e Benefícios'!V8/'Encargos e Benefícios'!C8)</f>
        <v>726.80990000000008</v>
      </c>
      <c r="Y9" s="203">
        <f>IF('Encargos e Benefícios'!C8=0,0,'Encargos e Benefícios'!W8/'Encargos e Benefícios'!C8)</f>
        <v>23094.950710166668</v>
      </c>
      <c r="Z9" s="88">
        <v>17212.099999999999</v>
      </c>
      <c r="AA9" s="206">
        <v>13241.1</v>
      </c>
      <c r="AB9" s="206">
        <v>22375.61</v>
      </c>
      <c r="AC9" s="88"/>
      <c r="AD9" s="165">
        <f t="shared" si="12"/>
        <v>16185.666000000001</v>
      </c>
      <c r="AE9" s="165">
        <f t="shared" si="13"/>
        <v>6182.4748101666673</v>
      </c>
      <c r="AF9" s="165">
        <f>IF('Encargos e Benefícios'!$C8=0,0,$X9+SUM(I9:K9)/$C9)</f>
        <v>726.80990000000008</v>
      </c>
      <c r="AG9" s="203">
        <f>IF('Encargos e Benefícios'!$C8=0,0,SUM(AD9:AF9))</f>
        <v>23094.950710166668</v>
      </c>
      <c r="AH9" s="165">
        <f t="shared" si="14"/>
        <v>16185.666000000001</v>
      </c>
      <c r="AI9" s="165">
        <f t="shared" si="15"/>
        <v>6182.4748101666673</v>
      </c>
      <c r="AJ9" s="165">
        <f>IF('Encargos e Benefícios'!$C8=0,0,$AF9+SUM(N9:P9)/$C9)</f>
        <v>726.80990000000008</v>
      </c>
      <c r="AK9" s="203">
        <f>IF('Encargos e Benefícios'!$C8=0,0,SUM(AH9:AJ9))</f>
        <v>23094.950710166668</v>
      </c>
      <c r="AL9" s="165">
        <f t="shared" si="16"/>
        <v>16185.666000000001</v>
      </c>
      <c r="AM9" s="165">
        <f t="shared" si="17"/>
        <v>6182.4748101666673</v>
      </c>
      <c r="AN9" s="165">
        <f>IF('Encargos e Benefícios'!$C8=0,0,$AJ9+SUM(S9:U9)/$C9)</f>
        <v>726.80990000000008</v>
      </c>
      <c r="AO9" s="203">
        <f>IF('Encargos e Benefícios'!$C8=0,0,SUM(AL9:AN9))</f>
        <v>23094.950710166668</v>
      </c>
      <c r="AP9" s="88"/>
      <c r="AQ9" s="88"/>
      <c r="AR9" s="30" t="s">
        <v>145</v>
      </c>
      <c r="AS9" s="108"/>
      <c r="AT9" s="108"/>
      <c r="AU9" s="108" t="str">
        <f t="shared" ca="1" si="6"/>
        <v>$I$113</v>
      </c>
      <c r="AV9" s="108" t="str">
        <f t="shared" ca="1" si="7"/>
        <v>$I$113:$I$122</v>
      </c>
      <c r="AW9" s="194" t="e">
        <f t="shared" ca="1" si="2"/>
        <v>#N/A</v>
      </c>
      <c r="AX9" s="194" t="e">
        <f t="shared" ca="1" si="3"/>
        <v>#N/A</v>
      </c>
      <c r="AY9" s="194" t="str">
        <f t="shared" ca="1" si="8"/>
        <v>$N$113</v>
      </c>
      <c r="AZ9" s="194" t="str">
        <f t="shared" ca="1" si="9"/>
        <v>$N$113:$N$122</v>
      </c>
      <c r="BA9" s="108"/>
      <c r="BB9" s="108"/>
      <c r="BC9" s="108" t="e">
        <f t="shared" ca="1" si="10"/>
        <v>#N/A</v>
      </c>
      <c r="BD9" s="108" t="e">
        <f t="shared" ca="1" si="11"/>
        <v>#N/A</v>
      </c>
      <c r="BE9" s="108"/>
      <c r="BF9" s="108"/>
    </row>
    <row r="10" spans="1:58" ht="30" customHeight="1">
      <c r="A10" s="197">
        <v>4</v>
      </c>
      <c r="B10" s="30" t="str">
        <f>'Encargos e Benefícios'!B9</f>
        <v>Gerente</v>
      </c>
      <c r="C10" s="198">
        <f>'Encargos e Benefícios'!C9</f>
        <v>4</v>
      </c>
      <c r="D10" s="199">
        <v>36</v>
      </c>
      <c r="E10" s="204">
        <v>1</v>
      </c>
      <c r="F10" s="208">
        <v>6</v>
      </c>
      <c r="G10" s="204"/>
      <c r="H10" s="205"/>
      <c r="I10" s="165"/>
      <c r="J10" s="165"/>
      <c r="K10" s="165"/>
      <c r="L10" s="204"/>
      <c r="M10" s="205"/>
      <c r="N10" s="165"/>
      <c r="O10" s="165"/>
      <c r="P10" s="203"/>
      <c r="Q10" s="204"/>
      <c r="R10" s="205"/>
      <c r="S10" s="165">
        <v>0</v>
      </c>
      <c r="T10" s="165">
        <v>0</v>
      </c>
      <c r="U10" s="203">
        <v>0</v>
      </c>
      <c r="V10" s="165">
        <f>'Encargos e Benefícios'!D9</f>
        <v>10046.276100000001</v>
      </c>
      <c r="W10" s="165">
        <f>IF('Encargos e Benefícios'!C9=0,0,'Encargos e Benefícios'!O9/'Encargos e Benefícios'!C9)</f>
        <v>3837.3984069749999</v>
      </c>
      <c r="X10" s="209">
        <f>IF('Encargos e Benefícios'!C9=0,0,'Encargos e Benefícios'!V9/'Encargos e Benefícios'!C9)</f>
        <v>726.80990000000008</v>
      </c>
      <c r="Y10" s="210">
        <f>IF('Encargos e Benefícios'!C9=0,0,'Encargos e Benefícios'!W9/'Encargos e Benefícios'!C9)</f>
        <v>14610.484406975002</v>
      </c>
      <c r="Z10" s="88">
        <v>10245.42</v>
      </c>
      <c r="AA10" s="206">
        <v>7881.9</v>
      </c>
      <c r="AB10" s="206">
        <v>13319.5</v>
      </c>
      <c r="AC10" s="88"/>
      <c r="AD10" s="165">
        <f t="shared" si="12"/>
        <v>10046.276100000001</v>
      </c>
      <c r="AE10" s="165">
        <f t="shared" si="13"/>
        <v>3837.3984069749999</v>
      </c>
      <c r="AF10" s="165">
        <f>IF('Encargos e Benefícios'!$C9=0,0,$X10+SUM(I10:K10)/$C10)</f>
        <v>726.80990000000008</v>
      </c>
      <c r="AG10" s="203">
        <f>IF('Encargos e Benefícios'!$C9=0,0,SUM(AD10:AF10))</f>
        <v>14610.484406975002</v>
      </c>
      <c r="AH10" s="165">
        <f t="shared" si="14"/>
        <v>10046.276100000001</v>
      </c>
      <c r="AI10" s="165">
        <f t="shared" si="15"/>
        <v>3837.3984069749999</v>
      </c>
      <c r="AJ10" s="165">
        <f>IF('Encargos e Benefícios'!$C9=0,0,$AF10+SUM(N10:P10)/$C10)</f>
        <v>726.80990000000008</v>
      </c>
      <c r="AK10" s="203">
        <f>IF('Encargos e Benefícios'!$C9=0,0,SUM(AH10:AJ10))</f>
        <v>14610.484406975002</v>
      </c>
      <c r="AL10" s="165">
        <f t="shared" si="16"/>
        <v>10046.276100000001</v>
      </c>
      <c r="AM10" s="165">
        <f t="shared" si="17"/>
        <v>3837.3984069749999</v>
      </c>
      <c r="AN10" s="165">
        <f>IF('Encargos e Benefícios'!$C9=0,0,$AJ10+SUM(S10:U10)/$C10)</f>
        <v>726.80990000000008</v>
      </c>
      <c r="AO10" s="203">
        <f>IF('Encargos e Benefícios'!$C9=0,0,SUM(AL10:AN10))</f>
        <v>14610.484406975002</v>
      </c>
      <c r="AP10" s="88"/>
      <c r="AQ10" s="88"/>
      <c r="AR10" s="108"/>
      <c r="AS10" s="108"/>
      <c r="AT10" s="108"/>
      <c r="AU10" s="108"/>
      <c r="AV10" s="108"/>
      <c r="AW10" s="108"/>
      <c r="AX10" s="108"/>
      <c r="AY10" s="108"/>
      <c r="AZ10" s="108"/>
      <c r="BA10" s="108"/>
      <c r="BB10" s="108"/>
      <c r="BC10" s="108"/>
      <c r="BD10" s="108"/>
      <c r="BE10" s="108"/>
      <c r="BF10" s="108"/>
    </row>
    <row r="11" spans="1:58" ht="30" customHeight="1">
      <c r="A11" s="197">
        <v>5</v>
      </c>
      <c r="B11" s="30" t="str">
        <f>'Encargos e Benefícios'!B10</f>
        <v>Técnico Administrativo Sede Ielo</v>
      </c>
      <c r="C11" s="198">
        <f>'Encargos e Benefícios'!C10</f>
        <v>1</v>
      </c>
      <c r="D11" s="199">
        <v>40</v>
      </c>
      <c r="E11" s="204">
        <v>1</v>
      </c>
      <c r="F11" s="208">
        <v>6</v>
      </c>
      <c r="G11" s="204"/>
      <c r="H11" s="205"/>
      <c r="I11" s="165"/>
      <c r="J11" s="165"/>
      <c r="K11" s="165"/>
      <c r="L11" s="204"/>
      <c r="M11" s="205"/>
      <c r="N11" s="165"/>
      <c r="O11" s="165"/>
      <c r="P11" s="203"/>
      <c r="Q11" s="204"/>
      <c r="R11" s="205"/>
      <c r="S11" s="165">
        <v>0</v>
      </c>
      <c r="T11" s="165">
        <v>0</v>
      </c>
      <c r="U11" s="203">
        <v>0</v>
      </c>
      <c r="V11" s="165">
        <f>'Encargos e Benefícios'!D10</f>
        <v>1785.9975000000002</v>
      </c>
      <c r="W11" s="165">
        <f>IF('Encargos e Benefícios'!C10=0,0,'Encargos e Benefícios'!O10/'Encargos e Benefícios'!C10)</f>
        <v>682.20143395833338</v>
      </c>
      <c r="X11" s="209">
        <f>IF('Encargos e Benefícios'!C10=0,0,'Encargos e Benefícios'!V10/'Encargos e Benefícios'!C10)</f>
        <v>892.65005000000008</v>
      </c>
      <c r="Y11" s="210">
        <f>IF('Encargos e Benefícios'!C10=0,0,'Encargos e Benefícios'!W10/'Encargos e Benefícios'!C10)</f>
        <v>3360.8489839583335</v>
      </c>
      <c r="Z11" s="88">
        <v>1493.67</v>
      </c>
      <c r="AA11" s="206">
        <v>1298.8399999999999</v>
      </c>
      <c r="AB11" s="206">
        <v>1717.72</v>
      </c>
      <c r="AC11" s="88"/>
      <c r="AD11" s="165">
        <f t="shared" si="12"/>
        <v>1785.9975000000002</v>
      </c>
      <c r="AE11" s="165">
        <f t="shared" si="13"/>
        <v>682.20143395833338</v>
      </c>
      <c r="AF11" s="165">
        <f>IF('Encargos e Benefícios'!$C10=0,0,$X11+SUM(I11:K11)/$C11)</f>
        <v>892.65005000000008</v>
      </c>
      <c r="AG11" s="203">
        <f>IF('Encargos e Benefícios'!$C10=0,0,SUM(AD11:AF11))</f>
        <v>3360.8489839583335</v>
      </c>
      <c r="AH11" s="165">
        <f t="shared" si="14"/>
        <v>1785.9975000000002</v>
      </c>
      <c r="AI11" s="165">
        <f t="shared" si="15"/>
        <v>682.20143395833338</v>
      </c>
      <c r="AJ11" s="165">
        <f>IF('Encargos e Benefícios'!$C10=0,0,$AF11+SUM(N11:P11)/$C11)</f>
        <v>892.65005000000008</v>
      </c>
      <c r="AK11" s="203">
        <f>IF('Encargos e Benefícios'!$C10=0,0,SUM(AH11:AJ11))</f>
        <v>3360.8489839583335</v>
      </c>
      <c r="AL11" s="165">
        <f t="shared" si="16"/>
        <v>1785.9975000000002</v>
      </c>
      <c r="AM11" s="165">
        <f t="shared" si="17"/>
        <v>682.20143395833338</v>
      </c>
      <c r="AN11" s="165">
        <f>IF('Encargos e Benefícios'!$C10=0,0,$AJ11+SUM(S11:U11)/$C11)</f>
        <v>892.65005000000008</v>
      </c>
      <c r="AO11" s="203">
        <f>IF('Encargos e Benefícios'!$C10=0,0,SUM(AL11:AN11))</f>
        <v>3360.8489839583335</v>
      </c>
      <c r="AP11" s="88"/>
      <c r="AQ11" s="88"/>
      <c r="AR11" s="108"/>
      <c r="AS11" s="108"/>
      <c r="AT11" s="108"/>
      <c r="AU11" s="108"/>
      <c r="AV11" s="108"/>
      <c r="AW11" s="108"/>
      <c r="AX11" s="108"/>
      <c r="AY11" s="108"/>
      <c r="AZ11" s="108"/>
      <c r="BA11" s="108"/>
      <c r="BB11" s="108"/>
      <c r="BC11" s="108"/>
      <c r="BD11" s="108"/>
      <c r="BE11" s="108"/>
      <c r="BF11" s="108"/>
    </row>
    <row r="12" spans="1:58" ht="30" customHeight="1">
      <c r="A12" s="197">
        <v>6</v>
      </c>
      <c r="B12" s="30" t="str">
        <f>'Encargos e Benefícios'!B11</f>
        <v>Supervisor Geral</v>
      </c>
      <c r="C12" s="198">
        <f>'Encargos e Benefícios'!C11</f>
        <v>3</v>
      </c>
      <c r="D12" s="199">
        <v>40</v>
      </c>
      <c r="E12" s="204">
        <v>1</v>
      </c>
      <c r="F12" s="208">
        <v>6</v>
      </c>
      <c r="G12" s="204"/>
      <c r="H12" s="205"/>
      <c r="I12" s="165"/>
      <c r="J12" s="165"/>
      <c r="K12" s="165"/>
      <c r="L12" s="204"/>
      <c r="M12" s="205"/>
      <c r="N12" s="165"/>
      <c r="O12" s="165"/>
      <c r="P12" s="203"/>
      <c r="Q12" s="204"/>
      <c r="R12" s="205"/>
      <c r="S12" s="165">
        <v>0</v>
      </c>
      <c r="T12" s="165">
        <v>0</v>
      </c>
      <c r="U12" s="203">
        <v>0</v>
      </c>
      <c r="V12" s="165">
        <f>'Encargos e Benefícios'!D11</f>
        <v>4683.1154999999999</v>
      </c>
      <c r="W12" s="165">
        <f>IF('Encargos e Benefícios'!C11=0,0,'Encargos e Benefícios'!O11/'Encargos e Benefícios'!C11)</f>
        <v>1918.9065761249997</v>
      </c>
      <c r="X12" s="209">
        <f>IF('Encargos e Benefícios'!C11=0,0,'Encargos e Benefícios'!V11/'Encargos e Benefícios'!C11)</f>
        <v>726.80990000000008</v>
      </c>
      <c r="Y12" s="210">
        <f>IF('Encargos e Benefícios'!C11=0,0,'Encargos e Benefícios'!W11/'Encargos e Benefícios'!C11)</f>
        <v>7328.8319761249995</v>
      </c>
      <c r="Z12" s="88">
        <v>5058.53</v>
      </c>
      <c r="AA12" s="206">
        <v>3891.33</v>
      </c>
      <c r="AB12" s="206">
        <v>6576.35</v>
      </c>
      <c r="AC12" s="88"/>
      <c r="AD12" s="165">
        <f t="shared" si="12"/>
        <v>4683.1154999999999</v>
      </c>
      <c r="AE12" s="165">
        <f t="shared" si="13"/>
        <v>1918.9065761249997</v>
      </c>
      <c r="AF12" s="165">
        <f>IF('Encargos e Benefícios'!$C11=0,0,$X12+SUM(I12:K12)/$C12)</f>
        <v>726.80990000000008</v>
      </c>
      <c r="AG12" s="203">
        <f>IF('Encargos e Benefícios'!$C11=0,0,SUM(AD12:AF12))</f>
        <v>7328.8319761249995</v>
      </c>
      <c r="AH12" s="165">
        <f t="shared" si="14"/>
        <v>4683.1154999999999</v>
      </c>
      <c r="AI12" s="165">
        <f t="shared" si="15"/>
        <v>1918.9065761249997</v>
      </c>
      <c r="AJ12" s="165">
        <f>IF('Encargos e Benefícios'!$C11=0,0,$AF12+SUM(N12:P12)/$C12)</f>
        <v>726.80990000000008</v>
      </c>
      <c r="AK12" s="203">
        <f>IF('Encargos e Benefícios'!$C11=0,0,SUM(AH12:AJ12))</f>
        <v>7328.8319761249995</v>
      </c>
      <c r="AL12" s="165">
        <f t="shared" si="16"/>
        <v>4683.1154999999999</v>
      </c>
      <c r="AM12" s="165">
        <f t="shared" si="17"/>
        <v>1918.9065761249997</v>
      </c>
      <c r="AN12" s="165">
        <f>IF('Encargos e Benefícios'!$C11=0,0,$AJ12+SUM(S12:U12)/$C12)</f>
        <v>726.80990000000008</v>
      </c>
      <c r="AO12" s="203">
        <f>IF('Encargos e Benefícios'!$C11=0,0,SUM(AL12:AN12))</f>
        <v>7328.8319761249995</v>
      </c>
      <c r="AP12" s="88"/>
      <c r="AQ12" s="88"/>
      <c r="AR12" s="108"/>
      <c r="AS12" s="108"/>
      <c r="AT12" s="108"/>
      <c r="AU12" s="108"/>
      <c r="AV12" s="108"/>
      <c r="AW12" s="108"/>
      <c r="AX12" s="108"/>
      <c r="AY12" s="108"/>
      <c r="AZ12" s="108"/>
      <c r="BA12" s="108"/>
      <c r="BB12" s="108"/>
      <c r="BC12" s="108"/>
      <c r="BD12" s="108"/>
      <c r="BE12" s="108"/>
      <c r="BF12" s="108"/>
    </row>
    <row r="13" spans="1:58" ht="15.75" customHeight="1">
      <c r="A13" s="197">
        <v>7</v>
      </c>
      <c r="B13" s="30" t="str">
        <f>'Encargos e Benefícios'!B12</f>
        <v>Supervisor Metodológico</v>
      </c>
      <c r="C13" s="198">
        <f>'Encargos e Benefícios'!C12</f>
        <v>10</v>
      </c>
      <c r="D13" s="199">
        <v>40</v>
      </c>
      <c r="E13" s="204">
        <v>1</v>
      </c>
      <c r="F13" s="208">
        <v>6</v>
      </c>
      <c r="G13" s="204"/>
      <c r="H13" s="205"/>
      <c r="I13" s="165"/>
      <c r="J13" s="165"/>
      <c r="K13" s="165"/>
      <c r="L13" s="204"/>
      <c r="M13" s="205"/>
      <c r="N13" s="165"/>
      <c r="O13" s="165"/>
      <c r="P13" s="203"/>
      <c r="Q13" s="204"/>
      <c r="R13" s="205"/>
      <c r="S13" s="165">
        <v>0</v>
      </c>
      <c r="T13" s="165">
        <v>0</v>
      </c>
      <c r="U13" s="203">
        <v>0</v>
      </c>
      <c r="V13" s="165">
        <f>'Encargos e Benefícios'!D12</f>
        <v>4241.7690000000002</v>
      </c>
      <c r="W13" s="165">
        <f>IF('Encargos e Benefícios'!C12=0,0,'Encargos e Benefícios'!O12/'Encargos e Benefícios'!C12)</f>
        <v>1690.9340810833335</v>
      </c>
      <c r="X13" s="209">
        <f>IF('Encargos e Benefícios'!C12=0,0,'Encargos e Benefícios'!V12/'Encargos e Benefícios'!C12)</f>
        <v>745.30376000000001</v>
      </c>
      <c r="Y13" s="210">
        <f>IF('Encargos e Benefícios'!C12=0,0,'Encargos e Benefícios'!W12/'Encargos e Benefícios'!C12)</f>
        <v>6678.0068410833337</v>
      </c>
      <c r="Z13" s="88">
        <v>3947.55</v>
      </c>
      <c r="AA13" s="206">
        <v>3036.58</v>
      </c>
      <c r="AB13" s="206">
        <v>5131.82</v>
      </c>
      <c r="AC13" s="88"/>
      <c r="AD13" s="165">
        <f t="shared" si="12"/>
        <v>4241.7690000000002</v>
      </c>
      <c r="AE13" s="165">
        <f t="shared" si="13"/>
        <v>1690.9340810833335</v>
      </c>
      <c r="AF13" s="165">
        <f>IF('Encargos e Benefícios'!$C12=0,0,$X13+SUM(I13:K13)/$C13)</f>
        <v>745.30376000000001</v>
      </c>
      <c r="AG13" s="203">
        <f>IF('Encargos e Benefícios'!$C12=0,0,SUM(AD13:AF13))</f>
        <v>6678.0068410833337</v>
      </c>
      <c r="AH13" s="165">
        <f t="shared" si="14"/>
        <v>4241.7690000000002</v>
      </c>
      <c r="AI13" s="165">
        <f t="shared" si="15"/>
        <v>1690.9340810833335</v>
      </c>
      <c r="AJ13" s="165">
        <f>IF('Encargos e Benefícios'!$C12=0,0,$AF13+SUM(N13:P13)/$C13)</f>
        <v>745.30376000000001</v>
      </c>
      <c r="AK13" s="203">
        <f>IF('Encargos e Benefícios'!$C12=0,0,SUM(AH13:AJ13))</f>
        <v>6678.0068410833337</v>
      </c>
      <c r="AL13" s="165">
        <f t="shared" si="16"/>
        <v>4241.7690000000002</v>
      </c>
      <c r="AM13" s="165">
        <f t="shared" si="17"/>
        <v>1690.9340810833335</v>
      </c>
      <c r="AN13" s="165">
        <f>IF('Encargos e Benefícios'!$C12=0,0,$AJ13+SUM(S13:U13)/$C13)</f>
        <v>745.30376000000001</v>
      </c>
      <c r="AO13" s="203">
        <f>IF('Encargos e Benefícios'!$C12=0,0,SUM(AL13:AN13))</f>
        <v>6678.0068410833337</v>
      </c>
      <c r="AP13" s="88"/>
      <c r="AQ13" s="88"/>
      <c r="AR13" s="108"/>
      <c r="AS13" s="108"/>
      <c r="AT13" s="108"/>
      <c r="AU13" s="108"/>
      <c r="AV13" s="108"/>
      <c r="AW13" s="108"/>
      <c r="AX13" s="108"/>
      <c r="AY13" s="108"/>
      <c r="AZ13" s="108"/>
      <c r="BA13" s="108"/>
      <c r="BB13" s="108"/>
      <c r="BC13" s="108"/>
      <c r="BD13" s="108"/>
      <c r="BE13" s="108"/>
      <c r="BF13" s="108"/>
    </row>
    <row r="14" spans="1:58" ht="15.75" customHeight="1">
      <c r="A14" s="197">
        <v>8</v>
      </c>
      <c r="B14" s="30" t="str">
        <f>'Encargos e Benefícios'!B13</f>
        <v>Analista Social</v>
      </c>
      <c r="C14" s="198">
        <f>'Encargos e Benefícios'!C13</f>
        <v>216</v>
      </c>
      <c r="D14" s="199">
        <v>30</v>
      </c>
      <c r="E14" s="204">
        <v>1</v>
      </c>
      <c r="F14" s="208">
        <v>6</v>
      </c>
      <c r="G14" s="204"/>
      <c r="H14" s="205"/>
      <c r="I14" s="165"/>
      <c r="J14" s="165"/>
      <c r="K14" s="165"/>
      <c r="L14" s="204"/>
      <c r="M14" s="205"/>
      <c r="N14" s="165"/>
      <c r="O14" s="165"/>
      <c r="P14" s="203"/>
      <c r="Q14" s="204"/>
      <c r="R14" s="205"/>
      <c r="S14" s="165">
        <v>0</v>
      </c>
      <c r="T14" s="165">
        <v>0</v>
      </c>
      <c r="U14" s="203">
        <v>0</v>
      </c>
      <c r="V14" s="165">
        <f>'Encargos e Benefícios'!D13</f>
        <v>2634.366</v>
      </c>
      <c r="W14" s="165">
        <f>IF('Encargos e Benefícios'!C13=0,0,'Encargos e Benefícios'!O13/'Encargos e Benefícios'!C13)</f>
        <v>1026.5815333148146</v>
      </c>
      <c r="X14" s="209">
        <f>IF('Encargos e Benefícios'!C13=0,0,'Encargos e Benefícios'!V13/'Encargos e Benefícios'!C13)</f>
        <v>841.74794000000009</v>
      </c>
      <c r="Y14" s="210">
        <f>IF('Encargos e Benefícios'!C13=0,0,'Encargos e Benefícios'!W13/'Encargos e Benefícios'!C13)</f>
        <v>4502.695473314815</v>
      </c>
      <c r="Z14" s="88">
        <v>3204.18</v>
      </c>
      <c r="AA14" s="206">
        <v>2563.34</v>
      </c>
      <c r="AB14" s="206">
        <v>4005.23</v>
      </c>
      <c r="AC14" s="88"/>
      <c r="AD14" s="165">
        <f t="shared" si="12"/>
        <v>2634.366</v>
      </c>
      <c r="AE14" s="165">
        <f t="shared" si="13"/>
        <v>1026.5815333148146</v>
      </c>
      <c r="AF14" s="165">
        <f>IF('Encargos e Benefícios'!$C13=0,0,$X14+SUM(I14:K14)/$C14)</f>
        <v>841.74794000000009</v>
      </c>
      <c r="AG14" s="203">
        <f>IF('Encargos e Benefícios'!$C13=0,0,SUM(AD14:AF14))</f>
        <v>4502.695473314815</v>
      </c>
      <c r="AH14" s="165">
        <f t="shared" si="14"/>
        <v>2634.366</v>
      </c>
      <c r="AI14" s="165">
        <f t="shared" si="15"/>
        <v>1026.5815333148146</v>
      </c>
      <c r="AJ14" s="165">
        <f>IF('Encargos e Benefícios'!$C13=0,0,$AF14+SUM(N14:P14)/$C14)</f>
        <v>841.74794000000009</v>
      </c>
      <c r="AK14" s="203">
        <f>IF('Encargos e Benefícios'!$C13=0,0,SUM(AH14:AJ14))</f>
        <v>4502.695473314815</v>
      </c>
      <c r="AL14" s="165">
        <f t="shared" si="16"/>
        <v>2634.366</v>
      </c>
      <c r="AM14" s="165">
        <f t="shared" si="17"/>
        <v>1026.5815333148146</v>
      </c>
      <c r="AN14" s="165">
        <f>IF('Encargos e Benefícios'!$C13=0,0,$AJ14+SUM(S14:U14)/$C14)</f>
        <v>841.74794000000009</v>
      </c>
      <c r="AO14" s="203">
        <f>IF('Encargos e Benefícios'!$C13=0,0,SUM(AL14:AN14))</f>
        <v>4502.695473314815</v>
      </c>
      <c r="AP14" s="88"/>
      <c r="AQ14" s="88"/>
      <c r="AR14" s="108"/>
      <c r="AS14" s="108"/>
      <c r="AT14" s="108"/>
      <c r="AU14" s="108"/>
      <c r="AV14" s="108"/>
      <c r="AW14" s="108"/>
      <c r="AX14" s="108"/>
      <c r="AY14" s="108"/>
      <c r="AZ14" s="108"/>
      <c r="BA14" s="108"/>
      <c r="BB14" s="108"/>
      <c r="BC14" s="108"/>
      <c r="BD14" s="108"/>
      <c r="BE14" s="108"/>
      <c r="BF14" s="108"/>
    </row>
    <row r="15" spans="1:58" ht="15.75" customHeight="1">
      <c r="A15" s="197">
        <v>9</v>
      </c>
      <c r="B15" s="30" t="str">
        <f>'Encargos e Benefícios'!B14</f>
        <v>Gestor Social</v>
      </c>
      <c r="C15" s="198">
        <f>'Encargos e Benefícios'!C14</f>
        <v>30</v>
      </c>
      <c r="D15" s="199">
        <v>40</v>
      </c>
      <c r="E15" s="204">
        <v>1</v>
      </c>
      <c r="F15" s="208">
        <v>6</v>
      </c>
      <c r="G15" s="204"/>
      <c r="H15" s="205"/>
      <c r="I15" s="165"/>
      <c r="J15" s="165"/>
      <c r="K15" s="165"/>
      <c r="L15" s="204"/>
      <c r="M15" s="205"/>
      <c r="N15" s="165"/>
      <c r="O15" s="165"/>
      <c r="P15" s="203"/>
      <c r="Q15" s="204"/>
      <c r="R15" s="205"/>
      <c r="S15" s="165">
        <v>0</v>
      </c>
      <c r="T15" s="165">
        <v>0</v>
      </c>
      <c r="U15" s="203">
        <v>0</v>
      </c>
      <c r="V15" s="165">
        <f>'Encargos e Benefícios'!D14</f>
        <v>4241.7690000000002</v>
      </c>
      <c r="W15" s="165">
        <f>IF('Encargos e Benefícios'!C14=0,0,'Encargos e Benefícios'!O14/'Encargos e Benefícios'!C14)</f>
        <v>1679.1513894166667</v>
      </c>
      <c r="X15" s="209">
        <f>IF('Encargos e Benefícios'!C14=0,0,'Encargos e Benefícios'!V14/'Encargos e Benefícios'!C14)</f>
        <v>745.30376000000012</v>
      </c>
      <c r="Y15" s="210">
        <f>IF('Encargos e Benefícios'!C14=0,0,'Encargos e Benefícios'!W14/'Encargos e Benefícios'!C14)</f>
        <v>6666.2241494166665</v>
      </c>
      <c r="Z15" s="88">
        <v>5315.3</v>
      </c>
      <c r="AA15" s="206">
        <v>4088.69</v>
      </c>
      <c r="AB15" s="206">
        <v>6909.89</v>
      </c>
      <c r="AC15" s="88"/>
      <c r="AD15" s="165">
        <f t="shared" si="12"/>
        <v>4241.7690000000002</v>
      </c>
      <c r="AE15" s="165">
        <f t="shared" si="13"/>
        <v>1679.1513894166667</v>
      </c>
      <c r="AF15" s="165">
        <f>IF('Encargos e Benefícios'!$C14=0,0,$X15+SUM(I15:K15)/$C15)</f>
        <v>745.30376000000012</v>
      </c>
      <c r="AG15" s="203">
        <f>IF('Encargos e Benefícios'!$C14=0,0,SUM(AD15:AF15))</f>
        <v>6666.2241494166665</v>
      </c>
      <c r="AH15" s="165">
        <f t="shared" si="14"/>
        <v>4241.7690000000002</v>
      </c>
      <c r="AI15" s="165">
        <f t="shared" si="15"/>
        <v>1679.1513894166667</v>
      </c>
      <c r="AJ15" s="165">
        <f>IF('Encargos e Benefícios'!$C14=0,0,$AF15+SUM(N15:P15)/$C15)</f>
        <v>745.30376000000012</v>
      </c>
      <c r="AK15" s="203">
        <f>IF('Encargos e Benefícios'!$C14=0,0,SUM(AH15:AJ15))</f>
        <v>6666.2241494166665</v>
      </c>
      <c r="AL15" s="165">
        <f t="shared" si="16"/>
        <v>4241.7690000000002</v>
      </c>
      <c r="AM15" s="165">
        <f t="shared" si="17"/>
        <v>1679.1513894166667</v>
      </c>
      <c r="AN15" s="165">
        <f>IF('Encargos e Benefícios'!$C14=0,0,$AJ15+SUM(S15:U15)/$C15)</f>
        <v>745.30376000000012</v>
      </c>
      <c r="AO15" s="203">
        <f>IF('Encargos e Benefícios'!$C14=0,0,SUM(AL15:AN15))</f>
        <v>6666.2241494166665</v>
      </c>
      <c r="AP15" s="88"/>
      <c r="AQ15" s="88"/>
      <c r="AR15" s="108"/>
      <c r="AS15" s="108"/>
      <c r="AT15" s="108"/>
      <c r="AU15" s="108"/>
      <c r="AV15" s="108"/>
      <c r="AW15" s="108"/>
      <c r="AX15" s="108"/>
      <c r="AY15" s="108"/>
      <c r="AZ15" s="108"/>
      <c r="BA15" s="108"/>
      <c r="BB15" s="108"/>
      <c r="BC15" s="108"/>
      <c r="BD15" s="108"/>
      <c r="BE15" s="108"/>
      <c r="BF15" s="108"/>
    </row>
    <row r="16" spans="1:58" ht="15.75" customHeight="1">
      <c r="A16" s="197">
        <v>10</v>
      </c>
      <c r="B16" s="30" t="str">
        <f>'Encargos e Benefícios'!B15</f>
        <v>Técnico Administrativo</v>
      </c>
      <c r="C16" s="198">
        <f>'Encargos e Benefícios'!C15</f>
        <v>41</v>
      </c>
      <c r="D16" s="199">
        <v>40</v>
      </c>
      <c r="E16" s="204">
        <v>1</v>
      </c>
      <c r="F16" s="208">
        <v>6</v>
      </c>
      <c r="G16" s="204"/>
      <c r="H16" s="205"/>
      <c r="I16" s="165"/>
      <c r="J16" s="165"/>
      <c r="K16" s="165"/>
      <c r="L16" s="204"/>
      <c r="M16" s="205"/>
      <c r="N16" s="165"/>
      <c r="O16" s="165"/>
      <c r="P16" s="203"/>
      <c r="Q16" s="204"/>
      <c r="R16" s="205"/>
      <c r="S16" s="165">
        <v>0</v>
      </c>
      <c r="T16" s="165">
        <v>0</v>
      </c>
      <c r="U16" s="203">
        <v>0</v>
      </c>
      <c r="V16" s="165">
        <f>'Encargos e Benefícios'!D15</f>
        <v>1785.9975000000002</v>
      </c>
      <c r="W16" s="165">
        <f>IF('Encargos e Benefícios'!C15=0,0,'Encargos e Benefícios'!O15/'Encargos e Benefícios'!C15)</f>
        <v>718.50219615345532</v>
      </c>
      <c r="X16" s="209">
        <f>IF('Encargos e Benefícios'!C15=0,0,'Encargos e Benefícios'!V15/'Encargos e Benefícios'!C15)</f>
        <v>892.65004999999996</v>
      </c>
      <c r="Y16" s="210">
        <f>IF('Encargos e Benefícios'!C15=0,0,'Encargos e Benefícios'!W15/'Encargos e Benefícios'!C15)</f>
        <v>3397.1497461534555</v>
      </c>
      <c r="Z16" s="88">
        <v>1636.46</v>
      </c>
      <c r="AA16" s="206">
        <v>1423.1</v>
      </c>
      <c r="AB16" s="206">
        <v>1881.93</v>
      </c>
      <c r="AC16" s="88"/>
      <c r="AD16" s="165">
        <f t="shared" si="12"/>
        <v>1785.9975000000002</v>
      </c>
      <c r="AE16" s="165">
        <f t="shared" si="13"/>
        <v>718.50219615345532</v>
      </c>
      <c r="AF16" s="165">
        <f>IF('Encargos e Benefícios'!$C15=0,0,$X16+SUM(I16:K16)/$C16)</f>
        <v>892.65004999999996</v>
      </c>
      <c r="AG16" s="203">
        <f>IF('Encargos e Benefícios'!$C15=0,0,SUM(AD16:AF16))</f>
        <v>3397.1497461534555</v>
      </c>
      <c r="AH16" s="165">
        <f t="shared" si="14"/>
        <v>1785.9975000000002</v>
      </c>
      <c r="AI16" s="165">
        <f t="shared" si="15"/>
        <v>718.50219615345532</v>
      </c>
      <c r="AJ16" s="165">
        <f>IF('Encargos e Benefícios'!$C15=0,0,$AF16+SUM(N16:P16)/$C16)</f>
        <v>892.65004999999996</v>
      </c>
      <c r="AK16" s="203">
        <f>IF('Encargos e Benefícios'!$C15=0,0,SUM(AH16:AJ16))</f>
        <v>3397.1497461534555</v>
      </c>
      <c r="AL16" s="165">
        <f t="shared" si="16"/>
        <v>1785.9975000000002</v>
      </c>
      <c r="AM16" s="165">
        <f t="shared" si="17"/>
        <v>718.50219615345532</v>
      </c>
      <c r="AN16" s="165">
        <f>IF('Encargos e Benefícios'!$C15=0,0,$AJ16+SUM(S16:U16)/$C16)</f>
        <v>892.65004999999996</v>
      </c>
      <c r="AO16" s="203">
        <f>IF('Encargos e Benefícios'!$C15=0,0,SUM(AL16:AN16))</f>
        <v>3397.1497461534555</v>
      </c>
      <c r="AP16" s="88"/>
      <c r="AQ16" s="88"/>
      <c r="AR16" s="108"/>
      <c r="AS16" s="108"/>
      <c r="AT16" s="108"/>
      <c r="AU16" s="108"/>
      <c r="AV16" s="108"/>
      <c r="AW16" s="108"/>
      <c r="AX16" s="108"/>
      <c r="AY16" s="108"/>
      <c r="AZ16" s="108"/>
      <c r="BA16" s="108"/>
      <c r="BB16" s="108"/>
      <c r="BC16" s="108"/>
      <c r="BD16" s="108"/>
      <c r="BE16" s="108"/>
      <c r="BF16" s="108"/>
    </row>
    <row r="17" spans="1:58" ht="15.75" customHeight="1">
      <c r="A17" s="197">
        <v>11</v>
      </c>
      <c r="B17" s="30" t="str">
        <f>'Encargos e Benefícios'!B16</f>
        <v>Auxiliar de Limpeza</v>
      </c>
      <c r="C17" s="198">
        <f>'Encargos e Benefícios'!C16</f>
        <v>1</v>
      </c>
      <c r="D17" s="199">
        <v>40</v>
      </c>
      <c r="E17" s="204">
        <v>1</v>
      </c>
      <c r="F17" s="208">
        <v>6</v>
      </c>
      <c r="G17" s="204"/>
      <c r="H17" s="205"/>
      <c r="I17" s="165"/>
      <c r="J17" s="165"/>
      <c r="K17" s="165"/>
      <c r="L17" s="204"/>
      <c r="M17" s="205"/>
      <c r="N17" s="165"/>
      <c r="O17" s="165"/>
      <c r="P17" s="203"/>
      <c r="Q17" s="204"/>
      <c r="R17" s="205"/>
      <c r="S17" s="165">
        <v>0</v>
      </c>
      <c r="T17" s="165">
        <v>0</v>
      </c>
      <c r="U17" s="203">
        <v>0</v>
      </c>
      <c r="V17" s="165">
        <f>'Encargos e Benefícios'!D16</f>
        <v>1182.3</v>
      </c>
      <c r="W17" s="165">
        <f>IF('Encargos e Benefícios'!C16=0,0,'Encargos e Benefícios'!O16/'Encargos e Benefícios'!C16)</f>
        <v>550.13075833333335</v>
      </c>
      <c r="X17" s="209">
        <f>IF('Encargos e Benefícios'!C16=0,0,'Encargos e Benefícios'!V16/'Encargos e Benefícios'!C16)</f>
        <v>928.87189999999998</v>
      </c>
      <c r="Y17" s="210">
        <f>IF('Encargos e Benefícios'!C16=0,0,'Encargos e Benefícios'!W16/'Encargos e Benefícios'!C16)</f>
        <v>2661.3026583333335</v>
      </c>
      <c r="Z17" s="88">
        <f>1276.89</f>
        <v>1276.8900000000001</v>
      </c>
      <c r="AA17" s="206">
        <f>1160.81</f>
        <v>1160.81</v>
      </c>
      <c r="AB17" s="206">
        <f>1404.58</f>
        <v>1404.58</v>
      </c>
      <c r="AC17" s="88"/>
      <c r="AD17" s="165">
        <f t="shared" si="12"/>
        <v>1182.3</v>
      </c>
      <c r="AE17" s="165">
        <f t="shared" si="13"/>
        <v>550.13075833333335</v>
      </c>
      <c r="AF17" s="165">
        <f>IF('Encargos e Benefícios'!$C16=0,0,$X17+SUM(I17:K17)/$C17)</f>
        <v>928.87189999999998</v>
      </c>
      <c r="AG17" s="203">
        <f>IF('Encargos e Benefícios'!$C16=0,0,SUM(AD17:AF17))</f>
        <v>2661.3026583333335</v>
      </c>
      <c r="AH17" s="165">
        <f t="shared" si="14"/>
        <v>1182.3</v>
      </c>
      <c r="AI17" s="165">
        <f t="shared" si="15"/>
        <v>550.13075833333335</v>
      </c>
      <c r="AJ17" s="165">
        <f>IF('Encargos e Benefícios'!$C16=0,0,$AF17+SUM(N17:P17)/$C17)</f>
        <v>928.87189999999998</v>
      </c>
      <c r="AK17" s="203">
        <f>IF('Encargos e Benefícios'!$C16=0,0,SUM(AH17:AJ17))</f>
        <v>2661.3026583333335</v>
      </c>
      <c r="AL17" s="165">
        <f t="shared" si="16"/>
        <v>1182.3</v>
      </c>
      <c r="AM17" s="165">
        <f t="shared" si="17"/>
        <v>550.13075833333335</v>
      </c>
      <c r="AN17" s="165">
        <f>IF('Encargos e Benefícios'!$C16=0,0,$AJ17+SUM(S17:U17)/$C17)</f>
        <v>928.87189999999998</v>
      </c>
      <c r="AO17" s="203">
        <f>IF('Encargos e Benefícios'!$C16=0,0,SUM(AL17:AN17))</f>
        <v>2661.3026583333335</v>
      </c>
      <c r="AP17" s="88"/>
      <c r="AQ17" s="88"/>
      <c r="AR17" s="108"/>
      <c r="AS17" s="108"/>
      <c r="AT17" s="108"/>
      <c r="AU17" s="108"/>
      <c r="AV17" s="108"/>
      <c r="AW17" s="108"/>
      <c r="AX17" s="108"/>
      <c r="AY17" s="108"/>
      <c r="AZ17" s="108"/>
      <c r="BA17" s="108"/>
      <c r="BB17" s="108"/>
      <c r="BC17" s="108"/>
      <c r="BD17" s="108"/>
      <c r="BE17" s="108"/>
      <c r="BF17" s="108"/>
    </row>
    <row r="18" spans="1:58" ht="15.75" customHeight="1">
      <c r="A18" s="197">
        <v>12</v>
      </c>
      <c r="B18" s="30" t="str">
        <f>'Encargos e Benefícios'!B17</f>
        <v>Articulador de Prevenção -SELO</v>
      </c>
      <c r="C18" s="198">
        <f>'Encargos e Benefícios'!C17</f>
        <v>1</v>
      </c>
      <c r="D18" s="199">
        <v>40</v>
      </c>
      <c r="E18" s="204">
        <v>1</v>
      </c>
      <c r="F18" s="208">
        <v>6</v>
      </c>
      <c r="G18" s="204"/>
      <c r="H18" s="205"/>
      <c r="I18" s="165"/>
      <c r="J18" s="165"/>
      <c r="K18" s="165"/>
      <c r="L18" s="204"/>
      <c r="M18" s="205"/>
      <c r="N18" s="165"/>
      <c r="O18" s="165"/>
      <c r="P18" s="203"/>
      <c r="Q18" s="204"/>
      <c r="R18" s="205"/>
      <c r="S18" s="165">
        <v>0</v>
      </c>
      <c r="T18" s="165">
        <v>0</v>
      </c>
      <c r="U18" s="203">
        <v>0</v>
      </c>
      <c r="V18" s="165">
        <f>'Encargos e Benefícios'!D17</f>
        <v>3406.8719999999998</v>
      </c>
      <c r="W18" s="165">
        <f>IF('Encargos e Benefícios'!C17=0,0,'Encargos e Benefícios'!O17/'Encargos e Benefícios'!C17)</f>
        <v>1585.2364686666665</v>
      </c>
      <c r="X18" s="209">
        <f>IF('Encargos e Benefícios'!C17=0,0,'Encargos e Benefícios'!V17/'Encargos e Benefícios'!C17)</f>
        <v>795.39757999999995</v>
      </c>
      <c r="Y18" s="210">
        <f>IF('Encargos e Benefícios'!C17=0,0,'Encargos e Benefícios'!W17/'Encargos e Benefícios'!C17)</f>
        <v>5787.5060486666662</v>
      </c>
      <c r="Z18" s="88">
        <v>3204.18</v>
      </c>
      <c r="AA18" s="206">
        <v>2563.34</v>
      </c>
      <c r="AB18" s="206">
        <v>4005.23</v>
      </c>
      <c r="AC18" s="88"/>
      <c r="AD18" s="165">
        <f t="shared" si="12"/>
        <v>3406.8719999999998</v>
      </c>
      <c r="AE18" s="165">
        <f t="shared" si="13"/>
        <v>1585.2364686666665</v>
      </c>
      <c r="AF18" s="165">
        <f>IF('Encargos e Benefícios'!$C17=0,0,$X18+SUM(I18:K18)/$C18)</f>
        <v>795.39757999999995</v>
      </c>
      <c r="AG18" s="203">
        <f>IF('Encargos e Benefícios'!$C17=0,0,SUM(AD18:AF18))</f>
        <v>5787.5060486666662</v>
      </c>
      <c r="AH18" s="165">
        <f t="shared" si="14"/>
        <v>3406.8719999999998</v>
      </c>
      <c r="AI18" s="165">
        <f t="shared" si="15"/>
        <v>1585.2364686666665</v>
      </c>
      <c r="AJ18" s="165">
        <f>IF('Encargos e Benefícios'!$C17=0,0,$AF18+SUM(N18:P18)/$C18)</f>
        <v>795.39757999999995</v>
      </c>
      <c r="AK18" s="203">
        <f>IF('Encargos e Benefícios'!$C17=0,0,SUM(AH18:AJ18))</f>
        <v>5787.5060486666662</v>
      </c>
      <c r="AL18" s="165">
        <f t="shared" si="16"/>
        <v>3406.8719999999998</v>
      </c>
      <c r="AM18" s="165">
        <f t="shared" si="17"/>
        <v>1585.2364686666665</v>
      </c>
      <c r="AN18" s="165">
        <f>IF('Encargos e Benefícios'!$C17=0,0,$AJ18+SUM(S18:U18)/$C18)</f>
        <v>795.39757999999995</v>
      </c>
      <c r="AO18" s="203">
        <f>IF('Encargos e Benefícios'!$C17=0,0,SUM(AL18:AN18))</f>
        <v>5787.5060486666662</v>
      </c>
      <c r="AP18" s="88"/>
      <c r="AQ18" s="88"/>
      <c r="AR18" s="108"/>
      <c r="AS18" s="108"/>
      <c r="AT18" s="108"/>
      <c r="AU18" s="108"/>
      <c r="AV18" s="108"/>
      <c r="AW18" s="108"/>
      <c r="AX18" s="108"/>
      <c r="AY18" s="108"/>
      <c r="AZ18" s="108"/>
      <c r="BA18" s="108"/>
      <c r="BB18" s="108"/>
      <c r="BC18" s="108"/>
      <c r="BD18" s="108"/>
      <c r="BE18" s="108"/>
      <c r="BF18" s="108"/>
    </row>
    <row r="19" spans="1:58" ht="15.75" customHeight="1">
      <c r="A19" s="197">
        <v>13</v>
      </c>
      <c r="B19" s="30" t="str">
        <f>'Encargos e Benefícios'!B18</f>
        <v>Gestor Social (duas (re) implantações)</v>
      </c>
      <c r="C19" s="198">
        <f>'Encargos e Benefícios'!C18</f>
        <v>2</v>
      </c>
      <c r="D19" s="199">
        <v>40</v>
      </c>
      <c r="E19" s="204">
        <v>1</v>
      </c>
      <c r="F19" s="208">
        <v>6</v>
      </c>
      <c r="G19" s="204"/>
      <c r="H19" s="205"/>
      <c r="I19" s="165"/>
      <c r="J19" s="165"/>
      <c r="K19" s="165"/>
      <c r="L19" s="204"/>
      <c r="M19" s="205"/>
      <c r="N19" s="165"/>
      <c r="O19" s="165"/>
      <c r="P19" s="203"/>
      <c r="Q19" s="204"/>
      <c r="R19" s="205"/>
      <c r="S19" s="165">
        <v>0</v>
      </c>
      <c r="T19" s="165">
        <v>0</v>
      </c>
      <c r="U19" s="203">
        <v>0</v>
      </c>
      <c r="V19" s="165">
        <f>'Encargos e Benefícios'!D18</f>
        <v>4241.7690000000002</v>
      </c>
      <c r="W19" s="165">
        <f>IF('Encargos e Benefícios'!C18=0,0,'Encargos e Benefícios'!O18/'Encargos e Benefícios'!C18)</f>
        <v>1620.2379310833333</v>
      </c>
      <c r="X19" s="209">
        <f>IF('Encargos e Benefícios'!C18=0,0,'Encargos e Benefícios'!V18/'Encargos e Benefícios'!C18)</f>
        <v>745.30376000000001</v>
      </c>
      <c r="Y19" s="210">
        <f>IF('Encargos e Benefícios'!C18=0,0,'Encargos e Benefícios'!W18/'Encargos e Benefícios'!C18)</f>
        <v>6607.310691083333</v>
      </c>
      <c r="Z19" s="88">
        <v>5315.3</v>
      </c>
      <c r="AA19" s="206">
        <v>4088.69</v>
      </c>
      <c r="AB19" s="206">
        <v>6909.89</v>
      </c>
      <c r="AC19" s="88"/>
      <c r="AD19" s="165">
        <f t="shared" si="12"/>
        <v>4241.7690000000002</v>
      </c>
      <c r="AE19" s="165">
        <f t="shared" si="13"/>
        <v>1620.2379310833333</v>
      </c>
      <c r="AF19" s="165">
        <f>IF('Encargos e Benefícios'!$C18=0,0,$X19+SUM(I19:K19)/$C19)</f>
        <v>745.30376000000001</v>
      </c>
      <c r="AG19" s="203">
        <f>IF('Encargos e Benefícios'!$C18=0,0,SUM(AD19:AF19))</f>
        <v>6607.310691083333</v>
      </c>
      <c r="AH19" s="165">
        <f t="shared" si="14"/>
        <v>4241.7690000000002</v>
      </c>
      <c r="AI19" s="165">
        <f t="shared" si="15"/>
        <v>1620.2379310833333</v>
      </c>
      <c r="AJ19" s="165">
        <f>IF('Encargos e Benefícios'!$C18=0,0,$AF19+SUM(N19:P19)/$C19)</f>
        <v>745.30376000000001</v>
      </c>
      <c r="AK19" s="203">
        <f>IF('Encargos e Benefícios'!$C18=0,0,SUM(AH19:AJ19))</f>
        <v>6607.310691083333</v>
      </c>
      <c r="AL19" s="165">
        <f t="shared" si="16"/>
        <v>4241.7690000000002</v>
      </c>
      <c r="AM19" s="165">
        <f t="shared" si="17"/>
        <v>1620.2379310833333</v>
      </c>
      <c r="AN19" s="165">
        <f>IF('Encargos e Benefícios'!$C18=0,0,$AJ19+SUM(S19:U19)/$C19)</f>
        <v>745.30376000000001</v>
      </c>
      <c r="AO19" s="203">
        <f>IF('Encargos e Benefícios'!$C18=0,0,SUM(AL19:AN19))</f>
        <v>6607.310691083333</v>
      </c>
      <c r="AP19" s="88"/>
      <c r="AQ19" s="88"/>
      <c r="AR19" s="108"/>
      <c r="AS19" s="108"/>
      <c r="AT19" s="108"/>
      <c r="AU19" s="108"/>
      <c r="AV19" s="108"/>
      <c r="AW19" s="108"/>
      <c r="AX19" s="108"/>
      <c r="AY19" s="108"/>
      <c r="AZ19" s="108"/>
      <c r="BA19" s="108"/>
      <c r="BB19" s="108"/>
      <c r="BC19" s="108"/>
      <c r="BD19" s="108"/>
      <c r="BE19" s="108"/>
      <c r="BF19" s="108"/>
    </row>
    <row r="20" spans="1:58" ht="15.75" customHeight="1">
      <c r="A20" s="197">
        <v>14</v>
      </c>
      <c r="B20" s="30" t="str">
        <f>'Encargos e Benefícios'!B19</f>
        <v>Analista Social (duas (re) implantações)</v>
      </c>
      <c r="C20" s="198">
        <f>'Encargos e Benefícios'!C19</f>
        <v>8</v>
      </c>
      <c r="D20" s="199">
        <v>30</v>
      </c>
      <c r="E20" s="204">
        <v>1</v>
      </c>
      <c r="F20" s="208">
        <v>6</v>
      </c>
      <c r="G20" s="204"/>
      <c r="H20" s="205"/>
      <c r="I20" s="165"/>
      <c r="J20" s="165"/>
      <c r="K20" s="165"/>
      <c r="L20" s="204"/>
      <c r="M20" s="205"/>
      <c r="N20" s="165"/>
      <c r="O20" s="165"/>
      <c r="P20" s="203"/>
      <c r="Q20" s="204"/>
      <c r="R20" s="205"/>
      <c r="S20" s="165">
        <v>0</v>
      </c>
      <c r="T20" s="165">
        <v>0</v>
      </c>
      <c r="U20" s="203">
        <v>0</v>
      </c>
      <c r="V20" s="165">
        <f>'Encargos e Benefícios'!D19</f>
        <v>2634.366</v>
      </c>
      <c r="W20" s="165">
        <f>IF('Encargos e Benefícios'!C19=0,0,'Encargos e Benefícios'!O19/'Encargos e Benefícios'!C19)</f>
        <v>1033.6959476666666</v>
      </c>
      <c r="X20" s="209">
        <f>IF('Encargos e Benefícios'!C19=0,0,'Encargos e Benefícios'!V19/'Encargos e Benefícios'!C19)</f>
        <v>841.74794000000009</v>
      </c>
      <c r="Y20" s="210">
        <f>IF('Encargos e Benefícios'!C19=0,0,'Encargos e Benefícios'!W19/'Encargos e Benefícios'!C19)</f>
        <v>4509.8098876666663</v>
      </c>
      <c r="Z20" s="88">
        <v>3204.18</v>
      </c>
      <c r="AA20" s="206">
        <v>2563.34</v>
      </c>
      <c r="AB20" s="206">
        <v>4005.23</v>
      </c>
      <c r="AC20" s="88"/>
      <c r="AD20" s="165">
        <f t="shared" si="12"/>
        <v>2634.366</v>
      </c>
      <c r="AE20" s="165">
        <f t="shared" si="13"/>
        <v>1033.6959476666666</v>
      </c>
      <c r="AF20" s="165">
        <f>IF('Encargos e Benefícios'!$C19=0,0,$X20+SUM(I20:K20)/$C20)</f>
        <v>841.74794000000009</v>
      </c>
      <c r="AG20" s="203">
        <f>IF('Encargos e Benefícios'!$C19=0,0,SUM(AD20:AF20))</f>
        <v>4509.8098876666663</v>
      </c>
      <c r="AH20" s="165">
        <f t="shared" si="14"/>
        <v>2634.366</v>
      </c>
      <c r="AI20" s="165">
        <f t="shared" si="15"/>
        <v>1033.6959476666666</v>
      </c>
      <c r="AJ20" s="165">
        <f>IF('Encargos e Benefícios'!$C19=0,0,$AF20+SUM(N20:P20)/$C20)</f>
        <v>841.74794000000009</v>
      </c>
      <c r="AK20" s="203">
        <f>IF('Encargos e Benefícios'!$C19=0,0,SUM(AH20:AJ20))</f>
        <v>4509.8098876666663</v>
      </c>
      <c r="AL20" s="165">
        <f t="shared" si="16"/>
        <v>2634.366</v>
      </c>
      <c r="AM20" s="165">
        <f t="shared" si="17"/>
        <v>1033.6959476666666</v>
      </c>
      <c r="AN20" s="165">
        <f>IF('Encargos e Benefícios'!$C19=0,0,$AJ20+SUM(S20:U20)/$C20)</f>
        <v>841.74794000000009</v>
      </c>
      <c r="AO20" s="203">
        <f>IF('Encargos e Benefícios'!$C19=0,0,SUM(AL20:AN20))</f>
        <v>4509.8098876666663</v>
      </c>
      <c r="AP20" s="88"/>
      <c r="AQ20" s="88"/>
      <c r="AR20" s="108"/>
      <c r="AS20" s="108"/>
      <c r="AT20" s="108"/>
      <c r="AU20" s="108"/>
      <c r="AV20" s="108"/>
      <c r="AW20" s="108"/>
      <c r="AX20" s="108"/>
      <c r="AY20" s="108"/>
      <c r="AZ20" s="108"/>
      <c r="BA20" s="108"/>
      <c r="BB20" s="108"/>
      <c r="BC20" s="108"/>
      <c r="BD20" s="108"/>
      <c r="BE20" s="108"/>
      <c r="BF20" s="108"/>
    </row>
    <row r="21" spans="1:58" ht="15.75" customHeight="1">
      <c r="A21" s="197">
        <v>15</v>
      </c>
      <c r="B21" s="30" t="str">
        <f>'Encargos e Benefícios'!B20</f>
        <v>Técnico Admin (duas (re) implantações)</v>
      </c>
      <c r="C21" s="198">
        <f>'Encargos e Benefícios'!C20</f>
        <v>2</v>
      </c>
      <c r="D21" s="199">
        <v>40</v>
      </c>
      <c r="E21" s="204">
        <v>1</v>
      </c>
      <c r="F21" s="208">
        <v>6</v>
      </c>
      <c r="G21" s="204"/>
      <c r="H21" s="205"/>
      <c r="I21" s="165"/>
      <c r="J21" s="165"/>
      <c r="K21" s="165"/>
      <c r="L21" s="204"/>
      <c r="M21" s="205"/>
      <c r="N21" s="165"/>
      <c r="O21" s="165"/>
      <c r="P21" s="203"/>
      <c r="Q21" s="204"/>
      <c r="R21" s="205"/>
      <c r="S21" s="165">
        <v>0</v>
      </c>
      <c r="T21" s="165">
        <v>0</v>
      </c>
      <c r="U21" s="203">
        <v>0</v>
      </c>
      <c r="V21" s="165">
        <f>'Encargos e Benefícios'!D20</f>
        <v>1785.9975000000002</v>
      </c>
      <c r="W21" s="165">
        <f>IF('Encargos e Benefícios'!C20=0,0,'Encargos e Benefícios'!O20/'Encargos e Benefícios'!C20)</f>
        <v>756.61799645833344</v>
      </c>
      <c r="X21" s="209">
        <f>IF('Encargos e Benefícios'!C20=0,0,'Encargos e Benefícios'!V20/'Encargos e Benefícios'!C20)</f>
        <v>892.65005000000008</v>
      </c>
      <c r="Y21" s="210">
        <f>IF('Encargos e Benefícios'!C20=0,0,'Encargos e Benefícios'!W20/'Encargos e Benefícios'!C20)</f>
        <v>3435.265546458334</v>
      </c>
      <c r="Z21" s="88">
        <v>1636.46</v>
      </c>
      <c r="AA21" s="206">
        <v>1423.1</v>
      </c>
      <c r="AB21" s="206">
        <v>1881.93</v>
      </c>
      <c r="AC21" s="88"/>
      <c r="AD21" s="165">
        <f t="shared" si="12"/>
        <v>1785.9975000000002</v>
      </c>
      <c r="AE21" s="165">
        <f t="shared" si="13"/>
        <v>756.61799645833344</v>
      </c>
      <c r="AF21" s="165">
        <f>IF('Encargos e Benefícios'!$C20=0,0,$X21+SUM(I21:K21)/$C21)</f>
        <v>892.65005000000008</v>
      </c>
      <c r="AG21" s="203">
        <f>IF('Encargos e Benefícios'!$C20=0,0,SUM(AD21:AF21))</f>
        <v>3435.265546458334</v>
      </c>
      <c r="AH21" s="165">
        <f t="shared" si="14"/>
        <v>1785.9975000000002</v>
      </c>
      <c r="AI21" s="165">
        <f t="shared" si="15"/>
        <v>756.61799645833344</v>
      </c>
      <c r="AJ21" s="165">
        <f>IF('Encargos e Benefícios'!$C20=0,0,$AF21+SUM(N21:P21)/$C21)</f>
        <v>892.65005000000008</v>
      </c>
      <c r="AK21" s="203">
        <f>IF('Encargos e Benefícios'!$C20=0,0,SUM(AH21:AJ21))</f>
        <v>3435.265546458334</v>
      </c>
      <c r="AL21" s="165">
        <f t="shared" si="16"/>
        <v>1785.9975000000002</v>
      </c>
      <c r="AM21" s="165">
        <f t="shared" si="17"/>
        <v>756.61799645833344</v>
      </c>
      <c r="AN21" s="165">
        <f>IF('Encargos e Benefícios'!$C20=0,0,$AJ21+SUM(S21:U21)/$C21)</f>
        <v>892.65005000000008</v>
      </c>
      <c r="AO21" s="203">
        <f>IF('Encargos e Benefícios'!$C20=0,0,SUM(AL21:AN21))</f>
        <v>3435.265546458334</v>
      </c>
      <c r="AP21" s="88"/>
      <c r="AQ21" s="88"/>
      <c r="AR21" s="108"/>
      <c r="AS21" s="108"/>
      <c r="AT21" s="108"/>
      <c r="AU21" s="108"/>
      <c r="AV21" s="108"/>
      <c r="AW21" s="108"/>
      <c r="AX21" s="108"/>
      <c r="AY21" s="108"/>
      <c r="AZ21" s="108"/>
      <c r="BA21" s="108"/>
      <c r="BB21" s="108"/>
      <c r="BC21" s="108"/>
      <c r="BD21" s="108"/>
      <c r="BE21" s="108"/>
      <c r="BF21" s="108"/>
    </row>
    <row r="22" spans="1:58" ht="15.75" customHeight="1">
      <c r="A22" s="197">
        <v>16</v>
      </c>
      <c r="B22" s="30" t="str">
        <f>'Encargos e Benefícios'!B21</f>
        <v>Gestor Social (duas (re)implantações)</v>
      </c>
      <c r="C22" s="198">
        <f>'Encargos e Benefícios'!C21</f>
        <v>2</v>
      </c>
      <c r="D22" s="199">
        <v>40</v>
      </c>
      <c r="E22" s="204">
        <v>3</v>
      </c>
      <c r="F22" s="208">
        <v>6</v>
      </c>
      <c r="G22" s="204"/>
      <c r="H22" s="205"/>
      <c r="I22" s="165"/>
      <c r="J22" s="165"/>
      <c r="K22" s="165"/>
      <c r="L22" s="204"/>
      <c r="M22" s="205"/>
      <c r="N22" s="165"/>
      <c r="O22" s="165"/>
      <c r="P22" s="203"/>
      <c r="Q22" s="204"/>
      <c r="R22" s="205"/>
      <c r="S22" s="165">
        <v>0</v>
      </c>
      <c r="T22" s="165">
        <v>0</v>
      </c>
      <c r="U22" s="203">
        <v>0</v>
      </c>
      <c r="V22" s="165">
        <f>'Encargos e Benefícios'!D21</f>
        <v>4241.7690000000002</v>
      </c>
      <c r="W22" s="165">
        <f>IF('Encargos e Benefícios'!C21=0,0,'Encargos e Benefícios'!O21/'Encargos e Benefícios'!C21)</f>
        <v>1620.2379310833333</v>
      </c>
      <c r="X22" s="209">
        <f>IF('Encargos e Benefícios'!C21=0,0,'Encargos e Benefícios'!V21/'Encargos e Benefícios'!C21)</f>
        <v>745.30376000000001</v>
      </c>
      <c r="Y22" s="210">
        <f>IF('Encargos e Benefícios'!C21=0,0,'Encargos e Benefícios'!W21/'Encargos e Benefícios'!C21)</f>
        <v>6607.310691083333</v>
      </c>
      <c r="Z22" s="88">
        <v>5315.3</v>
      </c>
      <c r="AA22" s="206">
        <v>4088.69</v>
      </c>
      <c r="AB22" s="206">
        <v>6909.89</v>
      </c>
      <c r="AC22" s="88"/>
      <c r="AD22" s="165">
        <f t="shared" si="12"/>
        <v>4241.7690000000002</v>
      </c>
      <c r="AE22" s="165">
        <f t="shared" si="13"/>
        <v>1620.2379310833333</v>
      </c>
      <c r="AF22" s="165">
        <f>IF('Encargos e Benefícios'!$C21=0,0,$X22+SUM(I22:K22)/$C22)</f>
        <v>745.30376000000001</v>
      </c>
      <c r="AG22" s="203">
        <f>IF('Encargos e Benefícios'!$C21=0,0,SUM(AD22:AF22))</f>
        <v>6607.310691083333</v>
      </c>
      <c r="AH22" s="165">
        <f t="shared" si="14"/>
        <v>4241.7690000000002</v>
      </c>
      <c r="AI22" s="165">
        <f t="shared" si="15"/>
        <v>1620.2379310833333</v>
      </c>
      <c r="AJ22" s="165">
        <f>IF('Encargos e Benefícios'!$C21=0,0,$AF22+SUM(N22:P22)/$C22)</f>
        <v>745.30376000000001</v>
      </c>
      <c r="AK22" s="203">
        <f>IF('Encargos e Benefícios'!$C21=0,0,SUM(AH22:AJ22))</f>
        <v>6607.310691083333</v>
      </c>
      <c r="AL22" s="165">
        <f t="shared" si="16"/>
        <v>4241.7690000000002</v>
      </c>
      <c r="AM22" s="165">
        <f t="shared" si="17"/>
        <v>1620.2379310833333</v>
      </c>
      <c r="AN22" s="165">
        <f>IF('Encargos e Benefícios'!$C21=0,0,$AJ22+SUM(S22:U22)/$C22)</f>
        <v>745.30376000000001</v>
      </c>
      <c r="AO22" s="203">
        <f>IF('Encargos e Benefícios'!$C21=0,0,SUM(AL22:AN22))</f>
        <v>6607.310691083333</v>
      </c>
      <c r="AP22" s="88"/>
      <c r="AQ22" s="88"/>
      <c r="AR22" s="108"/>
      <c r="AS22" s="108"/>
      <c r="AT22" s="108"/>
      <c r="AU22" s="108"/>
      <c r="AV22" s="108"/>
      <c r="AW22" s="108"/>
      <c r="AX22" s="108"/>
      <c r="AY22" s="108"/>
      <c r="AZ22" s="108"/>
      <c r="BA22" s="108"/>
      <c r="BB22" s="108"/>
      <c r="BC22" s="108"/>
      <c r="BD22" s="108"/>
      <c r="BE22" s="108"/>
      <c r="BF22" s="108"/>
    </row>
    <row r="23" spans="1:58" ht="15.75" customHeight="1">
      <c r="A23" s="197">
        <v>17</v>
      </c>
      <c r="B23" s="30" t="str">
        <f>'Encargos e Benefícios'!B22</f>
        <v>Analista Social (duas (re)implantações)</v>
      </c>
      <c r="C23" s="198">
        <f>'Encargos e Benefícios'!C22</f>
        <v>8</v>
      </c>
      <c r="D23" s="199">
        <v>30</v>
      </c>
      <c r="E23" s="204">
        <v>3</v>
      </c>
      <c r="F23" s="208">
        <v>6</v>
      </c>
      <c r="G23" s="204"/>
      <c r="H23" s="205"/>
      <c r="I23" s="165"/>
      <c r="J23" s="165"/>
      <c r="K23" s="165"/>
      <c r="L23" s="204"/>
      <c r="M23" s="205"/>
      <c r="N23" s="165"/>
      <c r="O23" s="165"/>
      <c r="P23" s="203"/>
      <c r="Q23" s="204"/>
      <c r="R23" s="205"/>
      <c r="S23" s="165">
        <v>0</v>
      </c>
      <c r="T23" s="165">
        <v>0</v>
      </c>
      <c r="U23" s="203">
        <v>0</v>
      </c>
      <c r="V23" s="165">
        <f>'Encargos e Benefícios'!D22</f>
        <v>2634.366</v>
      </c>
      <c r="W23" s="165">
        <f>IF('Encargos e Benefícios'!C22=0,0,'Encargos e Benefícios'!O22/'Encargos e Benefícios'!C22)</f>
        <v>1033.6959476666666</v>
      </c>
      <c r="X23" s="209">
        <f>IF('Encargos e Benefícios'!C22=0,0,'Encargos e Benefícios'!V22/'Encargos e Benefícios'!C22)</f>
        <v>841.74794000000009</v>
      </c>
      <c r="Y23" s="210">
        <f>IF('Encargos e Benefícios'!C22=0,0,'Encargos e Benefícios'!W22/'Encargos e Benefícios'!C22)</f>
        <v>4509.8098876666663</v>
      </c>
      <c r="Z23" s="88">
        <v>3204.18</v>
      </c>
      <c r="AA23" s="206">
        <v>2563.34</v>
      </c>
      <c r="AB23" s="206">
        <v>4005.23</v>
      </c>
      <c r="AC23" s="88"/>
      <c r="AD23" s="165">
        <f t="shared" si="12"/>
        <v>2634.366</v>
      </c>
      <c r="AE23" s="165">
        <f t="shared" si="13"/>
        <v>1033.6959476666666</v>
      </c>
      <c r="AF23" s="165">
        <f>IF('Encargos e Benefícios'!$C22=0,0,$X23+SUM(I23:K23)/$C23)</f>
        <v>841.74794000000009</v>
      </c>
      <c r="AG23" s="203">
        <f>IF('Encargos e Benefícios'!$C22=0,0,SUM(AD23:AF23))</f>
        <v>4509.8098876666663</v>
      </c>
      <c r="AH23" s="165">
        <f t="shared" si="14"/>
        <v>2634.366</v>
      </c>
      <c r="AI23" s="165">
        <f t="shared" si="15"/>
        <v>1033.6959476666666</v>
      </c>
      <c r="AJ23" s="165">
        <f>IF('Encargos e Benefícios'!$C22=0,0,$AF23+SUM(N23:P23)/$C23)</f>
        <v>841.74794000000009</v>
      </c>
      <c r="AK23" s="203">
        <f>IF('Encargos e Benefícios'!$C22=0,0,SUM(AH23:AJ23))</f>
        <v>4509.8098876666663</v>
      </c>
      <c r="AL23" s="165">
        <f t="shared" si="16"/>
        <v>2634.366</v>
      </c>
      <c r="AM23" s="165">
        <f t="shared" si="17"/>
        <v>1033.6959476666666</v>
      </c>
      <c r="AN23" s="165">
        <f>IF('Encargos e Benefícios'!$C22=0,0,$AJ23+SUM(S23:U23)/$C23)</f>
        <v>841.74794000000009</v>
      </c>
      <c r="AO23" s="203">
        <f>IF('Encargos e Benefícios'!$C22=0,0,SUM(AL23:AN23))</f>
        <v>4509.8098876666663</v>
      </c>
      <c r="AP23" s="88"/>
      <c r="AQ23" s="88"/>
      <c r="AR23" s="108"/>
      <c r="AS23" s="108"/>
      <c r="AT23" s="108"/>
      <c r="AU23" s="108"/>
      <c r="AV23" s="108"/>
      <c r="AW23" s="108"/>
      <c r="AX23" s="108"/>
      <c r="AY23" s="108"/>
      <c r="AZ23" s="108"/>
      <c r="BA23" s="108"/>
      <c r="BB23" s="108"/>
      <c r="BC23" s="108"/>
      <c r="BD23" s="108"/>
      <c r="BE23" s="108"/>
      <c r="BF23" s="108"/>
    </row>
    <row r="24" spans="1:58" ht="15.75" customHeight="1">
      <c r="A24" s="197">
        <v>18</v>
      </c>
      <c r="B24" s="30" t="str">
        <f>'Encargos e Benefícios'!B23</f>
        <v>Técnico Admin (duas (re)implantações)</v>
      </c>
      <c r="C24" s="198">
        <f>'Encargos e Benefícios'!C23</f>
        <v>2</v>
      </c>
      <c r="D24" s="199">
        <v>40</v>
      </c>
      <c r="E24" s="204">
        <v>3</v>
      </c>
      <c r="F24" s="208">
        <v>6</v>
      </c>
      <c r="G24" s="204"/>
      <c r="H24" s="205"/>
      <c r="I24" s="165"/>
      <c r="J24" s="165"/>
      <c r="K24" s="165"/>
      <c r="L24" s="204"/>
      <c r="M24" s="205"/>
      <c r="N24" s="165"/>
      <c r="O24" s="165"/>
      <c r="P24" s="203"/>
      <c r="Q24" s="204"/>
      <c r="R24" s="205"/>
      <c r="S24" s="165">
        <v>0</v>
      </c>
      <c r="T24" s="165">
        <v>0</v>
      </c>
      <c r="U24" s="203">
        <v>0</v>
      </c>
      <c r="V24" s="165">
        <f>'Encargos e Benefícios'!D23</f>
        <v>1785.9975000000002</v>
      </c>
      <c r="W24" s="165">
        <f>IF('Encargos e Benefícios'!C23=0,0,'Encargos e Benefícios'!O23/'Encargos e Benefícios'!C23)</f>
        <v>682.20143395833338</v>
      </c>
      <c r="X24" s="209">
        <f>IF('Encargos e Benefícios'!C23=0,0,'Encargos e Benefícios'!V23/'Encargos e Benefícios'!C23)</f>
        <v>892.65005000000008</v>
      </c>
      <c r="Y24" s="210">
        <f>IF('Encargos e Benefícios'!C23=0,0,'Encargos e Benefícios'!W23/'Encargos e Benefícios'!C23)</f>
        <v>3360.8489839583335</v>
      </c>
      <c r="Z24" s="88">
        <v>1636.46</v>
      </c>
      <c r="AA24" s="206">
        <v>1423.1</v>
      </c>
      <c r="AB24" s="206">
        <v>1881.93</v>
      </c>
      <c r="AC24" s="88"/>
      <c r="AD24" s="165">
        <f t="shared" si="12"/>
        <v>1785.9975000000002</v>
      </c>
      <c r="AE24" s="165">
        <f t="shared" si="13"/>
        <v>682.20143395833338</v>
      </c>
      <c r="AF24" s="165">
        <f>IF('Encargos e Benefícios'!$C23=0,0,$X24+SUM(I24:K24)/$C24)</f>
        <v>892.65005000000008</v>
      </c>
      <c r="AG24" s="203">
        <f>IF('Encargos e Benefícios'!$C23=0,0,SUM(AD24:AF24))</f>
        <v>3360.8489839583335</v>
      </c>
      <c r="AH24" s="165">
        <f t="shared" si="14"/>
        <v>1785.9975000000002</v>
      </c>
      <c r="AI24" s="165">
        <f t="shared" si="15"/>
        <v>682.20143395833338</v>
      </c>
      <c r="AJ24" s="165">
        <f>IF('Encargos e Benefícios'!$C23=0,0,$AF24+SUM(N24:P24)/$C24)</f>
        <v>892.65005000000008</v>
      </c>
      <c r="AK24" s="203">
        <f>IF('Encargos e Benefícios'!$C23=0,0,SUM(AH24:AJ24))</f>
        <v>3360.8489839583335</v>
      </c>
      <c r="AL24" s="165">
        <f t="shared" si="16"/>
        <v>1785.9975000000002</v>
      </c>
      <c r="AM24" s="165">
        <f t="shared" si="17"/>
        <v>682.20143395833338</v>
      </c>
      <c r="AN24" s="165">
        <f>IF('Encargos e Benefícios'!$C23=0,0,$AJ24+SUM(S24:U24)/$C24)</f>
        <v>892.65005000000008</v>
      </c>
      <c r="AO24" s="203">
        <f>IF('Encargos e Benefícios'!$C23=0,0,SUM(AL24:AN24))</f>
        <v>3360.8489839583335</v>
      </c>
      <c r="AP24" s="88"/>
      <c r="AQ24" s="88"/>
      <c r="AR24" s="108"/>
      <c r="AS24" s="108"/>
      <c r="AT24" s="108"/>
      <c r="AU24" s="108"/>
      <c r="AV24" s="108"/>
      <c r="AW24" s="108"/>
      <c r="AX24" s="108"/>
      <c r="AY24" s="108"/>
      <c r="AZ24" s="108"/>
      <c r="BA24" s="108"/>
      <c r="BB24" s="108"/>
      <c r="BC24" s="108"/>
      <c r="BD24" s="108"/>
      <c r="BE24" s="108"/>
      <c r="BF24" s="108"/>
    </row>
    <row r="25" spans="1:58" ht="15.75" customHeight="1">
      <c r="A25" s="197">
        <v>19</v>
      </c>
      <c r="B25" s="30" t="str">
        <f>'Encargos e Benefícios'!B24</f>
        <v>Gestor Social (uma (re) implantação)</v>
      </c>
      <c r="C25" s="198">
        <f>'Encargos e Benefícios'!C24</f>
        <v>1</v>
      </c>
      <c r="D25" s="199">
        <v>40</v>
      </c>
      <c r="E25" s="204">
        <v>3</v>
      </c>
      <c r="F25" s="208">
        <v>6</v>
      </c>
      <c r="G25" s="204"/>
      <c r="H25" s="205"/>
      <c r="I25" s="165"/>
      <c r="J25" s="165"/>
      <c r="K25" s="165"/>
      <c r="L25" s="204"/>
      <c r="M25" s="205"/>
      <c r="N25" s="165"/>
      <c r="O25" s="165"/>
      <c r="P25" s="203"/>
      <c r="Q25" s="204"/>
      <c r="R25" s="205"/>
      <c r="S25" s="165">
        <v>0</v>
      </c>
      <c r="T25" s="165">
        <v>0</v>
      </c>
      <c r="U25" s="203">
        <v>0</v>
      </c>
      <c r="V25" s="165">
        <f>'Encargos e Benefícios'!D24</f>
        <v>4241.7690000000002</v>
      </c>
      <c r="W25" s="165">
        <f>IF('Encargos e Benefícios'!C24=0,0,'Encargos e Benefícios'!O24/'Encargos e Benefícios'!C24)</f>
        <v>1620.2379310833333</v>
      </c>
      <c r="X25" s="209">
        <f>IF('Encargos e Benefícios'!C24=0,0,'Encargos e Benefícios'!V24/'Encargos e Benefícios'!C24)</f>
        <v>745.30376000000001</v>
      </c>
      <c r="Y25" s="210">
        <f>IF('Encargos e Benefícios'!C24=0,0,'Encargos e Benefícios'!W24/'Encargos e Benefícios'!C24)</f>
        <v>6607.310691083333</v>
      </c>
      <c r="Z25" s="88">
        <v>5315.3</v>
      </c>
      <c r="AA25" s="206">
        <v>4088.69</v>
      </c>
      <c r="AB25" s="206">
        <v>6909.89</v>
      </c>
      <c r="AC25" s="88"/>
      <c r="AD25" s="165">
        <f t="shared" si="12"/>
        <v>4241.7690000000002</v>
      </c>
      <c r="AE25" s="165">
        <f t="shared" si="13"/>
        <v>1620.2379310833333</v>
      </c>
      <c r="AF25" s="165">
        <f>IF('Encargos e Benefícios'!$C24=0,0,$X25+SUM(I25:K25)/$C25)</f>
        <v>745.30376000000001</v>
      </c>
      <c r="AG25" s="203">
        <f>IF('Encargos e Benefícios'!$C24=0,0,SUM(AD25:AF25))</f>
        <v>6607.310691083333</v>
      </c>
      <c r="AH25" s="165">
        <f t="shared" si="14"/>
        <v>4241.7690000000002</v>
      </c>
      <c r="AI25" s="165">
        <f t="shared" si="15"/>
        <v>1620.2379310833333</v>
      </c>
      <c r="AJ25" s="165">
        <f>IF('Encargos e Benefícios'!$C24=0,0,$AF25+SUM(N25:P25)/$C25)</f>
        <v>745.30376000000001</v>
      </c>
      <c r="AK25" s="203">
        <f>IF('Encargos e Benefícios'!$C24=0,0,SUM(AH25:AJ25))</f>
        <v>6607.310691083333</v>
      </c>
      <c r="AL25" s="165">
        <f t="shared" si="16"/>
        <v>4241.7690000000002</v>
      </c>
      <c r="AM25" s="165">
        <f t="shared" si="17"/>
        <v>1620.2379310833333</v>
      </c>
      <c r="AN25" s="165">
        <f>IF('Encargos e Benefícios'!$C24=0,0,$AJ25+SUM(S25:U25)/$C25)</f>
        <v>745.30376000000001</v>
      </c>
      <c r="AO25" s="203">
        <f>IF('Encargos e Benefícios'!$C24=0,0,SUM(AL25:AN25))</f>
        <v>6607.310691083333</v>
      </c>
      <c r="AP25" s="88"/>
      <c r="AQ25" s="88"/>
      <c r="AR25" s="108"/>
      <c r="AS25" s="108"/>
      <c r="AT25" s="108"/>
      <c r="AU25" s="108"/>
      <c r="AV25" s="108"/>
      <c r="AW25" s="108"/>
      <c r="AX25" s="108"/>
      <c r="AY25" s="108"/>
      <c r="AZ25" s="108"/>
      <c r="BA25" s="108"/>
      <c r="BB25" s="108"/>
      <c r="BC25" s="108"/>
      <c r="BD25" s="108"/>
      <c r="BE25" s="108"/>
      <c r="BF25" s="108"/>
    </row>
    <row r="26" spans="1:58" ht="15.75" customHeight="1">
      <c r="A26" s="197">
        <v>20</v>
      </c>
      <c r="B26" s="30" t="str">
        <f>'Encargos e Benefícios'!B25</f>
        <v>Analista Social (uma (re) implantação)</v>
      </c>
      <c r="C26" s="198">
        <f>'Encargos e Benefícios'!C25</f>
        <v>2</v>
      </c>
      <c r="D26" s="199">
        <v>30</v>
      </c>
      <c r="E26" s="204">
        <v>3</v>
      </c>
      <c r="F26" s="208">
        <v>6</v>
      </c>
      <c r="G26" s="204"/>
      <c r="H26" s="205"/>
      <c r="I26" s="165"/>
      <c r="J26" s="165"/>
      <c r="K26" s="165"/>
      <c r="L26" s="204"/>
      <c r="M26" s="205"/>
      <c r="N26" s="165"/>
      <c r="O26" s="165"/>
      <c r="P26" s="203"/>
      <c r="Q26" s="204"/>
      <c r="R26" s="205"/>
      <c r="S26" s="165">
        <v>0</v>
      </c>
      <c r="T26" s="165">
        <v>0</v>
      </c>
      <c r="U26" s="203">
        <v>0</v>
      </c>
      <c r="V26" s="165">
        <f>'Encargos e Benefícios'!D25</f>
        <v>2634.37</v>
      </c>
      <c r="W26" s="165">
        <f>IF('Encargos e Benefícios'!C25=0,0,'Encargos e Benefícios'!O25/'Encargos e Benefícios'!C25)</f>
        <v>1116.0215797222222</v>
      </c>
      <c r="X26" s="209">
        <f>IF('Encargos e Benefícios'!C25=0,0,'Encargos e Benefícios'!V25/'Encargos e Benefícios'!C25)</f>
        <v>841.74770000000001</v>
      </c>
      <c r="Y26" s="210">
        <f>IF('Encargos e Benefícios'!C25=0,0,'Encargos e Benefícios'!W25/'Encargos e Benefícios'!C25)</f>
        <v>4592.1392797222225</v>
      </c>
      <c r="Z26" s="88">
        <v>3204.18</v>
      </c>
      <c r="AA26" s="206">
        <v>2563.34</v>
      </c>
      <c r="AB26" s="206">
        <v>4005.23</v>
      </c>
      <c r="AC26" s="88"/>
      <c r="AD26" s="165">
        <f t="shared" si="12"/>
        <v>2634.37</v>
      </c>
      <c r="AE26" s="165">
        <f t="shared" si="13"/>
        <v>1116.0215797222222</v>
      </c>
      <c r="AF26" s="165">
        <f>IF('Encargos e Benefícios'!$C25=0,0,$X26+SUM(I26:K26)/$C26)</f>
        <v>841.74770000000001</v>
      </c>
      <c r="AG26" s="203">
        <f>IF('Encargos e Benefícios'!$C25=0,0,SUM(AD26:AF26))</f>
        <v>4592.1392797222225</v>
      </c>
      <c r="AH26" s="165">
        <f t="shared" si="14"/>
        <v>2634.37</v>
      </c>
      <c r="AI26" s="165">
        <f t="shared" si="15"/>
        <v>1116.0215797222222</v>
      </c>
      <c r="AJ26" s="165">
        <f>IF('Encargos e Benefícios'!$C25=0,0,$AF26+SUM(N26:P26)/$C26)</f>
        <v>841.74770000000001</v>
      </c>
      <c r="AK26" s="203">
        <f>IF('Encargos e Benefícios'!$C25=0,0,SUM(AH26:AJ26))</f>
        <v>4592.1392797222225</v>
      </c>
      <c r="AL26" s="165">
        <f t="shared" si="16"/>
        <v>2634.37</v>
      </c>
      <c r="AM26" s="165">
        <f t="shared" si="17"/>
        <v>1116.0215797222222</v>
      </c>
      <c r="AN26" s="165">
        <f>IF('Encargos e Benefícios'!$C25=0,0,$AJ26+SUM(S26:U26)/$C26)</f>
        <v>841.74770000000001</v>
      </c>
      <c r="AO26" s="203">
        <f>IF('Encargos e Benefícios'!$C25=0,0,SUM(AL26:AN26))</f>
        <v>4592.1392797222225</v>
      </c>
      <c r="AP26" s="88"/>
      <c r="AQ26" s="88"/>
      <c r="AR26" s="108"/>
      <c r="AS26" s="108"/>
      <c r="AT26" s="108"/>
      <c r="AU26" s="108"/>
      <c r="AV26" s="108"/>
      <c r="AW26" s="108"/>
      <c r="AX26" s="108"/>
      <c r="AY26" s="108"/>
      <c r="AZ26" s="108"/>
      <c r="BA26" s="108"/>
      <c r="BB26" s="108"/>
      <c r="BC26" s="108"/>
      <c r="BD26" s="108"/>
      <c r="BE26" s="108"/>
      <c r="BF26" s="108"/>
    </row>
    <row r="27" spans="1:58" ht="15.75" customHeight="1">
      <c r="A27" s="197">
        <v>21</v>
      </c>
      <c r="B27" s="30" t="str">
        <f>'Encargos e Benefícios'!B26</f>
        <v>Técnico Admin (uma (re) implantação)</v>
      </c>
      <c r="C27" s="198">
        <f>'Encargos e Benefícios'!C26</f>
        <v>1</v>
      </c>
      <c r="D27" s="199">
        <v>40</v>
      </c>
      <c r="E27" s="204">
        <v>3</v>
      </c>
      <c r="F27" s="208">
        <v>6</v>
      </c>
      <c r="G27" s="204"/>
      <c r="H27" s="205"/>
      <c r="I27" s="165"/>
      <c r="J27" s="165"/>
      <c r="K27" s="165"/>
      <c r="L27" s="204"/>
      <c r="M27" s="205"/>
      <c r="N27" s="165"/>
      <c r="O27" s="165"/>
      <c r="P27" s="203"/>
      <c r="Q27" s="204"/>
      <c r="R27" s="205"/>
      <c r="S27" s="165">
        <v>0</v>
      </c>
      <c r="T27" s="165">
        <v>0</v>
      </c>
      <c r="U27" s="203">
        <v>0</v>
      </c>
      <c r="V27" s="165">
        <f>'Encargos e Benefícios'!D26</f>
        <v>1786</v>
      </c>
      <c r="W27" s="165">
        <f>IF('Encargos e Benefícios'!C26=0,0,'Encargos e Benefícios'!O26/'Encargos e Benefícios'!C26)</f>
        <v>682.20238888888889</v>
      </c>
      <c r="X27" s="209">
        <f>IF('Encargos e Benefícios'!C26=0,0,'Encargos e Benefícios'!V26/'Encargos e Benefícios'!C26)</f>
        <v>892.6499</v>
      </c>
      <c r="Y27" s="210">
        <f>IF('Encargos e Benefícios'!C26=0,0,'Encargos e Benefícios'!W26/'Encargos e Benefícios'!C26)</f>
        <v>3360.8522888888888</v>
      </c>
      <c r="Z27" s="88">
        <v>1636.46</v>
      </c>
      <c r="AA27" s="206">
        <v>1423.1</v>
      </c>
      <c r="AB27" s="206">
        <v>1881.93</v>
      </c>
      <c r="AC27" s="88"/>
      <c r="AD27" s="165">
        <f t="shared" si="12"/>
        <v>1786</v>
      </c>
      <c r="AE27" s="165">
        <f t="shared" si="13"/>
        <v>682.20238888888889</v>
      </c>
      <c r="AF27" s="165">
        <f>IF('Encargos e Benefícios'!$C26=0,0,$X27+SUM(I27:K27)/$C27)</f>
        <v>892.6499</v>
      </c>
      <c r="AG27" s="203">
        <f>IF('Encargos e Benefícios'!$C26=0,0,SUM(AD27:AF27))</f>
        <v>3360.8522888888888</v>
      </c>
      <c r="AH27" s="165">
        <f t="shared" si="14"/>
        <v>1786</v>
      </c>
      <c r="AI27" s="165">
        <f t="shared" si="15"/>
        <v>682.20238888888889</v>
      </c>
      <c r="AJ27" s="165">
        <f>IF('Encargos e Benefícios'!$C26=0,0,$AF27+SUM(N27:P27)/$C27)</f>
        <v>892.6499</v>
      </c>
      <c r="AK27" s="203">
        <f>IF('Encargos e Benefícios'!$C26=0,0,SUM(AH27:AJ27))</f>
        <v>3360.8522888888888</v>
      </c>
      <c r="AL27" s="165">
        <f t="shared" si="16"/>
        <v>1786</v>
      </c>
      <c r="AM27" s="165">
        <f t="shared" si="17"/>
        <v>682.20238888888889</v>
      </c>
      <c r="AN27" s="165">
        <f>IF('Encargos e Benefícios'!$C26=0,0,$AJ27+SUM(S27:U27)/$C27)</f>
        <v>892.6499</v>
      </c>
      <c r="AO27" s="203">
        <f>IF('Encargos e Benefícios'!$C26=0,0,SUM(AL27:AN27))</f>
        <v>3360.8522888888888</v>
      </c>
      <c r="AP27" s="88"/>
      <c r="AQ27" s="88"/>
      <c r="AR27" s="108"/>
      <c r="AS27" s="108"/>
      <c r="AT27" s="108"/>
      <c r="AU27" s="108"/>
      <c r="AV27" s="108"/>
      <c r="AW27" s="108"/>
      <c r="AX27" s="108"/>
      <c r="AY27" s="108"/>
      <c r="AZ27" s="108"/>
      <c r="BA27" s="108"/>
      <c r="BB27" s="108"/>
      <c r="BC27" s="108"/>
      <c r="BD27" s="108"/>
      <c r="BE27" s="108"/>
      <c r="BF27" s="108"/>
    </row>
    <row r="28" spans="1:58" ht="15.75" customHeight="1">
      <c r="A28" s="197">
        <v>22</v>
      </c>
      <c r="B28" s="30" t="str">
        <f>'Encargos e Benefícios'!B27</f>
        <v>Gestor Social (uma (re) implantação)</v>
      </c>
      <c r="C28" s="198">
        <f>'Encargos e Benefícios'!C27</f>
        <v>1</v>
      </c>
      <c r="D28" s="199">
        <v>40</v>
      </c>
      <c r="E28" s="204">
        <v>3</v>
      </c>
      <c r="F28" s="208">
        <v>6</v>
      </c>
      <c r="G28" s="204"/>
      <c r="H28" s="205"/>
      <c r="I28" s="165"/>
      <c r="J28" s="165"/>
      <c r="K28" s="165"/>
      <c r="L28" s="204"/>
      <c r="M28" s="205"/>
      <c r="N28" s="165"/>
      <c r="O28" s="165"/>
      <c r="P28" s="203"/>
      <c r="Q28" s="204"/>
      <c r="R28" s="205"/>
      <c r="S28" s="165">
        <v>0</v>
      </c>
      <c r="T28" s="165">
        <v>0</v>
      </c>
      <c r="U28" s="203">
        <v>0</v>
      </c>
      <c r="V28" s="165">
        <f>'Encargos e Benefícios'!D27</f>
        <v>4241.7690000000002</v>
      </c>
      <c r="W28" s="165">
        <f>IF('Encargos e Benefícios'!C27=0,0,'Encargos e Benefícios'!O27/'Encargos e Benefícios'!C27)</f>
        <v>1620.2379310833333</v>
      </c>
      <c r="X28" s="209">
        <f>IF('Encargos e Benefícios'!C27=0,0,'Encargos e Benefícios'!V27/'Encargos e Benefícios'!C27)</f>
        <v>745.30376000000001</v>
      </c>
      <c r="Y28" s="210">
        <f>IF('Encargos e Benefícios'!C27=0,0,'Encargos e Benefícios'!W27/'Encargos e Benefícios'!C27)</f>
        <v>6607.310691083333</v>
      </c>
      <c r="Z28" s="88">
        <v>5058.53</v>
      </c>
      <c r="AA28" s="206">
        <v>3891.33</v>
      </c>
      <c r="AB28" s="206">
        <v>6576.35</v>
      </c>
      <c r="AC28" s="88"/>
      <c r="AD28" s="165">
        <f t="shared" si="12"/>
        <v>4241.7690000000002</v>
      </c>
      <c r="AE28" s="165">
        <f t="shared" si="13"/>
        <v>1620.2379310833333</v>
      </c>
      <c r="AF28" s="165">
        <f>IF('Encargos e Benefícios'!$C27=0,0,$X28+SUM(I28:K28)/$C28)</f>
        <v>745.30376000000001</v>
      </c>
      <c r="AG28" s="203">
        <f>IF('Encargos e Benefícios'!$C27=0,0,SUM(AD28:AF28))</f>
        <v>6607.310691083333</v>
      </c>
      <c r="AH28" s="165">
        <f t="shared" si="14"/>
        <v>4241.7690000000002</v>
      </c>
      <c r="AI28" s="165">
        <f t="shared" si="15"/>
        <v>1620.2379310833333</v>
      </c>
      <c r="AJ28" s="165">
        <f>IF('Encargos e Benefícios'!$C27=0,0,$AF28+SUM(N28:P28)/$C28)</f>
        <v>745.30376000000001</v>
      </c>
      <c r="AK28" s="203">
        <f>IF('Encargos e Benefícios'!$C27=0,0,SUM(AH28:AJ28))</f>
        <v>6607.310691083333</v>
      </c>
      <c r="AL28" s="165">
        <f t="shared" si="16"/>
        <v>4241.7690000000002</v>
      </c>
      <c r="AM28" s="165">
        <f t="shared" si="17"/>
        <v>1620.2379310833333</v>
      </c>
      <c r="AN28" s="165">
        <f>IF('Encargos e Benefícios'!$C27=0,0,$AJ28+SUM(S28:U28)/$C28)</f>
        <v>745.30376000000001</v>
      </c>
      <c r="AO28" s="203">
        <f>IF('Encargos e Benefícios'!$C27=0,0,SUM(AL28:AN28))</f>
        <v>6607.310691083333</v>
      </c>
      <c r="AP28" s="88"/>
      <c r="AQ28" s="88"/>
      <c r="AR28" s="108"/>
      <c r="AS28" s="108"/>
      <c r="AT28" s="108"/>
      <c r="AU28" s="108"/>
      <c r="AV28" s="108"/>
      <c r="AW28" s="108"/>
      <c r="AX28" s="108"/>
      <c r="AY28" s="108"/>
      <c r="AZ28" s="108"/>
      <c r="BA28" s="108"/>
      <c r="BB28" s="108"/>
      <c r="BC28" s="108"/>
      <c r="BD28" s="108"/>
      <c r="BE28" s="108"/>
      <c r="BF28" s="108"/>
    </row>
    <row r="29" spans="1:58" ht="15.75" customHeight="1">
      <c r="A29" s="197">
        <v>23</v>
      </c>
      <c r="B29" s="30" t="str">
        <f>'Encargos e Benefícios'!B28</f>
        <v>Analista Social (uma (re) implantação)</v>
      </c>
      <c r="C29" s="198">
        <f>'Encargos e Benefícios'!C28</f>
        <v>4</v>
      </c>
      <c r="D29" s="199">
        <v>30</v>
      </c>
      <c r="E29" s="204">
        <v>3</v>
      </c>
      <c r="F29" s="208">
        <v>6</v>
      </c>
      <c r="G29" s="204"/>
      <c r="H29" s="205"/>
      <c r="I29" s="165"/>
      <c r="J29" s="165"/>
      <c r="K29" s="165"/>
      <c r="L29" s="204"/>
      <c r="M29" s="205"/>
      <c r="N29" s="165"/>
      <c r="O29" s="165"/>
      <c r="P29" s="203"/>
      <c r="Q29" s="204"/>
      <c r="R29" s="205"/>
      <c r="S29" s="165">
        <v>0</v>
      </c>
      <c r="T29" s="165">
        <v>0</v>
      </c>
      <c r="U29" s="203">
        <v>0</v>
      </c>
      <c r="V29" s="165">
        <f>'Encargos e Benefícios'!D28</f>
        <v>2634.366</v>
      </c>
      <c r="W29" s="165">
        <f>IF('Encargos e Benefícios'!C28=0,0,'Encargos e Benefícios'!O28/'Encargos e Benefícios'!C28)</f>
        <v>1061.1372601666667</v>
      </c>
      <c r="X29" s="209">
        <f>IF('Encargos e Benefícios'!C28=0,0,'Encargos e Benefícios'!V28/'Encargos e Benefícios'!C28)</f>
        <v>841.74794000000009</v>
      </c>
      <c r="Y29" s="210">
        <f>IF('Encargos e Benefícios'!C28=0,0,'Encargos e Benefícios'!W28/'Encargos e Benefícios'!C28)</f>
        <v>4537.2512001666664</v>
      </c>
      <c r="Z29" s="88">
        <v>3204.18</v>
      </c>
      <c r="AA29" s="206">
        <v>2563.34</v>
      </c>
      <c r="AB29" s="206">
        <v>4005.23</v>
      </c>
      <c r="AC29" s="88"/>
      <c r="AD29" s="165">
        <f t="shared" si="12"/>
        <v>2634.366</v>
      </c>
      <c r="AE29" s="165">
        <f t="shared" si="13"/>
        <v>1061.1372601666667</v>
      </c>
      <c r="AF29" s="165">
        <f>IF('Encargos e Benefícios'!$C28=0,0,$X29+SUM(I29:K29)/$C29)</f>
        <v>841.74794000000009</v>
      </c>
      <c r="AG29" s="203">
        <f>IF('Encargos e Benefícios'!$C28=0,0,SUM(AD29:AF29))</f>
        <v>4537.2512001666664</v>
      </c>
      <c r="AH29" s="165">
        <f t="shared" si="14"/>
        <v>2634.366</v>
      </c>
      <c r="AI29" s="165">
        <f t="shared" si="15"/>
        <v>1061.1372601666667</v>
      </c>
      <c r="AJ29" s="165">
        <f>IF('Encargos e Benefícios'!$C28=0,0,$AF29+SUM(N29:P29)/$C29)</f>
        <v>841.74794000000009</v>
      </c>
      <c r="AK29" s="203">
        <f>IF('Encargos e Benefícios'!$C28=0,0,SUM(AH29:AJ29))</f>
        <v>4537.2512001666664</v>
      </c>
      <c r="AL29" s="165">
        <f t="shared" si="16"/>
        <v>2634.366</v>
      </c>
      <c r="AM29" s="165">
        <f t="shared" si="17"/>
        <v>1061.1372601666667</v>
      </c>
      <c r="AN29" s="165">
        <f>IF('Encargos e Benefícios'!$C28=0,0,$AJ29+SUM(S29:U29)/$C29)</f>
        <v>841.74794000000009</v>
      </c>
      <c r="AO29" s="203">
        <f>IF('Encargos e Benefícios'!$C28=0,0,SUM(AL29:AN29))</f>
        <v>4537.2512001666664</v>
      </c>
      <c r="AP29" s="88"/>
      <c r="AQ29" s="88"/>
      <c r="AR29" s="108"/>
      <c r="AS29" s="108"/>
      <c r="AT29" s="108"/>
      <c r="AU29" s="108"/>
      <c r="AV29" s="108"/>
      <c r="AW29" s="108"/>
      <c r="AX29" s="108"/>
      <c r="AY29" s="108"/>
      <c r="AZ29" s="108"/>
      <c r="BA29" s="108"/>
      <c r="BB29" s="108"/>
      <c r="BC29" s="108"/>
      <c r="BD29" s="108"/>
      <c r="BE29" s="108"/>
      <c r="BF29" s="108"/>
    </row>
    <row r="30" spans="1:58" ht="15.75" customHeight="1">
      <c r="A30" s="197">
        <v>24</v>
      </c>
      <c r="B30" s="30" t="str">
        <f>'Encargos e Benefícios'!B29</f>
        <v>Gestor Social (duas (re) implantações)</v>
      </c>
      <c r="C30" s="198">
        <f>'Encargos e Benefícios'!C29</f>
        <v>2</v>
      </c>
      <c r="D30" s="199">
        <v>40</v>
      </c>
      <c r="E30" s="204">
        <v>5</v>
      </c>
      <c r="F30" s="208">
        <v>6</v>
      </c>
      <c r="G30" s="204"/>
      <c r="H30" s="205"/>
      <c r="I30" s="165"/>
      <c r="J30" s="165"/>
      <c r="K30" s="165"/>
      <c r="L30" s="204"/>
      <c r="M30" s="205"/>
      <c r="N30" s="165"/>
      <c r="O30" s="165"/>
      <c r="P30" s="203"/>
      <c r="Q30" s="204"/>
      <c r="R30" s="205"/>
      <c r="S30" s="165">
        <v>0</v>
      </c>
      <c r="T30" s="165">
        <v>0</v>
      </c>
      <c r="U30" s="203">
        <v>0</v>
      </c>
      <c r="V30" s="165">
        <f>'Encargos e Benefícios'!D29</f>
        <v>4241.7690000000002</v>
      </c>
      <c r="W30" s="165">
        <f>IF('Encargos e Benefícios'!C29=0,0,'Encargos e Benefícios'!O29/'Encargos e Benefícios'!C29)</f>
        <v>1620.2379310833333</v>
      </c>
      <c r="X30" s="209">
        <f>IF('Encargos e Benefícios'!C29=0,0,'Encargos e Benefícios'!V29/'Encargos e Benefícios'!C29)</f>
        <v>745.30376000000001</v>
      </c>
      <c r="Y30" s="210">
        <f>IF('Encargos e Benefícios'!C29=0,0,'Encargos e Benefícios'!W29/'Encargos e Benefícios'!C29)</f>
        <v>6607.310691083333</v>
      </c>
      <c r="Z30" s="88">
        <v>5058.53</v>
      </c>
      <c r="AA30" s="206">
        <v>3891.33</v>
      </c>
      <c r="AB30" s="206">
        <v>6576.35</v>
      </c>
      <c r="AC30" s="88"/>
      <c r="AD30" s="165">
        <f t="shared" si="12"/>
        <v>4241.7690000000002</v>
      </c>
      <c r="AE30" s="165">
        <f t="shared" si="13"/>
        <v>1620.2379310833333</v>
      </c>
      <c r="AF30" s="165">
        <f>IF('Encargos e Benefícios'!$C29=0,0,$X30+SUM(I30:K30)/$C30)</f>
        <v>745.30376000000001</v>
      </c>
      <c r="AG30" s="203">
        <f>IF('Encargos e Benefícios'!$C29=0,0,SUM(AD30:AF30))</f>
        <v>6607.310691083333</v>
      </c>
      <c r="AH30" s="165">
        <f t="shared" si="14"/>
        <v>4241.7690000000002</v>
      </c>
      <c r="AI30" s="165">
        <f t="shared" si="15"/>
        <v>1620.2379310833333</v>
      </c>
      <c r="AJ30" s="165">
        <f>IF('Encargos e Benefícios'!$C29=0,0,$AF30+SUM(N30:P30)/$C30)</f>
        <v>745.30376000000001</v>
      </c>
      <c r="AK30" s="203">
        <f>IF('Encargos e Benefícios'!$C29=0,0,SUM(AH30:AJ30))</f>
        <v>6607.310691083333</v>
      </c>
      <c r="AL30" s="165">
        <f t="shared" si="16"/>
        <v>4241.7690000000002</v>
      </c>
      <c r="AM30" s="165">
        <f t="shared" si="17"/>
        <v>1620.2379310833333</v>
      </c>
      <c r="AN30" s="165">
        <f>IF('Encargos e Benefícios'!$C29=0,0,$AJ30+SUM(S30:U30)/$C30)</f>
        <v>745.30376000000001</v>
      </c>
      <c r="AO30" s="203">
        <f>IF('Encargos e Benefícios'!$C29=0,0,SUM(AL30:AN30))</f>
        <v>6607.310691083333</v>
      </c>
      <c r="AP30" s="88"/>
      <c r="AQ30" s="88"/>
      <c r="AR30" s="108"/>
      <c r="AS30" s="108"/>
      <c r="AT30" s="108"/>
      <c r="AU30" s="108"/>
      <c r="AV30" s="108"/>
      <c r="AW30" s="108"/>
      <c r="AX30" s="108"/>
      <c r="AY30" s="108"/>
      <c r="AZ30" s="108"/>
      <c r="BA30" s="108"/>
      <c r="BB30" s="108"/>
      <c r="BC30" s="108"/>
      <c r="BD30" s="108"/>
      <c r="BE30" s="108"/>
      <c r="BF30" s="108"/>
    </row>
    <row r="31" spans="1:58" ht="15.75" customHeight="1">
      <c r="A31" s="197">
        <v>25</v>
      </c>
      <c r="B31" s="30" t="str">
        <f>'Encargos e Benefícios'!B30</f>
        <v>Analista Social (duas (re) implantações)</v>
      </c>
      <c r="C31" s="198">
        <f>'Encargos e Benefícios'!C30</f>
        <v>8</v>
      </c>
      <c r="D31" s="199">
        <v>30</v>
      </c>
      <c r="E31" s="204">
        <v>5</v>
      </c>
      <c r="F31" s="208">
        <v>6</v>
      </c>
      <c r="G31" s="204"/>
      <c r="H31" s="205"/>
      <c r="I31" s="165"/>
      <c r="J31" s="165"/>
      <c r="K31" s="165"/>
      <c r="L31" s="204"/>
      <c r="M31" s="205"/>
      <c r="N31" s="165"/>
      <c r="O31" s="165"/>
      <c r="P31" s="203"/>
      <c r="Q31" s="204"/>
      <c r="R31" s="205"/>
      <c r="S31" s="165">
        <v>0</v>
      </c>
      <c r="T31" s="165">
        <v>0</v>
      </c>
      <c r="U31" s="203">
        <v>0</v>
      </c>
      <c r="V31" s="165">
        <f>'Encargos e Benefícios'!D30</f>
        <v>2634.366</v>
      </c>
      <c r="W31" s="165">
        <f>IF('Encargos e Benefícios'!C30=0,0,'Encargos e Benefícios'!O30/'Encargos e Benefícios'!C30)</f>
        <v>1006.2546351666666</v>
      </c>
      <c r="X31" s="209">
        <f>IF('Encargos e Benefícios'!C30=0,0,'Encargos e Benefícios'!V30/'Encargos e Benefícios'!C30)</f>
        <v>841.74794000000009</v>
      </c>
      <c r="Y31" s="210">
        <f>IF('Encargos e Benefícios'!C30=0,0,'Encargos e Benefícios'!W30/'Encargos e Benefícios'!C30)</f>
        <v>4482.3685751666662</v>
      </c>
      <c r="Z31" s="88">
        <v>3204.18</v>
      </c>
      <c r="AA31" s="206">
        <v>2563.34</v>
      </c>
      <c r="AB31" s="206">
        <v>4005.23</v>
      </c>
      <c r="AC31" s="88"/>
      <c r="AD31" s="165">
        <f t="shared" si="12"/>
        <v>2634.366</v>
      </c>
      <c r="AE31" s="165">
        <f t="shared" si="13"/>
        <v>1006.2546351666666</v>
      </c>
      <c r="AF31" s="165">
        <f>IF('Encargos e Benefícios'!$C30=0,0,$X31+SUM(I31:K31)/$C31)</f>
        <v>841.74794000000009</v>
      </c>
      <c r="AG31" s="203">
        <f>IF('Encargos e Benefícios'!$C30=0,0,SUM(AD31:AF31))</f>
        <v>4482.3685751666662</v>
      </c>
      <c r="AH31" s="165">
        <f t="shared" si="14"/>
        <v>2634.366</v>
      </c>
      <c r="AI31" s="165">
        <f t="shared" si="15"/>
        <v>1006.2546351666666</v>
      </c>
      <c r="AJ31" s="165">
        <f>IF('Encargos e Benefícios'!$C30=0,0,$AF31+SUM(N31:P31)/$C31)</f>
        <v>841.74794000000009</v>
      </c>
      <c r="AK31" s="203">
        <f>IF('Encargos e Benefícios'!$C30=0,0,SUM(AH31:AJ31))</f>
        <v>4482.3685751666662</v>
      </c>
      <c r="AL31" s="165">
        <f t="shared" si="16"/>
        <v>2634.366</v>
      </c>
      <c r="AM31" s="165">
        <f t="shared" si="17"/>
        <v>1006.2546351666666</v>
      </c>
      <c r="AN31" s="165">
        <f>IF('Encargos e Benefícios'!$C30=0,0,$AJ31+SUM(S31:U31)/$C31)</f>
        <v>841.74794000000009</v>
      </c>
      <c r="AO31" s="203">
        <f>IF('Encargos e Benefícios'!$C30=0,0,SUM(AL31:AN31))</f>
        <v>4482.3685751666662</v>
      </c>
      <c r="AP31" s="88"/>
      <c r="AQ31" s="88"/>
      <c r="AR31" s="108"/>
      <c r="AS31" s="108"/>
      <c r="AT31" s="108"/>
      <c r="AU31" s="108"/>
      <c r="AV31" s="108"/>
      <c r="AW31" s="108"/>
      <c r="AX31" s="108"/>
      <c r="AY31" s="108"/>
      <c r="AZ31" s="108"/>
      <c r="BA31" s="108"/>
      <c r="BB31" s="108"/>
      <c r="BC31" s="108"/>
      <c r="BD31" s="108"/>
      <c r="BE31" s="108"/>
      <c r="BF31" s="108"/>
    </row>
    <row r="32" spans="1:58" ht="15.75" customHeight="1">
      <c r="A32" s="197">
        <v>26</v>
      </c>
      <c r="B32" s="30" t="str">
        <f>'Encargos e Benefícios'!B31</f>
        <v>Técnico Admin (duas (re) implantações)</v>
      </c>
      <c r="C32" s="198">
        <f>'Encargos e Benefícios'!C31</f>
        <v>2</v>
      </c>
      <c r="D32" s="199">
        <v>40</v>
      </c>
      <c r="E32" s="204">
        <v>5</v>
      </c>
      <c r="F32" s="208">
        <v>6</v>
      </c>
      <c r="G32" s="204"/>
      <c r="H32" s="205"/>
      <c r="I32" s="165"/>
      <c r="J32" s="165"/>
      <c r="K32" s="165"/>
      <c r="L32" s="204"/>
      <c r="M32" s="205"/>
      <c r="N32" s="165"/>
      <c r="O32" s="165"/>
      <c r="P32" s="203"/>
      <c r="Q32" s="204"/>
      <c r="R32" s="205"/>
      <c r="S32" s="165">
        <v>0</v>
      </c>
      <c r="T32" s="165">
        <v>0</v>
      </c>
      <c r="U32" s="203">
        <v>0</v>
      </c>
      <c r="V32" s="165">
        <f>'Encargos e Benefícios'!D31</f>
        <v>1785.9975000000002</v>
      </c>
      <c r="W32" s="165">
        <f>IF('Encargos e Benefícios'!C31=0,0,'Encargos e Benefícios'!O31/'Encargos e Benefícios'!C31)</f>
        <v>682.20143395833338</v>
      </c>
      <c r="X32" s="209">
        <f>IF('Encargos e Benefícios'!C31=0,0,'Encargos e Benefícios'!V31/'Encargos e Benefícios'!C31)</f>
        <v>892.65005000000008</v>
      </c>
      <c r="Y32" s="210">
        <f>IF('Encargos e Benefícios'!C31=0,0,'Encargos e Benefícios'!W31/'Encargos e Benefícios'!C31)</f>
        <v>3360.8489839583335</v>
      </c>
      <c r="Z32" s="88">
        <v>1636.46</v>
      </c>
      <c r="AA32" s="206">
        <v>1423.1</v>
      </c>
      <c r="AB32" s="206">
        <v>1881.93</v>
      </c>
      <c r="AC32" s="88"/>
      <c r="AD32" s="165">
        <f t="shared" si="12"/>
        <v>1785.9975000000002</v>
      </c>
      <c r="AE32" s="165">
        <f t="shared" si="13"/>
        <v>682.20143395833338</v>
      </c>
      <c r="AF32" s="165">
        <f>IF('Encargos e Benefícios'!$C31=0,0,$X32+SUM(I32:K32)/$C32)</f>
        <v>892.65005000000008</v>
      </c>
      <c r="AG32" s="203">
        <f>IF('Encargos e Benefícios'!$C31=0,0,SUM(AD32:AF32))</f>
        <v>3360.8489839583335</v>
      </c>
      <c r="AH32" s="165">
        <f t="shared" si="14"/>
        <v>1785.9975000000002</v>
      </c>
      <c r="AI32" s="165">
        <f t="shared" si="15"/>
        <v>682.20143395833338</v>
      </c>
      <c r="AJ32" s="165">
        <f>IF('Encargos e Benefícios'!$C31=0,0,$AF32+SUM(N32:P32)/$C32)</f>
        <v>892.65005000000008</v>
      </c>
      <c r="AK32" s="203">
        <f>IF('Encargos e Benefícios'!$C31=0,0,SUM(AH32:AJ32))</f>
        <v>3360.8489839583335</v>
      </c>
      <c r="AL32" s="165">
        <f t="shared" si="16"/>
        <v>1785.9975000000002</v>
      </c>
      <c r="AM32" s="165">
        <f t="shared" si="17"/>
        <v>682.20143395833338</v>
      </c>
      <c r="AN32" s="165">
        <f>IF('Encargos e Benefícios'!$C31=0,0,$AJ32+SUM(S32:U32)/$C32)</f>
        <v>892.65005000000008</v>
      </c>
      <c r="AO32" s="203">
        <f>IF('Encargos e Benefícios'!$C31=0,0,SUM(AL32:AN32))</f>
        <v>3360.8489839583335</v>
      </c>
      <c r="AP32" s="88"/>
      <c r="AQ32" s="88"/>
      <c r="AR32" s="108"/>
      <c r="AS32" s="108"/>
      <c r="AT32" s="108"/>
      <c r="AU32" s="108"/>
      <c r="AV32" s="108"/>
      <c r="AW32" s="108"/>
      <c r="AX32" s="108"/>
      <c r="AY32" s="108"/>
      <c r="AZ32" s="108"/>
      <c r="BA32" s="108"/>
      <c r="BB32" s="108"/>
      <c r="BC32" s="108"/>
      <c r="BD32" s="108"/>
      <c r="BE32" s="108"/>
      <c r="BF32" s="108"/>
    </row>
    <row r="33" spans="1:58" ht="15.75" customHeight="1">
      <c r="A33" s="197">
        <v>27</v>
      </c>
      <c r="B33" s="30" t="str">
        <f>'Encargos e Benefícios'!B32</f>
        <v>Gestor Social (três (re) implantações)</v>
      </c>
      <c r="C33" s="198">
        <f>'Encargos e Benefícios'!C32</f>
        <v>3</v>
      </c>
      <c r="D33" s="199">
        <v>40</v>
      </c>
      <c r="E33" s="204">
        <v>6</v>
      </c>
      <c r="F33" s="208">
        <v>6</v>
      </c>
      <c r="G33" s="204"/>
      <c r="H33" s="205"/>
      <c r="I33" s="165"/>
      <c r="J33" s="165"/>
      <c r="K33" s="165"/>
      <c r="L33" s="204"/>
      <c r="M33" s="205"/>
      <c r="N33" s="165"/>
      <c r="O33" s="165"/>
      <c r="P33" s="203"/>
      <c r="Q33" s="204"/>
      <c r="R33" s="205"/>
      <c r="S33" s="165">
        <v>0</v>
      </c>
      <c r="T33" s="165">
        <v>0</v>
      </c>
      <c r="U33" s="203">
        <v>0</v>
      </c>
      <c r="V33" s="165">
        <f>'Encargos e Benefícios'!D32</f>
        <v>4241.7690000000002</v>
      </c>
      <c r="W33" s="165">
        <f>IF('Encargos e Benefícios'!C32=0,0,'Encargos e Benefícios'!O32/'Encargos e Benefícios'!C32)</f>
        <v>1620.2379310833333</v>
      </c>
      <c r="X33" s="209">
        <f>IF('Encargos e Benefícios'!C32=0,0,'Encargos e Benefícios'!V32/'Encargos e Benefícios'!C32)</f>
        <v>745.30376000000012</v>
      </c>
      <c r="Y33" s="210">
        <f>IF('Encargos e Benefícios'!C32=0,0,'Encargos e Benefícios'!W32/'Encargos e Benefícios'!C32)</f>
        <v>6607.3106910833339</v>
      </c>
      <c r="Z33" s="88">
        <v>5315.3</v>
      </c>
      <c r="AA33" s="206">
        <v>4088.69</v>
      </c>
      <c r="AB33" s="206">
        <v>6909.89</v>
      </c>
      <c r="AC33" s="88"/>
      <c r="AD33" s="165">
        <f t="shared" si="12"/>
        <v>4241.7690000000002</v>
      </c>
      <c r="AE33" s="165">
        <f t="shared" si="13"/>
        <v>1620.2379310833333</v>
      </c>
      <c r="AF33" s="165">
        <f>IF('Encargos e Benefícios'!$C32=0,0,$X33+SUM(I33:K33)/$C33)</f>
        <v>745.30376000000012</v>
      </c>
      <c r="AG33" s="203">
        <f>IF('Encargos e Benefícios'!$C32=0,0,SUM(AD33:AF33))</f>
        <v>6607.310691083333</v>
      </c>
      <c r="AH33" s="165">
        <f t="shared" si="14"/>
        <v>4241.7690000000002</v>
      </c>
      <c r="AI33" s="165">
        <f t="shared" si="15"/>
        <v>1620.2379310833333</v>
      </c>
      <c r="AJ33" s="165">
        <f>IF('Encargos e Benefícios'!$C32=0,0,$AF33+SUM(N33:P33)/$C33)</f>
        <v>745.30376000000012</v>
      </c>
      <c r="AK33" s="203">
        <f>IF('Encargos e Benefícios'!$C32=0,0,SUM(AH33:AJ33))</f>
        <v>6607.310691083333</v>
      </c>
      <c r="AL33" s="165">
        <f t="shared" si="16"/>
        <v>4241.7690000000002</v>
      </c>
      <c r="AM33" s="165">
        <f t="shared" si="17"/>
        <v>1620.2379310833333</v>
      </c>
      <c r="AN33" s="165">
        <f>IF('Encargos e Benefícios'!$C32=0,0,$AJ33+SUM(S33:U33)/$C33)</f>
        <v>745.30376000000012</v>
      </c>
      <c r="AO33" s="203">
        <f>IF('Encargos e Benefícios'!$C32=0,0,SUM(AL33:AN33))</f>
        <v>6607.310691083333</v>
      </c>
      <c r="AP33" s="88"/>
      <c r="AQ33" s="88"/>
      <c r="AR33" s="108"/>
      <c r="AS33" s="108"/>
      <c r="AT33" s="108"/>
      <c r="AU33" s="108"/>
      <c r="AV33" s="108"/>
      <c r="AW33" s="108"/>
      <c r="AX33" s="108"/>
      <c r="AY33" s="108"/>
      <c r="AZ33" s="108"/>
      <c r="BA33" s="108"/>
      <c r="BB33" s="108"/>
      <c r="BC33" s="108"/>
      <c r="BD33" s="108"/>
      <c r="BE33" s="108"/>
      <c r="BF33" s="108"/>
    </row>
    <row r="34" spans="1:58" ht="15.75" customHeight="1">
      <c r="A34" s="197">
        <v>28</v>
      </c>
      <c r="B34" s="30" t="str">
        <f>'Encargos e Benefícios'!B33</f>
        <v>Analista Social (três (re) implantações)</v>
      </c>
      <c r="C34" s="198">
        <f>'Encargos e Benefícios'!C33</f>
        <v>12</v>
      </c>
      <c r="D34" s="199">
        <v>30</v>
      </c>
      <c r="E34" s="204">
        <v>6</v>
      </c>
      <c r="F34" s="208">
        <v>6</v>
      </c>
      <c r="G34" s="204"/>
      <c r="H34" s="205"/>
      <c r="I34" s="165"/>
      <c r="J34" s="165"/>
      <c r="K34" s="165"/>
      <c r="L34" s="204"/>
      <c r="M34" s="205"/>
      <c r="N34" s="165"/>
      <c r="O34" s="165"/>
      <c r="P34" s="203"/>
      <c r="Q34" s="204"/>
      <c r="R34" s="205"/>
      <c r="S34" s="165">
        <v>0</v>
      </c>
      <c r="T34" s="165">
        <v>0</v>
      </c>
      <c r="U34" s="203">
        <v>0</v>
      </c>
      <c r="V34" s="165">
        <f>'Encargos e Benefícios'!D33</f>
        <v>2634.366</v>
      </c>
      <c r="W34" s="165">
        <f>IF('Encargos e Benefícios'!C33=0,0,'Encargos e Benefícios'!O33/'Encargos e Benefícios'!C33)</f>
        <v>1061.1372601666669</v>
      </c>
      <c r="X34" s="209">
        <f>IF('Encargos e Benefícios'!C33=0,0,'Encargos e Benefícios'!V33/'Encargos e Benefícios'!C33)</f>
        <v>841.74794000000009</v>
      </c>
      <c r="Y34" s="210">
        <f>IF('Encargos e Benefícios'!C33=0,0,'Encargos e Benefícios'!W33/'Encargos e Benefícios'!C33)</f>
        <v>4537.2512001666664</v>
      </c>
      <c r="Z34" s="88">
        <v>3204.18</v>
      </c>
      <c r="AA34" s="206">
        <v>2563.34</v>
      </c>
      <c r="AB34" s="206">
        <v>4005.23</v>
      </c>
      <c r="AC34" s="88"/>
      <c r="AD34" s="165">
        <f t="shared" si="12"/>
        <v>2634.366</v>
      </c>
      <c r="AE34" s="165">
        <f t="shared" si="13"/>
        <v>1061.1372601666669</v>
      </c>
      <c r="AF34" s="165">
        <f>IF('Encargos e Benefícios'!$C33=0,0,$X34+SUM(I34:K34)/$C34)</f>
        <v>841.74794000000009</v>
      </c>
      <c r="AG34" s="203">
        <f>IF('Encargos e Benefícios'!$C33=0,0,SUM(AD34:AF34))</f>
        <v>4537.2512001666673</v>
      </c>
      <c r="AH34" s="165">
        <f t="shared" si="14"/>
        <v>2634.366</v>
      </c>
      <c r="AI34" s="165">
        <f t="shared" si="15"/>
        <v>1061.1372601666669</v>
      </c>
      <c r="AJ34" s="165">
        <f>IF('Encargos e Benefícios'!$C33=0,0,$AF34+SUM(N34:P34)/$C34)</f>
        <v>841.74794000000009</v>
      </c>
      <c r="AK34" s="203">
        <f>IF('Encargos e Benefícios'!$C33=0,0,SUM(AH34:AJ34))</f>
        <v>4537.2512001666673</v>
      </c>
      <c r="AL34" s="165">
        <f t="shared" si="16"/>
        <v>2634.366</v>
      </c>
      <c r="AM34" s="165">
        <f t="shared" si="17"/>
        <v>1061.1372601666669</v>
      </c>
      <c r="AN34" s="165">
        <f>IF('Encargos e Benefícios'!$C33=0,0,$AJ34+SUM(S34:U34)/$C34)</f>
        <v>841.74794000000009</v>
      </c>
      <c r="AO34" s="203">
        <f>IF('Encargos e Benefícios'!$C33=0,0,SUM(AL34:AN34))</f>
        <v>4537.2512001666673</v>
      </c>
      <c r="AP34" s="88"/>
      <c r="AQ34" s="88"/>
      <c r="AR34" s="108"/>
      <c r="AS34" s="108"/>
      <c r="AT34" s="108"/>
      <c r="AU34" s="108"/>
      <c r="AV34" s="108"/>
      <c r="AW34" s="108"/>
      <c r="AX34" s="108"/>
      <c r="AY34" s="108"/>
      <c r="AZ34" s="108"/>
      <c r="BA34" s="108"/>
      <c r="BB34" s="108"/>
      <c r="BC34" s="108"/>
      <c r="BD34" s="108"/>
      <c r="BE34" s="108"/>
      <c r="BF34" s="108"/>
    </row>
    <row r="35" spans="1:58" ht="15.75" customHeight="1">
      <c r="A35" s="197">
        <v>29</v>
      </c>
      <c r="B35" s="30" t="str">
        <f>'Encargos e Benefícios'!B34</f>
        <v>Técnico Admin (três (re) implantações)</v>
      </c>
      <c r="C35" s="198">
        <f>'Encargos e Benefícios'!C34</f>
        <v>3</v>
      </c>
      <c r="D35" s="199">
        <v>40</v>
      </c>
      <c r="E35" s="204">
        <v>6</v>
      </c>
      <c r="F35" s="208">
        <v>6</v>
      </c>
      <c r="G35" s="204"/>
      <c r="H35" s="205"/>
      <c r="I35" s="165"/>
      <c r="J35" s="165"/>
      <c r="K35" s="165"/>
      <c r="L35" s="204"/>
      <c r="M35" s="205"/>
      <c r="N35" s="165"/>
      <c r="O35" s="165"/>
      <c r="P35" s="203"/>
      <c r="Q35" s="204"/>
      <c r="R35" s="205"/>
      <c r="S35" s="165">
        <v>0</v>
      </c>
      <c r="T35" s="165">
        <v>0</v>
      </c>
      <c r="U35" s="203">
        <v>0</v>
      </c>
      <c r="V35" s="165">
        <f>'Encargos e Benefícios'!D34</f>
        <v>1785.9975000000002</v>
      </c>
      <c r="W35" s="165">
        <f>IF('Encargos e Benefícios'!C34=0,0,'Encargos e Benefícios'!O34/'Encargos e Benefícios'!C34)</f>
        <v>682.2014339583335</v>
      </c>
      <c r="X35" s="209">
        <f>IF('Encargos e Benefícios'!C34=0,0,'Encargos e Benefícios'!V34/'Encargos e Benefícios'!C34)</f>
        <v>892.65005000000008</v>
      </c>
      <c r="Y35" s="210">
        <f>IF('Encargos e Benefícios'!C34=0,0,'Encargos e Benefícios'!W34/'Encargos e Benefícios'!C34)</f>
        <v>3360.848983958334</v>
      </c>
      <c r="Z35" s="88">
        <v>1636.46</v>
      </c>
      <c r="AA35" s="206">
        <v>1423.1</v>
      </c>
      <c r="AB35" s="206">
        <v>1881.93</v>
      </c>
      <c r="AC35" s="88"/>
      <c r="AD35" s="165">
        <f t="shared" si="12"/>
        <v>1785.9975000000002</v>
      </c>
      <c r="AE35" s="165">
        <f t="shared" si="13"/>
        <v>682.2014339583335</v>
      </c>
      <c r="AF35" s="165">
        <f>IF('Encargos e Benefícios'!$C34=0,0,$X35+SUM(I35:K35)/$C35)</f>
        <v>892.65005000000008</v>
      </c>
      <c r="AG35" s="203">
        <f>IF('Encargos e Benefícios'!$C34=0,0,SUM(AD35:AF35))</f>
        <v>3360.848983958334</v>
      </c>
      <c r="AH35" s="165">
        <f t="shared" si="14"/>
        <v>1785.9975000000002</v>
      </c>
      <c r="AI35" s="165">
        <f t="shared" si="15"/>
        <v>682.2014339583335</v>
      </c>
      <c r="AJ35" s="165">
        <f>IF('Encargos e Benefícios'!$C34=0,0,$AF35+SUM(N35:P35)/$C35)</f>
        <v>892.65005000000008</v>
      </c>
      <c r="AK35" s="203">
        <f>IF('Encargos e Benefícios'!$C34=0,0,SUM(AH35:AJ35))</f>
        <v>3360.848983958334</v>
      </c>
      <c r="AL35" s="165">
        <f t="shared" si="16"/>
        <v>1785.9975000000002</v>
      </c>
      <c r="AM35" s="165">
        <f t="shared" si="17"/>
        <v>682.2014339583335</v>
      </c>
      <c r="AN35" s="165">
        <f>IF('Encargos e Benefícios'!$C34=0,0,$AJ35+SUM(S35:U35)/$C35)</f>
        <v>892.65005000000008</v>
      </c>
      <c r="AO35" s="203">
        <f>IF('Encargos e Benefícios'!$C34=0,0,SUM(AL35:AN35))</f>
        <v>3360.848983958334</v>
      </c>
      <c r="AP35" s="88"/>
      <c r="AQ35" s="88"/>
      <c r="AR35" s="108"/>
      <c r="AS35" s="108"/>
      <c r="AT35" s="108"/>
      <c r="AU35" s="108"/>
      <c r="AV35" s="108"/>
      <c r="AW35" s="108"/>
      <c r="AX35" s="108"/>
      <c r="AY35" s="108"/>
      <c r="AZ35" s="108"/>
      <c r="BA35" s="108"/>
      <c r="BB35" s="108"/>
      <c r="BC35" s="108"/>
      <c r="BD35" s="108"/>
      <c r="BE35" s="108"/>
      <c r="BF35" s="108"/>
    </row>
    <row r="36" spans="1:58" ht="15.75" customHeight="1">
      <c r="A36" s="197">
        <v>30</v>
      </c>
      <c r="B36" s="30" t="str">
        <f>'Encargos e Benefícios'!B35</f>
        <v>Gestor Social (duas (re) implantações)</v>
      </c>
      <c r="C36" s="198">
        <f>'Encargos e Benefícios'!C35</f>
        <v>2</v>
      </c>
      <c r="D36" s="199">
        <v>40</v>
      </c>
      <c r="E36" s="204">
        <v>6</v>
      </c>
      <c r="F36" s="208">
        <v>6</v>
      </c>
      <c r="G36" s="204"/>
      <c r="H36" s="205"/>
      <c r="I36" s="165"/>
      <c r="J36" s="165"/>
      <c r="K36" s="165"/>
      <c r="L36" s="204"/>
      <c r="M36" s="205"/>
      <c r="N36" s="165"/>
      <c r="O36" s="165"/>
      <c r="P36" s="203"/>
      <c r="Q36" s="204"/>
      <c r="R36" s="205"/>
      <c r="S36" s="165">
        <v>0</v>
      </c>
      <c r="T36" s="165">
        <v>0</v>
      </c>
      <c r="U36" s="203">
        <v>0</v>
      </c>
      <c r="V36" s="165">
        <f>'Encargos e Benefícios'!D35</f>
        <v>4241.7690000000002</v>
      </c>
      <c r="W36" s="165">
        <f>IF('Encargos e Benefícios'!C35=0,0,'Encargos e Benefícios'!O35/'Encargos e Benefícios'!C35)</f>
        <v>1620.2379310833333</v>
      </c>
      <c r="X36" s="209">
        <f>IF('Encargos e Benefícios'!C35=0,0,'Encargos e Benefícios'!V35/'Encargos e Benefícios'!C35)</f>
        <v>745.30376000000001</v>
      </c>
      <c r="Y36" s="210">
        <f>IF('Encargos e Benefícios'!C35=0,0,'Encargos e Benefícios'!W35/'Encargos e Benefícios'!C35)</f>
        <v>6607.310691083333</v>
      </c>
      <c r="Z36" s="88">
        <v>5315.3</v>
      </c>
      <c r="AA36" s="206">
        <v>4088.69</v>
      </c>
      <c r="AB36" s="206">
        <v>6909.89</v>
      </c>
      <c r="AC36" s="88"/>
      <c r="AD36" s="165">
        <f t="shared" si="12"/>
        <v>4241.7690000000002</v>
      </c>
      <c r="AE36" s="165">
        <f t="shared" si="13"/>
        <v>1620.2379310833333</v>
      </c>
      <c r="AF36" s="165">
        <f>IF('Encargos e Benefícios'!$C35=0,0,$X36+SUM(I36:K36)/$C36)</f>
        <v>745.30376000000001</v>
      </c>
      <c r="AG36" s="203">
        <f>IF('Encargos e Benefícios'!$C35=0,0,SUM(AD36:AF36))</f>
        <v>6607.310691083333</v>
      </c>
      <c r="AH36" s="165">
        <f t="shared" si="14"/>
        <v>4241.7690000000002</v>
      </c>
      <c r="AI36" s="165">
        <f t="shared" si="15"/>
        <v>1620.2379310833333</v>
      </c>
      <c r="AJ36" s="165">
        <f>IF('Encargos e Benefícios'!$C35=0,0,$AF36+SUM(N36:P36)/$C36)</f>
        <v>745.30376000000001</v>
      </c>
      <c r="AK36" s="203">
        <f>IF('Encargos e Benefícios'!$C35=0,0,SUM(AH36:AJ36))</f>
        <v>6607.310691083333</v>
      </c>
      <c r="AL36" s="165">
        <f t="shared" si="16"/>
        <v>4241.7690000000002</v>
      </c>
      <c r="AM36" s="165">
        <f t="shared" si="17"/>
        <v>1620.2379310833333</v>
      </c>
      <c r="AN36" s="165">
        <f>IF('Encargos e Benefícios'!$C35=0,0,$AJ36+SUM(S36:U36)/$C36)</f>
        <v>745.30376000000001</v>
      </c>
      <c r="AO36" s="203">
        <f>IF('Encargos e Benefícios'!$C35=0,0,SUM(AL36:AN36))</f>
        <v>6607.310691083333</v>
      </c>
      <c r="AP36" s="88"/>
      <c r="AQ36" s="88"/>
      <c r="AR36" s="108"/>
      <c r="AS36" s="108"/>
      <c r="AT36" s="108"/>
      <c r="AU36" s="108"/>
      <c r="AV36" s="108"/>
      <c r="AW36" s="108"/>
      <c r="AX36" s="108"/>
      <c r="AY36" s="108"/>
      <c r="AZ36" s="108"/>
      <c r="BA36" s="108"/>
      <c r="BB36" s="108"/>
      <c r="BC36" s="108"/>
      <c r="BD36" s="108"/>
      <c r="BE36" s="108"/>
      <c r="BF36" s="108"/>
    </row>
    <row r="37" spans="1:58" ht="15.75" customHeight="1">
      <c r="A37" s="197">
        <v>31</v>
      </c>
      <c r="B37" s="30" t="str">
        <f>'Encargos e Benefícios'!B36</f>
        <v>Analista Social (duas (re) implantações)</v>
      </c>
      <c r="C37" s="198">
        <f>'Encargos e Benefícios'!C36</f>
        <v>8</v>
      </c>
      <c r="D37" s="199">
        <v>30</v>
      </c>
      <c r="E37" s="204">
        <v>6</v>
      </c>
      <c r="F37" s="208">
        <v>6</v>
      </c>
      <c r="G37" s="204"/>
      <c r="H37" s="205"/>
      <c r="I37" s="165"/>
      <c r="J37" s="165"/>
      <c r="K37" s="165"/>
      <c r="L37" s="204"/>
      <c r="M37" s="205"/>
      <c r="N37" s="165"/>
      <c r="O37" s="165"/>
      <c r="P37" s="203"/>
      <c r="Q37" s="204"/>
      <c r="R37" s="205"/>
      <c r="S37" s="165">
        <v>0</v>
      </c>
      <c r="T37" s="165">
        <v>0</v>
      </c>
      <c r="U37" s="203">
        <v>0</v>
      </c>
      <c r="V37" s="165">
        <f>'Encargos e Benefícios'!D36</f>
        <v>2634.366</v>
      </c>
      <c r="W37" s="165">
        <f>IF('Encargos e Benefícios'!C36=0,0,'Encargos e Benefícios'!O36/'Encargos e Benefícios'!C36)</f>
        <v>1061.1372601666667</v>
      </c>
      <c r="X37" s="209">
        <f>IF('Encargos e Benefícios'!C36=0,0,'Encargos e Benefícios'!V36/'Encargos e Benefícios'!C36)</f>
        <v>841.74794000000009</v>
      </c>
      <c r="Y37" s="210">
        <f>IF('Encargos e Benefícios'!C36=0,0,'Encargos e Benefícios'!W36/'Encargos e Benefícios'!C36)</f>
        <v>4537.2512001666664</v>
      </c>
      <c r="Z37" s="88">
        <v>3204.18</v>
      </c>
      <c r="AA37" s="206">
        <v>2563.34</v>
      </c>
      <c r="AB37" s="206">
        <v>4005.23</v>
      </c>
      <c r="AC37" s="88"/>
      <c r="AD37" s="165">
        <f t="shared" si="12"/>
        <v>2634.366</v>
      </c>
      <c r="AE37" s="165">
        <f t="shared" si="13"/>
        <v>1061.1372601666667</v>
      </c>
      <c r="AF37" s="165">
        <f>IF('Encargos e Benefícios'!$C36=0,0,$X37+SUM(I37:K37)/$C37)</f>
        <v>841.74794000000009</v>
      </c>
      <c r="AG37" s="203">
        <f>IF('Encargos e Benefícios'!$C36=0,0,SUM(AD37:AF37))</f>
        <v>4537.2512001666664</v>
      </c>
      <c r="AH37" s="165">
        <f t="shared" si="14"/>
        <v>2634.366</v>
      </c>
      <c r="AI37" s="165">
        <f t="shared" si="15"/>
        <v>1061.1372601666667</v>
      </c>
      <c r="AJ37" s="165">
        <f>IF('Encargos e Benefícios'!$C36=0,0,$AF37+SUM(N37:P37)/$C37)</f>
        <v>841.74794000000009</v>
      </c>
      <c r="AK37" s="203">
        <f>IF('Encargos e Benefícios'!$C36=0,0,SUM(AH37:AJ37))</f>
        <v>4537.2512001666664</v>
      </c>
      <c r="AL37" s="165">
        <f t="shared" si="16"/>
        <v>2634.366</v>
      </c>
      <c r="AM37" s="165">
        <f t="shared" si="17"/>
        <v>1061.1372601666667</v>
      </c>
      <c r="AN37" s="165">
        <f>IF('Encargos e Benefícios'!$C36=0,0,$AJ37+SUM(S37:U37)/$C37)</f>
        <v>841.74794000000009</v>
      </c>
      <c r="AO37" s="203">
        <f>IF('Encargos e Benefícios'!$C36=0,0,SUM(AL37:AN37))</f>
        <v>4537.2512001666664</v>
      </c>
      <c r="AP37" s="88"/>
      <c r="AQ37" s="88"/>
      <c r="AR37" s="108"/>
      <c r="AS37" s="108"/>
      <c r="AT37" s="108"/>
      <c r="AU37" s="108"/>
      <c r="AV37" s="108"/>
      <c r="AW37" s="108"/>
      <c r="AX37" s="108"/>
      <c r="AY37" s="108"/>
      <c r="AZ37" s="108"/>
      <c r="BA37" s="108"/>
      <c r="BB37" s="108"/>
      <c r="BC37" s="108"/>
      <c r="BD37" s="108"/>
      <c r="BE37" s="108"/>
      <c r="BF37" s="108"/>
    </row>
    <row r="38" spans="1:58" ht="15.75" customHeight="1">
      <c r="A38" s="197">
        <v>32</v>
      </c>
      <c r="B38" s="30" t="str">
        <f>'Encargos e Benefícios'!B37</f>
        <v>Técnico Admin (duas (re) implantações)</v>
      </c>
      <c r="C38" s="198">
        <f>'Encargos e Benefícios'!C37</f>
        <v>2</v>
      </c>
      <c r="D38" s="199">
        <v>40</v>
      </c>
      <c r="E38" s="204">
        <v>6</v>
      </c>
      <c r="F38" s="208">
        <v>6</v>
      </c>
      <c r="G38" s="204"/>
      <c r="H38" s="205"/>
      <c r="I38" s="165"/>
      <c r="J38" s="165"/>
      <c r="K38" s="165"/>
      <c r="L38" s="204"/>
      <c r="M38" s="205"/>
      <c r="N38" s="165"/>
      <c r="O38" s="165"/>
      <c r="P38" s="203"/>
      <c r="Q38" s="204"/>
      <c r="R38" s="205"/>
      <c r="S38" s="165">
        <v>0</v>
      </c>
      <c r="T38" s="165">
        <v>0</v>
      </c>
      <c r="U38" s="203">
        <v>0</v>
      </c>
      <c r="V38" s="165">
        <f>'Encargos e Benefícios'!D37</f>
        <v>1785.9975000000002</v>
      </c>
      <c r="W38" s="165">
        <f>IF('Encargos e Benefícios'!C37=0,0,'Encargos e Benefícios'!O37/'Encargos e Benefícios'!C37)</f>
        <v>682.20143395833338</v>
      </c>
      <c r="X38" s="209">
        <f>IF('Encargos e Benefícios'!C37=0,0,'Encargos e Benefícios'!V37/'Encargos e Benefícios'!C37)</f>
        <v>892.65005000000008</v>
      </c>
      <c r="Y38" s="210">
        <f>IF('Encargos e Benefícios'!C37=0,0,'Encargos e Benefícios'!W37/'Encargos e Benefícios'!C37)</f>
        <v>3360.8489839583335</v>
      </c>
      <c r="Z38" s="88">
        <v>1636.46</v>
      </c>
      <c r="AA38" s="206">
        <v>1423.1</v>
      </c>
      <c r="AB38" s="206">
        <v>1881.93</v>
      </c>
      <c r="AC38" s="88"/>
      <c r="AD38" s="165">
        <f t="shared" si="12"/>
        <v>1785.9975000000002</v>
      </c>
      <c r="AE38" s="165">
        <f t="shared" si="13"/>
        <v>682.20143395833338</v>
      </c>
      <c r="AF38" s="165">
        <f>IF('Encargos e Benefícios'!$C37=0,0,$X38+SUM(I38:K38)/$C38)</f>
        <v>892.65005000000008</v>
      </c>
      <c r="AG38" s="203">
        <f>IF('Encargos e Benefícios'!$C37=0,0,SUM(AD38:AF38))</f>
        <v>3360.8489839583335</v>
      </c>
      <c r="AH38" s="165">
        <f t="shared" si="14"/>
        <v>1785.9975000000002</v>
      </c>
      <c r="AI38" s="165">
        <f t="shared" si="15"/>
        <v>682.20143395833338</v>
      </c>
      <c r="AJ38" s="165">
        <f>IF('Encargos e Benefícios'!$C37=0,0,$AF38+SUM(N38:P38)/$C38)</f>
        <v>892.65005000000008</v>
      </c>
      <c r="AK38" s="203">
        <f>IF('Encargos e Benefícios'!$C37=0,0,SUM(AH38:AJ38))</f>
        <v>3360.8489839583335</v>
      </c>
      <c r="AL38" s="165">
        <f t="shared" si="16"/>
        <v>1785.9975000000002</v>
      </c>
      <c r="AM38" s="165">
        <f t="shared" si="17"/>
        <v>682.20143395833338</v>
      </c>
      <c r="AN38" s="165">
        <f>IF('Encargos e Benefícios'!$C37=0,0,$AJ38+SUM(S38:U38)/$C38)</f>
        <v>892.65005000000008</v>
      </c>
      <c r="AO38" s="203">
        <f>IF('Encargos e Benefícios'!$C37=0,0,SUM(AL38:AN38))</f>
        <v>3360.8489839583335</v>
      </c>
      <c r="AP38" s="88"/>
      <c r="AQ38" s="88"/>
      <c r="AR38" s="108"/>
      <c r="AS38" s="108"/>
      <c r="AT38" s="108"/>
      <c r="AU38" s="108"/>
      <c r="AV38" s="108"/>
      <c r="AW38" s="108"/>
      <c r="AX38" s="108"/>
      <c r="AY38" s="108"/>
      <c r="AZ38" s="108"/>
      <c r="BA38" s="108"/>
      <c r="BB38" s="108"/>
      <c r="BC38" s="108"/>
      <c r="BD38" s="108"/>
      <c r="BE38" s="108"/>
      <c r="BF38" s="108"/>
    </row>
    <row r="39" spans="1:58" ht="30" hidden="1" customHeight="1">
      <c r="A39" s="197">
        <v>33</v>
      </c>
      <c r="B39" s="30">
        <f>'Encargos e Benefícios'!B38</f>
        <v>0</v>
      </c>
      <c r="C39" s="198">
        <f>'Encargos e Benefícios'!C38</f>
        <v>0</v>
      </c>
      <c r="D39" s="199"/>
      <c r="E39" s="204"/>
      <c r="F39" s="208"/>
      <c r="G39" s="204"/>
      <c r="H39" s="205"/>
      <c r="I39" s="165">
        <f>'Encargos e Benefícios'!R38*0.1</f>
        <v>0</v>
      </c>
      <c r="J39" s="165">
        <f>'Encargos e Benefícios'!T38*0.1</f>
        <v>0</v>
      </c>
      <c r="K39" s="165">
        <f>'Encargos e Benefícios'!U38*0.2</f>
        <v>0</v>
      </c>
      <c r="L39" s="204"/>
      <c r="M39" s="205"/>
      <c r="N39" s="165"/>
      <c r="O39" s="165"/>
      <c r="P39" s="203"/>
      <c r="Q39" s="204"/>
      <c r="R39" s="205"/>
      <c r="S39" s="165">
        <v>0</v>
      </c>
      <c r="T39" s="165">
        <v>0</v>
      </c>
      <c r="U39" s="203">
        <v>0</v>
      </c>
      <c r="V39" s="165">
        <f>'Encargos e Benefícios'!D38</f>
        <v>0</v>
      </c>
      <c r="W39" s="165">
        <f>IF('Encargos e Benefícios'!C38=0,0,'Encargos e Benefícios'!O38/'Encargos e Benefícios'!C38)</f>
        <v>0</v>
      </c>
      <c r="X39" s="209">
        <f>IF('Encargos e Benefícios'!C38=0,0,'Encargos e Benefícios'!V38/'Encargos e Benefícios'!C38)</f>
        <v>0</v>
      </c>
      <c r="Y39" s="210">
        <f>IF('Encargos e Benefícios'!C38=0,0,'Encargos e Benefícios'!W38/'Encargos e Benefícios'!C38)</f>
        <v>0</v>
      </c>
      <c r="Z39" s="88"/>
      <c r="AA39" s="206"/>
      <c r="AB39" s="206"/>
      <c r="AC39" s="88"/>
      <c r="AD39" s="165">
        <f t="shared" si="12"/>
        <v>0</v>
      </c>
      <c r="AE39" s="165">
        <f t="shared" si="13"/>
        <v>0</v>
      </c>
      <c r="AF39" s="165">
        <f>IF('Encargos e Benefícios'!$C38=0,0,$X39+SUM(I39:K39)/$C39)</f>
        <v>0</v>
      </c>
      <c r="AG39" s="203">
        <f>IF('Encargos e Benefícios'!$C38=0,0,SUM(AD39:AF39))</f>
        <v>0</v>
      </c>
      <c r="AH39" s="165">
        <f t="shared" si="14"/>
        <v>0</v>
      </c>
      <c r="AI39" s="165">
        <f t="shared" si="15"/>
        <v>0</v>
      </c>
      <c r="AJ39" s="165">
        <f>IF('Encargos e Benefícios'!$C38=0,0,$AF39+SUM(N39:P39)/$C39)</f>
        <v>0</v>
      </c>
      <c r="AK39" s="203">
        <f>IF('Encargos e Benefícios'!$C38=0,0,SUM(AH39:AJ39))</f>
        <v>0</v>
      </c>
      <c r="AL39" s="165">
        <f t="shared" si="16"/>
        <v>0</v>
      </c>
      <c r="AM39" s="165">
        <f t="shared" si="17"/>
        <v>0</v>
      </c>
      <c r="AN39" s="165">
        <f>IF('Encargos e Benefícios'!$C38=0,0,$AJ39+SUM(S39:U39)/$C39)</f>
        <v>0</v>
      </c>
      <c r="AO39" s="203">
        <f>IF('Encargos e Benefícios'!$C38=0,0,SUM(AL39:AN39))</f>
        <v>0</v>
      </c>
      <c r="AP39" s="88"/>
      <c r="AQ39" s="88"/>
      <c r="AR39" s="108"/>
      <c r="AS39" s="108"/>
      <c r="AT39" s="108"/>
      <c r="AU39" s="108"/>
      <c r="AV39" s="108"/>
      <c r="AW39" s="108"/>
      <c r="AX39" s="108"/>
      <c r="AY39" s="108"/>
      <c r="AZ39" s="108"/>
      <c r="BA39" s="108"/>
      <c r="BB39" s="108"/>
      <c r="BC39" s="108"/>
      <c r="BD39" s="108"/>
      <c r="BE39" s="108"/>
      <c r="BF39" s="108"/>
    </row>
    <row r="40" spans="1:58" ht="30" hidden="1" customHeight="1">
      <c r="A40" s="197">
        <v>34</v>
      </c>
      <c r="B40" s="30">
        <f>'Encargos e Benefícios'!B39</f>
        <v>0</v>
      </c>
      <c r="C40" s="198">
        <f>'Encargos e Benefícios'!C39</f>
        <v>0</v>
      </c>
      <c r="D40" s="199"/>
      <c r="E40" s="204"/>
      <c r="F40" s="208"/>
      <c r="G40" s="204"/>
      <c r="H40" s="205"/>
      <c r="I40" s="165">
        <f>'Encargos e Benefícios'!R39*0.1</f>
        <v>0</v>
      </c>
      <c r="J40" s="165">
        <f>'Encargos e Benefícios'!T39*0.1</f>
        <v>0</v>
      </c>
      <c r="K40" s="165">
        <f>'Encargos e Benefícios'!U39*0.2</f>
        <v>0</v>
      </c>
      <c r="L40" s="204"/>
      <c r="M40" s="205"/>
      <c r="N40" s="165"/>
      <c r="O40" s="165"/>
      <c r="P40" s="203"/>
      <c r="Q40" s="204"/>
      <c r="R40" s="205"/>
      <c r="S40" s="165">
        <v>0</v>
      </c>
      <c r="T40" s="165">
        <v>0</v>
      </c>
      <c r="U40" s="203">
        <v>0</v>
      </c>
      <c r="V40" s="165">
        <f>'Encargos e Benefícios'!D39</f>
        <v>0</v>
      </c>
      <c r="W40" s="165">
        <f>IF('Encargos e Benefícios'!C39=0,0,'Encargos e Benefícios'!O39/'Encargos e Benefícios'!C39)</f>
        <v>0</v>
      </c>
      <c r="X40" s="209">
        <f>IF('Encargos e Benefícios'!C39=0,0,'Encargos e Benefícios'!V39/'Encargos e Benefícios'!C39)</f>
        <v>0</v>
      </c>
      <c r="Y40" s="210">
        <f>IF('Encargos e Benefícios'!C39=0,0,'Encargos e Benefícios'!W39/'Encargos e Benefícios'!C39)</f>
        <v>0</v>
      </c>
      <c r="Z40" s="88"/>
      <c r="AA40" s="206"/>
      <c r="AB40" s="206"/>
      <c r="AC40" s="88"/>
      <c r="AD40" s="165">
        <f t="shared" si="12"/>
        <v>0</v>
      </c>
      <c r="AE40" s="165">
        <f t="shared" si="13"/>
        <v>0</v>
      </c>
      <c r="AF40" s="165">
        <f>IF('Encargos e Benefícios'!$C39=0,0,$X40+SUM(I40:K40)/$C40)</f>
        <v>0</v>
      </c>
      <c r="AG40" s="203">
        <f>IF('Encargos e Benefícios'!$C39=0,0,SUM(AD40:AF40))</f>
        <v>0</v>
      </c>
      <c r="AH40" s="165">
        <f t="shared" si="14"/>
        <v>0</v>
      </c>
      <c r="AI40" s="165">
        <f t="shared" si="15"/>
        <v>0</v>
      </c>
      <c r="AJ40" s="165">
        <f>IF('Encargos e Benefícios'!$C39=0,0,$AF40+SUM(N40:P40)/$C40)</f>
        <v>0</v>
      </c>
      <c r="AK40" s="203">
        <f>IF('Encargos e Benefícios'!$C39=0,0,SUM(AH40:AJ40))</f>
        <v>0</v>
      </c>
      <c r="AL40" s="165">
        <f t="shared" si="16"/>
        <v>0</v>
      </c>
      <c r="AM40" s="165">
        <f t="shared" si="17"/>
        <v>0</v>
      </c>
      <c r="AN40" s="165">
        <f>IF('Encargos e Benefícios'!$C39=0,0,$AJ40+SUM(S40:U40)/$C40)</f>
        <v>0</v>
      </c>
      <c r="AO40" s="203">
        <f>IF('Encargos e Benefícios'!$C39=0,0,SUM(AL40:AN40))</f>
        <v>0</v>
      </c>
      <c r="AP40" s="88"/>
      <c r="AQ40" s="88"/>
      <c r="AR40" s="108"/>
      <c r="AS40" s="108"/>
      <c r="AT40" s="108"/>
      <c r="AU40" s="108"/>
      <c r="AV40" s="108"/>
      <c r="AW40" s="108"/>
      <c r="AX40" s="108"/>
      <c r="AY40" s="108"/>
      <c r="AZ40" s="108"/>
      <c r="BA40" s="108"/>
      <c r="BB40" s="108"/>
      <c r="BC40" s="108"/>
      <c r="BD40" s="108"/>
      <c r="BE40" s="108"/>
      <c r="BF40" s="108"/>
    </row>
    <row r="41" spans="1:58" ht="30" hidden="1" customHeight="1">
      <c r="A41" s="197">
        <v>35</v>
      </c>
      <c r="B41" s="30">
        <f>'Encargos e Benefícios'!B40</f>
        <v>0</v>
      </c>
      <c r="C41" s="198">
        <f>'Encargos e Benefícios'!C40</f>
        <v>0</v>
      </c>
      <c r="D41" s="199"/>
      <c r="E41" s="204"/>
      <c r="F41" s="208"/>
      <c r="G41" s="204"/>
      <c r="H41" s="205"/>
      <c r="I41" s="165"/>
      <c r="J41" s="165"/>
      <c r="K41" s="165"/>
      <c r="L41" s="204"/>
      <c r="M41" s="205"/>
      <c r="N41" s="165"/>
      <c r="O41" s="165"/>
      <c r="P41" s="203"/>
      <c r="Q41" s="204"/>
      <c r="R41" s="205"/>
      <c r="S41" s="165">
        <v>0</v>
      </c>
      <c r="T41" s="165">
        <v>0</v>
      </c>
      <c r="U41" s="203">
        <v>0</v>
      </c>
      <c r="V41" s="165">
        <f>'Encargos e Benefícios'!D40</f>
        <v>0</v>
      </c>
      <c r="W41" s="165">
        <f>IF('Encargos e Benefícios'!C40=0,0,'Encargos e Benefícios'!O40/'Encargos e Benefícios'!C40)</f>
        <v>0</v>
      </c>
      <c r="X41" s="209">
        <f>IF('Encargos e Benefícios'!C40=0,0,'Encargos e Benefícios'!V40/'Encargos e Benefícios'!C40)</f>
        <v>0</v>
      </c>
      <c r="Y41" s="210">
        <f>IF('Encargos e Benefícios'!C40=0,0,'Encargos e Benefícios'!W40/'Encargos e Benefícios'!C40)</f>
        <v>0</v>
      </c>
      <c r="Z41" s="88"/>
      <c r="AA41" s="206"/>
      <c r="AB41" s="206"/>
      <c r="AC41" s="88"/>
      <c r="AD41" s="165">
        <f t="shared" si="12"/>
        <v>0</v>
      </c>
      <c r="AE41" s="165">
        <f t="shared" si="13"/>
        <v>0</v>
      </c>
      <c r="AF41" s="165">
        <f>IF('Encargos e Benefícios'!$C40=0,0,$X41+SUM(I41:K41)/$C41)</f>
        <v>0</v>
      </c>
      <c r="AG41" s="203">
        <f>IF('Encargos e Benefícios'!$C40=0,0,SUM(AD41:AF41))</f>
        <v>0</v>
      </c>
      <c r="AH41" s="165">
        <f t="shared" si="14"/>
        <v>0</v>
      </c>
      <c r="AI41" s="165">
        <f t="shared" si="15"/>
        <v>0</v>
      </c>
      <c r="AJ41" s="165">
        <f>IF('Encargos e Benefícios'!$C40=0,0,$AF41+SUM(N41:P41)/$C41)</f>
        <v>0</v>
      </c>
      <c r="AK41" s="203">
        <f>IF('Encargos e Benefícios'!$C40=0,0,SUM(AH41:AJ41))</f>
        <v>0</v>
      </c>
      <c r="AL41" s="165">
        <f t="shared" si="16"/>
        <v>0</v>
      </c>
      <c r="AM41" s="165">
        <f t="shared" si="17"/>
        <v>0</v>
      </c>
      <c r="AN41" s="165">
        <f>IF('Encargos e Benefícios'!$C40=0,0,$AJ41+SUM(S41:U41)/$C41)</f>
        <v>0</v>
      </c>
      <c r="AO41" s="203">
        <f>IF('Encargos e Benefícios'!$C40=0,0,SUM(AL41:AN41))</f>
        <v>0</v>
      </c>
      <c r="AP41" s="88"/>
      <c r="AQ41" s="88"/>
      <c r="AR41" s="108"/>
      <c r="AS41" s="108"/>
      <c r="AT41" s="108"/>
      <c r="AU41" s="108"/>
      <c r="AV41" s="108"/>
      <c r="AW41" s="108"/>
      <c r="AX41" s="108"/>
      <c r="AY41" s="108"/>
      <c r="AZ41" s="108"/>
      <c r="BA41" s="108"/>
      <c r="BB41" s="108"/>
      <c r="BC41" s="108"/>
      <c r="BD41" s="108"/>
      <c r="BE41" s="108"/>
      <c r="BF41" s="108"/>
    </row>
    <row r="42" spans="1:58" ht="30" hidden="1" customHeight="1">
      <c r="A42" s="197">
        <v>36</v>
      </c>
      <c r="B42" s="30">
        <f>'Encargos e Benefícios'!B41</f>
        <v>0</v>
      </c>
      <c r="C42" s="198">
        <f>'Encargos e Benefícios'!C41</f>
        <v>0</v>
      </c>
      <c r="D42" s="199"/>
      <c r="E42" s="204"/>
      <c r="F42" s="208"/>
      <c r="G42" s="204"/>
      <c r="H42" s="205"/>
      <c r="I42" s="165"/>
      <c r="J42" s="165"/>
      <c r="K42" s="165"/>
      <c r="L42" s="204"/>
      <c r="M42" s="205"/>
      <c r="N42" s="165"/>
      <c r="O42" s="165"/>
      <c r="P42" s="203"/>
      <c r="Q42" s="204"/>
      <c r="R42" s="205"/>
      <c r="S42" s="165">
        <v>0</v>
      </c>
      <c r="T42" s="165">
        <v>0</v>
      </c>
      <c r="U42" s="203">
        <v>0</v>
      </c>
      <c r="V42" s="165">
        <f>'Encargos e Benefícios'!D41</f>
        <v>0</v>
      </c>
      <c r="W42" s="165">
        <f>IF('Encargos e Benefícios'!C41=0,0,'Encargos e Benefícios'!O41/'Encargos e Benefícios'!C41)</f>
        <v>0</v>
      </c>
      <c r="X42" s="209">
        <f>IF('Encargos e Benefícios'!C41=0,0,'Encargos e Benefícios'!V41/'Encargos e Benefícios'!C41)</f>
        <v>0</v>
      </c>
      <c r="Y42" s="210">
        <f>IF('Encargos e Benefícios'!C41=0,0,'Encargos e Benefícios'!W41/'Encargos e Benefícios'!C41)</f>
        <v>0</v>
      </c>
      <c r="Z42" s="88"/>
      <c r="AA42" s="206"/>
      <c r="AB42" s="206"/>
      <c r="AC42" s="88"/>
      <c r="AD42" s="165">
        <f t="shared" si="12"/>
        <v>0</v>
      </c>
      <c r="AE42" s="165">
        <f t="shared" si="13"/>
        <v>0</v>
      </c>
      <c r="AF42" s="165">
        <f>IF('Encargos e Benefícios'!$C41=0,0,$X42+SUM(I42:K42)/$C42)</f>
        <v>0</v>
      </c>
      <c r="AG42" s="203">
        <f>IF('Encargos e Benefícios'!$C41=0,0,SUM(AD42:AF42))</f>
        <v>0</v>
      </c>
      <c r="AH42" s="165">
        <f t="shared" si="14"/>
        <v>0</v>
      </c>
      <c r="AI42" s="165">
        <f t="shared" si="15"/>
        <v>0</v>
      </c>
      <c r="AJ42" s="165">
        <f>IF('Encargos e Benefícios'!$C41=0,0,$AF42+SUM(N42:P42)/$C42)</f>
        <v>0</v>
      </c>
      <c r="AK42" s="203">
        <f>IF('Encargos e Benefícios'!$C41=0,0,SUM(AH42:AJ42))</f>
        <v>0</v>
      </c>
      <c r="AL42" s="165">
        <f t="shared" si="16"/>
        <v>0</v>
      </c>
      <c r="AM42" s="165">
        <f t="shared" si="17"/>
        <v>0</v>
      </c>
      <c r="AN42" s="165">
        <f>IF('Encargos e Benefícios'!$C41=0,0,$AJ42+SUM(S42:U42)/$C42)</f>
        <v>0</v>
      </c>
      <c r="AO42" s="203">
        <f>IF('Encargos e Benefícios'!$C41=0,0,SUM(AL42:AN42))</f>
        <v>0</v>
      </c>
      <c r="AP42" s="88"/>
      <c r="AQ42" s="88"/>
      <c r="AR42" s="108"/>
      <c r="AS42" s="108"/>
      <c r="AT42" s="108"/>
      <c r="AU42" s="108"/>
      <c r="AV42" s="108"/>
      <c r="AW42" s="108"/>
      <c r="AX42" s="108"/>
      <c r="AY42" s="108"/>
      <c r="AZ42" s="108"/>
      <c r="BA42" s="108"/>
      <c r="BB42" s="108"/>
      <c r="BC42" s="108"/>
      <c r="BD42" s="108"/>
      <c r="BE42" s="108"/>
      <c r="BF42" s="108"/>
    </row>
    <row r="43" spans="1:58" ht="30" hidden="1" customHeight="1">
      <c r="A43" s="197">
        <v>37</v>
      </c>
      <c r="B43" s="30">
        <f>'Encargos e Benefícios'!B42</f>
        <v>0</v>
      </c>
      <c r="C43" s="198">
        <f>'Encargos e Benefícios'!C42</f>
        <v>0</v>
      </c>
      <c r="D43" s="199"/>
      <c r="E43" s="204"/>
      <c r="F43" s="208"/>
      <c r="G43" s="204"/>
      <c r="H43" s="205"/>
      <c r="I43" s="165"/>
      <c r="J43" s="165"/>
      <c r="K43" s="165"/>
      <c r="L43" s="204"/>
      <c r="M43" s="205"/>
      <c r="N43" s="165"/>
      <c r="O43" s="165"/>
      <c r="P43" s="203"/>
      <c r="Q43" s="204"/>
      <c r="R43" s="205"/>
      <c r="S43" s="165">
        <v>0</v>
      </c>
      <c r="T43" s="165">
        <v>0</v>
      </c>
      <c r="U43" s="203">
        <v>0</v>
      </c>
      <c r="V43" s="165">
        <f>'Encargos e Benefícios'!D42</f>
        <v>0</v>
      </c>
      <c r="W43" s="165">
        <f>IF('Encargos e Benefícios'!C42=0,0,'Encargos e Benefícios'!O42/'Encargos e Benefícios'!C42)</f>
        <v>0</v>
      </c>
      <c r="X43" s="209">
        <f>IF('Encargos e Benefícios'!C42=0,0,'Encargos e Benefícios'!V42/'Encargos e Benefícios'!C42)</f>
        <v>0</v>
      </c>
      <c r="Y43" s="210">
        <f>IF('Encargos e Benefícios'!C42=0,0,'Encargos e Benefícios'!W42/'Encargos e Benefícios'!C42)</f>
        <v>0</v>
      </c>
      <c r="Z43" s="88"/>
      <c r="AA43" s="206"/>
      <c r="AB43" s="206"/>
      <c r="AC43" s="88"/>
      <c r="AD43" s="165">
        <f t="shared" si="12"/>
        <v>0</v>
      </c>
      <c r="AE43" s="165">
        <f t="shared" si="13"/>
        <v>0</v>
      </c>
      <c r="AF43" s="165">
        <f>IF('Encargos e Benefícios'!$C42=0,0,$X43+SUM(I43:K43)/$C43)</f>
        <v>0</v>
      </c>
      <c r="AG43" s="203">
        <f>IF('Encargos e Benefícios'!$C42=0,0,SUM(AD43:AF43))</f>
        <v>0</v>
      </c>
      <c r="AH43" s="165">
        <f t="shared" si="14"/>
        <v>0</v>
      </c>
      <c r="AI43" s="165">
        <f t="shared" si="15"/>
        <v>0</v>
      </c>
      <c r="AJ43" s="165">
        <f>IF('Encargos e Benefícios'!$C42=0,0,$AF43+SUM(N43:P43)/$C43)</f>
        <v>0</v>
      </c>
      <c r="AK43" s="203">
        <f>IF('Encargos e Benefícios'!$C42=0,0,SUM(AH43:AJ43))</f>
        <v>0</v>
      </c>
      <c r="AL43" s="165">
        <f t="shared" si="16"/>
        <v>0</v>
      </c>
      <c r="AM43" s="165">
        <f t="shared" si="17"/>
        <v>0</v>
      </c>
      <c r="AN43" s="165">
        <f>IF('Encargos e Benefícios'!$C42=0,0,$AJ43+SUM(S43:U43)/$C43)</f>
        <v>0</v>
      </c>
      <c r="AO43" s="203">
        <f>IF('Encargos e Benefícios'!$C42=0,0,SUM(AL43:AN43))</f>
        <v>0</v>
      </c>
      <c r="AP43" s="88"/>
      <c r="AQ43" s="88"/>
      <c r="AR43" s="108"/>
      <c r="AS43" s="108"/>
      <c r="AT43" s="108"/>
      <c r="AU43" s="108"/>
      <c r="AV43" s="108"/>
      <c r="AW43" s="108"/>
      <c r="AX43" s="108"/>
      <c r="AY43" s="108"/>
      <c r="AZ43" s="108"/>
      <c r="BA43" s="108"/>
      <c r="BB43" s="108"/>
      <c r="BC43" s="108"/>
      <c r="BD43" s="108"/>
      <c r="BE43" s="108"/>
      <c r="BF43" s="108"/>
    </row>
    <row r="44" spans="1:58" ht="30" hidden="1" customHeight="1">
      <c r="A44" s="197">
        <v>38</v>
      </c>
      <c r="B44" s="30">
        <f>'Encargos e Benefícios'!B43</f>
        <v>0</v>
      </c>
      <c r="C44" s="198">
        <f>'Encargos e Benefícios'!C43</f>
        <v>0</v>
      </c>
      <c r="D44" s="199"/>
      <c r="E44" s="204"/>
      <c r="F44" s="208"/>
      <c r="G44" s="204"/>
      <c r="H44" s="205"/>
      <c r="I44" s="165"/>
      <c r="J44" s="165"/>
      <c r="K44" s="165"/>
      <c r="L44" s="204"/>
      <c r="M44" s="205"/>
      <c r="N44" s="165"/>
      <c r="O44" s="165"/>
      <c r="P44" s="203"/>
      <c r="Q44" s="204"/>
      <c r="R44" s="205"/>
      <c r="S44" s="165">
        <v>0</v>
      </c>
      <c r="T44" s="165">
        <v>0</v>
      </c>
      <c r="U44" s="203">
        <v>0</v>
      </c>
      <c r="V44" s="165">
        <f>'Encargos e Benefícios'!D43</f>
        <v>0</v>
      </c>
      <c r="W44" s="165">
        <f>IF('Encargos e Benefícios'!C43=0,0,'Encargos e Benefícios'!O43/'Encargos e Benefícios'!C43)</f>
        <v>0</v>
      </c>
      <c r="X44" s="209">
        <f>IF('Encargos e Benefícios'!C43=0,0,'Encargos e Benefícios'!V43/'Encargos e Benefícios'!C43)</f>
        <v>0</v>
      </c>
      <c r="Y44" s="210">
        <f>IF('Encargos e Benefícios'!C43=0,0,'Encargos e Benefícios'!W43/'Encargos e Benefícios'!C43)</f>
        <v>0</v>
      </c>
      <c r="Z44" s="88"/>
      <c r="AA44" s="206"/>
      <c r="AB44" s="206"/>
      <c r="AC44" s="88"/>
      <c r="AD44" s="165">
        <f t="shared" si="12"/>
        <v>0</v>
      </c>
      <c r="AE44" s="165">
        <f t="shared" si="13"/>
        <v>0</v>
      </c>
      <c r="AF44" s="165">
        <f>IF('Encargos e Benefícios'!$C43=0,0,$X44+SUM(I44:K44)/$C44)</f>
        <v>0</v>
      </c>
      <c r="AG44" s="203">
        <f>IF('Encargos e Benefícios'!$C43=0,0,SUM(AD44:AF44))</f>
        <v>0</v>
      </c>
      <c r="AH44" s="165">
        <f t="shared" si="14"/>
        <v>0</v>
      </c>
      <c r="AI44" s="165">
        <f t="shared" si="15"/>
        <v>0</v>
      </c>
      <c r="AJ44" s="165">
        <f>IF('Encargos e Benefícios'!$C43=0,0,$AF44+SUM(N44:P44)/$C44)</f>
        <v>0</v>
      </c>
      <c r="AK44" s="203">
        <f>IF('Encargos e Benefícios'!$C43=0,0,SUM(AH44:AJ44))</f>
        <v>0</v>
      </c>
      <c r="AL44" s="165">
        <f t="shared" si="16"/>
        <v>0</v>
      </c>
      <c r="AM44" s="165">
        <f t="shared" si="17"/>
        <v>0</v>
      </c>
      <c r="AN44" s="165">
        <f>IF('Encargos e Benefícios'!$C43=0,0,$AJ44+SUM(S44:U44)/$C44)</f>
        <v>0</v>
      </c>
      <c r="AO44" s="203">
        <f>IF('Encargos e Benefícios'!$C43=0,0,SUM(AL44:AN44))</f>
        <v>0</v>
      </c>
      <c r="AP44" s="88"/>
      <c r="AQ44" s="88"/>
      <c r="AR44" s="108"/>
      <c r="AS44" s="108"/>
      <c r="AT44" s="108"/>
      <c r="AU44" s="108"/>
      <c r="AV44" s="108"/>
      <c r="AW44" s="108"/>
      <c r="AX44" s="108"/>
      <c r="AY44" s="108"/>
      <c r="AZ44" s="108"/>
      <c r="BA44" s="108"/>
      <c r="BB44" s="108"/>
      <c r="BC44" s="108"/>
      <c r="BD44" s="108"/>
      <c r="BE44" s="108"/>
      <c r="BF44" s="108"/>
    </row>
    <row r="45" spans="1:58" ht="30" hidden="1" customHeight="1">
      <c r="A45" s="197">
        <v>39</v>
      </c>
      <c r="B45" s="30">
        <f>'Encargos e Benefícios'!B44</f>
        <v>0</v>
      </c>
      <c r="C45" s="198">
        <f>'Encargos e Benefícios'!C44</f>
        <v>0</v>
      </c>
      <c r="D45" s="199"/>
      <c r="E45" s="204"/>
      <c r="F45" s="208"/>
      <c r="G45" s="204"/>
      <c r="H45" s="205"/>
      <c r="I45" s="165"/>
      <c r="J45" s="165"/>
      <c r="K45" s="165"/>
      <c r="L45" s="204"/>
      <c r="M45" s="205"/>
      <c r="N45" s="165"/>
      <c r="O45" s="165"/>
      <c r="P45" s="203"/>
      <c r="Q45" s="204"/>
      <c r="R45" s="205"/>
      <c r="S45" s="165">
        <v>0</v>
      </c>
      <c r="T45" s="165">
        <v>0</v>
      </c>
      <c r="U45" s="203">
        <v>0</v>
      </c>
      <c r="V45" s="165">
        <f>'Encargos e Benefícios'!D44</f>
        <v>0</v>
      </c>
      <c r="W45" s="165">
        <f>IF('Encargos e Benefícios'!C44=0,0,'Encargos e Benefícios'!O44/'Encargos e Benefícios'!C44)</f>
        <v>0</v>
      </c>
      <c r="X45" s="209">
        <f>IF('Encargos e Benefícios'!C44=0,0,'Encargos e Benefícios'!V44/'Encargos e Benefícios'!C44)</f>
        <v>0</v>
      </c>
      <c r="Y45" s="210">
        <f>IF('Encargos e Benefícios'!C44=0,0,'Encargos e Benefícios'!W44/'Encargos e Benefícios'!C44)</f>
        <v>0</v>
      </c>
      <c r="Z45" s="88"/>
      <c r="AA45" s="206"/>
      <c r="AB45" s="206"/>
      <c r="AC45" s="88"/>
      <c r="AD45" s="165">
        <f t="shared" si="12"/>
        <v>0</v>
      </c>
      <c r="AE45" s="165">
        <f t="shared" si="13"/>
        <v>0</v>
      </c>
      <c r="AF45" s="165">
        <f>IF('Encargos e Benefícios'!$C44=0,0,$X45+SUM(I45:K45)/$C45)</f>
        <v>0</v>
      </c>
      <c r="AG45" s="203">
        <f>IF('Encargos e Benefícios'!$C44=0,0,SUM(AD45:AF45))</f>
        <v>0</v>
      </c>
      <c r="AH45" s="165">
        <f t="shared" si="14"/>
        <v>0</v>
      </c>
      <c r="AI45" s="165">
        <f t="shared" si="15"/>
        <v>0</v>
      </c>
      <c r="AJ45" s="165">
        <f>IF('Encargos e Benefícios'!$C44=0,0,$AF45+SUM(N45:P45)/$C45)</f>
        <v>0</v>
      </c>
      <c r="AK45" s="203">
        <f>IF('Encargos e Benefícios'!$C44=0,0,SUM(AH45:AJ45))</f>
        <v>0</v>
      </c>
      <c r="AL45" s="165">
        <f t="shared" si="16"/>
        <v>0</v>
      </c>
      <c r="AM45" s="165">
        <f t="shared" si="17"/>
        <v>0</v>
      </c>
      <c r="AN45" s="165">
        <f>IF('Encargos e Benefícios'!$C44=0,0,$AJ45+SUM(S45:U45)/$C45)</f>
        <v>0</v>
      </c>
      <c r="AO45" s="203">
        <f>IF('Encargos e Benefícios'!$C44=0,0,SUM(AL45:AN45))</f>
        <v>0</v>
      </c>
      <c r="AP45" s="88"/>
      <c r="AQ45" s="88"/>
      <c r="AR45" s="108"/>
      <c r="AS45" s="108"/>
      <c r="AT45" s="108"/>
      <c r="AU45" s="108"/>
      <c r="AV45" s="108"/>
      <c r="AW45" s="108"/>
      <c r="AX45" s="108"/>
      <c r="AY45" s="108"/>
      <c r="AZ45" s="108"/>
      <c r="BA45" s="108"/>
      <c r="BB45" s="108"/>
      <c r="BC45" s="108"/>
      <c r="BD45" s="108"/>
      <c r="BE45" s="108"/>
      <c r="BF45" s="108"/>
    </row>
    <row r="46" spans="1:58" ht="30" hidden="1" customHeight="1">
      <c r="A46" s="197">
        <v>40</v>
      </c>
      <c r="B46" s="30">
        <f>'Encargos e Benefícios'!B45</f>
        <v>0</v>
      </c>
      <c r="C46" s="198">
        <f>'Encargos e Benefícios'!C45</f>
        <v>0</v>
      </c>
      <c r="D46" s="199"/>
      <c r="E46" s="204"/>
      <c r="F46" s="208"/>
      <c r="G46" s="204"/>
      <c r="H46" s="205"/>
      <c r="I46" s="165"/>
      <c r="J46" s="165"/>
      <c r="K46" s="165">
        <f>'Encargos e Benefícios'!U45*0.05</f>
        <v>0</v>
      </c>
      <c r="L46" s="204"/>
      <c r="M46" s="205"/>
      <c r="N46" s="165"/>
      <c r="O46" s="165"/>
      <c r="P46" s="203"/>
      <c r="Q46" s="204"/>
      <c r="R46" s="205"/>
      <c r="S46" s="165">
        <v>0</v>
      </c>
      <c r="T46" s="165">
        <v>0</v>
      </c>
      <c r="U46" s="203">
        <v>0</v>
      </c>
      <c r="V46" s="165">
        <f>'Encargos e Benefícios'!D45</f>
        <v>0</v>
      </c>
      <c r="W46" s="165">
        <f>IF('Encargos e Benefícios'!C45=0,0,'Encargos e Benefícios'!O45/'Encargos e Benefícios'!C45)</f>
        <v>0</v>
      </c>
      <c r="X46" s="209">
        <f>IF('Encargos e Benefícios'!C45=0,0,'Encargos e Benefícios'!V45/'Encargos e Benefícios'!C45)</f>
        <v>0</v>
      </c>
      <c r="Y46" s="210">
        <f>IF('Encargos e Benefícios'!C45=0,0,'Encargos e Benefícios'!W45/'Encargos e Benefícios'!C45)</f>
        <v>0</v>
      </c>
      <c r="Z46" s="88"/>
      <c r="AA46" s="206"/>
      <c r="AB46" s="206"/>
      <c r="AC46" s="88"/>
      <c r="AD46" s="165">
        <f t="shared" si="12"/>
        <v>0</v>
      </c>
      <c r="AE46" s="165">
        <f t="shared" si="13"/>
        <v>0</v>
      </c>
      <c r="AF46" s="165">
        <f>IF('Encargos e Benefícios'!$C45=0,0,$X46+SUM(I46:K46)/$C46)</f>
        <v>0</v>
      </c>
      <c r="AG46" s="203">
        <f>IF('Encargos e Benefícios'!$C45=0,0,SUM(AD46:AF46))</f>
        <v>0</v>
      </c>
      <c r="AH46" s="165">
        <f t="shared" si="14"/>
        <v>0</v>
      </c>
      <c r="AI46" s="165">
        <f t="shared" si="15"/>
        <v>0</v>
      </c>
      <c r="AJ46" s="165">
        <f>IF('Encargos e Benefícios'!$C45=0,0,$AF46+SUM(N46:P46)/$C46)</f>
        <v>0</v>
      </c>
      <c r="AK46" s="203">
        <f>IF('Encargos e Benefícios'!$C45=0,0,SUM(AH46:AJ46))</f>
        <v>0</v>
      </c>
      <c r="AL46" s="165">
        <f t="shared" si="16"/>
        <v>0</v>
      </c>
      <c r="AM46" s="165">
        <f t="shared" si="17"/>
        <v>0</v>
      </c>
      <c r="AN46" s="165">
        <f>IF('Encargos e Benefícios'!$C45=0,0,$AJ46+SUM(S46:U46)/$C46)</f>
        <v>0</v>
      </c>
      <c r="AO46" s="203">
        <f>IF('Encargos e Benefícios'!$C45=0,0,SUM(AL46:AN46))</f>
        <v>0</v>
      </c>
      <c r="AP46" s="88"/>
      <c r="AQ46" s="88"/>
      <c r="AR46" s="108"/>
      <c r="AS46" s="108"/>
      <c r="AT46" s="108"/>
      <c r="AU46" s="108"/>
      <c r="AV46" s="108"/>
      <c r="AW46" s="108"/>
      <c r="AX46" s="108"/>
      <c r="AY46" s="108"/>
      <c r="AZ46" s="108"/>
      <c r="BA46" s="108"/>
      <c r="BB46" s="108"/>
      <c r="BC46" s="108"/>
      <c r="BD46" s="108"/>
      <c r="BE46" s="108"/>
      <c r="BF46" s="108"/>
    </row>
    <row r="47" spans="1:58" ht="30" hidden="1" customHeight="1">
      <c r="A47" s="197">
        <v>41</v>
      </c>
      <c r="B47" s="30">
        <f>'Encargos e Benefícios'!B46</f>
        <v>0</v>
      </c>
      <c r="C47" s="198">
        <f>'Encargos e Benefícios'!C46</f>
        <v>0</v>
      </c>
      <c r="D47" s="199"/>
      <c r="E47" s="204"/>
      <c r="F47" s="208"/>
      <c r="G47" s="204"/>
      <c r="H47" s="205"/>
      <c r="I47" s="165"/>
      <c r="J47" s="165"/>
      <c r="K47" s="165">
        <f>'Encargos e Benefícios'!U46*0.05</f>
        <v>0</v>
      </c>
      <c r="L47" s="204"/>
      <c r="M47" s="205"/>
      <c r="N47" s="165"/>
      <c r="O47" s="165"/>
      <c r="P47" s="203"/>
      <c r="Q47" s="204"/>
      <c r="R47" s="205"/>
      <c r="S47" s="165">
        <v>0</v>
      </c>
      <c r="T47" s="165">
        <v>0</v>
      </c>
      <c r="U47" s="203">
        <v>0</v>
      </c>
      <c r="V47" s="165">
        <f>'Encargos e Benefícios'!D46</f>
        <v>0</v>
      </c>
      <c r="W47" s="165">
        <f>IF('Encargos e Benefícios'!C46=0,0,'Encargos e Benefícios'!O46/'Encargos e Benefícios'!C46)</f>
        <v>0</v>
      </c>
      <c r="X47" s="209">
        <f>IF('Encargos e Benefícios'!C46=0,0,'Encargos e Benefícios'!V46/'Encargos e Benefícios'!C46)</f>
        <v>0</v>
      </c>
      <c r="Y47" s="210">
        <f>IF('Encargos e Benefícios'!C46=0,0,'Encargos e Benefícios'!W46/'Encargos e Benefícios'!C46)</f>
        <v>0</v>
      </c>
      <c r="Z47" s="88"/>
      <c r="AA47" s="206"/>
      <c r="AB47" s="206"/>
      <c r="AC47" s="88"/>
      <c r="AD47" s="165">
        <f t="shared" si="12"/>
        <v>0</v>
      </c>
      <c r="AE47" s="165">
        <f t="shared" si="13"/>
        <v>0</v>
      </c>
      <c r="AF47" s="165">
        <f>IF('Encargos e Benefícios'!$C46=0,0,$X47+SUM(I47:K47)/$C47)</f>
        <v>0</v>
      </c>
      <c r="AG47" s="203">
        <f>IF('Encargos e Benefícios'!$C46=0,0,SUM(AD47:AF47))</f>
        <v>0</v>
      </c>
      <c r="AH47" s="165">
        <f t="shared" si="14"/>
        <v>0</v>
      </c>
      <c r="AI47" s="165">
        <f t="shared" si="15"/>
        <v>0</v>
      </c>
      <c r="AJ47" s="165">
        <f>IF('Encargos e Benefícios'!$C46=0,0,$AF47+SUM(N47:P47)/$C47)</f>
        <v>0</v>
      </c>
      <c r="AK47" s="203">
        <f>IF('Encargos e Benefícios'!$C46=0,0,SUM(AH47:AJ47))</f>
        <v>0</v>
      </c>
      <c r="AL47" s="165">
        <f t="shared" si="16"/>
        <v>0</v>
      </c>
      <c r="AM47" s="165">
        <f t="shared" si="17"/>
        <v>0</v>
      </c>
      <c r="AN47" s="165">
        <f>IF('Encargos e Benefícios'!$C46=0,0,$AJ47+SUM(S47:U47)/$C47)</f>
        <v>0</v>
      </c>
      <c r="AO47" s="203">
        <f>IF('Encargos e Benefícios'!$C46=0,0,SUM(AL47:AN47))</f>
        <v>0</v>
      </c>
      <c r="AP47" s="88"/>
      <c r="AQ47" s="88"/>
      <c r="AR47" s="108"/>
      <c r="AS47" s="108"/>
      <c r="AT47" s="108"/>
      <c r="AU47" s="108"/>
      <c r="AV47" s="108"/>
      <c r="AW47" s="108"/>
      <c r="AX47" s="108"/>
      <c r="AY47" s="108"/>
      <c r="AZ47" s="108"/>
      <c r="BA47" s="108"/>
      <c r="BB47" s="108"/>
      <c r="BC47" s="108"/>
      <c r="BD47" s="108"/>
      <c r="BE47" s="108"/>
      <c r="BF47" s="108"/>
    </row>
    <row r="48" spans="1:58" ht="30" hidden="1" customHeight="1">
      <c r="A48" s="197">
        <v>42</v>
      </c>
      <c r="B48" s="30">
        <f>'Encargos e Benefícios'!B47</f>
        <v>0</v>
      </c>
      <c r="C48" s="198">
        <f>'Encargos e Benefícios'!C47</f>
        <v>0</v>
      </c>
      <c r="D48" s="199"/>
      <c r="E48" s="204"/>
      <c r="F48" s="208"/>
      <c r="G48" s="204"/>
      <c r="H48" s="205"/>
      <c r="I48" s="165"/>
      <c r="J48" s="165"/>
      <c r="K48" s="165">
        <f>'Encargos e Benefícios'!U47*0.05</f>
        <v>0</v>
      </c>
      <c r="L48" s="204"/>
      <c r="M48" s="205"/>
      <c r="N48" s="165"/>
      <c r="O48" s="165"/>
      <c r="P48" s="203"/>
      <c r="Q48" s="204"/>
      <c r="R48" s="205"/>
      <c r="S48" s="165">
        <v>0</v>
      </c>
      <c r="T48" s="165">
        <v>0</v>
      </c>
      <c r="U48" s="203">
        <v>0</v>
      </c>
      <c r="V48" s="165">
        <f>'Encargos e Benefícios'!D47</f>
        <v>0</v>
      </c>
      <c r="W48" s="165">
        <f>IF('Encargos e Benefícios'!C47=0,0,'Encargos e Benefícios'!O47/'Encargos e Benefícios'!C47)</f>
        <v>0</v>
      </c>
      <c r="X48" s="209">
        <f>IF('Encargos e Benefícios'!C47=0,0,'Encargos e Benefícios'!V47/'Encargos e Benefícios'!C47)</f>
        <v>0</v>
      </c>
      <c r="Y48" s="210">
        <f>IF('Encargos e Benefícios'!C47=0,0,'Encargos e Benefícios'!W47/'Encargos e Benefícios'!C47)</f>
        <v>0</v>
      </c>
      <c r="Z48" s="88"/>
      <c r="AA48" s="206"/>
      <c r="AB48" s="206"/>
      <c r="AC48" s="88"/>
      <c r="AD48" s="165">
        <f t="shared" si="12"/>
        <v>0</v>
      </c>
      <c r="AE48" s="165">
        <f t="shared" si="13"/>
        <v>0</v>
      </c>
      <c r="AF48" s="165">
        <f>IF('Encargos e Benefícios'!$C47=0,0,$X48+SUM(I48:K48)/$C48)</f>
        <v>0</v>
      </c>
      <c r="AG48" s="203">
        <f>IF('Encargos e Benefícios'!$C47=0,0,SUM(AD48:AF48))</f>
        <v>0</v>
      </c>
      <c r="AH48" s="165">
        <f t="shared" si="14"/>
        <v>0</v>
      </c>
      <c r="AI48" s="165">
        <f t="shared" si="15"/>
        <v>0</v>
      </c>
      <c r="AJ48" s="165">
        <f>IF('Encargos e Benefícios'!$C47=0,0,$AF48+SUM(N48:P48)/$C48)</f>
        <v>0</v>
      </c>
      <c r="AK48" s="203">
        <f>IF('Encargos e Benefícios'!$C47=0,0,SUM(AH48:AJ48))</f>
        <v>0</v>
      </c>
      <c r="AL48" s="165">
        <f t="shared" si="16"/>
        <v>0</v>
      </c>
      <c r="AM48" s="165">
        <f t="shared" si="17"/>
        <v>0</v>
      </c>
      <c r="AN48" s="165">
        <f>IF('Encargos e Benefícios'!$C47=0,0,$AJ48+SUM(S48:U48)/$C48)</f>
        <v>0</v>
      </c>
      <c r="AO48" s="203">
        <f>IF('Encargos e Benefícios'!$C47=0,0,SUM(AL48:AN48))</f>
        <v>0</v>
      </c>
      <c r="AP48" s="88"/>
      <c r="AQ48" s="88"/>
      <c r="AR48" s="108"/>
      <c r="AS48" s="108"/>
      <c r="AT48" s="108"/>
      <c r="AU48" s="108"/>
      <c r="AV48" s="108"/>
      <c r="AW48" s="108"/>
      <c r="AX48" s="108"/>
      <c r="AY48" s="108"/>
      <c r="AZ48" s="108"/>
      <c r="BA48" s="108"/>
      <c r="BB48" s="108"/>
      <c r="BC48" s="108"/>
      <c r="BD48" s="108"/>
      <c r="BE48" s="108"/>
      <c r="BF48" s="108"/>
    </row>
    <row r="49" spans="1:58" ht="30" hidden="1" customHeight="1">
      <c r="A49" s="197">
        <v>43</v>
      </c>
      <c r="B49" s="30">
        <f>'Encargos e Benefícios'!B48</f>
        <v>0</v>
      </c>
      <c r="C49" s="198">
        <f>'Encargos e Benefícios'!C48</f>
        <v>0</v>
      </c>
      <c r="D49" s="199"/>
      <c r="E49" s="204"/>
      <c r="F49" s="208"/>
      <c r="G49" s="204"/>
      <c r="H49" s="205"/>
      <c r="I49" s="165"/>
      <c r="J49" s="165"/>
      <c r="K49" s="165">
        <f>'Encargos e Benefícios'!U48*0.05</f>
        <v>0</v>
      </c>
      <c r="L49" s="204"/>
      <c r="M49" s="205"/>
      <c r="N49" s="165"/>
      <c r="O49" s="165"/>
      <c r="P49" s="203"/>
      <c r="Q49" s="204"/>
      <c r="R49" s="205"/>
      <c r="S49" s="165">
        <v>0</v>
      </c>
      <c r="T49" s="165">
        <v>0</v>
      </c>
      <c r="U49" s="203">
        <v>0</v>
      </c>
      <c r="V49" s="165">
        <f>'Encargos e Benefícios'!D48</f>
        <v>0</v>
      </c>
      <c r="W49" s="165">
        <f>IF('Encargos e Benefícios'!C48=0,0,'Encargos e Benefícios'!O48/'Encargos e Benefícios'!C48)</f>
        <v>0</v>
      </c>
      <c r="X49" s="209">
        <f>IF('Encargos e Benefícios'!C48=0,0,'Encargos e Benefícios'!V48/'Encargos e Benefícios'!C48)</f>
        <v>0</v>
      </c>
      <c r="Y49" s="210">
        <f>IF('Encargos e Benefícios'!C48=0,0,'Encargos e Benefícios'!W48/'Encargos e Benefícios'!C48)</f>
        <v>0</v>
      </c>
      <c r="Z49" s="88"/>
      <c r="AA49" s="206"/>
      <c r="AB49" s="206"/>
      <c r="AC49" s="88"/>
      <c r="AD49" s="165">
        <f t="shared" si="12"/>
        <v>0</v>
      </c>
      <c r="AE49" s="165">
        <f t="shared" si="13"/>
        <v>0</v>
      </c>
      <c r="AF49" s="165">
        <f>IF('Encargos e Benefícios'!$C48=0,0,$X49+SUM(I49:K49)/$C49)</f>
        <v>0</v>
      </c>
      <c r="AG49" s="203">
        <f>IF('Encargos e Benefícios'!$C48=0,0,SUM(AD49:AF49))</f>
        <v>0</v>
      </c>
      <c r="AH49" s="165">
        <f t="shared" si="14"/>
        <v>0</v>
      </c>
      <c r="AI49" s="165">
        <f t="shared" si="15"/>
        <v>0</v>
      </c>
      <c r="AJ49" s="165">
        <f>IF('Encargos e Benefícios'!$C48=0,0,$AF49+SUM(N49:P49)/$C49)</f>
        <v>0</v>
      </c>
      <c r="AK49" s="203">
        <f>IF('Encargos e Benefícios'!$C48=0,0,SUM(AH49:AJ49))</f>
        <v>0</v>
      </c>
      <c r="AL49" s="165">
        <f t="shared" si="16"/>
        <v>0</v>
      </c>
      <c r="AM49" s="165">
        <f t="shared" si="17"/>
        <v>0</v>
      </c>
      <c r="AN49" s="165">
        <f>IF('Encargos e Benefícios'!$C48=0,0,$AJ49+SUM(S49:U49)/$C49)</f>
        <v>0</v>
      </c>
      <c r="AO49" s="203">
        <f>IF('Encargos e Benefícios'!$C48=0,0,SUM(AL49:AN49))</f>
        <v>0</v>
      </c>
      <c r="AP49" s="88"/>
      <c r="AQ49" s="88"/>
      <c r="AR49" s="108"/>
      <c r="AS49" s="108"/>
      <c r="AT49" s="108"/>
      <c r="AU49" s="108"/>
      <c r="AV49" s="108"/>
      <c r="AW49" s="108"/>
      <c r="AX49" s="108"/>
      <c r="AY49" s="108"/>
      <c r="AZ49" s="108"/>
      <c r="BA49" s="108"/>
      <c r="BB49" s="108"/>
      <c r="BC49" s="108"/>
      <c r="BD49" s="108"/>
      <c r="BE49" s="108"/>
      <c r="BF49" s="108"/>
    </row>
    <row r="50" spans="1:58" ht="30" hidden="1" customHeight="1">
      <c r="A50" s="197">
        <v>44</v>
      </c>
      <c r="B50" s="30">
        <f>'Encargos e Benefícios'!B49</f>
        <v>0</v>
      </c>
      <c r="C50" s="198">
        <f>'Encargos e Benefícios'!C49</f>
        <v>0</v>
      </c>
      <c r="D50" s="199"/>
      <c r="E50" s="204"/>
      <c r="F50" s="208"/>
      <c r="G50" s="204"/>
      <c r="H50" s="205"/>
      <c r="I50" s="165"/>
      <c r="J50" s="165"/>
      <c r="K50" s="165">
        <f>'Encargos e Benefícios'!U49*0.05</f>
        <v>0</v>
      </c>
      <c r="L50" s="204"/>
      <c r="M50" s="205"/>
      <c r="N50" s="165"/>
      <c r="O50" s="165"/>
      <c r="P50" s="203"/>
      <c r="Q50" s="204"/>
      <c r="R50" s="205"/>
      <c r="S50" s="165">
        <v>0</v>
      </c>
      <c r="T50" s="165">
        <v>0</v>
      </c>
      <c r="U50" s="203">
        <v>0</v>
      </c>
      <c r="V50" s="165">
        <f>'Encargos e Benefícios'!D49</f>
        <v>0</v>
      </c>
      <c r="W50" s="165">
        <f>IF('Encargos e Benefícios'!C49=0,0,'Encargos e Benefícios'!O49/'Encargos e Benefícios'!C49)</f>
        <v>0</v>
      </c>
      <c r="X50" s="209">
        <f>IF('Encargos e Benefícios'!C49=0,0,'Encargos e Benefícios'!V49/'Encargos e Benefícios'!C49)</f>
        <v>0</v>
      </c>
      <c r="Y50" s="210">
        <f>IF('Encargos e Benefícios'!C49=0,0,'Encargos e Benefícios'!W49/'Encargos e Benefícios'!C49)</f>
        <v>0</v>
      </c>
      <c r="Z50" s="88"/>
      <c r="AA50" s="206"/>
      <c r="AB50" s="206"/>
      <c r="AC50" s="88"/>
      <c r="AD50" s="165">
        <f t="shared" si="12"/>
        <v>0</v>
      </c>
      <c r="AE50" s="165">
        <f t="shared" si="13"/>
        <v>0</v>
      </c>
      <c r="AF50" s="165">
        <f>IF('Encargos e Benefícios'!$C49=0,0,$X50+SUM(I50:K50)/$C50)</f>
        <v>0</v>
      </c>
      <c r="AG50" s="203">
        <f>IF('Encargos e Benefícios'!$C49=0,0,SUM(AD50:AF50))</f>
        <v>0</v>
      </c>
      <c r="AH50" s="165">
        <f t="shared" si="14"/>
        <v>0</v>
      </c>
      <c r="AI50" s="165">
        <f t="shared" si="15"/>
        <v>0</v>
      </c>
      <c r="AJ50" s="165">
        <f>IF('Encargos e Benefícios'!$C49=0,0,$AF50+SUM(N50:P50)/$C50)</f>
        <v>0</v>
      </c>
      <c r="AK50" s="203">
        <f>IF('Encargos e Benefícios'!$C49=0,0,SUM(AH50:AJ50))</f>
        <v>0</v>
      </c>
      <c r="AL50" s="165">
        <f t="shared" si="16"/>
        <v>0</v>
      </c>
      <c r="AM50" s="165">
        <f t="shared" si="17"/>
        <v>0</v>
      </c>
      <c r="AN50" s="165">
        <f>IF('Encargos e Benefícios'!$C49=0,0,$AJ50+SUM(S50:U50)/$C50)</f>
        <v>0</v>
      </c>
      <c r="AO50" s="203">
        <f>IF('Encargos e Benefícios'!$C49=0,0,SUM(AL50:AN50))</f>
        <v>0</v>
      </c>
      <c r="AP50" s="88"/>
      <c r="AQ50" s="88"/>
      <c r="AR50" s="108"/>
      <c r="AS50" s="108"/>
      <c r="AT50" s="108"/>
      <c r="AU50" s="108"/>
      <c r="AV50" s="108"/>
      <c r="AW50" s="108"/>
      <c r="AX50" s="108"/>
      <c r="AY50" s="108"/>
      <c r="AZ50" s="108"/>
      <c r="BA50" s="108"/>
      <c r="BB50" s="108"/>
      <c r="BC50" s="108"/>
      <c r="BD50" s="108"/>
      <c r="BE50" s="108"/>
      <c r="BF50" s="108"/>
    </row>
    <row r="51" spans="1:58" ht="30" hidden="1" customHeight="1">
      <c r="A51" s="197">
        <v>45</v>
      </c>
      <c r="B51" s="30">
        <f>'Encargos e Benefícios'!B50</f>
        <v>0</v>
      </c>
      <c r="C51" s="198">
        <f>'Encargos e Benefícios'!C50</f>
        <v>0</v>
      </c>
      <c r="D51" s="199"/>
      <c r="E51" s="204"/>
      <c r="F51" s="208"/>
      <c r="G51" s="204"/>
      <c r="H51" s="205"/>
      <c r="I51" s="165"/>
      <c r="J51" s="165"/>
      <c r="K51" s="165">
        <f>'Encargos e Benefícios'!U50*0.05</f>
        <v>0</v>
      </c>
      <c r="L51" s="204"/>
      <c r="M51" s="205"/>
      <c r="N51" s="165"/>
      <c r="O51" s="165"/>
      <c r="P51" s="203"/>
      <c r="Q51" s="204"/>
      <c r="R51" s="205"/>
      <c r="S51" s="165">
        <v>0</v>
      </c>
      <c r="T51" s="165">
        <v>0</v>
      </c>
      <c r="U51" s="203">
        <v>0</v>
      </c>
      <c r="V51" s="165">
        <f>'Encargos e Benefícios'!D50</f>
        <v>0</v>
      </c>
      <c r="W51" s="165">
        <f>IF('Encargos e Benefícios'!C50=0,0,'Encargos e Benefícios'!O50/'Encargos e Benefícios'!C50)</f>
        <v>0</v>
      </c>
      <c r="X51" s="209">
        <f>IF('Encargos e Benefícios'!C50=0,0,'Encargos e Benefícios'!V50/'Encargos e Benefícios'!C50)</f>
        <v>0</v>
      </c>
      <c r="Y51" s="210">
        <f>IF('Encargos e Benefícios'!C50=0,0,'Encargos e Benefícios'!W50/'Encargos e Benefícios'!C50)</f>
        <v>0</v>
      </c>
      <c r="Z51" s="88"/>
      <c r="AA51" s="206"/>
      <c r="AB51" s="206"/>
      <c r="AC51" s="88"/>
      <c r="AD51" s="165">
        <f t="shared" si="12"/>
        <v>0</v>
      </c>
      <c r="AE51" s="165">
        <f t="shared" si="13"/>
        <v>0</v>
      </c>
      <c r="AF51" s="165">
        <f>IF('Encargos e Benefícios'!$C50=0,0,$X51+SUM(I51:K51)/$C51)</f>
        <v>0</v>
      </c>
      <c r="AG51" s="203">
        <f>IF('Encargos e Benefícios'!$C50=0,0,SUM(AD51:AF51))</f>
        <v>0</v>
      </c>
      <c r="AH51" s="165">
        <f t="shared" si="14"/>
        <v>0</v>
      </c>
      <c r="AI51" s="165">
        <f t="shared" si="15"/>
        <v>0</v>
      </c>
      <c r="AJ51" s="165">
        <f>IF('Encargos e Benefícios'!$C50=0,0,$AF51+SUM(N51:P51)/$C51)</f>
        <v>0</v>
      </c>
      <c r="AK51" s="203">
        <f>IF('Encargos e Benefícios'!$C50=0,0,SUM(AH51:AJ51))</f>
        <v>0</v>
      </c>
      <c r="AL51" s="165">
        <f t="shared" si="16"/>
        <v>0</v>
      </c>
      <c r="AM51" s="165">
        <f t="shared" si="17"/>
        <v>0</v>
      </c>
      <c r="AN51" s="165">
        <f>IF('Encargos e Benefícios'!$C50=0,0,$AJ51+SUM(S51:U51)/$C51)</f>
        <v>0</v>
      </c>
      <c r="AO51" s="203">
        <f>IF('Encargos e Benefícios'!$C50=0,0,SUM(AL51:AN51))</f>
        <v>0</v>
      </c>
      <c r="AP51" s="88"/>
      <c r="AQ51" s="88"/>
      <c r="AR51" s="108"/>
      <c r="AS51" s="108"/>
      <c r="AT51" s="108"/>
      <c r="AU51" s="108"/>
      <c r="AV51" s="108"/>
      <c r="AW51" s="108"/>
      <c r="AX51" s="108"/>
      <c r="AY51" s="108"/>
      <c r="AZ51" s="108"/>
      <c r="BA51" s="108"/>
      <c r="BB51" s="108"/>
      <c r="BC51" s="108"/>
      <c r="BD51" s="108"/>
      <c r="BE51" s="108"/>
      <c r="BF51" s="108"/>
    </row>
    <row r="52" spans="1:58" ht="30" hidden="1" customHeight="1">
      <c r="A52" s="197">
        <v>46</v>
      </c>
      <c r="B52" s="30">
        <f>'Encargos e Benefícios'!B51</f>
        <v>0</v>
      </c>
      <c r="C52" s="198">
        <f>'Encargos e Benefícios'!C51</f>
        <v>0</v>
      </c>
      <c r="D52" s="199"/>
      <c r="E52" s="204"/>
      <c r="F52" s="208"/>
      <c r="G52" s="204"/>
      <c r="H52" s="205"/>
      <c r="I52" s="165"/>
      <c r="J52" s="165"/>
      <c r="K52" s="165">
        <f>'Encargos e Benefícios'!U51*0.05</f>
        <v>0</v>
      </c>
      <c r="L52" s="204"/>
      <c r="M52" s="205"/>
      <c r="N52" s="165"/>
      <c r="O52" s="165"/>
      <c r="P52" s="203"/>
      <c r="Q52" s="204"/>
      <c r="R52" s="205"/>
      <c r="S52" s="165">
        <v>0</v>
      </c>
      <c r="T52" s="165">
        <v>0</v>
      </c>
      <c r="U52" s="203">
        <v>0</v>
      </c>
      <c r="V52" s="165">
        <f>'Encargos e Benefícios'!D51</f>
        <v>0</v>
      </c>
      <c r="W52" s="165">
        <f>IF('Encargos e Benefícios'!C51=0,0,'Encargos e Benefícios'!O51/'Encargos e Benefícios'!C51)</f>
        <v>0</v>
      </c>
      <c r="X52" s="209">
        <f>IF('Encargos e Benefícios'!C51=0,0,'Encargos e Benefícios'!V51/'Encargos e Benefícios'!C51)</f>
        <v>0</v>
      </c>
      <c r="Y52" s="210">
        <f>IF('Encargos e Benefícios'!C51=0,0,'Encargos e Benefícios'!W51/'Encargos e Benefícios'!C51)</f>
        <v>0</v>
      </c>
      <c r="Z52" s="88"/>
      <c r="AA52" s="206"/>
      <c r="AB52" s="206"/>
      <c r="AC52" s="88"/>
      <c r="AD52" s="165">
        <f t="shared" si="12"/>
        <v>0</v>
      </c>
      <c r="AE52" s="165">
        <f t="shared" si="13"/>
        <v>0</v>
      </c>
      <c r="AF52" s="165">
        <f>IF('Encargos e Benefícios'!$C51=0,0,$X52+SUM(I52:K52)/$C52)</f>
        <v>0</v>
      </c>
      <c r="AG52" s="203">
        <f>IF('Encargos e Benefícios'!$C51=0,0,SUM(AD52:AF52))</f>
        <v>0</v>
      </c>
      <c r="AH52" s="165">
        <f t="shared" si="14"/>
        <v>0</v>
      </c>
      <c r="AI52" s="165">
        <f t="shared" si="15"/>
        <v>0</v>
      </c>
      <c r="AJ52" s="165">
        <f>IF('Encargos e Benefícios'!$C51=0,0,$AF52+SUM(N52:P52)/$C52)</f>
        <v>0</v>
      </c>
      <c r="AK52" s="203">
        <f>IF('Encargos e Benefícios'!$C51=0,0,SUM(AH52:AJ52))</f>
        <v>0</v>
      </c>
      <c r="AL52" s="165">
        <f t="shared" si="16"/>
        <v>0</v>
      </c>
      <c r="AM52" s="165">
        <f t="shared" si="17"/>
        <v>0</v>
      </c>
      <c r="AN52" s="165">
        <f>IF('Encargos e Benefícios'!$C51=0,0,$AJ52+SUM(S52:U52)/$C52)</f>
        <v>0</v>
      </c>
      <c r="AO52" s="203">
        <f>IF('Encargos e Benefícios'!$C51=0,0,SUM(AL52:AN52))</f>
        <v>0</v>
      </c>
      <c r="AP52" s="88"/>
      <c r="AQ52" s="88"/>
      <c r="AR52" s="108"/>
      <c r="AS52" s="108"/>
      <c r="AT52" s="108"/>
      <c r="AU52" s="108"/>
      <c r="AV52" s="108"/>
      <c r="AW52" s="108"/>
      <c r="AX52" s="108"/>
      <c r="AY52" s="108"/>
      <c r="AZ52" s="108"/>
      <c r="BA52" s="108"/>
      <c r="BB52" s="108"/>
      <c r="BC52" s="108"/>
      <c r="BD52" s="108"/>
      <c r="BE52" s="108"/>
      <c r="BF52" s="108"/>
    </row>
    <row r="53" spans="1:58" ht="30" hidden="1" customHeight="1">
      <c r="A53" s="197">
        <v>47</v>
      </c>
      <c r="B53" s="30">
        <f>'Encargos e Benefícios'!B52</f>
        <v>0</v>
      </c>
      <c r="C53" s="198">
        <f>'Encargos e Benefícios'!C52</f>
        <v>0</v>
      </c>
      <c r="D53" s="199"/>
      <c r="E53" s="204"/>
      <c r="F53" s="208"/>
      <c r="G53" s="204"/>
      <c r="H53" s="205"/>
      <c r="I53" s="165"/>
      <c r="J53" s="165"/>
      <c r="K53" s="165">
        <f>'Encargos e Benefícios'!U52*0.05</f>
        <v>0</v>
      </c>
      <c r="L53" s="204"/>
      <c r="M53" s="205"/>
      <c r="N53" s="165"/>
      <c r="O53" s="165"/>
      <c r="P53" s="203"/>
      <c r="Q53" s="204"/>
      <c r="R53" s="205"/>
      <c r="S53" s="165">
        <v>0</v>
      </c>
      <c r="T53" s="165">
        <v>0</v>
      </c>
      <c r="U53" s="203">
        <v>0</v>
      </c>
      <c r="V53" s="165">
        <f>'Encargos e Benefícios'!D52</f>
        <v>0</v>
      </c>
      <c r="W53" s="165">
        <f>IF('Encargos e Benefícios'!C52=0,0,'Encargos e Benefícios'!O52/'Encargos e Benefícios'!C52)</f>
        <v>0</v>
      </c>
      <c r="X53" s="209">
        <f>IF('Encargos e Benefícios'!C52=0,0,'Encargos e Benefícios'!V52/'Encargos e Benefícios'!C52)</f>
        <v>0</v>
      </c>
      <c r="Y53" s="210">
        <f>IF('Encargos e Benefícios'!C52=0,0,'Encargos e Benefícios'!W52/'Encargos e Benefícios'!C52)</f>
        <v>0</v>
      </c>
      <c r="Z53" s="88"/>
      <c r="AA53" s="206"/>
      <c r="AB53" s="206"/>
      <c r="AC53" s="88"/>
      <c r="AD53" s="165">
        <f t="shared" si="12"/>
        <v>0</v>
      </c>
      <c r="AE53" s="165">
        <f t="shared" si="13"/>
        <v>0</v>
      </c>
      <c r="AF53" s="165">
        <f>IF('Encargos e Benefícios'!$C52=0,0,$X53+SUM(I53:K53)/$C53)</f>
        <v>0</v>
      </c>
      <c r="AG53" s="203">
        <f>IF('Encargos e Benefícios'!$C52=0,0,SUM(AD53:AF53))</f>
        <v>0</v>
      </c>
      <c r="AH53" s="165">
        <f t="shared" si="14"/>
        <v>0</v>
      </c>
      <c r="AI53" s="165">
        <f t="shared" si="15"/>
        <v>0</v>
      </c>
      <c r="AJ53" s="165">
        <f>IF('Encargos e Benefícios'!$C52=0,0,$AF53+SUM(N53:P53)/$C53)</f>
        <v>0</v>
      </c>
      <c r="AK53" s="203">
        <f>IF('Encargos e Benefícios'!$C52=0,0,SUM(AH53:AJ53))</f>
        <v>0</v>
      </c>
      <c r="AL53" s="165">
        <f t="shared" si="16"/>
        <v>0</v>
      </c>
      <c r="AM53" s="165">
        <f t="shared" si="17"/>
        <v>0</v>
      </c>
      <c r="AN53" s="165">
        <f>IF('Encargos e Benefícios'!$C52=0,0,$AJ53+SUM(S53:U53)/$C53)</f>
        <v>0</v>
      </c>
      <c r="AO53" s="203">
        <f>IF('Encargos e Benefícios'!$C52=0,0,SUM(AL53:AN53))</f>
        <v>0</v>
      </c>
      <c r="AP53" s="88"/>
      <c r="AQ53" s="88"/>
      <c r="AR53" s="108"/>
      <c r="AS53" s="108"/>
      <c r="AT53" s="108"/>
      <c r="AU53" s="108"/>
      <c r="AV53" s="108"/>
      <c r="AW53" s="108"/>
      <c r="AX53" s="108"/>
      <c r="AY53" s="108"/>
      <c r="AZ53" s="108"/>
      <c r="BA53" s="108"/>
      <c r="BB53" s="108"/>
      <c r="BC53" s="108"/>
      <c r="BD53" s="108"/>
      <c r="BE53" s="108"/>
      <c r="BF53" s="108"/>
    </row>
    <row r="54" spans="1:58" ht="30" hidden="1" customHeight="1">
      <c r="A54" s="197">
        <v>48</v>
      </c>
      <c r="B54" s="30">
        <f>'Encargos e Benefícios'!B53</f>
        <v>0</v>
      </c>
      <c r="C54" s="198">
        <f>'Encargos e Benefícios'!C53</f>
        <v>0</v>
      </c>
      <c r="D54" s="199"/>
      <c r="E54" s="204"/>
      <c r="F54" s="208"/>
      <c r="G54" s="204"/>
      <c r="H54" s="205"/>
      <c r="I54" s="165"/>
      <c r="J54" s="165"/>
      <c r="K54" s="165">
        <f>'Encargos e Benefícios'!U53*0.05</f>
        <v>0</v>
      </c>
      <c r="L54" s="204"/>
      <c r="M54" s="205"/>
      <c r="N54" s="165"/>
      <c r="O54" s="165"/>
      <c r="P54" s="203"/>
      <c r="Q54" s="204"/>
      <c r="R54" s="205"/>
      <c r="S54" s="165">
        <v>0</v>
      </c>
      <c r="T54" s="165">
        <v>0</v>
      </c>
      <c r="U54" s="203">
        <v>0</v>
      </c>
      <c r="V54" s="165">
        <f>'Encargos e Benefícios'!D53</f>
        <v>0</v>
      </c>
      <c r="W54" s="165">
        <f>IF('Encargos e Benefícios'!C53=0,0,'Encargos e Benefícios'!O53/'Encargos e Benefícios'!C53)</f>
        <v>0</v>
      </c>
      <c r="X54" s="209">
        <f>IF('Encargos e Benefícios'!C53=0,0,'Encargos e Benefícios'!V53/'Encargos e Benefícios'!C53)</f>
        <v>0</v>
      </c>
      <c r="Y54" s="210">
        <f>IF('Encargos e Benefícios'!C53=0,0,'Encargos e Benefícios'!W53/'Encargos e Benefícios'!C53)</f>
        <v>0</v>
      </c>
      <c r="Z54" s="88"/>
      <c r="AA54" s="206"/>
      <c r="AB54" s="206"/>
      <c r="AC54" s="88"/>
      <c r="AD54" s="165">
        <f t="shared" si="12"/>
        <v>0</v>
      </c>
      <c r="AE54" s="165">
        <f t="shared" si="13"/>
        <v>0</v>
      </c>
      <c r="AF54" s="165">
        <f>IF('Encargos e Benefícios'!$C53=0,0,$X54+SUM(I54:K54)/$C54)</f>
        <v>0</v>
      </c>
      <c r="AG54" s="203">
        <f>IF('Encargos e Benefícios'!$C53=0,0,SUM(AD54:AF54))</f>
        <v>0</v>
      </c>
      <c r="AH54" s="165">
        <f t="shared" si="14"/>
        <v>0</v>
      </c>
      <c r="AI54" s="165">
        <f t="shared" si="15"/>
        <v>0</v>
      </c>
      <c r="AJ54" s="165">
        <f>IF('Encargos e Benefícios'!$C53=0,0,$AF54+SUM(N54:P54)/$C54)</f>
        <v>0</v>
      </c>
      <c r="AK54" s="203">
        <f>IF('Encargos e Benefícios'!$C53=0,0,SUM(AH54:AJ54))</f>
        <v>0</v>
      </c>
      <c r="AL54" s="165">
        <f t="shared" si="16"/>
        <v>0</v>
      </c>
      <c r="AM54" s="165">
        <f t="shared" si="17"/>
        <v>0</v>
      </c>
      <c r="AN54" s="165">
        <f>IF('Encargos e Benefícios'!$C53=0,0,$AJ54+SUM(S54:U54)/$C54)</f>
        <v>0</v>
      </c>
      <c r="AO54" s="203">
        <f>IF('Encargos e Benefícios'!$C53=0,0,SUM(AL54:AN54))</f>
        <v>0</v>
      </c>
      <c r="AP54" s="88"/>
      <c r="AQ54" s="88"/>
      <c r="AR54" s="108"/>
      <c r="AS54" s="108"/>
      <c r="AT54" s="108"/>
      <c r="AU54" s="108"/>
      <c r="AV54" s="108"/>
      <c r="AW54" s="108"/>
      <c r="AX54" s="108"/>
      <c r="AY54" s="108"/>
      <c r="AZ54" s="108"/>
      <c r="BA54" s="108"/>
      <c r="BB54" s="108"/>
      <c r="BC54" s="108"/>
      <c r="BD54" s="108"/>
      <c r="BE54" s="108"/>
      <c r="BF54" s="108"/>
    </row>
    <row r="55" spans="1:58" ht="30" hidden="1" customHeight="1">
      <c r="A55" s="197">
        <v>49</v>
      </c>
      <c r="B55" s="30">
        <f>'Encargos e Benefícios'!B54</f>
        <v>0</v>
      </c>
      <c r="C55" s="198">
        <f>'Encargos e Benefícios'!C54</f>
        <v>0</v>
      </c>
      <c r="D55" s="199"/>
      <c r="E55" s="204"/>
      <c r="F55" s="208"/>
      <c r="G55" s="204"/>
      <c r="H55" s="205"/>
      <c r="I55" s="165"/>
      <c r="J55" s="165"/>
      <c r="K55" s="165">
        <f>'Encargos e Benefícios'!U54*0.05</f>
        <v>0</v>
      </c>
      <c r="L55" s="204"/>
      <c r="M55" s="205"/>
      <c r="N55" s="165"/>
      <c r="O55" s="165"/>
      <c r="P55" s="203"/>
      <c r="Q55" s="204"/>
      <c r="R55" s="205"/>
      <c r="S55" s="165">
        <v>0</v>
      </c>
      <c r="T55" s="165">
        <v>0</v>
      </c>
      <c r="U55" s="203">
        <v>0</v>
      </c>
      <c r="V55" s="165">
        <f>'Encargos e Benefícios'!D54</f>
        <v>0</v>
      </c>
      <c r="W55" s="165">
        <f>IF('Encargos e Benefícios'!C54=0,0,'Encargos e Benefícios'!O54/'Encargos e Benefícios'!C54)</f>
        <v>0</v>
      </c>
      <c r="X55" s="209">
        <f>IF('Encargos e Benefícios'!C54=0,0,'Encargos e Benefícios'!V54/'Encargos e Benefícios'!C54)</f>
        <v>0</v>
      </c>
      <c r="Y55" s="210">
        <f>IF('Encargos e Benefícios'!C54=0,0,'Encargos e Benefícios'!W54/'Encargos e Benefícios'!C54)</f>
        <v>0</v>
      </c>
      <c r="Z55" s="88"/>
      <c r="AA55" s="206"/>
      <c r="AB55" s="206"/>
      <c r="AC55" s="88"/>
      <c r="AD55" s="165">
        <f t="shared" si="12"/>
        <v>0</v>
      </c>
      <c r="AE55" s="165">
        <f t="shared" si="13"/>
        <v>0</v>
      </c>
      <c r="AF55" s="165">
        <f>IF('Encargos e Benefícios'!$C54=0,0,$X55+SUM(I55:K55)/$C55)</f>
        <v>0</v>
      </c>
      <c r="AG55" s="203">
        <f>IF('Encargos e Benefícios'!$C54=0,0,SUM(AD55:AF55))</f>
        <v>0</v>
      </c>
      <c r="AH55" s="165">
        <f t="shared" si="14"/>
        <v>0</v>
      </c>
      <c r="AI55" s="165">
        <f t="shared" si="15"/>
        <v>0</v>
      </c>
      <c r="AJ55" s="165">
        <f>IF('Encargos e Benefícios'!$C54=0,0,$AF55+SUM(N55:P55)/$C55)</f>
        <v>0</v>
      </c>
      <c r="AK55" s="203">
        <f>IF('Encargos e Benefícios'!$C54=0,0,SUM(AH55:AJ55))</f>
        <v>0</v>
      </c>
      <c r="AL55" s="165">
        <f t="shared" si="16"/>
        <v>0</v>
      </c>
      <c r="AM55" s="165">
        <f t="shared" si="17"/>
        <v>0</v>
      </c>
      <c r="AN55" s="165">
        <f>IF('Encargos e Benefícios'!$C54=0,0,$AJ55+SUM(S55:U55)/$C55)</f>
        <v>0</v>
      </c>
      <c r="AO55" s="203">
        <f>IF('Encargos e Benefícios'!$C54=0,0,SUM(AL55:AN55))</f>
        <v>0</v>
      </c>
      <c r="AP55" s="88"/>
      <c r="AQ55" s="88"/>
      <c r="AR55" s="108"/>
      <c r="AS55" s="108"/>
      <c r="AT55" s="108"/>
      <c r="AU55" s="108"/>
      <c r="AV55" s="108"/>
      <c r="AW55" s="108"/>
      <c r="AX55" s="108"/>
      <c r="AY55" s="108"/>
      <c r="AZ55" s="108"/>
      <c r="BA55" s="108"/>
      <c r="BB55" s="108"/>
      <c r="BC55" s="108"/>
      <c r="BD55" s="108"/>
      <c r="BE55" s="108"/>
      <c r="BF55" s="108"/>
    </row>
    <row r="56" spans="1:58" ht="30" hidden="1" customHeight="1">
      <c r="A56" s="197">
        <v>50</v>
      </c>
      <c r="B56" s="30">
        <f>'Encargos e Benefícios'!B55</f>
        <v>0</v>
      </c>
      <c r="C56" s="198">
        <f>'Encargos e Benefícios'!C55</f>
        <v>0</v>
      </c>
      <c r="D56" s="199"/>
      <c r="E56" s="204"/>
      <c r="F56" s="208"/>
      <c r="G56" s="204"/>
      <c r="H56" s="205"/>
      <c r="I56" s="165"/>
      <c r="J56" s="165"/>
      <c r="K56" s="165">
        <f>'Encargos e Benefícios'!U55*0.05</f>
        <v>0</v>
      </c>
      <c r="L56" s="204"/>
      <c r="M56" s="205"/>
      <c r="N56" s="165"/>
      <c r="O56" s="165"/>
      <c r="P56" s="203"/>
      <c r="Q56" s="204"/>
      <c r="R56" s="205"/>
      <c r="S56" s="165">
        <v>0</v>
      </c>
      <c r="T56" s="165">
        <v>0</v>
      </c>
      <c r="U56" s="203">
        <v>0</v>
      </c>
      <c r="V56" s="165">
        <f>'Encargos e Benefícios'!D55</f>
        <v>0</v>
      </c>
      <c r="W56" s="165">
        <f>IF('Encargos e Benefícios'!C55=0,0,'Encargos e Benefícios'!O55/'Encargos e Benefícios'!C55)</f>
        <v>0</v>
      </c>
      <c r="X56" s="209">
        <f>IF('Encargos e Benefícios'!C55=0,0,'Encargos e Benefícios'!V55/'Encargos e Benefícios'!C55)</f>
        <v>0</v>
      </c>
      <c r="Y56" s="210">
        <f>IF('Encargos e Benefícios'!C55=0,0,'Encargos e Benefícios'!W55/'Encargos e Benefícios'!C55)</f>
        <v>0</v>
      </c>
      <c r="Z56" s="88"/>
      <c r="AA56" s="206"/>
      <c r="AB56" s="206"/>
      <c r="AC56" s="88"/>
      <c r="AD56" s="165">
        <f t="shared" si="12"/>
        <v>0</v>
      </c>
      <c r="AE56" s="165">
        <f t="shared" si="13"/>
        <v>0</v>
      </c>
      <c r="AF56" s="165">
        <f>IF('Encargos e Benefícios'!$C55=0,0,$X56+SUM(I56:K56)/$C56)</f>
        <v>0</v>
      </c>
      <c r="AG56" s="203">
        <f>IF('Encargos e Benefícios'!$C55=0,0,SUM(AD56:AF56))</f>
        <v>0</v>
      </c>
      <c r="AH56" s="165">
        <f t="shared" si="14"/>
        <v>0</v>
      </c>
      <c r="AI56" s="165">
        <f t="shared" si="15"/>
        <v>0</v>
      </c>
      <c r="AJ56" s="165">
        <f>IF('Encargos e Benefícios'!$C55=0,0,$AF56+SUM(N56:P56)/$C56)</f>
        <v>0</v>
      </c>
      <c r="AK56" s="203">
        <f>IF('Encargos e Benefícios'!$C55=0,0,SUM(AH56:AJ56))</f>
        <v>0</v>
      </c>
      <c r="AL56" s="165">
        <f t="shared" si="16"/>
        <v>0</v>
      </c>
      <c r="AM56" s="165">
        <f t="shared" si="17"/>
        <v>0</v>
      </c>
      <c r="AN56" s="165">
        <f>IF('Encargos e Benefícios'!$C55=0,0,$AJ56+SUM(S56:U56)/$C56)</f>
        <v>0</v>
      </c>
      <c r="AO56" s="203">
        <f>IF('Encargos e Benefícios'!$C55=0,0,SUM(AL56:AN56))</f>
        <v>0</v>
      </c>
      <c r="AP56" s="88"/>
      <c r="AQ56" s="88"/>
      <c r="AR56" s="108"/>
      <c r="AS56" s="108"/>
      <c r="AT56" s="108"/>
      <c r="AU56" s="108"/>
      <c r="AV56" s="108"/>
      <c r="AW56" s="108"/>
      <c r="AX56" s="108"/>
      <c r="AY56" s="108"/>
      <c r="AZ56" s="108"/>
      <c r="BA56" s="108"/>
      <c r="BB56" s="108"/>
      <c r="BC56" s="108"/>
      <c r="BD56" s="108"/>
      <c r="BE56" s="108"/>
      <c r="BF56" s="108"/>
    </row>
    <row r="57" spans="1:58" ht="30" hidden="1" customHeight="1">
      <c r="A57" s="197">
        <v>51</v>
      </c>
      <c r="B57" s="30">
        <f>'Encargos e Benefícios'!B56</f>
        <v>0</v>
      </c>
      <c r="C57" s="198">
        <f>'Encargos e Benefícios'!C56</f>
        <v>0</v>
      </c>
      <c r="D57" s="199"/>
      <c r="E57" s="204"/>
      <c r="F57" s="208"/>
      <c r="G57" s="204"/>
      <c r="H57" s="205"/>
      <c r="I57" s="165"/>
      <c r="J57" s="165"/>
      <c r="K57" s="165">
        <f>'Encargos e Benefícios'!U56*0.05</f>
        <v>0</v>
      </c>
      <c r="L57" s="204"/>
      <c r="M57" s="205"/>
      <c r="N57" s="165"/>
      <c r="O57" s="165"/>
      <c r="P57" s="203"/>
      <c r="Q57" s="204"/>
      <c r="R57" s="205"/>
      <c r="S57" s="165">
        <v>0</v>
      </c>
      <c r="T57" s="165">
        <v>0</v>
      </c>
      <c r="U57" s="203">
        <v>0</v>
      </c>
      <c r="V57" s="165">
        <f>'Encargos e Benefícios'!D56</f>
        <v>0</v>
      </c>
      <c r="W57" s="165">
        <f>IF('Encargos e Benefícios'!C56=0,0,'Encargos e Benefícios'!O56/'Encargos e Benefícios'!C56)</f>
        <v>0</v>
      </c>
      <c r="X57" s="209">
        <f>IF('Encargos e Benefícios'!C56=0,0,'Encargos e Benefícios'!V56/'Encargos e Benefícios'!C56)</f>
        <v>0</v>
      </c>
      <c r="Y57" s="210">
        <f>IF('Encargos e Benefícios'!C56=0,0,'Encargos e Benefícios'!W56/'Encargos e Benefícios'!C56)</f>
        <v>0</v>
      </c>
      <c r="Z57" s="88"/>
      <c r="AA57" s="206"/>
      <c r="AB57" s="206"/>
      <c r="AC57" s="88"/>
      <c r="AD57" s="165">
        <f t="shared" si="12"/>
        <v>0</v>
      </c>
      <c r="AE57" s="165">
        <f t="shared" si="13"/>
        <v>0</v>
      </c>
      <c r="AF57" s="165">
        <f>IF('Encargos e Benefícios'!$C56=0,0,$X57+SUM(I57:K57)/$C57)</f>
        <v>0</v>
      </c>
      <c r="AG57" s="203">
        <f>IF('Encargos e Benefícios'!$C56=0,0,SUM(AD57:AF57))</f>
        <v>0</v>
      </c>
      <c r="AH57" s="165">
        <f t="shared" si="14"/>
        <v>0</v>
      </c>
      <c r="AI57" s="165">
        <f t="shared" si="15"/>
        <v>0</v>
      </c>
      <c r="AJ57" s="165">
        <f>IF('Encargos e Benefícios'!$C56=0,0,$AF57+SUM(N57:P57)/$C57)</f>
        <v>0</v>
      </c>
      <c r="AK57" s="203">
        <f>IF('Encargos e Benefícios'!$C56=0,0,SUM(AH57:AJ57))</f>
        <v>0</v>
      </c>
      <c r="AL57" s="165">
        <f t="shared" si="16"/>
        <v>0</v>
      </c>
      <c r="AM57" s="165">
        <f t="shared" si="17"/>
        <v>0</v>
      </c>
      <c r="AN57" s="165">
        <f>IF('Encargos e Benefícios'!$C56=0,0,$AJ57+SUM(S57:U57)/$C57)</f>
        <v>0</v>
      </c>
      <c r="AO57" s="203">
        <f>IF('Encargos e Benefícios'!$C56=0,0,SUM(AL57:AN57))</f>
        <v>0</v>
      </c>
      <c r="AP57" s="88"/>
      <c r="AQ57" s="88"/>
      <c r="AR57" s="108"/>
      <c r="AS57" s="108"/>
      <c r="AT57" s="108"/>
      <c r="AU57" s="108"/>
      <c r="AV57" s="108"/>
      <c r="AW57" s="108"/>
      <c r="AX57" s="108"/>
      <c r="AY57" s="108"/>
      <c r="AZ57" s="108"/>
      <c r="BA57" s="108"/>
      <c r="BB57" s="108"/>
      <c r="BC57" s="108"/>
      <c r="BD57" s="108"/>
      <c r="BE57" s="108"/>
      <c r="BF57" s="108"/>
    </row>
    <row r="58" spans="1:58" ht="30" hidden="1" customHeight="1">
      <c r="A58" s="197">
        <v>52</v>
      </c>
      <c r="B58" s="30">
        <f>'Encargos e Benefícios'!B57</f>
        <v>0</v>
      </c>
      <c r="C58" s="198">
        <f>'Encargos e Benefícios'!C57</f>
        <v>0</v>
      </c>
      <c r="D58" s="199"/>
      <c r="E58" s="204"/>
      <c r="F58" s="208"/>
      <c r="G58" s="204"/>
      <c r="H58" s="205"/>
      <c r="I58" s="165"/>
      <c r="J58" s="165"/>
      <c r="K58" s="165">
        <f>'Encargos e Benefícios'!U57*0.05</f>
        <v>0</v>
      </c>
      <c r="L58" s="204"/>
      <c r="M58" s="205"/>
      <c r="N58" s="165"/>
      <c r="O58" s="165"/>
      <c r="P58" s="203"/>
      <c r="Q58" s="204"/>
      <c r="R58" s="205"/>
      <c r="S58" s="165">
        <v>0</v>
      </c>
      <c r="T58" s="165">
        <v>0</v>
      </c>
      <c r="U58" s="203">
        <v>0</v>
      </c>
      <c r="V58" s="165">
        <f>'Encargos e Benefícios'!D57</f>
        <v>0</v>
      </c>
      <c r="W58" s="165">
        <f>IF('Encargos e Benefícios'!C57=0,0,'Encargos e Benefícios'!O57/'Encargos e Benefícios'!C57)</f>
        <v>0</v>
      </c>
      <c r="X58" s="209">
        <f>IF('Encargos e Benefícios'!C57=0,0,'Encargos e Benefícios'!V57/'Encargos e Benefícios'!C57)</f>
        <v>0</v>
      </c>
      <c r="Y58" s="210">
        <f>IF('Encargos e Benefícios'!C57=0,0,'Encargos e Benefícios'!W57/'Encargos e Benefícios'!C57)</f>
        <v>0</v>
      </c>
      <c r="Z58" s="88"/>
      <c r="AA58" s="206"/>
      <c r="AB58" s="206"/>
      <c r="AC58" s="88"/>
      <c r="AD58" s="165">
        <f t="shared" si="12"/>
        <v>0</v>
      </c>
      <c r="AE58" s="165">
        <f t="shared" si="13"/>
        <v>0</v>
      </c>
      <c r="AF58" s="165">
        <f>IF('Encargos e Benefícios'!$C57=0,0,$X58+SUM(I58:K58)/$C58)</f>
        <v>0</v>
      </c>
      <c r="AG58" s="203">
        <f>IF('Encargos e Benefícios'!$C57=0,0,SUM(AD58:AF58))</f>
        <v>0</v>
      </c>
      <c r="AH58" s="165">
        <f t="shared" si="14"/>
        <v>0</v>
      </c>
      <c r="AI58" s="165">
        <f t="shared" si="15"/>
        <v>0</v>
      </c>
      <c r="AJ58" s="165">
        <f>IF('Encargos e Benefícios'!$C57=0,0,$AF58+SUM(N58:P58)/$C58)</f>
        <v>0</v>
      </c>
      <c r="AK58" s="203">
        <f>IF('Encargos e Benefícios'!$C57=0,0,SUM(AH58:AJ58))</f>
        <v>0</v>
      </c>
      <c r="AL58" s="165">
        <f t="shared" si="16"/>
        <v>0</v>
      </c>
      <c r="AM58" s="165">
        <f t="shared" si="17"/>
        <v>0</v>
      </c>
      <c r="AN58" s="165">
        <f>IF('Encargos e Benefícios'!$C57=0,0,$AJ58+SUM(S58:U58)/$C58)</f>
        <v>0</v>
      </c>
      <c r="AO58" s="203">
        <f>IF('Encargos e Benefícios'!$C57=0,0,SUM(AL58:AN58))</f>
        <v>0</v>
      </c>
      <c r="AP58" s="88"/>
      <c r="AQ58" s="88"/>
      <c r="AR58" s="108"/>
      <c r="AS58" s="108"/>
      <c r="AT58" s="108"/>
      <c r="AU58" s="108"/>
      <c r="AV58" s="108"/>
      <c r="AW58" s="108"/>
      <c r="AX58" s="108"/>
      <c r="AY58" s="108"/>
      <c r="AZ58" s="108"/>
      <c r="BA58" s="108"/>
      <c r="BB58" s="108"/>
      <c r="BC58" s="108"/>
      <c r="BD58" s="108"/>
      <c r="BE58" s="108"/>
      <c r="BF58" s="108"/>
    </row>
    <row r="59" spans="1:58" ht="30" hidden="1" customHeight="1">
      <c r="A59" s="197">
        <v>53</v>
      </c>
      <c r="B59" s="30">
        <f>'Encargos e Benefícios'!B58</f>
        <v>0</v>
      </c>
      <c r="C59" s="198">
        <f>'Encargos e Benefícios'!C58</f>
        <v>0</v>
      </c>
      <c r="D59" s="199"/>
      <c r="E59" s="204"/>
      <c r="F59" s="208"/>
      <c r="G59" s="204"/>
      <c r="H59" s="205"/>
      <c r="I59" s="165"/>
      <c r="J59" s="165"/>
      <c r="K59" s="165">
        <f>'Encargos e Benefícios'!U58*0.05</f>
        <v>0</v>
      </c>
      <c r="L59" s="204"/>
      <c r="M59" s="205"/>
      <c r="N59" s="165"/>
      <c r="O59" s="165"/>
      <c r="P59" s="203"/>
      <c r="Q59" s="204"/>
      <c r="R59" s="205"/>
      <c r="S59" s="165">
        <v>0</v>
      </c>
      <c r="T59" s="165">
        <v>0</v>
      </c>
      <c r="U59" s="203">
        <v>0</v>
      </c>
      <c r="V59" s="165">
        <f>'Encargos e Benefícios'!D58</f>
        <v>0</v>
      </c>
      <c r="W59" s="165">
        <f>IF('Encargos e Benefícios'!C58=0,0,'Encargos e Benefícios'!O58/'Encargos e Benefícios'!C58)</f>
        <v>0</v>
      </c>
      <c r="X59" s="209">
        <f>IF('Encargos e Benefícios'!C58=0,0,'Encargos e Benefícios'!V58/'Encargos e Benefícios'!C58)</f>
        <v>0</v>
      </c>
      <c r="Y59" s="210">
        <f>IF('Encargos e Benefícios'!C58=0,0,'Encargos e Benefícios'!W58/'Encargos e Benefícios'!C58)</f>
        <v>0</v>
      </c>
      <c r="Z59" s="88"/>
      <c r="AA59" s="206"/>
      <c r="AB59" s="206"/>
      <c r="AC59" s="88"/>
      <c r="AD59" s="165">
        <f t="shared" si="12"/>
        <v>0</v>
      </c>
      <c r="AE59" s="165">
        <f t="shared" si="13"/>
        <v>0</v>
      </c>
      <c r="AF59" s="165">
        <f>IF('Encargos e Benefícios'!$C58=0,0,$X59+SUM(I59:K59)/$C59)</f>
        <v>0</v>
      </c>
      <c r="AG59" s="203">
        <f>IF('Encargos e Benefícios'!$C58=0,0,SUM(AD59:AF59))</f>
        <v>0</v>
      </c>
      <c r="AH59" s="165">
        <f t="shared" si="14"/>
        <v>0</v>
      </c>
      <c r="AI59" s="165">
        <f t="shared" si="15"/>
        <v>0</v>
      </c>
      <c r="AJ59" s="165">
        <f>IF('Encargos e Benefícios'!$C58=0,0,$AF59+SUM(N59:P59)/$C59)</f>
        <v>0</v>
      </c>
      <c r="AK59" s="203">
        <f>IF('Encargos e Benefícios'!$C58=0,0,SUM(AH59:AJ59))</f>
        <v>0</v>
      </c>
      <c r="AL59" s="165">
        <f t="shared" si="16"/>
        <v>0</v>
      </c>
      <c r="AM59" s="165">
        <f t="shared" si="17"/>
        <v>0</v>
      </c>
      <c r="AN59" s="165">
        <f>IF('Encargos e Benefícios'!$C58=0,0,$AJ59+SUM(S59:U59)/$C59)</f>
        <v>0</v>
      </c>
      <c r="AO59" s="203">
        <f>IF('Encargos e Benefícios'!$C58=0,0,SUM(AL59:AN59))</f>
        <v>0</v>
      </c>
      <c r="AP59" s="88"/>
      <c r="AQ59" s="88"/>
      <c r="AR59" s="108"/>
      <c r="AS59" s="108"/>
      <c r="AT59" s="108"/>
      <c r="AU59" s="108"/>
      <c r="AV59" s="108"/>
      <c r="AW59" s="108"/>
      <c r="AX59" s="108"/>
      <c r="AY59" s="108"/>
      <c r="AZ59" s="108"/>
      <c r="BA59" s="108"/>
      <c r="BB59" s="108"/>
      <c r="BC59" s="108"/>
      <c r="BD59" s="108"/>
      <c r="BE59" s="108"/>
      <c r="BF59" s="108"/>
    </row>
    <row r="60" spans="1:58" ht="30" hidden="1" customHeight="1">
      <c r="A60" s="197">
        <v>54</v>
      </c>
      <c r="B60" s="30">
        <f>'Encargos e Benefícios'!B59</f>
        <v>0</v>
      </c>
      <c r="C60" s="198">
        <f>'Encargos e Benefícios'!C59</f>
        <v>0</v>
      </c>
      <c r="D60" s="199"/>
      <c r="E60" s="204"/>
      <c r="F60" s="208"/>
      <c r="G60" s="204"/>
      <c r="H60" s="205"/>
      <c r="I60" s="165"/>
      <c r="J60" s="165"/>
      <c r="K60" s="165">
        <f>'Encargos e Benefícios'!U59*0.05</f>
        <v>0</v>
      </c>
      <c r="L60" s="204"/>
      <c r="M60" s="205"/>
      <c r="N60" s="165"/>
      <c r="O60" s="165"/>
      <c r="P60" s="203"/>
      <c r="Q60" s="204"/>
      <c r="R60" s="205"/>
      <c r="S60" s="165">
        <v>0</v>
      </c>
      <c r="T60" s="165">
        <v>0</v>
      </c>
      <c r="U60" s="203">
        <v>0</v>
      </c>
      <c r="V60" s="165">
        <f>'Encargos e Benefícios'!D59</f>
        <v>0</v>
      </c>
      <c r="W60" s="165">
        <f>IF('Encargos e Benefícios'!C59=0,0,'Encargos e Benefícios'!O59/'Encargos e Benefícios'!C59)</f>
        <v>0</v>
      </c>
      <c r="X60" s="209">
        <f>IF('Encargos e Benefícios'!C59=0,0,'Encargos e Benefícios'!V59/'Encargos e Benefícios'!C59)</f>
        <v>0</v>
      </c>
      <c r="Y60" s="210">
        <f>IF('Encargos e Benefícios'!C59=0,0,'Encargos e Benefícios'!W59/'Encargos e Benefícios'!C59)</f>
        <v>0</v>
      </c>
      <c r="Z60" s="88"/>
      <c r="AA60" s="206"/>
      <c r="AB60" s="206"/>
      <c r="AC60" s="88"/>
      <c r="AD60" s="165">
        <f t="shared" si="12"/>
        <v>0</v>
      </c>
      <c r="AE60" s="165">
        <f t="shared" si="13"/>
        <v>0</v>
      </c>
      <c r="AF60" s="165">
        <f>IF('Encargos e Benefícios'!$C59=0,0,$X60+SUM(I60:K60)/$C60)</f>
        <v>0</v>
      </c>
      <c r="AG60" s="203">
        <f>IF('Encargos e Benefícios'!$C59=0,0,SUM(AD60:AF60))</f>
        <v>0</v>
      </c>
      <c r="AH60" s="165">
        <f t="shared" si="14"/>
        <v>0</v>
      </c>
      <c r="AI60" s="165">
        <f t="shared" si="15"/>
        <v>0</v>
      </c>
      <c r="AJ60" s="165">
        <f>IF('Encargos e Benefícios'!$C59=0,0,$AF60+SUM(N60:P60)/$C60)</f>
        <v>0</v>
      </c>
      <c r="AK60" s="203">
        <f>IF('Encargos e Benefícios'!$C59=0,0,SUM(AH60:AJ60))</f>
        <v>0</v>
      </c>
      <c r="AL60" s="165">
        <f t="shared" si="16"/>
        <v>0</v>
      </c>
      <c r="AM60" s="165">
        <f t="shared" si="17"/>
        <v>0</v>
      </c>
      <c r="AN60" s="165">
        <f>IF('Encargos e Benefícios'!$C59=0,0,$AJ60+SUM(S60:U60)/$C60)</f>
        <v>0</v>
      </c>
      <c r="AO60" s="203">
        <f>IF('Encargos e Benefícios'!$C59=0,0,SUM(AL60:AN60))</f>
        <v>0</v>
      </c>
      <c r="AP60" s="88"/>
      <c r="AQ60" s="88"/>
      <c r="AR60" s="108"/>
      <c r="AS60" s="108"/>
      <c r="AT60" s="108"/>
      <c r="AU60" s="108"/>
      <c r="AV60" s="108"/>
      <c r="AW60" s="108"/>
      <c r="AX60" s="108"/>
      <c r="AY60" s="108"/>
      <c r="AZ60" s="108"/>
      <c r="BA60" s="108"/>
      <c r="BB60" s="108"/>
      <c r="BC60" s="108"/>
      <c r="BD60" s="108"/>
      <c r="BE60" s="108"/>
      <c r="BF60" s="108"/>
    </row>
    <row r="61" spans="1:58" ht="30" hidden="1" customHeight="1">
      <c r="A61" s="197">
        <v>55</v>
      </c>
      <c r="B61" s="30">
        <f>'Encargos e Benefícios'!B60</f>
        <v>0</v>
      </c>
      <c r="C61" s="198">
        <f>'Encargos e Benefícios'!C60</f>
        <v>0</v>
      </c>
      <c r="D61" s="199"/>
      <c r="E61" s="204"/>
      <c r="F61" s="208"/>
      <c r="G61" s="204"/>
      <c r="H61" s="205"/>
      <c r="I61" s="165"/>
      <c r="J61" s="165"/>
      <c r="K61" s="165">
        <f>'Encargos e Benefícios'!U60*0.05</f>
        <v>0</v>
      </c>
      <c r="L61" s="204"/>
      <c r="M61" s="205"/>
      <c r="N61" s="165"/>
      <c r="O61" s="165"/>
      <c r="P61" s="203"/>
      <c r="Q61" s="204"/>
      <c r="R61" s="205"/>
      <c r="S61" s="165">
        <v>0</v>
      </c>
      <c r="T61" s="165">
        <v>0</v>
      </c>
      <c r="U61" s="203">
        <v>0</v>
      </c>
      <c r="V61" s="165">
        <f>'Encargos e Benefícios'!D60</f>
        <v>0</v>
      </c>
      <c r="W61" s="165">
        <f>IF('Encargos e Benefícios'!C60=0,0,'Encargos e Benefícios'!O60/'Encargos e Benefícios'!C60)</f>
        <v>0</v>
      </c>
      <c r="X61" s="209">
        <f>IF('Encargos e Benefícios'!C60=0,0,'Encargos e Benefícios'!V60/'Encargos e Benefícios'!C60)</f>
        <v>0</v>
      </c>
      <c r="Y61" s="210">
        <f>IF('Encargos e Benefícios'!C60=0,0,'Encargos e Benefícios'!W60/'Encargos e Benefícios'!C60)</f>
        <v>0</v>
      </c>
      <c r="Z61" s="88"/>
      <c r="AA61" s="206"/>
      <c r="AB61" s="206"/>
      <c r="AC61" s="88"/>
      <c r="AD61" s="165">
        <f t="shared" si="12"/>
        <v>0</v>
      </c>
      <c r="AE61" s="165">
        <f t="shared" si="13"/>
        <v>0</v>
      </c>
      <c r="AF61" s="165">
        <f>IF('Encargos e Benefícios'!$C60=0,0,$X61+SUM(I61:K61)/$C61)</f>
        <v>0</v>
      </c>
      <c r="AG61" s="203">
        <f>IF('Encargos e Benefícios'!$C60=0,0,SUM(AD61:AF61))</f>
        <v>0</v>
      </c>
      <c r="AH61" s="165">
        <f t="shared" si="14"/>
        <v>0</v>
      </c>
      <c r="AI61" s="165">
        <f t="shared" si="15"/>
        <v>0</v>
      </c>
      <c r="AJ61" s="165">
        <f>IF('Encargos e Benefícios'!$C60=0,0,$AF61+SUM(N61:P61)/$C61)</f>
        <v>0</v>
      </c>
      <c r="AK61" s="203">
        <f>IF('Encargos e Benefícios'!$C60=0,0,SUM(AH61:AJ61))</f>
        <v>0</v>
      </c>
      <c r="AL61" s="165">
        <f t="shared" si="16"/>
        <v>0</v>
      </c>
      <c r="AM61" s="165">
        <f t="shared" si="17"/>
        <v>0</v>
      </c>
      <c r="AN61" s="165">
        <f>IF('Encargos e Benefícios'!$C60=0,0,$AJ61+SUM(S61:U61)/$C61)</f>
        <v>0</v>
      </c>
      <c r="AO61" s="203">
        <f>IF('Encargos e Benefícios'!$C60=0,0,SUM(AL61:AN61))</f>
        <v>0</v>
      </c>
      <c r="AP61" s="88"/>
      <c r="AQ61" s="88"/>
      <c r="AR61" s="108"/>
      <c r="AS61" s="108"/>
      <c r="AT61" s="108"/>
      <c r="AU61" s="108"/>
      <c r="AV61" s="108"/>
      <c r="AW61" s="108"/>
      <c r="AX61" s="108"/>
      <c r="AY61" s="108"/>
      <c r="AZ61" s="108"/>
      <c r="BA61" s="108"/>
      <c r="BB61" s="108"/>
      <c r="BC61" s="108"/>
      <c r="BD61" s="108"/>
      <c r="BE61" s="108"/>
      <c r="BF61" s="108"/>
    </row>
    <row r="62" spans="1:58" ht="30" hidden="1" customHeight="1">
      <c r="A62" s="197">
        <v>56</v>
      </c>
      <c r="B62" s="30">
        <f>'Encargos e Benefícios'!B61</f>
        <v>0</v>
      </c>
      <c r="C62" s="198">
        <f>'Encargos e Benefícios'!C61</f>
        <v>0</v>
      </c>
      <c r="D62" s="199"/>
      <c r="E62" s="204"/>
      <c r="F62" s="208"/>
      <c r="G62" s="204"/>
      <c r="H62" s="205"/>
      <c r="I62" s="165"/>
      <c r="J62" s="165"/>
      <c r="K62" s="165">
        <f>'Encargos e Benefícios'!U61*0.05</f>
        <v>0</v>
      </c>
      <c r="L62" s="204"/>
      <c r="M62" s="205"/>
      <c r="N62" s="165"/>
      <c r="O62" s="165"/>
      <c r="P62" s="203"/>
      <c r="Q62" s="204"/>
      <c r="R62" s="205"/>
      <c r="S62" s="165">
        <v>0</v>
      </c>
      <c r="T62" s="165">
        <v>0</v>
      </c>
      <c r="U62" s="203">
        <v>0</v>
      </c>
      <c r="V62" s="165">
        <f>'Encargos e Benefícios'!D61</f>
        <v>0</v>
      </c>
      <c r="W62" s="165">
        <f>IF('Encargos e Benefícios'!C61=0,0,'Encargos e Benefícios'!O61/'Encargos e Benefícios'!C61)</f>
        <v>0</v>
      </c>
      <c r="X62" s="209">
        <f>IF('Encargos e Benefícios'!C61=0,0,'Encargos e Benefícios'!V61/'Encargos e Benefícios'!C61)</f>
        <v>0</v>
      </c>
      <c r="Y62" s="210">
        <f>IF('Encargos e Benefícios'!C61=0,0,'Encargos e Benefícios'!W61/'Encargos e Benefícios'!C61)</f>
        <v>0</v>
      </c>
      <c r="Z62" s="88"/>
      <c r="AA62" s="206"/>
      <c r="AB62" s="206"/>
      <c r="AC62" s="88"/>
      <c r="AD62" s="165">
        <f t="shared" si="12"/>
        <v>0</v>
      </c>
      <c r="AE62" s="165">
        <f t="shared" si="13"/>
        <v>0</v>
      </c>
      <c r="AF62" s="165">
        <f>IF('Encargos e Benefícios'!$C61=0,0,$X62+SUM(I62:K62)/$C62)</f>
        <v>0</v>
      </c>
      <c r="AG62" s="203">
        <f>IF('Encargos e Benefícios'!$C61=0,0,SUM(AD62:AF62))</f>
        <v>0</v>
      </c>
      <c r="AH62" s="165">
        <f t="shared" si="14"/>
        <v>0</v>
      </c>
      <c r="AI62" s="165">
        <f t="shared" si="15"/>
        <v>0</v>
      </c>
      <c r="AJ62" s="165">
        <f>IF('Encargos e Benefícios'!$C61=0,0,$AF62+SUM(N62:P62)/$C62)</f>
        <v>0</v>
      </c>
      <c r="AK62" s="203">
        <f>IF('Encargos e Benefícios'!$C61=0,0,SUM(AH62:AJ62))</f>
        <v>0</v>
      </c>
      <c r="AL62" s="165">
        <f t="shared" si="16"/>
        <v>0</v>
      </c>
      <c r="AM62" s="165">
        <f t="shared" si="17"/>
        <v>0</v>
      </c>
      <c r="AN62" s="165">
        <f>IF('Encargos e Benefícios'!$C61=0,0,$AJ62+SUM(S62:U62)/$C62)</f>
        <v>0</v>
      </c>
      <c r="AO62" s="203">
        <f>IF('Encargos e Benefícios'!$C61=0,0,SUM(AL62:AN62))</f>
        <v>0</v>
      </c>
      <c r="AP62" s="88"/>
      <c r="AQ62" s="88"/>
      <c r="AR62" s="108"/>
      <c r="AS62" s="108"/>
      <c r="AT62" s="108"/>
      <c r="AU62" s="108"/>
      <c r="AV62" s="108"/>
      <c r="AW62" s="108"/>
      <c r="AX62" s="108"/>
      <c r="AY62" s="108"/>
      <c r="AZ62" s="108"/>
      <c r="BA62" s="108"/>
      <c r="BB62" s="108"/>
      <c r="BC62" s="108"/>
      <c r="BD62" s="108"/>
      <c r="BE62" s="108"/>
      <c r="BF62" s="108"/>
    </row>
    <row r="63" spans="1:58" ht="30" hidden="1" customHeight="1">
      <c r="A63" s="197">
        <v>57</v>
      </c>
      <c r="B63" s="30">
        <f>'Encargos e Benefícios'!B62</f>
        <v>0</v>
      </c>
      <c r="C63" s="198">
        <f>'Encargos e Benefícios'!C62</f>
        <v>0</v>
      </c>
      <c r="D63" s="199"/>
      <c r="E63" s="204"/>
      <c r="F63" s="208"/>
      <c r="G63" s="204"/>
      <c r="H63" s="205"/>
      <c r="I63" s="165"/>
      <c r="J63" s="165"/>
      <c r="K63" s="165">
        <f>'Encargos e Benefícios'!U62*0.05</f>
        <v>0</v>
      </c>
      <c r="L63" s="204"/>
      <c r="M63" s="205"/>
      <c r="N63" s="165"/>
      <c r="O63" s="165"/>
      <c r="P63" s="203"/>
      <c r="Q63" s="204"/>
      <c r="R63" s="205"/>
      <c r="S63" s="165">
        <v>0</v>
      </c>
      <c r="T63" s="165">
        <v>0</v>
      </c>
      <c r="U63" s="203">
        <v>0</v>
      </c>
      <c r="V63" s="165">
        <f>'Encargos e Benefícios'!D62</f>
        <v>0</v>
      </c>
      <c r="W63" s="165">
        <f>IF('Encargos e Benefícios'!C62=0,0,'Encargos e Benefícios'!O62/'Encargos e Benefícios'!C62)</f>
        <v>0</v>
      </c>
      <c r="X63" s="209">
        <f>IF('Encargos e Benefícios'!C62=0,0,'Encargos e Benefícios'!V62/'Encargos e Benefícios'!C62)</f>
        <v>0</v>
      </c>
      <c r="Y63" s="210">
        <f>IF('Encargos e Benefícios'!C62=0,0,'Encargos e Benefícios'!W62/'Encargos e Benefícios'!C62)</f>
        <v>0</v>
      </c>
      <c r="Z63" s="88"/>
      <c r="AA63" s="206"/>
      <c r="AB63" s="206"/>
      <c r="AC63" s="88"/>
      <c r="AD63" s="165">
        <f t="shared" si="12"/>
        <v>0</v>
      </c>
      <c r="AE63" s="165">
        <f t="shared" si="13"/>
        <v>0</v>
      </c>
      <c r="AF63" s="165">
        <f>IF('Encargos e Benefícios'!$C62=0,0,$X63+SUM(I63:K63)/$C63)</f>
        <v>0</v>
      </c>
      <c r="AG63" s="203">
        <f>IF('Encargos e Benefícios'!$C62=0,0,SUM(AD63:AF63))</f>
        <v>0</v>
      </c>
      <c r="AH63" s="165">
        <f t="shared" si="14"/>
        <v>0</v>
      </c>
      <c r="AI63" s="165">
        <f t="shared" si="15"/>
        <v>0</v>
      </c>
      <c r="AJ63" s="165">
        <f>IF('Encargos e Benefícios'!$C62=0,0,$AF63+SUM(N63:P63)/$C63)</f>
        <v>0</v>
      </c>
      <c r="AK63" s="203">
        <f>IF('Encargos e Benefícios'!$C62=0,0,SUM(AH63:AJ63))</f>
        <v>0</v>
      </c>
      <c r="AL63" s="165">
        <f t="shared" si="16"/>
        <v>0</v>
      </c>
      <c r="AM63" s="165">
        <f t="shared" si="17"/>
        <v>0</v>
      </c>
      <c r="AN63" s="165">
        <f>IF('Encargos e Benefícios'!$C62=0,0,$AJ63+SUM(S63:U63)/$C63)</f>
        <v>0</v>
      </c>
      <c r="AO63" s="203">
        <f>IF('Encargos e Benefícios'!$C62=0,0,SUM(AL63:AN63))</f>
        <v>0</v>
      </c>
      <c r="AP63" s="88"/>
      <c r="AQ63" s="88"/>
      <c r="AR63" s="108"/>
      <c r="AS63" s="108"/>
      <c r="AT63" s="108"/>
      <c r="AU63" s="108"/>
      <c r="AV63" s="108"/>
      <c r="AW63" s="108"/>
      <c r="AX63" s="108"/>
      <c r="AY63" s="108"/>
      <c r="AZ63" s="108"/>
      <c r="BA63" s="108"/>
      <c r="BB63" s="108"/>
      <c r="BC63" s="108"/>
      <c r="BD63" s="108"/>
      <c r="BE63" s="108"/>
      <c r="BF63" s="108"/>
    </row>
    <row r="64" spans="1:58" ht="30" hidden="1" customHeight="1">
      <c r="A64" s="197">
        <v>58</v>
      </c>
      <c r="B64" s="30">
        <f>'Encargos e Benefícios'!B63</f>
        <v>0</v>
      </c>
      <c r="C64" s="198">
        <f>'Encargos e Benefícios'!C63</f>
        <v>0</v>
      </c>
      <c r="D64" s="199"/>
      <c r="E64" s="204"/>
      <c r="F64" s="208"/>
      <c r="G64" s="204"/>
      <c r="H64" s="205"/>
      <c r="I64" s="165"/>
      <c r="J64" s="165"/>
      <c r="K64" s="165">
        <f>'Encargos e Benefícios'!U63*0.05</f>
        <v>0</v>
      </c>
      <c r="L64" s="204"/>
      <c r="M64" s="205"/>
      <c r="N64" s="165"/>
      <c r="O64" s="165"/>
      <c r="P64" s="203"/>
      <c r="Q64" s="204"/>
      <c r="R64" s="205"/>
      <c r="S64" s="165">
        <v>0</v>
      </c>
      <c r="T64" s="165">
        <v>0</v>
      </c>
      <c r="U64" s="203">
        <v>0</v>
      </c>
      <c r="V64" s="165">
        <f>'Encargos e Benefícios'!D63</f>
        <v>0</v>
      </c>
      <c r="W64" s="165">
        <f>IF('Encargos e Benefícios'!C63=0,0,'Encargos e Benefícios'!O63/'Encargos e Benefícios'!C63)</f>
        <v>0</v>
      </c>
      <c r="X64" s="209">
        <f>IF('Encargos e Benefícios'!C63=0,0,'Encargos e Benefícios'!V63/'Encargos e Benefícios'!C63)</f>
        <v>0</v>
      </c>
      <c r="Y64" s="210">
        <f>IF('Encargos e Benefícios'!C63=0,0,'Encargos e Benefícios'!W63/'Encargos e Benefícios'!C63)</f>
        <v>0</v>
      </c>
      <c r="Z64" s="88"/>
      <c r="AA64" s="206"/>
      <c r="AB64" s="206"/>
      <c r="AC64" s="88"/>
      <c r="AD64" s="165">
        <f t="shared" si="12"/>
        <v>0</v>
      </c>
      <c r="AE64" s="165">
        <f t="shared" si="13"/>
        <v>0</v>
      </c>
      <c r="AF64" s="165">
        <f>IF('Encargos e Benefícios'!$C63=0,0,$X64+SUM(I64:K64)/$C64)</f>
        <v>0</v>
      </c>
      <c r="AG64" s="203">
        <f>IF('Encargos e Benefícios'!$C63=0,0,SUM(AD64:AF64))</f>
        <v>0</v>
      </c>
      <c r="AH64" s="165">
        <f t="shared" si="14"/>
        <v>0</v>
      </c>
      <c r="AI64" s="165">
        <f t="shared" si="15"/>
        <v>0</v>
      </c>
      <c r="AJ64" s="165">
        <f>IF('Encargos e Benefícios'!$C63=0,0,$AF64+SUM(N64:P64)/$C64)</f>
        <v>0</v>
      </c>
      <c r="AK64" s="203">
        <f>IF('Encargos e Benefícios'!$C63=0,0,SUM(AH64:AJ64))</f>
        <v>0</v>
      </c>
      <c r="AL64" s="165">
        <f t="shared" si="16"/>
        <v>0</v>
      </c>
      <c r="AM64" s="165">
        <f t="shared" si="17"/>
        <v>0</v>
      </c>
      <c r="AN64" s="165">
        <f>IF('Encargos e Benefícios'!$C63=0,0,$AJ64+SUM(S64:U64)/$C64)</f>
        <v>0</v>
      </c>
      <c r="AO64" s="203">
        <f>IF('Encargos e Benefícios'!$C63=0,0,SUM(AL64:AN64))</f>
        <v>0</v>
      </c>
      <c r="AP64" s="88"/>
      <c r="AQ64" s="88"/>
      <c r="AR64" s="108"/>
      <c r="AS64" s="108"/>
      <c r="AT64" s="108"/>
      <c r="AU64" s="108"/>
      <c r="AV64" s="108"/>
      <c r="AW64" s="108"/>
      <c r="AX64" s="108"/>
      <c r="AY64" s="108"/>
      <c r="AZ64" s="108"/>
      <c r="BA64" s="108"/>
      <c r="BB64" s="108"/>
      <c r="BC64" s="108"/>
      <c r="BD64" s="108"/>
      <c r="BE64" s="108"/>
      <c r="BF64" s="108"/>
    </row>
    <row r="65" spans="1:58" ht="30" hidden="1" customHeight="1">
      <c r="A65" s="197">
        <v>59</v>
      </c>
      <c r="B65" s="30">
        <f>'Encargos e Benefícios'!B64</f>
        <v>0</v>
      </c>
      <c r="C65" s="198">
        <f>'Encargos e Benefícios'!C64</f>
        <v>0</v>
      </c>
      <c r="D65" s="199"/>
      <c r="E65" s="204"/>
      <c r="F65" s="208"/>
      <c r="G65" s="204"/>
      <c r="H65" s="205"/>
      <c r="I65" s="165"/>
      <c r="J65" s="165"/>
      <c r="K65" s="165">
        <f>'Encargos e Benefícios'!U64*0.05</f>
        <v>0</v>
      </c>
      <c r="L65" s="204"/>
      <c r="M65" s="205"/>
      <c r="N65" s="165"/>
      <c r="O65" s="165"/>
      <c r="P65" s="203"/>
      <c r="Q65" s="204"/>
      <c r="R65" s="205"/>
      <c r="S65" s="165">
        <v>0</v>
      </c>
      <c r="T65" s="165">
        <v>0</v>
      </c>
      <c r="U65" s="203">
        <v>0</v>
      </c>
      <c r="V65" s="165">
        <f>'Encargos e Benefícios'!D64</f>
        <v>0</v>
      </c>
      <c r="W65" s="165">
        <f>IF('Encargos e Benefícios'!C64=0,0,'Encargos e Benefícios'!O64/'Encargos e Benefícios'!C64)</f>
        <v>0</v>
      </c>
      <c r="X65" s="209">
        <f>IF('Encargos e Benefícios'!C64=0,0,'Encargos e Benefícios'!V64/'Encargos e Benefícios'!C64)</f>
        <v>0</v>
      </c>
      <c r="Y65" s="210">
        <f>IF('Encargos e Benefícios'!C64=0,0,'Encargos e Benefícios'!W64/'Encargos e Benefícios'!C64)</f>
        <v>0</v>
      </c>
      <c r="Z65" s="88"/>
      <c r="AA65" s="206"/>
      <c r="AB65" s="206"/>
      <c r="AC65" s="88"/>
      <c r="AD65" s="165">
        <f t="shared" si="12"/>
        <v>0</v>
      </c>
      <c r="AE65" s="165">
        <f t="shared" si="13"/>
        <v>0</v>
      </c>
      <c r="AF65" s="165">
        <f>IF('Encargos e Benefícios'!$C64=0,0,$X65+SUM(I65:K65)/$C65)</f>
        <v>0</v>
      </c>
      <c r="AG65" s="203">
        <f>IF('Encargos e Benefícios'!$C64=0,0,SUM(AD65:AF65))</f>
        <v>0</v>
      </c>
      <c r="AH65" s="165">
        <f t="shared" si="14"/>
        <v>0</v>
      </c>
      <c r="AI65" s="165">
        <f t="shared" si="15"/>
        <v>0</v>
      </c>
      <c r="AJ65" s="165">
        <f>IF('Encargos e Benefícios'!$C64=0,0,$AF65+SUM(N65:P65)/$C65)</f>
        <v>0</v>
      </c>
      <c r="AK65" s="203">
        <f>IF('Encargos e Benefícios'!$C64=0,0,SUM(AH65:AJ65))</f>
        <v>0</v>
      </c>
      <c r="AL65" s="165">
        <f t="shared" si="16"/>
        <v>0</v>
      </c>
      <c r="AM65" s="165">
        <f t="shared" si="17"/>
        <v>0</v>
      </c>
      <c r="AN65" s="165">
        <f>IF('Encargos e Benefícios'!$C64=0,0,$AJ65+SUM(S65:U65)/$C65)</f>
        <v>0</v>
      </c>
      <c r="AO65" s="203">
        <f>IF('Encargos e Benefícios'!$C64=0,0,SUM(AL65:AN65))</f>
        <v>0</v>
      </c>
      <c r="AP65" s="88"/>
      <c r="AQ65" s="88"/>
      <c r="AR65" s="108"/>
      <c r="AS65" s="108"/>
      <c r="AT65" s="108"/>
      <c r="AU65" s="108"/>
      <c r="AV65" s="108"/>
      <c r="AW65" s="108"/>
      <c r="AX65" s="108"/>
      <c r="AY65" s="108"/>
      <c r="AZ65" s="108"/>
      <c r="BA65" s="108"/>
      <c r="BB65" s="108"/>
      <c r="BC65" s="108"/>
      <c r="BD65" s="108"/>
      <c r="BE65" s="108"/>
      <c r="BF65" s="108"/>
    </row>
    <row r="66" spans="1:58" ht="30" hidden="1" customHeight="1">
      <c r="A66" s="197">
        <v>60</v>
      </c>
      <c r="B66" s="30">
        <f>'Encargos e Benefícios'!B65</f>
        <v>0</v>
      </c>
      <c r="C66" s="198">
        <f>'Encargos e Benefícios'!C65</f>
        <v>0</v>
      </c>
      <c r="D66" s="199"/>
      <c r="E66" s="204"/>
      <c r="F66" s="208"/>
      <c r="G66" s="204"/>
      <c r="H66" s="205"/>
      <c r="I66" s="165"/>
      <c r="J66" s="165"/>
      <c r="K66" s="165">
        <f>'Encargos e Benefícios'!U65*0.05</f>
        <v>0</v>
      </c>
      <c r="L66" s="204"/>
      <c r="M66" s="205"/>
      <c r="N66" s="165"/>
      <c r="O66" s="165"/>
      <c r="P66" s="203"/>
      <c r="Q66" s="204"/>
      <c r="R66" s="205"/>
      <c r="S66" s="165">
        <v>0</v>
      </c>
      <c r="T66" s="165">
        <v>0</v>
      </c>
      <c r="U66" s="203">
        <v>0</v>
      </c>
      <c r="V66" s="165">
        <f>'Encargos e Benefícios'!D65</f>
        <v>0</v>
      </c>
      <c r="W66" s="165">
        <f>IF('Encargos e Benefícios'!C65=0,0,'Encargos e Benefícios'!O65/'Encargos e Benefícios'!C65)</f>
        <v>0</v>
      </c>
      <c r="X66" s="209">
        <f>IF('Encargos e Benefícios'!C65=0,0,'Encargos e Benefícios'!V65/'Encargos e Benefícios'!C65)</f>
        <v>0</v>
      </c>
      <c r="Y66" s="210">
        <f>IF('Encargos e Benefícios'!C65=0,0,'Encargos e Benefícios'!W65/'Encargos e Benefícios'!C65)</f>
        <v>0</v>
      </c>
      <c r="Z66" s="88"/>
      <c r="AA66" s="206"/>
      <c r="AB66" s="206"/>
      <c r="AC66" s="88"/>
      <c r="AD66" s="165">
        <f t="shared" si="12"/>
        <v>0</v>
      </c>
      <c r="AE66" s="165">
        <f t="shared" si="13"/>
        <v>0</v>
      </c>
      <c r="AF66" s="165">
        <f>IF('Encargos e Benefícios'!$C65=0,0,$X66+SUM(I66:K66)/$C66)</f>
        <v>0</v>
      </c>
      <c r="AG66" s="203">
        <f>IF('Encargos e Benefícios'!$C65=0,0,SUM(AD66:AF66))</f>
        <v>0</v>
      </c>
      <c r="AH66" s="165">
        <f t="shared" si="14"/>
        <v>0</v>
      </c>
      <c r="AI66" s="165">
        <f t="shared" si="15"/>
        <v>0</v>
      </c>
      <c r="AJ66" s="165">
        <f>IF('Encargos e Benefícios'!$C65=0,0,$AF66+SUM(N66:P66)/$C66)</f>
        <v>0</v>
      </c>
      <c r="AK66" s="203">
        <f>IF('Encargos e Benefícios'!$C65=0,0,SUM(AH66:AJ66))</f>
        <v>0</v>
      </c>
      <c r="AL66" s="165">
        <f t="shared" si="16"/>
        <v>0</v>
      </c>
      <c r="AM66" s="165">
        <f t="shared" si="17"/>
        <v>0</v>
      </c>
      <c r="AN66" s="165">
        <f>IF('Encargos e Benefícios'!$C65=0,0,$AJ66+SUM(S66:U66)/$C66)</f>
        <v>0</v>
      </c>
      <c r="AO66" s="203">
        <f>IF('Encargos e Benefícios'!$C65=0,0,SUM(AL66:AN66))</f>
        <v>0</v>
      </c>
      <c r="AP66" s="88"/>
      <c r="AQ66" s="88"/>
      <c r="AR66" s="108"/>
      <c r="AS66" s="108"/>
      <c r="AT66" s="108"/>
      <c r="AU66" s="108"/>
      <c r="AV66" s="108"/>
      <c r="AW66" s="108"/>
      <c r="AX66" s="108"/>
      <c r="AY66" s="108"/>
      <c r="AZ66" s="108"/>
      <c r="BA66" s="108"/>
      <c r="BB66" s="108"/>
      <c r="BC66" s="108"/>
      <c r="BD66" s="108"/>
      <c r="BE66" s="108"/>
      <c r="BF66" s="108"/>
    </row>
    <row r="67" spans="1:58" ht="30" hidden="1" customHeight="1">
      <c r="A67" s="197">
        <v>61</v>
      </c>
      <c r="B67" s="30">
        <f>'Encargos e Benefícios'!B66</f>
        <v>0</v>
      </c>
      <c r="C67" s="198">
        <f>'Encargos e Benefícios'!C66</f>
        <v>0</v>
      </c>
      <c r="D67" s="199"/>
      <c r="E67" s="204"/>
      <c r="F67" s="208"/>
      <c r="G67" s="204"/>
      <c r="H67" s="205"/>
      <c r="I67" s="165"/>
      <c r="J67" s="165"/>
      <c r="K67" s="165">
        <f>'Encargos e Benefícios'!U66*0.05</f>
        <v>0</v>
      </c>
      <c r="L67" s="204"/>
      <c r="M67" s="205"/>
      <c r="N67" s="165"/>
      <c r="O67" s="165"/>
      <c r="P67" s="203"/>
      <c r="Q67" s="204"/>
      <c r="R67" s="205"/>
      <c r="S67" s="165">
        <v>0</v>
      </c>
      <c r="T67" s="165">
        <v>0</v>
      </c>
      <c r="U67" s="203">
        <v>0</v>
      </c>
      <c r="V67" s="165">
        <f>'Encargos e Benefícios'!D66</f>
        <v>0</v>
      </c>
      <c r="W67" s="165">
        <f>IF('Encargos e Benefícios'!C66=0,0,'Encargos e Benefícios'!O66/'Encargos e Benefícios'!C66)</f>
        <v>0</v>
      </c>
      <c r="X67" s="209">
        <f>IF('Encargos e Benefícios'!C66=0,0,'Encargos e Benefícios'!V66/'Encargos e Benefícios'!C66)</f>
        <v>0</v>
      </c>
      <c r="Y67" s="210">
        <f>IF('Encargos e Benefícios'!C66=0,0,'Encargos e Benefícios'!W66/'Encargos e Benefícios'!C66)</f>
        <v>0</v>
      </c>
      <c r="Z67" s="88"/>
      <c r="AA67" s="206"/>
      <c r="AB67" s="206"/>
      <c r="AC67" s="88"/>
      <c r="AD67" s="165">
        <f t="shared" si="12"/>
        <v>0</v>
      </c>
      <c r="AE67" s="165">
        <f t="shared" si="13"/>
        <v>0</v>
      </c>
      <c r="AF67" s="165">
        <f>IF('Encargos e Benefícios'!$C66=0,0,$X67+SUM(I67:K67)/$C67)</f>
        <v>0</v>
      </c>
      <c r="AG67" s="203">
        <f>IF('Encargos e Benefícios'!$C66=0,0,SUM(AD67:AF67))</f>
        <v>0</v>
      </c>
      <c r="AH67" s="165">
        <f t="shared" si="14"/>
        <v>0</v>
      </c>
      <c r="AI67" s="165">
        <f t="shared" si="15"/>
        <v>0</v>
      </c>
      <c r="AJ67" s="165">
        <f>IF('Encargos e Benefícios'!$C66=0,0,$AF67+SUM(N67:P67)/$C67)</f>
        <v>0</v>
      </c>
      <c r="AK67" s="203">
        <f>IF('Encargos e Benefícios'!$C66=0,0,SUM(AH67:AJ67))</f>
        <v>0</v>
      </c>
      <c r="AL67" s="165">
        <f t="shared" si="16"/>
        <v>0</v>
      </c>
      <c r="AM67" s="165">
        <f t="shared" si="17"/>
        <v>0</v>
      </c>
      <c r="AN67" s="165">
        <f>IF('Encargos e Benefícios'!$C66=0,0,$AJ67+SUM(S67:U67)/$C67)</f>
        <v>0</v>
      </c>
      <c r="AO67" s="203">
        <f>IF('Encargos e Benefícios'!$C66=0,0,SUM(AL67:AN67))</f>
        <v>0</v>
      </c>
      <c r="AP67" s="88"/>
      <c r="AQ67" s="88"/>
      <c r="AR67" s="108"/>
      <c r="AS67" s="108"/>
      <c r="AT67" s="108"/>
      <c r="AU67" s="108"/>
      <c r="AV67" s="108"/>
      <c r="AW67" s="108"/>
      <c r="AX67" s="108"/>
      <c r="AY67" s="108"/>
      <c r="AZ67" s="108"/>
      <c r="BA67" s="108"/>
      <c r="BB67" s="108"/>
      <c r="BC67" s="108"/>
      <c r="BD67" s="108"/>
      <c r="BE67" s="108"/>
      <c r="BF67" s="108"/>
    </row>
    <row r="68" spans="1:58" ht="30" hidden="1" customHeight="1">
      <c r="A68" s="197">
        <v>62</v>
      </c>
      <c r="B68" s="30">
        <f>'Encargos e Benefícios'!B67</f>
        <v>0</v>
      </c>
      <c r="C68" s="198">
        <f>'Encargos e Benefícios'!C67</f>
        <v>0</v>
      </c>
      <c r="D68" s="199"/>
      <c r="E68" s="204"/>
      <c r="F68" s="208"/>
      <c r="G68" s="204"/>
      <c r="H68" s="205"/>
      <c r="I68" s="165"/>
      <c r="J68" s="165"/>
      <c r="K68" s="165">
        <f>'Encargos e Benefícios'!U67*0.05</f>
        <v>0</v>
      </c>
      <c r="L68" s="204"/>
      <c r="M68" s="205"/>
      <c r="N68" s="165"/>
      <c r="O68" s="165"/>
      <c r="P68" s="203"/>
      <c r="Q68" s="204"/>
      <c r="R68" s="205"/>
      <c r="S68" s="165">
        <v>0</v>
      </c>
      <c r="T68" s="165">
        <v>0</v>
      </c>
      <c r="U68" s="203">
        <v>0</v>
      </c>
      <c r="V68" s="165">
        <f>'Encargos e Benefícios'!D67</f>
        <v>0</v>
      </c>
      <c r="W68" s="165">
        <f>IF('Encargos e Benefícios'!C67=0,0,'Encargos e Benefícios'!O67/'Encargos e Benefícios'!C67)</f>
        <v>0</v>
      </c>
      <c r="X68" s="209">
        <f>IF('Encargos e Benefícios'!C67=0,0,'Encargos e Benefícios'!V67/'Encargos e Benefícios'!C67)</f>
        <v>0</v>
      </c>
      <c r="Y68" s="210">
        <f>IF('Encargos e Benefícios'!C67=0,0,'Encargos e Benefícios'!W67/'Encargos e Benefícios'!C67)</f>
        <v>0</v>
      </c>
      <c r="Z68" s="88"/>
      <c r="AA68" s="206"/>
      <c r="AB68" s="206"/>
      <c r="AC68" s="88"/>
      <c r="AD68" s="165">
        <f t="shared" si="12"/>
        <v>0</v>
      </c>
      <c r="AE68" s="165">
        <f t="shared" si="13"/>
        <v>0</v>
      </c>
      <c r="AF68" s="165">
        <f>IF('Encargos e Benefícios'!$C67=0,0,$X68+SUM(I68:K68)/$C68)</f>
        <v>0</v>
      </c>
      <c r="AG68" s="203">
        <f>IF('Encargos e Benefícios'!$C67=0,0,SUM(AD68:AF68))</f>
        <v>0</v>
      </c>
      <c r="AH68" s="165">
        <f t="shared" si="14"/>
        <v>0</v>
      </c>
      <c r="AI68" s="165">
        <f t="shared" si="15"/>
        <v>0</v>
      </c>
      <c r="AJ68" s="165">
        <f>IF('Encargos e Benefícios'!$C67=0,0,$AF68+SUM(N68:P68)/$C68)</f>
        <v>0</v>
      </c>
      <c r="AK68" s="203">
        <f>IF('Encargos e Benefícios'!$C67=0,0,SUM(AH68:AJ68))</f>
        <v>0</v>
      </c>
      <c r="AL68" s="165">
        <f t="shared" si="16"/>
        <v>0</v>
      </c>
      <c r="AM68" s="165">
        <f t="shared" si="17"/>
        <v>0</v>
      </c>
      <c r="AN68" s="165">
        <f>IF('Encargos e Benefícios'!$C67=0,0,$AJ68+SUM(S68:U68)/$C68)</f>
        <v>0</v>
      </c>
      <c r="AO68" s="203">
        <f>IF('Encargos e Benefícios'!$C67=0,0,SUM(AL68:AN68))</f>
        <v>0</v>
      </c>
      <c r="AP68" s="88"/>
      <c r="AQ68" s="88"/>
      <c r="AR68" s="108"/>
      <c r="AS68" s="108"/>
      <c r="AT68" s="108"/>
      <c r="AU68" s="108"/>
      <c r="AV68" s="108"/>
      <c r="AW68" s="108"/>
      <c r="AX68" s="108"/>
      <c r="AY68" s="108"/>
      <c r="AZ68" s="108"/>
      <c r="BA68" s="108"/>
      <c r="BB68" s="108"/>
      <c r="BC68" s="108"/>
      <c r="BD68" s="108"/>
      <c r="BE68" s="108"/>
      <c r="BF68" s="108"/>
    </row>
    <row r="69" spans="1:58" ht="30" hidden="1" customHeight="1">
      <c r="A69" s="197">
        <v>63</v>
      </c>
      <c r="B69" s="30">
        <f>'Encargos e Benefícios'!B68</f>
        <v>0</v>
      </c>
      <c r="C69" s="198">
        <f>'Encargos e Benefícios'!C68</f>
        <v>0</v>
      </c>
      <c r="D69" s="199"/>
      <c r="E69" s="204"/>
      <c r="F69" s="208"/>
      <c r="G69" s="204"/>
      <c r="H69" s="205"/>
      <c r="I69" s="165"/>
      <c r="J69" s="165"/>
      <c r="K69" s="165">
        <f>'Encargos e Benefícios'!U68*0.05</f>
        <v>0</v>
      </c>
      <c r="L69" s="204"/>
      <c r="M69" s="205"/>
      <c r="N69" s="165"/>
      <c r="O69" s="165"/>
      <c r="P69" s="203"/>
      <c r="Q69" s="204"/>
      <c r="R69" s="205"/>
      <c r="S69" s="165">
        <v>0</v>
      </c>
      <c r="T69" s="165">
        <v>0</v>
      </c>
      <c r="U69" s="203">
        <v>0</v>
      </c>
      <c r="V69" s="165">
        <f>'Encargos e Benefícios'!D68</f>
        <v>0</v>
      </c>
      <c r="W69" s="165">
        <f>IF('Encargos e Benefícios'!C68=0,0,'Encargos e Benefícios'!O68/'Encargos e Benefícios'!C68)</f>
        <v>0</v>
      </c>
      <c r="X69" s="209">
        <f>IF('Encargos e Benefícios'!C68=0,0,'Encargos e Benefícios'!V68/'Encargos e Benefícios'!C68)</f>
        <v>0</v>
      </c>
      <c r="Y69" s="210">
        <f>IF('Encargos e Benefícios'!C68=0,0,'Encargos e Benefícios'!W68/'Encargos e Benefícios'!C68)</f>
        <v>0</v>
      </c>
      <c r="Z69" s="88"/>
      <c r="AA69" s="206"/>
      <c r="AB69" s="206"/>
      <c r="AC69" s="88"/>
      <c r="AD69" s="165">
        <f t="shared" si="12"/>
        <v>0</v>
      </c>
      <c r="AE69" s="165">
        <f t="shared" si="13"/>
        <v>0</v>
      </c>
      <c r="AF69" s="165">
        <f>IF('Encargos e Benefícios'!$C68=0,0,$X69+SUM(I69:K69)/$C69)</f>
        <v>0</v>
      </c>
      <c r="AG69" s="203">
        <f>IF('Encargos e Benefícios'!$C68=0,0,SUM(AD69:AF69))</f>
        <v>0</v>
      </c>
      <c r="AH69" s="165">
        <f t="shared" si="14"/>
        <v>0</v>
      </c>
      <c r="AI69" s="165">
        <f t="shared" si="15"/>
        <v>0</v>
      </c>
      <c r="AJ69" s="165">
        <f>IF('Encargos e Benefícios'!$C68=0,0,$AF69+SUM(N69:P69)/$C69)</f>
        <v>0</v>
      </c>
      <c r="AK69" s="203">
        <f>IF('Encargos e Benefícios'!$C68=0,0,SUM(AH69:AJ69))</f>
        <v>0</v>
      </c>
      <c r="AL69" s="165">
        <f t="shared" si="16"/>
        <v>0</v>
      </c>
      <c r="AM69" s="165">
        <f t="shared" si="17"/>
        <v>0</v>
      </c>
      <c r="AN69" s="165">
        <f>IF('Encargos e Benefícios'!$C68=0,0,$AJ69+SUM(S69:U69)/$C69)</f>
        <v>0</v>
      </c>
      <c r="AO69" s="203">
        <f>IF('Encargos e Benefícios'!$C68=0,0,SUM(AL69:AN69))</f>
        <v>0</v>
      </c>
      <c r="AP69" s="88"/>
      <c r="AQ69" s="88"/>
      <c r="AR69" s="108"/>
      <c r="AS69" s="108"/>
      <c r="AT69" s="108"/>
      <c r="AU69" s="108"/>
      <c r="AV69" s="108"/>
      <c r="AW69" s="108"/>
      <c r="AX69" s="108"/>
      <c r="AY69" s="108"/>
      <c r="AZ69" s="108"/>
      <c r="BA69" s="108"/>
      <c r="BB69" s="108"/>
      <c r="BC69" s="108"/>
      <c r="BD69" s="108"/>
      <c r="BE69" s="108"/>
      <c r="BF69" s="108"/>
    </row>
    <row r="70" spans="1:58" ht="30" hidden="1" customHeight="1">
      <c r="A70" s="197">
        <v>64</v>
      </c>
      <c r="B70" s="30">
        <f>'Encargos e Benefícios'!B69</f>
        <v>0</v>
      </c>
      <c r="C70" s="198">
        <f>'Encargos e Benefícios'!C69</f>
        <v>0</v>
      </c>
      <c r="D70" s="199"/>
      <c r="E70" s="204"/>
      <c r="F70" s="208"/>
      <c r="G70" s="204"/>
      <c r="H70" s="205"/>
      <c r="I70" s="165"/>
      <c r="J70" s="165"/>
      <c r="K70" s="165">
        <f>'Encargos e Benefícios'!U69*0.05</f>
        <v>0</v>
      </c>
      <c r="L70" s="204"/>
      <c r="M70" s="205"/>
      <c r="N70" s="165"/>
      <c r="O70" s="165"/>
      <c r="P70" s="203"/>
      <c r="Q70" s="204"/>
      <c r="R70" s="205"/>
      <c r="S70" s="165">
        <v>0</v>
      </c>
      <c r="T70" s="165">
        <v>0</v>
      </c>
      <c r="U70" s="203">
        <v>0</v>
      </c>
      <c r="V70" s="165">
        <f>'Encargos e Benefícios'!D69</f>
        <v>0</v>
      </c>
      <c r="W70" s="165">
        <f>IF('Encargos e Benefícios'!C69=0,0,'Encargos e Benefícios'!O69/'Encargos e Benefícios'!C69)</f>
        <v>0</v>
      </c>
      <c r="X70" s="209">
        <f>IF('Encargos e Benefícios'!C69=0,0,'Encargos e Benefícios'!V69/'Encargos e Benefícios'!C69)</f>
        <v>0</v>
      </c>
      <c r="Y70" s="210">
        <f>IF('Encargos e Benefícios'!C69=0,0,'Encargos e Benefícios'!W69/'Encargos e Benefícios'!C69)</f>
        <v>0</v>
      </c>
      <c r="Z70" s="88"/>
      <c r="AA70" s="206"/>
      <c r="AB70" s="206"/>
      <c r="AC70" s="88"/>
      <c r="AD70" s="165">
        <f t="shared" si="12"/>
        <v>0</v>
      </c>
      <c r="AE70" s="165">
        <f t="shared" si="13"/>
        <v>0</v>
      </c>
      <c r="AF70" s="165">
        <f>IF('Encargos e Benefícios'!$C69=0,0,$X70+SUM(I70:K70)/$C70)</f>
        <v>0</v>
      </c>
      <c r="AG70" s="203">
        <f>IF('Encargos e Benefícios'!$C69=0,0,SUM(AD70:AF70))</f>
        <v>0</v>
      </c>
      <c r="AH70" s="165">
        <f t="shared" si="14"/>
        <v>0</v>
      </c>
      <c r="AI70" s="165">
        <f t="shared" si="15"/>
        <v>0</v>
      </c>
      <c r="AJ70" s="165">
        <f>IF('Encargos e Benefícios'!$C69=0,0,$AF70+SUM(N70:P70)/$C70)</f>
        <v>0</v>
      </c>
      <c r="AK70" s="203">
        <f>IF('Encargos e Benefícios'!$C69=0,0,SUM(AH70:AJ70))</f>
        <v>0</v>
      </c>
      <c r="AL70" s="165">
        <f t="shared" si="16"/>
        <v>0</v>
      </c>
      <c r="AM70" s="165">
        <f t="shared" si="17"/>
        <v>0</v>
      </c>
      <c r="AN70" s="165">
        <f>IF('Encargos e Benefícios'!$C69=0,0,$AJ70+SUM(S70:U70)/$C70)</f>
        <v>0</v>
      </c>
      <c r="AO70" s="203">
        <f>IF('Encargos e Benefícios'!$C69=0,0,SUM(AL70:AN70))</f>
        <v>0</v>
      </c>
      <c r="AP70" s="88"/>
      <c r="AQ70" s="88"/>
      <c r="AR70" s="108"/>
      <c r="AS70" s="108"/>
      <c r="AT70" s="108"/>
      <c r="AU70" s="108"/>
      <c r="AV70" s="108"/>
      <c r="AW70" s="108"/>
      <c r="AX70" s="108"/>
      <c r="AY70" s="108"/>
      <c r="AZ70" s="108"/>
      <c r="BA70" s="108"/>
      <c r="BB70" s="108"/>
      <c r="BC70" s="108"/>
      <c r="BD70" s="108"/>
      <c r="BE70" s="108"/>
      <c r="BF70" s="108"/>
    </row>
    <row r="71" spans="1:58" ht="30" hidden="1" customHeight="1">
      <c r="A71" s="197">
        <v>65</v>
      </c>
      <c r="B71" s="30">
        <f>'Encargos e Benefícios'!B70</f>
        <v>0</v>
      </c>
      <c r="C71" s="198">
        <f>'Encargos e Benefícios'!C70</f>
        <v>0</v>
      </c>
      <c r="D71" s="199"/>
      <c r="E71" s="204"/>
      <c r="F71" s="208"/>
      <c r="G71" s="204"/>
      <c r="H71" s="205"/>
      <c r="I71" s="165"/>
      <c r="J71" s="165"/>
      <c r="K71" s="165">
        <f>'Encargos e Benefícios'!U70*0.05</f>
        <v>0</v>
      </c>
      <c r="L71" s="204"/>
      <c r="M71" s="205"/>
      <c r="N71" s="165"/>
      <c r="O71" s="165"/>
      <c r="P71" s="203"/>
      <c r="Q71" s="204"/>
      <c r="R71" s="205"/>
      <c r="S71" s="165">
        <v>0</v>
      </c>
      <c r="T71" s="165">
        <v>0</v>
      </c>
      <c r="U71" s="203">
        <v>0</v>
      </c>
      <c r="V71" s="165">
        <f>'Encargos e Benefícios'!D70</f>
        <v>0</v>
      </c>
      <c r="W71" s="165">
        <f>IF('Encargos e Benefícios'!C70=0,0,'Encargos e Benefícios'!O70/'Encargos e Benefícios'!C70)</f>
        <v>0</v>
      </c>
      <c r="X71" s="209">
        <f>IF('Encargos e Benefícios'!C70=0,0,'Encargos e Benefícios'!V70/'Encargos e Benefícios'!C70)</f>
        <v>0</v>
      </c>
      <c r="Y71" s="210">
        <f>IF('Encargos e Benefícios'!C70=0,0,'Encargos e Benefícios'!W70/'Encargos e Benefícios'!C70)</f>
        <v>0</v>
      </c>
      <c r="Z71" s="88"/>
      <c r="AA71" s="206"/>
      <c r="AB71" s="206"/>
      <c r="AC71" s="88"/>
      <c r="AD71" s="165">
        <f t="shared" si="12"/>
        <v>0</v>
      </c>
      <c r="AE71" s="165">
        <f t="shared" si="13"/>
        <v>0</v>
      </c>
      <c r="AF71" s="165">
        <f>IF('Encargos e Benefícios'!$C70=0,0,$X71+SUM(I71:K71)/$C71)</f>
        <v>0</v>
      </c>
      <c r="AG71" s="203">
        <f>IF('Encargos e Benefícios'!$C70=0,0,SUM(AD71:AF71))</f>
        <v>0</v>
      </c>
      <c r="AH71" s="165">
        <f t="shared" si="14"/>
        <v>0</v>
      </c>
      <c r="AI71" s="165">
        <f t="shared" si="15"/>
        <v>0</v>
      </c>
      <c r="AJ71" s="165">
        <f>IF('Encargos e Benefícios'!$C70=0,0,$AF71+SUM(N71:P71)/$C71)</f>
        <v>0</v>
      </c>
      <c r="AK71" s="203">
        <f>IF('Encargos e Benefícios'!$C70=0,0,SUM(AH71:AJ71))</f>
        <v>0</v>
      </c>
      <c r="AL71" s="165">
        <f t="shared" si="16"/>
        <v>0</v>
      </c>
      <c r="AM71" s="165">
        <f t="shared" si="17"/>
        <v>0</v>
      </c>
      <c r="AN71" s="165">
        <f>IF('Encargos e Benefícios'!$C70=0,0,$AJ71+SUM(S71:U71)/$C71)</f>
        <v>0</v>
      </c>
      <c r="AO71" s="203">
        <f>IF('Encargos e Benefícios'!$C70=0,0,SUM(AL71:AN71))</f>
        <v>0</v>
      </c>
      <c r="AP71" s="88"/>
      <c r="AQ71" s="88"/>
      <c r="AR71" s="108"/>
      <c r="AS71" s="108"/>
      <c r="AT71" s="108"/>
      <c r="AU71" s="108"/>
      <c r="AV71" s="108"/>
      <c r="AW71" s="108"/>
      <c r="AX71" s="108"/>
      <c r="AY71" s="108"/>
      <c r="AZ71" s="108"/>
      <c r="BA71" s="108"/>
      <c r="BB71" s="108"/>
      <c r="BC71" s="108"/>
      <c r="BD71" s="108"/>
      <c r="BE71" s="108"/>
      <c r="BF71" s="108"/>
    </row>
    <row r="72" spans="1:58" ht="30" hidden="1" customHeight="1">
      <c r="A72" s="197">
        <v>66</v>
      </c>
      <c r="B72" s="30">
        <f>'Encargos e Benefícios'!B71</f>
        <v>0</v>
      </c>
      <c r="C72" s="198">
        <f>'Encargos e Benefícios'!C71</f>
        <v>0</v>
      </c>
      <c r="D72" s="199"/>
      <c r="E72" s="204"/>
      <c r="F72" s="208"/>
      <c r="G72" s="204"/>
      <c r="H72" s="205"/>
      <c r="I72" s="165"/>
      <c r="J72" s="165"/>
      <c r="K72" s="165">
        <f>'Encargos e Benefícios'!U71*0.05</f>
        <v>0</v>
      </c>
      <c r="L72" s="204"/>
      <c r="M72" s="205"/>
      <c r="N72" s="165"/>
      <c r="O72" s="165"/>
      <c r="P72" s="203"/>
      <c r="Q72" s="204"/>
      <c r="R72" s="205"/>
      <c r="S72" s="165">
        <v>0</v>
      </c>
      <c r="T72" s="165">
        <v>0</v>
      </c>
      <c r="U72" s="203">
        <v>0</v>
      </c>
      <c r="V72" s="165">
        <f>'Encargos e Benefícios'!D71</f>
        <v>0</v>
      </c>
      <c r="W72" s="165">
        <f>IF('Encargos e Benefícios'!C71=0,0,'Encargos e Benefícios'!O71/'Encargos e Benefícios'!C71)</f>
        <v>0</v>
      </c>
      <c r="X72" s="209">
        <f>IF('Encargos e Benefícios'!C71=0,0,'Encargos e Benefícios'!V71/'Encargos e Benefícios'!C71)</f>
        <v>0</v>
      </c>
      <c r="Y72" s="210">
        <f>IF('Encargos e Benefícios'!C71=0,0,'Encargos e Benefícios'!W71/'Encargos e Benefícios'!C71)</f>
        <v>0</v>
      </c>
      <c r="Z72" s="88"/>
      <c r="AA72" s="206"/>
      <c r="AB72" s="206"/>
      <c r="AC72" s="88"/>
      <c r="AD72" s="165">
        <f t="shared" si="12"/>
        <v>0</v>
      </c>
      <c r="AE72" s="165">
        <f t="shared" si="13"/>
        <v>0</v>
      </c>
      <c r="AF72" s="165">
        <f>IF('Encargos e Benefícios'!$C71=0,0,$X72+SUM(I72:K72)/$C72)</f>
        <v>0</v>
      </c>
      <c r="AG72" s="203">
        <f>IF('Encargos e Benefícios'!$C71=0,0,SUM(AD72:AF72))</f>
        <v>0</v>
      </c>
      <c r="AH72" s="165">
        <f t="shared" si="14"/>
        <v>0</v>
      </c>
      <c r="AI72" s="165">
        <f t="shared" si="15"/>
        <v>0</v>
      </c>
      <c r="AJ72" s="165">
        <f>IF('Encargos e Benefícios'!$C71=0,0,$AF72+SUM(N72:P72)/$C72)</f>
        <v>0</v>
      </c>
      <c r="AK72" s="203">
        <f>IF('Encargos e Benefícios'!$C71=0,0,SUM(AH72:AJ72))</f>
        <v>0</v>
      </c>
      <c r="AL72" s="165">
        <f t="shared" si="16"/>
        <v>0</v>
      </c>
      <c r="AM72" s="165">
        <f t="shared" si="17"/>
        <v>0</v>
      </c>
      <c r="AN72" s="165">
        <f>IF('Encargos e Benefícios'!$C71=0,0,$AJ72+SUM(S72:U72)/$C72)</f>
        <v>0</v>
      </c>
      <c r="AO72" s="203">
        <f>IF('Encargos e Benefícios'!$C71=0,0,SUM(AL72:AN72))</f>
        <v>0</v>
      </c>
      <c r="AP72" s="88"/>
      <c r="AQ72" s="88"/>
      <c r="AR72" s="108"/>
      <c r="AS72" s="108"/>
      <c r="AT72" s="108"/>
      <c r="AU72" s="108"/>
      <c r="AV72" s="108"/>
      <c r="AW72" s="108"/>
      <c r="AX72" s="108"/>
      <c r="AY72" s="108"/>
      <c r="AZ72" s="108"/>
      <c r="BA72" s="108"/>
      <c r="BB72" s="108"/>
      <c r="BC72" s="108"/>
      <c r="BD72" s="108"/>
      <c r="BE72" s="108"/>
      <c r="BF72" s="108"/>
    </row>
    <row r="73" spans="1:58" ht="30" hidden="1" customHeight="1">
      <c r="A73" s="197">
        <v>67</v>
      </c>
      <c r="B73" s="30">
        <f>'Encargos e Benefícios'!B72</f>
        <v>0</v>
      </c>
      <c r="C73" s="198">
        <f>'Encargos e Benefícios'!C72</f>
        <v>0</v>
      </c>
      <c r="D73" s="199"/>
      <c r="E73" s="204"/>
      <c r="F73" s="208"/>
      <c r="G73" s="204"/>
      <c r="H73" s="205"/>
      <c r="I73" s="165"/>
      <c r="J73" s="165"/>
      <c r="K73" s="165">
        <f>'Encargos e Benefícios'!U72*0.05</f>
        <v>0</v>
      </c>
      <c r="L73" s="204"/>
      <c r="M73" s="205"/>
      <c r="N73" s="165"/>
      <c r="O73" s="165"/>
      <c r="P73" s="203"/>
      <c r="Q73" s="204"/>
      <c r="R73" s="205"/>
      <c r="S73" s="165">
        <v>0</v>
      </c>
      <c r="T73" s="165">
        <v>0</v>
      </c>
      <c r="U73" s="203">
        <v>0</v>
      </c>
      <c r="V73" s="165">
        <f>'Encargos e Benefícios'!D72</f>
        <v>0</v>
      </c>
      <c r="W73" s="165">
        <f>IF('Encargos e Benefícios'!C72=0,0,'Encargos e Benefícios'!O72/'Encargos e Benefícios'!C72)</f>
        <v>0</v>
      </c>
      <c r="X73" s="209">
        <f>IF('Encargos e Benefícios'!C72=0,0,'Encargos e Benefícios'!V72/'Encargos e Benefícios'!C72)</f>
        <v>0</v>
      </c>
      <c r="Y73" s="210">
        <f>IF('Encargos e Benefícios'!C72=0,0,'Encargos e Benefícios'!W72/'Encargos e Benefícios'!C72)</f>
        <v>0</v>
      </c>
      <c r="Z73" s="88"/>
      <c r="AA73" s="206"/>
      <c r="AB73" s="206"/>
      <c r="AC73" s="88"/>
      <c r="AD73" s="165">
        <f t="shared" si="12"/>
        <v>0</v>
      </c>
      <c r="AE73" s="165">
        <f t="shared" si="13"/>
        <v>0</v>
      </c>
      <c r="AF73" s="165">
        <f>IF('Encargos e Benefícios'!$C72=0,0,$X73+SUM(I73:K73)/$C73)</f>
        <v>0</v>
      </c>
      <c r="AG73" s="203">
        <f>IF('Encargos e Benefícios'!$C72=0,0,SUM(AD73:AF73))</f>
        <v>0</v>
      </c>
      <c r="AH73" s="165">
        <f t="shared" si="14"/>
        <v>0</v>
      </c>
      <c r="AI73" s="165">
        <f t="shared" si="15"/>
        <v>0</v>
      </c>
      <c r="AJ73" s="165">
        <f>IF('Encargos e Benefícios'!$C72=0,0,$AF73+SUM(N73:P73)/$C73)</f>
        <v>0</v>
      </c>
      <c r="AK73" s="203">
        <f>IF('Encargos e Benefícios'!$C72=0,0,SUM(AH73:AJ73))</f>
        <v>0</v>
      </c>
      <c r="AL73" s="165">
        <f t="shared" si="16"/>
        <v>0</v>
      </c>
      <c r="AM73" s="165">
        <f t="shared" si="17"/>
        <v>0</v>
      </c>
      <c r="AN73" s="165">
        <f>IF('Encargos e Benefícios'!$C72=0,0,$AJ73+SUM(S73:U73)/$C73)</f>
        <v>0</v>
      </c>
      <c r="AO73" s="203">
        <f>IF('Encargos e Benefícios'!$C72=0,0,SUM(AL73:AN73))</f>
        <v>0</v>
      </c>
      <c r="AP73" s="88"/>
      <c r="AQ73" s="88"/>
      <c r="AR73" s="108"/>
      <c r="AS73" s="108"/>
      <c r="AT73" s="108"/>
      <c r="AU73" s="108"/>
      <c r="AV73" s="108"/>
      <c r="AW73" s="108"/>
      <c r="AX73" s="108"/>
      <c r="AY73" s="108"/>
      <c r="AZ73" s="108"/>
      <c r="BA73" s="108"/>
      <c r="BB73" s="108"/>
      <c r="BC73" s="108"/>
      <c r="BD73" s="108"/>
      <c r="BE73" s="108"/>
      <c r="BF73" s="108"/>
    </row>
    <row r="74" spans="1:58" ht="30" hidden="1" customHeight="1">
      <c r="A74" s="197">
        <v>68</v>
      </c>
      <c r="B74" s="30">
        <f>'Encargos e Benefícios'!B73</f>
        <v>0</v>
      </c>
      <c r="C74" s="198">
        <f>'Encargos e Benefícios'!C73</f>
        <v>0</v>
      </c>
      <c r="D74" s="199"/>
      <c r="E74" s="204"/>
      <c r="F74" s="208"/>
      <c r="G74" s="204"/>
      <c r="H74" s="205"/>
      <c r="I74" s="165"/>
      <c r="J74" s="165"/>
      <c r="K74" s="165">
        <f>'Encargos e Benefícios'!U73*0.05</f>
        <v>0</v>
      </c>
      <c r="L74" s="204"/>
      <c r="M74" s="205"/>
      <c r="N74" s="165"/>
      <c r="O74" s="165"/>
      <c r="P74" s="203"/>
      <c r="Q74" s="204"/>
      <c r="R74" s="205"/>
      <c r="S74" s="165">
        <v>0</v>
      </c>
      <c r="T74" s="165">
        <v>0</v>
      </c>
      <c r="U74" s="203">
        <v>0</v>
      </c>
      <c r="V74" s="165">
        <f>'Encargos e Benefícios'!D73</f>
        <v>0</v>
      </c>
      <c r="W74" s="165">
        <f>IF('Encargos e Benefícios'!C73=0,0,'Encargos e Benefícios'!O73/'Encargos e Benefícios'!C73)</f>
        <v>0</v>
      </c>
      <c r="X74" s="209">
        <f>IF('Encargos e Benefícios'!C73=0,0,'Encargos e Benefícios'!V73/'Encargos e Benefícios'!C73)</f>
        <v>0</v>
      </c>
      <c r="Y74" s="210">
        <f>IF('Encargos e Benefícios'!C73=0,0,'Encargos e Benefícios'!W73/'Encargos e Benefícios'!C73)</f>
        <v>0</v>
      </c>
      <c r="Z74" s="88"/>
      <c r="AA74" s="206"/>
      <c r="AB74" s="206"/>
      <c r="AC74" s="88"/>
      <c r="AD74" s="165">
        <f t="shared" si="12"/>
        <v>0</v>
      </c>
      <c r="AE74" s="165">
        <f t="shared" si="13"/>
        <v>0</v>
      </c>
      <c r="AF74" s="165">
        <f>IF('Encargos e Benefícios'!$C73=0,0,$X74+SUM(I74:K74)/$C74)</f>
        <v>0</v>
      </c>
      <c r="AG74" s="203">
        <f>IF('Encargos e Benefícios'!$C73=0,0,SUM(AD74:AF74))</f>
        <v>0</v>
      </c>
      <c r="AH74" s="165">
        <f t="shared" si="14"/>
        <v>0</v>
      </c>
      <c r="AI74" s="165">
        <f t="shared" si="15"/>
        <v>0</v>
      </c>
      <c r="AJ74" s="165">
        <f>IF('Encargos e Benefícios'!$C73=0,0,$AF74+SUM(N74:P74)/$C74)</f>
        <v>0</v>
      </c>
      <c r="AK74" s="203">
        <f>IF('Encargos e Benefícios'!$C73=0,0,SUM(AH74:AJ74))</f>
        <v>0</v>
      </c>
      <c r="AL74" s="165">
        <f t="shared" si="16"/>
        <v>0</v>
      </c>
      <c r="AM74" s="165">
        <f t="shared" si="17"/>
        <v>0</v>
      </c>
      <c r="AN74" s="165">
        <f>IF('Encargos e Benefícios'!$C73=0,0,$AJ74+SUM(S74:U74)/$C74)</f>
        <v>0</v>
      </c>
      <c r="AO74" s="203">
        <f>IF('Encargos e Benefícios'!$C73=0,0,SUM(AL74:AN74))</f>
        <v>0</v>
      </c>
      <c r="AP74" s="88"/>
      <c r="AQ74" s="88"/>
      <c r="AR74" s="108"/>
      <c r="AS74" s="108"/>
      <c r="AT74" s="108"/>
      <c r="AU74" s="108"/>
      <c r="AV74" s="108"/>
      <c r="AW74" s="108"/>
      <c r="AX74" s="108"/>
      <c r="AY74" s="108"/>
      <c r="AZ74" s="108"/>
      <c r="BA74" s="108"/>
      <c r="BB74" s="108"/>
      <c r="BC74" s="108"/>
      <c r="BD74" s="108"/>
      <c r="BE74" s="108"/>
      <c r="BF74" s="108"/>
    </row>
    <row r="75" spans="1:58" ht="30" hidden="1" customHeight="1">
      <c r="A75" s="197">
        <v>69</v>
      </c>
      <c r="B75" s="30">
        <f>'Encargos e Benefícios'!B74</f>
        <v>0</v>
      </c>
      <c r="C75" s="198">
        <f>'Encargos e Benefícios'!C74</f>
        <v>0</v>
      </c>
      <c r="D75" s="199"/>
      <c r="E75" s="204"/>
      <c r="F75" s="208"/>
      <c r="G75" s="204"/>
      <c r="H75" s="205"/>
      <c r="I75" s="165"/>
      <c r="J75" s="165"/>
      <c r="K75" s="165">
        <f>'Encargos e Benefícios'!U74*0.05</f>
        <v>0</v>
      </c>
      <c r="L75" s="204"/>
      <c r="M75" s="205"/>
      <c r="N75" s="165"/>
      <c r="O75" s="165"/>
      <c r="P75" s="203"/>
      <c r="Q75" s="204"/>
      <c r="R75" s="205"/>
      <c r="S75" s="165">
        <v>0</v>
      </c>
      <c r="T75" s="165">
        <v>0</v>
      </c>
      <c r="U75" s="203">
        <v>0</v>
      </c>
      <c r="V75" s="165">
        <f>'Encargos e Benefícios'!D74</f>
        <v>0</v>
      </c>
      <c r="W75" s="165">
        <f>IF('Encargos e Benefícios'!C74=0,0,'Encargos e Benefícios'!O74/'Encargos e Benefícios'!C74)</f>
        <v>0</v>
      </c>
      <c r="X75" s="209">
        <f>IF('Encargos e Benefícios'!C74=0,0,'Encargos e Benefícios'!V74/'Encargos e Benefícios'!C74)</f>
        <v>0</v>
      </c>
      <c r="Y75" s="210">
        <f>IF('Encargos e Benefícios'!C74=0,0,'Encargos e Benefícios'!W74/'Encargos e Benefícios'!C74)</f>
        <v>0</v>
      </c>
      <c r="Z75" s="88"/>
      <c r="AA75" s="206"/>
      <c r="AB75" s="206"/>
      <c r="AC75" s="88"/>
      <c r="AD75" s="165">
        <f t="shared" si="12"/>
        <v>0</v>
      </c>
      <c r="AE75" s="165">
        <f t="shared" si="13"/>
        <v>0</v>
      </c>
      <c r="AF75" s="165">
        <f>IF('Encargos e Benefícios'!$C74=0,0,$X75+SUM(I75:K75)/$C75)</f>
        <v>0</v>
      </c>
      <c r="AG75" s="203">
        <f>IF('Encargos e Benefícios'!$C74=0,0,SUM(AD75:AF75))</f>
        <v>0</v>
      </c>
      <c r="AH75" s="165">
        <f t="shared" si="14"/>
        <v>0</v>
      </c>
      <c r="AI75" s="165">
        <f t="shared" si="15"/>
        <v>0</v>
      </c>
      <c r="AJ75" s="165">
        <f>IF('Encargos e Benefícios'!$C74=0,0,$AF75+SUM(N75:P75)/$C75)</f>
        <v>0</v>
      </c>
      <c r="AK75" s="203">
        <f>IF('Encargos e Benefícios'!$C74=0,0,SUM(AH75:AJ75))</f>
        <v>0</v>
      </c>
      <c r="AL75" s="165">
        <f t="shared" si="16"/>
        <v>0</v>
      </c>
      <c r="AM75" s="165">
        <f t="shared" si="17"/>
        <v>0</v>
      </c>
      <c r="AN75" s="165">
        <f>IF('Encargos e Benefícios'!$C74=0,0,$AJ75+SUM(S75:U75)/$C75)</f>
        <v>0</v>
      </c>
      <c r="AO75" s="203">
        <f>IF('Encargos e Benefícios'!$C74=0,0,SUM(AL75:AN75))</f>
        <v>0</v>
      </c>
      <c r="AP75" s="88"/>
      <c r="AQ75" s="88"/>
      <c r="AR75" s="108"/>
      <c r="AS75" s="108"/>
      <c r="AT75" s="108"/>
      <c r="AU75" s="108"/>
      <c r="AV75" s="108"/>
      <c r="AW75" s="108"/>
      <c r="AX75" s="108"/>
      <c r="AY75" s="108"/>
      <c r="AZ75" s="108"/>
      <c r="BA75" s="108"/>
      <c r="BB75" s="108"/>
      <c r="BC75" s="108"/>
      <c r="BD75" s="108"/>
      <c r="BE75" s="108"/>
      <c r="BF75" s="108"/>
    </row>
    <row r="76" spans="1:58" ht="30" hidden="1" customHeight="1">
      <c r="A76" s="197">
        <v>70</v>
      </c>
      <c r="B76" s="30">
        <f>'Encargos e Benefícios'!B75</f>
        <v>0</v>
      </c>
      <c r="C76" s="198">
        <f>'Encargos e Benefícios'!C75</f>
        <v>0</v>
      </c>
      <c r="D76" s="199"/>
      <c r="E76" s="204"/>
      <c r="F76" s="208"/>
      <c r="G76" s="204"/>
      <c r="H76" s="205"/>
      <c r="I76" s="165"/>
      <c r="J76" s="165"/>
      <c r="K76" s="165">
        <f>'Encargos e Benefícios'!U75*0.05</f>
        <v>0</v>
      </c>
      <c r="L76" s="204"/>
      <c r="M76" s="205"/>
      <c r="N76" s="165"/>
      <c r="O76" s="165"/>
      <c r="P76" s="203"/>
      <c r="Q76" s="204"/>
      <c r="R76" s="205"/>
      <c r="S76" s="165">
        <v>0</v>
      </c>
      <c r="T76" s="165">
        <v>0</v>
      </c>
      <c r="U76" s="203">
        <v>0</v>
      </c>
      <c r="V76" s="165">
        <f>'Encargos e Benefícios'!D75</f>
        <v>0</v>
      </c>
      <c r="W76" s="165">
        <f>IF('Encargos e Benefícios'!C75=0,0,'Encargos e Benefícios'!O75/'Encargos e Benefícios'!C75)</f>
        <v>0</v>
      </c>
      <c r="X76" s="209">
        <f>IF('Encargos e Benefícios'!C75=0,0,'Encargos e Benefícios'!V75/'Encargos e Benefícios'!C75)</f>
        <v>0</v>
      </c>
      <c r="Y76" s="210">
        <f>IF('Encargos e Benefícios'!C75=0,0,'Encargos e Benefícios'!W75/'Encargos e Benefícios'!C75)</f>
        <v>0</v>
      </c>
      <c r="Z76" s="88"/>
      <c r="AA76" s="206"/>
      <c r="AB76" s="206"/>
      <c r="AC76" s="88"/>
      <c r="AD76" s="165">
        <f t="shared" si="12"/>
        <v>0</v>
      </c>
      <c r="AE76" s="165">
        <f t="shared" si="13"/>
        <v>0</v>
      </c>
      <c r="AF76" s="165">
        <f>IF('Encargos e Benefícios'!$C75=0,0,$X76+SUM(I76:K76)/$C76)</f>
        <v>0</v>
      </c>
      <c r="AG76" s="203">
        <f>IF('Encargos e Benefícios'!$C75=0,0,SUM(AD76:AF76))</f>
        <v>0</v>
      </c>
      <c r="AH76" s="165">
        <f t="shared" si="14"/>
        <v>0</v>
      </c>
      <c r="AI76" s="165">
        <f t="shared" si="15"/>
        <v>0</v>
      </c>
      <c r="AJ76" s="165">
        <f>IF('Encargos e Benefícios'!$C75=0,0,$AF76+SUM(N76:P76)/$C76)</f>
        <v>0</v>
      </c>
      <c r="AK76" s="203">
        <f>IF('Encargos e Benefícios'!$C75=0,0,SUM(AH76:AJ76))</f>
        <v>0</v>
      </c>
      <c r="AL76" s="165">
        <f t="shared" si="16"/>
        <v>0</v>
      </c>
      <c r="AM76" s="165">
        <f t="shared" si="17"/>
        <v>0</v>
      </c>
      <c r="AN76" s="165">
        <f>IF('Encargos e Benefícios'!$C75=0,0,$AJ76+SUM(S76:U76)/$C76)</f>
        <v>0</v>
      </c>
      <c r="AO76" s="203">
        <f>IF('Encargos e Benefícios'!$C75=0,0,SUM(AL76:AN76))</f>
        <v>0</v>
      </c>
      <c r="AP76" s="88"/>
      <c r="AQ76" s="88"/>
      <c r="AR76" s="108"/>
      <c r="AS76" s="108"/>
      <c r="AT76" s="108"/>
      <c r="AU76" s="108"/>
      <c r="AV76" s="108"/>
      <c r="AW76" s="108"/>
      <c r="AX76" s="108"/>
      <c r="AY76" s="108"/>
      <c r="AZ76" s="108"/>
      <c r="BA76" s="108"/>
      <c r="BB76" s="108"/>
      <c r="BC76" s="108"/>
      <c r="BD76" s="108"/>
      <c r="BE76" s="108"/>
      <c r="BF76" s="108"/>
    </row>
    <row r="77" spans="1:58" ht="30" hidden="1" customHeight="1">
      <c r="A77" s="197">
        <v>71</v>
      </c>
      <c r="B77" s="30">
        <f>'Encargos e Benefícios'!B76</f>
        <v>0</v>
      </c>
      <c r="C77" s="198">
        <f>'Encargos e Benefícios'!C76</f>
        <v>0</v>
      </c>
      <c r="D77" s="199"/>
      <c r="E77" s="204"/>
      <c r="F77" s="208"/>
      <c r="G77" s="204"/>
      <c r="H77" s="205"/>
      <c r="I77" s="165"/>
      <c r="J77" s="165"/>
      <c r="K77" s="165">
        <f>'Encargos e Benefícios'!U76*0.05</f>
        <v>0</v>
      </c>
      <c r="L77" s="204"/>
      <c r="M77" s="205"/>
      <c r="N77" s="165"/>
      <c r="O77" s="165"/>
      <c r="P77" s="203"/>
      <c r="Q77" s="204"/>
      <c r="R77" s="205"/>
      <c r="S77" s="165">
        <v>0</v>
      </c>
      <c r="T77" s="165">
        <v>0</v>
      </c>
      <c r="U77" s="203">
        <v>0</v>
      </c>
      <c r="V77" s="165">
        <f>'Encargos e Benefícios'!D76</f>
        <v>0</v>
      </c>
      <c r="W77" s="165">
        <f>IF('Encargos e Benefícios'!C76=0,0,'Encargos e Benefícios'!O76/'Encargos e Benefícios'!C76)</f>
        <v>0</v>
      </c>
      <c r="X77" s="209">
        <f>IF('Encargos e Benefícios'!C76=0,0,'Encargos e Benefícios'!V76/'Encargos e Benefícios'!C76)</f>
        <v>0</v>
      </c>
      <c r="Y77" s="210">
        <f>IF('Encargos e Benefícios'!C76=0,0,'Encargos e Benefícios'!W76/'Encargos e Benefícios'!C76)</f>
        <v>0</v>
      </c>
      <c r="Z77" s="88"/>
      <c r="AA77" s="206"/>
      <c r="AB77" s="206"/>
      <c r="AC77" s="88"/>
      <c r="AD77" s="165">
        <f t="shared" si="12"/>
        <v>0</v>
      </c>
      <c r="AE77" s="165">
        <f t="shared" si="13"/>
        <v>0</v>
      </c>
      <c r="AF77" s="165">
        <f>IF('Encargos e Benefícios'!$C76=0,0,$X77+SUM(I77:K77)/$C77)</f>
        <v>0</v>
      </c>
      <c r="AG77" s="203">
        <f>IF('Encargos e Benefícios'!$C76=0,0,SUM(AD77:AF77))</f>
        <v>0</v>
      </c>
      <c r="AH77" s="165">
        <f t="shared" si="14"/>
        <v>0</v>
      </c>
      <c r="AI77" s="165">
        <f t="shared" si="15"/>
        <v>0</v>
      </c>
      <c r="AJ77" s="165">
        <f>IF('Encargos e Benefícios'!$C76=0,0,$AF77+SUM(N77:P77)/$C77)</f>
        <v>0</v>
      </c>
      <c r="AK77" s="203">
        <f>IF('Encargos e Benefícios'!$C76=0,0,SUM(AH77:AJ77))</f>
        <v>0</v>
      </c>
      <c r="AL77" s="165">
        <f t="shared" si="16"/>
        <v>0</v>
      </c>
      <c r="AM77" s="165">
        <f t="shared" si="17"/>
        <v>0</v>
      </c>
      <c r="AN77" s="165">
        <f>IF('Encargos e Benefícios'!$C76=0,0,$AJ77+SUM(S77:U77)/$C77)</f>
        <v>0</v>
      </c>
      <c r="AO77" s="203">
        <f>IF('Encargos e Benefícios'!$C76=0,0,SUM(AL77:AN77))</f>
        <v>0</v>
      </c>
      <c r="AP77" s="88"/>
      <c r="AQ77" s="88"/>
      <c r="AR77" s="108"/>
      <c r="AS77" s="108"/>
      <c r="AT77" s="108"/>
      <c r="AU77" s="108"/>
      <c r="AV77" s="108"/>
      <c r="AW77" s="108"/>
      <c r="AX77" s="108"/>
      <c r="AY77" s="108"/>
      <c r="AZ77" s="108"/>
      <c r="BA77" s="108"/>
      <c r="BB77" s="108"/>
      <c r="BC77" s="108"/>
      <c r="BD77" s="108"/>
      <c r="BE77" s="108"/>
      <c r="BF77" s="108"/>
    </row>
    <row r="78" spans="1:58" ht="30" hidden="1" customHeight="1">
      <c r="A78" s="197">
        <v>72</v>
      </c>
      <c r="B78" s="30">
        <f>'Encargos e Benefícios'!B77</f>
        <v>0</v>
      </c>
      <c r="C78" s="198">
        <f>'Encargos e Benefícios'!C77</f>
        <v>0</v>
      </c>
      <c r="D78" s="199"/>
      <c r="E78" s="204"/>
      <c r="F78" s="208"/>
      <c r="G78" s="204"/>
      <c r="H78" s="205"/>
      <c r="I78" s="165"/>
      <c r="J78" s="165"/>
      <c r="K78" s="165">
        <f>'Encargos e Benefícios'!U77*0.05</f>
        <v>0</v>
      </c>
      <c r="L78" s="204"/>
      <c r="M78" s="205"/>
      <c r="N78" s="165"/>
      <c r="O78" s="165"/>
      <c r="P78" s="203"/>
      <c r="Q78" s="204"/>
      <c r="R78" s="205"/>
      <c r="S78" s="165">
        <v>0</v>
      </c>
      <c r="T78" s="165">
        <v>0</v>
      </c>
      <c r="U78" s="203">
        <v>0</v>
      </c>
      <c r="V78" s="165">
        <f>'Encargos e Benefícios'!D77</f>
        <v>0</v>
      </c>
      <c r="W78" s="165">
        <f>IF('Encargos e Benefícios'!C77=0,0,'Encargos e Benefícios'!O77/'Encargos e Benefícios'!C77)</f>
        <v>0</v>
      </c>
      <c r="X78" s="209">
        <f>IF('Encargos e Benefícios'!C77=0,0,'Encargos e Benefícios'!V77/'Encargos e Benefícios'!C77)</f>
        <v>0</v>
      </c>
      <c r="Y78" s="210">
        <f>IF('Encargos e Benefícios'!C77=0,0,'Encargos e Benefícios'!W77/'Encargos e Benefícios'!C77)</f>
        <v>0</v>
      </c>
      <c r="Z78" s="88"/>
      <c r="AA78" s="206"/>
      <c r="AB78" s="206"/>
      <c r="AC78" s="88"/>
      <c r="AD78" s="165">
        <f t="shared" si="12"/>
        <v>0</v>
      </c>
      <c r="AE78" s="165">
        <f t="shared" si="13"/>
        <v>0</v>
      </c>
      <c r="AF78" s="165">
        <f>IF('Encargos e Benefícios'!$C77=0,0,$X78+SUM(I78:K78)/$C78)</f>
        <v>0</v>
      </c>
      <c r="AG78" s="203">
        <f>IF('Encargos e Benefícios'!$C77=0,0,SUM(AD78:AF78))</f>
        <v>0</v>
      </c>
      <c r="AH78" s="165">
        <f t="shared" si="14"/>
        <v>0</v>
      </c>
      <c r="AI78" s="165">
        <f t="shared" si="15"/>
        <v>0</v>
      </c>
      <c r="AJ78" s="165">
        <f>IF('Encargos e Benefícios'!$C77=0,0,$AF78+SUM(N78:P78)/$C78)</f>
        <v>0</v>
      </c>
      <c r="AK78" s="203">
        <f>IF('Encargos e Benefícios'!$C77=0,0,SUM(AH78:AJ78))</f>
        <v>0</v>
      </c>
      <c r="AL78" s="165">
        <f t="shared" si="16"/>
        <v>0</v>
      </c>
      <c r="AM78" s="165">
        <f t="shared" si="17"/>
        <v>0</v>
      </c>
      <c r="AN78" s="165">
        <f>IF('Encargos e Benefícios'!$C77=0,0,$AJ78+SUM(S78:U78)/$C78)</f>
        <v>0</v>
      </c>
      <c r="AO78" s="203">
        <f>IF('Encargos e Benefícios'!$C77=0,0,SUM(AL78:AN78))</f>
        <v>0</v>
      </c>
      <c r="AP78" s="88"/>
      <c r="AQ78" s="88"/>
      <c r="AR78" s="108"/>
      <c r="AS78" s="108"/>
      <c r="AT78" s="108"/>
      <c r="AU78" s="108"/>
      <c r="AV78" s="108"/>
      <c r="AW78" s="108"/>
      <c r="AX78" s="108"/>
      <c r="AY78" s="108"/>
      <c r="AZ78" s="108"/>
      <c r="BA78" s="108"/>
      <c r="BB78" s="108"/>
      <c r="BC78" s="108"/>
      <c r="BD78" s="108"/>
      <c r="BE78" s="108"/>
      <c r="BF78" s="108"/>
    </row>
    <row r="79" spans="1:58" ht="30" hidden="1" customHeight="1">
      <c r="A79" s="197">
        <v>73</v>
      </c>
      <c r="B79" s="30">
        <f>'Encargos e Benefícios'!B78</f>
        <v>0</v>
      </c>
      <c r="C79" s="198">
        <f>'Encargos e Benefícios'!C78</f>
        <v>0</v>
      </c>
      <c r="D79" s="199"/>
      <c r="E79" s="204"/>
      <c r="F79" s="208"/>
      <c r="G79" s="204"/>
      <c r="H79" s="205"/>
      <c r="I79" s="165"/>
      <c r="J79" s="165"/>
      <c r="K79" s="165">
        <f>'Encargos e Benefícios'!U78*0.05</f>
        <v>0</v>
      </c>
      <c r="L79" s="204"/>
      <c r="M79" s="205"/>
      <c r="N79" s="165"/>
      <c r="O79" s="165"/>
      <c r="P79" s="203"/>
      <c r="Q79" s="204"/>
      <c r="R79" s="205"/>
      <c r="S79" s="165">
        <v>0</v>
      </c>
      <c r="T79" s="165">
        <v>0</v>
      </c>
      <c r="U79" s="203">
        <v>0</v>
      </c>
      <c r="V79" s="165">
        <f>'Encargos e Benefícios'!D78</f>
        <v>0</v>
      </c>
      <c r="W79" s="165">
        <f>IF('Encargos e Benefícios'!C78=0,0,'Encargos e Benefícios'!O78/'Encargos e Benefícios'!C78)</f>
        <v>0</v>
      </c>
      <c r="X79" s="209">
        <f>IF('Encargos e Benefícios'!C78=0,0,'Encargos e Benefícios'!V78/'Encargos e Benefícios'!C78)</f>
        <v>0</v>
      </c>
      <c r="Y79" s="210">
        <f>IF('Encargos e Benefícios'!C78=0,0,'Encargos e Benefícios'!W78/'Encargos e Benefícios'!C78)</f>
        <v>0</v>
      </c>
      <c r="Z79" s="88"/>
      <c r="AA79" s="206"/>
      <c r="AB79" s="206"/>
      <c r="AC79" s="88"/>
      <c r="AD79" s="165">
        <f t="shared" si="12"/>
        <v>0</v>
      </c>
      <c r="AE79" s="165">
        <f t="shared" si="13"/>
        <v>0</v>
      </c>
      <c r="AF79" s="165">
        <f>IF('Encargos e Benefícios'!$C78=0,0,$X79+SUM(I79:K79)/$C79)</f>
        <v>0</v>
      </c>
      <c r="AG79" s="203">
        <f>IF('Encargos e Benefícios'!$C78=0,0,SUM(AD79:AF79))</f>
        <v>0</v>
      </c>
      <c r="AH79" s="165">
        <f t="shared" si="14"/>
        <v>0</v>
      </c>
      <c r="AI79" s="165">
        <f t="shared" si="15"/>
        <v>0</v>
      </c>
      <c r="AJ79" s="165">
        <f>IF('Encargos e Benefícios'!$C78=0,0,$AF79+SUM(N79:P79)/$C79)</f>
        <v>0</v>
      </c>
      <c r="AK79" s="203">
        <f>IF('Encargos e Benefícios'!$C78=0,0,SUM(AH79:AJ79))</f>
        <v>0</v>
      </c>
      <c r="AL79" s="165">
        <f t="shared" si="16"/>
        <v>0</v>
      </c>
      <c r="AM79" s="165">
        <f t="shared" si="17"/>
        <v>0</v>
      </c>
      <c r="AN79" s="165">
        <f>IF('Encargos e Benefícios'!$C78=0,0,$AJ79+SUM(S79:U79)/$C79)</f>
        <v>0</v>
      </c>
      <c r="AO79" s="203">
        <f>IF('Encargos e Benefícios'!$C78=0,0,SUM(AL79:AN79))</f>
        <v>0</v>
      </c>
      <c r="AP79" s="88"/>
      <c r="AQ79" s="88"/>
      <c r="AR79" s="108"/>
      <c r="AS79" s="108"/>
      <c r="AT79" s="108"/>
      <c r="AU79" s="108"/>
      <c r="AV79" s="108"/>
      <c r="AW79" s="108"/>
      <c r="AX79" s="108"/>
      <c r="AY79" s="108"/>
      <c r="AZ79" s="108"/>
      <c r="BA79" s="108"/>
      <c r="BB79" s="108"/>
      <c r="BC79" s="108"/>
      <c r="BD79" s="108"/>
      <c r="BE79" s="108"/>
      <c r="BF79" s="108"/>
    </row>
    <row r="80" spans="1:58" ht="30" hidden="1" customHeight="1">
      <c r="A80" s="197">
        <v>74</v>
      </c>
      <c r="B80" s="30">
        <f>'Encargos e Benefícios'!B79</f>
        <v>0</v>
      </c>
      <c r="C80" s="198">
        <f>'Encargos e Benefícios'!C79</f>
        <v>0</v>
      </c>
      <c r="D80" s="199"/>
      <c r="E80" s="204"/>
      <c r="F80" s="208"/>
      <c r="G80" s="204"/>
      <c r="H80" s="205"/>
      <c r="I80" s="165"/>
      <c r="J80" s="165"/>
      <c r="K80" s="165">
        <f>'Encargos e Benefícios'!U79*0.05</f>
        <v>0</v>
      </c>
      <c r="L80" s="204"/>
      <c r="M80" s="205"/>
      <c r="N80" s="165"/>
      <c r="O80" s="165"/>
      <c r="P80" s="203"/>
      <c r="Q80" s="204"/>
      <c r="R80" s="205"/>
      <c r="S80" s="165">
        <v>0</v>
      </c>
      <c r="T80" s="165">
        <v>0</v>
      </c>
      <c r="U80" s="203">
        <v>0</v>
      </c>
      <c r="V80" s="165">
        <f>'Encargos e Benefícios'!D79</f>
        <v>0</v>
      </c>
      <c r="W80" s="165">
        <f>IF('Encargos e Benefícios'!C79=0,0,'Encargos e Benefícios'!O79/'Encargos e Benefícios'!C79)</f>
        <v>0</v>
      </c>
      <c r="X80" s="209">
        <f>IF('Encargos e Benefícios'!C79=0,0,'Encargos e Benefícios'!V79/'Encargos e Benefícios'!C79)</f>
        <v>0</v>
      </c>
      <c r="Y80" s="210">
        <f>IF('Encargos e Benefícios'!C79=0,0,'Encargos e Benefícios'!W79/'Encargos e Benefícios'!C79)</f>
        <v>0</v>
      </c>
      <c r="Z80" s="88"/>
      <c r="AA80" s="206"/>
      <c r="AB80" s="206"/>
      <c r="AC80" s="88"/>
      <c r="AD80" s="165">
        <f t="shared" si="12"/>
        <v>0</v>
      </c>
      <c r="AE80" s="165">
        <f t="shared" si="13"/>
        <v>0</v>
      </c>
      <c r="AF80" s="165">
        <f>IF('Encargos e Benefícios'!$C79=0,0,$X80+SUM(I80:K80)/$C80)</f>
        <v>0</v>
      </c>
      <c r="AG80" s="203">
        <f>IF('Encargos e Benefícios'!$C79=0,0,SUM(AD80:AF80))</f>
        <v>0</v>
      </c>
      <c r="AH80" s="165">
        <f t="shared" si="14"/>
        <v>0</v>
      </c>
      <c r="AI80" s="165">
        <f t="shared" si="15"/>
        <v>0</v>
      </c>
      <c r="AJ80" s="165">
        <f>IF('Encargos e Benefícios'!$C79=0,0,$AF80+SUM(N80:P80)/$C80)</f>
        <v>0</v>
      </c>
      <c r="AK80" s="203">
        <f>IF('Encargos e Benefícios'!$C79=0,0,SUM(AH80:AJ80))</f>
        <v>0</v>
      </c>
      <c r="AL80" s="165">
        <f t="shared" si="16"/>
        <v>0</v>
      </c>
      <c r="AM80" s="165">
        <f t="shared" si="17"/>
        <v>0</v>
      </c>
      <c r="AN80" s="165">
        <f>IF('Encargos e Benefícios'!$C79=0,0,$AJ80+SUM(S80:U80)/$C80)</f>
        <v>0</v>
      </c>
      <c r="AO80" s="203">
        <f>IF('Encargos e Benefícios'!$C79=0,0,SUM(AL80:AN80))</f>
        <v>0</v>
      </c>
      <c r="AP80" s="88"/>
      <c r="AQ80" s="88"/>
      <c r="AR80" s="108"/>
      <c r="AS80" s="108"/>
      <c r="AT80" s="108"/>
      <c r="AU80" s="108"/>
      <c r="AV80" s="108"/>
      <c r="AW80" s="108"/>
      <c r="AX80" s="108"/>
      <c r="AY80" s="108"/>
      <c r="AZ80" s="108"/>
      <c r="BA80" s="108"/>
      <c r="BB80" s="108"/>
      <c r="BC80" s="108"/>
      <c r="BD80" s="108"/>
      <c r="BE80" s="108"/>
      <c r="BF80" s="108"/>
    </row>
    <row r="81" spans="1:58" ht="30" hidden="1" customHeight="1">
      <c r="A81" s="197">
        <v>75</v>
      </c>
      <c r="B81" s="30">
        <f>'Encargos e Benefícios'!B80</f>
        <v>0</v>
      </c>
      <c r="C81" s="198">
        <f>'Encargos e Benefícios'!C80</f>
        <v>0</v>
      </c>
      <c r="D81" s="199"/>
      <c r="E81" s="204"/>
      <c r="F81" s="208"/>
      <c r="G81" s="204"/>
      <c r="H81" s="205"/>
      <c r="I81" s="165"/>
      <c r="J81" s="165"/>
      <c r="K81" s="165">
        <f>'Encargos e Benefícios'!U80*0.05</f>
        <v>0</v>
      </c>
      <c r="L81" s="204"/>
      <c r="M81" s="205"/>
      <c r="N81" s="165"/>
      <c r="O81" s="165"/>
      <c r="P81" s="203"/>
      <c r="Q81" s="204"/>
      <c r="R81" s="205"/>
      <c r="S81" s="165">
        <v>0</v>
      </c>
      <c r="T81" s="165">
        <v>0</v>
      </c>
      <c r="U81" s="203">
        <v>0</v>
      </c>
      <c r="V81" s="165">
        <f>'Encargos e Benefícios'!D80</f>
        <v>0</v>
      </c>
      <c r="W81" s="165">
        <f>IF('Encargos e Benefícios'!C80=0,0,'Encargos e Benefícios'!O80/'Encargos e Benefícios'!C80)</f>
        <v>0</v>
      </c>
      <c r="X81" s="209">
        <f>IF('Encargos e Benefícios'!C80=0,0,'Encargos e Benefícios'!V80/'Encargos e Benefícios'!C80)</f>
        <v>0</v>
      </c>
      <c r="Y81" s="210">
        <f>IF('Encargos e Benefícios'!C80=0,0,'Encargos e Benefícios'!W80/'Encargos e Benefícios'!C80)</f>
        <v>0</v>
      </c>
      <c r="Z81" s="88"/>
      <c r="AA81" s="206"/>
      <c r="AB81" s="206"/>
      <c r="AC81" s="88"/>
      <c r="AD81" s="165">
        <f t="shared" si="12"/>
        <v>0</v>
      </c>
      <c r="AE81" s="165">
        <f t="shared" si="13"/>
        <v>0</v>
      </c>
      <c r="AF81" s="165">
        <f>IF('Encargos e Benefícios'!$C80=0,0,$X81+SUM(I81:K81)/$C81)</f>
        <v>0</v>
      </c>
      <c r="AG81" s="203">
        <f>IF('Encargos e Benefícios'!$C80=0,0,SUM(AD81:AF81))</f>
        <v>0</v>
      </c>
      <c r="AH81" s="165">
        <f t="shared" si="14"/>
        <v>0</v>
      </c>
      <c r="AI81" s="165">
        <f t="shared" si="15"/>
        <v>0</v>
      </c>
      <c r="AJ81" s="165">
        <f>IF('Encargos e Benefícios'!$C80=0,0,$AF81+SUM(N81:P81)/$C81)</f>
        <v>0</v>
      </c>
      <c r="AK81" s="203">
        <f>IF('Encargos e Benefícios'!$C80=0,0,SUM(AH81:AJ81))</f>
        <v>0</v>
      </c>
      <c r="AL81" s="165">
        <f t="shared" si="16"/>
        <v>0</v>
      </c>
      <c r="AM81" s="165">
        <f t="shared" si="17"/>
        <v>0</v>
      </c>
      <c r="AN81" s="165">
        <f>IF('Encargos e Benefícios'!$C80=0,0,$AJ81+SUM(S81:U81)/$C81)</f>
        <v>0</v>
      </c>
      <c r="AO81" s="203">
        <f>IF('Encargos e Benefícios'!$C80=0,0,SUM(AL81:AN81))</f>
        <v>0</v>
      </c>
      <c r="AP81" s="88"/>
      <c r="AQ81" s="88"/>
      <c r="AR81" s="108"/>
      <c r="AS81" s="108"/>
      <c r="AT81" s="108"/>
      <c r="AU81" s="108"/>
      <c r="AV81" s="108"/>
      <c r="AW81" s="108"/>
      <c r="AX81" s="108"/>
      <c r="AY81" s="108"/>
      <c r="AZ81" s="108"/>
      <c r="BA81" s="108"/>
      <c r="BB81" s="108"/>
      <c r="BC81" s="108"/>
      <c r="BD81" s="108"/>
      <c r="BE81" s="108"/>
      <c r="BF81" s="108"/>
    </row>
    <row r="82" spans="1:58" ht="30" hidden="1" customHeight="1">
      <c r="A82" s="197">
        <v>76</v>
      </c>
      <c r="B82" s="30">
        <f>'Encargos e Benefícios'!B81</f>
        <v>0</v>
      </c>
      <c r="C82" s="198">
        <f>'Encargos e Benefícios'!C81</f>
        <v>0</v>
      </c>
      <c r="D82" s="199"/>
      <c r="E82" s="204"/>
      <c r="F82" s="208"/>
      <c r="G82" s="204"/>
      <c r="H82" s="205"/>
      <c r="I82" s="165"/>
      <c r="J82" s="165"/>
      <c r="K82" s="165">
        <f>'Encargos e Benefícios'!U81*0.05</f>
        <v>0</v>
      </c>
      <c r="L82" s="204"/>
      <c r="M82" s="205"/>
      <c r="N82" s="165"/>
      <c r="O82" s="165"/>
      <c r="P82" s="203"/>
      <c r="Q82" s="204"/>
      <c r="R82" s="205"/>
      <c r="S82" s="165">
        <v>0</v>
      </c>
      <c r="T82" s="165">
        <v>0</v>
      </c>
      <c r="U82" s="203">
        <v>0</v>
      </c>
      <c r="V82" s="165">
        <f>'Encargos e Benefícios'!D81</f>
        <v>0</v>
      </c>
      <c r="W82" s="165">
        <f>IF('Encargos e Benefícios'!C81=0,0,'Encargos e Benefícios'!O81/'Encargos e Benefícios'!C81)</f>
        <v>0</v>
      </c>
      <c r="X82" s="209">
        <f>IF('Encargos e Benefícios'!C81=0,0,'Encargos e Benefícios'!V81/'Encargos e Benefícios'!C81)</f>
        <v>0</v>
      </c>
      <c r="Y82" s="210">
        <f>IF('Encargos e Benefícios'!C81=0,0,'Encargos e Benefícios'!W81/'Encargos e Benefícios'!C81)</f>
        <v>0</v>
      </c>
      <c r="Z82" s="88"/>
      <c r="AA82" s="206"/>
      <c r="AB82" s="206"/>
      <c r="AC82" s="88"/>
      <c r="AD82" s="165">
        <f t="shared" si="12"/>
        <v>0</v>
      </c>
      <c r="AE82" s="165">
        <f t="shared" si="13"/>
        <v>0</v>
      </c>
      <c r="AF82" s="165">
        <f>IF('Encargos e Benefícios'!$C81=0,0,$X82+SUM(I82:K82)/$C82)</f>
        <v>0</v>
      </c>
      <c r="AG82" s="203">
        <f>IF('Encargos e Benefícios'!$C81=0,0,SUM(AD82:AF82))</f>
        <v>0</v>
      </c>
      <c r="AH82" s="165">
        <f t="shared" si="14"/>
        <v>0</v>
      </c>
      <c r="AI82" s="165">
        <f t="shared" si="15"/>
        <v>0</v>
      </c>
      <c r="AJ82" s="165">
        <f>IF('Encargos e Benefícios'!$C81=0,0,$AF82+SUM(N82:P82)/$C82)</f>
        <v>0</v>
      </c>
      <c r="AK82" s="203">
        <f>IF('Encargos e Benefícios'!$C81=0,0,SUM(AH82:AJ82))</f>
        <v>0</v>
      </c>
      <c r="AL82" s="165">
        <f t="shared" si="16"/>
        <v>0</v>
      </c>
      <c r="AM82" s="165">
        <f t="shared" si="17"/>
        <v>0</v>
      </c>
      <c r="AN82" s="165">
        <f>IF('Encargos e Benefícios'!$C81=0,0,$AJ82+SUM(S82:U82)/$C82)</f>
        <v>0</v>
      </c>
      <c r="AO82" s="203">
        <f>IF('Encargos e Benefícios'!$C81=0,0,SUM(AL82:AN82))</f>
        <v>0</v>
      </c>
      <c r="AP82" s="88"/>
      <c r="AQ82" s="88"/>
      <c r="AR82" s="108"/>
      <c r="AS82" s="108"/>
      <c r="AT82" s="108"/>
      <c r="AU82" s="108"/>
      <c r="AV82" s="108"/>
      <c r="AW82" s="108"/>
      <c r="AX82" s="108"/>
      <c r="AY82" s="108"/>
      <c r="AZ82" s="108"/>
      <c r="BA82" s="108"/>
      <c r="BB82" s="108"/>
      <c r="BC82" s="108"/>
      <c r="BD82" s="108"/>
      <c r="BE82" s="108"/>
      <c r="BF82" s="108"/>
    </row>
    <row r="83" spans="1:58" ht="30" hidden="1" customHeight="1">
      <c r="A83" s="197">
        <v>77</v>
      </c>
      <c r="B83" s="30">
        <f>'Encargos e Benefícios'!B82</f>
        <v>0</v>
      </c>
      <c r="C83" s="198">
        <f>'Encargos e Benefícios'!C82</f>
        <v>0</v>
      </c>
      <c r="D83" s="199"/>
      <c r="E83" s="204"/>
      <c r="F83" s="208"/>
      <c r="G83" s="204"/>
      <c r="H83" s="205"/>
      <c r="I83" s="165"/>
      <c r="J83" s="165"/>
      <c r="K83" s="165">
        <f>'Encargos e Benefícios'!U82*0.05</f>
        <v>0</v>
      </c>
      <c r="L83" s="204"/>
      <c r="M83" s="205"/>
      <c r="N83" s="165"/>
      <c r="O83" s="165"/>
      <c r="P83" s="203"/>
      <c r="Q83" s="204"/>
      <c r="R83" s="205"/>
      <c r="S83" s="165">
        <v>0</v>
      </c>
      <c r="T83" s="165">
        <v>0</v>
      </c>
      <c r="U83" s="203">
        <v>0</v>
      </c>
      <c r="V83" s="165">
        <f>'Encargos e Benefícios'!D82</f>
        <v>0</v>
      </c>
      <c r="W83" s="165">
        <f>IF('Encargos e Benefícios'!C82=0,0,'Encargos e Benefícios'!O82/'Encargos e Benefícios'!C82)</f>
        <v>0</v>
      </c>
      <c r="X83" s="209">
        <f>IF('Encargos e Benefícios'!C82=0,0,'Encargos e Benefícios'!V82/'Encargos e Benefícios'!C82)</f>
        <v>0</v>
      </c>
      <c r="Y83" s="210">
        <f>IF('Encargos e Benefícios'!C82=0,0,'Encargos e Benefícios'!W82/'Encargos e Benefícios'!C82)</f>
        <v>0</v>
      </c>
      <c r="Z83" s="88"/>
      <c r="AA83" s="206"/>
      <c r="AB83" s="206"/>
      <c r="AC83" s="88"/>
      <c r="AD83" s="165">
        <f t="shared" si="12"/>
        <v>0</v>
      </c>
      <c r="AE83" s="165">
        <f t="shared" si="13"/>
        <v>0</v>
      </c>
      <c r="AF83" s="165">
        <f>IF('Encargos e Benefícios'!$C82=0,0,$X83+SUM(I83:K83)/$C83)</f>
        <v>0</v>
      </c>
      <c r="AG83" s="203">
        <f>IF('Encargos e Benefícios'!$C82=0,0,SUM(AD83:AF83))</f>
        <v>0</v>
      </c>
      <c r="AH83" s="165">
        <f t="shared" si="14"/>
        <v>0</v>
      </c>
      <c r="AI83" s="165">
        <f t="shared" si="15"/>
        <v>0</v>
      </c>
      <c r="AJ83" s="165">
        <f>IF('Encargos e Benefícios'!$C82=0,0,$AF83+SUM(N83:P83)/$C83)</f>
        <v>0</v>
      </c>
      <c r="AK83" s="203">
        <f>IF('Encargos e Benefícios'!$C82=0,0,SUM(AH83:AJ83))</f>
        <v>0</v>
      </c>
      <c r="AL83" s="165">
        <f t="shared" si="16"/>
        <v>0</v>
      </c>
      <c r="AM83" s="165">
        <f t="shared" si="17"/>
        <v>0</v>
      </c>
      <c r="AN83" s="165">
        <f>IF('Encargos e Benefícios'!$C82=0,0,$AJ83+SUM(S83:U83)/$C83)</f>
        <v>0</v>
      </c>
      <c r="AO83" s="203">
        <f>IF('Encargos e Benefícios'!$C82=0,0,SUM(AL83:AN83))</f>
        <v>0</v>
      </c>
      <c r="AP83" s="88"/>
      <c r="AQ83" s="88"/>
      <c r="AR83" s="108"/>
      <c r="AS83" s="108"/>
      <c r="AT83" s="108"/>
      <c r="AU83" s="108"/>
      <c r="AV83" s="108"/>
      <c r="AW83" s="108"/>
      <c r="AX83" s="108"/>
      <c r="AY83" s="108"/>
      <c r="AZ83" s="108"/>
      <c r="BA83" s="108"/>
      <c r="BB83" s="108"/>
      <c r="BC83" s="108"/>
      <c r="BD83" s="108"/>
      <c r="BE83" s="108"/>
      <c r="BF83" s="108"/>
    </row>
    <row r="84" spans="1:58" ht="30" hidden="1" customHeight="1">
      <c r="A84" s="197">
        <v>78</v>
      </c>
      <c r="B84" s="30">
        <f>'Encargos e Benefícios'!B83</f>
        <v>0</v>
      </c>
      <c r="C84" s="198">
        <f>'Encargos e Benefícios'!C83</f>
        <v>0</v>
      </c>
      <c r="D84" s="199"/>
      <c r="E84" s="204"/>
      <c r="F84" s="208"/>
      <c r="G84" s="204"/>
      <c r="H84" s="205"/>
      <c r="I84" s="165"/>
      <c r="J84" s="165"/>
      <c r="K84" s="165">
        <f>'Encargos e Benefícios'!U83*0.05</f>
        <v>0</v>
      </c>
      <c r="L84" s="204"/>
      <c r="M84" s="205"/>
      <c r="N84" s="165"/>
      <c r="O84" s="165"/>
      <c r="P84" s="203"/>
      <c r="Q84" s="204"/>
      <c r="R84" s="205"/>
      <c r="S84" s="165">
        <v>0</v>
      </c>
      <c r="T84" s="165">
        <v>0</v>
      </c>
      <c r="U84" s="203">
        <v>0</v>
      </c>
      <c r="V84" s="165">
        <f>'Encargos e Benefícios'!D83</f>
        <v>0</v>
      </c>
      <c r="W84" s="165">
        <f>IF('Encargos e Benefícios'!C83=0,0,'Encargos e Benefícios'!O83/'Encargos e Benefícios'!C83)</f>
        <v>0</v>
      </c>
      <c r="X84" s="209">
        <f>IF('Encargos e Benefícios'!C83=0,0,'Encargos e Benefícios'!V83/'Encargos e Benefícios'!C83)</f>
        <v>0</v>
      </c>
      <c r="Y84" s="210">
        <f>IF('Encargos e Benefícios'!C83=0,0,'Encargos e Benefícios'!W83/'Encargos e Benefícios'!C83)</f>
        <v>0</v>
      </c>
      <c r="Z84" s="88"/>
      <c r="AA84" s="206"/>
      <c r="AB84" s="206"/>
      <c r="AC84" s="88"/>
      <c r="AD84" s="165">
        <f t="shared" si="12"/>
        <v>0</v>
      </c>
      <c r="AE84" s="165">
        <f t="shared" si="13"/>
        <v>0</v>
      </c>
      <c r="AF84" s="165">
        <f>IF('Encargos e Benefícios'!$C83=0,0,$X84+SUM(I84:K84)/$C84)</f>
        <v>0</v>
      </c>
      <c r="AG84" s="203">
        <f>IF('Encargos e Benefícios'!$C83=0,0,SUM(AD84:AF84))</f>
        <v>0</v>
      </c>
      <c r="AH84" s="165">
        <f t="shared" si="14"/>
        <v>0</v>
      </c>
      <c r="AI84" s="165">
        <f t="shared" si="15"/>
        <v>0</v>
      </c>
      <c r="AJ84" s="165">
        <f>IF('Encargos e Benefícios'!$C83=0,0,$AF84+SUM(N84:P84)/$C84)</f>
        <v>0</v>
      </c>
      <c r="AK84" s="203">
        <f>IF('Encargos e Benefícios'!$C83=0,0,SUM(AH84:AJ84))</f>
        <v>0</v>
      </c>
      <c r="AL84" s="165">
        <f t="shared" si="16"/>
        <v>0</v>
      </c>
      <c r="AM84" s="165">
        <f t="shared" si="17"/>
        <v>0</v>
      </c>
      <c r="AN84" s="165">
        <f>IF('Encargos e Benefícios'!$C83=0,0,$AJ84+SUM(S84:U84)/$C84)</f>
        <v>0</v>
      </c>
      <c r="AO84" s="203">
        <f>IF('Encargos e Benefícios'!$C83=0,0,SUM(AL84:AN84))</f>
        <v>0</v>
      </c>
      <c r="AP84" s="88"/>
      <c r="AQ84" s="88"/>
      <c r="AR84" s="108"/>
      <c r="AS84" s="108"/>
      <c r="AT84" s="108"/>
      <c r="AU84" s="108"/>
      <c r="AV84" s="108"/>
      <c r="AW84" s="108"/>
      <c r="AX84" s="108"/>
      <c r="AY84" s="108"/>
      <c r="AZ84" s="108"/>
      <c r="BA84" s="108"/>
      <c r="BB84" s="108"/>
      <c r="BC84" s="108"/>
      <c r="BD84" s="108"/>
      <c r="BE84" s="108"/>
      <c r="BF84" s="108"/>
    </row>
    <row r="85" spans="1:58" ht="30" hidden="1" customHeight="1">
      <c r="A85" s="197">
        <v>79</v>
      </c>
      <c r="B85" s="30">
        <f>'Encargos e Benefícios'!B84</f>
        <v>0</v>
      </c>
      <c r="C85" s="198">
        <f>'Encargos e Benefícios'!C84</f>
        <v>0</v>
      </c>
      <c r="D85" s="199"/>
      <c r="E85" s="204"/>
      <c r="F85" s="208"/>
      <c r="G85" s="204"/>
      <c r="H85" s="205"/>
      <c r="I85" s="165"/>
      <c r="J85" s="165"/>
      <c r="K85" s="165">
        <f>'Encargos e Benefícios'!U84*0.05</f>
        <v>0</v>
      </c>
      <c r="L85" s="204"/>
      <c r="M85" s="205"/>
      <c r="N85" s="165"/>
      <c r="O85" s="165"/>
      <c r="P85" s="203"/>
      <c r="Q85" s="204"/>
      <c r="R85" s="205"/>
      <c r="S85" s="165">
        <v>0</v>
      </c>
      <c r="T85" s="165">
        <v>0</v>
      </c>
      <c r="U85" s="203">
        <v>0</v>
      </c>
      <c r="V85" s="165">
        <f>'Encargos e Benefícios'!D84</f>
        <v>0</v>
      </c>
      <c r="W85" s="165">
        <f>IF('Encargos e Benefícios'!C84=0,0,'Encargos e Benefícios'!O84/'Encargos e Benefícios'!C84)</f>
        <v>0</v>
      </c>
      <c r="X85" s="209">
        <f>IF('Encargos e Benefícios'!C84=0,0,'Encargos e Benefícios'!V84/'Encargos e Benefícios'!C84)</f>
        <v>0</v>
      </c>
      <c r="Y85" s="210">
        <f>IF('Encargos e Benefícios'!C84=0,0,'Encargos e Benefícios'!W84/'Encargos e Benefícios'!C84)</f>
        <v>0</v>
      </c>
      <c r="Z85" s="88"/>
      <c r="AA85" s="206"/>
      <c r="AB85" s="206"/>
      <c r="AC85" s="88"/>
      <c r="AD85" s="165">
        <f t="shared" si="12"/>
        <v>0</v>
      </c>
      <c r="AE85" s="165">
        <f t="shared" si="13"/>
        <v>0</v>
      </c>
      <c r="AF85" s="165">
        <f>IF('Encargos e Benefícios'!$C84=0,0,$X85+SUM(I85:K85)/$C85)</f>
        <v>0</v>
      </c>
      <c r="AG85" s="203">
        <f>IF('Encargos e Benefícios'!$C84=0,0,SUM(AD85:AF85))</f>
        <v>0</v>
      </c>
      <c r="AH85" s="165">
        <f t="shared" si="14"/>
        <v>0</v>
      </c>
      <c r="AI85" s="165">
        <f t="shared" si="15"/>
        <v>0</v>
      </c>
      <c r="AJ85" s="165">
        <f>IF('Encargos e Benefícios'!$C84=0,0,$AF85+SUM(N85:P85)/$C85)</f>
        <v>0</v>
      </c>
      <c r="AK85" s="203">
        <f>IF('Encargos e Benefícios'!$C84=0,0,SUM(AH85:AJ85))</f>
        <v>0</v>
      </c>
      <c r="AL85" s="165">
        <f t="shared" si="16"/>
        <v>0</v>
      </c>
      <c r="AM85" s="165">
        <f t="shared" si="17"/>
        <v>0</v>
      </c>
      <c r="AN85" s="165">
        <f>IF('Encargos e Benefícios'!$C84=0,0,$AJ85+SUM(S85:U85)/$C85)</f>
        <v>0</v>
      </c>
      <c r="AO85" s="203">
        <f>IF('Encargos e Benefícios'!$C84=0,0,SUM(AL85:AN85))</f>
        <v>0</v>
      </c>
      <c r="AP85" s="88"/>
      <c r="AQ85" s="88"/>
      <c r="AR85" s="108"/>
      <c r="AS85" s="108"/>
      <c r="AT85" s="108"/>
      <c r="AU85" s="108"/>
      <c r="AV85" s="108"/>
      <c r="AW85" s="108"/>
      <c r="AX85" s="108"/>
      <c r="AY85" s="108"/>
      <c r="AZ85" s="108"/>
      <c r="BA85" s="108"/>
      <c r="BB85" s="108"/>
      <c r="BC85" s="108"/>
      <c r="BD85" s="108"/>
      <c r="BE85" s="108"/>
      <c r="BF85" s="108"/>
    </row>
    <row r="86" spans="1:58" ht="30" hidden="1" customHeight="1">
      <c r="A86" s="197">
        <v>80</v>
      </c>
      <c r="B86" s="30">
        <f>'Encargos e Benefícios'!B85</f>
        <v>0</v>
      </c>
      <c r="C86" s="198">
        <f>'Encargos e Benefícios'!C85</f>
        <v>0</v>
      </c>
      <c r="D86" s="199"/>
      <c r="E86" s="204"/>
      <c r="F86" s="208"/>
      <c r="G86" s="204"/>
      <c r="H86" s="205"/>
      <c r="I86" s="165"/>
      <c r="J86" s="165"/>
      <c r="K86" s="165">
        <f>'Encargos e Benefícios'!U85*0.05</f>
        <v>0</v>
      </c>
      <c r="L86" s="204"/>
      <c r="M86" s="205"/>
      <c r="N86" s="165"/>
      <c r="O86" s="165"/>
      <c r="P86" s="203"/>
      <c r="Q86" s="204"/>
      <c r="R86" s="205"/>
      <c r="S86" s="165">
        <v>0</v>
      </c>
      <c r="T86" s="165">
        <v>0</v>
      </c>
      <c r="U86" s="203">
        <v>0</v>
      </c>
      <c r="V86" s="165">
        <f>'Encargos e Benefícios'!D85</f>
        <v>0</v>
      </c>
      <c r="W86" s="165">
        <f>IF('Encargos e Benefícios'!C85=0,0,'Encargos e Benefícios'!O85/'Encargos e Benefícios'!C85)</f>
        <v>0</v>
      </c>
      <c r="X86" s="209">
        <f>IF('Encargos e Benefícios'!C85=0,0,'Encargos e Benefícios'!V85/'Encargos e Benefícios'!C85)</f>
        <v>0</v>
      </c>
      <c r="Y86" s="210">
        <f>IF('Encargos e Benefícios'!C85=0,0,'Encargos e Benefícios'!W85/'Encargos e Benefícios'!C85)</f>
        <v>0</v>
      </c>
      <c r="Z86" s="88"/>
      <c r="AA86" s="206"/>
      <c r="AB86" s="206"/>
      <c r="AC86" s="88"/>
      <c r="AD86" s="165">
        <f t="shared" si="12"/>
        <v>0</v>
      </c>
      <c r="AE86" s="165">
        <f t="shared" si="13"/>
        <v>0</v>
      </c>
      <c r="AF86" s="165">
        <f>IF('Encargos e Benefícios'!$C85=0,0,$X86+SUM(I86:K86)/$C86)</f>
        <v>0</v>
      </c>
      <c r="AG86" s="203">
        <f>IF('Encargos e Benefícios'!$C85=0,0,SUM(AD86:AF86))</f>
        <v>0</v>
      </c>
      <c r="AH86" s="165">
        <f t="shared" si="14"/>
        <v>0</v>
      </c>
      <c r="AI86" s="165">
        <f t="shared" si="15"/>
        <v>0</v>
      </c>
      <c r="AJ86" s="165">
        <f>IF('Encargos e Benefícios'!$C85=0,0,$AF86+SUM(N86:P86)/$C86)</f>
        <v>0</v>
      </c>
      <c r="AK86" s="203">
        <f>IF('Encargos e Benefícios'!$C85=0,0,SUM(AH86:AJ86))</f>
        <v>0</v>
      </c>
      <c r="AL86" s="165">
        <f t="shared" si="16"/>
        <v>0</v>
      </c>
      <c r="AM86" s="165">
        <f t="shared" si="17"/>
        <v>0</v>
      </c>
      <c r="AN86" s="165">
        <f>IF('Encargos e Benefícios'!$C85=0,0,$AJ86+SUM(S86:U86)/$C86)</f>
        <v>0</v>
      </c>
      <c r="AO86" s="203">
        <f>IF('Encargos e Benefícios'!$C85=0,0,SUM(AL86:AN86))</f>
        <v>0</v>
      </c>
      <c r="AP86" s="88"/>
      <c r="AQ86" s="88"/>
      <c r="AR86" s="108"/>
      <c r="AS86" s="108"/>
      <c r="AT86" s="108"/>
      <c r="AU86" s="108"/>
      <c r="AV86" s="108"/>
      <c r="AW86" s="108"/>
      <c r="AX86" s="108"/>
      <c r="AY86" s="108"/>
      <c r="AZ86" s="108"/>
      <c r="BA86" s="108"/>
      <c r="BB86" s="108"/>
      <c r="BC86" s="108"/>
      <c r="BD86" s="108"/>
      <c r="BE86" s="108"/>
      <c r="BF86" s="108"/>
    </row>
    <row r="87" spans="1:58" ht="30" hidden="1" customHeight="1">
      <c r="A87" s="197">
        <v>81</v>
      </c>
      <c r="B87" s="30">
        <f>'Encargos e Benefícios'!B86</f>
        <v>0</v>
      </c>
      <c r="C87" s="198">
        <f>'Encargos e Benefícios'!C86</f>
        <v>0</v>
      </c>
      <c r="D87" s="199"/>
      <c r="E87" s="204"/>
      <c r="F87" s="208"/>
      <c r="G87" s="204"/>
      <c r="H87" s="205"/>
      <c r="I87" s="165"/>
      <c r="J87" s="165"/>
      <c r="K87" s="165">
        <f>'Encargos e Benefícios'!U86*0.05</f>
        <v>0</v>
      </c>
      <c r="L87" s="204"/>
      <c r="M87" s="205"/>
      <c r="N87" s="165"/>
      <c r="O87" s="165"/>
      <c r="P87" s="203"/>
      <c r="Q87" s="204"/>
      <c r="R87" s="205"/>
      <c r="S87" s="165">
        <v>0</v>
      </c>
      <c r="T87" s="165">
        <v>0</v>
      </c>
      <c r="U87" s="203">
        <v>0</v>
      </c>
      <c r="V87" s="165">
        <f>'Encargos e Benefícios'!D86</f>
        <v>0</v>
      </c>
      <c r="W87" s="165">
        <f>IF('Encargos e Benefícios'!C86=0,0,'Encargos e Benefícios'!O86/'Encargos e Benefícios'!C86)</f>
        <v>0</v>
      </c>
      <c r="X87" s="209">
        <f>IF('Encargos e Benefícios'!C86=0,0,'Encargos e Benefícios'!V86/'Encargos e Benefícios'!C86)</f>
        <v>0</v>
      </c>
      <c r="Y87" s="210">
        <f>IF('Encargos e Benefícios'!C86=0,0,'Encargos e Benefícios'!W86/'Encargos e Benefícios'!C86)</f>
        <v>0</v>
      </c>
      <c r="Z87" s="88"/>
      <c r="AA87" s="206"/>
      <c r="AB87" s="206"/>
      <c r="AC87" s="88"/>
      <c r="AD87" s="165">
        <f t="shared" si="12"/>
        <v>0</v>
      </c>
      <c r="AE87" s="165">
        <f t="shared" si="13"/>
        <v>0</v>
      </c>
      <c r="AF87" s="165">
        <f>IF('Encargos e Benefícios'!$C86=0,0,$X87+SUM(I87:K87)/$C87)</f>
        <v>0</v>
      </c>
      <c r="AG87" s="203">
        <f>IF('Encargos e Benefícios'!$C86=0,0,SUM(AD87:AF87))</f>
        <v>0</v>
      </c>
      <c r="AH87" s="165">
        <f t="shared" si="14"/>
        <v>0</v>
      </c>
      <c r="AI87" s="165">
        <f t="shared" si="15"/>
        <v>0</v>
      </c>
      <c r="AJ87" s="165">
        <f>IF('Encargos e Benefícios'!$C86=0,0,$AF87+SUM(N87:P87)/$C87)</f>
        <v>0</v>
      </c>
      <c r="AK87" s="203">
        <f>IF('Encargos e Benefícios'!$C86=0,0,SUM(AH87:AJ87))</f>
        <v>0</v>
      </c>
      <c r="AL87" s="165">
        <f t="shared" si="16"/>
        <v>0</v>
      </c>
      <c r="AM87" s="165">
        <f t="shared" si="17"/>
        <v>0</v>
      </c>
      <c r="AN87" s="165">
        <f>IF('Encargos e Benefícios'!$C86=0,0,$AJ87+SUM(S87:U87)/$C87)</f>
        <v>0</v>
      </c>
      <c r="AO87" s="203">
        <f>IF('Encargos e Benefícios'!$C86=0,0,SUM(AL87:AN87))</f>
        <v>0</v>
      </c>
      <c r="AP87" s="88"/>
      <c r="AQ87" s="88"/>
      <c r="AR87" s="108"/>
      <c r="AS87" s="108"/>
      <c r="AT87" s="108"/>
      <c r="AU87" s="108"/>
      <c r="AV87" s="108"/>
      <c r="AW87" s="108"/>
      <c r="AX87" s="108"/>
      <c r="AY87" s="108"/>
      <c r="AZ87" s="108"/>
      <c r="BA87" s="108"/>
      <c r="BB87" s="108"/>
      <c r="BC87" s="108"/>
      <c r="BD87" s="108"/>
      <c r="BE87" s="108"/>
      <c r="BF87" s="108"/>
    </row>
    <row r="88" spans="1:58" ht="30" hidden="1" customHeight="1">
      <c r="A88" s="197">
        <v>82</v>
      </c>
      <c r="B88" s="30">
        <f>'Encargos e Benefícios'!B87</f>
        <v>0</v>
      </c>
      <c r="C88" s="198">
        <f>'Encargos e Benefícios'!C87</f>
        <v>0</v>
      </c>
      <c r="D88" s="199"/>
      <c r="E88" s="204"/>
      <c r="F88" s="208"/>
      <c r="G88" s="204"/>
      <c r="H88" s="205"/>
      <c r="I88" s="165"/>
      <c r="J88" s="165"/>
      <c r="K88" s="165">
        <f>'Encargos e Benefícios'!U87*0.05</f>
        <v>0</v>
      </c>
      <c r="L88" s="204"/>
      <c r="M88" s="205"/>
      <c r="N88" s="165"/>
      <c r="O88" s="165"/>
      <c r="P88" s="203"/>
      <c r="Q88" s="204"/>
      <c r="R88" s="205"/>
      <c r="S88" s="165">
        <v>0</v>
      </c>
      <c r="T88" s="165">
        <v>0</v>
      </c>
      <c r="U88" s="203">
        <v>0</v>
      </c>
      <c r="V88" s="165">
        <f>'Encargos e Benefícios'!D87</f>
        <v>0</v>
      </c>
      <c r="W88" s="165">
        <f>IF('Encargos e Benefícios'!C87=0,0,'Encargos e Benefícios'!O87/'Encargos e Benefícios'!C87)</f>
        <v>0</v>
      </c>
      <c r="X88" s="209">
        <f>IF('Encargos e Benefícios'!C87=0,0,'Encargos e Benefícios'!V87/'Encargos e Benefícios'!C87)</f>
        <v>0</v>
      </c>
      <c r="Y88" s="210">
        <f>IF('Encargos e Benefícios'!C87=0,0,'Encargos e Benefícios'!W87/'Encargos e Benefícios'!C87)</f>
        <v>0</v>
      </c>
      <c r="Z88" s="88"/>
      <c r="AA88" s="206"/>
      <c r="AB88" s="206"/>
      <c r="AC88" s="88"/>
      <c r="AD88" s="165">
        <f t="shared" si="12"/>
        <v>0</v>
      </c>
      <c r="AE88" s="165">
        <f t="shared" si="13"/>
        <v>0</v>
      </c>
      <c r="AF88" s="165">
        <f>IF('Encargos e Benefícios'!$C87=0,0,$X88+SUM(I88:K88)/$C88)</f>
        <v>0</v>
      </c>
      <c r="AG88" s="203">
        <f>IF('Encargos e Benefícios'!$C87=0,0,SUM(AD88:AF88))</f>
        <v>0</v>
      </c>
      <c r="AH88" s="165">
        <f t="shared" si="14"/>
        <v>0</v>
      </c>
      <c r="AI88" s="165">
        <f t="shared" si="15"/>
        <v>0</v>
      </c>
      <c r="AJ88" s="165">
        <f>IF('Encargos e Benefícios'!$C87=0,0,$AF88+SUM(N88:P88)/$C88)</f>
        <v>0</v>
      </c>
      <c r="AK88" s="203">
        <f>IF('Encargos e Benefícios'!$C87=0,0,SUM(AH88:AJ88))</f>
        <v>0</v>
      </c>
      <c r="AL88" s="165">
        <f t="shared" si="16"/>
        <v>0</v>
      </c>
      <c r="AM88" s="165">
        <f t="shared" si="17"/>
        <v>0</v>
      </c>
      <c r="AN88" s="165">
        <f>IF('Encargos e Benefícios'!$C87=0,0,$AJ88+SUM(S88:U88)/$C88)</f>
        <v>0</v>
      </c>
      <c r="AO88" s="203">
        <f>IF('Encargos e Benefícios'!$C87=0,0,SUM(AL88:AN88))</f>
        <v>0</v>
      </c>
      <c r="AP88" s="88"/>
      <c r="AQ88" s="88"/>
      <c r="AR88" s="108"/>
      <c r="AS88" s="108"/>
      <c r="AT88" s="108"/>
      <c r="AU88" s="108"/>
      <c r="AV88" s="108"/>
      <c r="AW88" s="108"/>
      <c r="AX88" s="108"/>
      <c r="AY88" s="108"/>
      <c r="AZ88" s="108"/>
      <c r="BA88" s="108"/>
      <c r="BB88" s="108"/>
      <c r="BC88" s="108"/>
      <c r="BD88" s="108"/>
      <c r="BE88" s="108"/>
      <c r="BF88" s="108"/>
    </row>
    <row r="89" spans="1:58" ht="30" hidden="1" customHeight="1">
      <c r="A89" s="197">
        <v>83</v>
      </c>
      <c r="B89" s="30">
        <f>'Encargos e Benefícios'!B88</f>
        <v>0</v>
      </c>
      <c r="C89" s="198">
        <f>'Encargos e Benefícios'!C88</f>
        <v>0</v>
      </c>
      <c r="D89" s="199"/>
      <c r="E89" s="204"/>
      <c r="F89" s="208"/>
      <c r="G89" s="204"/>
      <c r="H89" s="205"/>
      <c r="I89" s="165"/>
      <c r="J89" s="165"/>
      <c r="K89" s="165">
        <f>'Encargos e Benefícios'!U88*0.05</f>
        <v>0</v>
      </c>
      <c r="L89" s="204"/>
      <c r="M89" s="205"/>
      <c r="N89" s="165"/>
      <c r="O89" s="165"/>
      <c r="P89" s="203"/>
      <c r="Q89" s="204"/>
      <c r="R89" s="205"/>
      <c r="S89" s="165">
        <v>0</v>
      </c>
      <c r="T89" s="165">
        <v>0</v>
      </c>
      <c r="U89" s="203">
        <v>0</v>
      </c>
      <c r="V89" s="165">
        <f>'Encargos e Benefícios'!D88</f>
        <v>0</v>
      </c>
      <c r="W89" s="165">
        <f>IF('Encargos e Benefícios'!C88=0,0,'Encargos e Benefícios'!O88/'Encargos e Benefícios'!C88)</f>
        <v>0</v>
      </c>
      <c r="X89" s="209">
        <f>IF('Encargos e Benefícios'!C88=0,0,'Encargos e Benefícios'!V88/'Encargos e Benefícios'!C88)</f>
        <v>0</v>
      </c>
      <c r="Y89" s="210">
        <f>IF('Encargos e Benefícios'!C88=0,0,'Encargos e Benefícios'!W88/'Encargos e Benefícios'!C88)</f>
        <v>0</v>
      </c>
      <c r="Z89" s="88"/>
      <c r="AA89" s="206"/>
      <c r="AB89" s="206"/>
      <c r="AC89" s="88"/>
      <c r="AD89" s="165">
        <f t="shared" si="12"/>
        <v>0</v>
      </c>
      <c r="AE89" s="165">
        <f t="shared" si="13"/>
        <v>0</v>
      </c>
      <c r="AF89" s="165">
        <f>IF('Encargos e Benefícios'!$C88=0,0,$X89+SUM(I89:K89)/$C89)</f>
        <v>0</v>
      </c>
      <c r="AG89" s="203">
        <f>IF('Encargos e Benefícios'!$C88=0,0,SUM(AD89:AF89))</f>
        <v>0</v>
      </c>
      <c r="AH89" s="165">
        <f t="shared" si="14"/>
        <v>0</v>
      </c>
      <c r="AI89" s="165">
        <f t="shared" si="15"/>
        <v>0</v>
      </c>
      <c r="AJ89" s="165">
        <f>IF('Encargos e Benefícios'!$C88=0,0,$AF89+SUM(N89:P89)/$C89)</f>
        <v>0</v>
      </c>
      <c r="AK89" s="203">
        <f>IF('Encargos e Benefícios'!$C88=0,0,SUM(AH89:AJ89))</f>
        <v>0</v>
      </c>
      <c r="AL89" s="165">
        <f t="shared" si="16"/>
        <v>0</v>
      </c>
      <c r="AM89" s="165">
        <f t="shared" si="17"/>
        <v>0</v>
      </c>
      <c r="AN89" s="165">
        <f>IF('Encargos e Benefícios'!$C88=0,0,$AJ89+SUM(S89:U89)/$C89)</f>
        <v>0</v>
      </c>
      <c r="AO89" s="203">
        <f>IF('Encargos e Benefícios'!$C88=0,0,SUM(AL89:AN89))</f>
        <v>0</v>
      </c>
      <c r="AP89" s="88"/>
      <c r="AQ89" s="88"/>
      <c r="AR89" s="108"/>
      <c r="AS89" s="108"/>
      <c r="AT89" s="108"/>
      <c r="AU89" s="108"/>
      <c r="AV89" s="108"/>
      <c r="AW89" s="108"/>
      <c r="AX89" s="108"/>
      <c r="AY89" s="108"/>
      <c r="AZ89" s="108"/>
      <c r="BA89" s="108"/>
      <c r="BB89" s="108"/>
      <c r="BC89" s="108"/>
      <c r="BD89" s="108"/>
      <c r="BE89" s="108"/>
      <c r="BF89" s="108"/>
    </row>
    <row r="90" spans="1:58" ht="30" hidden="1" customHeight="1">
      <c r="A90" s="197">
        <v>84</v>
      </c>
      <c r="B90" s="30">
        <f>'Encargos e Benefícios'!B89</f>
        <v>0</v>
      </c>
      <c r="C90" s="198">
        <f>'Encargos e Benefícios'!C89</f>
        <v>0</v>
      </c>
      <c r="D90" s="199"/>
      <c r="E90" s="204"/>
      <c r="F90" s="208"/>
      <c r="G90" s="204"/>
      <c r="H90" s="205"/>
      <c r="I90" s="165"/>
      <c r="J90" s="165"/>
      <c r="K90" s="165">
        <f>'Encargos e Benefícios'!U89*0.05</f>
        <v>0</v>
      </c>
      <c r="L90" s="204"/>
      <c r="M90" s="205"/>
      <c r="N90" s="165"/>
      <c r="O90" s="165"/>
      <c r="P90" s="203"/>
      <c r="Q90" s="204"/>
      <c r="R90" s="205"/>
      <c r="S90" s="165">
        <v>0</v>
      </c>
      <c r="T90" s="165">
        <v>0</v>
      </c>
      <c r="U90" s="203">
        <v>0</v>
      </c>
      <c r="V90" s="165">
        <f>'Encargos e Benefícios'!D89</f>
        <v>0</v>
      </c>
      <c r="W90" s="165">
        <f>IF('Encargos e Benefícios'!C89=0,0,'Encargos e Benefícios'!O89/'Encargos e Benefícios'!C89)</f>
        <v>0</v>
      </c>
      <c r="X90" s="209">
        <f>IF('Encargos e Benefícios'!C89=0,0,'Encargos e Benefícios'!V89/'Encargos e Benefícios'!C89)</f>
        <v>0</v>
      </c>
      <c r="Y90" s="210">
        <f>IF('Encargos e Benefícios'!C89=0,0,'Encargos e Benefícios'!W89/'Encargos e Benefícios'!C89)</f>
        <v>0</v>
      </c>
      <c r="Z90" s="88"/>
      <c r="AA90" s="206"/>
      <c r="AB90" s="206"/>
      <c r="AC90" s="88"/>
      <c r="AD90" s="165">
        <f t="shared" si="12"/>
        <v>0</v>
      </c>
      <c r="AE90" s="165">
        <f t="shared" si="13"/>
        <v>0</v>
      </c>
      <c r="AF90" s="165">
        <f>IF('Encargos e Benefícios'!$C89=0,0,$X90+SUM(I90:K90)/$C90)</f>
        <v>0</v>
      </c>
      <c r="AG90" s="203">
        <f>IF('Encargos e Benefícios'!$C89=0,0,SUM(AD90:AF90))</f>
        <v>0</v>
      </c>
      <c r="AH90" s="165">
        <f t="shared" si="14"/>
        <v>0</v>
      </c>
      <c r="AI90" s="165">
        <f t="shared" si="15"/>
        <v>0</v>
      </c>
      <c r="AJ90" s="165">
        <f>IF('Encargos e Benefícios'!$C89=0,0,$AF90+SUM(N90:P90)/$C90)</f>
        <v>0</v>
      </c>
      <c r="AK90" s="203">
        <f>IF('Encargos e Benefícios'!$C89=0,0,SUM(AH90:AJ90))</f>
        <v>0</v>
      </c>
      <c r="AL90" s="165">
        <f t="shared" si="16"/>
        <v>0</v>
      </c>
      <c r="AM90" s="165">
        <f t="shared" si="17"/>
        <v>0</v>
      </c>
      <c r="AN90" s="165">
        <f>IF('Encargos e Benefícios'!$C89=0,0,$AJ90+SUM(S90:U90)/$C90)</f>
        <v>0</v>
      </c>
      <c r="AO90" s="203">
        <f>IF('Encargos e Benefícios'!$C89=0,0,SUM(AL90:AN90))</f>
        <v>0</v>
      </c>
      <c r="AP90" s="88"/>
      <c r="AQ90" s="88"/>
      <c r="AR90" s="108"/>
      <c r="AS90" s="108"/>
      <c r="AT90" s="108"/>
      <c r="AU90" s="108"/>
      <c r="AV90" s="108"/>
      <c r="AW90" s="108"/>
      <c r="AX90" s="108"/>
      <c r="AY90" s="108"/>
      <c r="AZ90" s="108"/>
      <c r="BA90" s="108"/>
      <c r="BB90" s="108"/>
      <c r="BC90" s="108"/>
      <c r="BD90" s="108"/>
      <c r="BE90" s="108"/>
      <c r="BF90" s="108"/>
    </row>
    <row r="91" spans="1:58" ht="30" hidden="1" customHeight="1">
      <c r="A91" s="197">
        <v>85</v>
      </c>
      <c r="B91" s="30">
        <f>'Encargos e Benefícios'!B90</f>
        <v>0</v>
      </c>
      <c r="C91" s="198">
        <f>'Encargos e Benefícios'!C90</f>
        <v>0</v>
      </c>
      <c r="D91" s="199"/>
      <c r="E91" s="204"/>
      <c r="F91" s="208"/>
      <c r="G91" s="204"/>
      <c r="H91" s="205"/>
      <c r="I91" s="165"/>
      <c r="J91" s="165"/>
      <c r="K91" s="165">
        <f>'Encargos e Benefícios'!U90*0.05</f>
        <v>0</v>
      </c>
      <c r="L91" s="204"/>
      <c r="M91" s="205"/>
      <c r="N91" s="165"/>
      <c r="O91" s="165"/>
      <c r="P91" s="203"/>
      <c r="Q91" s="204"/>
      <c r="R91" s="205"/>
      <c r="S91" s="165">
        <v>0</v>
      </c>
      <c r="T91" s="165">
        <v>0</v>
      </c>
      <c r="U91" s="203">
        <v>0</v>
      </c>
      <c r="V91" s="165">
        <f>'Encargos e Benefícios'!D90</f>
        <v>0</v>
      </c>
      <c r="W91" s="165">
        <f>IF('Encargos e Benefícios'!C90=0,0,'Encargos e Benefícios'!O90/'Encargos e Benefícios'!C90)</f>
        <v>0</v>
      </c>
      <c r="X91" s="209">
        <f>IF('Encargos e Benefícios'!C90=0,0,'Encargos e Benefícios'!V90/'Encargos e Benefícios'!C90)</f>
        <v>0</v>
      </c>
      <c r="Y91" s="210">
        <f>IF('Encargos e Benefícios'!C90=0,0,'Encargos e Benefícios'!W90/'Encargos e Benefícios'!C90)</f>
        <v>0</v>
      </c>
      <c r="Z91" s="88"/>
      <c r="AA91" s="206"/>
      <c r="AB91" s="206"/>
      <c r="AC91" s="88"/>
      <c r="AD91" s="165">
        <f t="shared" si="12"/>
        <v>0</v>
      </c>
      <c r="AE91" s="165">
        <f t="shared" si="13"/>
        <v>0</v>
      </c>
      <c r="AF91" s="165">
        <f>IF('Encargos e Benefícios'!$C90=0,0,$X91+SUM(I91:K91)/$C91)</f>
        <v>0</v>
      </c>
      <c r="AG91" s="203">
        <f>IF('Encargos e Benefícios'!$C90=0,0,SUM(AD91:AF91))</f>
        <v>0</v>
      </c>
      <c r="AH91" s="165">
        <f t="shared" si="14"/>
        <v>0</v>
      </c>
      <c r="AI91" s="165">
        <f t="shared" si="15"/>
        <v>0</v>
      </c>
      <c r="AJ91" s="165">
        <f>IF('Encargos e Benefícios'!$C90=0,0,$AF91+SUM(N91:P91)/$C91)</f>
        <v>0</v>
      </c>
      <c r="AK91" s="203">
        <f>IF('Encargos e Benefícios'!$C90=0,0,SUM(AH91:AJ91))</f>
        <v>0</v>
      </c>
      <c r="AL91" s="165">
        <f t="shared" si="16"/>
        <v>0</v>
      </c>
      <c r="AM91" s="165">
        <f t="shared" si="17"/>
        <v>0</v>
      </c>
      <c r="AN91" s="165">
        <f>IF('Encargos e Benefícios'!$C90=0,0,$AJ91+SUM(S91:U91)/$C91)</f>
        <v>0</v>
      </c>
      <c r="AO91" s="203">
        <f>IF('Encargos e Benefícios'!$C90=0,0,SUM(AL91:AN91))</f>
        <v>0</v>
      </c>
      <c r="AP91" s="88"/>
      <c r="AQ91" s="88"/>
      <c r="AR91" s="108"/>
      <c r="AS91" s="108"/>
      <c r="AT91" s="108"/>
      <c r="AU91" s="108"/>
      <c r="AV91" s="108"/>
      <c r="AW91" s="108"/>
      <c r="AX91" s="108"/>
      <c r="AY91" s="108"/>
      <c r="AZ91" s="108"/>
      <c r="BA91" s="108"/>
      <c r="BB91" s="108"/>
      <c r="BC91" s="108"/>
      <c r="BD91" s="108"/>
      <c r="BE91" s="108"/>
      <c r="BF91" s="108"/>
    </row>
    <row r="92" spans="1:58" ht="30" hidden="1" customHeight="1">
      <c r="A92" s="197">
        <v>86</v>
      </c>
      <c r="B92" s="30">
        <f>'Encargos e Benefícios'!B91</f>
        <v>0</v>
      </c>
      <c r="C92" s="198">
        <f>'Encargos e Benefícios'!C91</f>
        <v>0</v>
      </c>
      <c r="D92" s="199"/>
      <c r="E92" s="204"/>
      <c r="F92" s="208"/>
      <c r="G92" s="204"/>
      <c r="H92" s="205"/>
      <c r="I92" s="165"/>
      <c r="J92" s="165"/>
      <c r="K92" s="165">
        <f>'Encargos e Benefícios'!U91*0.05</f>
        <v>0</v>
      </c>
      <c r="L92" s="204"/>
      <c r="M92" s="205"/>
      <c r="N92" s="165"/>
      <c r="O92" s="165"/>
      <c r="P92" s="203"/>
      <c r="Q92" s="204"/>
      <c r="R92" s="205"/>
      <c r="S92" s="165">
        <v>0</v>
      </c>
      <c r="T92" s="165">
        <v>0</v>
      </c>
      <c r="U92" s="203">
        <v>0</v>
      </c>
      <c r="V92" s="165">
        <f>'Encargos e Benefícios'!D91</f>
        <v>0</v>
      </c>
      <c r="W92" s="165">
        <f>IF('Encargos e Benefícios'!C91=0,0,'Encargos e Benefícios'!O91/'Encargos e Benefícios'!C91)</f>
        <v>0</v>
      </c>
      <c r="X92" s="209">
        <f>IF('Encargos e Benefícios'!C91=0,0,'Encargos e Benefícios'!V91/'Encargos e Benefícios'!C91)</f>
        <v>0</v>
      </c>
      <c r="Y92" s="210">
        <f>IF('Encargos e Benefícios'!C91=0,0,'Encargos e Benefícios'!W91/'Encargos e Benefícios'!C91)</f>
        <v>0</v>
      </c>
      <c r="Z92" s="88"/>
      <c r="AA92" s="206"/>
      <c r="AB92" s="206"/>
      <c r="AC92" s="88"/>
      <c r="AD92" s="165">
        <f t="shared" si="12"/>
        <v>0</v>
      </c>
      <c r="AE92" s="165">
        <f t="shared" si="13"/>
        <v>0</v>
      </c>
      <c r="AF92" s="165">
        <f>IF('Encargos e Benefícios'!$C91=0,0,$X92+SUM(I92:K92)/$C92)</f>
        <v>0</v>
      </c>
      <c r="AG92" s="203">
        <f>IF('Encargos e Benefícios'!$C91=0,0,SUM(AD92:AF92))</f>
        <v>0</v>
      </c>
      <c r="AH92" s="165">
        <f t="shared" si="14"/>
        <v>0</v>
      </c>
      <c r="AI92" s="165">
        <f t="shared" si="15"/>
        <v>0</v>
      </c>
      <c r="AJ92" s="165">
        <f>IF('Encargos e Benefícios'!$C91=0,0,$AF92+SUM(N92:P92)/$C92)</f>
        <v>0</v>
      </c>
      <c r="AK92" s="203">
        <f>IF('Encargos e Benefícios'!$C91=0,0,SUM(AH92:AJ92))</f>
        <v>0</v>
      </c>
      <c r="AL92" s="165">
        <f t="shared" si="16"/>
        <v>0</v>
      </c>
      <c r="AM92" s="165">
        <f t="shared" si="17"/>
        <v>0</v>
      </c>
      <c r="AN92" s="165">
        <f>IF('Encargos e Benefícios'!$C91=0,0,$AJ92+SUM(S92:U92)/$C92)</f>
        <v>0</v>
      </c>
      <c r="AO92" s="203">
        <f>IF('Encargos e Benefícios'!$C91=0,0,SUM(AL92:AN92))</f>
        <v>0</v>
      </c>
      <c r="AP92" s="88"/>
      <c r="AQ92" s="88"/>
      <c r="AR92" s="108"/>
      <c r="AS92" s="108"/>
      <c r="AT92" s="108"/>
      <c r="AU92" s="108"/>
      <c r="AV92" s="108"/>
      <c r="AW92" s="108"/>
      <c r="AX92" s="108"/>
      <c r="AY92" s="108"/>
      <c r="AZ92" s="108"/>
      <c r="BA92" s="108"/>
      <c r="BB92" s="108"/>
      <c r="BC92" s="108"/>
      <c r="BD92" s="108"/>
      <c r="BE92" s="108"/>
      <c r="BF92" s="108"/>
    </row>
    <row r="93" spans="1:58" ht="30" hidden="1" customHeight="1">
      <c r="A93" s="197">
        <v>87</v>
      </c>
      <c r="B93" s="30">
        <f>'Encargos e Benefícios'!B92</f>
        <v>0</v>
      </c>
      <c r="C93" s="198">
        <f>'Encargos e Benefícios'!C92</f>
        <v>0</v>
      </c>
      <c r="D93" s="199"/>
      <c r="E93" s="204"/>
      <c r="F93" s="208"/>
      <c r="G93" s="204"/>
      <c r="H93" s="205"/>
      <c r="I93" s="165"/>
      <c r="J93" s="165"/>
      <c r="K93" s="165">
        <f>'Encargos e Benefícios'!U92*0.05</f>
        <v>0</v>
      </c>
      <c r="L93" s="204"/>
      <c r="M93" s="205"/>
      <c r="N93" s="165"/>
      <c r="O93" s="165"/>
      <c r="P93" s="203"/>
      <c r="Q93" s="204"/>
      <c r="R93" s="205"/>
      <c r="S93" s="165">
        <v>0</v>
      </c>
      <c r="T93" s="165">
        <v>0</v>
      </c>
      <c r="U93" s="203">
        <v>0</v>
      </c>
      <c r="V93" s="165">
        <f>'Encargos e Benefícios'!D92</f>
        <v>0</v>
      </c>
      <c r="W93" s="165">
        <f>IF('Encargos e Benefícios'!C92=0,0,'Encargos e Benefícios'!O92/'Encargos e Benefícios'!C92)</f>
        <v>0</v>
      </c>
      <c r="X93" s="209">
        <f>IF('Encargos e Benefícios'!C92=0,0,'Encargos e Benefícios'!V92/'Encargos e Benefícios'!C92)</f>
        <v>0</v>
      </c>
      <c r="Y93" s="210">
        <f>IF('Encargos e Benefícios'!C92=0,0,'Encargos e Benefícios'!W92/'Encargos e Benefícios'!C92)</f>
        <v>0</v>
      </c>
      <c r="Z93" s="88"/>
      <c r="AA93" s="206"/>
      <c r="AB93" s="206"/>
      <c r="AC93" s="88"/>
      <c r="AD93" s="165">
        <f t="shared" si="12"/>
        <v>0</v>
      </c>
      <c r="AE93" s="165">
        <f t="shared" si="13"/>
        <v>0</v>
      </c>
      <c r="AF93" s="165">
        <f>IF('Encargos e Benefícios'!$C92=0,0,$X93+SUM(I93:K93)/$C93)</f>
        <v>0</v>
      </c>
      <c r="AG93" s="203">
        <f>IF('Encargos e Benefícios'!$C92=0,0,SUM(AD93:AF93))</f>
        <v>0</v>
      </c>
      <c r="AH93" s="165">
        <f t="shared" si="14"/>
        <v>0</v>
      </c>
      <c r="AI93" s="165">
        <f t="shared" si="15"/>
        <v>0</v>
      </c>
      <c r="AJ93" s="165">
        <f>IF('Encargos e Benefícios'!$C92=0,0,$AF93+SUM(N93:P93)/$C93)</f>
        <v>0</v>
      </c>
      <c r="AK93" s="203">
        <f>IF('Encargos e Benefícios'!$C92=0,0,SUM(AH93:AJ93))</f>
        <v>0</v>
      </c>
      <c r="AL93" s="165">
        <f t="shared" si="16"/>
        <v>0</v>
      </c>
      <c r="AM93" s="165">
        <f t="shared" si="17"/>
        <v>0</v>
      </c>
      <c r="AN93" s="165">
        <f>IF('Encargos e Benefícios'!$C92=0,0,$AJ93+SUM(S93:U93)/$C93)</f>
        <v>0</v>
      </c>
      <c r="AO93" s="203">
        <f>IF('Encargos e Benefícios'!$C92=0,0,SUM(AL93:AN93))</f>
        <v>0</v>
      </c>
      <c r="AP93" s="88"/>
      <c r="AQ93" s="88"/>
      <c r="AR93" s="108"/>
      <c r="AS93" s="108"/>
      <c r="AT93" s="108"/>
      <c r="AU93" s="108"/>
      <c r="AV93" s="108"/>
      <c r="AW93" s="108"/>
      <c r="AX93" s="108"/>
      <c r="AY93" s="108"/>
      <c r="AZ93" s="108"/>
      <c r="BA93" s="108"/>
      <c r="BB93" s="108"/>
      <c r="BC93" s="108"/>
      <c r="BD93" s="108"/>
      <c r="BE93" s="108"/>
      <c r="BF93" s="108"/>
    </row>
    <row r="94" spans="1:58" ht="30" hidden="1" customHeight="1">
      <c r="A94" s="197">
        <v>88</v>
      </c>
      <c r="B94" s="30">
        <f>'Encargos e Benefícios'!B93</f>
        <v>0</v>
      </c>
      <c r="C94" s="198">
        <f>'Encargos e Benefícios'!C93</f>
        <v>0</v>
      </c>
      <c r="D94" s="199"/>
      <c r="E94" s="204"/>
      <c r="F94" s="208"/>
      <c r="G94" s="204"/>
      <c r="H94" s="205"/>
      <c r="I94" s="165"/>
      <c r="J94" s="165"/>
      <c r="K94" s="165">
        <f>'Encargos e Benefícios'!U93*0.05</f>
        <v>0</v>
      </c>
      <c r="L94" s="204"/>
      <c r="M94" s="205"/>
      <c r="N94" s="165"/>
      <c r="O94" s="165"/>
      <c r="P94" s="203"/>
      <c r="Q94" s="204"/>
      <c r="R94" s="205"/>
      <c r="S94" s="165">
        <v>0</v>
      </c>
      <c r="T94" s="165">
        <v>0</v>
      </c>
      <c r="U94" s="203">
        <v>0</v>
      </c>
      <c r="V94" s="165">
        <f>'Encargos e Benefícios'!D93</f>
        <v>0</v>
      </c>
      <c r="W94" s="165">
        <f>IF('Encargos e Benefícios'!C93=0,0,'Encargos e Benefícios'!O93/'Encargos e Benefícios'!C93)</f>
        <v>0</v>
      </c>
      <c r="X94" s="209">
        <f>IF('Encargos e Benefícios'!C93=0,0,'Encargos e Benefícios'!V93/'Encargos e Benefícios'!C93)</f>
        <v>0</v>
      </c>
      <c r="Y94" s="210">
        <f>IF('Encargos e Benefícios'!C93=0,0,'Encargos e Benefícios'!W93/'Encargos e Benefícios'!C93)</f>
        <v>0</v>
      </c>
      <c r="Z94" s="88"/>
      <c r="AA94" s="206"/>
      <c r="AB94" s="206"/>
      <c r="AC94" s="88"/>
      <c r="AD94" s="165">
        <f t="shared" si="12"/>
        <v>0</v>
      </c>
      <c r="AE94" s="165">
        <f t="shared" si="13"/>
        <v>0</v>
      </c>
      <c r="AF94" s="165">
        <f>IF('Encargos e Benefícios'!$C93=0,0,$X94+SUM(I94:K94)/$C94)</f>
        <v>0</v>
      </c>
      <c r="AG94" s="203">
        <f>IF('Encargos e Benefícios'!$C93=0,0,SUM(AD94:AF94))</f>
        <v>0</v>
      </c>
      <c r="AH94" s="165">
        <f t="shared" si="14"/>
        <v>0</v>
      </c>
      <c r="AI94" s="165">
        <f t="shared" si="15"/>
        <v>0</v>
      </c>
      <c r="AJ94" s="165">
        <f>IF('Encargos e Benefícios'!$C93=0,0,$AF94+SUM(N94:P94)/$C94)</f>
        <v>0</v>
      </c>
      <c r="AK94" s="203">
        <f>IF('Encargos e Benefícios'!$C93=0,0,SUM(AH94:AJ94))</f>
        <v>0</v>
      </c>
      <c r="AL94" s="165">
        <f t="shared" si="16"/>
        <v>0</v>
      </c>
      <c r="AM94" s="165">
        <f t="shared" si="17"/>
        <v>0</v>
      </c>
      <c r="AN94" s="165">
        <f>IF('Encargos e Benefícios'!$C93=0,0,$AJ94+SUM(S94:U94)/$C94)</f>
        <v>0</v>
      </c>
      <c r="AO94" s="203">
        <f>IF('Encargos e Benefícios'!$C93=0,0,SUM(AL94:AN94))</f>
        <v>0</v>
      </c>
      <c r="AP94" s="88"/>
      <c r="AQ94" s="88"/>
      <c r="AR94" s="108"/>
      <c r="AS94" s="108"/>
      <c r="AT94" s="108"/>
      <c r="AU94" s="108"/>
      <c r="AV94" s="108"/>
      <c r="AW94" s="108"/>
      <c r="AX94" s="108"/>
      <c r="AY94" s="108"/>
      <c r="AZ94" s="108"/>
      <c r="BA94" s="108"/>
      <c r="BB94" s="108"/>
      <c r="BC94" s="108"/>
      <c r="BD94" s="108"/>
      <c r="BE94" s="108"/>
      <c r="BF94" s="108"/>
    </row>
    <row r="95" spans="1:58" ht="30" hidden="1" customHeight="1">
      <c r="A95" s="197">
        <v>89</v>
      </c>
      <c r="B95" s="30">
        <f>'Encargos e Benefícios'!B94</f>
        <v>0</v>
      </c>
      <c r="C95" s="198">
        <f>'Encargos e Benefícios'!C94</f>
        <v>0</v>
      </c>
      <c r="D95" s="199"/>
      <c r="E95" s="204"/>
      <c r="F95" s="208"/>
      <c r="G95" s="204"/>
      <c r="H95" s="205"/>
      <c r="I95" s="165"/>
      <c r="J95" s="165"/>
      <c r="K95" s="165">
        <f>'Encargos e Benefícios'!U94*0.05</f>
        <v>0</v>
      </c>
      <c r="L95" s="204"/>
      <c r="M95" s="205"/>
      <c r="N95" s="165"/>
      <c r="O95" s="165"/>
      <c r="P95" s="203"/>
      <c r="Q95" s="204"/>
      <c r="R95" s="205"/>
      <c r="S95" s="165">
        <v>0</v>
      </c>
      <c r="T95" s="165">
        <v>0</v>
      </c>
      <c r="U95" s="203">
        <v>0</v>
      </c>
      <c r="V95" s="165">
        <f>'Encargos e Benefícios'!D94</f>
        <v>0</v>
      </c>
      <c r="W95" s="165">
        <f>IF('Encargos e Benefícios'!C94=0,0,'Encargos e Benefícios'!O94/'Encargos e Benefícios'!C94)</f>
        <v>0</v>
      </c>
      <c r="X95" s="209">
        <f>IF('Encargos e Benefícios'!C94=0,0,'Encargos e Benefícios'!V94/'Encargos e Benefícios'!C94)</f>
        <v>0</v>
      </c>
      <c r="Y95" s="210">
        <f>IF('Encargos e Benefícios'!C94=0,0,'Encargos e Benefícios'!W94/'Encargos e Benefícios'!C94)</f>
        <v>0</v>
      </c>
      <c r="Z95" s="88"/>
      <c r="AA95" s="206"/>
      <c r="AB95" s="206"/>
      <c r="AC95" s="88"/>
      <c r="AD95" s="165">
        <f t="shared" si="12"/>
        <v>0</v>
      </c>
      <c r="AE95" s="165">
        <f t="shared" si="13"/>
        <v>0</v>
      </c>
      <c r="AF95" s="165">
        <f>IF('Encargos e Benefícios'!$C94=0,0,$X95+SUM(I95:K95)/$C95)</f>
        <v>0</v>
      </c>
      <c r="AG95" s="203">
        <f>IF('Encargos e Benefícios'!$C94=0,0,SUM(AD95:AF95))</f>
        <v>0</v>
      </c>
      <c r="AH95" s="165">
        <f t="shared" si="14"/>
        <v>0</v>
      </c>
      <c r="AI95" s="165">
        <f t="shared" si="15"/>
        <v>0</v>
      </c>
      <c r="AJ95" s="165">
        <f>IF('Encargos e Benefícios'!$C94=0,0,$AF95+SUM(N95:P95)/$C95)</f>
        <v>0</v>
      </c>
      <c r="AK95" s="203">
        <f>IF('Encargos e Benefícios'!$C94=0,0,SUM(AH95:AJ95))</f>
        <v>0</v>
      </c>
      <c r="AL95" s="165">
        <f t="shared" si="16"/>
        <v>0</v>
      </c>
      <c r="AM95" s="165">
        <f t="shared" si="17"/>
        <v>0</v>
      </c>
      <c r="AN95" s="165">
        <f>IF('Encargos e Benefícios'!$C94=0,0,$AJ95+SUM(S95:U95)/$C95)</f>
        <v>0</v>
      </c>
      <c r="AO95" s="203">
        <f>IF('Encargos e Benefícios'!$C94=0,0,SUM(AL95:AN95))</f>
        <v>0</v>
      </c>
      <c r="AP95" s="88"/>
      <c r="AQ95" s="88"/>
      <c r="AR95" s="108"/>
      <c r="AS95" s="108"/>
      <c r="AT95" s="108"/>
      <c r="AU95" s="108"/>
      <c r="AV95" s="108"/>
      <c r="AW95" s="108"/>
      <c r="AX95" s="108"/>
      <c r="AY95" s="108"/>
      <c r="AZ95" s="108"/>
      <c r="BA95" s="108"/>
      <c r="BB95" s="108"/>
      <c r="BC95" s="108"/>
      <c r="BD95" s="108"/>
      <c r="BE95" s="108"/>
      <c r="BF95" s="108"/>
    </row>
    <row r="96" spans="1:58" ht="30" hidden="1" customHeight="1">
      <c r="A96" s="197">
        <v>90</v>
      </c>
      <c r="B96" s="30">
        <f>'Encargos e Benefícios'!B95</f>
        <v>0</v>
      </c>
      <c r="C96" s="198">
        <f>'Encargos e Benefícios'!C95</f>
        <v>0</v>
      </c>
      <c r="D96" s="199"/>
      <c r="E96" s="204"/>
      <c r="F96" s="208"/>
      <c r="G96" s="204"/>
      <c r="H96" s="205"/>
      <c r="I96" s="165"/>
      <c r="J96" s="165"/>
      <c r="K96" s="165">
        <f>'Encargos e Benefícios'!U95*0.05</f>
        <v>0</v>
      </c>
      <c r="L96" s="204"/>
      <c r="M96" s="205"/>
      <c r="N96" s="165"/>
      <c r="O96" s="165"/>
      <c r="P96" s="203"/>
      <c r="Q96" s="204"/>
      <c r="R96" s="205"/>
      <c r="S96" s="165">
        <v>0</v>
      </c>
      <c r="T96" s="165">
        <v>0</v>
      </c>
      <c r="U96" s="203">
        <v>0</v>
      </c>
      <c r="V96" s="165">
        <f>'Encargos e Benefícios'!D95</f>
        <v>0</v>
      </c>
      <c r="W96" s="165">
        <f>IF('Encargos e Benefícios'!C95=0,0,'Encargos e Benefícios'!O95/'Encargos e Benefícios'!C95)</f>
        <v>0</v>
      </c>
      <c r="X96" s="209">
        <f>IF('Encargos e Benefícios'!C95=0,0,'Encargos e Benefícios'!V95/'Encargos e Benefícios'!C95)</f>
        <v>0</v>
      </c>
      <c r="Y96" s="210">
        <f>IF('Encargos e Benefícios'!C95=0,0,'Encargos e Benefícios'!W95/'Encargos e Benefícios'!C95)</f>
        <v>0</v>
      </c>
      <c r="Z96" s="88"/>
      <c r="AA96" s="206"/>
      <c r="AB96" s="206"/>
      <c r="AC96" s="88"/>
      <c r="AD96" s="165">
        <f t="shared" si="12"/>
        <v>0</v>
      </c>
      <c r="AE96" s="165">
        <f t="shared" si="13"/>
        <v>0</v>
      </c>
      <c r="AF96" s="165">
        <f>IF('Encargos e Benefícios'!$C95=0,0,$X96+SUM(I96:K96)/$C96)</f>
        <v>0</v>
      </c>
      <c r="AG96" s="203">
        <f>IF('Encargos e Benefícios'!$C95=0,0,SUM(AD96:AF96))</f>
        <v>0</v>
      </c>
      <c r="AH96" s="165">
        <f t="shared" si="14"/>
        <v>0</v>
      </c>
      <c r="AI96" s="165">
        <f t="shared" si="15"/>
        <v>0</v>
      </c>
      <c r="AJ96" s="165">
        <f>IF('Encargos e Benefícios'!$C95=0,0,$AF96+SUM(N96:P96)/$C96)</f>
        <v>0</v>
      </c>
      <c r="AK96" s="203">
        <f>IF('Encargos e Benefícios'!$C95=0,0,SUM(AH96:AJ96))</f>
        <v>0</v>
      </c>
      <c r="AL96" s="165">
        <f t="shared" si="16"/>
        <v>0</v>
      </c>
      <c r="AM96" s="165">
        <f t="shared" si="17"/>
        <v>0</v>
      </c>
      <c r="AN96" s="165">
        <f>IF('Encargos e Benefícios'!$C95=0,0,$AJ96+SUM(S96:U96)/$C96)</f>
        <v>0</v>
      </c>
      <c r="AO96" s="203">
        <f>IF('Encargos e Benefícios'!$C95=0,0,SUM(AL96:AN96))</f>
        <v>0</v>
      </c>
      <c r="AP96" s="88"/>
      <c r="AQ96" s="88"/>
      <c r="AR96" s="108"/>
      <c r="AS96" s="108"/>
      <c r="AT96" s="108"/>
      <c r="AU96" s="108"/>
      <c r="AV96" s="108"/>
      <c r="AW96" s="108"/>
      <c r="AX96" s="108"/>
      <c r="AY96" s="108"/>
      <c r="AZ96" s="108"/>
      <c r="BA96" s="108"/>
      <c r="BB96" s="108"/>
      <c r="BC96" s="108"/>
      <c r="BD96" s="108"/>
      <c r="BE96" s="108"/>
      <c r="BF96" s="108"/>
    </row>
    <row r="97" spans="1:58" ht="30" hidden="1" customHeight="1">
      <c r="A97" s="197">
        <v>91</v>
      </c>
      <c r="B97" s="30">
        <f>'Encargos e Benefícios'!B96</f>
        <v>0</v>
      </c>
      <c r="C97" s="198">
        <f>'Encargos e Benefícios'!C96</f>
        <v>0</v>
      </c>
      <c r="D97" s="199"/>
      <c r="E97" s="204"/>
      <c r="F97" s="208"/>
      <c r="G97" s="204"/>
      <c r="H97" s="205"/>
      <c r="I97" s="165"/>
      <c r="J97" s="165"/>
      <c r="K97" s="165">
        <f>'Encargos e Benefícios'!U96*0.05</f>
        <v>0</v>
      </c>
      <c r="L97" s="204"/>
      <c r="M97" s="205"/>
      <c r="N97" s="165"/>
      <c r="O97" s="165"/>
      <c r="P97" s="203"/>
      <c r="Q97" s="204"/>
      <c r="R97" s="205"/>
      <c r="S97" s="165">
        <v>0</v>
      </c>
      <c r="T97" s="165">
        <v>0</v>
      </c>
      <c r="U97" s="203">
        <v>0</v>
      </c>
      <c r="V97" s="165">
        <f>'Encargos e Benefícios'!D96</f>
        <v>0</v>
      </c>
      <c r="W97" s="165">
        <f>IF('Encargos e Benefícios'!C96=0,0,'Encargos e Benefícios'!O96/'Encargos e Benefícios'!C96)</f>
        <v>0</v>
      </c>
      <c r="X97" s="209">
        <f>IF('Encargos e Benefícios'!C96=0,0,'Encargos e Benefícios'!V96/'Encargos e Benefícios'!C96)</f>
        <v>0</v>
      </c>
      <c r="Y97" s="210">
        <f>IF('Encargos e Benefícios'!C96=0,0,'Encargos e Benefícios'!W96/'Encargos e Benefícios'!C96)</f>
        <v>0</v>
      </c>
      <c r="Z97" s="88"/>
      <c r="AA97" s="206"/>
      <c r="AB97" s="206"/>
      <c r="AC97" s="88"/>
      <c r="AD97" s="165">
        <f t="shared" si="12"/>
        <v>0</v>
      </c>
      <c r="AE97" s="165">
        <f t="shared" si="13"/>
        <v>0</v>
      </c>
      <c r="AF97" s="165">
        <f>IF('Encargos e Benefícios'!$C96=0,0,$X97+SUM(I97:K97)/$C97)</f>
        <v>0</v>
      </c>
      <c r="AG97" s="203">
        <f>IF('Encargos e Benefícios'!$C96=0,0,SUM(AD97:AF97))</f>
        <v>0</v>
      </c>
      <c r="AH97" s="165">
        <f t="shared" si="14"/>
        <v>0</v>
      </c>
      <c r="AI97" s="165">
        <f t="shared" si="15"/>
        <v>0</v>
      </c>
      <c r="AJ97" s="165">
        <f>IF('Encargos e Benefícios'!$C96=0,0,$AF97+SUM(N97:P97)/$C97)</f>
        <v>0</v>
      </c>
      <c r="AK97" s="203">
        <f>IF('Encargos e Benefícios'!$C96=0,0,SUM(AH97:AJ97))</f>
        <v>0</v>
      </c>
      <c r="AL97" s="165">
        <f t="shared" si="16"/>
        <v>0</v>
      </c>
      <c r="AM97" s="165">
        <f t="shared" si="17"/>
        <v>0</v>
      </c>
      <c r="AN97" s="165">
        <f>IF('Encargos e Benefícios'!$C96=0,0,$AJ97+SUM(S97:U97)/$C97)</f>
        <v>0</v>
      </c>
      <c r="AO97" s="203">
        <f>IF('Encargos e Benefícios'!$C96=0,0,SUM(AL97:AN97))</f>
        <v>0</v>
      </c>
      <c r="AP97" s="88"/>
      <c r="AQ97" s="88"/>
      <c r="AR97" s="108"/>
      <c r="AS97" s="108"/>
      <c r="AT97" s="108"/>
      <c r="AU97" s="108"/>
      <c r="AV97" s="108"/>
      <c r="AW97" s="108"/>
      <c r="AX97" s="108"/>
      <c r="AY97" s="108"/>
      <c r="AZ97" s="108"/>
      <c r="BA97" s="108"/>
      <c r="BB97" s="108"/>
      <c r="BC97" s="108"/>
      <c r="BD97" s="108"/>
      <c r="BE97" s="108"/>
      <c r="BF97" s="108"/>
    </row>
    <row r="98" spans="1:58" ht="30" hidden="1" customHeight="1">
      <c r="A98" s="197">
        <v>92</v>
      </c>
      <c r="B98" s="30">
        <f>'Encargos e Benefícios'!B97</f>
        <v>0</v>
      </c>
      <c r="C98" s="198">
        <f>'Encargos e Benefícios'!C97</f>
        <v>0</v>
      </c>
      <c r="D98" s="199"/>
      <c r="E98" s="204"/>
      <c r="F98" s="208"/>
      <c r="G98" s="204"/>
      <c r="H98" s="205"/>
      <c r="I98" s="165"/>
      <c r="J98" s="165"/>
      <c r="K98" s="165">
        <f>'Encargos e Benefícios'!U97*0.05</f>
        <v>0</v>
      </c>
      <c r="L98" s="204"/>
      <c r="M98" s="205"/>
      <c r="N98" s="165"/>
      <c r="O98" s="165"/>
      <c r="P98" s="203"/>
      <c r="Q98" s="204"/>
      <c r="R98" s="205"/>
      <c r="S98" s="165">
        <v>0</v>
      </c>
      <c r="T98" s="165">
        <v>0</v>
      </c>
      <c r="U98" s="203">
        <v>0</v>
      </c>
      <c r="V98" s="165">
        <f>'Encargos e Benefícios'!D97</f>
        <v>0</v>
      </c>
      <c r="W98" s="165">
        <f>IF('Encargos e Benefícios'!C97=0,0,'Encargos e Benefícios'!O97/'Encargos e Benefícios'!C97)</f>
        <v>0</v>
      </c>
      <c r="X98" s="209">
        <f>IF('Encargos e Benefícios'!C97=0,0,'Encargos e Benefícios'!V97/'Encargos e Benefícios'!C97)</f>
        <v>0</v>
      </c>
      <c r="Y98" s="210">
        <f>IF('Encargos e Benefícios'!C97=0,0,'Encargos e Benefícios'!W97/'Encargos e Benefícios'!C97)</f>
        <v>0</v>
      </c>
      <c r="Z98" s="88"/>
      <c r="AA98" s="206"/>
      <c r="AB98" s="206"/>
      <c r="AC98" s="88"/>
      <c r="AD98" s="165">
        <f t="shared" si="12"/>
        <v>0</v>
      </c>
      <c r="AE98" s="165">
        <f t="shared" si="13"/>
        <v>0</v>
      </c>
      <c r="AF98" s="165">
        <f>IF('Encargos e Benefícios'!$C97=0,0,$X98+SUM(I98:K98)/$C98)</f>
        <v>0</v>
      </c>
      <c r="AG98" s="203">
        <f>IF('Encargos e Benefícios'!$C97=0,0,SUM(AD98:AF98))</f>
        <v>0</v>
      </c>
      <c r="AH98" s="165">
        <f t="shared" si="14"/>
        <v>0</v>
      </c>
      <c r="AI98" s="165">
        <f t="shared" si="15"/>
        <v>0</v>
      </c>
      <c r="AJ98" s="165">
        <f>IF('Encargos e Benefícios'!$C97=0,0,$AF98+SUM(N98:P98)/$C98)</f>
        <v>0</v>
      </c>
      <c r="AK98" s="203">
        <f>IF('Encargos e Benefícios'!$C97=0,0,SUM(AH98:AJ98))</f>
        <v>0</v>
      </c>
      <c r="AL98" s="165">
        <f t="shared" si="16"/>
        <v>0</v>
      </c>
      <c r="AM98" s="165">
        <f t="shared" si="17"/>
        <v>0</v>
      </c>
      <c r="AN98" s="165">
        <f>IF('Encargos e Benefícios'!$C97=0,0,$AJ98+SUM(S98:U98)/$C98)</f>
        <v>0</v>
      </c>
      <c r="AO98" s="203">
        <f>IF('Encargos e Benefícios'!$C97=0,0,SUM(AL98:AN98))</f>
        <v>0</v>
      </c>
      <c r="AP98" s="88"/>
      <c r="AQ98" s="88"/>
      <c r="AR98" s="108"/>
      <c r="AS98" s="108"/>
      <c r="AT98" s="108"/>
      <c r="AU98" s="108"/>
      <c r="AV98" s="108"/>
      <c r="AW98" s="108"/>
      <c r="AX98" s="108"/>
      <c r="AY98" s="108"/>
      <c r="AZ98" s="108"/>
      <c r="BA98" s="108"/>
      <c r="BB98" s="108"/>
      <c r="BC98" s="108"/>
      <c r="BD98" s="108"/>
      <c r="BE98" s="108"/>
      <c r="BF98" s="108"/>
    </row>
    <row r="99" spans="1:58" ht="30" hidden="1" customHeight="1">
      <c r="A99" s="197">
        <v>93</v>
      </c>
      <c r="B99" s="30">
        <f>'Encargos e Benefícios'!B98</f>
        <v>0</v>
      </c>
      <c r="C99" s="198">
        <f>'Encargos e Benefícios'!C98</f>
        <v>0</v>
      </c>
      <c r="D99" s="199"/>
      <c r="E99" s="204"/>
      <c r="F99" s="208"/>
      <c r="G99" s="204"/>
      <c r="H99" s="205"/>
      <c r="I99" s="165"/>
      <c r="J99" s="165"/>
      <c r="K99" s="165">
        <f>'Encargos e Benefícios'!U98*0.05</f>
        <v>0</v>
      </c>
      <c r="L99" s="204"/>
      <c r="M99" s="205"/>
      <c r="N99" s="165"/>
      <c r="O99" s="165"/>
      <c r="P99" s="203"/>
      <c r="Q99" s="204"/>
      <c r="R99" s="205"/>
      <c r="S99" s="165">
        <v>0</v>
      </c>
      <c r="T99" s="165">
        <v>0</v>
      </c>
      <c r="U99" s="203">
        <v>0</v>
      </c>
      <c r="V99" s="165">
        <f>'Encargos e Benefícios'!D98</f>
        <v>0</v>
      </c>
      <c r="W99" s="165">
        <f>IF('Encargos e Benefícios'!C98=0,0,'Encargos e Benefícios'!O98/'Encargos e Benefícios'!C98)</f>
        <v>0</v>
      </c>
      <c r="X99" s="209">
        <f>IF('Encargos e Benefícios'!C98=0,0,'Encargos e Benefícios'!V98/'Encargos e Benefícios'!C98)</f>
        <v>0</v>
      </c>
      <c r="Y99" s="210">
        <f>IF('Encargos e Benefícios'!C98=0,0,'Encargos e Benefícios'!W98/'Encargos e Benefícios'!C98)</f>
        <v>0</v>
      </c>
      <c r="Z99" s="88"/>
      <c r="AA99" s="206"/>
      <c r="AB99" s="206"/>
      <c r="AC99" s="88"/>
      <c r="AD99" s="165">
        <f t="shared" si="12"/>
        <v>0</v>
      </c>
      <c r="AE99" s="165">
        <f t="shared" si="13"/>
        <v>0</v>
      </c>
      <c r="AF99" s="165">
        <f>IF('Encargos e Benefícios'!$C98=0,0,$X99+SUM(I99:K99)/$C99)</f>
        <v>0</v>
      </c>
      <c r="AG99" s="203">
        <f>IF('Encargos e Benefícios'!$C98=0,0,SUM(AD99:AF99))</f>
        <v>0</v>
      </c>
      <c r="AH99" s="165">
        <f t="shared" si="14"/>
        <v>0</v>
      </c>
      <c r="AI99" s="165">
        <f t="shared" si="15"/>
        <v>0</v>
      </c>
      <c r="AJ99" s="165">
        <f>IF('Encargos e Benefícios'!$C98=0,0,$AF99+SUM(N99:P99)/$C99)</f>
        <v>0</v>
      </c>
      <c r="AK99" s="203">
        <f>IF('Encargos e Benefícios'!$C98=0,0,SUM(AH99:AJ99))</f>
        <v>0</v>
      </c>
      <c r="AL99" s="165">
        <f t="shared" si="16"/>
        <v>0</v>
      </c>
      <c r="AM99" s="165">
        <f t="shared" si="17"/>
        <v>0</v>
      </c>
      <c r="AN99" s="165">
        <f>IF('Encargos e Benefícios'!$C98=0,0,$AJ99+SUM(S99:U99)/$C99)</f>
        <v>0</v>
      </c>
      <c r="AO99" s="203">
        <f>IF('Encargos e Benefícios'!$C98=0,0,SUM(AL99:AN99))</f>
        <v>0</v>
      </c>
      <c r="AP99" s="88"/>
      <c r="AQ99" s="88"/>
      <c r="AR99" s="108"/>
      <c r="AS99" s="108"/>
      <c r="AT99" s="108"/>
      <c r="AU99" s="108"/>
      <c r="AV99" s="108"/>
      <c r="AW99" s="108"/>
      <c r="AX99" s="108"/>
      <c r="AY99" s="108"/>
      <c r="AZ99" s="108"/>
      <c r="BA99" s="108"/>
      <c r="BB99" s="108"/>
      <c r="BC99" s="108"/>
      <c r="BD99" s="108"/>
      <c r="BE99" s="108"/>
      <c r="BF99" s="108"/>
    </row>
    <row r="100" spans="1:58" ht="30" hidden="1" customHeight="1">
      <c r="A100" s="197">
        <v>94</v>
      </c>
      <c r="B100" s="30">
        <f>'Encargos e Benefícios'!B99</f>
        <v>0</v>
      </c>
      <c r="C100" s="198">
        <f>'Encargos e Benefícios'!C99</f>
        <v>0</v>
      </c>
      <c r="D100" s="199"/>
      <c r="E100" s="204"/>
      <c r="F100" s="208"/>
      <c r="G100" s="204"/>
      <c r="H100" s="205"/>
      <c r="I100" s="165"/>
      <c r="J100" s="165"/>
      <c r="K100" s="165">
        <f>'Encargos e Benefícios'!U99*0.05</f>
        <v>0</v>
      </c>
      <c r="L100" s="204"/>
      <c r="M100" s="205"/>
      <c r="N100" s="165"/>
      <c r="O100" s="165"/>
      <c r="P100" s="203"/>
      <c r="Q100" s="204"/>
      <c r="R100" s="205"/>
      <c r="S100" s="165">
        <v>0</v>
      </c>
      <c r="T100" s="165">
        <v>0</v>
      </c>
      <c r="U100" s="203">
        <v>0</v>
      </c>
      <c r="V100" s="165">
        <f>'Encargos e Benefícios'!D99</f>
        <v>0</v>
      </c>
      <c r="W100" s="165">
        <f>IF('Encargos e Benefícios'!C99=0,0,'Encargos e Benefícios'!O99/'Encargos e Benefícios'!C99)</f>
        <v>0</v>
      </c>
      <c r="X100" s="209">
        <f>IF('Encargos e Benefícios'!C99=0,0,'Encargos e Benefícios'!V99/'Encargos e Benefícios'!C99)</f>
        <v>0</v>
      </c>
      <c r="Y100" s="210">
        <f>IF('Encargos e Benefícios'!C99=0,0,'Encargos e Benefícios'!W99/'Encargos e Benefícios'!C99)</f>
        <v>0</v>
      </c>
      <c r="Z100" s="88"/>
      <c r="AA100" s="206"/>
      <c r="AB100" s="206"/>
      <c r="AC100" s="88"/>
      <c r="AD100" s="165">
        <f t="shared" si="12"/>
        <v>0</v>
      </c>
      <c r="AE100" s="165">
        <f t="shared" si="13"/>
        <v>0</v>
      </c>
      <c r="AF100" s="165">
        <f>IF('Encargos e Benefícios'!$C99=0,0,$X100+SUM(I100:K100)/$C100)</f>
        <v>0</v>
      </c>
      <c r="AG100" s="203">
        <f>IF('Encargos e Benefícios'!$C99=0,0,SUM(AD100:AF100))</f>
        <v>0</v>
      </c>
      <c r="AH100" s="165">
        <f t="shared" si="14"/>
        <v>0</v>
      </c>
      <c r="AI100" s="165">
        <f t="shared" si="15"/>
        <v>0</v>
      </c>
      <c r="AJ100" s="165">
        <f>IF('Encargos e Benefícios'!$C99=0,0,$AF100+SUM(N100:P100)/$C100)</f>
        <v>0</v>
      </c>
      <c r="AK100" s="203">
        <f>IF('Encargos e Benefícios'!$C99=0,0,SUM(AH100:AJ100))</f>
        <v>0</v>
      </c>
      <c r="AL100" s="165">
        <f t="shared" si="16"/>
        <v>0</v>
      </c>
      <c r="AM100" s="165">
        <f t="shared" si="17"/>
        <v>0</v>
      </c>
      <c r="AN100" s="165">
        <f>IF('Encargos e Benefícios'!$C99=0,0,$AJ100+SUM(S100:U100)/$C100)</f>
        <v>0</v>
      </c>
      <c r="AO100" s="203">
        <f>IF('Encargos e Benefícios'!$C99=0,0,SUM(AL100:AN100))</f>
        <v>0</v>
      </c>
      <c r="AP100" s="88"/>
      <c r="AQ100" s="88"/>
      <c r="AR100" s="108"/>
      <c r="AS100" s="108"/>
      <c r="AT100" s="108"/>
      <c r="AU100" s="108"/>
      <c r="AV100" s="108"/>
      <c r="AW100" s="108"/>
      <c r="AX100" s="108"/>
      <c r="AY100" s="108"/>
      <c r="AZ100" s="108"/>
      <c r="BA100" s="108"/>
      <c r="BB100" s="108"/>
      <c r="BC100" s="108"/>
      <c r="BD100" s="108"/>
      <c r="BE100" s="108"/>
      <c r="BF100" s="108"/>
    </row>
    <row r="101" spans="1:58" ht="30" hidden="1" customHeight="1">
      <c r="A101" s="197">
        <v>95</v>
      </c>
      <c r="B101" s="30">
        <f>'Encargos e Benefícios'!B100</f>
        <v>0</v>
      </c>
      <c r="C101" s="198">
        <f>'Encargos e Benefícios'!C100</f>
        <v>0</v>
      </c>
      <c r="D101" s="199"/>
      <c r="E101" s="204"/>
      <c r="F101" s="208"/>
      <c r="G101" s="204"/>
      <c r="H101" s="205"/>
      <c r="I101" s="165"/>
      <c r="J101" s="165"/>
      <c r="K101" s="165">
        <f>'Encargos e Benefícios'!U100*0.05</f>
        <v>0</v>
      </c>
      <c r="L101" s="204"/>
      <c r="M101" s="205"/>
      <c r="N101" s="165"/>
      <c r="O101" s="165"/>
      <c r="P101" s="203"/>
      <c r="Q101" s="204"/>
      <c r="R101" s="205"/>
      <c r="S101" s="165">
        <v>0</v>
      </c>
      <c r="T101" s="165">
        <v>0</v>
      </c>
      <c r="U101" s="203">
        <v>0</v>
      </c>
      <c r="V101" s="165">
        <f>'Encargos e Benefícios'!D100</f>
        <v>0</v>
      </c>
      <c r="W101" s="165">
        <f>IF('Encargos e Benefícios'!C100=0,0,'Encargos e Benefícios'!O100/'Encargos e Benefícios'!C100)</f>
        <v>0</v>
      </c>
      <c r="X101" s="209">
        <f>IF('Encargos e Benefícios'!C100=0,0,'Encargos e Benefícios'!V100/'Encargos e Benefícios'!C100)</f>
        <v>0</v>
      </c>
      <c r="Y101" s="210">
        <f>IF('Encargos e Benefícios'!C100=0,0,'Encargos e Benefícios'!W100/'Encargos e Benefícios'!C100)</f>
        <v>0</v>
      </c>
      <c r="Z101" s="88"/>
      <c r="AA101" s="206"/>
      <c r="AB101" s="206"/>
      <c r="AC101" s="88"/>
      <c r="AD101" s="165">
        <f t="shared" si="12"/>
        <v>0</v>
      </c>
      <c r="AE101" s="165">
        <f t="shared" si="13"/>
        <v>0</v>
      </c>
      <c r="AF101" s="165">
        <f>IF('Encargos e Benefícios'!$C100=0,0,$X101+SUM(I101:K101)/$C101)</f>
        <v>0</v>
      </c>
      <c r="AG101" s="203">
        <f>IF('Encargos e Benefícios'!$C100=0,0,SUM(AD101:AF101))</f>
        <v>0</v>
      </c>
      <c r="AH101" s="165">
        <f t="shared" si="14"/>
        <v>0</v>
      </c>
      <c r="AI101" s="165">
        <f t="shared" si="15"/>
        <v>0</v>
      </c>
      <c r="AJ101" s="165">
        <f>IF('Encargos e Benefícios'!$C100=0,0,$AF101+SUM(N101:P101)/$C101)</f>
        <v>0</v>
      </c>
      <c r="AK101" s="203">
        <f>IF('Encargos e Benefícios'!$C100=0,0,SUM(AH101:AJ101))</f>
        <v>0</v>
      </c>
      <c r="AL101" s="165">
        <f t="shared" si="16"/>
        <v>0</v>
      </c>
      <c r="AM101" s="165">
        <f t="shared" si="17"/>
        <v>0</v>
      </c>
      <c r="AN101" s="165">
        <f>IF('Encargos e Benefícios'!$C100=0,0,$AJ101+SUM(S101:U101)/$C101)</f>
        <v>0</v>
      </c>
      <c r="AO101" s="203">
        <f>IF('Encargos e Benefícios'!$C100=0,0,SUM(AL101:AN101))</f>
        <v>0</v>
      </c>
      <c r="AP101" s="88"/>
      <c r="AQ101" s="88"/>
      <c r="AR101" s="108"/>
      <c r="AS101" s="108"/>
      <c r="AT101" s="108"/>
      <c r="AU101" s="108"/>
      <c r="AV101" s="108"/>
      <c r="AW101" s="108"/>
      <c r="AX101" s="108"/>
      <c r="AY101" s="108"/>
      <c r="AZ101" s="108"/>
      <c r="BA101" s="108"/>
      <c r="BB101" s="108"/>
      <c r="BC101" s="108"/>
      <c r="BD101" s="108"/>
      <c r="BE101" s="108"/>
      <c r="BF101" s="108"/>
    </row>
    <row r="102" spans="1:58" ht="30" hidden="1" customHeight="1">
      <c r="A102" s="197">
        <v>96</v>
      </c>
      <c r="B102" s="30">
        <f>'Encargos e Benefícios'!B101</f>
        <v>0</v>
      </c>
      <c r="C102" s="198">
        <f>'Encargos e Benefícios'!C101</f>
        <v>0</v>
      </c>
      <c r="D102" s="199"/>
      <c r="E102" s="204"/>
      <c r="F102" s="208"/>
      <c r="G102" s="204"/>
      <c r="H102" s="205"/>
      <c r="I102" s="165"/>
      <c r="J102" s="165"/>
      <c r="K102" s="165">
        <f>'Encargos e Benefícios'!U101*0.05</f>
        <v>0</v>
      </c>
      <c r="L102" s="204"/>
      <c r="M102" s="205"/>
      <c r="N102" s="165"/>
      <c r="O102" s="165"/>
      <c r="P102" s="203"/>
      <c r="Q102" s="204"/>
      <c r="R102" s="205"/>
      <c r="S102" s="165">
        <v>0</v>
      </c>
      <c r="T102" s="165">
        <v>0</v>
      </c>
      <c r="U102" s="203">
        <v>0</v>
      </c>
      <c r="V102" s="165">
        <f>'Encargos e Benefícios'!D101</f>
        <v>0</v>
      </c>
      <c r="W102" s="165">
        <f>IF('Encargos e Benefícios'!C101=0,0,'Encargos e Benefícios'!O101/'Encargos e Benefícios'!C101)</f>
        <v>0</v>
      </c>
      <c r="X102" s="209">
        <f>IF('Encargos e Benefícios'!C101=0,0,'Encargos e Benefícios'!V101/'Encargos e Benefícios'!C101)</f>
        <v>0</v>
      </c>
      <c r="Y102" s="210">
        <f>IF('Encargos e Benefícios'!C101=0,0,'Encargos e Benefícios'!W101/'Encargos e Benefícios'!C101)</f>
        <v>0</v>
      </c>
      <c r="Z102" s="88"/>
      <c r="AA102" s="206"/>
      <c r="AB102" s="206"/>
      <c r="AC102" s="88"/>
      <c r="AD102" s="165">
        <f t="shared" si="12"/>
        <v>0</v>
      </c>
      <c r="AE102" s="165">
        <f t="shared" si="13"/>
        <v>0</v>
      </c>
      <c r="AF102" s="165">
        <f>IF('Encargos e Benefícios'!$C101=0,0,$X102+SUM(I102:K102)/$C102)</f>
        <v>0</v>
      </c>
      <c r="AG102" s="203">
        <f>IF('Encargos e Benefícios'!$C101=0,0,SUM(AD102:AF102))</f>
        <v>0</v>
      </c>
      <c r="AH102" s="165">
        <f t="shared" si="14"/>
        <v>0</v>
      </c>
      <c r="AI102" s="165">
        <f t="shared" si="15"/>
        <v>0</v>
      </c>
      <c r="AJ102" s="165">
        <f>IF('Encargos e Benefícios'!$C101=0,0,$AF102+SUM(N102:P102)/$C102)</f>
        <v>0</v>
      </c>
      <c r="AK102" s="203">
        <f>IF('Encargos e Benefícios'!$C101=0,0,SUM(AH102:AJ102))</f>
        <v>0</v>
      </c>
      <c r="AL102" s="165">
        <f t="shared" si="16"/>
        <v>0</v>
      </c>
      <c r="AM102" s="165">
        <f t="shared" si="17"/>
        <v>0</v>
      </c>
      <c r="AN102" s="165">
        <f>IF('Encargos e Benefícios'!$C101=0,0,$AJ102+SUM(S102:U102)/$C102)</f>
        <v>0</v>
      </c>
      <c r="AO102" s="203">
        <f>IF('Encargos e Benefícios'!$C101=0,0,SUM(AL102:AN102))</f>
        <v>0</v>
      </c>
      <c r="AP102" s="88"/>
      <c r="AQ102" s="88"/>
      <c r="AR102" s="108"/>
      <c r="AS102" s="108"/>
      <c r="AT102" s="108"/>
      <c r="AU102" s="108"/>
      <c r="AV102" s="108"/>
      <c r="AW102" s="108"/>
      <c r="AX102" s="108"/>
      <c r="AY102" s="108"/>
      <c r="AZ102" s="108"/>
      <c r="BA102" s="108"/>
      <c r="BB102" s="108"/>
      <c r="BC102" s="108"/>
      <c r="BD102" s="108"/>
      <c r="BE102" s="108"/>
      <c r="BF102" s="108"/>
    </row>
    <row r="103" spans="1:58" ht="30" hidden="1" customHeight="1">
      <c r="A103" s="197">
        <v>97</v>
      </c>
      <c r="B103" s="30">
        <f>'Encargos e Benefícios'!B102</f>
        <v>0</v>
      </c>
      <c r="C103" s="198">
        <f>'Encargos e Benefícios'!C102</f>
        <v>0</v>
      </c>
      <c r="D103" s="199"/>
      <c r="E103" s="204"/>
      <c r="F103" s="208"/>
      <c r="G103" s="204"/>
      <c r="H103" s="205"/>
      <c r="I103" s="165"/>
      <c r="J103" s="165"/>
      <c r="K103" s="165">
        <f>'Encargos e Benefícios'!U102*0.05</f>
        <v>0</v>
      </c>
      <c r="L103" s="204"/>
      <c r="M103" s="205"/>
      <c r="N103" s="165"/>
      <c r="O103" s="165"/>
      <c r="P103" s="203"/>
      <c r="Q103" s="204"/>
      <c r="R103" s="205"/>
      <c r="S103" s="165">
        <v>0</v>
      </c>
      <c r="T103" s="165">
        <v>0</v>
      </c>
      <c r="U103" s="203">
        <v>0</v>
      </c>
      <c r="V103" s="165">
        <f>'Encargos e Benefícios'!D102</f>
        <v>0</v>
      </c>
      <c r="W103" s="165">
        <f>IF('Encargos e Benefícios'!C102=0,0,'Encargos e Benefícios'!O102/'Encargos e Benefícios'!C102)</f>
        <v>0</v>
      </c>
      <c r="X103" s="209">
        <f>IF('Encargos e Benefícios'!C102=0,0,'Encargos e Benefícios'!V102/'Encargos e Benefícios'!C102)</f>
        <v>0</v>
      </c>
      <c r="Y103" s="210">
        <f>IF('Encargos e Benefícios'!C102=0,0,'Encargos e Benefícios'!W102/'Encargos e Benefícios'!C102)</f>
        <v>0</v>
      </c>
      <c r="Z103" s="88"/>
      <c r="AA103" s="206"/>
      <c r="AB103" s="206"/>
      <c r="AC103" s="88"/>
      <c r="AD103" s="165">
        <f t="shared" si="12"/>
        <v>0</v>
      </c>
      <c r="AE103" s="165">
        <f t="shared" si="13"/>
        <v>0</v>
      </c>
      <c r="AF103" s="165">
        <f>IF('Encargos e Benefícios'!$C102=0,0,$X103+SUM(I103:K103)/$C103)</f>
        <v>0</v>
      </c>
      <c r="AG103" s="203">
        <f>IF('Encargos e Benefícios'!$C102=0,0,SUM(AD103:AF103))</f>
        <v>0</v>
      </c>
      <c r="AH103" s="165">
        <f t="shared" si="14"/>
        <v>0</v>
      </c>
      <c r="AI103" s="165">
        <f t="shared" si="15"/>
        <v>0</v>
      </c>
      <c r="AJ103" s="165">
        <f>IF('Encargos e Benefícios'!$C102=0,0,$AF103+SUM(N103:P103)/$C103)</f>
        <v>0</v>
      </c>
      <c r="AK103" s="203">
        <f>IF('Encargos e Benefícios'!$C102=0,0,SUM(AH103:AJ103))</f>
        <v>0</v>
      </c>
      <c r="AL103" s="165">
        <f t="shared" si="16"/>
        <v>0</v>
      </c>
      <c r="AM103" s="165">
        <f t="shared" si="17"/>
        <v>0</v>
      </c>
      <c r="AN103" s="165">
        <f>IF('Encargos e Benefícios'!$C102=0,0,$AJ103+SUM(S103:U103)/$C103)</f>
        <v>0</v>
      </c>
      <c r="AO103" s="203">
        <f>IF('Encargos e Benefícios'!$C102=0,0,SUM(AL103:AN103))</f>
        <v>0</v>
      </c>
      <c r="AP103" s="88"/>
      <c r="AQ103" s="88"/>
      <c r="AR103" s="108"/>
      <c r="AS103" s="108"/>
      <c r="AT103" s="108"/>
      <c r="AU103" s="108"/>
      <c r="AV103" s="108"/>
      <c r="AW103" s="108"/>
      <c r="AX103" s="108"/>
      <c r="AY103" s="108"/>
      <c r="AZ103" s="108"/>
      <c r="BA103" s="108"/>
      <c r="BB103" s="108"/>
      <c r="BC103" s="108"/>
      <c r="BD103" s="108"/>
      <c r="BE103" s="108"/>
      <c r="BF103" s="108"/>
    </row>
    <row r="104" spans="1:58" ht="30" hidden="1" customHeight="1">
      <c r="A104" s="197">
        <v>98</v>
      </c>
      <c r="B104" s="30">
        <f>'Encargos e Benefícios'!B103</f>
        <v>0</v>
      </c>
      <c r="C104" s="198">
        <f>'Encargos e Benefícios'!C103</f>
        <v>0</v>
      </c>
      <c r="D104" s="199"/>
      <c r="E104" s="204"/>
      <c r="F104" s="208"/>
      <c r="G104" s="204"/>
      <c r="H104" s="205"/>
      <c r="I104" s="165"/>
      <c r="J104" s="165"/>
      <c r="K104" s="165">
        <f>'Encargos e Benefícios'!U103*0.05</f>
        <v>0</v>
      </c>
      <c r="L104" s="204"/>
      <c r="M104" s="205"/>
      <c r="N104" s="165"/>
      <c r="O104" s="165"/>
      <c r="P104" s="203"/>
      <c r="Q104" s="204"/>
      <c r="R104" s="205"/>
      <c r="S104" s="165">
        <v>0</v>
      </c>
      <c r="T104" s="165">
        <v>0</v>
      </c>
      <c r="U104" s="203">
        <v>0</v>
      </c>
      <c r="V104" s="165">
        <f>'Encargos e Benefícios'!D103</f>
        <v>0</v>
      </c>
      <c r="W104" s="165">
        <f>IF('Encargos e Benefícios'!C103=0,0,'Encargos e Benefícios'!O103/'Encargos e Benefícios'!C103)</f>
        <v>0</v>
      </c>
      <c r="X104" s="209">
        <f>IF('Encargos e Benefícios'!C103=0,0,'Encargos e Benefícios'!V103/'Encargos e Benefícios'!C103)</f>
        <v>0</v>
      </c>
      <c r="Y104" s="210">
        <f>IF('Encargos e Benefícios'!C103=0,0,'Encargos e Benefícios'!W103/'Encargos e Benefícios'!C103)</f>
        <v>0</v>
      </c>
      <c r="Z104" s="88"/>
      <c r="AA104" s="206"/>
      <c r="AB104" s="206"/>
      <c r="AC104" s="88"/>
      <c r="AD104" s="165">
        <f t="shared" si="12"/>
        <v>0</v>
      </c>
      <c r="AE104" s="165">
        <f t="shared" si="13"/>
        <v>0</v>
      </c>
      <c r="AF104" s="165">
        <f>IF('Encargos e Benefícios'!$C103=0,0,$X104+SUM(I104:K104)/$C104)</f>
        <v>0</v>
      </c>
      <c r="AG104" s="203">
        <f>IF('Encargos e Benefícios'!$C103=0,0,SUM(AD104:AF104))</f>
        <v>0</v>
      </c>
      <c r="AH104" s="165">
        <f t="shared" si="14"/>
        <v>0</v>
      </c>
      <c r="AI104" s="165">
        <f t="shared" si="15"/>
        <v>0</v>
      </c>
      <c r="AJ104" s="165">
        <f>IF('Encargos e Benefícios'!$C103=0,0,$AF104+SUM(N104:P104)/$C104)</f>
        <v>0</v>
      </c>
      <c r="AK104" s="203">
        <f>IF('Encargos e Benefícios'!$C103=0,0,SUM(AH104:AJ104))</f>
        <v>0</v>
      </c>
      <c r="AL104" s="165">
        <f t="shared" si="16"/>
        <v>0</v>
      </c>
      <c r="AM104" s="165">
        <f t="shared" si="17"/>
        <v>0</v>
      </c>
      <c r="AN104" s="165">
        <f>IF('Encargos e Benefícios'!$C103=0,0,$AJ104+SUM(S104:U104)/$C104)</f>
        <v>0</v>
      </c>
      <c r="AO104" s="203">
        <f>IF('Encargos e Benefícios'!$C103=0,0,SUM(AL104:AN104))</f>
        <v>0</v>
      </c>
      <c r="AP104" s="88"/>
      <c r="AQ104" s="88"/>
      <c r="AR104" s="108"/>
      <c r="AS104" s="108"/>
      <c r="AT104" s="108"/>
      <c r="AU104" s="108"/>
      <c r="AV104" s="108"/>
      <c r="AW104" s="108"/>
      <c r="AX104" s="108"/>
      <c r="AY104" s="108"/>
      <c r="AZ104" s="108"/>
      <c r="BA104" s="108"/>
      <c r="BB104" s="108"/>
      <c r="BC104" s="108"/>
      <c r="BD104" s="108"/>
      <c r="BE104" s="108"/>
      <c r="BF104" s="108"/>
    </row>
    <row r="105" spans="1:58" ht="30" hidden="1" customHeight="1">
      <c r="A105" s="197">
        <v>99</v>
      </c>
      <c r="B105" s="30">
        <f>'Encargos e Benefícios'!B104</f>
        <v>0</v>
      </c>
      <c r="C105" s="198">
        <f>'Encargos e Benefícios'!C104</f>
        <v>0</v>
      </c>
      <c r="D105" s="199"/>
      <c r="E105" s="204"/>
      <c r="F105" s="208"/>
      <c r="G105" s="204"/>
      <c r="H105" s="205"/>
      <c r="I105" s="165"/>
      <c r="J105" s="165"/>
      <c r="K105" s="165">
        <f>'Encargos e Benefícios'!U104*0.05</f>
        <v>0</v>
      </c>
      <c r="L105" s="204"/>
      <c r="M105" s="205"/>
      <c r="N105" s="165"/>
      <c r="O105" s="165"/>
      <c r="P105" s="203"/>
      <c r="Q105" s="204"/>
      <c r="R105" s="205"/>
      <c r="S105" s="165">
        <v>0</v>
      </c>
      <c r="T105" s="165">
        <v>0</v>
      </c>
      <c r="U105" s="203">
        <v>0</v>
      </c>
      <c r="V105" s="165">
        <f>'Encargos e Benefícios'!D104</f>
        <v>0</v>
      </c>
      <c r="W105" s="165">
        <f>IF('Encargos e Benefícios'!C104=0,0,'Encargos e Benefícios'!O104/'Encargos e Benefícios'!C104)</f>
        <v>0</v>
      </c>
      <c r="X105" s="209">
        <f>IF('Encargos e Benefícios'!C104=0,0,'Encargos e Benefícios'!V104/'Encargos e Benefícios'!C104)</f>
        <v>0</v>
      </c>
      <c r="Y105" s="210">
        <f>IF('Encargos e Benefícios'!C104=0,0,'Encargos e Benefícios'!W104/'Encargos e Benefícios'!C104)</f>
        <v>0</v>
      </c>
      <c r="Z105" s="88"/>
      <c r="AA105" s="206"/>
      <c r="AB105" s="206"/>
      <c r="AC105" s="88"/>
      <c r="AD105" s="165">
        <f t="shared" si="12"/>
        <v>0</v>
      </c>
      <c r="AE105" s="165">
        <f t="shared" si="13"/>
        <v>0</v>
      </c>
      <c r="AF105" s="165">
        <f>IF('Encargos e Benefícios'!$C104=0,0,$X105+SUM(I105:K105)/$C105)</f>
        <v>0</v>
      </c>
      <c r="AG105" s="203">
        <f>IF('Encargos e Benefícios'!$C104=0,0,SUM(AD105:AF105))</f>
        <v>0</v>
      </c>
      <c r="AH105" s="165">
        <f t="shared" si="14"/>
        <v>0</v>
      </c>
      <c r="AI105" s="165">
        <f t="shared" si="15"/>
        <v>0</v>
      </c>
      <c r="AJ105" s="165">
        <f>IF('Encargos e Benefícios'!$C104=0,0,$AF105+SUM(N105:P105)/$C105)</f>
        <v>0</v>
      </c>
      <c r="AK105" s="203">
        <f>IF('Encargos e Benefícios'!$C104=0,0,SUM(AH105:AJ105))</f>
        <v>0</v>
      </c>
      <c r="AL105" s="165">
        <f t="shared" si="16"/>
        <v>0</v>
      </c>
      <c r="AM105" s="165">
        <f t="shared" si="17"/>
        <v>0</v>
      </c>
      <c r="AN105" s="165">
        <f>IF('Encargos e Benefícios'!$C104=0,0,$AJ105+SUM(S105:U105)/$C105)</f>
        <v>0</v>
      </c>
      <c r="AO105" s="203">
        <f>IF('Encargos e Benefícios'!$C104=0,0,SUM(AL105:AN105))</f>
        <v>0</v>
      </c>
      <c r="AP105" s="88"/>
      <c r="AQ105" s="88"/>
      <c r="AR105" s="108"/>
      <c r="AS105" s="108"/>
      <c r="AT105" s="108"/>
      <c r="AU105" s="108"/>
      <c r="AV105" s="108"/>
      <c r="AW105" s="108"/>
      <c r="AX105" s="108"/>
      <c r="AY105" s="108"/>
      <c r="AZ105" s="108"/>
      <c r="BA105" s="108"/>
      <c r="BB105" s="108"/>
      <c r="BC105" s="108"/>
      <c r="BD105" s="108"/>
      <c r="BE105" s="108"/>
      <c r="BF105" s="108"/>
    </row>
    <row r="106" spans="1:58" ht="13.5" hidden="1" customHeight="1">
      <c r="A106" s="197">
        <v>100</v>
      </c>
      <c r="B106" s="30">
        <f>'Encargos e Benefícios'!B105</f>
        <v>0</v>
      </c>
      <c r="C106" s="198">
        <f>'Encargos e Benefícios'!C105</f>
        <v>0</v>
      </c>
      <c r="D106" s="199"/>
      <c r="E106" s="204"/>
      <c r="F106" s="208"/>
      <c r="G106" s="211"/>
      <c r="H106" s="212"/>
      <c r="I106" s="165"/>
      <c r="J106" s="165"/>
      <c r="K106" s="165">
        <f>'Encargos e Benefícios'!U105*0.05</f>
        <v>0</v>
      </c>
      <c r="L106" s="211"/>
      <c r="M106" s="212"/>
      <c r="N106" s="165"/>
      <c r="O106" s="165"/>
      <c r="P106" s="203"/>
      <c r="Q106" s="211"/>
      <c r="R106" s="212"/>
      <c r="S106" s="165">
        <v>0</v>
      </c>
      <c r="T106" s="165">
        <v>0</v>
      </c>
      <c r="U106" s="213">
        <v>0</v>
      </c>
      <c r="V106" s="165">
        <f>'Encargos e Benefícios'!D105</f>
        <v>0</v>
      </c>
      <c r="W106" s="165">
        <f>IF('Encargos e Benefícios'!C105=0,0,'Encargos e Benefícios'!O105/'Encargos e Benefícios'!C105)</f>
        <v>0</v>
      </c>
      <c r="X106" s="209">
        <f>IF('Encargos e Benefícios'!C105=0,0,'Encargos e Benefícios'!V105/'Encargos e Benefícios'!C105)</f>
        <v>0</v>
      </c>
      <c r="Y106" s="210">
        <f>IF('Encargos e Benefícios'!C105=0,0,'Encargos e Benefícios'!W105/'Encargos e Benefícios'!C105)</f>
        <v>0</v>
      </c>
      <c r="Z106" s="88"/>
      <c r="AA106" s="206"/>
      <c r="AB106" s="206"/>
      <c r="AC106" s="88"/>
      <c r="AD106" s="165">
        <f t="shared" si="12"/>
        <v>0</v>
      </c>
      <c r="AE106" s="165">
        <f t="shared" si="13"/>
        <v>0</v>
      </c>
      <c r="AF106" s="165">
        <f>IF('Encargos e Benefícios'!$C105=0,0,$X106+SUM(I106:K106)/$C106)</f>
        <v>0</v>
      </c>
      <c r="AG106" s="203">
        <f>IF('Encargos e Benefícios'!$C105=0,0,SUM(AD106:AF106))</f>
        <v>0</v>
      </c>
      <c r="AH106" s="165">
        <f t="shared" si="14"/>
        <v>0</v>
      </c>
      <c r="AI106" s="165">
        <f t="shared" si="15"/>
        <v>0</v>
      </c>
      <c r="AJ106" s="165">
        <f>IF('Encargos e Benefícios'!$C105=0,0,$AF106+SUM(N106:P106)/$C106)</f>
        <v>0</v>
      </c>
      <c r="AK106" s="203">
        <f>IF('Encargos e Benefícios'!$C105=0,0,SUM(AH106:AJ106))</f>
        <v>0</v>
      </c>
      <c r="AL106" s="165">
        <f t="shared" si="16"/>
        <v>0</v>
      </c>
      <c r="AM106" s="165">
        <f t="shared" si="17"/>
        <v>0</v>
      </c>
      <c r="AN106" s="165">
        <f>IF('Encargos e Benefícios'!$C105=0,0,$AJ106+SUM(S106:U106)/$C106)</f>
        <v>0</v>
      </c>
      <c r="AO106" s="203">
        <f>IF('Encargos e Benefícios'!$C105=0,0,SUM(AL106:AN106))</f>
        <v>0</v>
      </c>
      <c r="AP106" s="88"/>
      <c r="AQ106" s="88"/>
      <c r="AR106" s="108"/>
      <c r="AS106" s="108"/>
      <c r="AT106" s="108"/>
      <c r="AU106" s="108"/>
      <c r="AV106" s="108"/>
      <c r="AW106" s="108"/>
      <c r="AX106" s="108"/>
      <c r="AY106" s="108"/>
      <c r="AZ106" s="108"/>
      <c r="BA106" s="108"/>
      <c r="BB106" s="108"/>
      <c r="BC106" s="108"/>
      <c r="BD106" s="108"/>
      <c r="BE106" s="108"/>
      <c r="BF106" s="108"/>
    </row>
    <row r="107" spans="1:58" ht="30" customHeight="1">
      <c r="A107" s="214"/>
      <c r="B107" s="214"/>
      <c r="C107" s="169">
        <f>SUM(C7:C106)</f>
        <v>402</v>
      </c>
      <c r="D107" s="215"/>
      <c r="E107" s="171"/>
      <c r="F107" s="24"/>
      <c r="G107" s="216"/>
      <c r="H107" s="216"/>
      <c r="I107" s="216"/>
      <c r="J107" s="216"/>
      <c r="K107" s="216">
        <f>SUM(K7:K106)</f>
        <v>0</v>
      </c>
      <c r="L107" s="216"/>
      <c r="M107" s="216"/>
      <c r="N107" s="216"/>
      <c r="O107" s="216"/>
      <c r="P107" s="216"/>
      <c r="Q107" s="216"/>
      <c r="R107" s="216"/>
      <c r="S107" s="216"/>
      <c r="T107" s="216"/>
      <c r="U107" s="216"/>
      <c r="V107" s="24">
        <f t="shared" ref="V107:AB107" si="18">SUM(V7:V106)</f>
        <v>114408.52309999998</v>
      </c>
      <c r="W107" s="24">
        <f t="shared" si="18"/>
        <v>44896.07680195717</v>
      </c>
      <c r="X107" s="24">
        <f t="shared" si="18"/>
        <v>26165.308870000001</v>
      </c>
      <c r="Y107" s="24">
        <f t="shared" si="18"/>
        <v>185469.90877195721</v>
      </c>
      <c r="Z107" s="24">
        <f t="shared" si="18"/>
        <v>126797.09000000001</v>
      </c>
      <c r="AA107" s="24">
        <f t="shared" si="18"/>
        <v>100198.45000000001</v>
      </c>
      <c r="AB107" s="24">
        <f t="shared" si="18"/>
        <v>160791.49</v>
      </c>
      <c r="AC107" s="176"/>
      <c r="AD107" s="24">
        <f t="shared" ref="AD107:AF107" si="19">SUM(AD7:AD106)</f>
        <v>114408.52309999998</v>
      </c>
      <c r="AE107" s="24">
        <f t="shared" si="19"/>
        <v>44896.07680195717</v>
      </c>
      <c r="AF107" s="24">
        <f t="shared" si="19"/>
        <v>26165.308870000001</v>
      </c>
      <c r="AG107" s="170">
        <f>SUBTOTAL(9,AG7:AG106)</f>
        <v>185469.90877195721</v>
      </c>
      <c r="AH107" s="24">
        <f t="shared" ref="AH107:AJ107" si="20">SUM(AH7:AH106)</f>
        <v>114408.52309999998</v>
      </c>
      <c r="AI107" s="24">
        <f t="shared" si="20"/>
        <v>44896.07680195717</v>
      </c>
      <c r="AJ107" s="24">
        <f t="shared" si="20"/>
        <v>26165.308870000001</v>
      </c>
      <c r="AK107" s="170">
        <f>SUBTOTAL(9,AK7:AK106)</f>
        <v>185469.90877195721</v>
      </c>
      <c r="AL107" s="24">
        <f t="shared" ref="AL107:AN107" si="21">SUM(AL7:AL106)</f>
        <v>114408.52309999998</v>
      </c>
      <c r="AM107" s="24">
        <f t="shared" si="21"/>
        <v>44896.07680195717</v>
      </c>
      <c r="AN107" s="24">
        <f t="shared" si="21"/>
        <v>26165.308870000001</v>
      </c>
      <c r="AO107" s="170">
        <f>SUBTOTAL(9,AO7:AO106)</f>
        <v>185469.90877195721</v>
      </c>
      <c r="AP107" s="176"/>
      <c r="AQ107" s="176"/>
      <c r="AR107" s="108"/>
      <c r="AS107" s="108"/>
      <c r="AT107" s="108"/>
      <c r="AU107" s="108"/>
      <c r="AV107" s="108"/>
      <c r="AW107" s="108"/>
      <c r="AX107" s="108"/>
      <c r="AY107" s="108"/>
      <c r="AZ107" s="108"/>
      <c r="BA107" s="108"/>
      <c r="BB107" s="108"/>
      <c r="BC107" s="108"/>
      <c r="BD107" s="108"/>
      <c r="BE107" s="108"/>
      <c r="BF107" s="108"/>
    </row>
    <row r="108" spans="1:58" ht="30" customHeight="1">
      <c r="A108" s="217"/>
      <c r="B108" s="217"/>
      <c r="C108" s="218"/>
      <c r="D108" s="219"/>
      <c r="E108" s="176"/>
      <c r="F108" s="176"/>
      <c r="G108" s="220"/>
      <c r="H108" s="220"/>
      <c r="I108" s="220"/>
      <c r="J108" s="220"/>
      <c r="K108" s="220"/>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c r="AR108" s="108"/>
      <c r="AS108" s="108"/>
      <c r="AT108" s="108"/>
      <c r="AU108" s="108"/>
      <c r="AV108" s="108"/>
      <c r="AW108" s="108"/>
      <c r="AX108" s="108"/>
      <c r="AY108" s="108"/>
      <c r="AZ108" s="108"/>
      <c r="BA108" s="108"/>
      <c r="BB108" s="108"/>
      <c r="BC108" s="108"/>
      <c r="BD108" s="108"/>
      <c r="BE108" s="108"/>
      <c r="BF108" s="108"/>
    </row>
    <row r="109" spans="1:58" ht="15.75" customHeight="1">
      <c r="A109" s="281" t="s">
        <v>393</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3"/>
      <c r="Z109" s="10"/>
      <c r="AA109" s="10"/>
      <c r="AB109" s="10"/>
      <c r="AC109" s="10"/>
      <c r="AD109" s="10"/>
      <c r="AE109" s="10"/>
      <c r="AF109" s="10"/>
      <c r="AG109" s="10"/>
      <c r="AH109" s="10"/>
      <c r="AI109" s="10"/>
      <c r="AJ109" s="10"/>
      <c r="AK109" s="10"/>
      <c r="AL109" s="10"/>
      <c r="AM109" s="10"/>
      <c r="AN109" s="10"/>
      <c r="AO109" s="10"/>
      <c r="AP109" s="10"/>
      <c r="AQ109" s="10"/>
      <c r="AR109" s="108"/>
      <c r="AS109" s="108"/>
      <c r="AT109" s="108"/>
      <c r="AU109" s="108"/>
      <c r="AV109" s="108"/>
      <c r="AW109" s="108"/>
      <c r="AX109" s="108"/>
      <c r="AY109" s="108"/>
      <c r="AZ109" s="108"/>
      <c r="BA109" s="108"/>
      <c r="BB109" s="108"/>
      <c r="BC109" s="108"/>
      <c r="BD109" s="108"/>
      <c r="BE109" s="108"/>
      <c r="BF109" s="108"/>
    </row>
    <row r="110" spans="1:58" ht="27" customHeight="1">
      <c r="A110" s="299" t="s">
        <v>45</v>
      </c>
      <c r="B110" s="299" t="s">
        <v>364</v>
      </c>
      <c r="C110" s="299" t="s">
        <v>429</v>
      </c>
      <c r="D110" s="301" t="s">
        <v>430</v>
      </c>
      <c r="E110" s="296" t="s">
        <v>431</v>
      </c>
      <c r="F110" s="301" t="s">
        <v>432</v>
      </c>
      <c r="G110" s="303" t="s">
        <v>450</v>
      </c>
      <c r="H110" s="304"/>
      <c r="I110" s="304"/>
      <c r="J110" s="304"/>
      <c r="K110" s="305"/>
      <c r="L110" s="303" t="s">
        <v>451</v>
      </c>
      <c r="M110" s="304"/>
      <c r="N110" s="304"/>
      <c r="O110" s="304"/>
      <c r="P110" s="307"/>
      <c r="Q110" s="303" t="s">
        <v>452</v>
      </c>
      <c r="R110" s="304"/>
      <c r="S110" s="304"/>
      <c r="T110" s="304"/>
      <c r="U110" s="307"/>
      <c r="V110" s="303" t="s">
        <v>436</v>
      </c>
      <c r="W110" s="304"/>
      <c r="X110" s="304"/>
      <c r="Y110" s="307"/>
      <c r="Z110" s="108"/>
      <c r="AA110" s="108"/>
      <c r="AB110" s="108"/>
      <c r="AC110" s="108"/>
      <c r="AD110" s="303" t="s">
        <v>438</v>
      </c>
      <c r="AE110" s="304"/>
      <c r="AF110" s="304"/>
      <c r="AG110" s="307"/>
      <c r="AH110" s="303" t="s">
        <v>439</v>
      </c>
      <c r="AI110" s="304"/>
      <c r="AJ110" s="304"/>
      <c r="AK110" s="307"/>
      <c r="AL110" s="303" t="s">
        <v>440</v>
      </c>
      <c r="AM110" s="304"/>
      <c r="AN110" s="304"/>
      <c r="AO110" s="307"/>
      <c r="AP110" s="108"/>
      <c r="AQ110" s="108"/>
      <c r="AR110" s="108"/>
      <c r="AS110" s="108"/>
      <c r="AT110" s="108"/>
      <c r="AU110" s="108"/>
      <c r="AV110" s="108"/>
      <c r="AW110" s="108"/>
      <c r="AX110" s="108"/>
      <c r="AY110" s="108"/>
      <c r="AZ110" s="108"/>
      <c r="BA110" s="108"/>
      <c r="BB110" s="108"/>
      <c r="BC110" s="108"/>
      <c r="BD110" s="108"/>
      <c r="BE110" s="108"/>
      <c r="BF110" s="108"/>
    </row>
    <row r="111" spans="1:58" ht="27" customHeight="1">
      <c r="A111" s="325"/>
      <c r="B111" s="325"/>
      <c r="C111" s="325"/>
      <c r="D111" s="328"/>
      <c r="E111" s="329"/>
      <c r="F111" s="328"/>
      <c r="G111" s="321" t="s">
        <v>441</v>
      </c>
      <c r="H111" s="323" t="s">
        <v>453</v>
      </c>
      <c r="I111" s="330" t="s">
        <v>443</v>
      </c>
      <c r="J111" s="282"/>
      <c r="K111" s="331"/>
      <c r="L111" s="321" t="s">
        <v>441</v>
      </c>
      <c r="M111" s="323" t="s">
        <v>453</v>
      </c>
      <c r="N111" s="330" t="s">
        <v>443</v>
      </c>
      <c r="O111" s="282"/>
      <c r="P111" s="283"/>
      <c r="Q111" s="321" t="s">
        <v>441</v>
      </c>
      <c r="R111" s="323" t="s">
        <v>453</v>
      </c>
      <c r="S111" s="330" t="s">
        <v>443</v>
      </c>
      <c r="T111" s="282"/>
      <c r="U111" s="283"/>
      <c r="V111" s="321" t="s">
        <v>444</v>
      </c>
      <c r="W111" s="320" t="s">
        <v>166</v>
      </c>
      <c r="X111" s="320" t="s">
        <v>32</v>
      </c>
      <c r="Y111" s="320" t="s">
        <v>445</v>
      </c>
      <c r="Z111" s="108"/>
      <c r="AA111" s="108"/>
      <c r="AB111" s="108"/>
      <c r="AC111" s="108"/>
      <c r="AD111" s="321" t="s">
        <v>444</v>
      </c>
      <c r="AE111" s="320" t="s">
        <v>166</v>
      </c>
      <c r="AF111" s="320" t="s">
        <v>32</v>
      </c>
      <c r="AG111" s="320" t="s">
        <v>454</v>
      </c>
      <c r="AH111" s="321" t="s">
        <v>444</v>
      </c>
      <c r="AI111" s="320" t="s">
        <v>166</v>
      </c>
      <c r="AJ111" s="320" t="s">
        <v>32</v>
      </c>
      <c r="AK111" s="320" t="s">
        <v>454</v>
      </c>
      <c r="AL111" s="321" t="s">
        <v>444</v>
      </c>
      <c r="AM111" s="320" t="s">
        <v>166</v>
      </c>
      <c r="AN111" s="320" t="s">
        <v>32</v>
      </c>
      <c r="AO111" s="320" t="s">
        <v>454</v>
      </c>
      <c r="AP111" s="108"/>
      <c r="AQ111" s="108"/>
      <c r="AR111" s="108"/>
      <c r="AS111" s="108"/>
      <c r="AT111" s="108"/>
      <c r="AU111" s="108"/>
      <c r="AV111" s="108"/>
      <c r="AW111" s="108"/>
      <c r="AX111" s="108"/>
      <c r="AY111" s="108"/>
      <c r="AZ111" s="108"/>
      <c r="BA111" s="108"/>
      <c r="BB111" s="108"/>
      <c r="BC111" s="108"/>
      <c r="BD111" s="108"/>
      <c r="BE111" s="108"/>
      <c r="BF111" s="108"/>
    </row>
    <row r="112" spans="1:58" ht="39.75" customHeight="1">
      <c r="A112" s="300"/>
      <c r="B112" s="300"/>
      <c r="C112" s="300"/>
      <c r="D112" s="302"/>
      <c r="E112" s="297"/>
      <c r="F112" s="302"/>
      <c r="G112" s="297"/>
      <c r="H112" s="324"/>
      <c r="I112" s="160" t="s">
        <v>145</v>
      </c>
      <c r="J112" s="160" t="s">
        <v>195</v>
      </c>
      <c r="K112" s="160"/>
      <c r="L112" s="297"/>
      <c r="M112" s="324"/>
      <c r="N112" s="160" t="s">
        <v>145</v>
      </c>
      <c r="O112" s="160" t="s">
        <v>195</v>
      </c>
      <c r="P112" s="160"/>
      <c r="Q112" s="297"/>
      <c r="R112" s="324"/>
      <c r="S112" s="160"/>
      <c r="T112" s="160"/>
      <c r="U112" s="160"/>
      <c r="V112" s="297"/>
      <c r="W112" s="300"/>
      <c r="X112" s="300"/>
      <c r="Y112" s="300"/>
      <c r="Z112" s="108"/>
      <c r="AA112" s="108"/>
      <c r="AB112" s="108"/>
      <c r="AC112" s="108"/>
      <c r="AD112" s="297"/>
      <c r="AE112" s="300"/>
      <c r="AF112" s="300"/>
      <c r="AG112" s="300"/>
      <c r="AH112" s="297"/>
      <c r="AI112" s="300"/>
      <c r="AJ112" s="300"/>
      <c r="AK112" s="300"/>
      <c r="AL112" s="297"/>
      <c r="AM112" s="300"/>
      <c r="AN112" s="300"/>
      <c r="AO112" s="300"/>
      <c r="AP112" s="108"/>
      <c r="AQ112" s="108"/>
      <c r="AR112" s="108"/>
      <c r="AS112" s="108"/>
      <c r="AT112" s="108"/>
      <c r="AU112" s="108"/>
      <c r="AV112" s="108"/>
      <c r="AW112" s="108"/>
      <c r="AX112" s="108"/>
      <c r="AY112" s="108"/>
      <c r="AZ112" s="108"/>
      <c r="BA112" s="108"/>
      <c r="BB112" s="108"/>
      <c r="BC112" s="108"/>
      <c r="BD112" s="108"/>
      <c r="BE112" s="108"/>
      <c r="BF112" s="108"/>
    </row>
    <row r="113" spans="1:58" ht="15.75" customHeight="1">
      <c r="A113" s="197">
        <v>1</v>
      </c>
      <c r="B113" s="30" t="str">
        <f>'Encargos e Benefícios'!B112</f>
        <v>Estagiário I (Nível Médio)</v>
      </c>
      <c r="C113" s="198">
        <f>'Encargos e Benefícios'!C112</f>
        <v>2</v>
      </c>
      <c r="D113" s="199"/>
      <c r="E113" s="204">
        <v>1</v>
      </c>
      <c r="F113" s="208">
        <v>6</v>
      </c>
      <c r="G113" s="221"/>
      <c r="H113" s="205"/>
      <c r="I113" s="165"/>
      <c r="J113" s="165"/>
      <c r="K113" s="203"/>
      <c r="L113" s="221"/>
      <c r="M113" s="205"/>
      <c r="N113" s="165"/>
      <c r="O113" s="165"/>
      <c r="P113" s="207"/>
      <c r="Q113" s="221"/>
      <c r="R113" s="205"/>
      <c r="S113" s="165">
        <v>0</v>
      </c>
      <c r="T113" s="165">
        <v>0</v>
      </c>
      <c r="U113" s="165">
        <v>0</v>
      </c>
      <c r="V113" s="165">
        <f>'Encargos e Benefícios'!D112</f>
        <v>468</v>
      </c>
      <c r="W113" s="165">
        <f>IF('Encargos e Benefícios'!C112=0,0,'Encargos e Benefícios'!F112/'Encargos e Benefícios'!C112)</f>
        <v>38.998440000000002</v>
      </c>
      <c r="X113" s="165">
        <f>IF('Encargos e Benefícios'!C112=0,0,'Encargos e Benefícios'!L112/'Encargos e Benefícios'!C112)</f>
        <v>203</v>
      </c>
      <c r="Y113" s="165">
        <f>IF('Encargos e Benefícios'!C112=0,0,'Encargos e Benefícios'!M112/'Encargos e Benefícios'!C112)</f>
        <v>709.99843999999996</v>
      </c>
      <c r="Z113" s="108"/>
      <c r="AA113" s="108"/>
      <c r="AB113" s="108"/>
      <c r="AC113" s="108"/>
      <c r="AD113" s="222">
        <f t="shared" ref="AD113:AD122" si="22">V113*(1+H113)</f>
        <v>468</v>
      </c>
      <c r="AE113" s="165">
        <f t="shared" ref="AE113:AE122" si="23">$W113*(1+H113)</f>
        <v>38.998440000000002</v>
      </c>
      <c r="AF113" s="165">
        <f>IF('Encargos e Benefícios'!$C112=0,0,$X113+SUM(I113:K113)/$C113)</f>
        <v>203</v>
      </c>
      <c r="AG113" s="222">
        <f>IF('Encargos e Benefícios'!$C112=0,0,SUM(AD113:AF113))</f>
        <v>709.99844000000007</v>
      </c>
      <c r="AH113" s="164">
        <f t="shared" ref="AH113:AH122" si="24">AD113*(1+M113)</f>
        <v>468</v>
      </c>
      <c r="AI113" s="165">
        <f t="shared" ref="AI113:AI122" si="25">$AE113*(1+M113)</f>
        <v>38.998440000000002</v>
      </c>
      <c r="AJ113" s="165">
        <f>IF('Encargos e Benefícios'!$C112=0,0,$AF113+SUM(N113:P113)/$C113)</f>
        <v>203</v>
      </c>
      <c r="AK113" s="222">
        <f>IF('Encargos e Benefícios'!$C112=0,0,SUM(AH113:AJ113))</f>
        <v>709.99844000000007</v>
      </c>
      <c r="AL113" s="164">
        <f t="shared" ref="AL113:AL122" si="26">AH113*(1+R113)</f>
        <v>468</v>
      </c>
      <c r="AM113" s="165">
        <f t="shared" ref="AM113:AM122" si="27">$AI113*(1+R113)</f>
        <v>38.998440000000002</v>
      </c>
      <c r="AN113" s="165">
        <f>IF('Encargos e Benefícios'!$C112=0,0,$AJ113+SUM(S113:U113)/$C113)</f>
        <v>203</v>
      </c>
      <c r="AO113" s="222">
        <f>IF('Encargos e Benefícios'!$C112=0,0,SUM(AL113:AN113))</f>
        <v>709.99844000000007</v>
      </c>
      <c r="AP113" s="108"/>
      <c r="AQ113" s="108"/>
      <c r="AR113" s="108"/>
      <c r="AS113" s="108"/>
      <c r="AT113" s="108"/>
      <c r="AU113" s="108"/>
      <c r="AV113" s="108"/>
      <c r="AW113" s="108"/>
      <c r="AX113" s="108"/>
      <c r="AY113" s="108"/>
      <c r="AZ113" s="108"/>
      <c r="BA113" s="108"/>
      <c r="BB113" s="108"/>
      <c r="BC113" s="108"/>
      <c r="BD113" s="108"/>
      <c r="BE113" s="108"/>
      <c r="BF113" s="108"/>
    </row>
    <row r="114" spans="1:58" ht="15.75" customHeight="1">
      <c r="A114" s="197">
        <v>2</v>
      </c>
      <c r="B114" s="30" t="str">
        <f>'Encargos e Benefícios'!B113</f>
        <v>Estagiário II (Nível Superior)</v>
      </c>
      <c r="C114" s="198">
        <f>'Encargos e Benefícios'!C113</f>
        <v>110</v>
      </c>
      <c r="D114" s="199"/>
      <c r="E114" s="204">
        <v>3</v>
      </c>
      <c r="F114" s="208">
        <v>6</v>
      </c>
      <c r="G114" s="221"/>
      <c r="H114" s="205"/>
      <c r="I114" s="165"/>
      <c r="J114" s="165"/>
      <c r="K114" s="203"/>
      <c r="L114" s="221"/>
      <c r="M114" s="205"/>
      <c r="N114" s="165"/>
      <c r="O114" s="165"/>
      <c r="P114" s="203"/>
      <c r="Q114" s="221"/>
      <c r="R114" s="205"/>
      <c r="S114" s="165">
        <v>0</v>
      </c>
      <c r="T114" s="165">
        <v>0</v>
      </c>
      <c r="U114" s="165">
        <v>0</v>
      </c>
      <c r="V114" s="165">
        <f>'Encargos e Benefícios'!D113</f>
        <v>600</v>
      </c>
      <c r="W114" s="165">
        <f>IF('Encargos e Benefícios'!C113=0,0,'Encargos e Benefícios'!F113/'Encargos e Benefícios'!C113)</f>
        <v>49.997999999999998</v>
      </c>
      <c r="X114" s="165">
        <f>IF('Encargos e Benefícios'!C113=0,0,'Encargos e Benefícios'!L113/'Encargos e Benefícios'!C113)</f>
        <v>203</v>
      </c>
      <c r="Y114" s="165">
        <f>IF('Encargos e Benefícios'!C113=0,0,'Encargos e Benefícios'!M113/'Encargos e Benefícios'!C113)</f>
        <v>852.99799999999993</v>
      </c>
      <c r="Z114" s="108"/>
      <c r="AA114" s="108"/>
      <c r="AB114" s="108"/>
      <c r="AC114" s="108"/>
      <c r="AD114" s="165">
        <f t="shared" si="22"/>
        <v>600</v>
      </c>
      <c r="AE114" s="165">
        <f t="shared" si="23"/>
        <v>49.997999999999998</v>
      </c>
      <c r="AF114" s="165">
        <f>IF('Encargos e Benefícios'!$C113=0,0,$X114+SUM(I114:K114)/$C114)</f>
        <v>203</v>
      </c>
      <c r="AG114" s="165">
        <f>IF('Encargos e Benefícios'!$C113=0,0,SUM(AD114:AF114))</f>
        <v>852.99800000000005</v>
      </c>
      <c r="AH114" s="164">
        <f t="shared" si="24"/>
        <v>600</v>
      </c>
      <c r="AI114" s="165">
        <f t="shared" si="25"/>
        <v>49.997999999999998</v>
      </c>
      <c r="AJ114" s="165">
        <f>IF('Encargos e Benefícios'!$C113=0,0,$AF114+SUM(N114:P114)/$C114)</f>
        <v>203</v>
      </c>
      <c r="AK114" s="165">
        <f>IF('Encargos e Benefícios'!$C113=0,0,SUM(AH114:AJ114))</f>
        <v>852.99800000000005</v>
      </c>
      <c r="AL114" s="164">
        <f t="shared" si="26"/>
        <v>600</v>
      </c>
      <c r="AM114" s="165">
        <f t="shared" si="27"/>
        <v>49.997999999999998</v>
      </c>
      <c r="AN114" s="165">
        <f>IF('Encargos e Benefícios'!$C113=0,0,$AJ114+SUM(S114:U114)/$C114)</f>
        <v>203</v>
      </c>
      <c r="AO114" s="165">
        <f>IF('Encargos e Benefícios'!$C113=0,0,SUM(AL114:AN114))</f>
        <v>852.99800000000005</v>
      </c>
      <c r="AP114" s="108"/>
      <c r="AQ114" s="108"/>
      <c r="AR114" s="108"/>
      <c r="AS114" s="108"/>
      <c r="AT114" s="108"/>
      <c r="AU114" s="108"/>
      <c r="AV114" s="108"/>
      <c r="AW114" s="108"/>
      <c r="AX114" s="108"/>
      <c r="AY114" s="108"/>
      <c r="AZ114" s="108"/>
      <c r="BA114" s="108"/>
      <c r="BB114" s="108"/>
      <c r="BC114" s="108"/>
      <c r="BD114" s="108"/>
      <c r="BE114" s="108"/>
      <c r="BF114" s="108"/>
    </row>
    <row r="115" spans="1:58" ht="15.75" hidden="1" customHeight="1">
      <c r="A115" s="197">
        <v>3</v>
      </c>
      <c r="B115" s="30">
        <f>'Encargos e Benefícios'!B114</f>
        <v>0</v>
      </c>
      <c r="C115" s="198">
        <f>'Encargos e Benefícios'!C114</f>
        <v>0</v>
      </c>
      <c r="D115" s="199"/>
      <c r="E115" s="204"/>
      <c r="F115" s="208"/>
      <c r="G115" s="221"/>
      <c r="H115" s="205"/>
      <c r="I115" s="165"/>
      <c r="J115" s="165"/>
      <c r="K115" s="203"/>
      <c r="L115" s="221"/>
      <c r="M115" s="205"/>
      <c r="N115" s="165"/>
      <c r="O115" s="165"/>
      <c r="P115" s="203"/>
      <c r="Q115" s="221"/>
      <c r="R115" s="205"/>
      <c r="S115" s="165">
        <v>0</v>
      </c>
      <c r="T115" s="165">
        <v>0</v>
      </c>
      <c r="U115" s="165">
        <v>0</v>
      </c>
      <c r="V115" s="165">
        <f>'Encargos e Benefícios'!D114</f>
        <v>0</v>
      </c>
      <c r="W115" s="165">
        <f>IF('Encargos e Benefícios'!C114=0,0,'Encargos e Benefícios'!F114/'Encargos e Benefícios'!C114)</f>
        <v>0</v>
      </c>
      <c r="X115" s="165">
        <f>IF('Encargos e Benefícios'!C114=0,0,'Encargos e Benefícios'!L114/'Encargos e Benefícios'!C114)</f>
        <v>0</v>
      </c>
      <c r="Y115" s="165">
        <f>IF('Encargos e Benefícios'!C114=0,0,'Encargos e Benefícios'!M114/'Encargos e Benefícios'!C114)</f>
        <v>0</v>
      </c>
      <c r="Z115" s="108"/>
      <c r="AA115" s="108"/>
      <c r="AB115" s="108"/>
      <c r="AC115" s="108"/>
      <c r="AD115" s="165">
        <f t="shared" si="22"/>
        <v>0</v>
      </c>
      <c r="AE115" s="165">
        <f t="shared" si="23"/>
        <v>0</v>
      </c>
      <c r="AF115" s="165">
        <f>IF('Encargos e Benefícios'!$C114=0,0,$X115+SUM(I115:K115)/$C115)</f>
        <v>0</v>
      </c>
      <c r="AG115" s="165">
        <f>IF('Encargos e Benefícios'!$C114=0,0,SUM(AD115:AF115))</f>
        <v>0</v>
      </c>
      <c r="AH115" s="164">
        <f t="shared" si="24"/>
        <v>0</v>
      </c>
      <c r="AI115" s="165">
        <f t="shared" si="25"/>
        <v>0</v>
      </c>
      <c r="AJ115" s="165">
        <f>IF('Encargos e Benefícios'!$C114=0,0,$AF115+SUM(N115:P115)/$C115)</f>
        <v>0</v>
      </c>
      <c r="AK115" s="165">
        <f>IF('Encargos e Benefícios'!$C114=0,0,SUM(AH115:AJ115))</f>
        <v>0</v>
      </c>
      <c r="AL115" s="164">
        <f t="shared" si="26"/>
        <v>0</v>
      </c>
      <c r="AM115" s="165">
        <f t="shared" si="27"/>
        <v>0</v>
      </c>
      <c r="AN115" s="165">
        <f>IF('Encargos e Benefícios'!$C114=0,0,$AJ115+SUM(S115:U115)/$C115)</f>
        <v>0</v>
      </c>
      <c r="AO115" s="165">
        <f>IF('Encargos e Benefícios'!$C114=0,0,SUM(AL115:AN115))</f>
        <v>0</v>
      </c>
      <c r="AP115" s="108"/>
      <c r="AQ115" s="108"/>
      <c r="AR115" s="108"/>
      <c r="AS115" s="108"/>
      <c r="AT115" s="108"/>
      <c r="AU115" s="108"/>
      <c r="AV115" s="108"/>
      <c r="AW115" s="108"/>
      <c r="AX115" s="108"/>
      <c r="AY115" s="108"/>
      <c r="AZ115" s="108"/>
      <c r="BA115" s="108"/>
      <c r="BB115" s="108"/>
      <c r="BC115" s="108"/>
      <c r="BD115" s="108"/>
      <c r="BE115" s="108"/>
      <c r="BF115" s="108"/>
    </row>
    <row r="116" spans="1:58" ht="15.75" hidden="1" customHeight="1">
      <c r="A116" s="197">
        <v>4</v>
      </c>
      <c r="B116" s="30">
        <f>'Encargos e Benefícios'!B115</f>
        <v>0</v>
      </c>
      <c r="C116" s="198">
        <f>'Encargos e Benefícios'!C115</f>
        <v>0</v>
      </c>
      <c r="D116" s="199"/>
      <c r="E116" s="204"/>
      <c r="F116" s="208"/>
      <c r="G116" s="221"/>
      <c r="H116" s="205"/>
      <c r="I116" s="165"/>
      <c r="J116" s="165"/>
      <c r="K116" s="203"/>
      <c r="L116" s="221"/>
      <c r="M116" s="205"/>
      <c r="N116" s="165"/>
      <c r="O116" s="165"/>
      <c r="P116" s="203"/>
      <c r="Q116" s="221"/>
      <c r="R116" s="205"/>
      <c r="S116" s="165">
        <v>0</v>
      </c>
      <c r="T116" s="165">
        <v>0</v>
      </c>
      <c r="U116" s="165">
        <v>0</v>
      </c>
      <c r="V116" s="165">
        <f>'Encargos e Benefícios'!D115</f>
        <v>0</v>
      </c>
      <c r="W116" s="165">
        <f>IF('Encargos e Benefícios'!C115=0,0,'Encargos e Benefícios'!F115/'Encargos e Benefícios'!C115)</f>
        <v>0</v>
      </c>
      <c r="X116" s="165">
        <f>IF('Encargos e Benefícios'!C115=0,0,'Encargos e Benefícios'!L115/'Encargos e Benefícios'!C115)</f>
        <v>0</v>
      </c>
      <c r="Y116" s="165">
        <f>IF('Encargos e Benefícios'!C115=0,0,'Encargos e Benefícios'!M115/'Encargos e Benefícios'!C115)</f>
        <v>0</v>
      </c>
      <c r="Z116" s="165"/>
      <c r="AA116" s="108"/>
      <c r="AB116" s="108"/>
      <c r="AC116" s="108"/>
      <c r="AD116" s="165">
        <f t="shared" si="22"/>
        <v>0</v>
      </c>
      <c r="AE116" s="165">
        <f t="shared" si="23"/>
        <v>0</v>
      </c>
      <c r="AF116" s="165">
        <f>IF('Encargos e Benefícios'!$C115=0,0,$X116+SUM(I116:K116)/$C116)</f>
        <v>0</v>
      </c>
      <c r="AG116" s="165">
        <f>IF('Encargos e Benefícios'!$C115=0,0,SUM(AD116:AF116))</f>
        <v>0</v>
      </c>
      <c r="AH116" s="164">
        <f t="shared" si="24"/>
        <v>0</v>
      </c>
      <c r="AI116" s="165">
        <f t="shared" si="25"/>
        <v>0</v>
      </c>
      <c r="AJ116" s="165">
        <f>IF('Encargos e Benefícios'!$C115=0,0,$AF116+SUM(N116:P116)/$C116)</f>
        <v>0</v>
      </c>
      <c r="AK116" s="165">
        <f>IF('Encargos e Benefícios'!$C115=0,0,SUM(AH116:AJ116))</f>
        <v>0</v>
      </c>
      <c r="AL116" s="164">
        <f t="shared" si="26"/>
        <v>0</v>
      </c>
      <c r="AM116" s="165">
        <f t="shared" si="27"/>
        <v>0</v>
      </c>
      <c r="AN116" s="165">
        <f>IF('Encargos e Benefícios'!$C115=0,0,$AJ116+SUM(S116:U116)/$C116)</f>
        <v>0</v>
      </c>
      <c r="AO116" s="165">
        <f>IF('Encargos e Benefícios'!$C115=0,0,SUM(AL116:AN116))</f>
        <v>0</v>
      </c>
      <c r="AP116" s="108"/>
      <c r="AQ116" s="108"/>
      <c r="AR116" s="108"/>
      <c r="AS116" s="108"/>
      <c r="AT116" s="108"/>
      <c r="AU116" s="108"/>
      <c r="AV116" s="108"/>
      <c r="AW116" s="108"/>
      <c r="AX116" s="108"/>
      <c r="AY116" s="108"/>
      <c r="AZ116" s="108"/>
      <c r="BA116" s="108"/>
      <c r="BB116" s="108"/>
      <c r="BC116" s="108"/>
      <c r="BD116" s="108"/>
      <c r="BE116" s="108"/>
      <c r="BF116" s="108"/>
    </row>
    <row r="117" spans="1:58" ht="15.75" hidden="1" customHeight="1">
      <c r="A117" s="197">
        <v>5</v>
      </c>
      <c r="B117" s="30">
        <f>'Encargos e Benefícios'!B116</f>
        <v>0</v>
      </c>
      <c r="C117" s="198">
        <f>'Encargos e Benefícios'!C116</f>
        <v>0</v>
      </c>
      <c r="D117" s="199"/>
      <c r="E117" s="204"/>
      <c r="F117" s="208"/>
      <c r="G117" s="221"/>
      <c r="H117" s="205"/>
      <c r="I117" s="165"/>
      <c r="J117" s="165"/>
      <c r="K117" s="203"/>
      <c r="L117" s="221"/>
      <c r="M117" s="205"/>
      <c r="N117" s="165"/>
      <c r="O117" s="165">
        <f t="shared" ref="O117:O122" si="28">(4.4*5%)*C117</f>
        <v>0</v>
      </c>
      <c r="P117" s="203"/>
      <c r="Q117" s="221"/>
      <c r="R117" s="205"/>
      <c r="S117" s="165">
        <v>0</v>
      </c>
      <c r="T117" s="165">
        <v>0</v>
      </c>
      <c r="U117" s="165">
        <v>0</v>
      </c>
      <c r="V117" s="165">
        <f>'Encargos e Benefícios'!D116</f>
        <v>0</v>
      </c>
      <c r="W117" s="165">
        <f>IF('Encargos e Benefícios'!C116=0,0,'Encargos e Benefícios'!F116/'Encargos e Benefícios'!C116)</f>
        <v>0</v>
      </c>
      <c r="X117" s="165">
        <f>IF('Encargos e Benefícios'!C116=0,0,'Encargos e Benefícios'!L116/'Encargos e Benefícios'!C116)</f>
        <v>0</v>
      </c>
      <c r="Y117" s="165">
        <f>IF('Encargos e Benefícios'!C116=0,0,'Encargos e Benefícios'!M116/'Encargos e Benefícios'!C116)</f>
        <v>0</v>
      </c>
      <c r="Z117" s="165"/>
      <c r="AA117" s="108"/>
      <c r="AB117" s="108"/>
      <c r="AC117" s="108"/>
      <c r="AD117" s="165">
        <f t="shared" si="22"/>
        <v>0</v>
      </c>
      <c r="AE117" s="165">
        <f t="shared" si="23"/>
        <v>0</v>
      </c>
      <c r="AF117" s="165">
        <f>IF('Encargos e Benefícios'!$C116=0,0,$X117+SUM(I117:K117)/$C117)</f>
        <v>0</v>
      </c>
      <c r="AG117" s="165">
        <f>IF('Encargos e Benefícios'!$C116=0,0,SUM(AD117:AF117))</f>
        <v>0</v>
      </c>
      <c r="AH117" s="164">
        <f t="shared" si="24"/>
        <v>0</v>
      </c>
      <c r="AI117" s="165">
        <f t="shared" si="25"/>
        <v>0</v>
      </c>
      <c r="AJ117" s="165">
        <f>IF('Encargos e Benefícios'!$C116=0,0,$AF117+SUM(N117:P117)/$C117)</f>
        <v>0</v>
      </c>
      <c r="AK117" s="165">
        <f>IF('Encargos e Benefícios'!$C116=0,0,SUM(AH117:AJ117))</f>
        <v>0</v>
      </c>
      <c r="AL117" s="164">
        <f t="shared" si="26"/>
        <v>0</v>
      </c>
      <c r="AM117" s="165">
        <f t="shared" si="27"/>
        <v>0</v>
      </c>
      <c r="AN117" s="165">
        <f>IF('Encargos e Benefícios'!$C116=0,0,$AJ117+SUM(S117:U117)/$C117)</f>
        <v>0</v>
      </c>
      <c r="AO117" s="165">
        <f>IF('Encargos e Benefícios'!$C116=0,0,SUM(AL117:AN117))</f>
        <v>0</v>
      </c>
      <c r="AP117" s="108"/>
      <c r="AQ117" s="108"/>
      <c r="AR117" s="108"/>
      <c r="AS117" s="108"/>
      <c r="AT117" s="108"/>
      <c r="AU117" s="108"/>
      <c r="AV117" s="108"/>
      <c r="AW117" s="108"/>
      <c r="AX117" s="108"/>
      <c r="AY117" s="108"/>
      <c r="AZ117" s="108"/>
      <c r="BA117" s="108"/>
      <c r="BB117" s="108"/>
      <c r="BC117" s="108"/>
      <c r="BD117" s="108"/>
      <c r="BE117" s="108"/>
      <c r="BF117" s="108"/>
    </row>
    <row r="118" spans="1:58" ht="15.75" hidden="1" customHeight="1">
      <c r="A118" s="197">
        <v>6</v>
      </c>
      <c r="B118" s="30">
        <f>'Encargos e Benefícios'!B117</f>
        <v>0</v>
      </c>
      <c r="C118" s="198">
        <f>'Encargos e Benefícios'!C117</f>
        <v>0</v>
      </c>
      <c r="D118" s="199"/>
      <c r="E118" s="204"/>
      <c r="F118" s="208"/>
      <c r="G118" s="221"/>
      <c r="H118" s="205"/>
      <c r="I118" s="165"/>
      <c r="J118" s="165"/>
      <c r="K118" s="203"/>
      <c r="L118" s="221"/>
      <c r="M118" s="205"/>
      <c r="N118" s="165"/>
      <c r="O118" s="165">
        <f t="shared" si="28"/>
        <v>0</v>
      </c>
      <c r="P118" s="203"/>
      <c r="Q118" s="221"/>
      <c r="R118" s="205"/>
      <c r="S118" s="165">
        <v>0</v>
      </c>
      <c r="T118" s="165">
        <v>0</v>
      </c>
      <c r="U118" s="165">
        <v>0</v>
      </c>
      <c r="V118" s="165">
        <f>'Encargos e Benefícios'!D117</f>
        <v>0</v>
      </c>
      <c r="W118" s="165">
        <f>IF('Encargos e Benefícios'!C117=0,0,'Encargos e Benefícios'!F117/'Encargos e Benefícios'!C117)</f>
        <v>0</v>
      </c>
      <c r="X118" s="165">
        <f>IF('Encargos e Benefícios'!C117=0,0,'Encargos e Benefícios'!L117/'Encargos e Benefícios'!C117)</f>
        <v>0</v>
      </c>
      <c r="Y118" s="165">
        <f>IF('Encargos e Benefícios'!C117=0,0,'Encargos e Benefícios'!M117/'Encargos e Benefícios'!C117)</f>
        <v>0</v>
      </c>
      <c r="Z118" s="165"/>
      <c r="AA118" s="108"/>
      <c r="AB118" s="108"/>
      <c r="AC118" s="108"/>
      <c r="AD118" s="165">
        <f t="shared" si="22"/>
        <v>0</v>
      </c>
      <c r="AE118" s="165">
        <f t="shared" si="23"/>
        <v>0</v>
      </c>
      <c r="AF118" s="165">
        <f>IF('Encargos e Benefícios'!$C117=0,0,$X118+SUM(I118:K118)/$C118)</f>
        <v>0</v>
      </c>
      <c r="AG118" s="165">
        <f>IF('Encargos e Benefícios'!$C117=0,0,SUM(AD118:AF118))</f>
        <v>0</v>
      </c>
      <c r="AH118" s="164">
        <f t="shared" si="24"/>
        <v>0</v>
      </c>
      <c r="AI118" s="165">
        <f t="shared" si="25"/>
        <v>0</v>
      </c>
      <c r="AJ118" s="165">
        <f>IF('Encargos e Benefícios'!$C117=0,0,$AF118+SUM(N118:P118)/$C118)</f>
        <v>0</v>
      </c>
      <c r="AK118" s="165">
        <f>IF('Encargos e Benefícios'!$C117=0,0,SUM(AH118:AJ118))</f>
        <v>0</v>
      </c>
      <c r="AL118" s="164">
        <f t="shared" si="26"/>
        <v>0</v>
      </c>
      <c r="AM118" s="165">
        <f t="shared" si="27"/>
        <v>0</v>
      </c>
      <c r="AN118" s="165">
        <f>IF('Encargos e Benefícios'!$C117=0,0,$AJ118+SUM(S118:U118)/$C118)</f>
        <v>0</v>
      </c>
      <c r="AO118" s="165">
        <f>IF('Encargos e Benefícios'!$C117=0,0,SUM(AL118:AN118))</f>
        <v>0</v>
      </c>
      <c r="AP118" s="108"/>
      <c r="AQ118" s="108"/>
      <c r="AR118" s="108"/>
      <c r="AS118" s="108"/>
      <c r="AT118" s="108"/>
      <c r="AU118" s="108"/>
      <c r="AV118" s="108"/>
      <c r="AW118" s="108"/>
      <c r="AX118" s="108"/>
      <c r="AY118" s="108"/>
      <c r="AZ118" s="108"/>
      <c r="BA118" s="108"/>
      <c r="BB118" s="108"/>
      <c r="BC118" s="108"/>
      <c r="BD118" s="108"/>
      <c r="BE118" s="108"/>
      <c r="BF118" s="108"/>
    </row>
    <row r="119" spans="1:58" ht="15.75" hidden="1" customHeight="1">
      <c r="A119" s="197">
        <v>7</v>
      </c>
      <c r="B119" s="30">
        <f>'Encargos e Benefícios'!B118</f>
        <v>0</v>
      </c>
      <c r="C119" s="198">
        <f>'Encargos e Benefícios'!C118</f>
        <v>0</v>
      </c>
      <c r="D119" s="199"/>
      <c r="E119" s="204"/>
      <c r="F119" s="208"/>
      <c r="G119" s="221"/>
      <c r="H119" s="205"/>
      <c r="I119" s="165"/>
      <c r="J119" s="165"/>
      <c r="K119" s="203"/>
      <c r="L119" s="221"/>
      <c r="M119" s="205"/>
      <c r="N119" s="165"/>
      <c r="O119" s="165">
        <f t="shared" si="28"/>
        <v>0</v>
      </c>
      <c r="P119" s="203"/>
      <c r="Q119" s="221"/>
      <c r="R119" s="205"/>
      <c r="S119" s="165">
        <v>0</v>
      </c>
      <c r="T119" s="165">
        <v>0</v>
      </c>
      <c r="U119" s="165">
        <v>0</v>
      </c>
      <c r="V119" s="165">
        <f>'Encargos e Benefícios'!D118</f>
        <v>0</v>
      </c>
      <c r="W119" s="165">
        <f>IF('Encargos e Benefícios'!C118=0,0,'Encargos e Benefícios'!F118/'Encargos e Benefícios'!C118)</f>
        <v>0</v>
      </c>
      <c r="X119" s="165">
        <f>IF('Encargos e Benefícios'!C118=0,0,'Encargos e Benefícios'!L118/'Encargos e Benefícios'!C118)</f>
        <v>0</v>
      </c>
      <c r="Y119" s="165">
        <f>IF('Encargos e Benefícios'!C118=0,0,'Encargos e Benefícios'!M118/'Encargos e Benefícios'!C118)</f>
        <v>0</v>
      </c>
      <c r="Z119" s="165"/>
      <c r="AA119" s="108"/>
      <c r="AB119" s="108"/>
      <c r="AC119" s="108"/>
      <c r="AD119" s="165">
        <f t="shared" si="22"/>
        <v>0</v>
      </c>
      <c r="AE119" s="165">
        <f t="shared" si="23"/>
        <v>0</v>
      </c>
      <c r="AF119" s="165">
        <f>IF('Encargos e Benefícios'!$C118=0,0,$X119+SUM(I119:K119)/$C119)</f>
        <v>0</v>
      </c>
      <c r="AG119" s="165">
        <f>IF('Encargos e Benefícios'!$C118=0,0,SUM(AD119:AF119))</f>
        <v>0</v>
      </c>
      <c r="AH119" s="164">
        <f t="shared" si="24"/>
        <v>0</v>
      </c>
      <c r="AI119" s="165">
        <f t="shared" si="25"/>
        <v>0</v>
      </c>
      <c r="AJ119" s="165">
        <f>IF('Encargos e Benefícios'!$C118=0,0,$AF119+SUM(N119:P119)/$C119)</f>
        <v>0</v>
      </c>
      <c r="AK119" s="165">
        <f>IF('Encargos e Benefícios'!$C118=0,0,SUM(AH119:AJ119))</f>
        <v>0</v>
      </c>
      <c r="AL119" s="164">
        <f t="shared" si="26"/>
        <v>0</v>
      </c>
      <c r="AM119" s="165">
        <f t="shared" si="27"/>
        <v>0</v>
      </c>
      <c r="AN119" s="165">
        <f>IF('Encargos e Benefícios'!$C118=0,0,$AJ119+SUM(S119:U119)/$C119)</f>
        <v>0</v>
      </c>
      <c r="AO119" s="165">
        <f>IF('Encargos e Benefícios'!$C118=0,0,SUM(AL119:AN119))</f>
        <v>0</v>
      </c>
      <c r="AP119" s="108"/>
      <c r="AQ119" s="108"/>
      <c r="AR119" s="108"/>
      <c r="AS119" s="108"/>
      <c r="AT119" s="108"/>
      <c r="AU119" s="108"/>
      <c r="AV119" s="108"/>
      <c r="AW119" s="108"/>
      <c r="AX119" s="108"/>
      <c r="AY119" s="108"/>
      <c r="AZ119" s="108"/>
      <c r="BA119" s="108"/>
      <c r="BB119" s="108"/>
      <c r="BC119" s="108"/>
      <c r="BD119" s="108"/>
      <c r="BE119" s="108"/>
      <c r="BF119" s="108"/>
    </row>
    <row r="120" spans="1:58" ht="15.75" hidden="1" customHeight="1">
      <c r="A120" s="197">
        <v>8</v>
      </c>
      <c r="B120" s="30">
        <f>'Encargos e Benefícios'!B119</f>
        <v>0</v>
      </c>
      <c r="C120" s="198">
        <f>'Encargos e Benefícios'!C119</f>
        <v>0</v>
      </c>
      <c r="D120" s="199"/>
      <c r="E120" s="204"/>
      <c r="F120" s="208"/>
      <c r="G120" s="221"/>
      <c r="H120" s="205"/>
      <c r="I120" s="165"/>
      <c r="J120" s="165"/>
      <c r="K120" s="203"/>
      <c r="L120" s="221"/>
      <c r="M120" s="205"/>
      <c r="N120" s="165"/>
      <c r="O120" s="165">
        <f t="shared" si="28"/>
        <v>0</v>
      </c>
      <c r="P120" s="203"/>
      <c r="Q120" s="221"/>
      <c r="R120" s="205"/>
      <c r="S120" s="165">
        <v>0</v>
      </c>
      <c r="T120" s="165">
        <v>0</v>
      </c>
      <c r="U120" s="165">
        <v>0</v>
      </c>
      <c r="V120" s="165">
        <f>'Encargos e Benefícios'!D119</f>
        <v>0</v>
      </c>
      <c r="W120" s="165">
        <f>IF('Encargos e Benefícios'!C119=0,0,'Encargos e Benefícios'!F119/'Encargos e Benefícios'!C119)</f>
        <v>0</v>
      </c>
      <c r="X120" s="165">
        <f>IF('Encargos e Benefícios'!C119=0,0,'Encargos e Benefícios'!L119/'Encargos e Benefícios'!C119)</f>
        <v>0</v>
      </c>
      <c r="Y120" s="165">
        <f>IF('Encargos e Benefícios'!C119=0,0,'Encargos e Benefícios'!M119/'Encargos e Benefícios'!C119)</f>
        <v>0</v>
      </c>
      <c r="Z120" s="165"/>
      <c r="AA120" s="108"/>
      <c r="AB120" s="108"/>
      <c r="AC120" s="108"/>
      <c r="AD120" s="165">
        <f t="shared" si="22"/>
        <v>0</v>
      </c>
      <c r="AE120" s="165">
        <f t="shared" si="23"/>
        <v>0</v>
      </c>
      <c r="AF120" s="165">
        <f>IF('Encargos e Benefícios'!$C119=0,0,$X120+SUM(I120:K120)/$C120)</f>
        <v>0</v>
      </c>
      <c r="AG120" s="165">
        <f>IF('Encargos e Benefícios'!$C119=0,0,SUM(AD120:AF120))</f>
        <v>0</v>
      </c>
      <c r="AH120" s="164">
        <f t="shared" si="24"/>
        <v>0</v>
      </c>
      <c r="AI120" s="165">
        <f t="shared" si="25"/>
        <v>0</v>
      </c>
      <c r="AJ120" s="165">
        <f>IF('Encargos e Benefícios'!$C119=0,0,$AF120+SUM(N120:P120)/$C120)</f>
        <v>0</v>
      </c>
      <c r="AK120" s="165">
        <f>IF('Encargos e Benefícios'!$C119=0,0,SUM(AH120:AJ120))</f>
        <v>0</v>
      </c>
      <c r="AL120" s="164">
        <f t="shared" si="26"/>
        <v>0</v>
      </c>
      <c r="AM120" s="165">
        <f t="shared" si="27"/>
        <v>0</v>
      </c>
      <c r="AN120" s="165">
        <f>IF('Encargos e Benefícios'!$C119=0,0,$AJ120+SUM(S120:U120)/$C120)</f>
        <v>0</v>
      </c>
      <c r="AO120" s="165">
        <f>IF('Encargos e Benefícios'!$C119=0,0,SUM(AL120:AN120))</f>
        <v>0</v>
      </c>
      <c r="AP120" s="108"/>
      <c r="AQ120" s="108"/>
      <c r="AR120" s="108"/>
      <c r="AS120" s="108"/>
      <c r="AT120" s="108"/>
      <c r="AU120" s="108"/>
      <c r="AV120" s="108"/>
      <c r="AW120" s="108"/>
      <c r="AX120" s="108"/>
      <c r="AY120" s="108"/>
      <c r="AZ120" s="108"/>
      <c r="BA120" s="108"/>
      <c r="BB120" s="108"/>
      <c r="BC120" s="108"/>
      <c r="BD120" s="108"/>
      <c r="BE120" s="108"/>
      <c r="BF120" s="108"/>
    </row>
    <row r="121" spans="1:58" ht="15.75" hidden="1" customHeight="1">
      <c r="A121" s="197">
        <v>9</v>
      </c>
      <c r="B121" s="30">
        <f>'Encargos e Benefícios'!B120</f>
        <v>0</v>
      </c>
      <c r="C121" s="198">
        <f>'Encargos e Benefícios'!C120</f>
        <v>0</v>
      </c>
      <c r="D121" s="199"/>
      <c r="E121" s="204"/>
      <c r="F121" s="208"/>
      <c r="G121" s="221"/>
      <c r="H121" s="205"/>
      <c r="I121" s="165"/>
      <c r="J121" s="165"/>
      <c r="K121" s="203"/>
      <c r="L121" s="221"/>
      <c r="M121" s="205"/>
      <c r="N121" s="165"/>
      <c r="O121" s="165">
        <f t="shared" si="28"/>
        <v>0</v>
      </c>
      <c r="P121" s="203"/>
      <c r="Q121" s="221"/>
      <c r="R121" s="205"/>
      <c r="S121" s="165">
        <v>0</v>
      </c>
      <c r="T121" s="165">
        <v>0</v>
      </c>
      <c r="U121" s="165">
        <v>0</v>
      </c>
      <c r="V121" s="165">
        <f>'Encargos e Benefícios'!D120</f>
        <v>0</v>
      </c>
      <c r="W121" s="165">
        <f>IF('Encargos e Benefícios'!C120=0,0,'Encargos e Benefícios'!F120/'Encargos e Benefícios'!C120)</f>
        <v>0</v>
      </c>
      <c r="X121" s="165">
        <f>IF('Encargos e Benefícios'!C120=0,0,'Encargos e Benefícios'!L120/'Encargos e Benefícios'!C120)</f>
        <v>0</v>
      </c>
      <c r="Y121" s="165">
        <f>IF('Encargos e Benefícios'!C120=0,0,'Encargos e Benefícios'!M120/'Encargos e Benefícios'!C120)</f>
        <v>0</v>
      </c>
      <c r="Z121" s="165"/>
      <c r="AA121" s="108"/>
      <c r="AB121" s="108"/>
      <c r="AC121" s="108"/>
      <c r="AD121" s="165">
        <f t="shared" si="22"/>
        <v>0</v>
      </c>
      <c r="AE121" s="165">
        <f t="shared" si="23"/>
        <v>0</v>
      </c>
      <c r="AF121" s="165">
        <f>IF('Encargos e Benefícios'!$C120=0,0,$X121+SUM(I121:K121)/$C121)</f>
        <v>0</v>
      </c>
      <c r="AG121" s="165">
        <f>IF('Encargos e Benefícios'!$C120=0,0,SUM(AD121:AF121))</f>
        <v>0</v>
      </c>
      <c r="AH121" s="164">
        <f t="shared" si="24"/>
        <v>0</v>
      </c>
      <c r="AI121" s="165">
        <f t="shared" si="25"/>
        <v>0</v>
      </c>
      <c r="AJ121" s="165">
        <f>IF('Encargos e Benefícios'!$C120=0,0,$AF121+SUM(N121:P121)/$C121)</f>
        <v>0</v>
      </c>
      <c r="AK121" s="165">
        <f>IF('Encargos e Benefícios'!$C120=0,0,SUM(AH121:AJ121))</f>
        <v>0</v>
      </c>
      <c r="AL121" s="164">
        <f t="shared" si="26"/>
        <v>0</v>
      </c>
      <c r="AM121" s="165">
        <f t="shared" si="27"/>
        <v>0</v>
      </c>
      <c r="AN121" s="165">
        <f>IF('Encargos e Benefícios'!$C120=0,0,$AJ121+SUM(S121:U121)/$C121)</f>
        <v>0</v>
      </c>
      <c r="AO121" s="165">
        <f>IF('Encargos e Benefícios'!$C120=0,0,SUM(AL121:AN121))</f>
        <v>0</v>
      </c>
      <c r="AP121" s="108"/>
      <c r="AQ121" s="108"/>
      <c r="AR121" s="108"/>
      <c r="AS121" s="108"/>
      <c r="AT121" s="108"/>
      <c r="AU121" s="108"/>
      <c r="AV121" s="108"/>
      <c r="AW121" s="108"/>
      <c r="AX121" s="108"/>
      <c r="AY121" s="108"/>
      <c r="AZ121" s="108"/>
      <c r="BA121" s="108"/>
      <c r="BB121" s="108"/>
      <c r="BC121" s="108"/>
      <c r="BD121" s="108"/>
      <c r="BE121" s="108"/>
      <c r="BF121" s="108"/>
    </row>
    <row r="122" spans="1:58" ht="15.75" hidden="1" customHeight="1">
      <c r="A122" s="197">
        <v>10</v>
      </c>
      <c r="B122" s="30">
        <f>'Encargos e Benefícios'!B121</f>
        <v>0</v>
      </c>
      <c r="C122" s="198">
        <f>'Encargos e Benefícios'!C121</f>
        <v>0</v>
      </c>
      <c r="D122" s="199"/>
      <c r="E122" s="204"/>
      <c r="F122" s="208"/>
      <c r="G122" s="221"/>
      <c r="H122" s="212"/>
      <c r="I122" s="165"/>
      <c r="J122" s="165"/>
      <c r="K122" s="203"/>
      <c r="L122" s="221"/>
      <c r="M122" s="212"/>
      <c r="N122" s="165"/>
      <c r="O122" s="165">
        <f t="shared" si="28"/>
        <v>0</v>
      </c>
      <c r="P122" s="203"/>
      <c r="Q122" s="221"/>
      <c r="R122" s="212"/>
      <c r="S122" s="165">
        <v>0</v>
      </c>
      <c r="T122" s="165">
        <v>0</v>
      </c>
      <c r="U122" s="165">
        <v>0</v>
      </c>
      <c r="V122" s="223">
        <f>'Encargos e Benefícios'!D121</f>
        <v>0</v>
      </c>
      <c r="W122" s="223">
        <f>IF('Encargos e Benefícios'!C121=0,0,'Encargos e Benefícios'!F121/'Encargos e Benefícios'!C121)</f>
        <v>0</v>
      </c>
      <c r="X122" s="223">
        <f>IF('Encargos e Benefícios'!C121=0,0,'Encargos e Benefícios'!L121/'Encargos e Benefícios'!C121)</f>
        <v>0</v>
      </c>
      <c r="Y122" s="223">
        <f>IF('Encargos e Benefícios'!C121=0,0,'Encargos e Benefícios'!M121/'Encargos e Benefícios'!C121)</f>
        <v>0</v>
      </c>
      <c r="Z122" s="165"/>
      <c r="AA122" s="108"/>
      <c r="AB122" s="108"/>
      <c r="AC122" s="108"/>
      <c r="AD122" s="223">
        <f t="shared" si="22"/>
        <v>0</v>
      </c>
      <c r="AE122" s="165">
        <f t="shared" si="23"/>
        <v>0</v>
      </c>
      <c r="AF122" s="165">
        <f>IF('Encargos e Benefícios'!$C121=0,0,$X122+SUM(I122:K122)/$C122)</f>
        <v>0</v>
      </c>
      <c r="AG122" s="223">
        <f>IF('Encargos e Benefícios'!$C121=0,0,SUM(AD122:AF122))</f>
        <v>0</v>
      </c>
      <c r="AH122" s="164">
        <f t="shared" si="24"/>
        <v>0</v>
      </c>
      <c r="AI122" s="165">
        <f t="shared" si="25"/>
        <v>0</v>
      </c>
      <c r="AJ122" s="165">
        <f>IF('Encargos e Benefícios'!$C121=0,0,$AF122+SUM(N122:P122)/$C122)</f>
        <v>0</v>
      </c>
      <c r="AK122" s="223">
        <f>IF('Encargos e Benefícios'!$C121=0,0,SUM(AH122:AJ122))</f>
        <v>0</v>
      </c>
      <c r="AL122" s="164">
        <f t="shared" si="26"/>
        <v>0</v>
      </c>
      <c r="AM122" s="165">
        <f t="shared" si="27"/>
        <v>0</v>
      </c>
      <c r="AN122" s="165">
        <f>IF('Encargos e Benefícios'!$C121=0,0,$AJ122+SUM(S122:U122)/$C122)</f>
        <v>0</v>
      </c>
      <c r="AO122" s="223">
        <f>IF('Encargos e Benefícios'!$C121=0,0,SUM(AL122:AN122))</f>
        <v>0</v>
      </c>
      <c r="AP122" s="108"/>
      <c r="AQ122" s="108"/>
      <c r="AR122" s="108"/>
      <c r="AS122" s="108"/>
      <c r="AT122" s="108"/>
      <c r="AU122" s="108"/>
      <c r="AV122" s="108"/>
      <c r="AW122" s="108"/>
      <c r="AX122" s="108"/>
      <c r="AY122" s="108"/>
      <c r="AZ122" s="108"/>
      <c r="BA122" s="108"/>
      <c r="BB122" s="108"/>
      <c r="BC122" s="108"/>
      <c r="BD122" s="108"/>
      <c r="BE122" s="108"/>
      <c r="BF122" s="108"/>
    </row>
    <row r="123" spans="1:58" ht="12.75" customHeight="1">
      <c r="A123" s="214"/>
      <c r="B123" s="214"/>
      <c r="C123" s="169">
        <f>SUM(C113:C122)</f>
        <v>112</v>
      </c>
      <c r="D123" s="215"/>
      <c r="E123" s="171"/>
      <c r="F123" s="24"/>
      <c r="G123" s="216"/>
      <c r="H123" s="216"/>
      <c r="I123" s="24">
        <f t="shared" ref="I123:K123" si="29">SUM(I113:I122)</f>
        <v>0</v>
      </c>
      <c r="J123" s="24">
        <f t="shared" si="29"/>
        <v>0</v>
      </c>
      <c r="K123" s="24">
        <f t="shared" si="29"/>
        <v>0</v>
      </c>
      <c r="L123" s="216"/>
      <c r="M123" s="216"/>
      <c r="N123" s="24">
        <f t="shared" ref="N123:P123" si="30">SUM(N113:N122)</f>
        <v>0</v>
      </c>
      <c r="O123" s="24">
        <f t="shared" si="30"/>
        <v>0</v>
      </c>
      <c r="P123" s="170">
        <f t="shared" si="30"/>
        <v>0</v>
      </c>
      <c r="Q123" s="216"/>
      <c r="R123" s="216"/>
      <c r="S123" s="24">
        <f t="shared" ref="S123:Y123" si="31">SUM(S113:S122)</f>
        <v>0</v>
      </c>
      <c r="T123" s="24">
        <f t="shared" si="31"/>
        <v>0</v>
      </c>
      <c r="U123" s="24">
        <f t="shared" si="31"/>
        <v>0</v>
      </c>
      <c r="V123" s="24">
        <f t="shared" si="31"/>
        <v>1068</v>
      </c>
      <c r="W123" s="24">
        <f t="shared" si="31"/>
        <v>88.996440000000007</v>
      </c>
      <c r="X123" s="24">
        <f t="shared" si="31"/>
        <v>406</v>
      </c>
      <c r="Y123" s="24">
        <f t="shared" si="31"/>
        <v>1562.9964399999999</v>
      </c>
      <c r="Z123" s="165"/>
      <c r="AA123" s="176"/>
      <c r="AB123" s="176"/>
      <c r="AC123" s="176"/>
      <c r="AD123" s="24">
        <f t="shared" ref="AD123:AO123" si="32">SUM(AD113:AD122)</f>
        <v>1068</v>
      </c>
      <c r="AE123" s="24">
        <f t="shared" si="32"/>
        <v>88.996440000000007</v>
      </c>
      <c r="AF123" s="24">
        <f t="shared" si="32"/>
        <v>406</v>
      </c>
      <c r="AG123" s="24">
        <f t="shared" si="32"/>
        <v>1562.9964400000001</v>
      </c>
      <c r="AH123" s="171">
        <f t="shared" si="32"/>
        <v>1068</v>
      </c>
      <c r="AI123" s="24">
        <f t="shared" si="32"/>
        <v>88.996440000000007</v>
      </c>
      <c r="AJ123" s="24">
        <f t="shared" si="32"/>
        <v>406</v>
      </c>
      <c r="AK123" s="24">
        <f t="shared" si="32"/>
        <v>1562.9964400000001</v>
      </c>
      <c r="AL123" s="171">
        <f t="shared" si="32"/>
        <v>1068</v>
      </c>
      <c r="AM123" s="24">
        <f t="shared" si="32"/>
        <v>88.996440000000007</v>
      </c>
      <c r="AN123" s="24">
        <f t="shared" si="32"/>
        <v>406</v>
      </c>
      <c r="AO123" s="24">
        <f t="shared" si="32"/>
        <v>1562.9964400000001</v>
      </c>
      <c r="AP123" s="176"/>
      <c r="AQ123" s="176"/>
      <c r="AR123" s="108"/>
      <c r="AS123" s="108"/>
      <c r="AT123" s="108"/>
      <c r="AU123" s="108"/>
      <c r="AV123" s="108"/>
      <c r="AW123" s="108"/>
      <c r="AX123" s="108"/>
      <c r="AY123" s="108"/>
      <c r="AZ123" s="108"/>
      <c r="BA123" s="108"/>
      <c r="BB123" s="108"/>
      <c r="BC123" s="108"/>
      <c r="BD123" s="108"/>
      <c r="BE123" s="108"/>
      <c r="BF123" s="108"/>
    </row>
    <row r="124" spans="1:58" ht="30" customHeight="1">
      <c r="A124" s="217"/>
      <c r="B124" s="217"/>
      <c r="C124" s="218"/>
      <c r="D124" s="219"/>
      <c r="E124" s="176"/>
      <c r="F124" s="176"/>
      <c r="G124" s="220"/>
      <c r="H124" s="220"/>
      <c r="I124" s="220"/>
      <c r="J124" s="220"/>
      <c r="K124" s="220"/>
      <c r="L124" s="220"/>
      <c r="M124" s="176"/>
      <c r="N124" s="176"/>
      <c r="O124" s="176"/>
      <c r="P124" s="176"/>
      <c r="Q124" s="220"/>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08"/>
      <c r="AS124" s="108"/>
      <c r="AT124" s="108"/>
      <c r="AU124" s="108"/>
      <c r="AV124" s="108"/>
      <c r="AW124" s="108"/>
      <c r="AX124" s="108"/>
      <c r="AY124" s="108"/>
      <c r="AZ124" s="108"/>
      <c r="BA124" s="108"/>
      <c r="BB124" s="108"/>
      <c r="BC124" s="108"/>
      <c r="BD124" s="108"/>
      <c r="BE124" s="108"/>
      <c r="BF124" s="108"/>
    </row>
    <row r="125" spans="1:58" ht="30" customHeight="1">
      <c r="A125" s="217"/>
      <c r="B125" s="217"/>
      <c r="C125" s="218"/>
      <c r="D125" s="219"/>
      <c r="E125" s="176"/>
      <c r="F125" s="176"/>
      <c r="G125" s="220"/>
      <c r="H125" s="220"/>
      <c r="I125" s="220"/>
      <c r="J125" s="220"/>
      <c r="K125" s="220"/>
      <c r="L125" s="220"/>
      <c r="M125" s="176"/>
      <c r="N125" s="176"/>
      <c r="O125" s="176"/>
      <c r="P125" s="176"/>
      <c r="Q125" s="220"/>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c r="AQ125" s="176"/>
      <c r="AR125" s="108"/>
      <c r="AS125" s="108"/>
      <c r="AT125" s="108"/>
      <c r="AU125" s="108"/>
      <c r="AV125" s="108"/>
      <c r="AW125" s="108"/>
      <c r="AX125" s="108"/>
      <c r="AY125" s="108"/>
      <c r="AZ125" s="108"/>
      <c r="BA125" s="108"/>
      <c r="BB125" s="108"/>
      <c r="BC125" s="108"/>
      <c r="BD125" s="108"/>
      <c r="BE125" s="108"/>
      <c r="BF125" s="108"/>
    </row>
    <row r="126" spans="1:58" ht="30" customHeight="1">
      <c r="A126" s="217"/>
      <c r="B126" s="217"/>
      <c r="C126" s="218"/>
      <c r="D126" s="219"/>
      <c r="E126" s="176"/>
      <c r="F126" s="176"/>
      <c r="G126" s="220"/>
      <c r="H126" s="220"/>
      <c r="I126" s="220"/>
      <c r="J126" s="220"/>
      <c r="K126" s="220"/>
      <c r="L126" s="220"/>
      <c r="M126" s="176"/>
      <c r="N126" s="176"/>
      <c r="O126" s="176"/>
      <c r="P126" s="176"/>
      <c r="Q126" s="220"/>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c r="AN126" s="176"/>
      <c r="AO126" s="176"/>
      <c r="AP126" s="176"/>
      <c r="AQ126" s="176"/>
      <c r="AR126" s="108"/>
      <c r="AS126" s="108"/>
      <c r="AT126" s="108"/>
      <c r="AU126" s="108"/>
      <c r="AV126" s="108"/>
      <c r="AW126" s="108"/>
      <c r="AX126" s="108"/>
      <c r="AY126" s="108"/>
      <c r="AZ126" s="108"/>
      <c r="BA126" s="108"/>
      <c r="BB126" s="108"/>
      <c r="BC126" s="108"/>
      <c r="BD126" s="108"/>
      <c r="BE126" s="108"/>
      <c r="BF126" s="108"/>
    </row>
    <row r="127" spans="1:58" ht="12.75" customHeight="1">
      <c r="A127" s="108"/>
      <c r="B127" s="108"/>
      <c r="C127" s="108"/>
      <c r="D127" s="106"/>
      <c r="E127" s="108"/>
      <c r="F127" s="108"/>
      <c r="G127" s="106"/>
      <c r="H127" s="106"/>
      <c r="I127" s="176"/>
      <c r="J127" s="176"/>
      <c r="K127" s="176"/>
      <c r="L127" s="176"/>
      <c r="M127" s="176"/>
      <c r="N127" s="176"/>
      <c r="O127" s="176"/>
      <c r="P127" s="176"/>
      <c r="Q127" s="176"/>
      <c r="R127" s="176"/>
      <c r="S127" s="176"/>
      <c r="T127" s="176"/>
      <c r="U127" s="176"/>
      <c r="V127" s="191"/>
      <c r="W127" s="108"/>
      <c r="X127" s="108"/>
      <c r="Y127" s="108"/>
      <c r="Z127" s="108"/>
      <c r="AA127" s="108"/>
      <c r="AB127" s="108"/>
      <c r="AC127" s="108"/>
      <c r="AD127" s="191"/>
      <c r="AE127" s="108"/>
      <c r="AF127" s="108"/>
      <c r="AG127" s="108"/>
      <c r="AH127" s="191"/>
      <c r="AI127" s="108"/>
      <c r="AJ127" s="108"/>
      <c r="AK127" s="108"/>
      <c r="AL127" s="191"/>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row>
    <row r="128" spans="1:58" ht="30.75" customHeight="1">
      <c r="A128" s="224" t="s">
        <v>455</v>
      </c>
      <c r="B128" s="108"/>
      <c r="C128" s="108"/>
      <c r="D128" s="106"/>
      <c r="E128" s="108"/>
      <c r="F128" s="108"/>
      <c r="G128" s="106"/>
      <c r="H128" s="106"/>
      <c r="I128" s="176"/>
      <c r="J128" s="176"/>
      <c r="K128" s="176"/>
      <c r="L128" s="176"/>
      <c r="M128" s="176"/>
      <c r="N128" s="176"/>
      <c r="O128" s="176"/>
      <c r="P128" s="176"/>
      <c r="Q128" s="176"/>
      <c r="R128" s="176"/>
      <c r="S128" s="176"/>
      <c r="T128" s="176"/>
      <c r="U128" s="176"/>
      <c r="V128" s="191"/>
      <c r="W128" s="108"/>
      <c r="X128" s="108"/>
      <c r="Y128" s="108"/>
      <c r="Z128" s="108"/>
      <c r="AA128" s="108"/>
      <c r="AB128" s="108"/>
      <c r="AC128" s="108"/>
      <c r="AD128" s="191"/>
      <c r="AE128" s="108"/>
      <c r="AF128" s="108"/>
      <c r="AG128" s="108"/>
      <c r="AH128" s="191"/>
      <c r="AI128" s="108"/>
      <c r="AJ128" s="108"/>
      <c r="AK128" s="108"/>
      <c r="AL128" s="191"/>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row>
    <row r="129" spans="1:58" ht="169.5" customHeight="1">
      <c r="A129" s="322" t="s">
        <v>456</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3"/>
      <c r="AC129" s="225"/>
      <c r="AD129" s="225"/>
      <c r="AE129" s="225"/>
      <c r="AF129" s="225"/>
      <c r="AG129" s="225"/>
      <c r="AH129" s="225"/>
      <c r="AI129" s="225"/>
      <c r="AJ129" s="225"/>
      <c r="AK129" s="225"/>
      <c r="AL129" s="225"/>
      <c r="AM129" s="225"/>
      <c r="AN129" s="225"/>
      <c r="AO129" s="225"/>
      <c r="AP129" s="225"/>
      <c r="AQ129" s="225"/>
      <c r="AR129" s="108"/>
      <c r="AS129" s="108"/>
      <c r="AT129" s="108"/>
      <c r="AU129" s="108"/>
      <c r="AV129" s="108"/>
      <c r="AW129" s="108"/>
      <c r="AX129" s="108"/>
      <c r="AY129" s="108"/>
      <c r="AZ129" s="108"/>
      <c r="BA129" s="108"/>
      <c r="BB129" s="108"/>
      <c r="BC129" s="108"/>
      <c r="BD129" s="108"/>
      <c r="BE129" s="108"/>
      <c r="BF129" s="108"/>
    </row>
    <row r="130" spans="1:58" ht="30" customHeight="1">
      <c r="A130" s="226"/>
      <c r="B130" s="108"/>
      <c r="C130" s="108"/>
      <c r="D130" s="106"/>
      <c r="E130" s="108"/>
      <c r="F130" s="108"/>
      <c r="G130" s="106"/>
      <c r="H130" s="106"/>
      <c r="I130" s="106"/>
      <c r="J130" s="106"/>
      <c r="K130" s="106"/>
      <c r="L130" s="106"/>
      <c r="M130" s="108"/>
      <c r="N130" s="108"/>
      <c r="O130" s="108"/>
      <c r="P130" s="191"/>
      <c r="Q130" s="106"/>
      <c r="R130" s="108"/>
      <c r="S130" s="108"/>
      <c r="T130" s="108"/>
      <c r="U130" s="191"/>
      <c r="V130" s="191"/>
      <c r="W130" s="108"/>
      <c r="X130" s="108"/>
      <c r="Y130" s="108"/>
      <c r="Z130" s="108"/>
      <c r="AA130" s="108"/>
      <c r="AB130" s="108"/>
      <c r="AC130" s="108"/>
      <c r="AD130" s="191"/>
      <c r="AE130" s="108"/>
      <c r="AF130" s="108"/>
      <c r="AG130" s="108"/>
      <c r="AH130" s="191"/>
      <c r="AI130" s="108"/>
      <c r="AJ130" s="108"/>
      <c r="AK130" s="108"/>
      <c r="AL130" s="191"/>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row>
    <row r="131" spans="1:58" ht="30" customHeight="1">
      <c r="A131" s="108"/>
      <c r="B131" s="108"/>
      <c r="C131" s="108"/>
      <c r="D131" s="106"/>
      <c r="E131" s="108"/>
      <c r="F131" s="108"/>
      <c r="G131" s="106"/>
      <c r="H131" s="106"/>
      <c r="I131" s="106"/>
      <c r="J131" s="106"/>
      <c r="K131" s="106"/>
      <c r="L131" s="106"/>
      <c r="M131" s="108"/>
      <c r="N131" s="108"/>
      <c r="O131" s="108"/>
      <c r="P131" s="191"/>
      <c r="Q131" s="106"/>
      <c r="R131" s="108"/>
      <c r="S131" s="108"/>
      <c r="T131" s="108"/>
      <c r="U131" s="191"/>
      <c r="V131" s="191"/>
      <c r="W131" s="108"/>
      <c r="X131" s="108"/>
      <c r="Y131" s="108"/>
      <c r="Z131" s="108"/>
      <c r="AA131" s="108"/>
      <c r="AB131" s="108"/>
      <c r="AC131" s="108"/>
      <c r="AD131" s="191"/>
      <c r="AE131" s="108"/>
      <c r="AF131" s="108"/>
      <c r="AG131" s="108"/>
      <c r="AH131" s="191"/>
      <c r="AI131" s="108"/>
      <c r="AJ131" s="108"/>
      <c r="AK131" s="108"/>
      <c r="AL131" s="191"/>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row>
    <row r="132" spans="1:58" ht="30" customHeight="1">
      <c r="A132" s="108"/>
      <c r="B132" s="108"/>
      <c r="C132" s="108"/>
      <c r="D132" s="186"/>
      <c r="E132" s="108"/>
      <c r="F132" s="108"/>
      <c r="G132" s="106"/>
      <c r="H132" s="106"/>
      <c r="I132" s="106"/>
      <c r="J132" s="106"/>
      <c r="K132" s="106"/>
      <c r="L132" s="106"/>
      <c r="M132" s="108"/>
      <c r="N132" s="108"/>
      <c r="O132" s="108"/>
      <c r="P132" s="191"/>
      <c r="Q132" s="106"/>
      <c r="R132" s="108"/>
      <c r="S132" s="108"/>
      <c r="T132" s="108"/>
      <c r="U132" s="191"/>
      <c r="V132" s="191"/>
      <c r="W132" s="108"/>
      <c r="X132" s="108"/>
      <c r="Y132" s="108"/>
      <c r="Z132" s="108"/>
      <c r="AA132" s="108"/>
      <c r="AB132" s="108"/>
      <c r="AC132" s="108"/>
      <c r="AD132" s="191"/>
      <c r="AE132" s="108"/>
      <c r="AF132" s="108"/>
      <c r="AG132" s="108"/>
      <c r="AH132" s="191"/>
      <c r="AI132" s="108"/>
      <c r="AJ132" s="108"/>
      <c r="AK132" s="108"/>
      <c r="AL132" s="191"/>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row>
    <row r="133" spans="1:58" ht="30" customHeight="1">
      <c r="A133" s="108"/>
      <c r="B133" s="108"/>
      <c r="C133" s="108"/>
      <c r="D133" s="106"/>
      <c r="E133" s="108"/>
      <c r="F133" s="108"/>
      <c r="G133" s="106"/>
      <c r="H133" s="106"/>
      <c r="I133" s="106"/>
      <c r="J133" s="106"/>
      <c r="K133" s="106"/>
      <c r="L133" s="106"/>
      <c r="M133" s="108"/>
      <c r="N133" s="108"/>
      <c r="O133" s="108"/>
      <c r="P133" s="191"/>
      <c r="Q133" s="106"/>
      <c r="R133" s="108"/>
      <c r="S133" s="108"/>
      <c r="T133" s="108"/>
      <c r="U133" s="191"/>
      <c r="V133" s="191"/>
      <c r="W133" s="108"/>
      <c r="X133" s="108"/>
      <c r="Y133" s="108"/>
      <c r="Z133" s="108"/>
      <c r="AA133" s="108"/>
      <c r="AB133" s="108"/>
      <c r="AC133" s="108"/>
      <c r="AD133" s="191"/>
      <c r="AE133" s="108"/>
      <c r="AF133" s="108"/>
      <c r="AG133" s="108"/>
      <c r="AH133" s="191"/>
      <c r="AI133" s="108"/>
      <c r="AJ133" s="108"/>
      <c r="AK133" s="108"/>
      <c r="AL133" s="191"/>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row>
    <row r="134" spans="1:58" ht="30" customHeight="1">
      <c r="A134" s="108"/>
      <c r="B134" s="108"/>
      <c r="C134" s="108"/>
      <c r="D134" s="106"/>
      <c r="E134" s="108"/>
      <c r="F134" s="108"/>
      <c r="G134" s="106"/>
      <c r="H134" s="106"/>
      <c r="I134" s="106"/>
      <c r="J134" s="106"/>
      <c r="K134" s="106"/>
      <c r="L134" s="106"/>
      <c r="M134" s="108"/>
      <c r="N134" s="108"/>
      <c r="O134" s="108"/>
      <c r="P134" s="191"/>
      <c r="Q134" s="106"/>
      <c r="R134" s="108"/>
      <c r="S134" s="108"/>
      <c r="T134" s="108"/>
      <c r="U134" s="191"/>
      <c r="V134" s="191"/>
      <c r="W134" s="108"/>
      <c r="X134" s="108"/>
      <c r="Y134" s="108"/>
      <c r="Z134" s="108"/>
      <c r="AA134" s="108"/>
      <c r="AB134" s="108"/>
      <c r="AC134" s="108"/>
      <c r="AD134" s="191"/>
      <c r="AE134" s="108"/>
      <c r="AF134" s="108"/>
      <c r="AG134" s="108"/>
      <c r="AH134" s="191"/>
      <c r="AI134" s="108"/>
      <c r="AJ134" s="108"/>
      <c r="AK134" s="108"/>
      <c r="AL134" s="191"/>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row>
    <row r="135" spans="1:58" ht="30" customHeight="1">
      <c r="A135" s="108"/>
      <c r="B135" s="108"/>
      <c r="C135" s="108"/>
      <c r="D135" s="106"/>
      <c r="E135" s="108"/>
      <c r="F135" s="108"/>
      <c r="G135" s="106"/>
      <c r="H135" s="106"/>
      <c r="I135" s="106"/>
      <c r="J135" s="106"/>
      <c r="K135" s="106"/>
      <c r="L135" s="106"/>
      <c r="M135" s="108"/>
      <c r="N135" s="108"/>
      <c r="O135" s="108"/>
      <c r="P135" s="191"/>
      <c r="Q135" s="106"/>
      <c r="R135" s="108"/>
      <c r="S135" s="108"/>
      <c r="T135" s="108"/>
      <c r="U135" s="191"/>
      <c r="V135" s="191"/>
      <c r="W135" s="108"/>
      <c r="X135" s="108"/>
      <c r="Y135" s="108"/>
      <c r="Z135" s="108"/>
      <c r="AA135" s="108"/>
      <c r="AB135" s="108"/>
      <c r="AC135" s="108"/>
      <c r="AD135" s="191"/>
      <c r="AE135" s="108"/>
      <c r="AF135" s="108"/>
      <c r="AG135" s="108"/>
      <c r="AH135" s="191"/>
      <c r="AI135" s="108"/>
      <c r="AJ135" s="108"/>
      <c r="AK135" s="108"/>
      <c r="AL135" s="191"/>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row>
    <row r="136" spans="1:58" ht="30" customHeight="1">
      <c r="A136" s="108"/>
      <c r="B136" s="108"/>
      <c r="C136" s="108"/>
      <c r="D136" s="106"/>
      <c r="E136" s="108"/>
      <c r="F136" s="108"/>
      <c r="G136" s="106"/>
      <c r="H136" s="106"/>
      <c r="I136" s="106"/>
      <c r="J136" s="106"/>
      <c r="K136" s="106"/>
      <c r="L136" s="106"/>
      <c r="M136" s="108"/>
      <c r="N136" s="108"/>
      <c r="O136" s="108"/>
      <c r="P136" s="191"/>
      <c r="Q136" s="106"/>
      <c r="R136" s="108"/>
      <c r="S136" s="108"/>
      <c r="T136" s="108"/>
      <c r="U136" s="191"/>
      <c r="V136" s="191"/>
      <c r="W136" s="108"/>
      <c r="X136" s="108"/>
      <c r="Y136" s="108"/>
      <c r="Z136" s="108"/>
      <c r="AA136" s="108"/>
      <c r="AB136" s="108"/>
      <c r="AC136" s="108"/>
      <c r="AD136" s="191"/>
      <c r="AE136" s="108"/>
      <c r="AF136" s="108"/>
      <c r="AG136" s="108"/>
      <c r="AH136" s="191"/>
      <c r="AI136" s="108"/>
      <c r="AJ136" s="108"/>
      <c r="AK136" s="108"/>
      <c r="AL136" s="191"/>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row>
    <row r="137" spans="1:58" ht="30" customHeight="1">
      <c r="A137" s="108"/>
      <c r="B137" s="108"/>
      <c r="C137" s="108"/>
      <c r="D137" s="106"/>
      <c r="E137" s="108"/>
      <c r="F137" s="108"/>
      <c r="G137" s="106"/>
      <c r="H137" s="106"/>
      <c r="I137" s="106"/>
      <c r="J137" s="106"/>
      <c r="K137" s="106"/>
      <c r="L137" s="106"/>
      <c r="M137" s="108"/>
      <c r="N137" s="108"/>
      <c r="O137" s="108"/>
      <c r="P137" s="191"/>
      <c r="Q137" s="106"/>
      <c r="R137" s="108"/>
      <c r="S137" s="108"/>
      <c r="T137" s="108"/>
      <c r="U137" s="191"/>
      <c r="V137" s="191"/>
      <c r="W137" s="108"/>
      <c r="X137" s="108"/>
      <c r="Y137" s="108"/>
      <c r="Z137" s="108"/>
      <c r="AA137" s="108"/>
      <c r="AB137" s="108"/>
      <c r="AC137" s="108"/>
      <c r="AD137" s="191"/>
      <c r="AE137" s="108"/>
      <c r="AF137" s="108"/>
      <c r="AG137" s="108"/>
      <c r="AH137" s="191"/>
      <c r="AI137" s="108"/>
      <c r="AJ137" s="108"/>
      <c r="AK137" s="108"/>
      <c r="AL137" s="191"/>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row>
    <row r="138" spans="1:58" ht="30" customHeight="1">
      <c r="A138" s="108"/>
      <c r="B138" s="108"/>
      <c r="C138" s="108"/>
      <c r="D138" s="106"/>
      <c r="E138" s="108"/>
      <c r="F138" s="108"/>
      <c r="G138" s="106"/>
      <c r="H138" s="106"/>
      <c r="I138" s="106"/>
      <c r="J138" s="106"/>
      <c r="K138" s="106"/>
      <c r="L138" s="106"/>
      <c r="M138" s="108"/>
      <c r="N138" s="108"/>
      <c r="O138" s="108"/>
      <c r="P138" s="191"/>
      <c r="Q138" s="106"/>
      <c r="R138" s="108"/>
      <c r="S138" s="108"/>
      <c r="T138" s="108"/>
      <c r="U138" s="191"/>
      <c r="V138" s="191"/>
      <c r="W138" s="108"/>
      <c r="X138" s="108"/>
      <c r="Y138" s="108"/>
      <c r="Z138" s="108"/>
      <c r="AA138" s="108"/>
      <c r="AB138" s="108"/>
      <c r="AC138" s="108"/>
      <c r="AD138" s="191"/>
      <c r="AE138" s="108"/>
      <c r="AF138" s="108"/>
      <c r="AG138" s="108"/>
      <c r="AH138" s="191"/>
      <c r="AI138" s="108"/>
      <c r="AJ138" s="108"/>
      <c r="AK138" s="108"/>
      <c r="AL138" s="191"/>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row>
    <row r="139" spans="1:58" ht="30" customHeight="1">
      <c r="A139" s="108"/>
      <c r="B139" s="108"/>
      <c r="C139" s="108"/>
      <c r="D139" s="106"/>
      <c r="E139" s="108"/>
      <c r="F139" s="108"/>
      <c r="G139" s="106"/>
      <c r="H139" s="106"/>
      <c r="I139" s="106"/>
      <c r="J139" s="106"/>
      <c r="K139" s="106"/>
      <c r="L139" s="106"/>
      <c r="M139" s="108"/>
      <c r="N139" s="108"/>
      <c r="O139" s="108"/>
      <c r="P139" s="191"/>
      <c r="Q139" s="106"/>
      <c r="R139" s="108"/>
      <c r="S139" s="108"/>
      <c r="T139" s="108"/>
      <c r="U139" s="191"/>
      <c r="V139" s="191"/>
      <c r="W139" s="108"/>
      <c r="X139" s="108"/>
      <c r="Y139" s="108"/>
      <c r="Z139" s="108"/>
      <c r="AA139" s="108"/>
      <c r="AB139" s="108"/>
      <c r="AC139" s="108"/>
      <c r="AD139" s="191"/>
      <c r="AE139" s="108"/>
      <c r="AF139" s="108"/>
      <c r="AG139" s="108"/>
      <c r="AH139" s="191"/>
      <c r="AI139" s="108"/>
      <c r="AJ139" s="108"/>
      <c r="AK139" s="108"/>
      <c r="AL139" s="191"/>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row>
    <row r="140" spans="1:58" ht="30" customHeight="1">
      <c r="A140" s="108"/>
      <c r="B140" s="108"/>
      <c r="C140" s="108"/>
      <c r="D140" s="106"/>
      <c r="E140" s="108"/>
      <c r="F140" s="108"/>
      <c r="G140" s="106"/>
      <c r="H140" s="106"/>
      <c r="I140" s="106"/>
      <c r="J140" s="106"/>
      <c r="K140" s="106"/>
      <c r="L140" s="106"/>
      <c r="M140" s="108"/>
      <c r="N140" s="108"/>
      <c r="O140" s="108"/>
      <c r="P140" s="191"/>
      <c r="Q140" s="106"/>
      <c r="R140" s="108"/>
      <c r="S140" s="108"/>
      <c r="T140" s="108"/>
      <c r="U140" s="191"/>
      <c r="V140" s="191"/>
      <c r="W140" s="108"/>
      <c r="X140" s="108"/>
      <c r="Y140" s="108"/>
      <c r="Z140" s="108"/>
      <c r="AA140" s="108"/>
      <c r="AB140" s="108"/>
      <c r="AC140" s="108"/>
      <c r="AD140" s="191"/>
      <c r="AE140" s="108"/>
      <c r="AF140" s="108"/>
      <c r="AG140" s="108"/>
      <c r="AH140" s="191"/>
      <c r="AI140" s="108"/>
      <c r="AJ140" s="108"/>
      <c r="AK140" s="108"/>
      <c r="AL140" s="191"/>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row>
    <row r="141" spans="1:58" ht="30" customHeight="1">
      <c r="A141" s="108"/>
      <c r="B141" s="108"/>
      <c r="C141" s="108"/>
      <c r="D141" s="106"/>
      <c r="E141" s="108"/>
      <c r="F141" s="108"/>
      <c r="G141" s="106"/>
      <c r="H141" s="106"/>
      <c r="I141" s="106"/>
      <c r="J141" s="106"/>
      <c r="K141" s="106"/>
      <c r="L141" s="106"/>
      <c r="M141" s="108"/>
      <c r="N141" s="108"/>
      <c r="O141" s="108"/>
      <c r="P141" s="191"/>
      <c r="Q141" s="106"/>
      <c r="R141" s="108"/>
      <c r="S141" s="108"/>
      <c r="T141" s="108"/>
      <c r="U141" s="191"/>
      <c r="V141" s="191"/>
      <c r="W141" s="108"/>
      <c r="X141" s="108"/>
      <c r="Y141" s="108"/>
      <c r="Z141" s="108"/>
      <c r="AA141" s="108"/>
      <c r="AB141" s="108"/>
      <c r="AC141" s="108"/>
      <c r="AD141" s="191"/>
      <c r="AE141" s="108"/>
      <c r="AF141" s="108"/>
      <c r="AG141" s="108"/>
      <c r="AH141" s="191"/>
      <c r="AI141" s="108"/>
      <c r="AJ141" s="108"/>
      <c r="AK141" s="108"/>
      <c r="AL141" s="191"/>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row>
    <row r="142" spans="1:58" ht="30" customHeight="1">
      <c r="A142" s="108"/>
      <c r="B142" s="108"/>
      <c r="C142" s="108"/>
      <c r="D142" s="106"/>
      <c r="E142" s="108"/>
      <c r="F142" s="108"/>
      <c r="G142" s="106"/>
      <c r="H142" s="106"/>
      <c r="I142" s="106"/>
      <c r="J142" s="106"/>
      <c r="K142" s="106"/>
      <c r="L142" s="106"/>
      <c r="M142" s="108"/>
      <c r="N142" s="108"/>
      <c r="O142" s="108"/>
      <c r="P142" s="191"/>
      <c r="Q142" s="106"/>
      <c r="R142" s="108"/>
      <c r="S142" s="108"/>
      <c r="T142" s="108"/>
      <c r="U142" s="191"/>
      <c r="V142" s="191"/>
      <c r="W142" s="108"/>
      <c r="X142" s="108"/>
      <c r="Y142" s="108"/>
      <c r="Z142" s="108"/>
      <c r="AA142" s="108"/>
      <c r="AB142" s="108"/>
      <c r="AC142" s="108"/>
      <c r="AD142" s="191"/>
      <c r="AE142" s="108"/>
      <c r="AF142" s="108"/>
      <c r="AG142" s="108"/>
      <c r="AH142" s="191"/>
      <c r="AI142" s="108"/>
      <c r="AJ142" s="108"/>
      <c r="AK142" s="108"/>
      <c r="AL142" s="191"/>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row>
    <row r="143" spans="1:58" ht="30" customHeight="1">
      <c r="A143" s="108"/>
      <c r="B143" s="108"/>
      <c r="C143" s="108"/>
      <c r="D143" s="106"/>
      <c r="E143" s="108"/>
      <c r="F143" s="108"/>
      <c r="G143" s="106"/>
      <c r="H143" s="106"/>
      <c r="I143" s="106"/>
      <c r="J143" s="106"/>
      <c r="K143" s="106"/>
      <c r="L143" s="106"/>
      <c r="M143" s="108"/>
      <c r="N143" s="108"/>
      <c r="O143" s="108"/>
      <c r="P143" s="191"/>
      <c r="Q143" s="106"/>
      <c r="R143" s="108"/>
      <c r="S143" s="108"/>
      <c r="T143" s="108"/>
      <c r="U143" s="191"/>
      <c r="V143" s="191"/>
      <c r="W143" s="108"/>
      <c r="X143" s="108"/>
      <c r="Y143" s="108"/>
      <c r="Z143" s="108"/>
      <c r="AA143" s="108"/>
      <c r="AB143" s="108"/>
      <c r="AC143" s="108"/>
      <c r="AD143" s="191"/>
      <c r="AE143" s="108"/>
      <c r="AF143" s="108"/>
      <c r="AG143" s="108"/>
      <c r="AH143" s="191"/>
      <c r="AI143" s="108"/>
      <c r="AJ143" s="108"/>
      <c r="AK143" s="108"/>
      <c r="AL143" s="191"/>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row>
    <row r="144" spans="1:58" ht="30" customHeight="1">
      <c r="A144" s="108"/>
      <c r="B144" s="108"/>
      <c r="C144" s="108"/>
      <c r="D144" s="106"/>
      <c r="E144" s="108"/>
      <c r="F144" s="108"/>
      <c r="G144" s="106"/>
      <c r="H144" s="106"/>
      <c r="I144" s="106"/>
      <c r="J144" s="106"/>
      <c r="K144" s="106"/>
      <c r="L144" s="106"/>
      <c r="M144" s="108"/>
      <c r="N144" s="108"/>
      <c r="O144" s="108"/>
      <c r="P144" s="191"/>
      <c r="Q144" s="106"/>
      <c r="R144" s="108"/>
      <c r="S144" s="108"/>
      <c r="T144" s="108"/>
      <c r="U144" s="191"/>
      <c r="V144" s="191"/>
      <c r="W144" s="108"/>
      <c r="X144" s="108"/>
      <c r="Y144" s="108"/>
      <c r="Z144" s="108"/>
      <c r="AA144" s="108"/>
      <c r="AB144" s="108"/>
      <c r="AC144" s="108"/>
      <c r="AD144" s="191"/>
      <c r="AE144" s="108"/>
      <c r="AF144" s="108"/>
      <c r="AG144" s="108"/>
      <c r="AH144" s="191"/>
      <c r="AI144" s="108"/>
      <c r="AJ144" s="108"/>
      <c r="AK144" s="108"/>
      <c r="AL144" s="191"/>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row>
    <row r="145" spans="1:58" ht="30" customHeight="1">
      <c r="A145" s="108"/>
      <c r="B145" s="108"/>
      <c r="C145" s="108"/>
      <c r="D145" s="106"/>
      <c r="E145" s="108"/>
      <c r="F145" s="108"/>
      <c r="G145" s="106"/>
      <c r="H145" s="106"/>
      <c r="I145" s="106"/>
      <c r="J145" s="106"/>
      <c r="K145" s="106"/>
      <c r="L145" s="106"/>
      <c r="M145" s="108"/>
      <c r="N145" s="108"/>
      <c r="O145" s="108"/>
      <c r="P145" s="191"/>
      <c r="Q145" s="106"/>
      <c r="R145" s="108"/>
      <c r="S145" s="108"/>
      <c r="T145" s="108"/>
      <c r="U145" s="191"/>
      <c r="V145" s="191"/>
      <c r="W145" s="108"/>
      <c r="X145" s="108"/>
      <c r="Y145" s="108"/>
      <c r="Z145" s="108"/>
      <c r="AA145" s="108"/>
      <c r="AB145" s="108"/>
      <c r="AC145" s="108"/>
      <c r="AD145" s="191"/>
      <c r="AE145" s="108"/>
      <c r="AF145" s="108"/>
      <c r="AG145" s="108"/>
      <c r="AH145" s="191"/>
      <c r="AI145" s="108"/>
      <c r="AJ145" s="108"/>
      <c r="AK145" s="108"/>
      <c r="AL145" s="191"/>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row>
    <row r="146" spans="1:58" ht="30" customHeight="1">
      <c r="A146" s="108"/>
      <c r="B146" s="108"/>
      <c r="C146" s="108"/>
      <c r="D146" s="106"/>
      <c r="E146" s="108"/>
      <c r="F146" s="108"/>
      <c r="G146" s="106"/>
      <c r="H146" s="106"/>
      <c r="I146" s="106"/>
      <c r="J146" s="106"/>
      <c r="K146" s="106"/>
      <c r="L146" s="106"/>
      <c r="M146" s="108"/>
      <c r="N146" s="108"/>
      <c r="O146" s="108"/>
      <c r="P146" s="191"/>
      <c r="Q146" s="106"/>
      <c r="R146" s="108"/>
      <c r="S146" s="108"/>
      <c r="T146" s="108"/>
      <c r="U146" s="191"/>
      <c r="V146" s="191"/>
      <c r="W146" s="108"/>
      <c r="X146" s="108"/>
      <c r="Y146" s="108"/>
      <c r="Z146" s="108"/>
      <c r="AA146" s="108"/>
      <c r="AB146" s="108"/>
      <c r="AC146" s="108"/>
      <c r="AD146" s="191"/>
      <c r="AE146" s="108"/>
      <c r="AF146" s="108"/>
      <c r="AG146" s="108"/>
      <c r="AH146" s="191"/>
      <c r="AI146" s="108"/>
      <c r="AJ146" s="108"/>
      <c r="AK146" s="108"/>
      <c r="AL146" s="191"/>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row>
    <row r="147" spans="1:58" ht="30" customHeight="1">
      <c r="A147" s="108"/>
      <c r="B147" s="108"/>
      <c r="C147" s="108"/>
      <c r="D147" s="106"/>
      <c r="E147" s="108"/>
      <c r="F147" s="108"/>
      <c r="G147" s="106"/>
      <c r="H147" s="106"/>
      <c r="I147" s="106"/>
      <c r="J147" s="106"/>
      <c r="K147" s="106"/>
      <c r="L147" s="106"/>
      <c r="M147" s="108"/>
      <c r="N147" s="108"/>
      <c r="O147" s="108"/>
      <c r="P147" s="191"/>
      <c r="Q147" s="106"/>
      <c r="R147" s="108"/>
      <c r="S147" s="108"/>
      <c r="T147" s="108"/>
      <c r="U147" s="191"/>
      <c r="V147" s="191"/>
      <c r="W147" s="108"/>
      <c r="X147" s="108"/>
      <c r="Y147" s="108"/>
      <c r="Z147" s="108"/>
      <c r="AA147" s="108"/>
      <c r="AB147" s="108"/>
      <c r="AC147" s="108"/>
      <c r="AD147" s="191"/>
      <c r="AE147" s="108"/>
      <c r="AF147" s="108"/>
      <c r="AG147" s="108"/>
      <c r="AH147" s="191"/>
      <c r="AI147" s="108"/>
      <c r="AJ147" s="108"/>
      <c r="AK147" s="108"/>
      <c r="AL147" s="191"/>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row>
    <row r="148" spans="1:58" ht="30" customHeight="1">
      <c r="A148" s="108"/>
      <c r="B148" s="108"/>
      <c r="C148" s="108"/>
      <c r="D148" s="106"/>
      <c r="E148" s="108"/>
      <c r="F148" s="108"/>
      <c r="G148" s="106"/>
      <c r="H148" s="106"/>
      <c r="I148" s="106"/>
      <c r="J148" s="106"/>
      <c r="K148" s="106"/>
      <c r="L148" s="106"/>
      <c r="M148" s="108"/>
      <c r="N148" s="108"/>
      <c r="O148" s="108"/>
      <c r="P148" s="191"/>
      <c r="Q148" s="106"/>
      <c r="R148" s="108"/>
      <c r="S148" s="108"/>
      <c r="T148" s="108"/>
      <c r="U148" s="191"/>
      <c r="V148" s="191"/>
      <c r="W148" s="108"/>
      <c r="X148" s="108"/>
      <c r="Y148" s="108"/>
      <c r="Z148" s="108"/>
      <c r="AA148" s="108"/>
      <c r="AB148" s="108"/>
      <c r="AC148" s="108"/>
      <c r="AD148" s="191"/>
      <c r="AE148" s="108"/>
      <c r="AF148" s="108"/>
      <c r="AG148" s="108"/>
      <c r="AH148" s="191"/>
      <c r="AI148" s="108"/>
      <c r="AJ148" s="108"/>
      <c r="AK148" s="108"/>
      <c r="AL148" s="191"/>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row>
    <row r="149" spans="1:58" ht="30" customHeight="1">
      <c r="A149" s="108"/>
      <c r="B149" s="108"/>
      <c r="C149" s="108"/>
      <c r="D149" s="106"/>
      <c r="E149" s="108"/>
      <c r="F149" s="108"/>
      <c r="G149" s="106"/>
      <c r="H149" s="106"/>
      <c r="I149" s="106"/>
      <c r="J149" s="106"/>
      <c r="K149" s="106"/>
      <c r="L149" s="106"/>
      <c r="M149" s="108"/>
      <c r="N149" s="108"/>
      <c r="O149" s="108"/>
      <c r="P149" s="191"/>
      <c r="Q149" s="106"/>
      <c r="R149" s="108"/>
      <c r="S149" s="108"/>
      <c r="T149" s="108"/>
      <c r="U149" s="191"/>
      <c r="V149" s="191"/>
      <c r="W149" s="108"/>
      <c r="X149" s="108"/>
      <c r="Y149" s="108"/>
      <c r="Z149" s="108"/>
      <c r="AA149" s="108"/>
      <c r="AB149" s="108"/>
      <c r="AC149" s="108"/>
      <c r="AD149" s="191"/>
      <c r="AE149" s="108"/>
      <c r="AF149" s="108"/>
      <c r="AG149" s="108"/>
      <c r="AH149" s="191"/>
      <c r="AI149" s="108"/>
      <c r="AJ149" s="108"/>
      <c r="AK149" s="108"/>
      <c r="AL149" s="191"/>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row>
    <row r="150" spans="1:58" ht="30" customHeight="1">
      <c r="A150" s="108"/>
      <c r="B150" s="108"/>
      <c r="C150" s="108"/>
      <c r="D150" s="106"/>
      <c r="E150" s="108"/>
      <c r="F150" s="108"/>
      <c r="G150" s="106"/>
      <c r="H150" s="106"/>
      <c r="I150" s="106"/>
      <c r="J150" s="106"/>
      <c r="K150" s="106"/>
      <c r="L150" s="106"/>
      <c r="M150" s="108"/>
      <c r="N150" s="108"/>
      <c r="O150" s="108"/>
      <c r="P150" s="191"/>
      <c r="Q150" s="106"/>
      <c r="R150" s="108"/>
      <c r="S150" s="108"/>
      <c r="T150" s="108"/>
      <c r="U150" s="191"/>
      <c r="V150" s="191"/>
      <c r="W150" s="108"/>
      <c r="X150" s="108"/>
      <c r="Y150" s="108"/>
      <c r="Z150" s="108"/>
      <c r="AA150" s="108"/>
      <c r="AB150" s="108"/>
      <c r="AC150" s="108"/>
      <c r="AD150" s="191"/>
      <c r="AE150" s="108"/>
      <c r="AF150" s="108"/>
      <c r="AG150" s="108"/>
      <c r="AH150" s="191"/>
      <c r="AI150" s="108"/>
      <c r="AJ150" s="108"/>
      <c r="AK150" s="108"/>
      <c r="AL150" s="191"/>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row>
    <row r="151" spans="1:58" ht="30" customHeight="1">
      <c r="A151" s="108"/>
      <c r="B151" s="108"/>
      <c r="C151" s="108"/>
      <c r="D151" s="106"/>
      <c r="E151" s="108"/>
      <c r="F151" s="108"/>
      <c r="G151" s="106"/>
      <c r="H151" s="106"/>
      <c r="I151" s="106"/>
      <c r="J151" s="106"/>
      <c r="K151" s="106"/>
      <c r="L151" s="106"/>
      <c r="M151" s="108"/>
      <c r="N151" s="108"/>
      <c r="O151" s="108"/>
      <c r="P151" s="191"/>
      <c r="Q151" s="106"/>
      <c r="R151" s="108"/>
      <c r="S151" s="108"/>
      <c r="T151" s="108"/>
      <c r="U151" s="191"/>
      <c r="V151" s="191"/>
      <c r="W151" s="108"/>
      <c r="X151" s="108"/>
      <c r="Y151" s="108"/>
      <c r="Z151" s="108"/>
      <c r="AA151" s="108"/>
      <c r="AB151" s="108"/>
      <c r="AC151" s="108"/>
      <c r="AD151" s="191"/>
      <c r="AE151" s="108"/>
      <c r="AF151" s="108"/>
      <c r="AG151" s="108"/>
      <c r="AH151" s="191"/>
      <c r="AI151" s="108"/>
      <c r="AJ151" s="108"/>
      <c r="AK151" s="108"/>
      <c r="AL151" s="191"/>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row>
    <row r="152" spans="1:58" ht="30" customHeight="1">
      <c r="A152" s="108"/>
      <c r="B152" s="108"/>
      <c r="C152" s="108"/>
      <c r="D152" s="106"/>
      <c r="E152" s="108"/>
      <c r="F152" s="108"/>
      <c r="G152" s="106"/>
      <c r="H152" s="106"/>
      <c r="I152" s="106"/>
      <c r="J152" s="106"/>
      <c r="K152" s="106"/>
      <c r="L152" s="106"/>
      <c r="M152" s="108"/>
      <c r="N152" s="108"/>
      <c r="O152" s="108"/>
      <c r="P152" s="191"/>
      <c r="Q152" s="106"/>
      <c r="R152" s="108"/>
      <c r="S152" s="108"/>
      <c r="T152" s="108"/>
      <c r="U152" s="191"/>
      <c r="V152" s="191"/>
      <c r="W152" s="108"/>
      <c r="X152" s="108"/>
      <c r="Y152" s="108"/>
      <c r="Z152" s="108"/>
      <c r="AA152" s="108"/>
      <c r="AB152" s="108"/>
      <c r="AC152" s="108"/>
      <c r="AD152" s="191"/>
      <c r="AE152" s="108"/>
      <c r="AF152" s="108"/>
      <c r="AG152" s="108"/>
      <c r="AH152" s="191"/>
      <c r="AI152" s="108"/>
      <c r="AJ152" s="108"/>
      <c r="AK152" s="108"/>
      <c r="AL152" s="191"/>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row>
    <row r="153" spans="1:58" ht="30" customHeight="1">
      <c r="A153" s="108"/>
      <c r="B153" s="108"/>
      <c r="C153" s="108"/>
      <c r="D153" s="106"/>
      <c r="E153" s="108"/>
      <c r="F153" s="108"/>
      <c r="G153" s="106"/>
      <c r="H153" s="106"/>
      <c r="I153" s="106"/>
      <c r="J153" s="106"/>
      <c r="K153" s="106"/>
      <c r="L153" s="106"/>
      <c r="M153" s="108"/>
      <c r="N153" s="108"/>
      <c r="O153" s="108"/>
      <c r="P153" s="191"/>
      <c r="Q153" s="106"/>
      <c r="R153" s="108"/>
      <c r="S153" s="108"/>
      <c r="T153" s="108"/>
      <c r="U153" s="191"/>
      <c r="V153" s="191"/>
      <c r="W153" s="108"/>
      <c r="X153" s="108"/>
      <c r="Y153" s="108"/>
      <c r="Z153" s="108"/>
      <c r="AA153" s="108"/>
      <c r="AB153" s="108"/>
      <c r="AC153" s="108"/>
      <c r="AD153" s="191"/>
      <c r="AE153" s="108"/>
      <c r="AF153" s="108"/>
      <c r="AG153" s="108"/>
      <c r="AH153" s="191"/>
      <c r="AI153" s="108"/>
      <c r="AJ153" s="108"/>
      <c r="AK153" s="108"/>
      <c r="AL153" s="191"/>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row>
    <row r="154" spans="1:58" ht="30" customHeight="1">
      <c r="A154" s="108"/>
      <c r="B154" s="108"/>
      <c r="C154" s="108"/>
      <c r="D154" s="106"/>
      <c r="E154" s="108"/>
      <c r="F154" s="108"/>
      <c r="G154" s="106"/>
      <c r="H154" s="106"/>
      <c r="I154" s="106"/>
      <c r="J154" s="106"/>
      <c r="K154" s="106"/>
      <c r="L154" s="106"/>
      <c r="M154" s="108"/>
      <c r="N154" s="108"/>
      <c r="O154" s="108"/>
      <c r="P154" s="191"/>
      <c r="Q154" s="106"/>
      <c r="R154" s="108"/>
      <c r="S154" s="108"/>
      <c r="T154" s="108"/>
      <c r="U154" s="191"/>
      <c r="V154" s="191"/>
      <c r="W154" s="108"/>
      <c r="X154" s="108"/>
      <c r="Y154" s="108"/>
      <c r="Z154" s="108"/>
      <c r="AA154" s="108"/>
      <c r="AB154" s="108"/>
      <c r="AC154" s="108"/>
      <c r="AD154" s="191"/>
      <c r="AE154" s="108"/>
      <c r="AF154" s="108"/>
      <c r="AG154" s="108"/>
      <c r="AH154" s="191"/>
      <c r="AI154" s="108"/>
      <c r="AJ154" s="108"/>
      <c r="AK154" s="108"/>
      <c r="AL154" s="191"/>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row>
    <row r="155" spans="1:58" ht="30" customHeight="1">
      <c r="A155" s="108"/>
      <c r="B155" s="108"/>
      <c r="C155" s="108"/>
      <c r="D155" s="106"/>
      <c r="E155" s="108"/>
      <c r="F155" s="108"/>
      <c r="G155" s="106"/>
      <c r="H155" s="106"/>
      <c r="I155" s="106"/>
      <c r="J155" s="106"/>
      <c r="K155" s="106"/>
      <c r="L155" s="106"/>
      <c r="M155" s="108"/>
      <c r="N155" s="108"/>
      <c r="O155" s="108"/>
      <c r="P155" s="191"/>
      <c r="Q155" s="106"/>
      <c r="R155" s="108"/>
      <c r="S155" s="108"/>
      <c r="T155" s="108"/>
      <c r="U155" s="191"/>
      <c r="V155" s="191"/>
      <c r="W155" s="108"/>
      <c r="X155" s="108"/>
      <c r="Y155" s="108"/>
      <c r="Z155" s="108"/>
      <c r="AA155" s="108"/>
      <c r="AB155" s="108"/>
      <c r="AC155" s="108"/>
      <c r="AD155" s="191"/>
      <c r="AE155" s="108"/>
      <c r="AF155" s="108"/>
      <c r="AG155" s="108"/>
      <c r="AH155" s="191"/>
      <c r="AI155" s="108"/>
      <c r="AJ155" s="108"/>
      <c r="AK155" s="108"/>
      <c r="AL155" s="191"/>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row>
    <row r="156" spans="1:58" ht="30" customHeight="1">
      <c r="A156" s="108"/>
      <c r="B156" s="108"/>
      <c r="C156" s="108"/>
      <c r="D156" s="106"/>
      <c r="E156" s="108"/>
      <c r="F156" s="108"/>
      <c r="G156" s="106"/>
      <c r="H156" s="106"/>
      <c r="I156" s="106"/>
      <c r="J156" s="106"/>
      <c r="K156" s="106"/>
      <c r="L156" s="106"/>
      <c r="M156" s="108"/>
      <c r="N156" s="108"/>
      <c r="O156" s="108"/>
      <c r="P156" s="191"/>
      <c r="Q156" s="106"/>
      <c r="R156" s="108"/>
      <c r="S156" s="108"/>
      <c r="T156" s="108"/>
      <c r="U156" s="191"/>
      <c r="V156" s="191"/>
      <c r="W156" s="108"/>
      <c r="X156" s="108"/>
      <c r="Y156" s="108"/>
      <c r="Z156" s="108"/>
      <c r="AA156" s="108"/>
      <c r="AB156" s="108"/>
      <c r="AC156" s="108"/>
      <c r="AD156" s="191"/>
      <c r="AE156" s="108"/>
      <c r="AF156" s="108"/>
      <c r="AG156" s="108"/>
      <c r="AH156" s="191"/>
      <c r="AI156" s="108"/>
      <c r="AJ156" s="108"/>
      <c r="AK156" s="108"/>
      <c r="AL156" s="191"/>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row>
    <row r="157" spans="1:58" ht="30" customHeight="1">
      <c r="A157" s="108"/>
      <c r="B157" s="108"/>
      <c r="C157" s="108"/>
      <c r="D157" s="106"/>
      <c r="E157" s="108"/>
      <c r="F157" s="108"/>
      <c r="G157" s="106"/>
      <c r="H157" s="106"/>
      <c r="I157" s="106"/>
      <c r="J157" s="106"/>
      <c r="K157" s="106"/>
      <c r="L157" s="106"/>
      <c r="M157" s="108"/>
      <c r="N157" s="108"/>
      <c r="O157" s="108"/>
      <c r="P157" s="191"/>
      <c r="Q157" s="106"/>
      <c r="R157" s="108"/>
      <c r="S157" s="108"/>
      <c r="T157" s="108"/>
      <c r="U157" s="191"/>
      <c r="V157" s="191"/>
      <c r="W157" s="108"/>
      <c r="X157" s="108"/>
      <c r="Y157" s="108"/>
      <c r="Z157" s="108"/>
      <c r="AA157" s="108"/>
      <c r="AB157" s="108"/>
      <c r="AC157" s="108"/>
      <c r="AD157" s="191"/>
      <c r="AE157" s="108"/>
      <c r="AF157" s="108"/>
      <c r="AG157" s="108"/>
      <c r="AH157" s="191"/>
      <c r="AI157" s="108"/>
      <c r="AJ157" s="108"/>
      <c r="AK157" s="108"/>
      <c r="AL157" s="191"/>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row>
    <row r="158" spans="1:58" ht="30" customHeight="1">
      <c r="A158" s="108"/>
      <c r="B158" s="108"/>
      <c r="C158" s="108"/>
      <c r="D158" s="106"/>
      <c r="E158" s="108"/>
      <c r="F158" s="108"/>
      <c r="G158" s="106"/>
      <c r="H158" s="106"/>
      <c r="I158" s="106"/>
      <c r="J158" s="106"/>
      <c r="K158" s="106"/>
      <c r="L158" s="106"/>
      <c r="M158" s="108"/>
      <c r="N158" s="108"/>
      <c r="O158" s="108"/>
      <c r="P158" s="191"/>
      <c r="Q158" s="106"/>
      <c r="R158" s="108"/>
      <c r="S158" s="108"/>
      <c r="T158" s="108"/>
      <c r="U158" s="191"/>
      <c r="V158" s="191"/>
      <c r="W158" s="108"/>
      <c r="X158" s="108"/>
      <c r="Y158" s="108"/>
      <c r="Z158" s="108"/>
      <c r="AA158" s="108"/>
      <c r="AB158" s="108"/>
      <c r="AC158" s="108"/>
      <c r="AD158" s="191"/>
      <c r="AE158" s="108"/>
      <c r="AF158" s="108"/>
      <c r="AG158" s="108"/>
      <c r="AH158" s="191"/>
      <c r="AI158" s="108"/>
      <c r="AJ158" s="108"/>
      <c r="AK158" s="108"/>
      <c r="AL158" s="191"/>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row>
    <row r="159" spans="1:58" ht="30" customHeight="1">
      <c r="A159" s="108"/>
      <c r="B159" s="108"/>
      <c r="C159" s="108"/>
      <c r="D159" s="106"/>
      <c r="E159" s="108"/>
      <c r="F159" s="108"/>
      <c r="G159" s="106"/>
      <c r="H159" s="106"/>
      <c r="I159" s="106"/>
      <c r="J159" s="106"/>
      <c r="K159" s="106"/>
      <c r="L159" s="106"/>
      <c r="M159" s="108"/>
      <c r="N159" s="108"/>
      <c r="O159" s="108"/>
      <c r="P159" s="191"/>
      <c r="Q159" s="106"/>
      <c r="R159" s="108"/>
      <c r="S159" s="108"/>
      <c r="T159" s="108"/>
      <c r="U159" s="191"/>
      <c r="V159" s="191"/>
      <c r="W159" s="108"/>
      <c r="X159" s="108"/>
      <c r="Y159" s="108"/>
      <c r="Z159" s="108"/>
      <c r="AA159" s="108"/>
      <c r="AB159" s="108"/>
      <c r="AC159" s="108"/>
      <c r="AD159" s="191"/>
      <c r="AE159" s="108"/>
      <c r="AF159" s="108"/>
      <c r="AG159" s="108"/>
      <c r="AH159" s="191"/>
      <c r="AI159" s="108"/>
      <c r="AJ159" s="108"/>
      <c r="AK159" s="108"/>
      <c r="AL159" s="191"/>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row>
    <row r="160" spans="1:58" ht="30" customHeight="1">
      <c r="A160" s="108"/>
      <c r="B160" s="108"/>
      <c r="C160" s="108"/>
      <c r="D160" s="106"/>
      <c r="E160" s="108"/>
      <c r="F160" s="108"/>
      <c r="G160" s="106"/>
      <c r="H160" s="106"/>
      <c r="I160" s="106"/>
      <c r="J160" s="106"/>
      <c r="K160" s="106"/>
      <c r="L160" s="106"/>
      <c r="M160" s="108"/>
      <c r="N160" s="108"/>
      <c r="O160" s="108"/>
      <c r="P160" s="191"/>
      <c r="Q160" s="106"/>
      <c r="R160" s="108"/>
      <c r="S160" s="108"/>
      <c r="T160" s="108"/>
      <c r="U160" s="191"/>
      <c r="V160" s="191"/>
      <c r="W160" s="108"/>
      <c r="X160" s="108"/>
      <c r="Y160" s="108"/>
      <c r="Z160" s="108"/>
      <c r="AA160" s="108"/>
      <c r="AB160" s="108"/>
      <c r="AC160" s="108"/>
      <c r="AD160" s="191"/>
      <c r="AE160" s="108"/>
      <c r="AF160" s="108"/>
      <c r="AG160" s="108"/>
      <c r="AH160" s="191"/>
      <c r="AI160" s="108"/>
      <c r="AJ160" s="108"/>
      <c r="AK160" s="108"/>
      <c r="AL160" s="191"/>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row>
    <row r="161" spans="1:58" ht="30" customHeight="1">
      <c r="A161" s="108"/>
      <c r="B161" s="108"/>
      <c r="C161" s="108"/>
      <c r="D161" s="106"/>
      <c r="E161" s="108"/>
      <c r="F161" s="108"/>
      <c r="G161" s="106"/>
      <c r="H161" s="106"/>
      <c r="I161" s="106"/>
      <c r="J161" s="106"/>
      <c r="K161" s="106"/>
      <c r="L161" s="106"/>
      <c r="M161" s="108"/>
      <c r="N161" s="108"/>
      <c r="O161" s="108"/>
      <c r="P161" s="191"/>
      <c r="Q161" s="106"/>
      <c r="R161" s="108"/>
      <c r="S161" s="108"/>
      <c r="T161" s="108"/>
      <c r="U161" s="191"/>
      <c r="V161" s="191"/>
      <c r="W161" s="108"/>
      <c r="X161" s="108"/>
      <c r="Y161" s="108"/>
      <c r="Z161" s="108"/>
      <c r="AA161" s="108"/>
      <c r="AB161" s="108"/>
      <c r="AC161" s="108"/>
      <c r="AD161" s="191"/>
      <c r="AE161" s="108"/>
      <c r="AF161" s="108"/>
      <c r="AG161" s="108"/>
      <c r="AH161" s="191"/>
      <c r="AI161" s="108"/>
      <c r="AJ161" s="108"/>
      <c r="AK161" s="108"/>
      <c r="AL161" s="191"/>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row>
    <row r="162" spans="1:58" ht="30" customHeight="1">
      <c r="A162" s="108"/>
      <c r="B162" s="108"/>
      <c r="C162" s="108"/>
      <c r="D162" s="106"/>
      <c r="E162" s="108"/>
      <c r="F162" s="108"/>
      <c r="G162" s="106"/>
      <c r="H162" s="106"/>
      <c r="I162" s="106"/>
      <c r="J162" s="106"/>
      <c r="K162" s="106"/>
      <c r="L162" s="106"/>
      <c r="M162" s="108"/>
      <c r="N162" s="108"/>
      <c r="O162" s="108"/>
      <c r="P162" s="191"/>
      <c r="Q162" s="106"/>
      <c r="R162" s="108"/>
      <c r="S162" s="108"/>
      <c r="T162" s="108"/>
      <c r="U162" s="191"/>
      <c r="V162" s="191"/>
      <c r="W162" s="108"/>
      <c r="X162" s="108"/>
      <c r="Y162" s="108"/>
      <c r="Z162" s="108"/>
      <c r="AA162" s="108"/>
      <c r="AB162" s="108"/>
      <c r="AC162" s="108"/>
      <c r="AD162" s="191"/>
      <c r="AE162" s="108"/>
      <c r="AF162" s="108"/>
      <c r="AG162" s="108"/>
      <c r="AH162" s="191"/>
      <c r="AI162" s="108"/>
      <c r="AJ162" s="108"/>
      <c r="AK162" s="108"/>
      <c r="AL162" s="191"/>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row>
    <row r="163" spans="1:58" ht="30" customHeight="1">
      <c r="A163" s="108"/>
      <c r="B163" s="108"/>
      <c r="C163" s="108"/>
      <c r="D163" s="106"/>
      <c r="E163" s="108"/>
      <c r="F163" s="108"/>
      <c r="G163" s="106"/>
      <c r="H163" s="106"/>
      <c r="I163" s="106"/>
      <c r="J163" s="106"/>
      <c r="K163" s="106"/>
      <c r="L163" s="106"/>
      <c r="M163" s="108"/>
      <c r="N163" s="108"/>
      <c r="O163" s="108"/>
      <c r="P163" s="191"/>
      <c r="Q163" s="106"/>
      <c r="R163" s="108"/>
      <c r="S163" s="108"/>
      <c r="T163" s="108"/>
      <c r="U163" s="191"/>
      <c r="V163" s="191"/>
      <c r="W163" s="108"/>
      <c r="X163" s="108"/>
      <c r="Y163" s="108"/>
      <c r="Z163" s="108"/>
      <c r="AA163" s="108"/>
      <c r="AB163" s="108"/>
      <c r="AC163" s="108"/>
      <c r="AD163" s="191"/>
      <c r="AE163" s="108"/>
      <c r="AF163" s="108"/>
      <c r="AG163" s="108"/>
      <c r="AH163" s="191"/>
      <c r="AI163" s="108"/>
      <c r="AJ163" s="108"/>
      <c r="AK163" s="108"/>
      <c r="AL163" s="191"/>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row>
    <row r="164" spans="1:58" ht="30" customHeight="1">
      <c r="A164" s="108"/>
      <c r="B164" s="108"/>
      <c r="C164" s="108"/>
      <c r="D164" s="106"/>
      <c r="E164" s="108"/>
      <c r="F164" s="108"/>
      <c r="G164" s="106"/>
      <c r="H164" s="106"/>
      <c r="I164" s="106"/>
      <c r="J164" s="106"/>
      <c r="K164" s="106"/>
      <c r="L164" s="106"/>
      <c r="M164" s="108"/>
      <c r="N164" s="108"/>
      <c r="O164" s="108"/>
      <c r="P164" s="191"/>
      <c r="Q164" s="106"/>
      <c r="R164" s="108"/>
      <c r="S164" s="108"/>
      <c r="T164" s="108"/>
      <c r="U164" s="191"/>
      <c r="V164" s="191"/>
      <c r="W164" s="108"/>
      <c r="X164" s="108"/>
      <c r="Y164" s="108"/>
      <c r="Z164" s="108"/>
      <c r="AA164" s="108"/>
      <c r="AB164" s="108"/>
      <c r="AC164" s="108"/>
      <c r="AD164" s="191"/>
      <c r="AE164" s="108"/>
      <c r="AF164" s="108"/>
      <c r="AG164" s="108"/>
      <c r="AH164" s="191"/>
      <c r="AI164" s="108"/>
      <c r="AJ164" s="108"/>
      <c r="AK164" s="108"/>
      <c r="AL164" s="191"/>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row>
    <row r="165" spans="1:58" ht="30" customHeight="1">
      <c r="A165" s="108"/>
      <c r="B165" s="108"/>
      <c r="C165" s="108"/>
      <c r="D165" s="106"/>
      <c r="E165" s="108"/>
      <c r="F165" s="108"/>
      <c r="G165" s="106"/>
      <c r="H165" s="106"/>
      <c r="I165" s="106"/>
      <c r="J165" s="106"/>
      <c r="K165" s="106"/>
      <c r="L165" s="106"/>
      <c r="M165" s="108"/>
      <c r="N165" s="108"/>
      <c r="O165" s="108"/>
      <c r="P165" s="191"/>
      <c r="Q165" s="106"/>
      <c r="R165" s="108"/>
      <c r="S165" s="108"/>
      <c r="T165" s="108"/>
      <c r="U165" s="191"/>
      <c r="V165" s="191"/>
      <c r="W165" s="108"/>
      <c r="X165" s="108"/>
      <c r="Y165" s="108"/>
      <c r="Z165" s="108"/>
      <c r="AA165" s="108"/>
      <c r="AB165" s="108"/>
      <c r="AC165" s="108"/>
      <c r="AD165" s="191"/>
      <c r="AE165" s="108"/>
      <c r="AF165" s="108"/>
      <c r="AG165" s="108"/>
      <c r="AH165" s="191"/>
      <c r="AI165" s="108"/>
      <c r="AJ165" s="108"/>
      <c r="AK165" s="108"/>
      <c r="AL165" s="191"/>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row>
    <row r="166" spans="1:58" ht="30" customHeight="1">
      <c r="A166" s="108"/>
      <c r="B166" s="108"/>
      <c r="C166" s="108"/>
      <c r="D166" s="106"/>
      <c r="E166" s="108"/>
      <c r="F166" s="108"/>
      <c r="G166" s="106"/>
      <c r="H166" s="106"/>
      <c r="I166" s="106"/>
      <c r="J166" s="106"/>
      <c r="K166" s="106"/>
      <c r="L166" s="106"/>
      <c r="M166" s="108"/>
      <c r="N166" s="108"/>
      <c r="O166" s="108"/>
      <c r="P166" s="191"/>
      <c r="Q166" s="106"/>
      <c r="R166" s="108"/>
      <c r="S166" s="108"/>
      <c r="T166" s="108"/>
      <c r="U166" s="191"/>
      <c r="V166" s="191"/>
      <c r="W166" s="108"/>
      <c r="X166" s="108"/>
      <c r="Y166" s="108"/>
      <c r="Z166" s="108"/>
      <c r="AA166" s="108"/>
      <c r="AB166" s="108"/>
      <c r="AC166" s="108"/>
      <c r="AD166" s="191"/>
      <c r="AE166" s="108"/>
      <c r="AF166" s="108"/>
      <c r="AG166" s="108"/>
      <c r="AH166" s="191"/>
      <c r="AI166" s="108"/>
      <c r="AJ166" s="108"/>
      <c r="AK166" s="108"/>
      <c r="AL166" s="191"/>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row>
    <row r="167" spans="1:58" ht="30" customHeight="1">
      <c r="A167" s="108"/>
      <c r="B167" s="108"/>
      <c r="C167" s="108"/>
      <c r="D167" s="106"/>
      <c r="E167" s="108"/>
      <c r="F167" s="108"/>
      <c r="G167" s="106"/>
      <c r="H167" s="106"/>
      <c r="I167" s="106"/>
      <c r="J167" s="106"/>
      <c r="K167" s="106"/>
      <c r="L167" s="106"/>
      <c r="M167" s="108"/>
      <c r="N167" s="108"/>
      <c r="O167" s="108"/>
      <c r="P167" s="191"/>
      <c r="Q167" s="106"/>
      <c r="R167" s="108"/>
      <c r="S167" s="108"/>
      <c r="T167" s="108"/>
      <c r="U167" s="191"/>
      <c r="V167" s="191"/>
      <c r="W167" s="108"/>
      <c r="X167" s="108"/>
      <c r="Y167" s="108"/>
      <c r="Z167" s="108"/>
      <c r="AA167" s="108"/>
      <c r="AB167" s="108"/>
      <c r="AC167" s="108"/>
      <c r="AD167" s="191"/>
      <c r="AE167" s="108"/>
      <c r="AF167" s="108"/>
      <c r="AG167" s="108"/>
      <c r="AH167" s="191"/>
      <c r="AI167" s="108"/>
      <c r="AJ167" s="108"/>
      <c r="AK167" s="108"/>
      <c r="AL167" s="191"/>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row>
    <row r="168" spans="1:58" ht="30" customHeight="1">
      <c r="A168" s="108"/>
      <c r="B168" s="108"/>
      <c r="C168" s="108"/>
      <c r="D168" s="106"/>
      <c r="E168" s="108"/>
      <c r="F168" s="108"/>
      <c r="G168" s="106"/>
      <c r="H168" s="106"/>
      <c r="I168" s="106"/>
      <c r="J168" s="106"/>
      <c r="K168" s="106"/>
      <c r="L168" s="106"/>
      <c r="M168" s="108"/>
      <c r="N168" s="108"/>
      <c r="O168" s="108"/>
      <c r="P168" s="191"/>
      <c r="Q168" s="106"/>
      <c r="R168" s="108"/>
      <c r="S168" s="108"/>
      <c r="T168" s="108"/>
      <c r="U168" s="191"/>
      <c r="V168" s="191"/>
      <c r="W168" s="108"/>
      <c r="X168" s="108"/>
      <c r="Y168" s="108"/>
      <c r="Z168" s="108"/>
      <c r="AA168" s="108"/>
      <c r="AB168" s="108"/>
      <c r="AC168" s="108"/>
      <c r="AD168" s="191"/>
      <c r="AE168" s="108"/>
      <c r="AF168" s="108"/>
      <c r="AG168" s="108"/>
      <c r="AH168" s="191"/>
      <c r="AI168" s="108"/>
      <c r="AJ168" s="108"/>
      <c r="AK168" s="108"/>
      <c r="AL168" s="191"/>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row>
    <row r="169" spans="1:58" ht="30" customHeight="1">
      <c r="A169" s="108"/>
      <c r="B169" s="108"/>
      <c r="C169" s="108"/>
      <c r="D169" s="106"/>
      <c r="E169" s="108"/>
      <c r="F169" s="108"/>
      <c r="G169" s="106"/>
      <c r="H169" s="106"/>
      <c r="I169" s="106"/>
      <c r="J169" s="106"/>
      <c r="K169" s="106"/>
      <c r="L169" s="106"/>
      <c r="M169" s="108"/>
      <c r="N169" s="108"/>
      <c r="O169" s="108"/>
      <c r="P169" s="191"/>
      <c r="Q169" s="106"/>
      <c r="R169" s="108"/>
      <c r="S169" s="108"/>
      <c r="T169" s="108"/>
      <c r="U169" s="191"/>
      <c r="V169" s="191"/>
      <c r="W169" s="108"/>
      <c r="X169" s="108"/>
      <c r="Y169" s="108"/>
      <c r="Z169" s="108"/>
      <c r="AA169" s="108"/>
      <c r="AB169" s="108"/>
      <c r="AC169" s="108"/>
      <c r="AD169" s="191"/>
      <c r="AE169" s="108"/>
      <c r="AF169" s="108"/>
      <c r="AG169" s="108"/>
      <c r="AH169" s="191"/>
      <c r="AI169" s="108"/>
      <c r="AJ169" s="108"/>
      <c r="AK169" s="108"/>
      <c r="AL169" s="191"/>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row>
    <row r="170" spans="1:58" ht="30" customHeight="1">
      <c r="A170" s="108"/>
      <c r="B170" s="108"/>
      <c r="C170" s="108"/>
      <c r="D170" s="106"/>
      <c r="E170" s="108"/>
      <c r="F170" s="108"/>
      <c r="G170" s="106"/>
      <c r="H170" s="106"/>
      <c r="I170" s="106"/>
      <c r="J170" s="106"/>
      <c r="K170" s="106"/>
      <c r="L170" s="106"/>
      <c r="M170" s="108"/>
      <c r="N170" s="108"/>
      <c r="O170" s="108"/>
      <c r="P170" s="191"/>
      <c r="Q170" s="106"/>
      <c r="R170" s="108"/>
      <c r="S170" s="108"/>
      <c r="T170" s="108"/>
      <c r="U170" s="191"/>
      <c r="V170" s="191"/>
      <c r="W170" s="108"/>
      <c r="X170" s="108"/>
      <c r="Y170" s="108"/>
      <c r="Z170" s="108"/>
      <c r="AA170" s="108"/>
      <c r="AB170" s="108"/>
      <c r="AC170" s="108"/>
      <c r="AD170" s="191"/>
      <c r="AE170" s="108"/>
      <c r="AF170" s="108"/>
      <c r="AG170" s="108"/>
      <c r="AH170" s="191"/>
      <c r="AI170" s="108"/>
      <c r="AJ170" s="108"/>
      <c r="AK170" s="108"/>
      <c r="AL170" s="191"/>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row>
    <row r="171" spans="1:58" ht="30" customHeight="1">
      <c r="A171" s="108"/>
      <c r="B171" s="108"/>
      <c r="C171" s="108"/>
      <c r="D171" s="106"/>
      <c r="E171" s="108"/>
      <c r="F171" s="108"/>
      <c r="G171" s="106"/>
      <c r="H171" s="106"/>
      <c r="I171" s="106"/>
      <c r="J171" s="106"/>
      <c r="K171" s="106"/>
      <c r="L171" s="106"/>
      <c r="M171" s="108"/>
      <c r="N171" s="108"/>
      <c r="O171" s="108"/>
      <c r="P171" s="191"/>
      <c r="Q171" s="106"/>
      <c r="R171" s="108"/>
      <c r="S171" s="108"/>
      <c r="T171" s="108"/>
      <c r="U171" s="191"/>
      <c r="V171" s="191"/>
      <c r="W171" s="108"/>
      <c r="X171" s="108"/>
      <c r="Y171" s="108"/>
      <c r="Z171" s="108"/>
      <c r="AA171" s="108"/>
      <c r="AB171" s="108"/>
      <c r="AC171" s="108"/>
      <c r="AD171" s="191"/>
      <c r="AE171" s="108"/>
      <c r="AF171" s="108"/>
      <c r="AG171" s="108"/>
      <c r="AH171" s="191"/>
      <c r="AI171" s="108"/>
      <c r="AJ171" s="108"/>
      <c r="AK171" s="108"/>
      <c r="AL171" s="191"/>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row>
    <row r="172" spans="1:58" ht="30" customHeight="1">
      <c r="A172" s="108"/>
      <c r="B172" s="108"/>
      <c r="C172" s="108"/>
      <c r="D172" s="106"/>
      <c r="E172" s="108"/>
      <c r="F172" s="108"/>
      <c r="G172" s="106"/>
      <c r="H172" s="106"/>
      <c r="I172" s="106"/>
      <c r="J172" s="106"/>
      <c r="K172" s="106"/>
      <c r="L172" s="106"/>
      <c r="M172" s="108"/>
      <c r="N172" s="108"/>
      <c r="O172" s="108"/>
      <c r="P172" s="191"/>
      <c r="Q172" s="106"/>
      <c r="R172" s="108"/>
      <c r="S172" s="108"/>
      <c r="T172" s="108"/>
      <c r="U172" s="191"/>
      <c r="V172" s="191"/>
      <c r="W172" s="108"/>
      <c r="X172" s="108"/>
      <c r="Y172" s="108"/>
      <c r="Z172" s="108"/>
      <c r="AA172" s="108"/>
      <c r="AB172" s="108"/>
      <c r="AC172" s="108"/>
      <c r="AD172" s="191"/>
      <c r="AE172" s="108"/>
      <c r="AF172" s="108"/>
      <c r="AG172" s="108"/>
      <c r="AH172" s="191"/>
      <c r="AI172" s="108"/>
      <c r="AJ172" s="108"/>
      <c r="AK172" s="108"/>
      <c r="AL172" s="191"/>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row>
    <row r="173" spans="1:58" ht="30" customHeight="1">
      <c r="A173" s="108"/>
      <c r="B173" s="108"/>
      <c r="C173" s="108"/>
      <c r="D173" s="106"/>
      <c r="E173" s="108"/>
      <c r="F173" s="108"/>
      <c r="G173" s="106"/>
      <c r="H173" s="106"/>
      <c r="I173" s="106"/>
      <c r="J173" s="106"/>
      <c r="K173" s="106"/>
      <c r="L173" s="106"/>
      <c r="M173" s="108"/>
      <c r="N173" s="108"/>
      <c r="O173" s="108"/>
      <c r="P173" s="191"/>
      <c r="Q173" s="106"/>
      <c r="R173" s="108"/>
      <c r="S173" s="108"/>
      <c r="T173" s="108"/>
      <c r="U173" s="191"/>
      <c r="V173" s="191"/>
      <c r="W173" s="108"/>
      <c r="X173" s="108"/>
      <c r="Y173" s="108"/>
      <c r="Z173" s="108"/>
      <c r="AA173" s="108"/>
      <c r="AB173" s="108"/>
      <c r="AC173" s="108"/>
      <c r="AD173" s="191"/>
      <c r="AE173" s="108"/>
      <c r="AF173" s="108"/>
      <c r="AG173" s="108"/>
      <c r="AH173" s="191"/>
      <c r="AI173" s="108"/>
      <c r="AJ173" s="108"/>
      <c r="AK173" s="108"/>
      <c r="AL173" s="191"/>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row>
    <row r="174" spans="1:58" ht="30" customHeight="1">
      <c r="A174" s="108"/>
      <c r="B174" s="108"/>
      <c r="C174" s="108"/>
      <c r="D174" s="106"/>
      <c r="E174" s="108"/>
      <c r="F174" s="108"/>
      <c r="G174" s="106"/>
      <c r="H174" s="106"/>
      <c r="I174" s="106"/>
      <c r="J174" s="106"/>
      <c r="K174" s="106"/>
      <c r="L174" s="106"/>
      <c r="M174" s="108"/>
      <c r="N174" s="108"/>
      <c r="O174" s="108"/>
      <c r="P174" s="191"/>
      <c r="Q174" s="106"/>
      <c r="R174" s="108"/>
      <c r="S174" s="108"/>
      <c r="T174" s="108"/>
      <c r="U174" s="191"/>
      <c r="V174" s="191"/>
      <c r="W174" s="108"/>
      <c r="X174" s="108"/>
      <c r="Y174" s="108"/>
      <c r="Z174" s="108"/>
      <c r="AA174" s="108"/>
      <c r="AB174" s="108"/>
      <c r="AC174" s="108"/>
      <c r="AD174" s="191"/>
      <c r="AE174" s="108"/>
      <c r="AF174" s="108"/>
      <c r="AG174" s="108"/>
      <c r="AH174" s="191"/>
      <c r="AI174" s="108"/>
      <c r="AJ174" s="108"/>
      <c r="AK174" s="108"/>
      <c r="AL174" s="191"/>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row>
    <row r="175" spans="1:58" ht="30" customHeight="1">
      <c r="A175" s="108"/>
      <c r="B175" s="108"/>
      <c r="C175" s="108"/>
      <c r="D175" s="106"/>
      <c r="E175" s="108"/>
      <c r="F175" s="108"/>
      <c r="G175" s="106"/>
      <c r="H175" s="106"/>
      <c r="I175" s="106"/>
      <c r="J175" s="106"/>
      <c r="K175" s="106"/>
      <c r="L175" s="106"/>
      <c r="M175" s="108"/>
      <c r="N175" s="108"/>
      <c r="O175" s="108"/>
      <c r="P175" s="191"/>
      <c r="Q175" s="106"/>
      <c r="R175" s="108"/>
      <c r="S175" s="108"/>
      <c r="T175" s="108"/>
      <c r="U175" s="191"/>
      <c r="V175" s="191"/>
      <c r="W175" s="108"/>
      <c r="X175" s="108"/>
      <c r="Y175" s="108"/>
      <c r="Z175" s="108"/>
      <c r="AA175" s="108"/>
      <c r="AB175" s="108"/>
      <c r="AC175" s="108"/>
      <c r="AD175" s="191"/>
      <c r="AE175" s="108"/>
      <c r="AF175" s="108"/>
      <c r="AG175" s="108"/>
      <c r="AH175" s="191"/>
      <c r="AI175" s="108"/>
      <c r="AJ175" s="108"/>
      <c r="AK175" s="108"/>
      <c r="AL175" s="191"/>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row>
    <row r="176" spans="1:58" ht="30" customHeight="1">
      <c r="A176" s="108"/>
      <c r="B176" s="108"/>
      <c r="C176" s="108"/>
      <c r="D176" s="106"/>
      <c r="E176" s="108"/>
      <c r="F176" s="108"/>
      <c r="G176" s="106"/>
      <c r="H176" s="106"/>
      <c r="I176" s="106"/>
      <c r="J176" s="106"/>
      <c r="K176" s="106"/>
      <c r="L176" s="106"/>
      <c r="M176" s="108"/>
      <c r="N176" s="108"/>
      <c r="O176" s="108"/>
      <c r="P176" s="191"/>
      <c r="Q176" s="106"/>
      <c r="R176" s="108"/>
      <c r="S176" s="108"/>
      <c r="T176" s="108"/>
      <c r="U176" s="191"/>
      <c r="V176" s="191"/>
      <c r="W176" s="108"/>
      <c r="X176" s="108"/>
      <c r="Y176" s="108"/>
      <c r="Z176" s="108"/>
      <c r="AA176" s="108"/>
      <c r="AB176" s="108"/>
      <c r="AC176" s="108"/>
      <c r="AD176" s="191"/>
      <c r="AE176" s="108"/>
      <c r="AF176" s="108"/>
      <c r="AG176" s="108"/>
      <c r="AH176" s="191"/>
      <c r="AI176" s="108"/>
      <c r="AJ176" s="108"/>
      <c r="AK176" s="108"/>
      <c r="AL176" s="191"/>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row>
    <row r="177" spans="1:58" ht="30" customHeight="1">
      <c r="A177" s="108"/>
      <c r="B177" s="108"/>
      <c r="C177" s="108"/>
      <c r="D177" s="106"/>
      <c r="E177" s="108"/>
      <c r="F177" s="108"/>
      <c r="G177" s="106"/>
      <c r="H177" s="106"/>
      <c r="I177" s="106"/>
      <c r="J177" s="106"/>
      <c r="K177" s="106"/>
      <c r="L177" s="106"/>
      <c r="M177" s="108"/>
      <c r="N177" s="108"/>
      <c r="O177" s="108"/>
      <c r="P177" s="191"/>
      <c r="Q177" s="106"/>
      <c r="R177" s="108"/>
      <c r="S177" s="108"/>
      <c r="T177" s="108"/>
      <c r="U177" s="191"/>
      <c r="V177" s="191"/>
      <c r="W177" s="108"/>
      <c r="X177" s="108"/>
      <c r="Y177" s="108"/>
      <c r="Z177" s="108"/>
      <c r="AA177" s="108"/>
      <c r="AB177" s="108"/>
      <c r="AC177" s="108"/>
      <c r="AD177" s="191"/>
      <c r="AE177" s="108"/>
      <c r="AF177" s="108"/>
      <c r="AG177" s="108"/>
      <c r="AH177" s="191"/>
      <c r="AI177" s="108"/>
      <c r="AJ177" s="108"/>
      <c r="AK177" s="108"/>
      <c r="AL177" s="191"/>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row>
    <row r="178" spans="1:58" ht="30" customHeight="1">
      <c r="A178" s="108"/>
      <c r="B178" s="108"/>
      <c r="C178" s="108"/>
      <c r="D178" s="106"/>
      <c r="E178" s="108"/>
      <c r="F178" s="108"/>
      <c r="G178" s="106"/>
      <c r="H178" s="106"/>
      <c r="I178" s="106"/>
      <c r="J178" s="106"/>
      <c r="K178" s="106"/>
      <c r="L178" s="106"/>
      <c r="M178" s="108"/>
      <c r="N178" s="108"/>
      <c r="O178" s="108"/>
      <c r="P178" s="191"/>
      <c r="Q178" s="106"/>
      <c r="R178" s="108"/>
      <c r="S178" s="108"/>
      <c r="T178" s="108"/>
      <c r="U178" s="191"/>
      <c r="V178" s="191"/>
      <c r="W178" s="108"/>
      <c r="X178" s="108"/>
      <c r="Y178" s="108"/>
      <c r="Z178" s="108"/>
      <c r="AA178" s="108"/>
      <c r="AB178" s="108"/>
      <c r="AC178" s="108"/>
      <c r="AD178" s="191"/>
      <c r="AE178" s="108"/>
      <c r="AF178" s="108"/>
      <c r="AG178" s="108"/>
      <c r="AH178" s="191"/>
      <c r="AI178" s="108"/>
      <c r="AJ178" s="108"/>
      <c r="AK178" s="108"/>
      <c r="AL178" s="191"/>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row>
    <row r="179" spans="1:58" ht="30" customHeight="1">
      <c r="A179" s="108"/>
      <c r="B179" s="108"/>
      <c r="C179" s="108"/>
      <c r="D179" s="106"/>
      <c r="E179" s="108"/>
      <c r="F179" s="108"/>
      <c r="G179" s="106"/>
      <c r="H179" s="106"/>
      <c r="I179" s="106"/>
      <c r="J179" s="106"/>
      <c r="K179" s="106"/>
      <c r="L179" s="106"/>
      <c r="M179" s="108"/>
      <c r="N179" s="108"/>
      <c r="O179" s="108"/>
      <c r="P179" s="191"/>
      <c r="Q179" s="106"/>
      <c r="R179" s="108"/>
      <c r="S179" s="108"/>
      <c r="T179" s="108"/>
      <c r="U179" s="191"/>
      <c r="V179" s="191"/>
      <c r="W179" s="108"/>
      <c r="X179" s="108"/>
      <c r="Y179" s="108"/>
      <c r="Z179" s="108"/>
      <c r="AA179" s="108"/>
      <c r="AB179" s="108"/>
      <c r="AC179" s="108"/>
      <c r="AD179" s="191"/>
      <c r="AE179" s="108"/>
      <c r="AF179" s="108"/>
      <c r="AG179" s="108"/>
      <c r="AH179" s="191"/>
      <c r="AI179" s="108"/>
      <c r="AJ179" s="108"/>
      <c r="AK179" s="108"/>
      <c r="AL179" s="191"/>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row>
    <row r="180" spans="1:58" ht="30" customHeight="1">
      <c r="A180" s="108"/>
      <c r="B180" s="108"/>
      <c r="C180" s="108"/>
      <c r="D180" s="106"/>
      <c r="E180" s="108"/>
      <c r="F180" s="108"/>
      <c r="G180" s="106"/>
      <c r="H180" s="106"/>
      <c r="I180" s="106"/>
      <c r="J180" s="106"/>
      <c r="K180" s="106"/>
      <c r="L180" s="106"/>
      <c r="M180" s="108"/>
      <c r="N180" s="108"/>
      <c r="O180" s="108"/>
      <c r="P180" s="191"/>
      <c r="Q180" s="106"/>
      <c r="R180" s="108"/>
      <c r="S180" s="108"/>
      <c r="T180" s="108"/>
      <c r="U180" s="191"/>
      <c r="V180" s="191"/>
      <c r="W180" s="108"/>
      <c r="X180" s="108"/>
      <c r="Y180" s="108"/>
      <c r="Z180" s="108"/>
      <c r="AA180" s="108"/>
      <c r="AB180" s="108"/>
      <c r="AC180" s="108"/>
      <c r="AD180" s="191"/>
      <c r="AE180" s="108"/>
      <c r="AF180" s="108"/>
      <c r="AG180" s="108"/>
      <c r="AH180" s="191"/>
      <c r="AI180" s="108"/>
      <c r="AJ180" s="108"/>
      <c r="AK180" s="108"/>
      <c r="AL180" s="191"/>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row>
    <row r="181" spans="1:58" ht="30" customHeight="1">
      <c r="A181" s="108"/>
      <c r="B181" s="108"/>
      <c r="C181" s="108"/>
      <c r="D181" s="106"/>
      <c r="E181" s="108"/>
      <c r="F181" s="108"/>
      <c r="G181" s="106"/>
      <c r="H181" s="106"/>
      <c r="I181" s="106"/>
      <c r="J181" s="106"/>
      <c r="K181" s="106"/>
      <c r="L181" s="106"/>
      <c r="M181" s="108"/>
      <c r="N181" s="108"/>
      <c r="O181" s="108"/>
      <c r="P181" s="191"/>
      <c r="Q181" s="106"/>
      <c r="R181" s="108"/>
      <c r="S181" s="108"/>
      <c r="T181" s="108"/>
      <c r="U181" s="191"/>
      <c r="V181" s="191"/>
      <c r="W181" s="108"/>
      <c r="X181" s="108"/>
      <c r="Y181" s="108"/>
      <c r="Z181" s="108"/>
      <c r="AA181" s="108"/>
      <c r="AB181" s="108"/>
      <c r="AC181" s="108"/>
      <c r="AD181" s="191"/>
      <c r="AE181" s="108"/>
      <c r="AF181" s="108"/>
      <c r="AG181" s="108"/>
      <c r="AH181" s="191"/>
      <c r="AI181" s="108"/>
      <c r="AJ181" s="108"/>
      <c r="AK181" s="108"/>
      <c r="AL181" s="191"/>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row>
    <row r="182" spans="1:58" ht="30" customHeight="1">
      <c r="A182" s="108"/>
      <c r="B182" s="108"/>
      <c r="C182" s="108"/>
      <c r="D182" s="106"/>
      <c r="E182" s="108"/>
      <c r="F182" s="108"/>
      <c r="G182" s="106"/>
      <c r="H182" s="106"/>
      <c r="I182" s="106"/>
      <c r="J182" s="106"/>
      <c r="K182" s="106"/>
      <c r="L182" s="106"/>
      <c r="M182" s="108"/>
      <c r="N182" s="108"/>
      <c r="O182" s="108"/>
      <c r="P182" s="191"/>
      <c r="Q182" s="106"/>
      <c r="R182" s="108"/>
      <c r="S182" s="108"/>
      <c r="T182" s="108"/>
      <c r="U182" s="191"/>
      <c r="V182" s="191"/>
      <c r="W182" s="108"/>
      <c r="X182" s="108"/>
      <c r="Y182" s="108"/>
      <c r="Z182" s="108"/>
      <c r="AA182" s="108"/>
      <c r="AB182" s="108"/>
      <c r="AC182" s="108"/>
      <c r="AD182" s="191"/>
      <c r="AE182" s="108"/>
      <c r="AF182" s="108"/>
      <c r="AG182" s="108"/>
      <c r="AH182" s="191"/>
      <c r="AI182" s="108"/>
      <c r="AJ182" s="108"/>
      <c r="AK182" s="108"/>
      <c r="AL182" s="191"/>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row>
    <row r="183" spans="1:58" ht="30" customHeight="1">
      <c r="A183" s="108"/>
      <c r="B183" s="108"/>
      <c r="C183" s="108"/>
      <c r="D183" s="106"/>
      <c r="E183" s="108"/>
      <c r="F183" s="108"/>
      <c r="G183" s="106"/>
      <c r="H183" s="106"/>
      <c r="I183" s="106"/>
      <c r="J183" s="106"/>
      <c r="K183" s="106"/>
      <c r="L183" s="106"/>
      <c r="M183" s="108"/>
      <c r="N183" s="108"/>
      <c r="O183" s="108"/>
      <c r="P183" s="191"/>
      <c r="Q183" s="106"/>
      <c r="R183" s="108"/>
      <c r="S183" s="108"/>
      <c r="T183" s="108"/>
      <c r="U183" s="191"/>
      <c r="V183" s="191"/>
      <c r="W183" s="108"/>
      <c r="X183" s="108"/>
      <c r="Y183" s="108"/>
      <c r="Z183" s="108"/>
      <c r="AA183" s="108"/>
      <c r="AB183" s="108"/>
      <c r="AC183" s="108"/>
      <c r="AD183" s="191"/>
      <c r="AE183" s="108"/>
      <c r="AF183" s="108"/>
      <c r="AG183" s="108"/>
      <c r="AH183" s="191"/>
      <c r="AI183" s="108"/>
      <c r="AJ183" s="108"/>
      <c r="AK183" s="108"/>
      <c r="AL183" s="191"/>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row>
    <row r="184" spans="1:58" ht="30" customHeight="1">
      <c r="A184" s="108"/>
      <c r="B184" s="108"/>
      <c r="C184" s="108"/>
      <c r="D184" s="106"/>
      <c r="E184" s="108"/>
      <c r="F184" s="108"/>
      <c r="G184" s="106"/>
      <c r="H184" s="106"/>
      <c r="I184" s="106"/>
      <c r="J184" s="106"/>
      <c r="K184" s="106"/>
      <c r="L184" s="106"/>
      <c r="M184" s="108"/>
      <c r="N184" s="108"/>
      <c r="O184" s="108"/>
      <c r="P184" s="191"/>
      <c r="Q184" s="106"/>
      <c r="R184" s="108"/>
      <c r="S184" s="108"/>
      <c r="T184" s="108"/>
      <c r="U184" s="191"/>
      <c r="V184" s="191"/>
      <c r="W184" s="108"/>
      <c r="X184" s="108"/>
      <c r="Y184" s="108"/>
      <c r="Z184" s="108"/>
      <c r="AA184" s="108"/>
      <c r="AB184" s="108"/>
      <c r="AC184" s="108"/>
      <c r="AD184" s="191"/>
      <c r="AE184" s="108"/>
      <c r="AF184" s="108"/>
      <c r="AG184" s="108"/>
      <c r="AH184" s="191"/>
      <c r="AI184" s="108"/>
      <c r="AJ184" s="108"/>
      <c r="AK184" s="108"/>
      <c r="AL184" s="191"/>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row>
    <row r="185" spans="1:58" ht="30" customHeight="1">
      <c r="A185" s="108"/>
      <c r="B185" s="108"/>
      <c r="C185" s="108"/>
      <c r="D185" s="106"/>
      <c r="E185" s="108"/>
      <c r="F185" s="108"/>
      <c r="G185" s="106"/>
      <c r="H185" s="106"/>
      <c r="I185" s="106"/>
      <c r="J185" s="106"/>
      <c r="K185" s="106"/>
      <c r="L185" s="106"/>
      <c r="M185" s="108"/>
      <c r="N185" s="108"/>
      <c r="O185" s="108"/>
      <c r="P185" s="191"/>
      <c r="Q185" s="106"/>
      <c r="R185" s="108"/>
      <c r="S185" s="108"/>
      <c r="T185" s="108"/>
      <c r="U185" s="191"/>
      <c r="V185" s="191"/>
      <c r="W185" s="108"/>
      <c r="X185" s="108"/>
      <c r="Y185" s="108"/>
      <c r="Z185" s="108"/>
      <c r="AA185" s="108"/>
      <c r="AB185" s="108"/>
      <c r="AC185" s="108"/>
      <c r="AD185" s="191"/>
      <c r="AE185" s="108"/>
      <c r="AF185" s="108"/>
      <c r="AG185" s="108"/>
      <c r="AH185" s="191"/>
      <c r="AI185" s="108"/>
      <c r="AJ185" s="108"/>
      <c r="AK185" s="108"/>
      <c r="AL185" s="191"/>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row>
    <row r="186" spans="1:58" ht="30" customHeight="1">
      <c r="A186" s="108"/>
      <c r="B186" s="108"/>
      <c r="C186" s="108"/>
      <c r="D186" s="106"/>
      <c r="E186" s="108"/>
      <c r="F186" s="108"/>
      <c r="G186" s="106"/>
      <c r="H186" s="106"/>
      <c r="I186" s="106"/>
      <c r="J186" s="106"/>
      <c r="K186" s="106"/>
      <c r="L186" s="106"/>
      <c r="M186" s="108"/>
      <c r="N186" s="108"/>
      <c r="O186" s="108"/>
      <c r="P186" s="191"/>
      <c r="Q186" s="106"/>
      <c r="R186" s="108"/>
      <c r="S186" s="108"/>
      <c r="T186" s="108"/>
      <c r="U186" s="191"/>
      <c r="V186" s="191"/>
      <c r="W186" s="108"/>
      <c r="X186" s="108"/>
      <c r="Y186" s="108"/>
      <c r="Z186" s="108"/>
      <c r="AA186" s="108"/>
      <c r="AB186" s="108"/>
      <c r="AC186" s="108"/>
      <c r="AD186" s="191"/>
      <c r="AE186" s="108"/>
      <c r="AF186" s="108"/>
      <c r="AG186" s="108"/>
      <c r="AH186" s="191"/>
      <c r="AI186" s="108"/>
      <c r="AJ186" s="108"/>
      <c r="AK186" s="108"/>
      <c r="AL186" s="191"/>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row>
    <row r="187" spans="1:58" ht="30" customHeight="1">
      <c r="A187" s="108"/>
      <c r="B187" s="108"/>
      <c r="C187" s="108"/>
      <c r="D187" s="106"/>
      <c r="E187" s="108"/>
      <c r="F187" s="108"/>
      <c r="G187" s="106"/>
      <c r="H187" s="106"/>
      <c r="I187" s="106"/>
      <c r="J187" s="106"/>
      <c r="K187" s="106"/>
      <c r="L187" s="106"/>
      <c r="M187" s="108"/>
      <c r="N187" s="108"/>
      <c r="O187" s="108"/>
      <c r="P187" s="191"/>
      <c r="Q187" s="106"/>
      <c r="R187" s="108"/>
      <c r="S187" s="108"/>
      <c r="T187" s="108"/>
      <c r="U187" s="191"/>
      <c r="V187" s="191"/>
      <c r="W187" s="108"/>
      <c r="X187" s="108"/>
      <c r="Y187" s="108"/>
      <c r="Z187" s="108"/>
      <c r="AA187" s="108"/>
      <c r="AB187" s="108"/>
      <c r="AC187" s="108"/>
      <c r="AD187" s="191"/>
      <c r="AE187" s="108"/>
      <c r="AF187" s="108"/>
      <c r="AG187" s="108"/>
      <c r="AH187" s="191"/>
      <c r="AI187" s="108"/>
      <c r="AJ187" s="108"/>
      <c r="AK187" s="108"/>
      <c r="AL187" s="191"/>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row>
    <row r="188" spans="1:58" ht="30" customHeight="1">
      <c r="A188" s="108"/>
      <c r="B188" s="108"/>
      <c r="C188" s="108"/>
      <c r="D188" s="106"/>
      <c r="E188" s="108"/>
      <c r="F188" s="108"/>
      <c r="G188" s="106"/>
      <c r="H188" s="106"/>
      <c r="I188" s="106"/>
      <c r="J188" s="106"/>
      <c r="K188" s="106"/>
      <c r="L188" s="106"/>
      <c r="M188" s="108"/>
      <c r="N188" s="108"/>
      <c r="O188" s="108"/>
      <c r="P188" s="191"/>
      <c r="Q188" s="106"/>
      <c r="R188" s="108"/>
      <c r="S188" s="108"/>
      <c r="T188" s="108"/>
      <c r="U188" s="191"/>
      <c r="V188" s="191"/>
      <c r="W188" s="108"/>
      <c r="X188" s="108"/>
      <c r="Y188" s="108"/>
      <c r="Z188" s="108"/>
      <c r="AA188" s="108"/>
      <c r="AB188" s="108"/>
      <c r="AC188" s="108"/>
      <c r="AD188" s="191"/>
      <c r="AE188" s="108"/>
      <c r="AF188" s="108"/>
      <c r="AG188" s="108"/>
      <c r="AH188" s="191"/>
      <c r="AI188" s="108"/>
      <c r="AJ188" s="108"/>
      <c r="AK188" s="108"/>
      <c r="AL188" s="191"/>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row>
    <row r="189" spans="1:58" ht="30" customHeight="1">
      <c r="A189" s="108"/>
      <c r="B189" s="108"/>
      <c r="C189" s="108"/>
      <c r="D189" s="106"/>
      <c r="E189" s="108"/>
      <c r="F189" s="108"/>
      <c r="G189" s="106"/>
      <c r="H189" s="106"/>
      <c r="I189" s="106"/>
      <c r="J189" s="106"/>
      <c r="K189" s="106"/>
      <c r="L189" s="106"/>
      <c r="M189" s="108"/>
      <c r="N189" s="108"/>
      <c r="O189" s="108"/>
      <c r="P189" s="191"/>
      <c r="Q189" s="106"/>
      <c r="R189" s="108"/>
      <c r="S189" s="108"/>
      <c r="T189" s="108"/>
      <c r="U189" s="191"/>
      <c r="V189" s="191"/>
      <c r="W189" s="108"/>
      <c r="X189" s="108"/>
      <c r="Y189" s="108"/>
      <c r="Z189" s="108"/>
      <c r="AA189" s="108"/>
      <c r="AB189" s="108"/>
      <c r="AC189" s="108"/>
      <c r="AD189" s="191"/>
      <c r="AE189" s="108"/>
      <c r="AF189" s="108"/>
      <c r="AG189" s="108"/>
      <c r="AH189" s="191"/>
      <c r="AI189" s="108"/>
      <c r="AJ189" s="108"/>
      <c r="AK189" s="108"/>
      <c r="AL189" s="191"/>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row>
    <row r="190" spans="1:58" ht="30" customHeight="1">
      <c r="A190" s="108"/>
      <c r="B190" s="108"/>
      <c r="C190" s="108"/>
      <c r="D190" s="106"/>
      <c r="E190" s="108"/>
      <c r="F190" s="108"/>
      <c r="G190" s="106"/>
      <c r="H190" s="106"/>
      <c r="I190" s="106"/>
      <c r="J190" s="106"/>
      <c r="K190" s="106"/>
      <c r="L190" s="106"/>
      <c r="M190" s="108"/>
      <c r="N190" s="108"/>
      <c r="O190" s="108"/>
      <c r="P190" s="191"/>
      <c r="Q190" s="106"/>
      <c r="R190" s="108"/>
      <c r="S190" s="108"/>
      <c r="T190" s="108"/>
      <c r="U190" s="191"/>
      <c r="V190" s="191"/>
      <c r="W190" s="108"/>
      <c r="X190" s="108"/>
      <c r="Y190" s="108"/>
      <c r="Z190" s="108"/>
      <c r="AA190" s="108"/>
      <c r="AB190" s="108"/>
      <c r="AC190" s="108"/>
      <c r="AD190" s="191"/>
      <c r="AE190" s="108"/>
      <c r="AF190" s="108"/>
      <c r="AG190" s="108"/>
      <c r="AH190" s="191"/>
      <c r="AI190" s="108"/>
      <c r="AJ190" s="108"/>
      <c r="AK190" s="108"/>
      <c r="AL190" s="191"/>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row>
    <row r="191" spans="1:58" ht="30" customHeight="1">
      <c r="A191" s="108"/>
      <c r="B191" s="108"/>
      <c r="C191" s="108"/>
      <c r="D191" s="106"/>
      <c r="E191" s="108"/>
      <c r="F191" s="108"/>
      <c r="G191" s="106"/>
      <c r="H191" s="106"/>
      <c r="I191" s="106"/>
      <c r="J191" s="106"/>
      <c r="K191" s="106"/>
      <c r="L191" s="106"/>
      <c r="M191" s="108"/>
      <c r="N191" s="108"/>
      <c r="O191" s="108"/>
      <c r="P191" s="191"/>
      <c r="Q191" s="106"/>
      <c r="R191" s="108"/>
      <c r="S191" s="108"/>
      <c r="T191" s="108"/>
      <c r="U191" s="191"/>
      <c r="V191" s="191"/>
      <c r="W191" s="108"/>
      <c r="X191" s="108"/>
      <c r="Y191" s="108"/>
      <c r="Z191" s="108"/>
      <c r="AA191" s="108"/>
      <c r="AB191" s="108"/>
      <c r="AC191" s="108"/>
      <c r="AD191" s="191"/>
      <c r="AE191" s="108"/>
      <c r="AF191" s="108"/>
      <c r="AG191" s="108"/>
      <c r="AH191" s="191"/>
      <c r="AI191" s="108"/>
      <c r="AJ191" s="108"/>
      <c r="AK191" s="108"/>
      <c r="AL191" s="191"/>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row>
    <row r="192" spans="1:58" ht="30" customHeight="1">
      <c r="A192" s="108"/>
      <c r="B192" s="108"/>
      <c r="C192" s="108"/>
      <c r="D192" s="106"/>
      <c r="E192" s="108"/>
      <c r="F192" s="108"/>
      <c r="G192" s="106"/>
      <c r="H192" s="106"/>
      <c r="I192" s="106"/>
      <c r="J192" s="106"/>
      <c r="K192" s="106"/>
      <c r="L192" s="106"/>
      <c r="M192" s="108"/>
      <c r="N192" s="108"/>
      <c r="O192" s="108"/>
      <c r="P192" s="191"/>
      <c r="Q192" s="106"/>
      <c r="R192" s="108"/>
      <c r="S192" s="108"/>
      <c r="T192" s="108"/>
      <c r="U192" s="191"/>
      <c r="V192" s="191"/>
      <c r="W192" s="108"/>
      <c r="X192" s="108"/>
      <c r="Y192" s="108"/>
      <c r="Z192" s="108"/>
      <c r="AA192" s="108"/>
      <c r="AB192" s="108"/>
      <c r="AC192" s="108"/>
      <c r="AD192" s="191"/>
      <c r="AE192" s="108"/>
      <c r="AF192" s="108"/>
      <c r="AG192" s="108"/>
      <c r="AH192" s="191"/>
      <c r="AI192" s="108"/>
      <c r="AJ192" s="108"/>
      <c r="AK192" s="108"/>
      <c r="AL192" s="191"/>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row>
    <row r="193" spans="1:58" ht="30" customHeight="1">
      <c r="A193" s="108"/>
      <c r="B193" s="108"/>
      <c r="C193" s="108"/>
      <c r="D193" s="106"/>
      <c r="E193" s="108"/>
      <c r="F193" s="108"/>
      <c r="G193" s="106"/>
      <c r="H193" s="106"/>
      <c r="I193" s="106"/>
      <c r="J193" s="106"/>
      <c r="K193" s="106"/>
      <c r="L193" s="106"/>
      <c r="M193" s="108"/>
      <c r="N193" s="108"/>
      <c r="O193" s="108"/>
      <c r="P193" s="191"/>
      <c r="Q193" s="106"/>
      <c r="R193" s="108"/>
      <c r="S193" s="108"/>
      <c r="T193" s="108"/>
      <c r="U193" s="191"/>
      <c r="V193" s="191"/>
      <c r="W193" s="108"/>
      <c r="X193" s="108"/>
      <c r="Y193" s="108"/>
      <c r="Z193" s="108"/>
      <c r="AA193" s="108"/>
      <c r="AB193" s="108"/>
      <c r="AC193" s="108"/>
      <c r="AD193" s="191"/>
      <c r="AE193" s="108"/>
      <c r="AF193" s="108"/>
      <c r="AG193" s="108"/>
      <c r="AH193" s="191"/>
      <c r="AI193" s="108"/>
      <c r="AJ193" s="108"/>
      <c r="AK193" s="108"/>
      <c r="AL193" s="191"/>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row>
    <row r="194" spans="1:58" ht="30" customHeight="1">
      <c r="A194" s="108"/>
      <c r="B194" s="108"/>
      <c r="C194" s="108"/>
      <c r="D194" s="106"/>
      <c r="E194" s="108"/>
      <c r="F194" s="108"/>
      <c r="G194" s="106"/>
      <c r="H194" s="106"/>
      <c r="I194" s="106"/>
      <c r="J194" s="106"/>
      <c r="K194" s="106"/>
      <c r="L194" s="106"/>
      <c r="M194" s="108"/>
      <c r="N194" s="108"/>
      <c r="O194" s="108"/>
      <c r="P194" s="191"/>
      <c r="Q194" s="106"/>
      <c r="R194" s="108"/>
      <c r="S194" s="108"/>
      <c r="T194" s="108"/>
      <c r="U194" s="191"/>
      <c r="V194" s="191"/>
      <c r="W194" s="108"/>
      <c r="X194" s="108"/>
      <c r="Y194" s="108"/>
      <c r="Z194" s="108"/>
      <c r="AA194" s="108"/>
      <c r="AB194" s="108"/>
      <c r="AC194" s="108"/>
      <c r="AD194" s="191"/>
      <c r="AE194" s="108"/>
      <c r="AF194" s="108"/>
      <c r="AG194" s="108"/>
      <c r="AH194" s="191"/>
      <c r="AI194" s="108"/>
      <c r="AJ194" s="108"/>
      <c r="AK194" s="108"/>
      <c r="AL194" s="191"/>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row>
    <row r="195" spans="1:58" ht="30" customHeight="1">
      <c r="A195" s="108"/>
      <c r="B195" s="108"/>
      <c r="C195" s="108"/>
      <c r="D195" s="106"/>
      <c r="E195" s="108"/>
      <c r="F195" s="108"/>
      <c r="G195" s="106"/>
      <c r="H195" s="106"/>
      <c r="I195" s="106"/>
      <c r="J195" s="106"/>
      <c r="K195" s="106"/>
      <c r="L195" s="106"/>
      <c r="M195" s="108"/>
      <c r="N195" s="108"/>
      <c r="O195" s="108"/>
      <c r="P195" s="191"/>
      <c r="Q195" s="106"/>
      <c r="R195" s="108"/>
      <c r="S195" s="108"/>
      <c r="T195" s="108"/>
      <c r="U195" s="191"/>
      <c r="V195" s="191"/>
      <c r="W195" s="108"/>
      <c r="X195" s="108"/>
      <c r="Y195" s="108"/>
      <c r="Z195" s="108"/>
      <c r="AA195" s="108"/>
      <c r="AB195" s="108"/>
      <c r="AC195" s="108"/>
      <c r="AD195" s="191"/>
      <c r="AE195" s="108"/>
      <c r="AF195" s="108"/>
      <c r="AG195" s="108"/>
      <c r="AH195" s="191"/>
      <c r="AI195" s="108"/>
      <c r="AJ195" s="108"/>
      <c r="AK195" s="108"/>
      <c r="AL195" s="191"/>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row>
    <row r="196" spans="1:58" ht="30" customHeight="1">
      <c r="A196" s="108"/>
      <c r="B196" s="108"/>
      <c r="C196" s="108"/>
      <c r="D196" s="106"/>
      <c r="E196" s="108"/>
      <c r="F196" s="108"/>
      <c r="G196" s="106"/>
      <c r="H196" s="106"/>
      <c r="I196" s="106"/>
      <c r="J196" s="106"/>
      <c r="K196" s="106"/>
      <c r="L196" s="106"/>
      <c r="M196" s="108"/>
      <c r="N196" s="108"/>
      <c r="O196" s="108"/>
      <c r="P196" s="191"/>
      <c r="Q196" s="106"/>
      <c r="R196" s="108"/>
      <c r="S196" s="108"/>
      <c r="T196" s="108"/>
      <c r="U196" s="191"/>
      <c r="V196" s="191"/>
      <c r="W196" s="108"/>
      <c r="X196" s="108"/>
      <c r="Y196" s="108"/>
      <c r="Z196" s="108"/>
      <c r="AA196" s="108"/>
      <c r="AB196" s="108"/>
      <c r="AC196" s="108"/>
      <c r="AD196" s="191"/>
      <c r="AE196" s="108"/>
      <c r="AF196" s="108"/>
      <c r="AG196" s="108"/>
      <c r="AH196" s="191"/>
      <c r="AI196" s="108"/>
      <c r="AJ196" s="108"/>
      <c r="AK196" s="108"/>
      <c r="AL196" s="191"/>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row>
    <row r="197" spans="1:58" ht="30" customHeight="1">
      <c r="A197" s="108"/>
      <c r="B197" s="108"/>
      <c r="C197" s="108"/>
      <c r="D197" s="106"/>
      <c r="E197" s="108"/>
      <c r="F197" s="108"/>
      <c r="G197" s="106"/>
      <c r="H197" s="106"/>
      <c r="I197" s="106"/>
      <c r="J197" s="106"/>
      <c r="K197" s="106"/>
      <c r="L197" s="106"/>
      <c r="M197" s="108"/>
      <c r="N197" s="108"/>
      <c r="O197" s="108"/>
      <c r="P197" s="191"/>
      <c r="Q197" s="106"/>
      <c r="R197" s="108"/>
      <c r="S197" s="108"/>
      <c r="T197" s="108"/>
      <c r="U197" s="191"/>
      <c r="V197" s="191"/>
      <c r="W197" s="108"/>
      <c r="X197" s="108"/>
      <c r="Y197" s="108"/>
      <c r="Z197" s="108"/>
      <c r="AA197" s="108"/>
      <c r="AB197" s="108"/>
      <c r="AC197" s="108"/>
      <c r="AD197" s="191"/>
      <c r="AE197" s="108"/>
      <c r="AF197" s="108"/>
      <c r="AG197" s="108"/>
      <c r="AH197" s="191"/>
      <c r="AI197" s="108"/>
      <c r="AJ197" s="108"/>
      <c r="AK197" s="108"/>
      <c r="AL197" s="191"/>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row>
    <row r="198" spans="1:58" ht="30" customHeight="1">
      <c r="A198" s="108"/>
      <c r="B198" s="108"/>
      <c r="C198" s="108"/>
      <c r="D198" s="106"/>
      <c r="E198" s="108"/>
      <c r="F198" s="108"/>
      <c r="G198" s="106"/>
      <c r="H198" s="106"/>
      <c r="I198" s="106"/>
      <c r="J198" s="106"/>
      <c r="K198" s="106"/>
      <c r="L198" s="106"/>
      <c r="M198" s="108"/>
      <c r="N198" s="108"/>
      <c r="O198" s="108"/>
      <c r="P198" s="191"/>
      <c r="Q198" s="106"/>
      <c r="R198" s="108"/>
      <c r="S198" s="108"/>
      <c r="T198" s="108"/>
      <c r="U198" s="191"/>
      <c r="V198" s="191"/>
      <c r="W198" s="108"/>
      <c r="X198" s="108"/>
      <c r="Y198" s="108"/>
      <c r="Z198" s="108"/>
      <c r="AA198" s="108"/>
      <c r="AB198" s="108"/>
      <c r="AC198" s="108"/>
      <c r="AD198" s="191"/>
      <c r="AE198" s="108"/>
      <c r="AF198" s="108"/>
      <c r="AG198" s="108"/>
      <c r="AH198" s="191"/>
      <c r="AI198" s="108"/>
      <c r="AJ198" s="108"/>
      <c r="AK198" s="108"/>
      <c r="AL198" s="191"/>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row>
    <row r="199" spans="1:58" ht="30" customHeight="1">
      <c r="A199" s="108"/>
      <c r="B199" s="108"/>
      <c r="C199" s="108"/>
      <c r="D199" s="106"/>
      <c r="E199" s="108"/>
      <c r="F199" s="108"/>
      <c r="G199" s="106"/>
      <c r="H199" s="106"/>
      <c r="I199" s="106"/>
      <c r="J199" s="106"/>
      <c r="K199" s="106"/>
      <c r="L199" s="106"/>
      <c r="M199" s="108"/>
      <c r="N199" s="108"/>
      <c r="O199" s="108"/>
      <c r="P199" s="191"/>
      <c r="Q199" s="106"/>
      <c r="R199" s="108"/>
      <c r="S199" s="108"/>
      <c r="T199" s="108"/>
      <c r="U199" s="191"/>
      <c r="V199" s="191"/>
      <c r="W199" s="108"/>
      <c r="X199" s="108"/>
      <c r="Y199" s="108"/>
      <c r="Z199" s="108"/>
      <c r="AA199" s="108"/>
      <c r="AB199" s="108"/>
      <c r="AC199" s="108"/>
      <c r="AD199" s="191"/>
      <c r="AE199" s="108"/>
      <c r="AF199" s="108"/>
      <c r="AG199" s="108"/>
      <c r="AH199" s="191"/>
      <c r="AI199" s="108"/>
      <c r="AJ199" s="108"/>
      <c r="AK199" s="108"/>
      <c r="AL199" s="191"/>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row>
    <row r="200" spans="1:58" ht="30" customHeight="1">
      <c r="A200" s="108"/>
      <c r="B200" s="108"/>
      <c r="C200" s="108"/>
      <c r="D200" s="106"/>
      <c r="E200" s="108"/>
      <c r="F200" s="108"/>
      <c r="G200" s="106"/>
      <c r="H200" s="106"/>
      <c r="I200" s="106"/>
      <c r="J200" s="106"/>
      <c r="K200" s="106"/>
      <c r="L200" s="106"/>
      <c r="M200" s="108"/>
      <c r="N200" s="108"/>
      <c r="O200" s="108"/>
      <c r="P200" s="191"/>
      <c r="Q200" s="106"/>
      <c r="R200" s="108"/>
      <c r="S200" s="108"/>
      <c r="T200" s="108"/>
      <c r="U200" s="191"/>
      <c r="V200" s="191"/>
      <c r="W200" s="108"/>
      <c r="X200" s="108"/>
      <c r="Y200" s="108"/>
      <c r="Z200" s="108"/>
      <c r="AA200" s="108"/>
      <c r="AB200" s="108"/>
      <c r="AC200" s="108"/>
      <c r="AD200" s="191"/>
      <c r="AE200" s="108"/>
      <c r="AF200" s="108"/>
      <c r="AG200" s="108"/>
      <c r="AH200" s="191"/>
      <c r="AI200" s="108"/>
      <c r="AJ200" s="108"/>
      <c r="AK200" s="108"/>
      <c r="AL200" s="191"/>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row>
    <row r="201" spans="1:58" ht="30" customHeight="1">
      <c r="A201" s="108"/>
      <c r="B201" s="108"/>
      <c r="C201" s="108"/>
      <c r="D201" s="106"/>
      <c r="E201" s="108"/>
      <c r="F201" s="108"/>
      <c r="G201" s="106"/>
      <c r="H201" s="106"/>
      <c r="I201" s="106"/>
      <c r="J201" s="106"/>
      <c r="K201" s="106"/>
      <c r="L201" s="106"/>
      <c r="M201" s="108"/>
      <c r="N201" s="108"/>
      <c r="O201" s="108"/>
      <c r="P201" s="191"/>
      <c r="Q201" s="106"/>
      <c r="R201" s="108"/>
      <c r="S201" s="108"/>
      <c r="T201" s="108"/>
      <c r="U201" s="191"/>
      <c r="V201" s="191"/>
      <c r="W201" s="108"/>
      <c r="X201" s="108"/>
      <c r="Y201" s="108"/>
      <c r="Z201" s="108"/>
      <c r="AA201" s="108"/>
      <c r="AB201" s="108"/>
      <c r="AC201" s="108"/>
      <c r="AD201" s="191"/>
      <c r="AE201" s="108"/>
      <c r="AF201" s="108"/>
      <c r="AG201" s="108"/>
      <c r="AH201" s="191"/>
      <c r="AI201" s="108"/>
      <c r="AJ201" s="108"/>
      <c r="AK201" s="108"/>
      <c r="AL201" s="191"/>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row>
    <row r="202" spans="1:58" ht="30" customHeight="1">
      <c r="A202" s="108"/>
      <c r="B202" s="108"/>
      <c r="C202" s="108"/>
      <c r="D202" s="106"/>
      <c r="E202" s="108"/>
      <c r="F202" s="108"/>
      <c r="G202" s="106"/>
      <c r="H202" s="106"/>
      <c r="I202" s="106"/>
      <c r="J202" s="106"/>
      <c r="K202" s="106"/>
      <c r="L202" s="106"/>
      <c r="M202" s="108"/>
      <c r="N202" s="108"/>
      <c r="O202" s="108"/>
      <c r="P202" s="191"/>
      <c r="Q202" s="106"/>
      <c r="R202" s="108"/>
      <c r="S202" s="108"/>
      <c r="T202" s="108"/>
      <c r="U202" s="191"/>
      <c r="V202" s="191"/>
      <c r="W202" s="108"/>
      <c r="X202" s="108"/>
      <c r="Y202" s="108"/>
      <c r="Z202" s="108"/>
      <c r="AA202" s="108"/>
      <c r="AB202" s="108"/>
      <c r="AC202" s="108"/>
      <c r="AD202" s="191"/>
      <c r="AE202" s="108"/>
      <c r="AF202" s="108"/>
      <c r="AG202" s="108"/>
      <c r="AH202" s="191"/>
      <c r="AI202" s="108"/>
      <c r="AJ202" s="108"/>
      <c r="AK202" s="108"/>
      <c r="AL202" s="191"/>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row>
    <row r="203" spans="1:58" ht="30" customHeight="1">
      <c r="A203" s="108"/>
      <c r="B203" s="108"/>
      <c r="C203" s="108"/>
      <c r="D203" s="106"/>
      <c r="E203" s="108"/>
      <c r="F203" s="108"/>
      <c r="G203" s="106"/>
      <c r="H203" s="106"/>
      <c r="I203" s="106"/>
      <c r="J203" s="106"/>
      <c r="K203" s="106"/>
      <c r="L203" s="106"/>
      <c r="M203" s="108"/>
      <c r="N203" s="108"/>
      <c r="O203" s="108"/>
      <c r="P203" s="191"/>
      <c r="Q203" s="106"/>
      <c r="R203" s="108"/>
      <c r="S203" s="108"/>
      <c r="T203" s="108"/>
      <c r="U203" s="191"/>
      <c r="V203" s="191"/>
      <c r="W203" s="108"/>
      <c r="X203" s="108"/>
      <c r="Y203" s="108"/>
      <c r="Z203" s="108"/>
      <c r="AA203" s="108"/>
      <c r="AB203" s="108"/>
      <c r="AC203" s="108"/>
      <c r="AD203" s="191"/>
      <c r="AE203" s="108"/>
      <c r="AF203" s="108"/>
      <c r="AG203" s="108"/>
      <c r="AH203" s="191"/>
      <c r="AI203" s="108"/>
      <c r="AJ203" s="108"/>
      <c r="AK203" s="108"/>
      <c r="AL203" s="191"/>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row>
    <row r="204" spans="1:58" ht="30" customHeight="1">
      <c r="A204" s="108"/>
      <c r="B204" s="108"/>
      <c r="C204" s="108"/>
      <c r="D204" s="106"/>
      <c r="E204" s="108"/>
      <c r="F204" s="108"/>
      <c r="G204" s="106"/>
      <c r="H204" s="106"/>
      <c r="I204" s="106"/>
      <c r="J204" s="106"/>
      <c r="K204" s="106"/>
      <c r="L204" s="106"/>
      <c r="M204" s="108"/>
      <c r="N204" s="108"/>
      <c r="O204" s="108"/>
      <c r="P204" s="191"/>
      <c r="Q204" s="106"/>
      <c r="R204" s="108"/>
      <c r="S204" s="108"/>
      <c r="T204" s="108"/>
      <c r="U204" s="191"/>
      <c r="V204" s="191"/>
      <c r="W204" s="108"/>
      <c r="X204" s="108"/>
      <c r="Y204" s="108"/>
      <c r="Z204" s="108"/>
      <c r="AA204" s="108"/>
      <c r="AB204" s="108"/>
      <c r="AC204" s="108"/>
      <c r="AD204" s="191"/>
      <c r="AE204" s="108"/>
      <c r="AF204" s="108"/>
      <c r="AG204" s="108"/>
      <c r="AH204" s="191"/>
      <c r="AI204" s="108"/>
      <c r="AJ204" s="108"/>
      <c r="AK204" s="108"/>
      <c r="AL204" s="191"/>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row>
    <row r="205" spans="1:58" ht="30" customHeight="1">
      <c r="A205" s="108"/>
      <c r="B205" s="108"/>
      <c r="C205" s="108"/>
      <c r="D205" s="106"/>
      <c r="E205" s="108"/>
      <c r="F205" s="108"/>
      <c r="G205" s="106"/>
      <c r="H205" s="106"/>
      <c r="I205" s="106"/>
      <c r="J205" s="106"/>
      <c r="K205" s="106"/>
      <c r="L205" s="106"/>
      <c r="M205" s="108"/>
      <c r="N205" s="108"/>
      <c r="O205" s="108"/>
      <c r="P205" s="191"/>
      <c r="Q205" s="106"/>
      <c r="R205" s="108"/>
      <c r="S205" s="108"/>
      <c r="T205" s="108"/>
      <c r="U205" s="191"/>
      <c r="V205" s="191"/>
      <c r="W205" s="108"/>
      <c r="X205" s="108"/>
      <c r="Y205" s="108"/>
      <c r="Z205" s="108"/>
      <c r="AA205" s="108"/>
      <c r="AB205" s="108"/>
      <c r="AC205" s="108"/>
      <c r="AD205" s="191"/>
      <c r="AE205" s="108"/>
      <c r="AF205" s="108"/>
      <c r="AG205" s="108"/>
      <c r="AH205" s="191"/>
      <c r="AI205" s="108"/>
      <c r="AJ205" s="108"/>
      <c r="AK205" s="108"/>
      <c r="AL205" s="191"/>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row>
    <row r="206" spans="1:58" ht="30" customHeight="1">
      <c r="A206" s="108"/>
      <c r="B206" s="108"/>
      <c r="C206" s="108"/>
      <c r="D206" s="106"/>
      <c r="E206" s="108"/>
      <c r="F206" s="108"/>
      <c r="G206" s="106"/>
      <c r="H206" s="106"/>
      <c r="I206" s="106"/>
      <c r="J206" s="106"/>
      <c r="K206" s="106"/>
      <c r="L206" s="106"/>
      <c r="M206" s="108"/>
      <c r="N206" s="108"/>
      <c r="O206" s="108"/>
      <c r="P206" s="191"/>
      <c r="Q206" s="106"/>
      <c r="R206" s="108"/>
      <c r="S206" s="108"/>
      <c r="T206" s="108"/>
      <c r="U206" s="191"/>
      <c r="V206" s="191"/>
      <c r="W206" s="108"/>
      <c r="X206" s="108"/>
      <c r="Y206" s="108"/>
      <c r="Z206" s="108"/>
      <c r="AA206" s="108"/>
      <c r="AB206" s="108"/>
      <c r="AC206" s="108"/>
      <c r="AD206" s="191"/>
      <c r="AE206" s="108"/>
      <c r="AF206" s="108"/>
      <c r="AG206" s="108"/>
      <c r="AH206" s="191"/>
      <c r="AI206" s="108"/>
      <c r="AJ206" s="108"/>
      <c r="AK206" s="108"/>
      <c r="AL206" s="191"/>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row>
    <row r="207" spans="1:58" ht="30" customHeight="1">
      <c r="A207" s="108"/>
      <c r="B207" s="108"/>
      <c r="C207" s="108"/>
      <c r="D207" s="106"/>
      <c r="E207" s="108"/>
      <c r="F207" s="108"/>
      <c r="G207" s="106"/>
      <c r="H207" s="106"/>
      <c r="I207" s="106"/>
      <c r="J207" s="106"/>
      <c r="K207" s="106"/>
      <c r="L207" s="106"/>
      <c r="M207" s="108"/>
      <c r="N207" s="108"/>
      <c r="O207" s="108"/>
      <c r="P207" s="191"/>
      <c r="Q207" s="106"/>
      <c r="R207" s="108"/>
      <c r="S207" s="108"/>
      <c r="T207" s="108"/>
      <c r="U207" s="191"/>
      <c r="V207" s="191"/>
      <c r="W207" s="108"/>
      <c r="X207" s="108"/>
      <c r="Y207" s="108"/>
      <c r="Z207" s="108"/>
      <c r="AA207" s="108"/>
      <c r="AB207" s="108"/>
      <c r="AC207" s="108"/>
      <c r="AD207" s="191"/>
      <c r="AE207" s="108"/>
      <c r="AF207" s="108"/>
      <c r="AG207" s="108"/>
      <c r="AH207" s="191"/>
      <c r="AI207" s="108"/>
      <c r="AJ207" s="108"/>
      <c r="AK207" s="108"/>
      <c r="AL207" s="191"/>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row>
    <row r="208" spans="1:58" ht="30" customHeight="1">
      <c r="A208" s="108"/>
      <c r="B208" s="108"/>
      <c r="C208" s="108"/>
      <c r="D208" s="106"/>
      <c r="E208" s="108"/>
      <c r="F208" s="108"/>
      <c r="G208" s="106"/>
      <c r="H208" s="106"/>
      <c r="I208" s="106"/>
      <c r="J208" s="106"/>
      <c r="K208" s="106"/>
      <c r="L208" s="106"/>
      <c r="M208" s="108"/>
      <c r="N208" s="108"/>
      <c r="O208" s="108"/>
      <c r="P208" s="191"/>
      <c r="Q208" s="106"/>
      <c r="R208" s="108"/>
      <c r="S208" s="108"/>
      <c r="T208" s="108"/>
      <c r="U208" s="191"/>
      <c r="V208" s="191"/>
      <c r="W208" s="108"/>
      <c r="X208" s="108"/>
      <c r="Y208" s="108"/>
      <c r="Z208" s="108"/>
      <c r="AA208" s="108"/>
      <c r="AB208" s="108"/>
      <c r="AC208" s="108"/>
      <c r="AD208" s="191"/>
      <c r="AE208" s="108"/>
      <c r="AF208" s="108"/>
      <c r="AG208" s="108"/>
      <c r="AH208" s="191"/>
      <c r="AI208" s="108"/>
      <c r="AJ208" s="108"/>
      <c r="AK208" s="108"/>
      <c r="AL208" s="191"/>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row>
    <row r="209" spans="1:58" ht="30" customHeight="1">
      <c r="A209" s="108"/>
      <c r="B209" s="108"/>
      <c r="C209" s="108"/>
      <c r="D209" s="106"/>
      <c r="E209" s="108"/>
      <c r="F209" s="108"/>
      <c r="G209" s="106"/>
      <c r="H209" s="106"/>
      <c r="I209" s="106"/>
      <c r="J209" s="106"/>
      <c r="K209" s="106"/>
      <c r="L209" s="106"/>
      <c r="M209" s="108"/>
      <c r="N209" s="108"/>
      <c r="O209" s="108"/>
      <c r="P209" s="191"/>
      <c r="Q209" s="106"/>
      <c r="R209" s="108"/>
      <c r="S209" s="108"/>
      <c r="T209" s="108"/>
      <c r="U209" s="191"/>
      <c r="V209" s="191"/>
      <c r="W209" s="108"/>
      <c r="X209" s="108"/>
      <c r="Y209" s="108"/>
      <c r="Z209" s="108"/>
      <c r="AA209" s="108"/>
      <c r="AB209" s="108"/>
      <c r="AC209" s="108"/>
      <c r="AD209" s="191"/>
      <c r="AE209" s="108"/>
      <c r="AF209" s="108"/>
      <c r="AG209" s="108"/>
      <c r="AH209" s="191"/>
      <c r="AI209" s="108"/>
      <c r="AJ209" s="108"/>
      <c r="AK209" s="108"/>
      <c r="AL209" s="191"/>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row>
    <row r="210" spans="1:58" ht="30" customHeight="1">
      <c r="A210" s="108"/>
      <c r="B210" s="108"/>
      <c r="C210" s="108"/>
      <c r="D210" s="106"/>
      <c r="E210" s="108"/>
      <c r="F210" s="108"/>
      <c r="G210" s="106"/>
      <c r="H210" s="106"/>
      <c r="I210" s="106"/>
      <c r="J210" s="106"/>
      <c r="K210" s="106"/>
      <c r="L210" s="106"/>
      <c r="M210" s="108"/>
      <c r="N210" s="108"/>
      <c r="O210" s="108"/>
      <c r="P210" s="191"/>
      <c r="Q210" s="106"/>
      <c r="R210" s="108"/>
      <c r="S210" s="108"/>
      <c r="T210" s="108"/>
      <c r="U210" s="191"/>
      <c r="V210" s="191"/>
      <c r="W210" s="108"/>
      <c r="X210" s="108"/>
      <c r="Y210" s="108"/>
      <c r="Z210" s="108"/>
      <c r="AA210" s="108"/>
      <c r="AB210" s="108"/>
      <c r="AC210" s="108"/>
      <c r="AD210" s="191"/>
      <c r="AE210" s="108"/>
      <c r="AF210" s="108"/>
      <c r="AG210" s="108"/>
      <c r="AH210" s="191"/>
      <c r="AI210" s="108"/>
      <c r="AJ210" s="108"/>
      <c r="AK210" s="108"/>
      <c r="AL210" s="191"/>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row>
    <row r="211" spans="1:58" ht="30" customHeight="1">
      <c r="A211" s="108"/>
      <c r="B211" s="108"/>
      <c r="C211" s="108"/>
      <c r="D211" s="106"/>
      <c r="E211" s="108"/>
      <c r="F211" s="108"/>
      <c r="G211" s="106"/>
      <c r="H211" s="106"/>
      <c r="I211" s="106"/>
      <c r="J211" s="106"/>
      <c r="K211" s="106"/>
      <c r="L211" s="106"/>
      <c r="M211" s="108"/>
      <c r="N211" s="108"/>
      <c r="O211" s="108"/>
      <c r="P211" s="191"/>
      <c r="Q211" s="106"/>
      <c r="R211" s="108"/>
      <c r="S211" s="108"/>
      <c r="T211" s="108"/>
      <c r="U211" s="191"/>
      <c r="V211" s="191"/>
      <c r="W211" s="108"/>
      <c r="X211" s="108"/>
      <c r="Y211" s="108"/>
      <c r="Z211" s="108"/>
      <c r="AA211" s="108"/>
      <c r="AB211" s="108"/>
      <c r="AC211" s="108"/>
      <c r="AD211" s="191"/>
      <c r="AE211" s="108"/>
      <c r="AF211" s="108"/>
      <c r="AG211" s="108"/>
      <c r="AH211" s="191"/>
      <c r="AI211" s="108"/>
      <c r="AJ211" s="108"/>
      <c r="AK211" s="108"/>
      <c r="AL211" s="191"/>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row>
    <row r="212" spans="1:58" ht="30" customHeight="1">
      <c r="A212" s="108"/>
      <c r="B212" s="108"/>
      <c r="C212" s="108"/>
      <c r="D212" s="106"/>
      <c r="E212" s="108"/>
      <c r="F212" s="108"/>
      <c r="G212" s="106"/>
      <c r="H212" s="106"/>
      <c r="I212" s="106"/>
      <c r="J212" s="106"/>
      <c r="K212" s="106"/>
      <c r="L212" s="106"/>
      <c r="M212" s="108"/>
      <c r="N212" s="108"/>
      <c r="O212" s="108"/>
      <c r="P212" s="191"/>
      <c r="Q212" s="106"/>
      <c r="R212" s="108"/>
      <c r="S212" s="108"/>
      <c r="T212" s="108"/>
      <c r="U212" s="191"/>
      <c r="V212" s="191"/>
      <c r="W212" s="108"/>
      <c r="X212" s="108"/>
      <c r="Y212" s="108"/>
      <c r="Z212" s="108"/>
      <c r="AA212" s="108"/>
      <c r="AB212" s="108"/>
      <c r="AC212" s="108"/>
      <c r="AD212" s="191"/>
      <c r="AE212" s="108"/>
      <c r="AF212" s="108"/>
      <c r="AG212" s="108"/>
      <c r="AH212" s="191"/>
      <c r="AI212" s="108"/>
      <c r="AJ212" s="108"/>
      <c r="AK212" s="108"/>
      <c r="AL212" s="191"/>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row>
    <row r="213" spans="1:58" ht="30" customHeight="1">
      <c r="A213" s="108"/>
      <c r="B213" s="108"/>
      <c r="C213" s="108"/>
      <c r="D213" s="106"/>
      <c r="E213" s="108"/>
      <c r="F213" s="108"/>
      <c r="G213" s="106"/>
      <c r="H213" s="106"/>
      <c r="I213" s="106"/>
      <c r="J213" s="106"/>
      <c r="K213" s="106"/>
      <c r="L213" s="106"/>
      <c r="M213" s="108"/>
      <c r="N213" s="108"/>
      <c r="O213" s="108"/>
      <c r="P213" s="191"/>
      <c r="Q213" s="106"/>
      <c r="R213" s="108"/>
      <c r="S213" s="108"/>
      <c r="T213" s="108"/>
      <c r="U213" s="191"/>
      <c r="V213" s="191"/>
      <c r="W213" s="108"/>
      <c r="X213" s="108"/>
      <c r="Y213" s="108"/>
      <c r="Z213" s="108"/>
      <c r="AA213" s="108"/>
      <c r="AB213" s="108"/>
      <c r="AC213" s="108"/>
      <c r="AD213" s="191"/>
      <c r="AE213" s="108"/>
      <c r="AF213" s="108"/>
      <c r="AG213" s="108"/>
      <c r="AH213" s="191"/>
      <c r="AI213" s="108"/>
      <c r="AJ213" s="108"/>
      <c r="AK213" s="108"/>
      <c r="AL213" s="191"/>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row>
    <row r="214" spans="1:58" ht="30" customHeight="1">
      <c r="A214" s="108"/>
      <c r="B214" s="108"/>
      <c r="C214" s="108"/>
      <c r="D214" s="106"/>
      <c r="E214" s="108"/>
      <c r="F214" s="108"/>
      <c r="G214" s="106"/>
      <c r="H214" s="106"/>
      <c r="I214" s="106"/>
      <c r="J214" s="106"/>
      <c r="K214" s="106"/>
      <c r="L214" s="106"/>
      <c r="M214" s="108"/>
      <c r="N214" s="108"/>
      <c r="O214" s="108"/>
      <c r="P214" s="191"/>
      <c r="Q214" s="106"/>
      <c r="R214" s="108"/>
      <c r="S214" s="108"/>
      <c r="T214" s="108"/>
      <c r="U214" s="191"/>
      <c r="V214" s="191"/>
      <c r="W214" s="108"/>
      <c r="X214" s="108"/>
      <c r="Y214" s="108"/>
      <c r="Z214" s="108"/>
      <c r="AA214" s="108"/>
      <c r="AB214" s="108"/>
      <c r="AC214" s="108"/>
      <c r="AD214" s="191"/>
      <c r="AE214" s="108"/>
      <c r="AF214" s="108"/>
      <c r="AG214" s="108"/>
      <c r="AH214" s="191"/>
      <c r="AI214" s="108"/>
      <c r="AJ214" s="108"/>
      <c r="AK214" s="108"/>
      <c r="AL214" s="191"/>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row>
    <row r="215" spans="1:58" ht="30" customHeight="1">
      <c r="A215" s="108"/>
      <c r="B215" s="108"/>
      <c r="C215" s="108"/>
      <c r="D215" s="106"/>
      <c r="E215" s="108"/>
      <c r="F215" s="108"/>
      <c r="G215" s="106"/>
      <c r="H215" s="106"/>
      <c r="I215" s="106"/>
      <c r="J215" s="106"/>
      <c r="K215" s="106"/>
      <c r="L215" s="106"/>
      <c r="M215" s="108"/>
      <c r="N215" s="108"/>
      <c r="O215" s="108"/>
      <c r="P215" s="191"/>
      <c r="Q215" s="106"/>
      <c r="R215" s="108"/>
      <c r="S215" s="108"/>
      <c r="T215" s="108"/>
      <c r="U215" s="191"/>
      <c r="V215" s="191"/>
      <c r="W215" s="108"/>
      <c r="X215" s="108"/>
      <c r="Y215" s="108"/>
      <c r="Z215" s="108"/>
      <c r="AA215" s="108"/>
      <c r="AB215" s="108"/>
      <c r="AC215" s="108"/>
      <c r="AD215" s="191"/>
      <c r="AE215" s="108"/>
      <c r="AF215" s="108"/>
      <c r="AG215" s="108"/>
      <c r="AH215" s="191"/>
      <c r="AI215" s="108"/>
      <c r="AJ215" s="108"/>
      <c r="AK215" s="108"/>
      <c r="AL215" s="191"/>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row>
    <row r="216" spans="1:58" ht="30" customHeight="1">
      <c r="A216" s="108"/>
      <c r="B216" s="108"/>
      <c r="C216" s="108"/>
      <c r="D216" s="106"/>
      <c r="E216" s="108"/>
      <c r="F216" s="108"/>
      <c r="G216" s="106"/>
      <c r="H216" s="106"/>
      <c r="I216" s="106"/>
      <c r="J216" s="106"/>
      <c r="K216" s="106"/>
      <c r="L216" s="106"/>
      <c r="M216" s="108"/>
      <c r="N216" s="108"/>
      <c r="O216" s="108"/>
      <c r="P216" s="191"/>
      <c r="Q216" s="106"/>
      <c r="R216" s="108"/>
      <c r="S216" s="108"/>
      <c r="T216" s="108"/>
      <c r="U216" s="191"/>
      <c r="V216" s="191"/>
      <c r="W216" s="108"/>
      <c r="X216" s="108"/>
      <c r="Y216" s="108"/>
      <c r="Z216" s="108"/>
      <c r="AA216" s="108"/>
      <c r="AB216" s="108"/>
      <c r="AC216" s="108"/>
      <c r="AD216" s="191"/>
      <c r="AE216" s="108"/>
      <c r="AF216" s="108"/>
      <c r="AG216" s="108"/>
      <c r="AH216" s="191"/>
      <c r="AI216" s="108"/>
      <c r="AJ216" s="108"/>
      <c r="AK216" s="108"/>
      <c r="AL216" s="191"/>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row>
    <row r="217" spans="1:58" ht="30" customHeight="1">
      <c r="A217" s="108"/>
      <c r="B217" s="108"/>
      <c r="C217" s="108"/>
      <c r="D217" s="106"/>
      <c r="E217" s="108"/>
      <c r="F217" s="108"/>
      <c r="G217" s="106"/>
      <c r="H217" s="106"/>
      <c r="I217" s="106"/>
      <c r="J217" s="106"/>
      <c r="K217" s="106"/>
      <c r="L217" s="106"/>
      <c r="M217" s="108"/>
      <c r="N217" s="108"/>
      <c r="O217" s="108"/>
      <c r="P217" s="191"/>
      <c r="Q217" s="106"/>
      <c r="R217" s="108"/>
      <c r="S217" s="108"/>
      <c r="T217" s="108"/>
      <c r="U217" s="191"/>
      <c r="V217" s="191"/>
      <c r="W217" s="108"/>
      <c r="X217" s="108"/>
      <c r="Y217" s="108"/>
      <c r="Z217" s="108"/>
      <c r="AA217" s="108"/>
      <c r="AB217" s="108"/>
      <c r="AC217" s="108"/>
      <c r="AD217" s="191"/>
      <c r="AE217" s="108"/>
      <c r="AF217" s="108"/>
      <c r="AG217" s="108"/>
      <c r="AH217" s="191"/>
      <c r="AI217" s="108"/>
      <c r="AJ217" s="108"/>
      <c r="AK217" s="108"/>
      <c r="AL217" s="191"/>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row>
    <row r="218" spans="1:58" ht="30" customHeight="1">
      <c r="A218" s="108"/>
      <c r="B218" s="108"/>
      <c r="C218" s="108"/>
      <c r="D218" s="106"/>
      <c r="E218" s="108"/>
      <c r="F218" s="108"/>
      <c r="G218" s="106"/>
      <c r="H218" s="106"/>
      <c r="I218" s="106"/>
      <c r="J218" s="106"/>
      <c r="K218" s="106"/>
      <c r="L218" s="106"/>
      <c r="M218" s="108"/>
      <c r="N218" s="108"/>
      <c r="O218" s="108"/>
      <c r="P218" s="191"/>
      <c r="Q218" s="106"/>
      <c r="R218" s="108"/>
      <c r="S218" s="108"/>
      <c r="T218" s="108"/>
      <c r="U218" s="191"/>
      <c r="V218" s="191"/>
      <c r="W218" s="108"/>
      <c r="X218" s="108"/>
      <c r="Y218" s="108"/>
      <c r="Z218" s="108"/>
      <c r="AA218" s="108"/>
      <c r="AB218" s="108"/>
      <c r="AC218" s="108"/>
      <c r="AD218" s="191"/>
      <c r="AE218" s="108"/>
      <c r="AF218" s="108"/>
      <c r="AG218" s="108"/>
      <c r="AH218" s="191"/>
      <c r="AI218" s="108"/>
      <c r="AJ218" s="108"/>
      <c r="AK218" s="108"/>
      <c r="AL218" s="191"/>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row>
    <row r="219" spans="1:58" ht="30" customHeight="1">
      <c r="A219" s="108"/>
      <c r="B219" s="108"/>
      <c r="C219" s="108"/>
      <c r="D219" s="106"/>
      <c r="E219" s="108"/>
      <c r="F219" s="108"/>
      <c r="G219" s="106"/>
      <c r="H219" s="106"/>
      <c r="I219" s="106"/>
      <c r="J219" s="106"/>
      <c r="K219" s="106"/>
      <c r="L219" s="106"/>
      <c r="M219" s="108"/>
      <c r="N219" s="108"/>
      <c r="O219" s="108"/>
      <c r="P219" s="191"/>
      <c r="Q219" s="106"/>
      <c r="R219" s="108"/>
      <c r="S219" s="108"/>
      <c r="T219" s="108"/>
      <c r="U219" s="191"/>
      <c r="V219" s="191"/>
      <c r="W219" s="108"/>
      <c r="X219" s="108"/>
      <c r="Y219" s="108"/>
      <c r="Z219" s="108"/>
      <c r="AA219" s="108"/>
      <c r="AB219" s="108"/>
      <c r="AC219" s="108"/>
      <c r="AD219" s="191"/>
      <c r="AE219" s="108"/>
      <c r="AF219" s="108"/>
      <c r="AG219" s="108"/>
      <c r="AH219" s="191"/>
      <c r="AI219" s="108"/>
      <c r="AJ219" s="108"/>
      <c r="AK219" s="108"/>
      <c r="AL219" s="191"/>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row>
    <row r="220" spans="1:58" ht="30" customHeight="1">
      <c r="A220" s="108"/>
      <c r="B220" s="108"/>
      <c r="C220" s="108"/>
      <c r="D220" s="106"/>
      <c r="E220" s="108"/>
      <c r="F220" s="108"/>
      <c r="G220" s="106"/>
      <c r="H220" s="106"/>
      <c r="I220" s="106"/>
      <c r="J220" s="106"/>
      <c r="K220" s="106"/>
      <c r="L220" s="106"/>
      <c r="M220" s="108"/>
      <c r="N220" s="108"/>
      <c r="O220" s="108"/>
      <c r="P220" s="191"/>
      <c r="Q220" s="106"/>
      <c r="R220" s="108"/>
      <c r="S220" s="108"/>
      <c r="T220" s="108"/>
      <c r="U220" s="191"/>
      <c r="V220" s="191"/>
      <c r="W220" s="108"/>
      <c r="X220" s="108"/>
      <c r="Y220" s="108"/>
      <c r="Z220" s="108"/>
      <c r="AA220" s="108"/>
      <c r="AB220" s="108"/>
      <c r="AC220" s="108"/>
      <c r="AD220" s="191"/>
      <c r="AE220" s="108"/>
      <c r="AF220" s="108"/>
      <c r="AG220" s="108"/>
      <c r="AH220" s="191"/>
      <c r="AI220" s="108"/>
      <c r="AJ220" s="108"/>
      <c r="AK220" s="108"/>
      <c r="AL220" s="191"/>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row>
    <row r="221" spans="1:58" ht="30" customHeight="1">
      <c r="A221" s="108"/>
      <c r="B221" s="108"/>
      <c r="C221" s="108"/>
      <c r="D221" s="106"/>
      <c r="E221" s="108"/>
      <c r="F221" s="108"/>
      <c r="G221" s="106"/>
      <c r="H221" s="106"/>
      <c r="I221" s="106"/>
      <c r="J221" s="106"/>
      <c r="K221" s="106"/>
      <c r="L221" s="106"/>
      <c r="M221" s="108"/>
      <c r="N221" s="108"/>
      <c r="O221" s="108"/>
      <c r="P221" s="191"/>
      <c r="Q221" s="106"/>
      <c r="R221" s="108"/>
      <c r="S221" s="108"/>
      <c r="T221" s="108"/>
      <c r="U221" s="191"/>
      <c r="V221" s="191"/>
      <c r="W221" s="108"/>
      <c r="X221" s="108"/>
      <c r="Y221" s="108"/>
      <c r="Z221" s="108"/>
      <c r="AA221" s="108"/>
      <c r="AB221" s="108"/>
      <c r="AC221" s="108"/>
      <c r="AD221" s="191"/>
      <c r="AE221" s="108"/>
      <c r="AF221" s="108"/>
      <c r="AG221" s="108"/>
      <c r="AH221" s="191"/>
      <c r="AI221" s="108"/>
      <c r="AJ221" s="108"/>
      <c r="AK221" s="108"/>
      <c r="AL221" s="191"/>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row>
    <row r="222" spans="1:58" ht="30" customHeight="1">
      <c r="A222" s="108"/>
      <c r="B222" s="108"/>
      <c r="C222" s="108"/>
      <c r="D222" s="106"/>
      <c r="E222" s="108"/>
      <c r="F222" s="108"/>
      <c r="G222" s="106"/>
      <c r="H222" s="106"/>
      <c r="I222" s="106"/>
      <c r="J222" s="106"/>
      <c r="K222" s="106"/>
      <c r="L222" s="106"/>
      <c r="M222" s="108"/>
      <c r="N222" s="108"/>
      <c r="O222" s="108"/>
      <c r="P222" s="191"/>
      <c r="Q222" s="106"/>
      <c r="R222" s="108"/>
      <c r="S222" s="108"/>
      <c r="T222" s="108"/>
      <c r="U222" s="191"/>
      <c r="V222" s="191"/>
      <c r="W222" s="108"/>
      <c r="X222" s="108"/>
      <c r="Y222" s="108"/>
      <c r="Z222" s="108"/>
      <c r="AA222" s="108"/>
      <c r="AB222" s="108"/>
      <c r="AC222" s="108"/>
      <c r="AD222" s="191"/>
      <c r="AE222" s="108"/>
      <c r="AF222" s="108"/>
      <c r="AG222" s="108"/>
      <c r="AH222" s="191"/>
      <c r="AI222" s="108"/>
      <c r="AJ222" s="108"/>
      <c r="AK222" s="108"/>
      <c r="AL222" s="191"/>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row>
    <row r="223" spans="1:58" ht="30" customHeight="1">
      <c r="A223" s="108"/>
      <c r="B223" s="108"/>
      <c r="C223" s="108"/>
      <c r="D223" s="106"/>
      <c r="E223" s="108"/>
      <c r="F223" s="108"/>
      <c r="G223" s="106"/>
      <c r="H223" s="106"/>
      <c r="I223" s="106"/>
      <c r="J223" s="106"/>
      <c r="K223" s="106"/>
      <c r="L223" s="106"/>
      <c r="M223" s="108"/>
      <c r="N223" s="108"/>
      <c r="O223" s="108"/>
      <c r="P223" s="191"/>
      <c r="Q223" s="106"/>
      <c r="R223" s="108"/>
      <c r="S223" s="108"/>
      <c r="T223" s="108"/>
      <c r="U223" s="191"/>
      <c r="V223" s="191"/>
      <c r="W223" s="108"/>
      <c r="X223" s="108"/>
      <c r="Y223" s="108"/>
      <c r="Z223" s="108"/>
      <c r="AA223" s="108"/>
      <c r="AB223" s="108"/>
      <c r="AC223" s="108"/>
      <c r="AD223" s="191"/>
      <c r="AE223" s="108"/>
      <c r="AF223" s="108"/>
      <c r="AG223" s="108"/>
      <c r="AH223" s="191"/>
      <c r="AI223" s="108"/>
      <c r="AJ223" s="108"/>
      <c r="AK223" s="108"/>
      <c r="AL223" s="191"/>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row>
    <row r="224" spans="1:58" ht="30" customHeight="1">
      <c r="A224" s="108"/>
      <c r="B224" s="108"/>
      <c r="C224" s="108"/>
      <c r="D224" s="106"/>
      <c r="E224" s="108"/>
      <c r="F224" s="108"/>
      <c r="G224" s="106"/>
      <c r="H224" s="106"/>
      <c r="I224" s="106"/>
      <c r="J224" s="106"/>
      <c r="K224" s="106"/>
      <c r="L224" s="106"/>
      <c r="M224" s="108"/>
      <c r="N224" s="108"/>
      <c r="O224" s="108"/>
      <c r="P224" s="191"/>
      <c r="Q224" s="106"/>
      <c r="R224" s="108"/>
      <c r="S224" s="108"/>
      <c r="T224" s="108"/>
      <c r="U224" s="191"/>
      <c r="V224" s="191"/>
      <c r="W224" s="108"/>
      <c r="X224" s="108"/>
      <c r="Y224" s="108"/>
      <c r="Z224" s="108"/>
      <c r="AA224" s="108"/>
      <c r="AB224" s="108"/>
      <c r="AC224" s="108"/>
      <c r="AD224" s="191"/>
      <c r="AE224" s="108"/>
      <c r="AF224" s="108"/>
      <c r="AG224" s="108"/>
      <c r="AH224" s="191"/>
      <c r="AI224" s="108"/>
      <c r="AJ224" s="108"/>
      <c r="AK224" s="108"/>
      <c r="AL224" s="191"/>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row>
    <row r="225" spans="1:58" ht="30" customHeight="1">
      <c r="A225" s="108"/>
      <c r="B225" s="108"/>
      <c r="C225" s="108"/>
      <c r="D225" s="106"/>
      <c r="E225" s="108"/>
      <c r="F225" s="108"/>
      <c r="G225" s="106"/>
      <c r="H225" s="106"/>
      <c r="I225" s="106"/>
      <c r="J225" s="106"/>
      <c r="K225" s="106"/>
      <c r="L225" s="106"/>
      <c r="M225" s="108"/>
      <c r="N225" s="108"/>
      <c r="O225" s="108"/>
      <c r="P225" s="191"/>
      <c r="Q225" s="106"/>
      <c r="R225" s="108"/>
      <c r="S225" s="108"/>
      <c r="T225" s="108"/>
      <c r="U225" s="191"/>
      <c r="V225" s="191"/>
      <c r="W225" s="108"/>
      <c r="X225" s="108"/>
      <c r="Y225" s="108"/>
      <c r="Z225" s="108"/>
      <c r="AA225" s="108"/>
      <c r="AB225" s="108"/>
      <c r="AC225" s="108"/>
      <c r="AD225" s="191"/>
      <c r="AE225" s="108"/>
      <c r="AF225" s="108"/>
      <c r="AG225" s="108"/>
      <c r="AH225" s="191"/>
      <c r="AI225" s="108"/>
      <c r="AJ225" s="108"/>
      <c r="AK225" s="108"/>
      <c r="AL225" s="191"/>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row>
    <row r="226" spans="1:58" ht="30" customHeight="1">
      <c r="A226" s="108"/>
      <c r="B226" s="108"/>
      <c r="C226" s="108"/>
      <c r="D226" s="106"/>
      <c r="E226" s="108"/>
      <c r="F226" s="108"/>
      <c r="G226" s="106"/>
      <c r="H226" s="106"/>
      <c r="I226" s="106"/>
      <c r="J226" s="106"/>
      <c r="K226" s="106"/>
      <c r="L226" s="106"/>
      <c r="M226" s="108"/>
      <c r="N226" s="108"/>
      <c r="O226" s="108"/>
      <c r="P226" s="191"/>
      <c r="Q226" s="106"/>
      <c r="R226" s="108"/>
      <c r="S226" s="108"/>
      <c r="T226" s="108"/>
      <c r="U226" s="191"/>
      <c r="V226" s="191"/>
      <c r="W226" s="108"/>
      <c r="X226" s="108"/>
      <c r="Y226" s="108"/>
      <c r="Z226" s="108"/>
      <c r="AA226" s="108"/>
      <c r="AB226" s="108"/>
      <c r="AC226" s="108"/>
      <c r="AD226" s="191"/>
      <c r="AE226" s="108"/>
      <c r="AF226" s="108"/>
      <c r="AG226" s="108"/>
      <c r="AH226" s="191"/>
      <c r="AI226" s="108"/>
      <c r="AJ226" s="108"/>
      <c r="AK226" s="108"/>
      <c r="AL226" s="191"/>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row>
    <row r="227" spans="1:58" ht="30" customHeight="1">
      <c r="A227" s="108"/>
      <c r="B227" s="108"/>
      <c r="C227" s="108"/>
      <c r="D227" s="106"/>
      <c r="E227" s="108"/>
      <c r="F227" s="108"/>
      <c r="G227" s="106"/>
      <c r="H227" s="106"/>
      <c r="I227" s="106"/>
      <c r="J227" s="106"/>
      <c r="K227" s="106"/>
      <c r="L227" s="106"/>
      <c r="M227" s="108"/>
      <c r="N227" s="108"/>
      <c r="O227" s="108"/>
      <c r="P227" s="191"/>
      <c r="Q227" s="106"/>
      <c r="R227" s="108"/>
      <c r="S227" s="108"/>
      <c r="T227" s="108"/>
      <c r="U227" s="191"/>
      <c r="V227" s="191"/>
      <c r="W227" s="108"/>
      <c r="X227" s="108"/>
      <c r="Y227" s="108"/>
      <c r="Z227" s="108"/>
      <c r="AA227" s="108"/>
      <c r="AB227" s="108"/>
      <c r="AC227" s="108"/>
      <c r="AD227" s="191"/>
      <c r="AE227" s="108"/>
      <c r="AF227" s="108"/>
      <c r="AG227" s="108"/>
      <c r="AH227" s="191"/>
      <c r="AI227" s="108"/>
      <c r="AJ227" s="108"/>
      <c r="AK227" s="108"/>
      <c r="AL227" s="191"/>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row>
    <row r="228" spans="1:58" ht="30" customHeight="1">
      <c r="A228" s="108"/>
      <c r="B228" s="108"/>
      <c r="C228" s="108"/>
      <c r="D228" s="106"/>
      <c r="E228" s="108"/>
      <c r="F228" s="108"/>
      <c r="G228" s="106"/>
      <c r="H228" s="106"/>
      <c r="I228" s="106"/>
      <c r="J228" s="106"/>
      <c r="K228" s="106"/>
      <c r="L228" s="106"/>
      <c r="M228" s="108"/>
      <c r="N228" s="108"/>
      <c r="O228" s="108"/>
      <c r="P228" s="191"/>
      <c r="Q228" s="106"/>
      <c r="R228" s="108"/>
      <c r="S228" s="108"/>
      <c r="T228" s="108"/>
      <c r="U228" s="191"/>
      <c r="V228" s="191"/>
      <c r="W228" s="108"/>
      <c r="X228" s="108"/>
      <c r="Y228" s="108"/>
      <c r="Z228" s="108"/>
      <c r="AA228" s="108"/>
      <c r="AB228" s="108"/>
      <c r="AC228" s="108"/>
      <c r="AD228" s="191"/>
      <c r="AE228" s="108"/>
      <c r="AF228" s="108"/>
      <c r="AG228" s="108"/>
      <c r="AH228" s="191"/>
      <c r="AI228" s="108"/>
      <c r="AJ228" s="108"/>
      <c r="AK228" s="108"/>
      <c r="AL228" s="191"/>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row>
    <row r="229" spans="1:58" ht="30" customHeight="1">
      <c r="A229" s="108"/>
      <c r="B229" s="108"/>
      <c r="C229" s="108"/>
      <c r="D229" s="106"/>
      <c r="E229" s="108"/>
      <c r="F229" s="108"/>
      <c r="G229" s="106"/>
      <c r="H229" s="106"/>
      <c r="I229" s="106"/>
      <c r="J229" s="106"/>
      <c r="K229" s="106"/>
      <c r="L229" s="106"/>
      <c r="M229" s="108"/>
      <c r="N229" s="108"/>
      <c r="O229" s="108"/>
      <c r="P229" s="191"/>
      <c r="Q229" s="106"/>
      <c r="R229" s="108"/>
      <c r="S229" s="108"/>
      <c r="T229" s="108"/>
      <c r="U229" s="191"/>
      <c r="V229" s="191"/>
      <c r="W229" s="108"/>
      <c r="X229" s="108"/>
      <c r="Y229" s="108"/>
      <c r="Z229" s="108"/>
      <c r="AA229" s="108"/>
      <c r="AB229" s="108"/>
      <c r="AC229" s="108"/>
      <c r="AD229" s="191"/>
      <c r="AE229" s="108"/>
      <c r="AF229" s="108"/>
      <c r="AG229" s="108"/>
      <c r="AH229" s="191"/>
      <c r="AI229" s="108"/>
      <c r="AJ229" s="108"/>
      <c r="AK229" s="108"/>
      <c r="AL229" s="191"/>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row>
    <row r="230" spans="1:58" ht="30" customHeight="1">
      <c r="A230" s="108"/>
      <c r="B230" s="108"/>
      <c r="C230" s="108"/>
      <c r="D230" s="106"/>
      <c r="E230" s="108"/>
      <c r="F230" s="108"/>
      <c r="G230" s="106"/>
      <c r="H230" s="106"/>
      <c r="I230" s="106"/>
      <c r="J230" s="106"/>
      <c r="K230" s="106"/>
      <c r="L230" s="106"/>
      <c r="M230" s="108"/>
      <c r="N230" s="108"/>
      <c r="O230" s="108"/>
      <c r="P230" s="191"/>
      <c r="Q230" s="106"/>
      <c r="R230" s="108"/>
      <c r="S230" s="108"/>
      <c r="T230" s="108"/>
      <c r="U230" s="191"/>
      <c r="V230" s="191"/>
      <c r="W230" s="108"/>
      <c r="X230" s="108"/>
      <c r="Y230" s="108"/>
      <c r="Z230" s="108"/>
      <c r="AA230" s="108"/>
      <c r="AB230" s="108"/>
      <c r="AC230" s="108"/>
      <c r="AD230" s="191"/>
      <c r="AE230" s="108"/>
      <c r="AF230" s="108"/>
      <c r="AG230" s="108"/>
      <c r="AH230" s="191"/>
      <c r="AI230" s="108"/>
      <c r="AJ230" s="108"/>
      <c r="AK230" s="108"/>
      <c r="AL230" s="191"/>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row>
    <row r="231" spans="1:58" ht="30" customHeight="1">
      <c r="A231" s="108"/>
      <c r="B231" s="108"/>
      <c r="C231" s="108"/>
      <c r="D231" s="106"/>
      <c r="E231" s="108"/>
      <c r="F231" s="108"/>
      <c r="G231" s="106"/>
      <c r="H231" s="106"/>
      <c r="I231" s="106"/>
      <c r="J231" s="106"/>
      <c r="K231" s="106"/>
      <c r="L231" s="106"/>
      <c r="M231" s="108"/>
      <c r="N231" s="108"/>
      <c r="O231" s="108"/>
      <c r="P231" s="191"/>
      <c r="Q231" s="106"/>
      <c r="R231" s="108"/>
      <c r="S231" s="108"/>
      <c r="T231" s="108"/>
      <c r="U231" s="191"/>
      <c r="V231" s="191"/>
      <c r="W231" s="108"/>
      <c r="X231" s="108"/>
      <c r="Y231" s="108"/>
      <c r="Z231" s="108"/>
      <c r="AA231" s="108"/>
      <c r="AB231" s="108"/>
      <c r="AC231" s="108"/>
      <c r="AD231" s="191"/>
      <c r="AE231" s="108"/>
      <c r="AF231" s="108"/>
      <c r="AG231" s="108"/>
      <c r="AH231" s="191"/>
      <c r="AI231" s="108"/>
      <c r="AJ231" s="108"/>
      <c r="AK231" s="108"/>
      <c r="AL231" s="191"/>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row>
    <row r="232" spans="1:58" ht="30" customHeight="1">
      <c r="A232" s="108"/>
      <c r="B232" s="108"/>
      <c r="C232" s="108"/>
      <c r="D232" s="106"/>
      <c r="E232" s="108"/>
      <c r="F232" s="108"/>
      <c r="G232" s="106"/>
      <c r="H232" s="106"/>
      <c r="I232" s="106"/>
      <c r="J232" s="106"/>
      <c r="K232" s="106"/>
      <c r="L232" s="106"/>
      <c r="M232" s="108"/>
      <c r="N232" s="108"/>
      <c r="O232" s="108"/>
      <c r="P232" s="191"/>
      <c r="Q232" s="106"/>
      <c r="R232" s="108"/>
      <c r="S232" s="108"/>
      <c r="T232" s="108"/>
      <c r="U232" s="191"/>
      <c r="V232" s="191"/>
      <c r="W232" s="108"/>
      <c r="X232" s="108"/>
      <c r="Y232" s="108"/>
      <c r="Z232" s="108"/>
      <c r="AA232" s="108"/>
      <c r="AB232" s="108"/>
      <c r="AC232" s="108"/>
      <c r="AD232" s="191"/>
      <c r="AE232" s="108"/>
      <c r="AF232" s="108"/>
      <c r="AG232" s="108"/>
      <c r="AH232" s="191"/>
      <c r="AI232" s="108"/>
      <c r="AJ232" s="108"/>
      <c r="AK232" s="108"/>
      <c r="AL232" s="191"/>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row>
    <row r="233" spans="1:58" ht="30" customHeight="1">
      <c r="A233" s="108"/>
      <c r="B233" s="108"/>
      <c r="C233" s="108"/>
      <c r="D233" s="106"/>
      <c r="E233" s="108"/>
      <c r="F233" s="108"/>
      <c r="G233" s="106"/>
      <c r="H233" s="106"/>
      <c r="I233" s="106"/>
      <c r="J233" s="106"/>
      <c r="K233" s="106"/>
      <c r="L233" s="106"/>
      <c r="M233" s="108"/>
      <c r="N233" s="108"/>
      <c r="O233" s="108"/>
      <c r="P233" s="191"/>
      <c r="Q233" s="106"/>
      <c r="R233" s="108"/>
      <c r="S233" s="108"/>
      <c r="T233" s="108"/>
      <c r="U233" s="191"/>
      <c r="V233" s="191"/>
      <c r="W233" s="108"/>
      <c r="X233" s="108"/>
      <c r="Y233" s="108"/>
      <c r="Z233" s="108"/>
      <c r="AA233" s="108"/>
      <c r="AB233" s="108"/>
      <c r="AC233" s="108"/>
      <c r="AD233" s="191"/>
      <c r="AE233" s="108"/>
      <c r="AF233" s="108"/>
      <c r="AG233" s="108"/>
      <c r="AH233" s="191"/>
      <c r="AI233" s="108"/>
      <c r="AJ233" s="108"/>
      <c r="AK233" s="108"/>
      <c r="AL233" s="191"/>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row>
    <row r="234" spans="1:58" ht="30" customHeight="1">
      <c r="A234" s="108"/>
      <c r="B234" s="108"/>
      <c r="C234" s="108"/>
      <c r="D234" s="106"/>
      <c r="E234" s="108"/>
      <c r="F234" s="108"/>
      <c r="G234" s="106"/>
      <c r="H234" s="106"/>
      <c r="I234" s="106"/>
      <c r="J234" s="106"/>
      <c r="K234" s="106"/>
      <c r="L234" s="106"/>
      <c r="M234" s="108"/>
      <c r="N234" s="108"/>
      <c r="O234" s="108"/>
      <c r="P234" s="191"/>
      <c r="Q234" s="106"/>
      <c r="R234" s="108"/>
      <c r="S234" s="108"/>
      <c r="T234" s="108"/>
      <c r="U234" s="191"/>
      <c r="V234" s="191"/>
      <c r="W234" s="108"/>
      <c r="X234" s="108"/>
      <c r="Y234" s="108"/>
      <c r="Z234" s="108"/>
      <c r="AA234" s="108"/>
      <c r="AB234" s="108"/>
      <c r="AC234" s="108"/>
      <c r="AD234" s="191"/>
      <c r="AE234" s="108"/>
      <c r="AF234" s="108"/>
      <c r="AG234" s="108"/>
      <c r="AH234" s="191"/>
      <c r="AI234" s="108"/>
      <c r="AJ234" s="108"/>
      <c r="AK234" s="108"/>
      <c r="AL234" s="191"/>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row>
    <row r="235" spans="1:58" ht="30" customHeight="1">
      <c r="A235" s="108"/>
      <c r="B235" s="108"/>
      <c r="C235" s="108"/>
      <c r="D235" s="106"/>
      <c r="E235" s="108"/>
      <c r="F235" s="108"/>
      <c r="G235" s="106"/>
      <c r="H235" s="106"/>
      <c r="I235" s="106"/>
      <c r="J235" s="106"/>
      <c r="K235" s="106"/>
      <c r="L235" s="106"/>
      <c r="M235" s="108"/>
      <c r="N235" s="108"/>
      <c r="O235" s="108"/>
      <c r="P235" s="191"/>
      <c r="Q235" s="106"/>
      <c r="R235" s="108"/>
      <c r="S235" s="108"/>
      <c r="T235" s="108"/>
      <c r="U235" s="191"/>
      <c r="V235" s="191"/>
      <c r="W235" s="108"/>
      <c r="X235" s="108"/>
      <c r="Y235" s="108"/>
      <c r="Z235" s="108"/>
      <c r="AA235" s="108"/>
      <c r="AB235" s="108"/>
      <c r="AC235" s="108"/>
      <c r="AD235" s="191"/>
      <c r="AE235" s="108"/>
      <c r="AF235" s="108"/>
      <c r="AG235" s="108"/>
      <c r="AH235" s="191"/>
      <c r="AI235" s="108"/>
      <c r="AJ235" s="108"/>
      <c r="AK235" s="108"/>
      <c r="AL235" s="191"/>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row>
    <row r="236" spans="1:58" ht="30" customHeight="1">
      <c r="A236" s="108"/>
      <c r="B236" s="108"/>
      <c r="C236" s="108"/>
      <c r="D236" s="106"/>
      <c r="E236" s="108"/>
      <c r="F236" s="108"/>
      <c r="G236" s="106"/>
      <c r="H236" s="106"/>
      <c r="I236" s="106"/>
      <c r="J236" s="106"/>
      <c r="K236" s="106"/>
      <c r="L236" s="106"/>
      <c r="M236" s="108"/>
      <c r="N236" s="108"/>
      <c r="O236" s="108"/>
      <c r="P236" s="191"/>
      <c r="Q236" s="106"/>
      <c r="R236" s="108"/>
      <c r="S236" s="108"/>
      <c r="T236" s="108"/>
      <c r="U236" s="191"/>
      <c r="V236" s="191"/>
      <c r="W236" s="108"/>
      <c r="X236" s="108"/>
      <c r="Y236" s="108"/>
      <c r="Z236" s="108"/>
      <c r="AA236" s="108"/>
      <c r="AB236" s="108"/>
      <c r="AC236" s="108"/>
      <c r="AD236" s="191"/>
      <c r="AE236" s="108"/>
      <c r="AF236" s="108"/>
      <c r="AG236" s="108"/>
      <c r="AH236" s="191"/>
      <c r="AI236" s="108"/>
      <c r="AJ236" s="108"/>
      <c r="AK236" s="108"/>
      <c r="AL236" s="191"/>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row>
    <row r="237" spans="1:58" ht="30" customHeight="1">
      <c r="A237" s="108"/>
      <c r="B237" s="108"/>
      <c r="C237" s="108"/>
      <c r="D237" s="106"/>
      <c r="E237" s="108"/>
      <c r="F237" s="108"/>
      <c r="G237" s="106"/>
      <c r="H237" s="106"/>
      <c r="I237" s="106"/>
      <c r="J237" s="106"/>
      <c r="K237" s="106"/>
      <c r="L237" s="106"/>
      <c r="M237" s="108"/>
      <c r="N237" s="108"/>
      <c r="O237" s="108"/>
      <c r="P237" s="191"/>
      <c r="Q237" s="106"/>
      <c r="R237" s="108"/>
      <c r="S237" s="108"/>
      <c r="T237" s="108"/>
      <c r="U237" s="191"/>
      <c r="V237" s="191"/>
      <c r="W237" s="108"/>
      <c r="X237" s="108"/>
      <c r="Y237" s="108"/>
      <c r="Z237" s="108"/>
      <c r="AA237" s="108"/>
      <c r="AB237" s="108"/>
      <c r="AC237" s="108"/>
      <c r="AD237" s="191"/>
      <c r="AE237" s="108"/>
      <c r="AF237" s="108"/>
      <c r="AG237" s="108"/>
      <c r="AH237" s="191"/>
      <c r="AI237" s="108"/>
      <c r="AJ237" s="108"/>
      <c r="AK237" s="108"/>
      <c r="AL237" s="191"/>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row>
    <row r="238" spans="1:58" ht="30" customHeight="1">
      <c r="A238" s="108"/>
      <c r="B238" s="108"/>
      <c r="C238" s="108"/>
      <c r="D238" s="106"/>
      <c r="E238" s="108"/>
      <c r="F238" s="108"/>
      <c r="G238" s="106"/>
      <c r="H238" s="106"/>
      <c r="I238" s="106"/>
      <c r="J238" s="106"/>
      <c r="K238" s="106"/>
      <c r="L238" s="106"/>
      <c r="M238" s="108"/>
      <c r="N238" s="108"/>
      <c r="O238" s="108"/>
      <c r="P238" s="191"/>
      <c r="Q238" s="106"/>
      <c r="R238" s="108"/>
      <c r="S238" s="108"/>
      <c r="T238" s="108"/>
      <c r="U238" s="191"/>
      <c r="V238" s="191"/>
      <c r="W238" s="108"/>
      <c r="X238" s="108"/>
      <c r="Y238" s="108"/>
      <c r="Z238" s="108"/>
      <c r="AA238" s="108"/>
      <c r="AB238" s="108"/>
      <c r="AC238" s="108"/>
      <c r="AD238" s="191"/>
      <c r="AE238" s="108"/>
      <c r="AF238" s="108"/>
      <c r="AG238" s="108"/>
      <c r="AH238" s="191"/>
      <c r="AI238" s="108"/>
      <c r="AJ238" s="108"/>
      <c r="AK238" s="108"/>
      <c r="AL238" s="191"/>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row>
    <row r="239" spans="1:58" ht="30" customHeight="1">
      <c r="A239" s="108"/>
      <c r="B239" s="108"/>
      <c r="C239" s="108"/>
      <c r="D239" s="106"/>
      <c r="E239" s="108"/>
      <c r="F239" s="108"/>
      <c r="G239" s="106"/>
      <c r="H239" s="106"/>
      <c r="I239" s="106"/>
      <c r="J239" s="106"/>
      <c r="K239" s="106"/>
      <c r="L239" s="106"/>
      <c r="M239" s="108"/>
      <c r="N239" s="108"/>
      <c r="O239" s="108"/>
      <c r="P239" s="191"/>
      <c r="Q239" s="106"/>
      <c r="R239" s="108"/>
      <c r="S239" s="108"/>
      <c r="T239" s="108"/>
      <c r="U239" s="191"/>
      <c r="V239" s="191"/>
      <c r="W239" s="108"/>
      <c r="X239" s="108"/>
      <c r="Y239" s="108"/>
      <c r="Z239" s="108"/>
      <c r="AA239" s="108"/>
      <c r="AB239" s="108"/>
      <c r="AC239" s="108"/>
      <c r="AD239" s="191"/>
      <c r="AE239" s="108"/>
      <c r="AF239" s="108"/>
      <c r="AG239" s="108"/>
      <c r="AH239" s="191"/>
      <c r="AI239" s="108"/>
      <c r="AJ239" s="108"/>
      <c r="AK239" s="108"/>
      <c r="AL239" s="191"/>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row>
    <row r="240" spans="1:58" ht="30" customHeight="1">
      <c r="A240" s="108"/>
      <c r="B240" s="108"/>
      <c r="C240" s="108"/>
      <c r="D240" s="106"/>
      <c r="E240" s="108"/>
      <c r="F240" s="108"/>
      <c r="G240" s="106"/>
      <c r="H240" s="106"/>
      <c r="I240" s="106"/>
      <c r="J240" s="106"/>
      <c r="K240" s="106"/>
      <c r="L240" s="106"/>
      <c r="M240" s="108"/>
      <c r="N240" s="108"/>
      <c r="O240" s="108"/>
      <c r="P240" s="191"/>
      <c r="Q240" s="106"/>
      <c r="R240" s="108"/>
      <c r="S240" s="108"/>
      <c r="T240" s="108"/>
      <c r="U240" s="191"/>
      <c r="V240" s="191"/>
      <c r="W240" s="108"/>
      <c r="X240" s="108"/>
      <c r="Y240" s="108"/>
      <c r="Z240" s="108"/>
      <c r="AA240" s="108"/>
      <c r="AB240" s="108"/>
      <c r="AC240" s="108"/>
      <c r="AD240" s="191"/>
      <c r="AE240" s="108"/>
      <c r="AF240" s="108"/>
      <c r="AG240" s="108"/>
      <c r="AH240" s="191"/>
      <c r="AI240" s="108"/>
      <c r="AJ240" s="108"/>
      <c r="AK240" s="108"/>
      <c r="AL240" s="191"/>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row>
    <row r="241" spans="1:58" ht="30" customHeight="1">
      <c r="A241" s="108"/>
      <c r="B241" s="108"/>
      <c r="C241" s="108"/>
      <c r="D241" s="106"/>
      <c r="E241" s="108"/>
      <c r="F241" s="108"/>
      <c r="G241" s="106"/>
      <c r="H241" s="106"/>
      <c r="I241" s="106"/>
      <c r="J241" s="106"/>
      <c r="K241" s="106"/>
      <c r="L241" s="106"/>
      <c r="M241" s="108"/>
      <c r="N241" s="108"/>
      <c r="O241" s="108"/>
      <c r="P241" s="191"/>
      <c r="Q241" s="106"/>
      <c r="R241" s="108"/>
      <c r="S241" s="108"/>
      <c r="T241" s="108"/>
      <c r="U241" s="191"/>
      <c r="V241" s="191"/>
      <c r="W241" s="108"/>
      <c r="X241" s="108"/>
      <c r="Y241" s="108"/>
      <c r="Z241" s="108"/>
      <c r="AA241" s="108"/>
      <c r="AB241" s="108"/>
      <c r="AC241" s="108"/>
      <c r="AD241" s="191"/>
      <c r="AE241" s="108"/>
      <c r="AF241" s="108"/>
      <c r="AG241" s="108"/>
      <c r="AH241" s="191"/>
      <c r="AI241" s="108"/>
      <c r="AJ241" s="108"/>
      <c r="AK241" s="108"/>
      <c r="AL241" s="191"/>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row>
    <row r="242" spans="1:58" ht="30" customHeight="1">
      <c r="A242" s="108"/>
      <c r="B242" s="108"/>
      <c r="C242" s="108"/>
      <c r="D242" s="106"/>
      <c r="E242" s="108"/>
      <c r="F242" s="108"/>
      <c r="G242" s="106"/>
      <c r="H242" s="106"/>
      <c r="I242" s="106"/>
      <c r="J242" s="106"/>
      <c r="K242" s="106"/>
      <c r="L242" s="106"/>
      <c r="M242" s="108"/>
      <c r="N242" s="108"/>
      <c r="O242" s="108"/>
      <c r="P242" s="191"/>
      <c r="Q242" s="106"/>
      <c r="R242" s="108"/>
      <c r="S242" s="108"/>
      <c r="T242" s="108"/>
      <c r="U242" s="191"/>
      <c r="V242" s="191"/>
      <c r="W242" s="108"/>
      <c r="X242" s="108"/>
      <c r="Y242" s="108"/>
      <c r="Z242" s="108"/>
      <c r="AA242" s="108"/>
      <c r="AB242" s="108"/>
      <c r="AC242" s="108"/>
      <c r="AD242" s="191"/>
      <c r="AE242" s="108"/>
      <c r="AF242" s="108"/>
      <c r="AG242" s="108"/>
      <c r="AH242" s="191"/>
      <c r="AI242" s="108"/>
      <c r="AJ242" s="108"/>
      <c r="AK242" s="108"/>
      <c r="AL242" s="191"/>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row>
    <row r="243" spans="1:58" ht="30" customHeight="1">
      <c r="A243" s="108"/>
      <c r="B243" s="108"/>
      <c r="C243" s="108"/>
      <c r="D243" s="106"/>
      <c r="E243" s="108"/>
      <c r="F243" s="108"/>
      <c r="G243" s="106"/>
      <c r="H243" s="106"/>
      <c r="I243" s="106"/>
      <c r="J243" s="106"/>
      <c r="K243" s="106"/>
      <c r="L243" s="106"/>
      <c r="M243" s="108"/>
      <c r="N243" s="108"/>
      <c r="O243" s="108"/>
      <c r="P243" s="191"/>
      <c r="Q243" s="106"/>
      <c r="R243" s="108"/>
      <c r="S243" s="108"/>
      <c r="T243" s="108"/>
      <c r="U243" s="191"/>
      <c r="V243" s="191"/>
      <c r="W243" s="108"/>
      <c r="X243" s="108"/>
      <c r="Y243" s="108"/>
      <c r="Z243" s="108"/>
      <c r="AA243" s="108"/>
      <c r="AB243" s="108"/>
      <c r="AC243" s="108"/>
      <c r="AD243" s="191"/>
      <c r="AE243" s="108"/>
      <c r="AF243" s="108"/>
      <c r="AG243" s="108"/>
      <c r="AH243" s="191"/>
      <c r="AI243" s="108"/>
      <c r="AJ243" s="108"/>
      <c r="AK243" s="108"/>
      <c r="AL243" s="191"/>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row>
    <row r="244" spans="1:58" ht="30" customHeight="1">
      <c r="A244" s="108"/>
      <c r="B244" s="108"/>
      <c r="C244" s="108"/>
      <c r="D244" s="106"/>
      <c r="E244" s="108"/>
      <c r="F244" s="108"/>
      <c r="G244" s="106"/>
      <c r="H244" s="106"/>
      <c r="I244" s="106"/>
      <c r="J244" s="106"/>
      <c r="K244" s="106"/>
      <c r="L244" s="106"/>
      <c r="M244" s="108"/>
      <c r="N244" s="108"/>
      <c r="O244" s="108"/>
      <c r="P244" s="191"/>
      <c r="Q244" s="106"/>
      <c r="R244" s="108"/>
      <c r="S244" s="108"/>
      <c r="T244" s="108"/>
      <c r="U244" s="191"/>
      <c r="V244" s="191"/>
      <c r="W244" s="108"/>
      <c r="X244" s="108"/>
      <c r="Y244" s="108"/>
      <c r="Z244" s="108"/>
      <c r="AA244" s="108"/>
      <c r="AB244" s="108"/>
      <c r="AC244" s="108"/>
      <c r="AD244" s="191"/>
      <c r="AE244" s="108"/>
      <c r="AF244" s="108"/>
      <c r="AG244" s="108"/>
      <c r="AH244" s="191"/>
      <c r="AI244" s="108"/>
      <c r="AJ244" s="108"/>
      <c r="AK244" s="108"/>
      <c r="AL244" s="191"/>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row>
    <row r="245" spans="1:58" ht="30" customHeight="1">
      <c r="A245" s="108"/>
      <c r="B245" s="108"/>
      <c r="C245" s="108"/>
      <c r="D245" s="106"/>
      <c r="E245" s="108"/>
      <c r="F245" s="108"/>
      <c r="G245" s="106"/>
      <c r="H245" s="106"/>
      <c r="I245" s="106"/>
      <c r="J245" s="106"/>
      <c r="K245" s="106"/>
      <c r="L245" s="106"/>
      <c r="M245" s="108"/>
      <c r="N245" s="108"/>
      <c r="O245" s="108"/>
      <c r="P245" s="191"/>
      <c r="Q245" s="106"/>
      <c r="R245" s="108"/>
      <c r="S245" s="108"/>
      <c r="T245" s="108"/>
      <c r="U245" s="191"/>
      <c r="V245" s="191"/>
      <c r="W245" s="108"/>
      <c r="X245" s="108"/>
      <c r="Y245" s="108"/>
      <c r="Z245" s="108"/>
      <c r="AA245" s="108"/>
      <c r="AB245" s="108"/>
      <c r="AC245" s="108"/>
      <c r="AD245" s="191"/>
      <c r="AE245" s="108"/>
      <c r="AF245" s="108"/>
      <c r="AG245" s="108"/>
      <c r="AH245" s="191"/>
      <c r="AI245" s="108"/>
      <c r="AJ245" s="108"/>
      <c r="AK245" s="108"/>
      <c r="AL245" s="191"/>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row>
    <row r="246" spans="1:58" ht="30" customHeight="1">
      <c r="A246" s="108"/>
      <c r="B246" s="108"/>
      <c r="C246" s="108"/>
      <c r="D246" s="106"/>
      <c r="E246" s="108"/>
      <c r="F246" s="108"/>
      <c r="G246" s="106"/>
      <c r="H246" s="106"/>
      <c r="I246" s="106"/>
      <c r="J246" s="106"/>
      <c r="K246" s="106"/>
      <c r="L246" s="106"/>
      <c r="M246" s="108"/>
      <c r="N246" s="108"/>
      <c r="O246" s="108"/>
      <c r="P246" s="191"/>
      <c r="Q246" s="106"/>
      <c r="R246" s="108"/>
      <c r="S246" s="108"/>
      <c r="T246" s="108"/>
      <c r="U246" s="191"/>
      <c r="V246" s="191"/>
      <c r="W246" s="108"/>
      <c r="X246" s="108"/>
      <c r="Y246" s="108"/>
      <c r="Z246" s="108"/>
      <c r="AA246" s="108"/>
      <c r="AB246" s="108"/>
      <c r="AC246" s="108"/>
      <c r="AD246" s="191"/>
      <c r="AE246" s="108"/>
      <c r="AF246" s="108"/>
      <c r="AG246" s="108"/>
      <c r="AH246" s="191"/>
      <c r="AI246" s="108"/>
      <c r="AJ246" s="108"/>
      <c r="AK246" s="108"/>
      <c r="AL246" s="191"/>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row>
    <row r="247" spans="1:58" ht="30" customHeight="1">
      <c r="A247" s="108"/>
      <c r="B247" s="108"/>
      <c r="C247" s="108"/>
      <c r="D247" s="106"/>
      <c r="E247" s="108"/>
      <c r="F247" s="108"/>
      <c r="G247" s="106"/>
      <c r="H247" s="106"/>
      <c r="I247" s="106"/>
      <c r="J247" s="106"/>
      <c r="K247" s="106"/>
      <c r="L247" s="106"/>
      <c r="M247" s="108"/>
      <c r="N247" s="108"/>
      <c r="O247" s="108"/>
      <c r="P247" s="191"/>
      <c r="Q247" s="106"/>
      <c r="R247" s="108"/>
      <c r="S247" s="108"/>
      <c r="T247" s="108"/>
      <c r="U247" s="191"/>
      <c r="V247" s="191"/>
      <c r="W247" s="108"/>
      <c r="X247" s="108"/>
      <c r="Y247" s="108"/>
      <c r="Z247" s="108"/>
      <c r="AA247" s="108"/>
      <c r="AB247" s="108"/>
      <c r="AC247" s="108"/>
      <c r="AD247" s="191"/>
      <c r="AE247" s="108"/>
      <c r="AF247" s="108"/>
      <c r="AG247" s="108"/>
      <c r="AH247" s="191"/>
      <c r="AI247" s="108"/>
      <c r="AJ247" s="108"/>
      <c r="AK247" s="108"/>
      <c r="AL247" s="191"/>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row>
    <row r="248" spans="1:58" ht="30" customHeight="1">
      <c r="A248" s="108"/>
      <c r="B248" s="108"/>
      <c r="C248" s="108"/>
      <c r="D248" s="106"/>
      <c r="E248" s="108"/>
      <c r="F248" s="108"/>
      <c r="G248" s="106"/>
      <c r="H248" s="106"/>
      <c r="I248" s="106"/>
      <c r="J248" s="106"/>
      <c r="K248" s="106"/>
      <c r="L248" s="106"/>
      <c r="M248" s="108"/>
      <c r="N248" s="108"/>
      <c r="O248" s="108"/>
      <c r="P248" s="191"/>
      <c r="Q248" s="106"/>
      <c r="R248" s="108"/>
      <c r="S248" s="108"/>
      <c r="T248" s="108"/>
      <c r="U248" s="191"/>
      <c r="V248" s="191"/>
      <c r="W248" s="108"/>
      <c r="X248" s="108"/>
      <c r="Y248" s="108"/>
      <c r="Z248" s="108"/>
      <c r="AA248" s="108"/>
      <c r="AB248" s="108"/>
      <c r="AC248" s="108"/>
      <c r="AD248" s="191"/>
      <c r="AE248" s="108"/>
      <c r="AF248" s="108"/>
      <c r="AG248" s="108"/>
      <c r="AH248" s="191"/>
      <c r="AI248" s="108"/>
      <c r="AJ248" s="108"/>
      <c r="AK248" s="108"/>
      <c r="AL248" s="191"/>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row>
    <row r="249" spans="1:58" ht="30" customHeight="1">
      <c r="A249" s="108"/>
      <c r="B249" s="108"/>
      <c r="C249" s="108"/>
      <c r="D249" s="106"/>
      <c r="E249" s="108"/>
      <c r="F249" s="108"/>
      <c r="G249" s="106"/>
      <c r="H249" s="106"/>
      <c r="I249" s="106"/>
      <c r="J249" s="106"/>
      <c r="K249" s="106"/>
      <c r="L249" s="106"/>
      <c r="M249" s="108"/>
      <c r="N249" s="108"/>
      <c r="O249" s="108"/>
      <c r="P249" s="191"/>
      <c r="Q249" s="106"/>
      <c r="R249" s="108"/>
      <c r="S249" s="108"/>
      <c r="T249" s="108"/>
      <c r="U249" s="191"/>
      <c r="V249" s="191"/>
      <c r="W249" s="108"/>
      <c r="X249" s="108"/>
      <c r="Y249" s="108"/>
      <c r="Z249" s="108"/>
      <c r="AA249" s="108"/>
      <c r="AB249" s="108"/>
      <c r="AC249" s="108"/>
      <c r="AD249" s="191"/>
      <c r="AE249" s="108"/>
      <c r="AF249" s="108"/>
      <c r="AG249" s="108"/>
      <c r="AH249" s="191"/>
      <c r="AI249" s="108"/>
      <c r="AJ249" s="108"/>
      <c r="AK249" s="108"/>
      <c r="AL249" s="191"/>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row>
    <row r="250" spans="1:58" ht="30" customHeight="1">
      <c r="A250" s="108"/>
      <c r="B250" s="108"/>
      <c r="C250" s="108"/>
      <c r="D250" s="106"/>
      <c r="E250" s="108"/>
      <c r="F250" s="108"/>
      <c r="G250" s="106"/>
      <c r="H250" s="106"/>
      <c r="I250" s="106"/>
      <c r="J250" s="106"/>
      <c r="K250" s="106"/>
      <c r="L250" s="106"/>
      <c r="M250" s="108"/>
      <c r="N250" s="108"/>
      <c r="O250" s="108"/>
      <c r="P250" s="191"/>
      <c r="Q250" s="106"/>
      <c r="R250" s="108"/>
      <c r="S250" s="108"/>
      <c r="T250" s="108"/>
      <c r="U250" s="191"/>
      <c r="V250" s="191"/>
      <c r="W250" s="108"/>
      <c r="X250" s="108"/>
      <c r="Y250" s="108"/>
      <c r="Z250" s="108"/>
      <c r="AA250" s="108"/>
      <c r="AB250" s="108"/>
      <c r="AC250" s="108"/>
      <c r="AD250" s="191"/>
      <c r="AE250" s="108"/>
      <c r="AF250" s="108"/>
      <c r="AG250" s="108"/>
      <c r="AH250" s="191"/>
      <c r="AI250" s="108"/>
      <c r="AJ250" s="108"/>
      <c r="AK250" s="108"/>
      <c r="AL250" s="191"/>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row>
    <row r="251" spans="1:58" ht="30" customHeight="1">
      <c r="A251" s="108"/>
      <c r="B251" s="108"/>
      <c r="C251" s="108"/>
      <c r="D251" s="106"/>
      <c r="E251" s="108"/>
      <c r="F251" s="108"/>
      <c r="G251" s="106"/>
      <c r="H251" s="106"/>
      <c r="I251" s="106"/>
      <c r="J251" s="106"/>
      <c r="K251" s="106"/>
      <c r="L251" s="106"/>
      <c r="M251" s="108"/>
      <c r="N251" s="108"/>
      <c r="O251" s="108"/>
      <c r="P251" s="191"/>
      <c r="Q251" s="106"/>
      <c r="R251" s="108"/>
      <c r="S251" s="108"/>
      <c r="T251" s="108"/>
      <c r="U251" s="191"/>
      <c r="V251" s="191"/>
      <c r="W251" s="108"/>
      <c r="X251" s="108"/>
      <c r="Y251" s="108"/>
      <c r="Z251" s="108"/>
      <c r="AA251" s="108"/>
      <c r="AB251" s="108"/>
      <c r="AC251" s="108"/>
      <c r="AD251" s="191"/>
      <c r="AE251" s="108"/>
      <c r="AF251" s="108"/>
      <c r="AG251" s="108"/>
      <c r="AH251" s="191"/>
      <c r="AI251" s="108"/>
      <c r="AJ251" s="108"/>
      <c r="AK251" s="108"/>
      <c r="AL251" s="191"/>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row>
    <row r="252" spans="1:58" ht="30" customHeight="1">
      <c r="A252" s="108"/>
      <c r="B252" s="108"/>
      <c r="C252" s="108"/>
      <c r="D252" s="106"/>
      <c r="E252" s="108"/>
      <c r="F252" s="108"/>
      <c r="G252" s="106"/>
      <c r="H252" s="106"/>
      <c r="I252" s="106"/>
      <c r="J252" s="106"/>
      <c r="K252" s="106"/>
      <c r="L252" s="106"/>
      <c r="M252" s="108"/>
      <c r="N252" s="108"/>
      <c r="O252" s="108"/>
      <c r="P252" s="191"/>
      <c r="Q252" s="106"/>
      <c r="R252" s="108"/>
      <c r="S252" s="108"/>
      <c r="T252" s="108"/>
      <c r="U252" s="191"/>
      <c r="V252" s="191"/>
      <c r="W252" s="108"/>
      <c r="X252" s="108"/>
      <c r="Y252" s="108"/>
      <c r="Z252" s="108"/>
      <c r="AA252" s="108"/>
      <c r="AB252" s="108"/>
      <c r="AC252" s="108"/>
      <c r="AD252" s="191"/>
      <c r="AE252" s="108"/>
      <c r="AF252" s="108"/>
      <c r="AG252" s="108"/>
      <c r="AH252" s="191"/>
      <c r="AI252" s="108"/>
      <c r="AJ252" s="108"/>
      <c r="AK252" s="108"/>
      <c r="AL252" s="191"/>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row>
    <row r="253" spans="1:58" ht="30" customHeight="1">
      <c r="A253" s="108"/>
      <c r="B253" s="108"/>
      <c r="C253" s="108"/>
      <c r="D253" s="106"/>
      <c r="E253" s="108"/>
      <c r="F253" s="108"/>
      <c r="G253" s="106"/>
      <c r="H253" s="106"/>
      <c r="I253" s="106"/>
      <c r="J253" s="106"/>
      <c r="K253" s="106"/>
      <c r="L253" s="106"/>
      <c r="M253" s="108"/>
      <c r="N253" s="108"/>
      <c r="O253" s="108"/>
      <c r="P253" s="191"/>
      <c r="Q253" s="106"/>
      <c r="R253" s="108"/>
      <c r="S253" s="108"/>
      <c r="T253" s="108"/>
      <c r="U253" s="191"/>
      <c r="V253" s="191"/>
      <c r="W253" s="108"/>
      <c r="X253" s="108"/>
      <c r="Y253" s="108"/>
      <c r="Z253" s="108"/>
      <c r="AA253" s="108"/>
      <c r="AB253" s="108"/>
      <c r="AC253" s="108"/>
      <c r="AD253" s="191"/>
      <c r="AE253" s="108"/>
      <c r="AF253" s="108"/>
      <c r="AG253" s="108"/>
      <c r="AH253" s="191"/>
      <c r="AI253" s="108"/>
      <c r="AJ253" s="108"/>
      <c r="AK253" s="108"/>
      <c r="AL253" s="191"/>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row>
    <row r="254" spans="1:58" ht="30" customHeight="1">
      <c r="A254" s="108"/>
      <c r="B254" s="108"/>
      <c r="C254" s="108"/>
      <c r="D254" s="106"/>
      <c r="E254" s="108"/>
      <c r="F254" s="108"/>
      <c r="G254" s="106"/>
      <c r="H254" s="106"/>
      <c r="I254" s="106"/>
      <c r="J254" s="106"/>
      <c r="K254" s="106"/>
      <c r="L254" s="106"/>
      <c r="M254" s="108"/>
      <c r="N254" s="108"/>
      <c r="O254" s="108"/>
      <c r="P254" s="191"/>
      <c r="Q254" s="106"/>
      <c r="R254" s="108"/>
      <c r="S254" s="108"/>
      <c r="T254" s="108"/>
      <c r="U254" s="191"/>
      <c r="V254" s="191"/>
      <c r="W254" s="108"/>
      <c r="X254" s="108"/>
      <c r="Y254" s="108"/>
      <c r="Z254" s="108"/>
      <c r="AA254" s="108"/>
      <c r="AB254" s="108"/>
      <c r="AC254" s="108"/>
      <c r="AD254" s="191"/>
      <c r="AE254" s="108"/>
      <c r="AF254" s="108"/>
      <c r="AG254" s="108"/>
      <c r="AH254" s="191"/>
      <c r="AI254" s="108"/>
      <c r="AJ254" s="108"/>
      <c r="AK254" s="108"/>
      <c r="AL254" s="191"/>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row>
    <row r="255" spans="1:58" ht="30" customHeight="1">
      <c r="A255" s="108"/>
      <c r="B255" s="108"/>
      <c r="C255" s="108"/>
      <c r="D255" s="106"/>
      <c r="E255" s="108"/>
      <c r="F255" s="108"/>
      <c r="G255" s="106"/>
      <c r="H255" s="106"/>
      <c r="I255" s="106"/>
      <c r="J255" s="106"/>
      <c r="K255" s="106"/>
      <c r="L255" s="106"/>
      <c r="M255" s="108"/>
      <c r="N255" s="108"/>
      <c r="O255" s="108"/>
      <c r="P255" s="191"/>
      <c r="Q255" s="106"/>
      <c r="R255" s="108"/>
      <c r="S255" s="108"/>
      <c r="T255" s="108"/>
      <c r="U255" s="191"/>
      <c r="V255" s="191"/>
      <c r="W255" s="108"/>
      <c r="X255" s="108"/>
      <c r="Y255" s="108"/>
      <c r="Z255" s="108"/>
      <c r="AA255" s="108"/>
      <c r="AB255" s="108"/>
      <c r="AC255" s="108"/>
      <c r="AD255" s="191"/>
      <c r="AE255" s="108"/>
      <c r="AF255" s="108"/>
      <c r="AG255" s="108"/>
      <c r="AH255" s="191"/>
      <c r="AI255" s="108"/>
      <c r="AJ255" s="108"/>
      <c r="AK255" s="108"/>
      <c r="AL255" s="191"/>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row>
    <row r="256" spans="1:58" ht="30" customHeight="1">
      <c r="A256" s="108"/>
      <c r="B256" s="108"/>
      <c r="C256" s="108"/>
      <c r="D256" s="106"/>
      <c r="E256" s="108"/>
      <c r="F256" s="108"/>
      <c r="G256" s="106"/>
      <c r="H256" s="106"/>
      <c r="I256" s="106"/>
      <c r="J256" s="106"/>
      <c r="K256" s="106"/>
      <c r="L256" s="106"/>
      <c r="M256" s="108"/>
      <c r="N256" s="108"/>
      <c r="O256" s="108"/>
      <c r="P256" s="191"/>
      <c r="Q256" s="106"/>
      <c r="R256" s="108"/>
      <c r="S256" s="108"/>
      <c r="T256" s="108"/>
      <c r="U256" s="191"/>
      <c r="V256" s="191"/>
      <c r="W256" s="108"/>
      <c r="X256" s="108"/>
      <c r="Y256" s="108"/>
      <c r="Z256" s="108"/>
      <c r="AA256" s="108"/>
      <c r="AB256" s="108"/>
      <c r="AC256" s="108"/>
      <c r="AD256" s="191"/>
      <c r="AE256" s="108"/>
      <c r="AF256" s="108"/>
      <c r="AG256" s="108"/>
      <c r="AH256" s="191"/>
      <c r="AI256" s="108"/>
      <c r="AJ256" s="108"/>
      <c r="AK256" s="108"/>
      <c r="AL256" s="191"/>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row>
    <row r="257" spans="1:58" ht="30" customHeight="1">
      <c r="A257" s="108"/>
      <c r="B257" s="108"/>
      <c r="C257" s="108"/>
      <c r="D257" s="106"/>
      <c r="E257" s="108"/>
      <c r="F257" s="108"/>
      <c r="G257" s="106"/>
      <c r="H257" s="106"/>
      <c r="I257" s="106"/>
      <c r="J257" s="106"/>
      <c r="K257" s="106"/>
      <c r="L257" s="106"/>
      <c r="M257" s="108"/>
      <c r="N257" s="108"/>
      <c r="O257" s="108"/>
      <c r="P257" s="191"/>
      <c r="Q257" s="106"/>
      <c r="R257" s="108"/>
      <c r="S257" s="108"/>
      <c r="T257" s="108"/>
      <c r="U257" s="191"/>
      <c r="V257" s="191"/>
      <c r="W257" s="108"/>
      <c r="X257" s="108"/>
      <c r="Y257" s="108"/>
      <c r="Z257" s="108"/>
      <c r="AA257" s="108"/>
      <c r="AB257" s="108"/>
      <c r="AC257" s="108"/>
      <c r="AD257" s="191"/>
      <c r="AE257" s="108"/>
      <c r="AF257" s="108"/>
      <c r="AG257" s="108"/>
      <c r="AH257" s="191"/>
      <c r="AI257" s="108"/>
      <c r="AJ257" s="108"/>
      <c r="AK257" s="108"/>
      <c r="AL257" s="191"/>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row>
    <row r="258" spans="1:58" ht="30" customHeight="1">
      <c r="A258" s="108"/>
      <c r="B258" s="108"/>
      <c r="C258" s="108"/>
      <c r="D258" s="106"/>
      <c r="E258" s="108"/>
      <c r="F258" s="108"/>
      <c r="G258" s="106"/>
      <c r="H258" s="106"/>
      <c r="I258" s="106"/>
      <c r="J258" s="106"/>
      <c r="K258" s="106"/>
      <c r="L258" s="106"/>
      <c r="M258" s="108"/>
      <c r="N258" s="108"/>
      <c r="O258" s="108"/>
      <c r="P258" s="191"/>
      <c r="Q258" s="106"/>
      <c r="R258" s="108"/>
      <c r="S258" s="108"/>
      <c r="T258" s="108"/>
      <c r="U258" s="191"/>
      <c r="V258" s="191"/>
      <c r="W258" s="108"/>
      <c r="X258" s="108"/>
      <c r="Y258" s="108"/>
      <c r="Z258" s="108"/>
      <c r="AA258" s="108"/>
      <c r="AB258" s="108"/>
      <c r="AC258" s="108"/>
      <c r="AD258" s="191"/>
      <c r="AE258" s="108"/>
      <c r="AF258" s="108"/>
      <c r="AG258" s="108"/>
      <c r="AH258" s="191"/>
      <c r="AI258" s="108"/>
      <c r="AJ258" s="108"/>
      <c r="AK258" s="108"/>
      <c r="AL258" s="191"/>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row>
    <row r="259" spans="1:58" ht="30" customHeight="1">
      <c r="A259" s="108"/>
      <c r="B259" s="108"/>
      <c r="C259" s="108"/>
      <c r="D259" s="106"/>
      <c r="E259" s="108"/>
      <c r="F259" s="108"/>
      <c r="G259" s="106"/>
      <c r="H259" s="106"/>
      <c r="I259" s="106"/>
      <c r="J259" s="106"/>
      <c r="K259" s="106"/>
      <c r="L259" s="106"/>
      <c r="M259" s="108"/>
      <c r="N259" s="108"/>
      <c r="O259" s="108"/>
      <c r="P259" s="191"/>
      <c r="Q259" s="106"/>
      <c r="R259" s="108"/>
      <c r="S259" s="108"/>
      <c r="T259" s="108"/>
      <c r="U259" s="191"/>
      <c r="V259" s="191"/>
      <c r="W259" s="108"/>
      <c r="X259" s="108"/>
      <c r="Y259" s="108"/>
      <c r="Z259" s="108"/>
      <c r="AA259" s="108"/>
      <c r="AB259" s="108"/>
      <c r="AC259" s="108"/>
      <c r="AD259" s="191"/>
      <c r="AE259" s="108"/>
      <c r="AF259" s="108"/>
      <c r="AG259" s="108"/>
      <c r="AH259" s="191"/>
      <c r="AI259" s="108"/>
      <c r="AJ259" s="108"/>
      <c r="AK259" s="108"/>
      <c r="AL259" s="191"/>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row>
    <row r="260" spans="1:58" ht="30" customHeight="1">
      <c r="A260" s="108"/>
      <c r="B260" s="108"/>
      <c r="C260" s="108"/>
      <c r="D260" s="106"/>
      <c r="E260" s="108"/>
      <c r="F260" s="108"/>
      <c r="G260" s="106"/>
      <c r="H260" s="106"/>
      <c r="I260" s="106"/>
      <c r="J260" s="106"/>
      <c r="K260" s="106"/>
      <c r="L260" s="106"/>
      <c r="M260" s="108"/>
      <c r="N260" s="108"/>
      <c r="O260" s="108"/>
      <c r="P260" s="191"/>
      <c r="Q260" s="106"/>
      <c r="R260" s="108"/>
      <c r="S260" s="108"/>
      <c r="T260" s="108"/>
      <c r="U260" s="191"/>
      <c r="V260" s="191"/>
      <c r="W260" s="108"/>
      <c r="X260" s="108"/>
      <c r="Y260" s="108"/>
      <c r="Z260" s="108"/>
      <c r="AA260" s="108"/>
      <c r="AB260" s="108"/>
      <c r="AC260" s="108"/>
      <c r="AD260" s="191"/>
      <c r="AE260" s="108"/>
      <c r="AF260" s="108"/>
      <c r="AG260" s="108"/>
      <c r="AH260" s="191"/>
      <c r="AI260" s="108"/>
      <c r="AJ260" s="108"/>
      <c r="AK260" s="108"/>
      <c r="AL260" s="191"/>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row>
    <row r="261" spans="1:58" ht="30" customHeight="1">
      <c r="A261" s="108"/>
      <c r="B261" s="108"/>
      <c r="C261" s="108"/>
      <c r="D261" s="106"/>
      <c r="E261" s="108"/>
      <c r="F261" s="108"/>
      <c r="G261" s="106"/>
      <c r="H261" s="106"/>
      <c r="I261" s="106"/>
      <c r="J261" s="106"/>
      <c r="K261" s="106"/>
      <c r="L261" s="106"/>
      <c r="M261" s="108"/>
      <c r="N261" s="108"/>
      <c r="O261" s="108"/>
      <c r="P261" s="191"/>
      <c r="Q261" s="106"/>
      <c r="R261" s="108"/>
      <c r="S261" s="108"/>
      <c r="T261" s="108"/>
      <c r="U261" s="191"/>
      <c r="V261" s="191"/>
      <c r="W261" s="108"/>
      <c r="X261" s="108"/>
      <c r="Y261" s="108"/>
      <c r="Z261" s="108"/>
      <c r="AA261" s="108"/>
      <c r="AB261" s="108"/>
      <c r="AC261" s="108"/>
      <c r="AD261" s="191"/>
      <c r="AE261" s="108"/>
      <c r="AF261" s="108"/>
      <c r="AG261" s="108"/>
      <c r="AH261" s="191"/>
      <c r="AI261" s="108"/>
      <c r="AJ261" s="108"/>
      <c r="AK261" s="108"/>
      <c r="AL261" s="191"/>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row>
    <row r="262" spans="1:58" ht="30" customHeight="1">
      <c r="A262" s="108"/>
      <c r="B262" s="108"/>
      <c r="C262" s="108"/>
      <c r="D262" s="106"/>
      <c r="E262" s="108"/>
      <c r="F262" s="108"/>
      <c r="G262" s="106"/>
      <c r="H262" s="106"/>
      <c r="I262" s="106"/>
      <c r="J262" s="106"/>
      <c r="K262" s="106"/>
      <c r="L262" s="106"/>
      <c r="M262" s="108"/>
      <c r="N262" s="108"/>
      <c r="O262" s="108"/>
      <c r="P262" s="191"/>
      <c r="Q262" s="106"/>
      <c r="R262" s="108"/>
      <c r="S262" s="108"/>
      <c r="T262" s="108"/>
      <c r="U262" s="191"/>
      <c r="V262" s="191"/>
      <c r="W262" s="108"/>
      <c r="X262" s="108"/>
      <c r="Y262" s="108"/>
      <c r="Z262" s="108"/>
      <c r="AA262" s="108"/>
      <c r="AB262" s="108"/>
      <c r="AC262" s="108"/>
      <c r="AD262" s="191"/>
      <c r="AE262" s="108"/>
      <c r="AF262" s="108"/>
      <c r="AG262" s="108"/>
      <c r="AH262" s="191"/>
      <c r="AI262" s="108"/>
      <c r="AJ262" s="108"/>
      <c r="AK262" s="108"/>
      <c r="AL262" s="191"/>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row>
    <row r="263" spans="1:58" ht="30" customHeight="1">
      <c r="A263" s="108"/>
      <c r="B263" s="108"/>
      <c r="C263" s="108"/>
      <c r="D263" s="106"/>
      <c r="E263" s="108"/>
      <c r="F263" s="108"/>
      <c r="G263" s="106"/>
      <c r="H263" s="106"/>
      <c r="I263" s="106"/>
      <c r="J263" s="106"/>
      <c r="K263" s="106"/>
      <c r="L263" s="106"/>
      <c r="M263" s="108"/>
      <c r="N263" s="108"/>
      <c r="O263" s="108"/>
      <c r="P263" s="191"/>
      <c r="Q263" s="106"/>
      <c r="R263" s="108"/>
      <c r="S263" s="108"/>
      <c r="T263" s="108"/>
      <c r="U263" s="191"/>
      <c r="V263" s="191"/>
      <c r="W263" s="108"/>
      <c r="X263" s="108"/>
      <c r="Y263" s="108"/>
      <c r="Z263" s="108"/>
      <c r="AA263" s="108"/>
      <c r="AB263" s="108"/>
      <c r="AC263" s="108"/>
      <c r="AD263" s="191"/>
      <c r="AE263" s="108"/>
      <c r="AF263" s="108"/>
      <c r="AG263" s="108"/>
      <c r="AH263" s="191"/>
      <c r="AI263" s="108"/>
      <c r="AJ263" s="108"/>
      <c r="AK263" s="108"/>
      <c r="AL263" s="191"/>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row>
    <row r="264" spans="1:58" ht="30" customHeight="1">
      <c r="A264" s="108"/>
      <c r="B264" s="108"/>
      <c r="C264" s="108"/>
      <c r="D264" s="106"/>
      <c r="E264" s="108"/>
      <c r="F264" s="108"/>
      <c r="G264" s="106"/>
      <c r="H264" s="106"/>
      <c r="I264" s="106"/>
      <c r="J264" s="106"/>
      <c r="K264" s="106"/>
      <c r="L264" s="106"/>
      <c r="M264" s="108"/>
      <c r="N264" s="108"/>
      <c r="O264" s="108"/>
      <c r="P264" s="191"/>
      <c r="Q264" s="106"/>
      <c r="R264" s="108"/>
      <c r="S264" s="108"/>
      <c r="T264" s="108"/>
      <c r="U264" s="191"/>
      <c r="V264" s="191"/>
      <c r="W264" s="108"/>
      <c r="X264" s="108"/>
      <c r="Y264" s="108"/>
      <c r="Z264" s="108"/>
      <c r="AA264" s="108"/>
      <c r="AB264" s="108"/>
      <c r="AC264" s="108"/>
      <c r="AD264" s="191"/>
      <c r="AE264" s="108"/>
      <c r="AF264" s="108"/>
      <c r="AG264" s="108"/>
      <c r="AH264" s="191"/>
      <c r="AI264" s="108"/>
      <c r="AJ264" s="108"/>
      <c r="AK264" s="108"/>
      <c r="AL264" s="191"/>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row>
    <row r="265" spans="1:58" ht="30" customHeight="1">
      <c r="A265" s="108"/>
      <c r="B265" s="108"/>
      <c r="C265" s="108"/>
      <c r="D265" s="106"/>
      <c r="E265" s="108"/>
      <c r="F265" s="108"/>
      <c r="G265" s="106"/>
      <c r="H265" s="106"/>
      <c r="I265" s="106"/>
      <c r="J265" s="106"/>
      <c r="K265" s="106"/>
      <c r="L265" s="106"/>
      <c r="M265" s="108"/>
      <c r="N265" s="108"/>
      <c r="O265" s="108"/>
      <c r="P265" s="191"/>
      <c r="Q265" s="106"/>
      <c r="R265" s="108"/>
      <c r="S265" s="108"/>
      <c r="T265" s="108"/>
      <c r="U265" s="191"/>
      <c r="V265" s="191"/>
      <c r="W265" s="108"/>
      <c r="X265" s="108"/>
      <c r="Y265" s="108"/>
      <c r="Z265" s="108"/>
      <c r="AA265" s="108"/>
      <c r="AB265" s="108"/>
      <c r="AC265" s="108"/>
      <c r="AD265" s="191"/>
      <c r="AE265" s="108"/>
      <c r="AF265" s="108"/>
      <c r="AG265" s="108"/>
      <c r="AH265" s="191"/>
      <c r="AI265" s="108"/>
      <c r="AJ265" s="108"/>
      <c r="AK265" s="108"/>
      <c r="AL265" s="191"/>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row>
    <row r="266" spans="1:58" ht="30" customHeight="1">
      <c r="A266" s="108"/>
      <c r="B266" s="108"/>
      <c r="C266" s="108"/>
      <c r="D266" s="106"/>
      <c r="E266" s="108"/>
      <c r="F266" s="108"/>
      <c r="G266" s="106"/>
      <c r="H266" s="106"/>
      <c r="I266" s="106"/>
      <c r="J266" s="106"/>
      <c r="K266" s="106"/>
      <c r="L266" s="106"/>
      <c r="M266" s="108"/>
      <c r="N266" s="108"/>
      <c r="O266" s="108"/>
      <c r="P266" s="191"/>
      <c r="Q266" s="106"/>
      <c r="R266" s="108"/>
      <c r="S266" s="108"/>
      <c r="T266" s="108"/>
      <c r="U266" s="191"/>
      <c r="V266" s="191"/>
      <c r="W266" s="108"/>
      <c r="X266" s="108"/>
      <c r="Y266" s="108"/>
      <c r="Z266" s="108"/>
      <c r="AA266" s="108"/>
      <c r="AB266" s="108"/>
      <c r="AC266" s="108"/>
      <c r="AD266" s="191"/>
      <c r="AE266" s="108"/>
      <c r="AF266" s="108"/>
      <c r="AG266" s="108"/>
      <c r="AH266" s="191"/>
      <c r="AI266" s="108"/>
      <c r="AJ266" s="108"/>
      <c r="AK266" s="108"/>
      <c r="AL266" s="191"/>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row>
    <row r="267" spans="1:58" ht="30" customHeight="1">
      <c r="A267" s="108"/>
      <c r="B267" s="108"/>
      <c r="C267" s="108"/>
      <c r="D267" s="106"/>
      <c r="E267" s="108"/>
      <c r="F267" s="108"/>
      <c r="G267" s="106"/>
      <c r="H267" s="106"/>
      <c r="I267" s="106"/>
      <c r="J267" s="106"/>
      <c r="K267" s="106"/>
      <c r="L267" s="106"/>
      <c r="M267" s="108"/>
      <c r="N267" s="108"/>
      <c r="O267" s="108"/>
      <c r="P267" s="191"/>
      <c r="Q267" s="106"/>
      <c r="R267" s="108"/>
      <c r="S267" s="108"/>
      <c r="T267" s="108"/>
      <c r="U267" s="191"/>
      <c r="V267" s="191"/>
      <c r="W267" s="108"/>
      <c r="X267" s="108"/>
      <c r="Y267" s="108"/>
      <c r="Z267" s="108"/>
      <c r="AA267" s="108"/>
      <c r="AB267" s="108"/>
      <c r="AC267" s="108"/>
      <c r="AD267" s="191"/>
      <c r="AE267" s="108"/>
      <c r="AF267" s="108"/>
      <c r="AG267" s="108"/>
      <c r="AH267" s="191"/>
      <c r="AI267" s="108"/>
      <c r="AJ267" s="108"/>
      <c r="AK267" s="108"/>
      <c r="AL267" s="191"/>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row>
    <row r="268" spans="1:58" ht="30" customHeight="1">
      <c r="A268" s="108"/>
      <c r="B268" s="108"/>
      <c r="C268" s="108"/>
      <c r="D268" s="106"/>
      <c r="E268" s="108"/>
      <c r="F268" s="108"/>
      <c r="G268" s="106"/>
      <c r="H268" s="106"/>
      <c r="I268" s="106"/>
      <c r="J268" s="106"/>
      <c r="K268" s="106"/>
      <c r="L268" s="106"/>
      <c r="M268" s="108"/>
      <c r="N268" s="108"/>
      <c r="O268" s="108"/>
      <c r="P268" s="191"/>
      <c r="Q268" s="106"/>
      <c r="R268" s="108"/>
      <c r="S268" s="108"/>
      <c r="T268" s="108"/>
      <c r="U268" s="191"/>
      <c r="V268" s="191"/>
      <c r="W268" s="108"/>
      <c r="X268" s="108"/>
      <c r="Y268" s="108"/>
      <c r="Z268" s="108"/>
      <c r="AA268" s="108"/>
      <c r="AB268" s="108"/>
      <c r="AC268" s="108"/>
      <c r="AD268" s="191"/>
      <c r="AE268" s="108"/>
      <c r="AF268" s="108"/>
      <c r="AG268" s="108"/>
      <c r="AH268" s="191"/>
      <c r="AI268" s="108"/>
      <c r="AJ268" s="108"/>
      <c r="AK268" s="108"/>
      <c r="AL268" s="191"/>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row>
    <row r="269" spans="1:58" ht="30" customHeight="1">
      <c r="A269" s="108"/>
      <c r="B269" s="108"/>
      <c r="C269" s="108"/>
      <c r="D269" s="106"/>
      <c r="E269" s="108"/>
      <c r="F269" s="108"/>
      <c r="G269" s="106"/>
      <c r="H269" s="106"/>
      <c r="I269" s="106"/>
      <c r="J269" s="106"/>
      <c r="K269" s="106"/>
      <c r="L269" s="106"/>
      <c r="M269" s="108"/>
      <c r="N269" s="108"/>
      <c r="O269" s="108"/>
      <c r="P269" s="191"/>
      <c r="Q269" s="106"/>
      <c r="R269" s="108"/>
      <c r="S269" s="108"/>
      <c r="T269" s="108"/>
      <c r="U269" s="191"/>
      <c r="V269" s="191"/>
      <c r="W269" s="108"/>
      <c r="X269" s="108"/>
      <c r="Y269" s="108"/>
      <c r="Z269" s="108"/>
      <c r="AA269" s="108"/>
      <c r="AB269" s="108"/>
      <c r="AC269" s="108"/>
      <c r="AD269" s="191"/>
      <c r="AE269" s="108"/>
      <c r="AF269" s="108"/>
      <c r="AG269" s="108"/>
      <c r="AH269" s="191"/>
      <c r="AI269" s="108"/>
      <c r="AJ269" s="108"/>
      <c r="AK269" s="108"/>
      <c r="AL269" s="191"/>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row>
    <row r="270" spans="1:58" ht="30" customHeight="1">
      <c r="A270" s="108"/>
      <c r="B270" s="108"/>
      <c r="C270" s="108"/>
      <c r="D270" s="106"/>
      <c r="E270" s="108"/>
      <c r="F270" s="108"/>
      <c r="G270" s="106"/>
      <c r="H270" s="106"/>
      <c r="I270" s="106"/>
      <c r="J270" s="106"/>
      <c r="K270" s="106"/>
      <c r="L270" s="106"/>
      <c r="M270" s="108"/>
      <c r="N270" s="108"/>
      <c r="O270" s="108"/>
      <c r="P270" s="191"/>
      <c r="Q270" s="106"/>
      <c r="R270" s="108"/>
      <c r="S270" s="108"/>
      <c r="T270" s="108"/>
      <c r="U270" s="191"/>
      <c r="V270" s="191"/>
      <c r="W270" s="108"/>
      <c r="X270" s="108"/>
      <c r="Y270" s="108"/>
      <c r="Z270" s="108"/>
      <c r="AA270" s="108"/>
      <c r="AB270" s="108"/>
      <c r="AC270" s="108"/>
      <c r="AD270" s="191"/>
      <c r="AE270" s="108"/>
      <c r="AF270" s="108"/>
      <c r="AG270" s="108"/>
      <c r="AH270" s="191"/>
      <c r="AI270" s="108"/>
      <c r="AJ270" s="108"/>
      <c r="AK270" s="108"/>
      <c r="AL270" s="191"/>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row>
    <row r="271" spans="1:58" ht="30" customHeight="1">
      <c r="A271" s="108"/>
      <c r="B271" s="108"/>
      <c r="C271" s="108"/>
      <c r="D271" s="106"/>
      <c r="E271" s="108"/>
      <c r="F271" s="108"/>
      <c r="G271" s="106"/>
      <c r="H271" s="106"/>
      <c r="I271" s="106"/>
      <c r="J271" s="106"/>
      <c r="K271" s="106"/>
      <c r="L271" s="106"/>
      <c r="M271" s="108"/>
      <c r="N271" s="108"/>
      <c r="O271" s="108"/>
      <c r="P271" s="191"/>
      <c r="Q271" s="106"/>
      <c r="R271" s="108"/>
      <c r="S271" s="108"/>
      <c r="T271" s="108"/>
      <c r="U271" s="191"/>
      <c r="V271" s="191"/>
      <c r="W271" s="108"/>
      <c r="X271" s="108"/>
      <c r="Y271" s="108"/>
      <c r="Z271" s="108"/>
      <c r="AA271" s="108"/>
      <c r="AB271" s="108"/>
      <c r="AC271" s="108"/>
      <c r="AD271" s="191"/>
      <c r="AE271" s="108"/>
      <c r="AF271" s="108"/>
      <c r="AG271" s="108"/>
      <c r="AH271" s="191"/>
      <c r="AI271" s="108"/>
      <c r="AJ271" s="108"/>
      <c r="AK271" s="108"/>
      <c r="AL271" s="191"/>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row>
    <row r="272" spans="1:58" ht="30" customHeight="1">
      <c r="A272" s="108"/>
      <c r="B272" s="108"/>
      <c r="C272" s="108"/>
      <c r="D272" s="106"/>
      <c r="E272" s="108"/>
      <c r="F272" s="108"/>
      <c r="G272" s="106"/>
      <c r="H272" s="106"/>
      <c r="I272" s="106"/>
      <c r="J272" s="106"/>
      <c r="K272" s="106"/>
      <c r="L272" s="106"/>
      <c r="M272" s="108"/>
      <c r="N272" s="108"/>
      <c r="O272" s="108"/>
      <c r="P272" s="191"/>
      <c r="Q272" s="106"/>
      <c r="R272" s="108"/>
      <c r="S272" s="108"/>
      <c r="T272" s="108"/>
      <c r="U272" s="191"/>
      <c r="V272" s="191"/>
      <c r="W272" s="108"/>
      <c r="X272" s="108"/>
      <c r="Y272" s="108"/>
      <c r="Z272" s="108"/>
      <c r="AA272" s="108"/>
      <c r="AB272" s="108"/>
      <c r="AC272" s="108"/>
      <c r="AD272" s="191"/>
      <c r="AE272" s="108"/>
      <c r="AF272" s="108"/>
      <c r="AG272" s="108"/>
      <c r="AH272" s="191"/>
      <c r="AI272" s="108"/>
      <c r="AJ272" s="108"/>
      <c r="AK272" s="108"/>
      <c r="AL272" s="191"/>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row>
    <row r="273" spans="1:58" ht="30" customHeight="1">
      <c r="A273" s="108"/>
      <c r="B273" s="108"/>
      <c r="C273" s="108"/>
      <c r="D273" s="106"/>
      <c r="E273" s="108"/>
      <c r="F273" s="108"/>
      <c r="G273" s="106"/>
      <c r="H273" s="106"/>
      <c r="I273" s="106"/>
      <c r="J273" s="106"/>
      <c r="K273" s="106"/>
      <c r="L273" s="106"/>
      <c r="M273" s="108"/>
      <c r="N273" s="108"/>
      <c r="O273" s="108"/>
      <c r="P273" s="191"/>
      <c r="Q273" s="106"/>
      <c r="R273" s="108"/>
      <c r="S273" s="108"/>
      <c r="T273" s="108"/>
      <c r="U273" s="191"/>
      <c r="V273" s="191"/>
      <c r="W273" s="108"/>
      <c r="X273" s="108"/>
      <c r="Y273" s="108"/>
      <c r="Z273" s="108"/>
      <c r="AA273" s="108"/>
      <c r="AB273" s="108"/>
      <c r="AC273" s="108"/>
      <c r="AD273" s="191"/>
      <c r="AE273" s="108"/>
      <c r="AF273" s="108"/>
      <c r="AG273" s="108"/>
      <c r="AH273" s="191"/>
      <c r="AI273" s="108"/>
      <c r="AJ273" s="108"/>
      <c r="AK273" s="108"/>
      <c r="AL273" s="191"/>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row>
    <row r="274" spans="1:58" ht="30" customHeight="1">
      <c r="A274" s="108"/>
      <c r="B274" s="108"/>
      <c r="C274" s="108"/>
      <c r="D274" s="106"/>
      <c r="E274" s="108"/>
      <c r="F274" s="108"/>
      <c r="G274" s="106"/>
      <c r="H274" s="106"/>
      <c r="I274" s="106"/>
      <c r="J274" s="106"/>
      <c r="K274" s="106"/>
      <c r="L274" s="106"/>
      <c r="M274" s="108"/>
      <c r="N274" s="108"/>
      <c r="O274" s="108"/>
      <c r="P274" s="191"/>
      <c r="Q274" s="106"/>
      <c r="R274" s="108"/>
      <c r="S274" s="108"/>
      <c r="T274" s="108"/>
      <c r="U274" s="191"/>
      <c r="V274" s="191"/>
      <c r="W274" s="108"/>
      <c r="X274" s="108"/>
      <c r="Y274" s="108"/>
      <c r="Z274" s="108"/>
      <c r="AA274" s="108"/>
      <c r="AB274" s="108"/>
      <c r="AC274" s="108"/>
      <c r="AD274" s="191"/>
      <c r="AE274" s="108"/>
      <c r="AF274" s="108"/>
      <c r="AG274" s="108"/>
      <c r="AH274" s="191"/>
      <c r="AI274" s="108"/>
      <c r="AJ274" s="108"/>
      <c r="AK274" s="108"/>
      <c r="AL274" s="191"/>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row>
    <row r="275" spans="1:58" ht="30" customHeight="1">
      <c r="A275" s="108"/>
      <c r="B275" s="108"/>
      <c r="C275" s="108"/>
      <c r="D275" s="106"/>
      <c r="E275" s="108"/>
      <c r="F275" s="108"/>
      <c r="G275" s="106"/>
      <c r="H275" s="106"/>
      <c r="I275" s="106"/>
      <c r="J275" s="106"/>
      <c r="K275" s="106"/>
      <c r="L275" s="106"/>
      <c r="M275" s="108"/>
      <c r="N275" s="108"/>
      <c r="O275" s="108"/>
      <c r="P275" s="191"/>
      <c r="Q275" s="106"/>
      <c r="R275" s="108"/>
      <c r="S275" s="108"/>
      <c r="T275" s="108"/>
      <c r="U275" s="191"/>
      <c r="V275" s="191"/>
      <c r="W275" s="108"/>
      <c r="X275" s="108"/>
      <c r="Y275" s="108"/>
      <c r="Z275" s="108"/>
      <c r="AA275" s="108"/>
      <c r="AB275" s="108"/>
      <c r="AC275" s="108"/>
      <c r="AD275" s="191"/>
      <c r="AE275" s="108"/>
      <c r="AF275" s="108"/>
      <c r="AG275" s="108"/>
      <c r="AH275" s="191"/>
      <c r="AI275" s="108"/>
      <c r="AJ275" s="108"/>
      <c r="AK275" s="108"/>
      <c r="AL275" s="191"/>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row>
    <row r="276" spans="1:58" ht="30" customHeight="1">
      <c r="A276" s="108"/>
      <c r="B276" s="108"/>
      <c r="C276" s="108"/>
      <c r="D276" s="106"/>
      <c r="E276" s="108"/>
      <c r="F276" s="108"/>
      <c r="G276" s="106"/>
      <c r="H276" s="106"/>
      <c r="I276" s="106"/>
      <c r="J276" s="106"/>
      <c r="K276" s="106"/>
      <c r="L276" s="106"/>
      <c r="M276" s="108"/>
      <c r="N276" s="108"/>
      <c r="O276" s="108"/>
      <c r="P276" s="191"/>
      <c r="Q276" s="106"/>
      <c r="R276" s="108"/>
      <c r="S276" s="108"/>
      <c r="T276" s="108"/>
      <c r="U276" s="191"/>
      <c r="V276" s="191"/>
      <c r="W276" s="108"/>
      <c r="X276" s="108"/>
      <c r="Y276" s="108"/>
      <c r="Z276" s="108"/>
      <c r="AA276" s="108"/>
      <c r="AB276" s="108"/>
      <c r="AC276" s="108"/>
      <c r="AD276" s="191"/>
      <c r="AE276" s="108"/>
      <c r="AF276" s="108"/>
      <c r="AG276" s="108"/>
      <c r="AH276" s="191"/>
      <c r="AI276" s="108"/>
      <c r="AJ276" s="108"/>
      <c r="AK276" s="108"/>
      <c r="AL276" s="191"/>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row>
    <row r="277" spans="1:58" ht="30" customHeight="1">
      <c r="A277" s="108"/>
      <c r="B277" s="108"/>
      <c r="C277" s="108"/>
      <c r="D277" s="106"/>
      <c r="E277" s="108"/>
      <c r="F277" s="108"/>
      <c r="G277" s="106"/>
      <c r="H277" s="106"/>
      <c r="I277" s="106"/>
      <c r="J277" s="106"/>
      <c r="K277" s="106"/>
      <c r="L277" s="106"/>
      <c r="M277" s="108"/>
      <c r="N277" s="108"/>
      <c r="O277" s="108"/>
      <c r="P277" s="191"/>
      <c r="Q277" s="106"/>
      <c r="R277" s="108"/>
      <c r="S277" s="108"/>
      <c r="T277" s="108"/>
      <c r="U277" s="191"/>
      <c r="V277" s="191"/>
      <c r="W277" s="108"/>
      <c r="X277" s="108"/>
      <c r="Y277" s="108"/>
      <c r="Z277" s="108"/>
      <c r="AA277" s="108"/>
      <c r="AB277" s="108"/>
      <c r="AC277" s="108"/>
      <c r="AD277" s="191"/>
      <c r="AE277" s="108"/>
      <c r="AF277" s="108"/>
      <c r="AG277" s="108"/>
      <c r="AH277" s="191"/>
      <c r="AI277" s="108"/>
      <c r="AJ277" s="108"/>
      <c r="AK277" s="108"/>
      <c r="AL277" s="191"/>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row>
    <row r="278" spans="1:58" ht="30" customHeight="1">
      <c r="A278" s="108"/>
      <c r="B278" s="108"/>
      <c r="C278" s="108"/>
      <c r="D278" s="106"/>
      <c r="E278" s="108"/>
      <c r="F278" s="108"/>
      <c r="G278" s="106"/>
      <c r="H278" s="106"/>
      <c r="I278" s="106"/>
      <c r="J278" s="106"/>
      <c r="K278" s="106"/>
      <c r="L278" s="106"/>
      <c r="M278" s="108"/>
      <c r="N278" s="108"/>
      <c r="O278" s="108"/>
      <c r="P278" s="191"/>
      <c r="Q278" s="106"/>
      <c r="R278" s="108"/>
      <c r="S278" s="108"/>
      <c r="T278" s="108"/>
      <c r="U278" s="191"/>
      <c r="V278" s="191"/>
      <c r="W278" s="108"/>
      <c r="X278" s="108"/>
      <c r="Y278" s="108"/>
      <c r="Z278" s="108"/>
      <c r="AA278" s="108"/>
      <c r="AB278" s="108"/>
      <c r="AC278" s="108"/>
      <c r="AD278" s="191"/>
      <c r="AE278" s="108"/>
      <c r="AF278" s="108"/>
      <c r="AG278" s="108"/>
      <c r="AH278" s="191"/>
      <c r="AI278" s="108"/>
      <c r="AJ278" s="108"/>
      <c r="AK278" s="108"/>
      <c r="AL278" s="191"/>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row>
    <row r="279" spans="1:58" ht="30" customHeight="1">
      <c r="A279" s="108"/>
      <c r="B279" s="108"/>
      <c r="C279" s="108"/>
      <c r="D279" s="106"/>
      <c r="E279" s="108"/>
      <c r="F279" s="108"/>
      <c r="G279" s="106"/>
      <c r="H279" s="106"/>
      <c r="I279" s="106"/>
      <c r="J279" s="106"/>
      <c r="K279" s="106"/>
      <c r="L279" s="106"/>
      <c r="M279" s="108"/>
      <c r="N279" s="108"/>
      <c r="O279" s="108"/>
      <c r="P279" s="191"/>
      <c r="Q279" s="106"/>
      <c r="R279" s="108"/>
      <c r="S279" s="108"/>
      <c r="T279" s="108"/>
      <c r="U279" s="191"/>
      <c r="V279" s="191"/>
      <c r="W279" s="108"/>
      <c r="X279" s="108"/>
      <c r="Y279" s="108"/>
      <c r="Z279" s="108"/>
      <c r="AA279" s="108"/>
      <c r="AB279" s="108"/>
      <c r="AC279" s="108"/>
      <c r="AD279" s="191"/>
      <c r="AE279" s="108"/>
      <c r="AF279" s="108"/>
      <c r="AG279" s="108"/>
      <c r="AH279" s="191"/>
      <c r="AI279" s="108"/>
      <c r="AJ279" s="108"/>
      <c r="AK279" s="108"/>
      <c r="AL279" s="191"/>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row>
    <row r="280" spans="1:58" ht="30" customHeight="1">
      <c r="A280" s="108"/>
      <c r="B280" s="108"/>
      <c r="C280" s="108"/>
      <c r="D280" s="106"/>
      <c r="E280" s="108"/>
      <c r="F280" s="108"/>
      <c r="G280" s="106"/>
      <c r="H280" s="106"/>
      <c r="I280" s="106"/>
      <c r="J280" s="106"/>
      <c r="K280" s="106"/>
      <c r="L280" s="106"/>
      <c r="M280" s="108"/>
      <c r="N280" s="108"/>
      <c r="O280" s="108"/>
      <c r="P280" s="191"/>
      <c r="Q280" s="106"/>
      <c r="R280" s="108"/>
      <c r="S280" s="108"/>
      <c r="T280" s="108"/>
      <c r="U280" s="191"/>
      <c r="V280" s="191"/>
      <c r="W280" s="108"/>
      <c r="X280" s="108"/>
      <c r="Y280" s="108"/>
      <c r="Z280" s="108"/>
      <c r="AA280" s="108"/>
      <c r="AB280" s="108"/>
      <c r="AC280" s="108"/>
      <c r="AD280" s="191"/>
      <c r="AE280" s="108"/>
      <c r="AF280" s="108"/>
      <c r="AG280" s="108"/>
      <c r="AH280" s="191"/>
      <c r="AI280" s="108"/>
      <c r="AJ280" s="108"/>
      <c r="AK280" s="108"/>
      <c r="AL280" s="191"/>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row>
    <row r="281" spans="1:58" ht="30" customHeight="1">
      <c r="A281" s="108"/>
      <c r="B281" s="108"/>
      <c r="C281" s="108"/>
      <c r="D281" s="106"/>
      <c r="E281" s="108"/>
      <c r="F281" s="108"/>
      <c r="G281" s="106"/>
      <c r="H281" s="106"/>
      <c r="I281" s="106"/>
      <c r="J281" s="106"/>
      <c r="K281" s="106"/>
      <c r="L281" s="106"/>
      <c r="M281" s="108"/>
      <c r="N281" s="108"/>
      <c r="O281" s="108"/>
      <c r="P281" s="191"/>
      <c r="Q281" s="106"/>
      <c r="R281" s="108"/>
      <c r="S281" s="108"/>
      <c r="T281" s="108"/>
      <c r="U281" s="191"/>
      <c r="V281" s="191"/>
      <c r="W281" s="108"/>
      <c r="X281" s="108"/>
      <c r="Y281" s="108"/>
      <c r="Z281" s="108"/>
      <c r="AA281" s="108"/>
      <c r="AB281" s="108"/>
      <c r="AC281" s="108"/>
      <c r="AD281" s="191"/>
      <c r="AE281" s="108"/>
      <c r="AF281" s="108"/>
      <c r="AG281" s="108"/>
      <c r="AH281" s="191"/>
      <c r="AI281" s="108"/>
      <c r="AJ281" s="108"/>
      <c r="AK281" s="108"/>
      <c r="AL281" s="191"/>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row>
    <row r="282" spans="1:58" ht="30" customHeight="1">
      <c r="A282" s="108"/>
      <c r="B282" s="108"/>
      <c r="C282" s="108"/>
      <c r="D282" s="106"/>
      <c r="E282" s="108"/>
      <c r="F282" s="108"/>
      <c r="G282" s="106"/>
      <c r="H282" s="106"/>
      <c r="I282" s="106"/>
      <c r="J282" s="106"/>
      <c r="K282" s="106"/>
      <c r="L282" s="106"/>
      <c r="M282" s="108"/>
      <c r="N282" s="108"/>
      <c r="O282" s="108"/>
      <c r="P282" s="191"/>
      <c r="Q282" s="106"/>
      <c r="R282" s="108"/>
      <c r="S282" s="108"/>
      <c r="T282" s="108"/>
      <c r="U282" s="191"/>
      <c r="V282" s="191"/>
      <c r="W282" s="108"/>
      <c r="X282" s="108"/>
      <c r="Y282" s="108"/>
      <c r="Z282" s="108"/>
      <c r="AA282" s="108"/>
      <c r="AB282" s="108"/>
      <c r="AC282" s="108"/>
      <c r="AD282" s="191"/>
      <c r="AE282" s="108"/>
      <c r="AF282" s="108"/>
      <c r="AG282" s="108"/>
      <c r="AH282" s="191"/>
      <c r="AI282" s="108"/>
      <c r="AJ282" s="108"/>
      <c r="AK282" s="108"/>
      <c r="AL282" s="191"/>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row>
    <row r="283" spans="1:58" ht="30" customHeight="1">
      <c r="A283" s="108"/>
      <c r="B283" s="108"/>
      <c r="C283" s="108"/>
      <c r="D283" s="106"/>
      <c r="E283" s="108"/>
      <c r="F283" s="108"/>
      <c r="G283" s="106"/>
      <c r="H283" s="106"/>
      <c r="I283" s="106"/>
      <c r="J283" s="106"/>
      <c r="K283" s="106"/>
      <c r="L283" s="106"/>
      <c r="M283" s="108"/>
      <c r="N283" s="108"/>
      <c r="O283" s="108"/>
      <c r="P283" s="191"/>
      <c r="Q283" s="106"/>
      <c r="R283" s="108"/>
      <c r="S283" s="108"/>
      <c r="T283" s="108"/>
      <c r="U283" s="191"/>
      <c r="V283" s="191"/>
      <c r="W283" s="108"/>
      <c r="X283" s="108"/>
      <c r="Y283" s="108"/>
      <c r="Z283" s="108"/>
      <c r="AA283" s="108"/>
      <c r="AB283" s="108"/>
      <c r="AC283" s="108"/>
      <c r="AD283" s="191"/>
      <c r="AE283" s="108"/>
      <c r="AF283" s="108"/>
      <c r="AG283" s="108"/>
      <c r="AH283" s="191"/>
      <c r="AI283" s="108"/>
      <c r="AJ283" s="108"/>
      <c r="AK283" s="108"/>
      <c r="AL283" s="191"/>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row>
    <row r="284" spans="1:58" ht="30" customHeight="1">
      <c r="A284" s="108"/>
      <c r="B284" s="108"/>
      <c r="C284" s="108"/>
      <c r="D284" s="106"/>
      <c r="E284" s="108"/>
      <c r="F284" s="108"/>
      <c r="G284" s="106"/>
      <c r="H284" s="106"/>
      <c r="I284" s="106"/>
      <c r="J284" s="106"/>
      <c r="K284" s="106"/>
      <c r="L284" s="106"/>
      <c r="M284" s="108"/>
      <c r="N284" s="108"/>
      <c r="O284" s="108"/>
      <c r="P284" s="191"/>
      <c r="Q284" s="106"/>
      <c r="R284" s="108"/>
      <c r="S284" s="108"/>
      <c r="T284" s="108"/>
      <c r="U284" s="191"/>
      <c r="V284" s="191"/>
      <c r="W284" s="108"/>
      <c r="X284" s="108"/>
      <c r="Y284" s="108"/>
      <c r="Z284" s="108"/>
      <c r="AA284" s="108"/>
      <c r="AB284" s="108"/>
      <c r="AC284" s="108"/>
      <c r="AD284" s="191"/>
      <c r="AE284" s="108"/>
      <c r="AF284" s="108"/>
      <c r="AG284" s="108"/>
      <c r="AH284" s="191"/>
      <c r="AI284" s="108"/>
      <c r="AJ284" s="108"/>
      <c r="AK284" s="108"/>
      <c r="AL284" s="191"/>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row>
    <row r="285" spans="1:58" ht="30" customHeight="1">
      <c r="A285" s="108"/>
      <c r="B285" s="108"/>
      <c r="C285" s="108"/>
      <c r="D285" s="106"/>
      <c r="E285" s="108"/>
      <c r="F285" s="108"/>
      <c r="G285" s="106"/>
      <c r="H285" s="106"/>
      <c r="I285" s="106"/>
      <c r="J285" s="106"/>
      <c r="K285" s="106"/>
      <c r="L285" s="106"/>
      <c r="M285" s="108"/>
      <c r="N285" s="108"/>
      <c r="O285" s="108"/>
      <c r="P285" s="191"/>
      <c r="Q285" s="106"/>
      <c r="R285" s="108"/>
      <c r="S285" s="108"/>
      <c r="T285" s="108"/>
      <c r="U285" s="191"/>
      <c r="V285" s="191"/>
      <c r="W285" s="108"/>
      <c r="X285" s="108"/>
      <c r="Y285" s="108"/>
      <c r="Z285" s="108"/>
      <c r="AA285" s="108"/>
      <c r="AB285" s="108"/>
      <c r="AC285" s="108"/>
      <c r="AD285" s="191"/>
      <c r="AE285" s="108"/>
      <c r="AF285" s="108"/>
      <c r="AG285" s="108"/>
      <c r="AH285" s="191"/>
      <c r="AI285" s="108"/>
      <c r="AJ285" s="108"/>
      <c r="AK285" s="108"/>
      <c r="AL285" s="191"/>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row>
    <row r="286" spans="1:58" ht="30" customHeight="1">
      <c r="A286" s="108"/>
      <c r="B286" s="108"/>
      <c r="C286" s="108"/>
      <c r="D286" s="106"/>
      <c r="E286" s="108"/>
      <c r="F286" s="108"/>
      <c r="G286" s="106"/>
      <c r="H286" s="106"/>
      <c r="I286" s="106"/>
      <c r="J286" s="106"/>
      <c r="K286" s="106"/>
      <c r="L286" s="106"/>
      <c r="M286" s="108"/>
      <c r="N286" s="108"/>
      <c r="O286" s="108"/>
      <c r="P286" s="191"/>
      <c r="Q286" s="106"/>
      <c r="R286" s="108"/>
      <c r="S286" s="108"/>
      <c r="T286" s="108"/>
      <c r="U286" s="191"/>
      <c r="V286" s="191"/>
      <c r="W286" s="108"/>
      <c r="X286" s="108"/>
      <c r="Y286" s="108"/>
      <c r="Z286" s="108"/>
      <c r="AA286" s="108"/>
      <c r="AB286" s="108"/>
      <c r="AC286" s="108"/>
      <c r="AD286" s="191"/>
      <c r="AE286" s="108"/>
      <c r="AF286" s="108"/>
      <c r="AG286" s="108"/>
      <c r="AH286" s="191"/>
      <c r="AI286" s="108"/>
      <c r="AJ286" s="108"/>
      <c r="AK286" s="108"/>
      <c r="AL286" s="191"/>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row>
    <row r="287" spans="1:58" ht="30" customHeight="1">
      <c r="A287" s="108"/>
      <c r="B287" s="108"/>
      <c r="C287" s="108"/>
      <c r="D287" s="106"/>
      <c r="E287" s="108"/>
      <c r="F287" s="108"/>
      <c r="G287" s="106"/>
      <c r="H287" s="106"/>
      <c r="I287" s="106"/>
      <c r="J287" s="106"/>
      <c r="K287" s="106"/>
      <c r="L287" s="106"/>
      <c r="M287" s="108"/>
      <c r="N287" s="108"/>
      <c r="O287" s="108"/>
      <c r="P287" s="191"/>
      <c r="Q287" s="106"/>
      <c r="R287" s="108"/>
      <c r="S287" s="108"/>
      <c r="T287" s="108"/>
      <c r="U287" s="191"/>
      <c r="V287" s="191"/>
      <c r="W287" s="108"/>
      <c r="X287" s="108"/>
      <c r="Y287" s="108"/>
      <c r="Z287" s="108"/>
      <c r="AA287" s="108"/>
      <c r="AB287" s="108"/>
      <c r="AC287" s="108"/>
      <c r="AD287" s="191"/>
      <c r="AE287" s="108"/>
      <c r="AF287" s="108"/>
      <c r="AG287" s="108"/>
      <c r="AH287" s="191"/>
      <c r="AI287" s="108"/>
      <c r="AJ287" s="108"/>
      <c r="AK287" s="108"/>
      <c r="AL287" s="191"/>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row>
    <row r="288" spans="1:58" ht="30" customHeight="1">
      <c r="A288" s="108"/>
      <c r="B288" s="108"/>
      <c r="C288" s="108"/>
      <c r="D288" s="106"/>
      <c r="E288" s="108"/>
      <c r="F288" s="108"/>
      <c r="G288" s="106"/>
      <c r="H288" s="106"/>
      <c r="I288" s="106"/>
      <c r="J288" s="106"/>
      <c r="K288" s="106"/>
      <c r="L288" s="106"/>
      <c r="M288" s="108"/>
      <c r="N288" s="108"/>
      <c r="O288" s="108"/>
      <c r="P288" s="191"/>
      <c r="Q288" s="106"/>
      <c r="R288" s="108"/>
      <c r="S288" s="108"/>
      <c r="T288" s="108"/>
      <c r="U288" s="191"/>
      <c r="V288" s="191"/>
      <c r="W288" s="108"/>
      <c r="X288" s="108"/>
      <c r="Y288" s="108"/>
      <c r="Z288" s="108"/>
      <c r="AA288" s="108"/>
      <c r="AB288" s="108"/>
      <c r="AC288" s="108"/>
      <c r="AD288" s="191"/>
      <c r="AE288" s="108"/>
      <c r="AF288" s="108"/>
      <c r="AG288" s="108"/>
      <c r="AH288" s="191"/>
      <c r="AI288" s="108"/>
      <c r="AJ288" s="108"/>
      <c r="AK288" s="108"/>
      <c r="AL288" s="191"/>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row>
    <row r="289" spans="1:58" ht="30" customHeight="1">
      <c r="A289" s="108"/>
      <c r="B289" s="108"/>
      <c r="C289" s="108"/>
      <c r="D289" s="106"/>
      <c r="E289" s="108"/>
      <c r="F289" s="108"/>
      <c r="G289" s="106"/>
      <c r="H289" s="106"/>
      <c r="I289" s="106"/>
      <c r="J289" s="106"/>
      <c r="K289" s="106"/>
      <c r="L289" s="106"/>
      <c r="M289" s="108"/>
      <c r="N289" s="108"/>
      <c r="O289" s="108"/>
      <c r="P289" s="191"/>
      <c r="Q289" s="106"/>
      <c r="R289" s="108"/>
      <c r="S289" s="108"/>
      <c r="T289" s="108"/>
      <c r="U289" s="191"/>
      <c r="V289" s="191"/>
      <c r="W289" s="108"/>
      <c r="X289" s="108"/>
      <c r="Y289" s="108"/>
      <c r="Z289" s="108"/>
      <c r="AA289" s="108"/>
      <c r="AB289" s="108"/>
      <c r="AC289" s="108"/>
      <c r="AD289" s="191"/>
      <c r="AE289" s="108"/>
      <c r="AF289" s="108"/>
      <c r="AG289" s="108"/>
      <c r="AH289" s="191"/>
      <c r="AI289" s="108"/>
      <c r="AJ289" s="108"/>
      <c r="AK289" s="108"/>
      <c r="AL289" s="191"/>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row>
    <row r="290" spans="1:58" ht="30" customHeight="1">
      <c r="A290" s="108"/>
      <c r="B290" s="108"/>
      <c r="C290" s="108"/>
      <c r="D290" s="106"/>
      <c r="E290" s="108"/>
      <c r="F290" s="108"/>
      <c r="G290" s="106"/>
      <c r="H290" s="106"/>
      <c r="I290" s="106"/>
      <c r="J290" s="106"/>
      <c r="K290" s="106"/>
      <c r="L290" s="106"/>
      <c r="M290" s="108"/>
      <c r="N290" s="108"/>
      <c r="O290" s="108"/>
      <c r="P290" s="191"/>
      <c r="Q290" s="106"/>
      <c r="R290" s="108"/>
      <c r="S290" s="108"/>
      <c r="T290" s="108"/>
      <c r="U290" s="191"/>
      <c r="V290" s="191"/>
      <c r="W290" s="108"/>
      <c r="X290" s="108"/>
      <c r="Y290" s="108"/>
      <c r="Z290" s="108"/>
      <c r="AA290" s="108"/>
      <c r="AB290" s="108"/>
      <c r="AC290" s="108"/>
      <c r="AD290" s="191"/>
      <c r="AE290" s="108"/>
      <c r="AF290" s="108"/>
      <c r="AG290" s="108"/>
      <c r="AH290" s="191"/>
      <c r="AI290" s="108"/>
      <c r="AJ290" s="108"/>
      <c r="AK290" s="108"/>
      <c r="AL290" s="191"/>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row>
    <row r="291" spans="1:58" ht="30" customHeight="1">
      <c r="A291" s="108"/>
      <c r="B291" s="108"/>
      <c r="C291" s="108"/>
      <c r="D291" s="106"/>
      <c r="E291" s="108"/>
      <c r="F291" s="108"/>
      <c r="G291" s="106"/>
      <c r="H291" s="106"/>
      <c r="I291" s="106"/>
      <c r="J291" s="106"/>
      <c r="K291" s="106"/>
      <c r="L291" s="106"/>
      <c r="M291" s="108"/>
      <c r="N291" s="108"/>
      <c r="O291" s="108"/>
      <c r="P291" s="191"/>
      <c r="Q291" s="106"/>
      <c r="R291" s="108"/>
      <c r="S291" s="108"/>
      <c r="T291" s="108"/>
      <c r="U291" s="191"/>
      <c r="V291" s="191"/>
      <c r="W291" s="108"/>
      <c r="X291" s="108"/>
      <c r="Y291" s="108"/>
      <c r="Z291" s="108"/>
      <c r="AA291" s="108"/>
      <c r="AB291" s="108"/>
      <c r="AC291" s="108"/>
      <c r="AD291" s="191"/>
      <c r="AE291" s="108"/>
      <c r="AF291" s="108"/>
      <c r="AG291" s="108"/>
      <c r="AH291" s="191"/>
      <c r="AI291" s="108"/>
      <c r="AJ291" s="108"/>
      <c r="AK291" s="108"/>
      <c r="AL291" s="191"/>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row>
    <row r="292" spans="1:58" ht="30" customHeight="1">
      <c r="A292" s="108"/>
      <c r="B292" s="108"/>
      <c r="C292" s="108"/>
      <c r="D292" s="106"/>
      <c r="E292" s="108"/>
      <c r="F292" s="108"/>
      <c r="G292" s="106"/>
      <c r="H292" s="106"/>
      <c r="I292" s="106"/>
      <c r="J292" s="106"/>
      <c r="K292" s="106"/>
      <c r="L292" s="106"/>
      <c r="M292" s="108"/>
      <c r="N292" s="108"/>
      <c r="O292" s="108"/>
      <c r="P292" s="191"/>
      <c r="Q292" s="106"/>
      <c r="R292" s="108"/>
      <c r="S292" s="108"/>
      <c r="T292" s="108"/>
      <c r="U292" s="191"/>
      <c r="V292" s="191"/>
      <c r="W292" s="108"/>
      <c r="X292" s="108"/>
      <c r="Y292" s="108"/>
      <c r="Z292" s="108"/>
      <c r="AA292" s="108"/>
      <c r="AB292" s="108"/>
      <c r="AC292" s="108"/>
      <c r="AD292" s="191"/>
      <c r="AE292" s="108"/>
      <c r="AF292" s="108"/>
      <c r="AG292" s="108"/>
      <c r="AH292" s="191"/>
      <c r="AI292" s="108"/>
      <c r="AJ292" s="108"/>
      <c r="AK292" s="108"/>
      <c r="AL292" s="191"/>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row>
    <row r="293" spans="1:58" ht="30" customHeight="1">
      <c r="A293" s="108"/>
      <c r="B293" s="108"/>
      <c r="C293" s="108"/>
      <c r="D293" s="106"/>
      <c r="E293" s="108"/>
      <c r="F293" s="108"/>
      <c r="G293" s="106"/>
      <c r="H293" s="106"/>
      <c r="I293" s="106"/>
      <c r="J293" s="106"/>
      <c r="K293" s="106"/>
      <c r="L293" s="106"/>
      <c r="M293" s="108"/>
      <c r="N293" s="108"/>
      <c r="O293" s="108"/>
      <c r="P293" s="191"/>
      <c r="Q293" s="106"/>
      <c r="R293" s="108"/>
      <c r="S293" s="108"/>
      <c r="T293" s="108"/>
      <c r="U293" s="191"/>
      <c r="V293" s="191"/>
      <c r="W293" s="108"/>
      <c r="X293" s="108"/>
      <c r="Y293" s="108"/>
      <c r="Z293" s="108"/>
      <c r="AA293" s="108"/>
      <c r="AB293" s="108"/>
      <c r="AC293" s="108"/>
      <c r="AD293" s="191"/>
      <c r="AE293" s="108"/>
      <c r="AF293" s="108"/>
      <c r="AG293" s="108"/>
      <c r="AH293" s="191"/>
      <c r="AI293" s="108"/>
      <c r="AJ293" s="108"/>
      <c r="AK293" s="108"/>
      <c r="AL293" s="191"/>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row>
    <row r="294" spans="1:58" ht="30" customHeight="1">
      <c r="A294" s="108"/>
      <c r="B294" s="108"/>
      <c r="C294" s="108"/>
      <c r="D294" s="106"/>
      <c r="E294" s="108"/>
      <c r="F294" s="108"/>
      <c r="G294" s="106"/>
      <c r="H294" s="106"/>
      <c r="I294" s="106"/>
      <c r="J294" s="106"/>
      <c r="K294" s="106"/>
      <c r="L294" s="106"/>
      <c r="M294" s="108"/>
      <c r="N294" s="108"/>
      <c r="O294" s="108"/>
      <c r="P294" s="191"/>
      <c r="Q294" s="106"/>
      <c r="R294" s="108"/>
      <c r="S294" s="108"/>
      <c r="T294" s="108"/>
      <c r="U294" s="191"/>
      <c r="V294" s="191"/>
      <c r="W294" s="108"/>
      <c r="X294" s="108"/>
      <c r="Y294" s="108"/>
      <c r="Z294" s="108"/>
      <c r="AA294" s="108"/>
      <c r="AB294" s="108"/>
      <c r="AC294" s="108"/>
      <c r="AD294" s="191"/>
      <c r="AE294" s="108"/>
      <c r="AF294" s="108"/>
      <c r="AG294" s="108"/>
      <c r="AH294" s="191"/>
      <c r="AI294" s="108"/>
      <c r="AJ294" s="108"/>
      <c r="AK294" s="108"/>
      <c r="AL294" s="191"/>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row>
    <row r="295" spans="1:58" ht="30" customHeight="1">
      <c r="A295" s="108"/>
      <c r="B295" s="108"/>
      <c r="C295" s="108"/>
      <c r="D295" s="106"/>
      <c r="E295" s="108"/>
      <c r="F295" s="108"/>
      <c r="G295" s="106"/>
      <c r="H295" s="106"/>
      <c r="I295" s="106"/>
      <c r="J295" s="106"/>
      <c r="K295" s="106"/>
      <c r="L295" s="106"/>
      <c r="M295" s="108"/>
      <c r="N295" s="108"/>
      <c r="O295" s="108"/>
      <c r="P295" s="191"/>
      <c r="Q295" s="106"/>
      <c r="R295" s="108"/>
      <c r="S295" s="108"/>
      <c r="T295" s="108"/>
      <c r="U295" s="191"/>
      <c r="V295" s="191"/>
      <c r="W295" s="108"/>
      <c r="X295" s="108"/>
      <c r="Y295" s="108"/>
      <c r="Z295" s="108"/>
      <c r="AA295" s="108"/>
      <c r="AB295" s="108"/>
      <c r="AC295" s="108"/>
      <c r="AD295" s="191"/>
      <c r="AE295" s="108"/>
      <c r="AF295" s="108"/>
      <c r="AG295" s="108"/>
      <c r="AH295" s="191"/>
      <c r="AI295" s="108"/>
      <c r="AJ295" s="108"/>
      <c r="AK295" s="108"/>
      <c r="AL295" s="191"/>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row>
    <row r="296" spans="1:58" ht="30" customHeight="1">
      <c r="A296" s="108"/>
      <c r="B296" s="108"/>
      <c r="C296" s="108"/>
      <c r="D296" s="106"/>
      <c r="E296" s="108"/>
      <c r="F296" s="108"/>
      <c r="G296" s="106"/>
      <c r="H296" s="106"/>
      <c r="I296" s="106"/>
      <c r="J296" s="106"/>
      <c r="K296" s="106"/>
      <c r="L296" s="106"/>
      <c r="M296" s="108"/>
      <c r="N296" s="108"/>
      <c r="O296" s="108"/>
      <c r="P296" s="191"/>
      <c r="Q296" s="106"/>
      <c r="R296" s="108"/>
      <c r="S296" s="108"/>
      <c r="T296" s="108"/>
      <c r="U296" s="191"/>
      <c r="V296" s="191"/>
      <c r="W296" s="108"/>
      <c r="X296" s="108"/>
      <c r="Y296" s="108"/>
      <c r="Z296" s="108"/>
      <c r="AA296" s="108"/>
      <c r="AB296" s="108"/>
      <c r="AC296" s="108"/>
      <c r="AD296" s="191"/>
      <c r="AE296" s="108"/>
      <c r="AF296" s="108"/>
      <c r="AG296" s="108"/>
      <c r="AH296" s="191"/>
      <c r="AI296" s="108"/>
      <c r="AJ296" s="108"/>
      <c r="AK296" s="108"/>
      <c r="AL296" s="191"/>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row>
    <row r="297" spans="1:58" ht="30" customHeight="1">
      <c r="A297" s="108"/>
      <c r="B297" s="108"/>
      <c r="C297" s="108"/>
      <c r="D297" s="106"/>
      <c r="E297" s="108"/>
      <c r="F297" s="108"/>
      <c r="G297" s="106"/>
      <c r="H297" s="106"/>
      <c r="I297" s="106"/>
      <c r="J297" s="106"/>
      <c r="K297" s="106"/>
      <c r="L297" s="106"/>
      <c r="M297" s="108"/>
      <c r="N297" s="108"/>
      <c r="O297" s="108"/>
      <c r="P297" s="191"/>
      <c r="Q297" s="106"/>
      <c r="R297" s="108"/>
      <c r="S297" s="108"/>
      <c r="T297" s="108"/>
      <c r="U297" s="191"/>
      <c r="V297" s="191"/>
      <c r="W297" s="108"/>
      <c r="X297" s="108"/>
      <c r="Y297" s="108"/>
      <c r="Z297" s="108"/>
      <c r="AA297" s="108"/>
      <c r="AB297" s="108"/>
      <c r="AC297" s="108"/>
      <c r="AD297" s="191"/>
      <c r="AE297" s="108"/>
      <c r="AF297" s="108"/>
      <c r="AG297" s="108"/>
      <c r="AH297" s="191"/>
      <c r="AI297" s="108"/>
      <c r="AJ297" s="108"/>
      <c r="AK297" s="108"/>
      <c r="AL297" s="191"/>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row>
    <row r="298" spans="1:58" ht="30" customHeight="1">
      <c r="A298" s="108"/>
      <c r="B298" s="108"/>
      <c r="C298" s="108"/>
      <c r="D298" s="106"/>
      <c r="E298" s="108"/>
      <c r="F298" s="108"/>
      <c r="G298" s="106"/>
      <c r="H298" s="106"/>
      <c r="I298" s="106"/>
      <c r="J298" s="106"/>
      <c r="K298" s="106"/>
      <c r="L298" s="106"/>
      <c r="M298" s="108"/>
      <c r="N298" s="108"/>
      <c r="O298" s="108"/>
      <c r="P298" s="191"/>
      <c r="Q298" s="106"/>
      <c r="R298" s="108"/>
      <c r="S298" s="108"/>
      <c r="T298" s="108"/>
      <c r="U298" s="191"/>
      <c r="V298" s="191"/>
      <c r="W298" s="108"/>
      <c r="X298" s="108"/>
      <c r="Y298" s="108"/>
      <c r="Z298" s="108"/>
      <c r="AA298" s="108"/>
      <c r="AB298" s="108"/>
      <c r="AC298" s="108"/>
      <c r="AD298" s="191"/>
      <c r="AE298" s="108"/>
      <c r="AF298" s="108"/>
      <c r="AG298" s="108"/>
      <c r="AH298" s="191"/>
      <c r="AI298" s="108"/>
      <c r="AJ298" s="108"/>
      <c r="AK298" s="108"/>
      <c r="AL298" s="191"/>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row>
    <row r="299" spans="1:58" ht="30" customHeight="1">
      <c r="A299" s="108"/>
      <c r="B299" s="108"/>
      <c r="C299" s="108"/>
      <c r="D299" s="106"/>
      <c r="E299" s="108"/>
      <c r="F299" s="108"/>
      <c r="G299" s="106"/>
      <c r="H299" s="106"/>
      <c r="I299" s="106"/>
      <c r="J299" s="106"/>
      <c r="K299" s="106"/>
      <c r="L299" s="106"/>
      <c r="M299" s="108"/>
      <c r="N299" s="108"/>
      <c r="O299" s="108"/>
      <c r="P299" s="191"/>
      <c r="Q299" s="106"/>
      <c r="R299" s="108"/>
      <c r="S299" s="108"/>
      <c r="T299" s="108"/>
      <c r="U299" s="191"/>
      <c r="V299" s="191"/>
      <c r="W299" s="108"/>
      <c r="X299" s="108"/>
      <c r="Y299" s="108"/>
      <c r="Z299" s="108"/>
      <c r="AA299" s="108"/>
      <c r="AB299" s="108"/>
      <c r="AC299" s="108"/>
      <c r="AD299" s="191"/>
      <c r="AE299" s="108"/>
      <c r="AF299" s="108"/>
      <c r="AG299" s="108"/>
      <c r="AH299" s="191"/>
      <c r="AI299" s="108"/>
      <c r="AJ299" s="108"/>
      <c r="AK299" s="108"/>
      <c r="AL299" s="191"/>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row>
    <row r="300" spans="1:58" ht="30" customHeight="1">
      <c r="A300" s="108"/>
      <c r="B300" s="108"/>
      <c r="C300" s="108"/>
      <c r="D300" s="106"/>
      <c r="E300" s="108"/>
      <c r="F300" s="108"/>
      <c r="G300" s="106"/>
      <c r="H300" s="106"/>
      <c r="I300" s="106"/>
      <c r="J300" s="106"/>
      <c r="K300" s="106"/>
      <c r="L300" s="106"/>
      <c r="M300" s="108"/>
      <c r="N300" s="108"/>
      <c r="O300" s="108"/>
      <c r="P300" s="191"/>
      <c r="Q300" s="106"/>
      <c r="R300" s="108"/>
      <c r="S300" s="108"/>
      <c r="T300" s="108"/>
      <c r="U300" s="191"/>
      <c r="V300" s="191"/>
      <c r="W300" s="108"/>
      <c r="X300" s="108"/>
      <c r="Y300" s="108"/>
      <c r="Z300" s="108"/>
      <c r="AA300" s="108"/>
      <c r="AB300" s="108"/>
      <c r="AC300" s="108"/>
      <c r="AD300" s="191"/>
      <c r="AE300" s="108"/>
      <c r="AF300" s="108"/>
      <c r="AG300" s="108"/>
      <c r="AH300" s="191"/>
      <c r="AI300" s="108"/>
      <c r="AJ300" s="108"/>
      <c r="AK300" s="108"/>
      <c r="AL300" s="191"/>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row>
    <row r="301" spans="1:58" ht="30" customHeight="1">
      <c r="A301" s="108"/>
      <c r="B301" s="108"/>
      <c r="C301" s="108"/>
      <c r="D301" s="106"/>
      <c r="E301" s="108"/>
      <c r="F301" s="108"/>
      <c r="G301" s="106"/>
      <c r="H301" s="106"/>
      <c r="I301" s="106"/>
      <c r="J301" s="106"/>
      <c r="K301" s="106"/>
      <c r="L301" s="106"/>
      <c r="M301" s="108"/>
      <c r="N301" s="108"/>
      <c r="O301" s="108"/>
      <c r="P301" s="191"/>
      <c r="Q301" s="106"/>
      <c r="R301" s="108"/>
      <c r="S301" s="108"/>
      <c r="T301" s="108"/>
      <c r="U301" s="191"/>
      <c r="V301" s="191"/>
      <c r="W301" s="108"/>
      <c r="X301" s="108"/>
      <c r="Y301" s="108"/>
      <c r="Z301" s="108"/>
      <c r="AA301" s="108"/>
      <c r="AB301" s="108"/>
      <c r="AC301" s="108"/>
      <c r="AD301" s="191"/>
      <c r="AE301" s="108"/>
      <c r="AF301" s="108"/>
      <c r="AG301" s="108"/>
      <c r="AH301" s="191"/>
      <c r="AI301" s="108"/>
      <c r="AJ301" s="108"/>
      <c r="AK301" s="108"/>
      <c r="AL301" s="191"/>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row>
    <row r="302" spans="1:58" ht="30" customHeight="1">
      <c r="A302" s="108"/>
      <c r="B302" s="108"/>
      <c r="C302" s="108"/>
      <c r="D302" s="106"/>
      <c r="E302" s="108"/>
      <c r="F302" s="108"/>
      <c r="G302" s="106"/>
      <c r="H302" s="106"/>
      <c r="I302" s="106"/>
      <c r="J302" s="106"/>
      <c r="K302" s="106"/>
      <c r="L302" s="106"/>
      <c r="M302" s="108"/>
      <c r="N302" s="108"/>
      <c r="O302" s="108"/>
      <c r="P302" s="191"/>
      <c r="Q302" s="106"/>
      <c r="R302" s="108"/>
      <c r="S302" s="108"/>
      <c r="T302" s="108"/>
      <c r="U302" s="191"/>
      <c r="V302" s="191"/>
      <c r="W302" s="108"/>
      <c r="X302" s="108"/>
      <c r="Y302" s="108"/>
      <c r="Z302" s="108"/>
      <c r="AA302" s="108"/>
      <c r="AB302" s="108"/>
      <c r="AC302" s="108"/>
      <c r="AD302" s="191"/>
      <c r="AE302" s="108"/>
      <c r="AF302" s="108"/>
      <c r="AG302" s="108"/>
      <c r="AH302" s="191"/>
      <c r="AI302" s="108"/>
      <c r="AJ302" s="108"/>
      <c r="AK302" s="108"/>
      <c r="AL302" s="191"/>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row>
    <row r="303" spans="1:58" ht="30" customHeight="1">
      <c r="A303" s="108"/>
      <c r="B303" s="108"/>
      <c r="C303" s="108"/>
      <c r="D303" s="106"/>
      <c r="E303" s="108"/>
      <c r="F303" s="108"/>
      <c r="G303" s="106"/>
      <c r="H303" s="106"/>
      <c r="I303" s="106"/>
      <c r="J303" s="106"/>
      <c r="K303" s="106"/>
      <c r="L303" s="106"/>
      <c r="M303" s="108"/>
      <c r="N303" s="108"/>
      <c r="O303" s="108"/>
      <c r="P303" s="191"/>
      <c r="Q303" s="106"/>
      <c r="R303" s="108"/>
      <c r="S303" s="108"/>
      <c r="T303" s="108"/>
      <c r="U303" s="191"/>
      <c r="V303" s="191"/>
      <c r="W303" s="108"/>
      <c r="X303" s="108"/>
      <c r="Y303" s="108"/>
      <c r="Z303" s="108"/>
      <c r="AA303" s="108"/>
      <c r="AB303" s="108"/>
      <c r="AC303" s="108"/>
      <c r="AD303" s="191"/>
      <c r="AE303" s="108"/>
      <c r="AF303" s="108"/>
      <c r="AG303" s="108"/>
      <c r="AH303" s="191"/>
      <c r="AI303" s="108"/>
      <c r="AJ303" s="108"/>
      <c r="AK303" s="108"/>
      <c r="AL303" s="191"/>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row>
    <row r="304" spans="1:58" ht="30" customHeight="1">
      <c r="A304" s="108"/>
      <c r="B304" s="108"/>
      <c r="C304" s="108"/>
      <c r="D304" s="106"/>
      <c r="E304" s="108"/>
      <c r="F304" s="108"/>
      <c r="G304" s="106"/>
      <c r="H304" s="106"/>
      <c r="I304" s="106"/>
      <c r="J304" s="106"/>
      <c r="K304" s="106"/>
      <c r="L304" s="106"/>
      <c r="M304" s="108"/>
      <c r="N304" s="108"/>
      <c r="O304" s="108"/>
      <c r="P304" s="191"/>
      <c r="Q304" s="106"/>
      <c r="R304" s="108"/>
      <c r="S304" s="108"/>
      <c r="T304" s="108"/>
      <c r="U304" s="191"/>
      <c r="V304" s="191"/>
      <c r="W304" s="108"/>
      <c r="X304" s="108"/>
      <c r="Y304" s="108"/>
      <c r="Z304" s="108"/>
      <c r="AA304" s="108"/>
      <c r="AB304" s="108"/>
      <c r="AC304" s="108"/>
      <c r="AD304" s="191"/>
      <c r="AE304" s="108"/>
      <c r="AF304" s="108"/>
      <c r="AG304" s="108"/>
      <c r="AH304" s="191"/>
      <c r="AI304" s="108"/>
      <c r="AJ304" s="108"/>
      <c r="AK304" s="108"/>
      <c r="AL304" s="191"/>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row>
    <row r="305" spans="1:58" ht="30" customHeight="1">
      <c r="A305" s="108"/>
      <c r="B305" s="108"/>
      <c r="C305" s="108"/>
      <c r="D305" s="106"/>
      <c r="E305" s="108"/>
      <c r="F305" s="108"/>
      <c r="G305" s="106"/>
      <c r="H305" s="106"/>
      <c r="I305" s="106"/>
      <c r="J305" s="106"/>
      <c r="K305" s="106"/>
      <c r="L305" s="106"/>
      <c r="M305" s="108"/>
      <c r="N305" s="108"/>
      <c r="O305" s="108"/>
      <c r="P305" s="191"/>
      <c r="Q305" s="106"/>
      <c r="R305" s="108"/>
      <c r="S305" s="108"/>
      <c r="T305" s="108"/>
      <c r="U305" s="191"/>
      <c r="V305" s="191"/>
      <c r="W305" s="108"/>
      <c r="X305" s="108"/>
      <c r="Y305" s="108"/>
      <c r="Z305" s="108"/>
      <c r="AA305" s="108"/>
      <c r="AB305" s="108"/>
      <c r="AC305" s="108"/>
      <c r="AD305" s="191"/>
      <c r="AE305" s="108"/>
      <c r="AF305" s="108"/>
      <c r="AG305" s="108"/>
      <c r="AH305" s="191"/>
      <c r="AI305" s="108"/>
      <c r="AJ305" s="108"/>
      <c r="AK305" s="108"/>
      <c r="AL305" s="191"/>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row>
    <row r="306" spans="1:58" ht="30" customHeight="1">
      <c r="A306" s="108"/>
      <c r="B306" s="108"/>
      <c r="C306" s="108"/>
      <c r="D306" s="106"/>
      <c r="E306" s="108"/>
      <c r="F306" s="108"/>
      <c r="G306" s="106"/>
      <c r="H306" s="106"/>
      <c r="I306" s="106"/>
      <c r="J306" s="106"/>
      <c r="K306" s="106"/>
      <c r="L306" s="106"/>
      <c r="M306" s="108"/>
      <c r="N306" s="108"/>
      <c r="O306" s="108"/>
      <c r="P306" s="191"/>
      <c r="Q306" s="106"/>
      <c r="R306" s="108"/>
      <c r="S306" s="108"/>
      <c r="T306" s="108"/>
      <c r="U306" s="191"/>
      <c r="V306" s="191"/>
      <c r="W306" s="108"/>
      <c r="X306" s="108"/>
      <c r="Y306" s="108"/>
      <c r="Z306" s="108"/>
      <c r="AA306" s="108"/>
      <c r="AB306" s="108"/>
      <c r="AC306" s="108"/>
      <c r="AD306" s="191"/>
      <c r="AE306" s="108"/>
      <c r="AF306" s="108"/>
      <c r="AG306" s="108"/>
      <c r="AH306" s="191"/>
      <c r="AI306" s="108"/>
      <c r="AJ306" s="108"/>
      <c r="AK306" s="108"/>
      <c r="AL306" s="191"/>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row>
    <row r="307" spans="1:58" ht="30" customHeight="1">
      <c r="A307" s="108"/>
      <c r="B307" s="108"/>
      <c r="C307" s="108"/>
      <c r="D307" s="106"/>
      <c r="E307" s="108"/>
      <c r="F307" s="108"/>
      <c r="G307" s="106"/>
      <c r="H307" s="106"/>
      <c r="I307" s="106"/>
      <c r="J307" s="106"/>
      <c r="K307" s="106"/>
      <c r="L307" s="106"/>
      <c r="M307" s="108"/>
      <c r="N307" s="108"/>
      <c r="O307" s="108"/>
      <c r="P307" s="191"/>
      <c r="Q307" s="106"/>
      <c r="R307" s="108"/>
      <c r="S307" s="108"/>
      <c r="T307" s="108"/>
      <c r="U307" s="191"/>
      <c r="V307" s="191"/>
      <c r="W307" s="108"/>
      <c r="X307" s="108"/>
      <c r="Y307" s="108"/>
      <c r="Z307" s="108"/>
      <c r="AA307" s="108"/>
      <c r="AB307" s="108"/>
      <c r="AC307" s="108"/>
      <c r="AD307" s="191"/>
      <c r="AE307" s="108"/>
      <c r="AF307" s="108"/>
      <c r="AG307" s="108"/>
      <c r="AH307" s="191"/>
      <c r="AI307" s="108"/>
      <c r="AJ307" s="108"/>
      <c r="AK307" s="108"/>
      <c r="AL307" s="191"/>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row>
    <row r="308" spans="1:58" ht="30" customHeight="1">
      <c r="A308" s="108"/>
      <c r="B308" s="108"/>
      <c r="C308" s="108"/>
      <c r="D308" s="106"/>
      <c r="E308" s="108"/>
      <c r="F308" s="108"/>
      <c r="G308" s="106"/>
      <c r="H308" s="106"/>
      <c r="I308" s="106"/>
      <c r="J308" s="106"/>
      <c r="K308" s="106"/>
      <c r="L308" s="106"/>
      <c r="M308" s="108"/>
      <c r="N308" s="108"/>
      <c r="O308" s="108"/>
      <c r="P308" s="191"/>
      <c r="Q308" s="106"/>
      <c r="R308" s="108"/>
      <c r="S308" s="108"/>
      <c r="T308" s="108"/>
      <c r="U308" s="191"/>
      <c r="V308" s="191"/>
      <c r="W308" s="108"/>
      <c r="X308" s="108"/>
      <c r="Y308" s="108"/>
      <c r="Z308" s="108"/>
      <c r="AA308" s="108"/>
      <c r="AB308" s="108"/>
      <c r="AC308" s="108"/>
      <c r="AD308" s="191"/>
      <c r="AE308" s="108"/>
      <c r="AF308" s="108"/>
      <c r="AG308" s="108"/>
      <c r="AH308" s="191"/>
      <c r="AI308" s="108"/>
      <c r="AJ308" s="108"/>
      <c r="AK308" s="108"/>
      <c r="AL308" s="191"/>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row>
    <row r="309" spans="1:58" ht="30" customHeight="1">
      <c r="A309" s="108"/>
      <c r="B309" s="108"/>
      <c r="C309" s="108"/>
      <c r="D309" s="106"/>
      <c r="E309" s="108"/>
      <c r="F309" s="108"/>
      <c r="G309" s="106"/>
      <c r="H309" s="106"/>
      <c r="I309" s="106"/>
      <c r="J309" s="106"/>
      <c r="K309" s="106"/>
      <c r="L309" s="106"/>
      <c r="M309" s="108"/>
      <c r="N309" s="108"/>
      <c r="O309" s="108"/>
      <c r="P309" s="191"/>
      <c r="Q309" s="106"/>
      <c r="R309" s="108"/>
      <c r="S309" s="108"/>
      <c r="T309" s="108"/>
      <c r="U309" s="191"/>
      <c r="V309" s="191"/>
      <c r="W309" s="108"/>
      <c r="X309" s="108"/>
      <c r="Y309" s="108"/>
      <c r="Z309" s="108"/>
      <c r="AA309" s="108"/>
      <c r="AB309" s="108"/>
      <c r="AC309" s="108"/>
      <c r="AD309" s="191"/>
      <c r="AE309" s="108"/>
      <c r="AF309" s="108"/>
      <c r="AG309" s="108"/>
      <c r="AH309" s="191"/>
      <c r="AI309" s="108"/>
      <c r="AJ309" s="108"/>
      <c r="AK309" s="108"/>
      <c r="AL309" s="191"/>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row>
    <row r="310" spans="1:58" ht="30" customHeight="1">
      <c r="A310" s="108"/>
      <c r="B310" s="108"/>
      <c r="C310" s="108"/>
      <c r="D310" s="106"/>
      <c r="E310" s="108"/>
      <c r="F310" s="108"/>
      <c r="G310" s="106"/>
      <c r="H310" s="106"/>
      <c r="I310" s="106"/>
      <c r="J310" s="106"/>
      <c r="K310" s="106"/>
      <c r="L310" s="106"/>
      <c r="M310" s="108"/>
      <c r="N310" s="108"/>
      <c r="O310" s="108"/>
      <c r="P310" s="191"/>
      <c r="Q310" s="106"/>
      <c r="R310" s="108"/>
      <c r="S310" s="108"/>
      <c r="T310" s="108"/>
      <c r="U310" s="191"/>
      <c r="V310" s="191"/>
      <c r="W310" s="108"/>
      <c r="X310" s="108"/>
      <c r="Y310" s="108"/>
      <c r="Z310" s="108"/>
      <c r="AA310" s="108"/>
      <c r="AB310" s="108"/>
      <c r="AC310" s="108"/>
      <c r="AD310" s="191"/>
      <c r="AE310" s="108"/>
      <c r="AF310" s="108"/>
      <c r="AG310" s="108"/>
      <c r="AH310" s="191"/>
      <c r="AI310" s="108"/>
      <c r="AJ310" s="108"/>
      <c r="AK310" s="108"/>
      <c r="AL310" s="191"/>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row>
    <row r="311" spans="1:58" ht="30" customHeight="1">
      <c r="A311" s="108"/>
      <c r="B311" s="108"/>
      <c r="C311" s="108"/>
      <c r="D311" s="106"/>
      <c r="E311" s="108"/>
      <c r="F311" s="108"/>
      <c r="G311" s="106"/>
      <c r="H311" s="106"/>
      <c r="I311" s="106"/>
      <c r="J311" s="106"/>
      <c r="K311" s="106"/>
      <c r="L311" s="106"/>
      <c r="M311" s="108"/>
      <c r="N311" s="108"/>
      <c r="O311" s="108"/>
      <c r="P311" s="191"/>
      <c r="Q311" s="106"/>
      <c r="R311" s="108"/>
      <c r="S311" s="108"/>
      <c r="T311" s="108"/>
      <c r="U311" s="191"/>
      <c r="V311" s="191"/>
      <c r="W311" s="108"/>
      <c r="X311" s="108"/>
      <c r="Y311" s="108"/>
      <c r="Z311" s="108"/>
      <c r="AA311" s="108"/>
      <c r="AB311" s="108"/>
      <c r="AC311" s="108"/>
      <c r="AD311" s="191"/>
      <c r="AE311" s="108"/>
      <c r="AF311" s="108"/>
      <c r="AG311" s="108"/>
      <c r="AH311" s="191"/>
      <c r="AI311" s="108"/>
      <c r="AJ311" s="108"/>
      <c r="AK311" s="108"/>
      <c r="AL311" s="191"/>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row>
    <row r="312" spans="1:58" ht="30" customHeight="1">
      <c r="A312" s="108"/>
      <c r="B312" s="108"/>
      <c r="C312" s="108"/>
      <c r="D312" s="106"/>
      <c r="E312" s="108"/>
      <c r="F312" s="108"/>
      <c r="G312" s="106"/>
      <c r="H312" s="106"/>
      <c r="I312" s="106"/>
      <c r="J312" s="106"/>
      <c r="K312" s="106"/>
      <c r="L312" s="106"/>
      <c r="M312" s="108"/>
      <c r="N312" s="108"/>
      <c r="O312" s="108"/>
      <c r="P312" s="191"/>
      <c r="Q312" s="106"/>
      <c r="R312" s="108"/>
      <c r="S312" s="108"/>
      <c r="T312" s="108"/>
      <c r="U312" s="191"/>
      <c r="V312" s="191"/>
      <c r="W312" s="108"/>
      <c r="X312" s="108"/>
      <c r="Y312" s="108"/>
      <c r="Z312" s="108"/>
      <c r="AA312" s="108"/>
      <c r="AB312" s="108"/>
      <c r="AC312" s="108"/>
      <c r="AD312" s="191"/>
      <c r="AE312" s="108"/>
      <c r="AF312" s="108"/>
      <c r="AG312" s="108"/>
      <c r="AH312" s="191"/>
      <c r="AI312" s="108"/>
      <c r="AJ312" s="108"/>
      <c r="AK312" s="108"/>
      <c r="AL312" s="191"/>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row>
    <row r="313" spans="1:58" ht="30" customHeight="1">
      <c r="A313" s="108"/>
      <c r="B313" s="108"/>
      <c r="C313" s="108"/>
      <c r="D313" s="106"/>
      <c r="E313" s="108"/>
      <c r="F313" s="108"/>
      <c r="G313" s="106"/>
      <c r="H313" s="106"/>
      <c r="I313" s="106"/>
      <c r="J313" s="106"/>
      <c r="K313" s="106"/>
      <c r="L313" s="106"/>
      <c r="M313" s="108"/>
      <c r="N313" s="108"/>
      <c r="O313" s="108"/>
      <c r="P313" s="191"/>
      <c r="Q313" s="106"/>
      <c r="R313" s="108"/>
      <c r="S313" s="108"/>
      <c r="T313" s="108"/>
      <c r="U313" s="191"/>
      <c r="V313" s="191"/>
      <c r="W313" s="108"/>
      <c r="X313" s="108"/>
      <c r="Y313" s="108"/>
      <c r="Z313" s="108"/>
      <c r="AA313" s="108"/>
      <c r="AB313" s="108"/>
      <c r="AC313" s="108"/>
      <c r="AD313" s="191"/>
      <c r="AE313" s="108"/>
      <c r="AF313" s="108"/>
      <c r="AG313" s="108"/>
      <c r="AH313" s="191"/>
      <c r="AI313" s="108"/>
      <c r="AJ313" s="108"/>
      <c r="AK313" s="108"/>
      <c r="AL313" s="191"/>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row>
    <row r="314" spans="1:58" ht="30" customHeight="1">
      <c r="A314" s="108"/>
      <c r="B314" s="108"/>
      <c r="C314" s="108"/>
      <c r="D314" s="106"/>
      <c r="E314" s="108"/>
      <c r="F314" s="108"/>
      <c r="G314" s="106"/>
      <c r="H314" s="106"/>
      <c r="I314" s="106"/>
      <c r="J314" s="106"/>
      <c r="K314" s="106"/>
      <c r="L314" s="106"/>
      <c r="M314" s="108"/>
      <c r="N314" s="108"/>
      <c r="O314" s="108"/>
      <c r="P314" s="191"/>
      <c r="Q314" s="106"/>
      <c r="R314" s="108"/>
      <c r="S314" s="108"/>
      <c r="T314" s="108"/>
      <c r="U314" s="191"/>
      <c r="V314" s="191"/>
      <c r="W314" s="108"/>
      <c r="X314" s="108"/>
      <c r="Y314" s="108"/>
      <c r="Z314" s="108"/>
      <c r="AA314" s="108"/>
      <c r="AB314" s="108"/>
      <c r="AC314" s="108"/>
      <c r="AD314" s="191"/>
      <c r="AE314" s="108"/>
      <c r="AF314" s="108"/>
      <c r="AG314" s="108"/>
      <c r="AH314" s="191"/>
      <c r="AI314" s="108"/>
      <c r="AJ314" s="108"/>
      <c r="AK314" s="108"/>
      <c r="AL314" s="191"/>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row>
    <row r="315" spans="1:58" ht="30" customHeight="1">
      <c r="A315" s="108"/>
      <c r="B315" s="108"/>
      <c r="C315" s="108"/>
      <c r="D315" s="106"/>
      <c r="E315" s="108"/>
      <c r="F315" s="108"/>
      <c r="G315" s="106"/>
      <c r="H315" s="106"/>
      <c r="I315" s="106"/>
      <c r="J315" s="106"/>
      <c r="K315" s="106"/>
      <c r="L315" s="106"/>
      <c r="M315" s="108"/>
      <c r="N315" s="108"/>
      <c r="O315" s="108"/>
      <c r="P315" s="191"/>
      <c r="Q315" s="106"/>
      <c r="R315" s="108"/>
      <c r="S315" s="108"/>
      <c r="T315" s="108"/>
      <c r="U315" s="191"/>
      <c r="V315" s="191"/>
      <c r="W315" s="108"/>
      <c r="X315" s="108"/>
      <c r="Y315" s="108"/>
      <c r="Z315" s="108"/>
      <c r="AA315" s="108"/>
      <c r="AB315" s="108"/>
      <c r="AC315" s="108"/>
      <c r="AD315" s="191"/>
      <c r="AE315" s="108"/>
      <c r="AF315" s="108"/>
      <c r="AG315" s="108"/>
      <c r="AH315" s="191"/>
      <c r="AI315" s="108"/>
      <c r="AJ315" s="108"/>
      <c r="AK315" s="108"/>
      <c r="AL315" s="191"/>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row>
    <row r="316" spans="1:58" ht="30" customHeight="1">
      <c r="A316" s="108"/>
      <c r="B316" s="108"/>
      <c r="C316" s="108"/>
      <c r="D316" s="106"/>
      <c r="E316" s="108"/>
      <c r="F316" s="108"/>
      <c r="G316" s="106"/>
      <c r="H316" s="106"/>
      <c r="I316" s="106"/>
      <c r="J316" s="106"/>
      <c r="K316" s="106"/>
      <c r="L316" s="106"/>
      <c r="M316" s="108"/>
      <c r="N316" s="108"/>
      <c r="O316" s="108"/>
      <c r="P316" s="191"/>
      <c r="Q316" s="106"/>
      <c r="R316" s="108"/>
      <c r="S316" s="108"/>
      <c r="T316" s="108"/>
      <c r="U316" s="191"/>
      <c r="V316" s="191"/>
      <c r="W316" s="108"/>
      <c r="X316" s="108"/>
      <c r="Y316" s="108"/>
      <c r="Z316" s="108"/>
      <c r="AA316" s="108"/>
      <c r="AB316" s="108"/>
      <c r="AC316" s="108"/>
      <c r="AD316" s="191"/>
      <c r="AE316" s="108"/>
      <c r="AF316" s="108"/>
      <c r="AG316" s="108"/>
      <c r="AH316" s="191"/>
      <c r="AI316" s="108"/>
      <c r="AJ316" s="108"/>
      <c r="AK316" s="108"/>
      <c r="AL316" s="191"/>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row>
    <row r="317" spans="1:58" ht="30" customHeight="1">
      <c r="A317" s="108"/>
      <c r="B317" s="108"/>
      <c r="C317" s="108"/>
      <c r="D317" s="106"/>
      <c r="E317" s="108"/>
      <c r="F317" s="108"/>
      <c r="G317" s="106"/>
      <c r="H317" s="106"/>
      <c r="I317" s="106"/>
      <c r="J317" s="106"/>
      <c r="K317" s="106"/>
      <c r="L317" s="106"/>
      <c r="M317" s="108"/>
      <c r="N317" s="108"/>
      <c r="O317" s="108"/>
      <c r="P317" s="191"/>
      <c r="Q317" s="106"/>
      <c r="R317" s="108"/>
      <c r="S317" s="108"/>
      <c r="T317" s="108"/>
      <c r="U317" s="191"/>
      <c r="V317" s="191"/>
      <c r="W317" s="108"/>
      <c r="X317" s="108"/>
      <c r="Y317" s="108"/>
      <c r="Z317" s="108"/>
      <c r="AA317" s="108"/>
      <c r="AB317" s="108"/>
      <c r="AC317" s="108"/>
      <c r="AD317" s="191"/>
      <c r="AE317" s="108"/>
      <c r="AF317" s="108"/>
      <c r="AG317" s="108"/>
      <c r="AH317" s="191"/>
      <c r="AI317" s="108"/>
      <c r="AJ317" s="108"/>
      <c r="AK317" s="108"/>
      <c r="AL317" s="191"/>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row>
    <row r="318" spans="1:58" ht="30" customHeight="1">
      <c r="A318" s="108"/>
      <c r="B318" s="108"/>
      <c r="C318" s="108"/>
      <c r="D318" s="106"/>
      <c r="E318" s="108"/>
      <c r="F318" s="108"/>
      <c r="G318" s="106"/>
      <c r="H318" s="106"/>
      <c r="I318" s="106"/>
      <c r="J318" s="106"/>
      <c r="K318" s="106"/>
      <c r="L318" s="106"/>
      <c r="M318" s="108"/>
      <c r="N318" s="108"/>
      <c r="O318" s="108"/>
      <c r="P318" s="191"/>
      <c r="Q318" s="106"/>
      <c r="R318" s="108"/>
      <c r="S318" s="108"/>
      <c r="T318" s="108"/>
      <c r="U318" s="191"/>
      <c r="V318" s="191"/>
      <c r="W318" s="108"/>
      <c r="X318" s="108"/>
      <c r="Y318" s="108"/>
      <c r="Z318" s="108"/>
      <c r="AA318" s="108"/>
      <c r="AB318" s="108"/>
      <c r="AC318" s="108"/>
      <c r="AD318" s="191"/>
      <c r="AE318" s="108"/>
      <c r="AF318" s="108"/>
      <c r="AG318" s="108"/>
      <c r="AH318" s="191"/>
      <c r="AI318" s="108"/>
      <c r="AJ318" s="108"/>
      <c r="AK318" s="108"/>
      <c r="AL318" s="191"/>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row>
    <row r="319" spans="1:58" ht="30" customHeight="1">
      <c r="A319" s="108"/>
      <c r="B319" s="108"/>
      <c r="C319" s="108"/>
      <c r="D319" s="106"/>
      <c r="E319" s="108"/>
      <c r="F319" s="108"/>
      <c r="G319" s="106"/>
      <c r="H319" s="106"/>
      <c r="I319" s="106"/>
      <c r="J319" s="106"/>
      <c r="K319" s="106"/>
      <c r="L319" s="106"/>
      <c r="M319" s="108"/>
      <c r="N319" s="108"/>
      <c r="O319" s="108"/>
      <c r="P319" s="191"/>
      <c r="Q319" s="106"/>
      <c r="R319" s="108"/>
      <c r="S319" s="108"/>
      <c r="T319" s="108"/>
      <c r="U319" s="191"/>
      <c r="V319" s="191"/>
      <c r="W319" s="108"/>
      <c r="X319" s="108"/>
      <c r="Y319" s="108"/>
      <c r="Z319" s="108"/>
      <c r="AA319" s="108"/>
      <c r="AB319" s="108"/>
      <c r="AC319" s="108"/>
      <c r="AD319" s="191"/>
      <c r="AE319" s="108"/>
      <c r="AF319" s="108"/>
      <c r="AG319" s="108"/>
      <c r="AH319" s="191"/>
      <c r="AI319" s="108"/>
      <c r="AJ319" s="108"/>
      <c r="AK319" s="108"/>
      <c r="AL319" s="191"/>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row>
    <row r="320" spans="1:58" ht="30" customHeight="1">
      <c r="A320" s="108"/>
      <c r="B320" s="108"/>
      <c r="C320" s="108"/>
      <c r="D320" s="106"/>
      <c r="E320" s="108"/>
      <c r="F320" s="108"/>
      <c r="G320" s="106"/>
      <c r="H320" s="106"/>
      <c r="I320" s="106"/>
      <c r="J320" s="106"/>
      <c r="K320" s="106"/>
      <c r="L320" s="106"/>
      <c r="M320" s="108"/>
      <c r="N320" s="108"/>
      <c r="O320" s="108"/>
      <c r="P320" s="191"/>
      <c r="Q320" s="106"/>
      <c r="R320" s="108"/>
      <c r="S320" s="108"/>
      <c r="T320" s="108"/>
      <c r="U320" s="191"/>
      <c r="V320" s="191"/>
      <c r="W320" s="108"/>
      <c r="X320" s="108"/>
      <c r="Y320" s="108"/>
      <c r="Z320" s="108"/>
      <c r="AA320" s="108"/>
      <c r="AB320" s="108"/>
      <c r="AC320" s="108"/>
      <c r="AD320" s="191"/>
      <c r="AE320" s="108"/>
      <c r="AF320" s="108"/>
      <c r="AG320" s="108"/>
      <c r="AH320" s="191"/>
      <c r="AI320" s="108"/>
      <c r="AJ320" s="108"/>
      <c r="AK320" s="108"/>
      <c r="AL320" s="191"/>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row>
    <row r="321" spans="1:58" ht="30" customHeight="1">
      <c r="A321" s="108"/>
      <c r="B321" s="108"/>
      <c r="C321" s="108"/>
      <c r="D321" s="106"/>
      <c r="E321" s="108"/>
      <c r="F321" s="108"/>
      <c r="G321" s="106"/>
      <c r="H321" s="106"/>
      <c r="I321" s="106"/>
      <c r="J321" s="106"/>
      <c r="K321" s="106"/>
      <c r="L321" s="106"/>
      <c r="M321" s="108"/>
      <c r="N321" s="108"/>
      <c r="O321" s="108"/>
      <c r="P321" s="191"/>
      <c r="Q321" s="106"/>
      <c r="R321" s="108"/>
      <c r="S321" s="108"/>
      <c r="T321" s="108"/>
      <c r="U321" s="191"/>
      <c r="V321" s="191"/>
      <c r="W321" s="108"/>
      <c r="X321" s="108"/>
      <c r="Y321" s="108"/>
      <c r="Z321" s="108"/>
      <c r="AA321" s="108"/>
      <c r="AB321" s="108"/>
      <c r="AC321" s="108"/>
      <c r="AD321" s="191"/>
      <c r="AE321" s="108"/>
      <c r="AF321" s="108"/>
      <c r="AG321" s="108"/>
      <c r="AH321" s="191"/>
      <c r="AI321" s="108"/>
      <c r="AJ321" s="108"/>
      <c r="AK321" s="108"/>
      <c r="AL321" s="191"/>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row>
    <row r="322" spans="1:58" ht="30" customHeight="1">
      <c r="A322" s="108"/>
      <c r="B322" s="108"/>
      <c r="C322" s="108"/>
      <c r="D322" s="106"/>
      <c r="E322" s="108"/>
      <c r="F322" s="108"/>
      <c r="G322" s="106"/>
      <c r="H322" s="106"/>
      <c r="I322" s="106"/>
      <c r="J322" s="106"/>
      <c r="K322" s="106"/>
      <c r="L322" s="106"/>
      <c r="M322" s="108"/>
      <c r="N322" s="108"/>
      <c r="O322" s="108"/>
      <c r="P322" s="191"/>
      <c r="Q322" s="106"/>
      <c r="R322" s="108"/>
      <c r="S322" s="108"/>
      <c r="T322" s="108"/>
      <c r="U322" s="191"/>
      <c r="V322" s="191"/>
      <c r="W322" s="108"/>
      <c r="X322" s="108"/>
      <c r="Y322" s="108"/>
      <c r="Z322" s="108"/>
      <c r="AA322" s="108"/>
      <c r="AB322" s="108"/>
      <c r="AC322" s="108"/>
      <c r="AD322" s="191"/>
      <c r="AE322" s="108"/>
      <c r="AF322" s="108"/>
      <c r="AG322" s="108"/>
      <c r="AH322" s="191"/>
      <c r="AI322" s="108"/>
      <c r="AJ322" s="108"/>
      <c r="AK322" s="108"/>
      <c r="AL322" s="191"/>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row>
    <row r="323" spans="1:58" ht="30" customHeight="1">
      <c r="A323" s="108"/>
      <c r="B323" s="108"/>
      <c r="C323" s="108"/>
      <c r="D323" s="106"/>
      <c r="E323" s="108"/>
      <c r="F323" s="108"/>
      <c r="G323" s="106"/>
      <c r="H323" s="106"/>
      <c r="I323" s="106"/>
      <c r="J323" s="106"/>
      <c r="K323" s="106"/>
      <c r="L323" s="106"/>
      <c r="M323" s="108"/>
      <c r="N323" s="108"/>
      <c r="O323" s="108"/>
      <c r="P323" s="191"/>
      <c r="Q323" s="106"/>
      <c r="R323" s="108"/>
      <c r="S323" s="108"/>
      <c r="T323" s="108"/>
      <c r="U323" s="191"/>
      <c r="V323" s="191"/>
      <c r="W323" s="108"/>
      <c r="X323" s="108"/>
      <c r="Y323" s="108"/>
      <c r="Z323" s="108"/>
      <c r="AA323" s="108"/>
      <c r="AB323" s="108"/>
      <c r="AC323" s="108"/>
      <c r="AD323" s="191"/>
      <c r="AE323" s="108"/>
      <c r="AF323" s="108"/>
      <c r="AG323" s="108"/>
      <c r="AH323" s="191"/>
      <c r="AI323" s="108"/>
      <c r="AJ323" s="108"/>
      <c r="AK323" s="108"/>
      <c r="AL323" s="191"/>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row>
    <row r="324" spans="1:58" ht="30" customHeight="1">
      <c r="A324" s="108"/>
      <c r="B324" s="108"/>
      <c r="C324" s="108"/>
      <c r="D324" s="106"/>
      <c r="E324" s="108"/>
      <c r="F324" s="108"/>
      <c r="G324" s="106"/>
      <c r="H324" s="106"/>
      <c r="I324" s="106"/>
      <c r="J324" s="106"/>
      <c r="K324" s="106"/>
      <c r="L324" s="106"/>
      <c r="M324" s="108"/>
      <c r="N324" s="108"/>
      <c r="O324" s="108"/>
      <c r="P324" s="191"/>
      <c r="Q324" s="106"/>
      <c r="R324" s="108"/>
      <c r="S324" s="108"/>
      <c r="T324" s="108"/>
      <c r="U324" s="191"/>
      <c r="V324" s="191"/>
      <c r="W324" s="108"/>
      <c r="X324" s="108"/>
      <c r="Y324" s="108"/>
      <c r="Z324" s="108"/>
      <c r="AA324" s="108"/>
      <c r="AB324" s="108"/>
      <c r="AC324" s="108"/>
      <c r="AD324" s="191"/>
      <c r="AE324" s="108"/>
      <c r="AF324" s="108"/>
      <c r="AG324" s="108"/>
      <c r="AH324" s="191"/>
      <c r="AI324" s="108"/>
      <c r="AJ324" s="108"/>
      <c r="AK324" s="108"/>
      <c r="AL324" s="191"/>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row>
    <row r="325" spans="1:58" ht="30" customHeight="1">
      <c r="A325" s="108"/>
      <c r="B325" s="108"/>
      <c r="C325" s="108"/>
      <c r="D325" s="106"/>
      <c r="E325" s="108"/>
      <c r="F325" s="108"/>
      <c r="G325" s="106"/>
      <c r="H325" s="106"/>
      <c r="I325" s="106"/>
      <c r="J325" s="106"/>
      <c r="K325" s="106"/>
      <c r="L325" s="106"/>
      <c r="M325" s="108"/>
      <c r="N325" s="108"/>
      <c r="O325" s="108"/>
      <c r="P325" s="191"/>
      <c r="Q325" s="106"/>
      <c r="R325" s="108"/>
      <c r="S325" s="108"/>
      <c r="T325" s="108"/>
      <c r="U325" s="191"/>
      <c r="V325" s="191"/>
      <c r="W325" s="108"/>
      <c r="X325" s="108"/>
      <c r="Y325" s="108"/>
      <c r="Z325" s="108"/>
      <c r="AA325" s="108"/>
      <c r="AB325" s="108"/>
      <c r="AC325" s="108"/>
      <c r="AD325" s="191"/>
      <c r="AE325" s="108"/>
      <c r="AF325" s="108"/>
      <c r="AG325" s="108"/>
      <c r="AH325" s="191"/>
      <c r="AI325" s="108"/>
      <c r="AJ325" s="108"/>
      <c r="AK325" s="108"/>
      <c r="AL325" s="191"/>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row>
    <row r="326" spans="1:58" ht="30" customHeight="1">
      <c r="A326" s="108"/>
      <c r="B326" s="108"/>
      <c r="C326" s="108"/>
      <c r="D326" s="106"/>
      <c r="E326" s="108"/>
      <c r="F326" s="108"/>
      <c r="G326" s="106"/>
      <c r="H326" s="106"/>
      <c r="I326" s="106"/>
      <c r="J326" s="106"/>
      <c r="K326" s="106"/>
      <c r="L326" s="106"/>
      <c r="M326" s="108"/>
      <c r="N326" s="108"/>
      <c r="O326" s="108"/>
      <c r="P326" s="191"/>
      <c r="Q326" s="106"/>
      <c r="R326" s="108"/>
      <c r="S326" s="108"/>
      <c r="T326" s="108"/>
      <c r="U326" s="191"/>
      <c r="V326" s="191"/>
      <c r="W326" s="108"/>
      <c r="X326" s="108"/>
      <c r="Y326" s="108"/>
      <c r="Z326" s="108"/>
      <c r="AA326" s="108"/>
      <c r="AB326" s="108"/>
      <c r="AC326" s="108"/>
      <c r="AD326" s="191"/>
      <c r="AE326" s="108"/>
      <c r="AF326" s="108"/>
      <c r="AG326" s="108"/>
      <c r="AH326" s="191"/>
      <c r="AI326" s="108"/>
      <c r="AJ326" s="108"/>
      <c r="AK326" s="108"/>
      <c r="AL326" s="191"/>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row>
    <row r="327" spans="1:58" ht="30" customHeight="1">
      <c r="A327" s="108"/>
      <c r="B327" s="108"/>
      <c r="C327" s="108"/>
      <c r="D327" s="106"/>
      <c r="E327" s="108"/>
      <c r="F327" s="108"/>
      <c r="G327" s="106"/>
      <c r="H327" s="106"/>
      <c r="I327" s="106"/>
      <c r="J327" s="106"/>
      <c r="K327" s="106"/>
      <c r="L327" s="106"/>
      <c r="M327" s="108"/>
      <c r="N327" s="108"/>
      <c r="O327" s="108"/>
      <c r="P327" s="191"/>
      <c r="Q327" s="106"/>
      <c r="R327" s="108"/>
      <c r="S327" s="108"/>
      <c r="T327" s="108"/>
      <c r="U327" s="191"/>
      <c r="V327" s="191"/>
      <c r="W327" s="108"/>
      <c r="X327" s="108"/>
      <c r="Y327" s="108"/>
      <c r="Z327" s="108"/>
      <c r="AA327" s="108"/>
      <c r="AB327" s="108"/>
      <c r="AC327" s="108"/>
      <c r="AD327" s="191"/>
      <c r="AE327" s="108"/>
      <c r="AF327" s="108"/>
      <c r="AG327" s="108"/>
      <c r="AH327" s="191"/>
      <c r="AI327" s="108"/>
      <c r="AJ327" s="108"/>
      <c r="AK327" s="108"/>
      <c r="AL327" s="191"/>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row>
    <row r="328" spans="1:58" ht="30" customHeight="1">
      <c r="A328" s="108"/>
      <c r="B328" s="108"/>
      <c r="C328" s="108"/>
      <c r="D328" s="106"/>
      <c r="E328" s="108"/>
      <c r="F328" s="108"/>
      <c r="G328" s="106"/>
      <c r="H328" s="106"/>
      <c r="I328" s="106"/>
      <c r="J328" s="106"/>
      <c r="K328" s="106"/>
      <c r="L328" s="106"/>
      <c r="M328" s="108"/>
      <c r="N328" s="108"/>
      <c r="O328" s="108"/>
      <c r="P328" s="191"/>
      <c r="Q328" s="106"/>
      <c r="R328" s="108"/>
      <c r="S328" s="108"/>
      <c r="T328" s="108"/>
      <c r="U328" s="191"/>
      <c r="V328" s="191"/>
      <c r="W328" s="108"/>
      <c r="X328" s="108"/>
      <c r="Y328" s="108"/>
      <c r="Z328" s="108"/>
      <c r="AA328" s="108"/>
      <c r="AB328" s="108"/>
      <c r="AC328" s="108"/>
      <c r="AD328" s="191"/>
      <c r="AE328" s="108"/>
      <c r="AF328" s="108"/>
      <c r="AG328" s="108"/>
      <c r="AH328" s="191"/>
      <c r="AI328" s="108"/>
      <c r="AJ328" s="108"/>
      <c r="AK328" s="108"/>
      <c r="AL328" s="191"/>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row>
    <row r="329" spans="1:58" ht="30" customHeight="1">
      <c r="A329" s="108"/>
      <c r="B329" s="108"/>
      <c r="C329" s="108"/>
      <c r="D329" s="106"/>
      <c r="E329" s="108"/>
      <c r="F329" s="108"/>
      <c r="G329" s="106"/>
      <c r="H329" s="106"/>
      <c r="I329" s="106"/>
      <c r="J329" s="106"/>
      <c r="K329" s="106"/>
      <c r="L329" s="106"/>
      <c r="M329" s="108"/>
      <c r="N329" s="108"/>
      <c r="O329" s="108"/>
      <c r="P329" s="191"/>
      <c r="Q329" s="106"/>
      <c r="R329" s="108"/>
      <c r="S329" s="108"/>
      <c r="T329" s="108"/>
      <c r="U329" s="191"/>
      <c r="V329" s="191"/>
      <c r="W329" s="108"/>
      <c r="X329" s="108"/>
      <c r="Y329" s="108"/>
      <c r="Z329" s="108"/>
      <c r="AA329" s="108"/>
      <c r="AB329" s="108"/>
      <c r="AC329" s="108"/>
      <c r="AD329" s="191"/>
      <c r="AE329" s="108"/>
      <c r="AF329" s="108"/>
      <c r="AG329" s="108"/>
      <c r="AH329" s="191"/>
      <c r="AI329" s="108"/>
      <c r="AJ329" s="108"/>
      <c r="AK329" s="108"/>
      <c r="AL329" s="191"/>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row>
    <row r="330" spans="1:58" ht="30" customHeight="1">
      <c r="A330" s="108"/>
      <c r="B330" s="108"/>
      <c r="C330" s="108"/>
      <c r="D330" s="106"/>
      <c r="E330" s="108"/>
      <c r="F330" s="108"/>
      <c r="G330" s="106"/>
      <c r="H330" s="106"/>
      <c r="I330" s="106"/>
      <c r="J330" s="106"/>
      <c r="K330" s="106"/>
      <c r="L330" s="106"/>
      <c r="M330" s="108"/>
      <c r="N330" s="108"/>
      <c r="O330" s="108"/>
      <c r="P330" s="191"/>
      <c r="Q330" s="106"/>
      <c r="R330" s="108"/>
      <c r="S330" s="108"/>
      <c r="T330" s="108"/>
      <c r="U330" s="191"/>
      <c r="V330" s="191"/>
      <c r="W330" s="108"/>
      <c r="X330" s="108"/>
      <c r="Y330" s="108"/>
      <c r="Z330" s="108"/>
      <c r="AA330" s="108"/>
      <c r="AB330" s="108"/>
      <c r="AC330" s="108"/>
      <c r="AD330" s="191"/>
      <c r="AE330" s="108"/>
      <c r="AF330" s="108"/>
      <c r="AG330" s="108"/>
      <c r="AH330" s="191"/>
      <c r="AI330" s="108"/>
      <c r="AJ330" s="108"/>
      <c r="AK330" s="108"/>
      <c r="AL330" s="191"/>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row>
    <row r="331" spans="1:58" ht="30" customHeight="1">
      <c r="A331" s="108"/>
      <c r="B331" s="108"/>
      <c r="C331" s="108"/>
      <c r="D331" s="106"/>
      <c r="E331" s="108"/>
      <c r="F331" s="108"/>
      <c r="G331" s="106"/>
      <c r="H331" s="106"/>
      <c r="I331" s="106"/>
      <c r="J331" s="106"/>
      <c r="K331" s="106"/>
      <c r="L331" s="106"/>
      <c r="M331" s="108"/>
      <c r="N331" s="108"/>
      <c r="O331" s="108"/>
      <c r="P331" s="191"/>
      <c r="Q331" s="106"/>
      <c r="R331" s="108"/>
      <c r="S331" s="108"/>
      <c r="T331" s="108"/>
      <c r="U331" s="191"/>
      <c r="V331" s="191"/>
      <c r="W331" s="108"/>
      <c r="X331" s="108"/>
      <c r="Y331" s="108"/>
      <c r="Z331" s="108"/>
      <c r="AA331" s="108"/>
      <c r="AB331" s="108"/>
      <c r="AC331" s="108"/>
      <c r="AD331" s="191"/>
      <c r="AE331" s="108"/>
      <c r="AF331" s="108"/>
      <c r="AG331" s="108"/>
      <c r="AH331" s="191"/>
      <c r="AI331" s="108"/>
      <c r="AJ331" s="108"/>
      <c r="AK331" s="108"/>
      <c r="AL331" s="191"/>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row>
    <row r="332" spans="1:58" ht="30" customHeight="1">
      <c r="A332" s="108"/>
      <c r="B332" s="108"/>
      <c r="C332" s="108"/>
      <c r="D332" s="106"/>
      <c r="E332" s="108"/>
      <c r="F332" s="108"/>
      <c r="G332" s="106"/>
      <c r="H332" s="106"/>
      <c r="I332" s="106"/>
      <c r="J332" s="106"/>
      <c r="K332" s="106"/>
      <c r="L332" s="106"/>
      <c r="M332" s="108"/>
      <c r="N332" s="108"/>
      <c r="O332" s="108"/>
      <c r="P332" s="191"/>
      <c r="Q332" s="106"/>
      <c r="R332" s="108"/>
      <c r="S332" s="108"/>
      <c r="T332" s="108"/>
      <c r="U332" s="191"/>
      <c r="V332" s="191"/>
      <c r="W332" s="108"/>
      <c r="X332" s="108"/>
      <c r="Y332" s="108"/>
      <c r="Z332" s="108"/>
      <c r="AA332" s="108"/>
      <c r="AB332" s="108"/>
      <c r="AC332" s="108"/>
      <c r="AD332" s="191"/>
      <c r="AE332" s="108"/>
      <c r="AF332" s="108"/>
      <c r="AG332" s="108"/>
      <c r="AH332" s="191"/>
      <c r="AI332" s="108"/>
      <c r="AJ332" s="108"/>
      <c r="AK332" s="108"/>
      <c r="AL332" s="191"/>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row>
    <row r="333" spans="1:58" ht="30" customHeight="1">
      <c r="A333" s="108"/>
      <c r="B333" s="108"/>
      <c r="C333" s="108"/>
      <c r="D333" s="106"/>
      <c r="E333" s="108"/>
      <c r="F333" s="108"/>
      <c r="G333" s="106"/>
      <c r="H333" s="106"/>
      <c r="I333" s="106"/>
      <c r="J333" s="106"/>
      <c r="K333" s="106"/>
      <c r="L333" s="106"/>
      <c r="M333" s="108"/>
      <c r="N333" s="108"/>
      <c r="O333" s="108"/>
      <c r="P333" s="191"/>
      <c r="Q333" s="106"/>
      <c r="R333" s="108"/>
      <c r="S333" s="108"/>
      <c r="T333" s="108"/>
      <c r="U333" s="191"/>
      <c r="V333" s="191"/>
      <c r="W333" s="108"/>
      <c r="X333" s="108"/>
      <c r="Y333" s="108"/>
      <c r="Z333" s="108"/>
      <c r="AA333" s="108"/>
      <c r="AB333" s="108"/>
      <c r="AC333" s="108"/>
      <c r="AD333" s="191"/>
      <c r="AE333" s="108"/>
      <c r="AF333" s="108"/>
      <c r="AG333" s="108"/>
      <c r="AH333" s="191"/>
      <c r="AI333" s="108"/>
      <c r="AJ333" s="108"/>
      <c r="AK333" s="108"/>
      <c r="AL333" s="191"/>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row>
    <row r="334" spans="1:58" ht="30" customHeight="1">
      <c r="A334" s="108"/>
      <c r="B334" s="108"/>
      <c r="C334" s="108"/>
      <c r="D334" s="106"/>
      <c r="E334" s="108"/>
      <c r="F334" s="108"/>
      <c r="G334" s="106"/>
      <c r="H334" s="106"/>
      <c r="I334" s="106"/>
      <c r="J334" s="106"/>
      <c r="K334" s="106"/>
      <c r="L334" s="106"/>
      <c r="M334" s="108"/>
      <c r="N334" s="108"/>
      <c r="O334" s="108"/>
      <c r="P334" s="191"/>
      <c r="Q334" s="106"/>
      <c r="R334" s="108"/>
      <c r="S334" s="108"/>
      <c r="T334" s="108"/>
      <c r="U334" s="191"/>
      <c r="V334" s="191"/>
      <c r="W334" s="108"/>
      <c r="X334" s="108"/>
      <c r="Y334" s="108"/>
      <c r="Z334" s="108"/>
      <c r="AA334" s="108"/>
      <c r="AB334" s="108"/>
      <c r="AC334" s="108"/>
      <c r="AD334" s="191"/>
      <c r="AE334" s="108"/>
      <c r="AF334" s="108"/>
      <c r="AG334" s="108"/>
      <c r="AH334" s="191"/>
      <c r="AI334" s="108"/>
      <c r="AJ334" s="108"/>
      <c r="AK334" s="108"/>
      <c r="AL334" s="191"/>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row>
    <row r="335" spans="1:58" ht="30" customHeight="1">
      <c r="A335" s="108"/>
      <c r="B335" s="108"/>
      <c r="C335" s="108"/>
      <c r="D335" s="106"/>
      <c r="E335" s="108"/>
      <c r="F335" s="108"/>
      <c r="G335" s="106"/>
      <c r="H335" s="106"/>
      <c r="I335" s="106"/>
      <c r="J335" s="106"/>
      <c r="K335" s="106"/>
      <c r="L335" s="106"/>
      <c r="M335" s="108"/>
      <c r="N335" s="108"/>
      <c r="O335" s="108"/>
      <c r="P335" s="191"/>
      <c r="Q335" s="106"/>
      <c r="R335" s="108"/>
      <c r="S335" s="108"/>
      <c r="T335" s="108"/>
      <c r="U335" s="191"/>
      <c r="V335" s="191"/>
      <c r="W335" s="108"/>
      <c r="X335" s="108"/>
      <c r="Y335" s="108"/>
      <c r="Z335" s="108"/>
      <c r="AA335" s="108"/>
      <c r="AB335" s="108"/>
      <c r="AC335" s="108"/>
      <c r="AD335" s="191"/>
      <c r="AE335" s="108"/>
      <c r="AF335" s="108"/>
      <c r="AG335" s="108"/>
      <c r="AH335" s="191"/>
      <c r="AI335" s="108"/>
      <c r="AJ335" s="108"/>
      <c r="AK335" s="108"/>
      <c r="AL335" s="191"/>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row>
    <row r="336" spans="1:58" ht="30" customHeight="1">
      <c r="A336" s="108"/>
      <c r="B336" s="108"/>
      <c r="C336" s="108"/>
      <c r="D336" s="106"/>
      <c r="E336" s="108"/>
      <c r="F336" s="108"/>
      <c r="G336" s="106"/>
      <c r="H336" s="106"/>
      <c r="I336" s="106"/>
      <c r="J336" s="106"/>
      <c r="K336" s="106"/>
      <c r="L336" s="106"/>
      <c r="M336" s="108"/>
      <c r="N336" s="108"/>
      <c r="O336" s="108"/>
      <c r="P336" s="191"/>
      <c r="Q336" s="106"/>
      <c r="R336" s="108"/>
      <c r="S336" s="108"/>
      <c r="T336" s="108"/>
      <c r="U336" s="191"/>
      <c r="V336" s="191"/>
      <c r="W336" s="108"/>
      <c r="X336" s="108"/>
      <c r="Y336" s="108"/>
      <c r="Z336" s="108"/>
      <c r="AA336" s="108"/>
      <c r="AB336" s="108"/>
      <c r="AC336" s="108"/>
      <c r="AD336" s="191"/>
      <c r="AE336" s="108"/>
      <c r="AF336" s="108"/>
      <c r="AG336" s="108"/>
      <c r="AH336" s="191"/>
      <c r="AI336" s="108"/>
      <c r="AJ336" s="108"/>
      <c r="AK336" s="108"/>
      <c r="AL336" s="191"/>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row>
    <row r="337" spans="1:58" ht="30" customHeight="1">
      <c r="A337" s="108"/>
      <c r="B337" s="108"/>
      <c r="C337" s="108"/>
      <c r="D337" s="106"/>
      <c r="E337" s="108"/>
      <c r="F337" s="108"/>
      <c r="G337" s="106"/>
      <c r="H337" s="106"/>
      <c r="I337" s="106"/>
      <c r="J337" s="106"/>
      <c r="K337" s="106"/>
      <c r="L337" s="106"/>
      <c r="M337" s="108"/>
      <c r="N337" s="108"/>
      <c r="O337" s="108"/>
      <c r="P337" s="191"/>
      <c r="Q337" s="106"/>
      <c r="R337" s="108"/>
      <c r="S337" s="108"/>
      <c r="T337" s="108"/>
      <c r="U337" s="191"/>
      <c r="V337" s="191"/>
      <c r="W337" s="108"/>
      <c r="X337" s="108"/>
      <c r="Y337" s="108"/>
      <c r="Z337" s="108"/>
      <c r="AA337" s="108"/>
      <c r="AB337" s="108"/>
      <c r="AC337" s="108"/>
      <c r="AD337" s="191"/>
      <c r="AE337" s="108"/>
      <c r="AF337" s="108"/>
      <c r="AG337" s="108"/>
      <c r="AH337" s="191"/>
      <c r="AI337" s="108"/>
      <c r="AJ337" s="108"/>
      <c r="AK337" s="108"/>
      <c r="AL337" s="191"/>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row>
    <row r="338" spans="1:58" ht="30" customHeight="1">
      <c r="A338" s="108"/>
      <c r="B338" s="108"/>
      <c r="C338" s="108"/>
      <c r="D338" s="106"/>
      <c r="E338" s="108"/>
      <c r="F338" s="108"/>
      <c r="G338" s="106"/>
      <c r="H338" s="106"/>
      <c r="I338" s="106"/>
      <c r="J338" s="106"/>
      <c r="K338" s="106"/>
      <c r="L338" s="106"/>
      <c r="M338" s="108"/>
      <c r="N338" s="108"/>
      <c r="O338" s="108"/>
      <c r="P338" s="191"/>
      <c r="Q338" s="106"/>
      <c r="R338" s="108"/>
      <c r="S338" s="108"/>
      <c r="T338" s="108"/>
      <c r="U338" s="191"/>
      <c r="V338" s="191"/>
      <c r="W338" s="108"/>
      <c r="X338" s="108"/>
      <c r="Y338" s="108"/>
      <c r="Z338" s="108"/>
      <c r="AA338" s="108"/>
      <c r="AB338" s="108"/>
      <c r="AC338" s="108"/>
      <c r="AD338" s="191"/>
      <c r="AE338" s="108"/>
      <c r="AF338" s="108"/>
      <c r="AG338" s="108"/>
      <c r="AH338" s="191"/>
      <c r="AI338" s="108"/>
      <c r="AJ338" s="108"/>
      <c r="AK338" s="108"/>
      <c r="AL338" s="191"/>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row>
    <row r="339" spans="1:58" ht="30" customHeight="1">
      <c r="A339" s="108"/>
      <c r="B339" s="108"/>
      <c r="C339" s="108"/>
      <c r="D339" s="106"/>
      <c r="E339" s="108"/>
      <c r="F339" s="108"/>
      <c r="G339" s="106"/>
      <c r="H339" s="106"/>
      <c r="I339" s="106"/>
      <c r="J339" s="106"/>
      <c r="K339" s="106"/>
      <c r="L339" s="106"/>
      <c r="M339" s="108"/>
      <c r="N339" s="108"/>
      <c r="O339" s="108"/>
      <c r="P339" s="191"/>
      <c r="Q339" s="106"/>
      <c r="R339" s="108"/>
      <c r="S339" s="108"/>
      <c r="T339" s="108"/>
      <c r="U339" s="191"/>
      <c r="V339" s="191"/>
      <c r="W339" s="108"/>
      <c r="X339" s="108"/>
      <c r="Y339" s="108"/>
      <c r="Z339" s="108"/>
      <c r="AA339" s="108"/>
      <c r="AB339" s="108"/>
      <c r="AC339" s="108"/>
      <c r="AD339" s="191"/>
      <c r="AE339" s="108"/>
      <c r="AF339" s="108"/>
      <c r="AG339" s="108"/>
      <c r="AH339" s="191"/>
      <c r="AI339" s="108"/>
      <c r="AJ339" s="108"/>
      <c r="AK339" s="108"/>
      <c r="AL339" s="191"/>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row>
    <row r="340" spans="1:58" ht="30" customHeight="1">
      <c r="A340" s="108"/>
      <c r="B340" s="108"/>
      <c r="C340" s="108"/>
      <c r="D340" s="106"/>
      <c r="E340" s="108"/>
      <c r="F340" s="108"/>
      <c r="G340" s="106"/>
      <c r="H340" s="106"/>
      <c r="I340" s="106"/>
      <c r="J340" s="106"/>
      <c r="K340" s="106"/>
      <c r="L340" s="106"/>
      <c r="M340" s="108"/>
      <c r="N340" s="108"/>
      <c r="O340" s="108"/>
      <c r="P340" s="191"/>
      <c r="Q340" s="106"/>
      <c r="R340" s="108"/>
      <c r="S340" s="108"/>
      <c r="T340" s="108"/>
      <c r="U340" s="191"/>
      <c r="V340" s="191"/>
      <c r="W340" s="108"/>
      <c r="X340" s="108"/>
      <c r="Y340" s="108"/>
      <c r="Z340" s="108"/>
      <c r="AA340" s="108"/>
      <c r="AB340" s="108"/>
      <c r="AC340" s="108"/>
      <c r="AD340" s="191"/>
      <c r="AE340" s="108"/>
      <c r="AF340" s="108"/>
      <c r="AG340" s="108"/>
      <c r="AH340" s="191"/>
      <c r="AI340" s="108"/>
      <c r="AJ340" s="108"/>
      <c r="AK340" s="108"/>
      <c r="AL340" s="191"/>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row>
    <row r="341" spans="1:58" ht="30" customHeight="1">
      <c r="A341" s="108"/>
      <c r="B341" s="108"/>
      <c r="C341" s="108"/>
      <c r="D341" s="106"/>
      <c r="E341" s="108"/>
      <c r="F341" s="108"/>
      <c r="G341" s="106"/>
      <c r="H341" s="106"/>
      <c r="I341" s="106"/>
      <c r="J341" s="106"/>
      <c r="K341" s="106"/>
      <c r="L341" s="106"/>
      <c r="M341" s="108"/>
      <c r="N341" s="108"/>
      <c r="O341" s="108"/>
      <c r="P341" s="191"/>
      <c r="Q341" s="106"/>
      <c r="R341" s="108"/>
      <c r="S341" s="108"/>
      <c r="T341" s="108"/>
      <c r="U341" s="191"/>
      <c r="V341" s="191"/>
      <c r="W341" s="108"/>
      <c r="X341" s="108"/>
      <c r="Y341" s="108"/>
      <c r="Z341" s="108"/>
      <c r="AA341" s="108"/>
      <c r="AB341" s="108"/>
      <c r="AC341" s="108"/>
      <c r="AD341" s="191"/>
      <c r="AE341" s="108"/>
      <c r="AF341" s="108"/>
      <c r="AG341" s="108"/>
      <c r="AH341" s="191"/>
      <c r="AI341" s="108"/>
      <c r="AJ341" s="108"/>
      <c r="AK341" s="108"/>
      <c r="AL341" s="191"/>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row>
    <row r="342" spans="1:58" ht="30" customHeight="1">
      <c r="A342" s="108"/>
      <c r="B342" s="108"/>
      <c r="C342" s="108"/>
      <c r="D342" s="106"/>
      <c r="E342" s="108"/>
      <c r="F342" s="108"/>
      <c r="G342" s="106"/>
      <c r="H342" s="106"/>
      <c r="I342" s="106"/>
      <c r="J342" s="106"/>
      <c r="K342" s="106"/>
      <c r="L342" s="106"/>
      <c r="M342" s="108"/>
      <c r="N342" s="108"/>
      <c r="O342" s="108"/>
      <c r="P342" s="191"/>
      <c r="Q342" s="106"/>
      <c r="R342" s="108"/>
      <c r="S342" s="108"/>
      <c r="T342" s="108"/>
      <c r="U342" s="191"/>
      <c r="V342" s="191"/>
      <c r="W342" s="108"/>
      <c r="X342" s="108"/>
      <c r="Y342" s="108"/>
      <c r="Z342" s="108"/>
      <c r="AA342" s="108"/>
      <c r="AB342" s="108"/>
      <c r="AC342" s="108"/>
      <c r="AD342" s="191"/>
      <c r="AE342" s="108"/>
      <c r="AF342" s="108"/>
      <c r="AG342" s="108"/>
      <c r="AH342" s="191"/>
      <c r="AI342" s="108"/>
      <c r="AJ342" s="108"/>
      <c r="AK342" s="108"/>
      <c r="AL342" s="191"/>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row>
    <row r="343" spans="1:58" ht="30" customHeight="1">
      <c r="A343" s="108"/>
      <c r="B343" s="108"/>
      <c r="C343" s="108"/>
      <c r="D343" s="106"/>
      <c r="E343" s="108"/>
      <c r="F343" s="108"/>
      <c r="G343" s="106"/>
      <c r="H343" s="106"/>
      <c r="I343" s="106"/>
      <c r="J343" s="106"/>
      <c r="K343" s="106"/>
      <c r="L343" s="106"/>
      <c r="M343" s="108"/>
      <c r="N343" s="108"/>
      <c r="O343" s="108"/>
      <c r="P343" s="191"/>
      <c r="Q343" s="106"/>
      <c r="R343" s="108"/>
      <c r="S343" s="108"/>
      <c r="T343" s="108"/>
      <c r="U343" s="191"/>
      <c r="V343" s="191"/>
      <c r="W343" s="108"/>
      <c r="X343" s="108"/>
      <c r="Y343" s="108"/>
      <c r="Z343" s="108"/>
      <c r="AA343" s="108"/>
      <c r="AB343" s="108"/>
      <c r="AC343" s="108"/>
      <c r="AD343" s="191"/>
      <c r="AE343" s="108"/>
      <c r="AF343" s="108"/>
      <c r="AG343" s="108"/>
      <c r="AH343" s="191"/>
      <c r="AI343" s="108"/>
      <c r="AJ343" s="108"/>
      <c r="AK343" s="108"/>
      <c r="AL343" s="191"/>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row>
    <row r="344" spans="1:58" ht="30" customHeight="1">
      <c r="A344" s="108"/>
      <c r="B344" s="108"/>
      <c r="C344" s="108"/>
      <c r="D344" s="106"/>
      <c r="E344" s="108"/>
      <c r="F344" s="108"/>
      <c r="G344" s="106"/>
      <c r="H344" s="106"/>
      <c r="I344" s="106"/>
      <c r="J344" s="106"/>
      <c r="K344" s="106"/>
      <c r="L344" s="106"/>
      <c r="M344" s="108"/>
      <c r="N344" s="108"/>
      <c r="O344" s="108"/>
      <c r="P344" s="191"/>
      <c r="Q344" s="106"/>
      <c r="R344" s="108"/>
      <c r="S344" s="108"/>
      <c r="T344" s="108"/>
      <c r="U344" s="191"/>
      <c r="V344" s="191"/>
      <c r="W344" s="108"/>
      <c r="X344" s="108"/>
      <c r="Y344" s="108"/>
      <c r="Z344" s="108"/>
      <c r="AA344" s="108"/>
      <c r="AB344" s="108"/>
      <c r="AC344" s="108"/>
      <c r="AD344" s="191"/>
      <c r="AE344" s="108"/>
      <c r="AF344" s="108"/>
      <c r="AG344" s="108"/>
      <c r="AH344" s="191"/>
      <c r="AI344" s="108"/>
      <c r="AJ344" s="108"/>
      <c r="AK344" s="108"/>
      <c r="AL344" s="191"/>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row>
    <row r="345" spans="1:58" ht="30" customHeight="1">
      <c r="A345" s="108"/>
      <c r="B345" s="108"/>
      <c r="C345" s="108"/>
      <c r="D345" s="106"/>
      <c r="E345" s="108"/>
      <c r="F345" s="108"/>
      <c r="G345" s="106"/>
      <c r="H345" s="106"/>
      <c r="I345" s="106"/>
      <c r="J345" s="106"/>
      <c r="K345" s="106"/>
      <c r="L345" s="106"/>
      <c r="M345" s="108"/>
      <c r="N345" s="108"/>
      <c r="O345" s="108"/>
      <c r="P345" s="191"/>
      <c r="Q345" s="106"/>
      <c r="R345" s="108"/>
      <c r="S345" s="108"/>
      <c r="T345" s="108"/>
      <c r="U345" s="191"/>
      <c r="V345" s="191"/>
      <c r="W345" s="108"/>
      <c r="X345" s="108"/>
      <c r="Y345" s="108"/>
      <c r="Z345" s="108"/>
      <c r="AA345" s="108"/>
      <c r="AB345" s="108"/>
      <c r="AC345" s="108"/>
      <c r="AD345" s="191"/>
      <c r="AE345" s="108"/>
      <c r="AF345" s="108"/>
      <c r="AG345" s="108"/>
      <c r="AH345" s="191"/>
      <c r="AI345" s="108"/>
      <c r="AJ345" s="108"/>
      <c r="AK345" s="108"/>
      <c r="AL345" s="191"/>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row>
    <row r="346" spans="1:58" ht="30" customHeight="1">
      <c r="A346" s="108"/>
      <c r="B346" s="108"/>
      <c r="C346" s="108"/>
      <c r="D346" s="106"/>
      <c r="E346" s="108"/>
      <c r="F346" s="108"/>
      <c r="G346" s="106"/>
      <c r="H346" s="106"/>
      <c r="I346" s="106"/>
      <c r="J346" s="106"/>
      <c r="K346" s="106"/>
      <c r="L346" s="106"/>
      <c r="M346" s="108"/>
      <c r="N346" s="108"/>
      <c r="O346" s="108"/>
      <c r="P346" s="191"/>
      <c r="Q346" s="106"/>
      <c r="R346" s="108"/>
      <c r="S346" s="108"/>
      <c r="T346" s="108"/>
      <c r="U346" s="191"/>
      <c r="V346" s="191"/>
      <c r="W346" s="108"/>
      <c r="X346" s="108"/>
      <c r="Y346" s="108"/>
      <c r="Z346" s="108"/>
      <c r="AA346" s="108"/>
      <c r="AB346" s="108"/>
      <c r="AC346" s="108"/>
      <c r="AD346" s="191"/>
      <c r="AE346" s="108"/>
      <c r="AF346" s="108"/>
      <c r="AG346" s="108"/>
      <c r="AH346" s="191"/>
      <c r="AI346" s="108"/>
      <c r="AJ346" s="108"/>
      <c r="AK346" s="108"/>
      <c r="AL346" s="191"/>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row>
    <row r="347" spans="1:58" ht="30" customHeight="1">
      <c r="A347" s="108"/>
      <c r="B347" s="108"/>
      <c r="C347" s="108"/>
      <c r="D347" s="106"/>
      <c r="E347" s="108"/>
      <c r="F347" s="108"/>
      <c r="G347" s="106"/>
      <c r="H347" s="106"/>
      <c r="I347" s="106"/>
      <c r="J347" s="106"/>
      <c r="K347" s="106"/>
      <c r="L347" s="106"/>
      <c r="M347" s="108"/>
      <c r="N347" s="108"/>
      <c r="O347" s="108"/>
      <c r="P347" s="191"/>
      <c r="Q347" s="106"/>
      <c r="R347" s="108"/>
      <c r="S347" s="108"/>
      <c r="T347" s="108"/>
      <c r="U347" s="191"/>
      <c r="V347" s="191"/>
      <c r="W347" s="108"/>
      <c r="X347" s="108"/>
      <c r="Y347" s="108"/>
      <c r="Z347" s="108"/>
      <c r="AA347" s="108"/>
      <c r="AB347" s="108"/>
      <c r="AC347" s="108"/>
      <c r="AD347" s="191"/>
      <c r="AE347" s="108"/>
      <c r="AF347" s="108"/>
      <c r="AG347" s="108"/>
      <c r="AH347" s="191"/>
      <c r="AI347" s="108"/>
      <c r="AJ347" s="108"/>
      <c r="AK347" s="108"/>
      <c r="AL347" s="191"/>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row>
    <row r="348" spans="1:58" ht="30" customHeight="1">
      <c r="A348" s="108"/>
      <c r="B348" s="108"/>
      <c r="C348" s="108"/>
      <c r="D348" s="106"/>
      <c r="E348" s="108"/>
      <c r="F348" s="108"/>
      <c r="G348" s="106"/>
      <c r="H348" s="106"/>
      <c r="I348" s="106"/>
      <c r="J348" s="106"/>
      <c r="K348" s="106"/>
      <c r="L348" s="106"/>
      <c r="M348" s="108"/>
      <c r="N348" s="108"/>
      <c r="O348" s="108"/>
      <c r="P348" s="191"/>
      <c r="Q348" s="106"/>
      <c r="R348" s="108"/>
      <c r="S348" s="108"/>
      <c r="T348" s="108"/>
      <c r="U348" s="191"/>
      <c r="V348" s="191"/>
      <c r="W348" s="108"/>
      <c r="X348" s="108"/>
      <c r="Y348" s="108"/>
      <c r="Z348" s="108"/>
      <c r="AA348" s="108"/>
      <c r="AB348" s="108"/>
      <c r="AC348" s="108"/>
      <c r="AD348" s="191"/>
      <c r="AE348" s="108"/>
      <c r="AF348" s="108"/>
      <c r="AG348" s="108"/>
      <c r="AH348" s="191"/>
      <c r="AI348" s="108"/>
      <c r="AJ348" s="108"/>
      <c r="AK348" s="108"/>
      <c r="AL348" s="191"/>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row>
    <row r="349" spans="1:58" ht="30" customHeight="1">
      <c r="A349" s="108"/>
      <c r="B349" s="108"/>
      <c r="C349" s="108"/>
      <c r="D349" s="106"/>
      <c r="E349" s="108"/>
      <c r="F349" s="108"/>
      <c r="G349" s="106"/>
      <c r="H349" s="106"/>
      <c r="I349" s="106"/>
      <c r="J349" s="106"/>
      <c r="K349" s="106"/>
      <c r="L349" s="106"/>
      <c r="M349" s="108"/>
      <c r="N349" s="108"/>
      <c r="O349" s="108"/>
      <c r="P349" s="191"/>
      <c r="Q349" s="106"/>
      <c r="R349" s="108"/>
      <c r="S349" s="108"/>
      <c r="T349" s="108"/>
      <c r="U349" s="191"/>
      <c r="V349" s="191"/>
      <c r="W349" s="108"/>
      <c r="X349" s="108"/>
      <c r="Y349" s="108"/>
      <c r="Z349" s="108"/>
      <c r="AA349" s="108"/>
      <c r="AB349" s="108"/>
      <c r="AC349" s="108"/>
      <c r="AD349" s="191"/>
      <c r="AE349" s="108"/>
      <c r="AF349" s="108"/>
      <c r="AG349" s="108"/>
      <c r="AH349" s="191"/>
      <c r="AI349" s="108"/>
      <c r="AJ349" s="108"/>
      <c r="AK349" s="108"/>
      <c r="AL349" s="191"/>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row>
    <row r="350" spans="1:58" ht="30" customHeight="1">
      <c r="A350" s="108"/>
      <c r="B350" s="108"/>
      <c r="C350" s="108"/>
      <c r="D350" s="106"/>
      <c r="E350" s="108"/>
      <c r="F350" s="108"/>
      <c r="G350" s="106"/>
      <c r="H350" s="106"/>
      <c r="I350" s="106"/>
      <c r="J350" s="106"/>
      <c r="K350" s="106"/>
      <c r="L350" s="106"/>
      <c r="M350" s="108"/>
      <c r="N350" s="108"/>
      <c r="O350" s="108"/>
      <c r="P350" s="191"/>
      <c r="Q350" s="106"/>
      <c r="R350" s="108"/>
      <c r="S350" s="108"/>
      <c r="T350" s="108"/>
      <c r="U350" s="191"/>
      <c r="V350" s="191"/>
      <c r="W350" s="108"/>
      <c r="X350" s="108"/>
      <c r="Y350" s="108"/>
      <c r="Z350" s="108"/>
      <c r="AA350" s="108"/>
      <c r="AB350" s="108"/>
      <c r="AC350" s="108"/>
      <c r="AD350" s="191"/>
      <c r="AE350" s="108"/>
      <c r="AF350" s="108"/>
      <c r="AG350" s="108"/>
      <c r="AH350" s="191"/>
      <c r="AI350" s="108"/>
      <c r="AJ350" s="108"/>
      <c r="AK350" s="108"/>
      <c r="AL350" s="191"/>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row>
    <row r="351" spans="1:58" ht="30" customHeight="1">
      <c r="A351" s="108"/>
      <c r="B351" s="108"/>
      <c r="C351" s="108"/>
      <c r="D351" s="106"/>
      <c r="E351" s="108"/>
      <c r="F351" s="108"/>
      <c r="G351" s="106"/>
      <c r="H351" s="106"/>
      <c r="I351" s="106"/>
      <c r="J351" s="106"/>
      <c r="K351" s="106"/>
      <c r="L351" s="106"/>
      <c r="M351" s="108"/>
      <c r="N351" s="108"/>
      <c r="O351" s="108"/>
      <c r="P351" s="191"/>
      <c r="Q351" s="106"/>
      <c r="R351" s="108"/>
      <c r="S351" s="108"/>
      <c r="T351" s="108"/>
      <c r="U351" s="191"/>
      <c r="V351" s="191"/>
      <c r="W351" s="108"/>
      <c r="X351" s="108"/>
      <c r="Y351" s="108"/>
      <c r="Z351" s="108"/>
      <c r="AA351" s="108"/>
      <c r="AB351" s="108"/>
      <c r="AC351" s="108"/>
      <c r="AD351" s="191"/>
      <c r="AE351" s="108"/>
      <c r="AF351" s="108"/>
      <c r="AG351" s="108"/>
      <c r="AH351" s="191"/>
      <c r="AI351" s="108"/>
      <c r="AJ351" s="108"/>
      <c r="AK351" s="108"/>
      <c r="AL351" s="191"/>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row>
    <row r="352" spans="1:58" ht="30" customHeight="1">
      <c r="A352" s="108"/>
      <c r="B352" s="108"/>
      <c r="C352" s="108"/>
      <c r="D352" s="106"/>
      <c r="E352" s="108"/>
      <c r="F352" s="108"/>
      <c r="G352" s="106"/>
      <c r="H352" s="106"/>
      <c r="I352" s="106"/>
      <c r="J352" s="106"/>
      <c r="K352" s="106"/>
      <c r="L352" s="106"/>
      <c r="M352" s="108"/>
      <c r="N352" s="108"/>
      <c r="O352" s="108"/>
      <c r="P352" s="191"/>
      <c r="Q352" s="106"/>
      <c r="R352" s="108"/>
      <c r="S352" s="108"/>
      <c r="T352" s="108"/>
      <c r="U352" s="191"/>
      <c r="V352" s="191"/>
      <c r="W352" s="108"/>
      <c r="X352" s="108"/>
      <c r="Y352" s="108"/>
      <c r="Z352" s="108"/>
      <c r="AA352" s="108"/>
      <c r="AB352" s="108"/>
      <c r="AC352" s="108"/>
      <c r="AD352" s="191"/>
      <c r="AE352" s="108"/>
      <c r="AF352" s="108"/>
      <c r="AG352" s="108"/>
      <c r="AH352" s="191"/>
      <c r="AI352" s="108"/>
      <c r="AJ352" s="108"/>
      <c r="AK352" s="108"/>
      <c r="AL352" s="191"/>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row>
    <row r="353" spans="1:58" ht="30" customHeight="1">
      <c r="A353" s="108"/>
      <c r="B353" s="108"/>
      <c r="C353" s="108"/>
      <c r="D353" s="106"/>
      <c r="E353" s="108"/>
      <c r="F353" s="108"/>
      <c r="G353" s="106"/>
      <c r="H353" s="106"/>
      <c r="I353" s="106"/>
      <c r="J353" s="106"/>
      <c r="K353" s="106"/>
      <c r="L353" s="106"/>
      <c r="M353" s="108"/>
      <c r="N353" s="108"/>
      <c r="O353" s="108"/>
      <c r="P353" s="191"/>
      <c r="Q353" s="106"/>
      <c r="R353" s="108"/>
      <c r="S353" s="108"/>
      <c r="T353" s="108"/>
      <c r="U353" s="191"/>
      <c r="V353" s="191"/>
      <c r="W353" s="108"/>
      <c r="X353" s="108"/>
      <c r="Y353" s="108"/>
      <c r="Z353" s="108"/>
      <c r="AA353" s="108"/>
      <c r="AB353" s="108"/>
      <c r="AC353" s="108"/>
      <c r="AD353" s="191"/>
      <c r="AE353" s="108"/>
      <c r="AF353" s="108"/>
      <c r="AG353" s="108"/>
      <c r="AH353" s="191"/>
      <c r="AI353" s="108"/>
      <c r="AJ353" s="108"/>
      <c r="AK353" s="108"/>
      <c r="AL353" s="191"/>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row>
    <row r="354" spans="1:58" ht="30" customHeight="1">
      <c r="A354" s="108"/>
      <c r="B354" s="108"/>
      <c r="C354" s="108"/>
      <c r="D354" s="106"/>
      <c r="E354" s="108"/>
      <c r="F354" s="108"/>
      <c r="G354" s="106"/>
      <c r="H354" s="106"/>
      <c r="I354" s="106"/>
      <c r="J354" s="106"/>
      <c r="K354" s="106"/>
      <c r="L354" s="106"/>
      <c r="M354" s="108"/>
      <c r="N354" s="108"/>
      <c r="O354" s="108"/>
      <c r="P354" s="191"/>
      <c r="Q354" s="106"/>
      <c r="R354" s="108"/>
      <c r="S354" s="108"/>
      <c r="T354" s="108"/>
      <c r="U354" s="191"/>
      <c r="V354" s="191"/>
      <c r="W354" s="108"/>
      <c r="X354" s="108"/>
      <c r="Y354" s="108"/>
      <c r="Z354" s="108"/>
      <c r="AA354" s="108"/>
      <c r="AB354" s="108"/>
      <c r="AC354" s="108"/>
      <c r="AD354" s="191"/>
      <c r="AE354" s="108"/>
      <c r="AF354" s="108"/>
      <c r="AG354" s="108"/>
      <c r="AH354" s="191"/>
      <c r="AI354" s="108"/>
      <c r="AJ354" s="108"/>
      <c r="AK354" s="108"/>
      <c r="AL354" s="191"/>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row>
    <row r="355" spans="1:58" ht="30" customHeight="1">
      <c r="A355" s="108"/>
      <c r="B355" s="108"/>
      <c r="C355" s="108"/>
      <c r="D355" s="106"/>
      <c r="E355" s="108"/>
      <c r="F355" s="108"/>
      <c r="G355" s="106"/>
      <c r="H355" s="106"/>
      <c r="I355" s="106"/>
      <c r="J355" s="106"/>
      <c r="K355" s="106"/>
      <c r="L355" s="106"/>
      <c r="M355" s="108"/>
      <c r="N355" s="108"/>
      <c r="O355" s="108"/>
      <c r="P355" s="191"/>
      <c r="Q355" s="106"/>
      <c r="R355" s="108"/>
      <c r="S355" s="108"/>
      <c r="T355" s="108"/>
      <c r="U355" s="191"/>
      <c r="V355" s="191"/>
      <c r="W355" s="108"/>
      <c r="X355" s="108"/>
      <c r="Y355" s="108"/>
      <c r="Z355" s="108"/>
      <c r="AA355" s="108"/>
      <c r="AB355" s="108"/>
      <c r="AC355" s="108"/>
      <c r="AD355" s="191"/>
      <c r="AE355" s="108"/>
      <c r="AF355" s="108"/>
      <c r="AG355" s="108"/>
      <c r="AH355" s="191"/>
      <c r="AI355" s="108"/>
      <c r="AJ355" s="108"/>
      <c r="AK355" s="108"/>
      <c r="AL355" s="191"/>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row>
    <row r="356" spans="1:58" ht="30" customHeight="1">
      <c r="A356" s="108"/>
      <c r="B356" s="108"/>
      <c r="C356" s="108"/>
      <c r="D356" s="106"/>
      <c r="E356" s="108"/>
      <c r="F356" s="108"/>
      <c r="G356" s="106"/>
      <c r="H356" s="106"/>
      <c r="I356" s="106"/>
      <c r="J356" s="106"/>
      <c r="K356" s="106"/>
      <c r="L356" s="106"/>
      <c r="M356" s="108"/>
      <c r="N356" s="108"/>
      <c r="O356" s="108"/>
      <c r="P356" s="191"/>
      <c r="Q356" s="106"/>
      <c r="R356" s="108"/>
      <c r="S356" s="108"/>
      <c r="T356" s="108"/>
      <c r="U356" s="191"/>
      <c r="V356" s="191"/>
      <c r="W356" s="108"/>
      <c r="X356" s="108"/>
      <c r="Y356" s="108"/>
      <c r="Z356" s="108"/>
      <c r="AA356" s="108"/>
      <c r="AB356" s="108"/>
      <c r="AC356" s="108"/>
      <c r="AD356" s="191"/>
      <c r="AE356" s="108"/>
      <c r="AF356" s="108"/>
      <c r="AG356" s="108"/>
      <c r="AH356" s="191"/>
      <c r="AI356" s="108"/>
      <c r="AJ356" s="108"/>
      <c r="AK356" s="108"/>
      <c r="AL356" s="191"/>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row>
    <row r="357" spans="1:58" ht="30" customHeight="1">
      <c r="A357" s="108"/>
      <c r="B357" s="108"/>
      <c r="C357" s="108"/>
      <c r="D357" s="106"/>
      <c r="E357" s="108"/>
      <c r="F357" s="108"/>
      <c r="G357" s="106"/>
      <c r="H357" s="106"/>
      <c r="I357" s="106"/>
      <c r="J357" s="106"/>
      <c r="K357" s="106"/>
      <c r="L357" s="106"/>
      <c r="M357" s="108"/>
      <c r="N357" s="108"/>
      <c r="O357" s="108"/>
      <c r="P357" s="191"/>
      <c r="Q357" s="106"/>
      <c r="R357" s="108"/>
      <c r="S357" s="108"/>
      <c r="T357" s="108"/>
      <c r="U357" s="191"/>
      <c r="V357" s="191"/>
      <c r="W357" s="108"/>
      <c r="X357" s="108"/>
      <c r="Y357" s="108"/>
      <c r="Z357" s="108"/>
      <c r="AA357" s="108"/>
      <c r="AB357" s="108"/>
      <c r="AC357" s="108"/>
      <c r="AD357" s="191"/>
      <c r="AE357" s="108"/>
      <c r="AF357" s="108"/>
      <c r="AG357" s="108"/>
      <c r="AH357" s="191"/>
      <c r="AI357" s="108"/>
      <c r="AJ357" s="108"/>
      <c r="AK357" s="108"/>
      <c r="AL357" s="191"/>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row>
    <row r="358" spans="1:58" ht="30" customHeight="1">
      <c r="A358" s="108"/>
      <c r="B358" s="108"/>
      <c r="C358" s="108"/>
      <c r="D358" s="106"/>
      <c r="E358" s="108"/>
      <c r="F358" s="108"/>
      <c r="G358" s="106"/>
      <c r="H358" s="106"/>
      <c r="I358" s="106"/>
      <c r="J358" s="106"/>
      <c r="K358" s="106"/>
      <c r="L358" s="106"/>
      <c r="M358" s="108"/>
      <c r="N358" s="108"/>
      <c r="O358" s="108"/>
      <c r="P358" s="191"/>
      <c r="Q358" s="106"/>
      <c r="R358" s="108"/>
      <c r="S358" s="108"/>
      <c r="T358" s="108"/>
      <c r="U358" s="191"/>
      <c r="V358" s="191"/>
      <c r="W358" s="108"/>
      <c r="X358" s="108"/>
      <c r="Y358" s="108"/>
      <c r="Z358" s="108"/>
      <c r="AA358" s="108"/>
      <c r="AB358" s="108"/>
      <c r="AC358" s="108"/>
      <c r="AD358" s="191"/>
      <c r="AE358" s="108"/>
      <c r="AF358" s="108"/>
      <c r="AG358" s="108"/>
      <c r="AH358" s="191"/>
      <c r="AI358" s="108"/>
      <c r="AJ358" s="108"/>
      <c r="AK358" s="108"/>
      <c r="AL358" s="191"/>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row>
    <row r="359" spans="1:58" ht="30" customHeight="1">
      <c r="A359" s="108"/>
      <c r="B359" s="108"/>
      <c r="C359" s="108"/>
      <c r="D359" s="106"/>
      <c r="E359" s="108"/>
      <c r="F359" s="108"/>
      <c r="G359" s="106"/>
      <c r="H359" s="106"/>
      <c r="I359" s="106"/>
      <c r="J359" s="106"/>
      <c r="K359" s="106"/>
      <c r="L359" s="106"/>
      <c r="M359" s="108"/>
      <c r="N359" s="108"/>
      <c r="O359" s="108"/>
      <c r="P359" s="191"/>
      <c r="Q359" s="106"/>
      <c r="R359" s="108"/>
      <c r="S359" s="108"/>
      <c r="T359" s="108"/>
      <c r="U359" s="191"/>
      <c r="V359" s="191"/>
      <c r="W359" s="108"/>
      <c r="X359" s="108"/>
      <c r="Y359" s="108"/>
      <c r="Z359" s="108"/>
      <c r="AA359" s="108"/>
      <c r="AB359" s="108"/>
      <c r="AC359" s="108"/>
      <c r="AD359" s="191"/>
      <c r="AE359" s="108"/>
      <c r="AF359" s="108"/>
      <c r="AG359" s="108"/>
      <c r="AH359" s="191"/>
      <c r="AI359" s="108"/>
      <c r="AJ359" s="108"/>
      <c r="AK359" s="108"/>
      <c r="AL359" s="191"/>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row>
    <row r="360" spans="1:58" ht="30" customHeight="1">
      <c r="A360" s="108"/>
      <c r="B360" s="108"/>
      <c r="C360" s="108"/>
      <c r="D360" s="106"/>
      <c r="E360" s="108"/>
      <c r="F360" s="108"/>
      <c r="G360" s="106"/>
      <c r="H360" s="106"/>
      <c r="I360" s="106"/>
      <c r="J360" s="106"/>
      <c r="K360" s="106"/>
      <c r="L360" s="106"/>
      <c r="M360" s="108"/>
      <c r="N360" s="108"/>
      <c r="O360" s="108"/>
      <c r="P360" s="191"/>
      <c r="Q360" s="106"/>
      <c r="R360" s="108"/>
      <c r="S360" s="108"/>
      <c r="T360" s="108"/>
      <c r="U360" s="191"/>
      <c r="V360" s="191"/>
      <c r="W360" s="108"/>
      <c r="X360" s="108"/>
      <c r="Y360" s="108"/>
      <c r="Z360" s="108"/>
      <c r="AA360" s="108"/>
      <c r="AB360" s="108"/>
      <c r="AC360" s="108"/>
      <c r="AD360" s="191"/>
      <c r="AE360" s="108"/>
      <c r="AF360" s="108"/>
      <c r="AG360" s="108"/>
      <c r="AH360" s="191"/>
      <c r="AI360" s="108"/>
      <c r="AJ360" s="108"/>
      <c r="AK360" s="108"/>
      <c r="AL360" s="191"/>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row>
    <row r="361" spans="1:58" ht="30" customHeight="1">
      <c r="A361" s="108"/>
      <c r="B361" s="108"/>
      <c r="C361" s="108"/>
      <c r="D361" s="106"/>
      <c r="E361" s="108"/>
      <c r="F361" s="108"/>
      <c r="G361" s="106"/>
      <c r="H361" s="106"/>
      <c r="I361" s="106"/>
      <c r="J361" s="106"/>
      <c r="K361" s="106"/>
      <c r="L361" s="106"/>
      <c r="M361" s="108"/>
      <c r="N361" s="108"/>
      <c r="O361" s="108"/>
      <c r="P361" s="191"/>
      <c r="Q361" s="106"/>
      <c r="R361" s="108"/>
      <c r="S361" s="108"/>
      <c r="T361" s="108"/>
      <c r="U361" s="191"/>
      <c r="V361" s="191"/>
      <c r="W361" s="108"/>
      <c r="X361" s="108"/>
      <c r="Y361" s="108"/>
      <c r="Z361" s="108"/>
      <c r="AA361" s="108"/>
      <c r="AB361" s="108"/>
      <c r="AC361" s="108"/>
      <c r="AD361" s="191"/>
      <c r="AE361" s="108"/>
      <c r="AF361" s="108"/>
      <c r="AG361" s="108"/>
      <c r="AH361" s="191"/>
      <c r="AI361" s="108"/>
      <c r="AJ361" s="108"/>
      <c r="AK361" s="108"/>
      <c r="AL361" s="191"/>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row>
    <row r="362" spans="1:58" ht="30" customHeight="1">
      <c r="A362" s="108"/>
      <c r="B362" s="108"/>
      <c r="C362" s="108"/>
      <c r="D362" s="106"/>
      <c r="E362" s="108"/>
      <c r="F362" s="108"/>
      <c r="G362" s="106"/>
      <c r="H362" s="106"/>
      <c r="I362" s="106"/>
      <c r="J362" s="106"/>
      <c r="K362" s="106"/>
      <c r="L362" s="106"/>
      <c r="M362" s="108"/>
      <c r="N362" s="108"/>
      <c r="O362" s="108"/>
      <c r="P362" s="191"/>
      <c r="Q362" s="106"/>
      <c r="R362" s="108"/>
      <c r="S362" s="108"/>
      <c r="T362" s="108"/>
      <c r="U362" s="191"/>
      <c r="V362" s="191"/>
      <c r="W362" s="108"/>
      <c r="X362" s="108"/>
      <c r="Y362" s="108"/>
      <c r="Z362" s="108"/>
      <c r="AA362" s="108"/>
      <c r="AB362" s="108"/>
      <c r="AC362" s="108"/>
      <c r="AD362" s="191"/>
      <c r="AE362" s="108"/>
      <c r="AF362" s="108"/>
      <c r="AG362" s="108"/>
      <c r="AH362" s="191"/>
      <c r="AI362" s="108"/>
      <c r="AJ362" s="108"/>
      <c r="AK362" s="108"/>
      <c r="AL362" s="191"/>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row>
    <row r="363" spans="1:58" ht="30" customHeight="1">
      <c r="A363" s="108"/>
      <c r="B363" s="108"/>
      <c r="C363" s="108"/>
      <c r="D363" s="106"/>
      <c r="E363" s="108"/>
      <c r="F363" s="108"/>
      <c r="G363" s="106"/>
      <c r="H363" s="106"/>
      <c r="I363" s="106"/>
      <c r="J363" s="106"/>
      <c r="K363" s="106"/>
      <c r="L363" s="106"/>
      <c r="M363" s="108"/>
      <c r="N363" s="108"/>
      <c r="O363" s="108"/>
      <c r="P363" s="191"/>
      <c r="Q363" s="106"/>
      <c r="R363" s="108"/>
      <c r="S363" s="108"/>
      <c r="T363" s="108"/>
      <c r="U363" s="191"/>
      <c r="V363" s="191"/>
      <c r="W363" s="108"/>
      <c r="X363" s="108"/>
      <c r="Y363" s="108"/>
      <c r="Z363" s="108"/>
      <c r="AA363" s="108"/>
      <c r="AB363" s="108"/>
      <c r="AC363" s="108"/>
      <c r="AD363" s="191"/>
      <c r="AE363" s="108"/>
      <c r="AF363" s="108"/>
      <c r="AG363" s="108"/>
      <c r="AH363" s="191"/>
      <c r="AI363" s="108"/>
      <c r="AJ363" s="108"/>
      <c r="AK363" s="108"/>
      <c r="AL363" s="191"/>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row>
    <row r="364" spans="1:58" ht="30" customHeight="1">
      <c r="A364" s="108"/>
      <c r="B364" s="108"/>
      <c r="C364" s="108"/>
      <c r="D364" s="106"/>
      <c r="E364" s="108"/>
      <c r="F364" s="108"/>
      <c r="G364" s="106"/>
      <c r="H364" s="106"/>
      <c r="I364" s="106"/>
      <c r="J364" s="106"/>
      <c r="K364" s="106"/>
      <c r="L364" s="106"/>
      <c r="M364" s="108"/>
      <c r="N364" s="108"/>
      <c r="O364" s="108"/>
      <c r="P364" s="191"/>
      <c r="Q364" s="106"/>
      <c r="R364" s="108"/>
      <c r="S364" s="108"/>
      <c r="T364" s="108"/>
      <c r="U364" s="191"/>
      <c r="V364" s="191"/>
      <c r="W364" s="108"/>
      <c r="X364" s="108"/>
      <c r="Y364" s="108"/>
      <c r="Z364" s="108"/>
      <c r="AA364" s="108"/>
      <c r="AB364" s="108"/>
      <c r="AC364" s="108"/>
      <c r="AD364" s="191"/>
      <c r="AE364" s="108"/>
      <c r="AF364" s="108"/>
      <c r="AG364" s="108"/>
      <c r="AH364" s="191"/>
      <c r="AI364" s="108"/>
      <c r="AJ364" s="108"/>
      <c r="AK364" s="108"/>
      <c r="AL364" s="191"/>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row>
    <row r="365" spans="1:58" ht="30" customHeight="1">
      <c r="A365" s="108"/>
      <c r="B365" s="108"/>
      <c r="C365" s="108"/>
      <c r="D365" s="106"/>
      <c r="E365" s="108"/>
      <c r="F365" s="108"/>
      <c r="G365" s="106"/>
      <c r="H365" s="106"/>
      <c r="I365" s="106"/>
      <c r="J365" s="106"/>
      <c r="K365" s="106"/>
      <c r="L365" s="106"/>
      <c r="M365" s="108"/>
      <c r="N365" s="108"/>
      <c r="O365" s="108"/>
      <c r="P365" s="191"/>
      <c r="Q365" s="106"/>
      <c r="R365" s="108"/>
      <c r="S365" s="108"/>
      <c r="T365" s="108"/>
      <c r="U365" s="191"/>
      <c r="V365" s="191"/>
      <c r="W365" s="108"/>
      <c r="X365" s="108"/>
      <c r="Y365" s="108"/>
      <c r="Z365" s="108"/>
      <c r="AA365" s="108"/>
      <c r="AB365" s="108"/>
      <c r="AC365" s="108"/>
      <c r="AD365" s="191"/>
      <c r="AE365" s="108"/>
      <c r="AF365" s="108"/>
      <c r="AG365" s="108"/>
      <c r="AH365" s="191"/>
      <c r="AI365" s="108"/>
      <c r="AJ365" s="108"/>
      <c r="AK365" s="108"/>
      <c r="AL365" s="191"/>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row>
    <row r="366" spans="1:58" ht="30" customHeight="1">
      <c r="A366" s="108"/>
      <c r="B366" s="108"/>
      <c r="C366" s="108"/>
      <c r="D366" s="106"/>
      <c r="E366" s="108"/>
      <c r="F366" s="108"/>
      <c r="G366" s="106"/>
      <c r="H366" s="106"/>
      <c r="I366" s="106"/>
      <c r="J366" s="106"/>
      <c r="K366" s="106"/>
      <c r="L366" s="106"/>
      <c r="M366" s="108"/>
      <c r="N366" s="108"/>
      <c r="O366" s="108"/>
      <c r="P366" s="191"/>
      <c r="Q366" s="106"/>
      <c r="R366" s="108"/>
      <c r="S366" s="108"/>
      <c r="T366" s="108"/>
      <c r="U366" s="191"/>
      <c r="V366" s="191"/>
      <c r="W366" s="108"/>
      <c r="X366" s="108"/>
      <c r="Y366" s="108"/>
      <c r="Z366" s="108"/>
      <c r="AA366" s="108"/>
      <c r="AB366" s="108"/>
      <c r="AC366" s="108"/>
      <c r="AD366" s="191"/>
      <c r="AE366" s="108"/>
      <c r="AF366" s="108"/>
      <c r="AG366" s="108"/>
      <c r="AH366" s="191"/>
      <c r="AI366" s="108"/>
      <c r="AJ366" s="108"/>
      <c r="AK366" s="108"/>
      <c r="AL366" s="191"/>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row>
    <row r="367" spans="1:58" ht="30" customHeight="1">
      <c r="A367" s="108"/>
      <c r="B367" s="108"/>
      <c r="C367" s="108"/>
      <c r="D367" s="106"/>
      <c r="E367" s="108"/>
      <c r="F367" s="108"/>
      <c r="G367" s="106"/>
      <c r="H367" s="106"/>
      <c r="I367" s="106"/>
      <c r="J367" s="106"/>
      <c r="K367" s="106"/>
      <c r="L367" s="106"/>
      <c r="M367" s="108"/>
      <c r="N367" s="108"/>
      <c r="O367" s="108"/>
      <c r="P367" s="191"/>
      <c r="Q367" s="106"/>
      <c r="R367" s="108"/>
      <c r="S367" s="108"/>
      <c r="T367" s="108"/>
      <c r="U367" s="191"/>
      <c r="V367" s="191"/>
      <c r="W367" s="108"/>
      <c r="X367" s="108"/>
      <c r="Y367" s="108"/>
      <c r="Z367" s="108"/>
      <c r="AA367" s="108"/>
      <c r="AB367" s="108"/>
      <c r="AC367" s="108"/>
      <c r="AD367" s="191"/>
      <c r="AE367" s="108"/>
      <c r="AF367" s="108"/>
      <c r="AG367" s="108"/>
      <c r="AH367" s="191"/>
      <c r="AI367" s="108"/>
      <c r="AJ367" s="108"/>
      <c r="AK367" s="108"/>
      <c r="AL367" s="191"/>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row>
    <row r="368" spans="1:58" ht="30" customHeight="1">
      <c r="A368" s="108"/>
      <c r="B368" s="108"/>
      <c r="C368" s="108"/>
      <c r="D368" s="106"/>
      <c r="E368" s="108"/>
      <c r="F368" s="108"/>
      <c r="G368" s="106"/>
      <c r="H368" s="106"/>
      <c r="I368" s="106"/>
      <c r="J368" s="106"/>
      <c r="K368" s="106"/>
      <c r="L368" s="106"/>
      <c r="M368" s="108"/>
      <c r="N368" s="108"/>
      <c r="O368" s="108"/>
      <c r="P368" s="191"/>
      <c r="Q368" s="106"/>
      <c r="R368" s="108"/>
      <c r="S368" s="108"/>
      <c r="T368" s="108"/>
      <c r="U368" s="191"/>
      <c r="V368" s="191"/>
      <c r="W368" s="108"/>
      <c r="X368" s="108"/>
      <c r="Y368" s="108"/>
      <c r="Z368" s="108"/>
      <c r="AA368" s="108"/>
      <c r="AB368" s="108"/>
      <c r="AC368" s="108"/>
      <c r="AD368" s="191"/>
      <c r="AE368" s="108"/>
      <c r="AF368" s="108"/>
      <c r="AG368" s="108"/>
      <c r="AH368" s="191"/>
      <c r="AI368" s="108"/>
      <c r="AJ368" s="108"/>
      <c r="AK368" s="108"/>
      <c r="AL368" s="191"/>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row>
    <row r="369" spans="1:58" ht="30" customHeight="1">
      <c r="A369" s="108"/>
      <c r="B369" s="108"/>
      <c r="C369" s="108"/>
      <c r="D369" s="106"/>
      <c r="E369" s="108"/>
      <c r="F369" s="108"/>
      <c r="G369" s="106"/>
      <c r="H369" s="106"/>
      <c r="I369" s="106"/>
      <c r="J369" s="106"/>
      <c r="K369" s="106"/>
      <c r="L369" s="106"/>
      <c r="M369" s="108"/>
      <c r="N369" s="108"/>
      <c r="O369" s="108"/>
      <c r="P369" s="191"/>
      <c r="Q369" s="106"/>
      <c r="R369" s="108"/>
      <c r="S369" s="108"/>
      <c r="T369" s="108"/>
      <c r="U369" s="191"/>
      <c r="V369" s="191"/>
      <c r="W369" s="108"/>
      <c r="X369" s="108"/>
      <c r="Y369" s="108"/>
      <c r="Z369" s="108"/>
      <c r="AA369" s="108"/>
      <c r="AB369" s="108"/>
      <c r="AC369" s="108"/>
      <c r="AD369" s="191"/>
      <c r="AE369" s="108"/>
      <c r="AF369" s="108"/>
      <c r="AG369" s="108"/>
      <c r="AH369" s="191"/>
      <c r="AI369" s="108"/>
      <c r="AJ369" s="108"/>
      <c r="AK369" s="108"/>
      <c r="AL369" s="191"/>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row>
    <row r="370" spans="1:58" ht="30" customHeight="1">
      <c r="A370" s="108"/>
      <c r="B370" s="108"/>
      <c r="C370" s="108"/>
      <c r="D370" s="106"/>
      <c r="E370" s="108"/>
      <c r="F370" s="108"/>
      <c r="G370" s="106"/>
      <c r="H370" s="106"/>
      <c r="I370" s="106"/>
      <c r="J370" s="106"/>
      <c r="K370" s="106"/>
      <c r="L370" s="106"/>
      <c r="M370" s="108"/>
      <c r="N370" s="108"/>
      <c r="O370" s="108"/>
      <c r="P370" s="191"/>
      <c r="Q370" s="106"/>
      <c r="R370" s="108"/>
      <c r="S370" s="108"/>
      <c r="T370" s="108"/>
      <c r="U370" s="191"/>
      <c r="V370" s="191"/>
      <c r="W370" s="108"/>
      <c r="X370" s="108"/>
      <c r="Y370" s="108"/>
      <c r="Z370" s="108"/>
      <c r="AA370" s="108"/>
      <c r="AB370" s="108"/>
      <c r="AC370" s="108"/>
      <c r="AD370" s="191"/>
      <c r="AE370" s="108"/>
      <c r="AF370" s="108"/>
      <c r="AG370" s="108"/>
      <c r="AH370" s="191"/>
      <c r="AI370" s="108"/>
      <c r="AJ370" s="108"/>
      <c r="AK370" s="108"/>
      <c r="AL370" s="191"/>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row>
    <row r="371" spans="1:58" ht="30" customHeight="1">
      <c r="A371" s="108"/>
      <c r="B371" s="108"/>
      <c r="C371" s="108"/>
      <c r="D371" s="106"/>
      <c r="E371" s="108"/>
      <c r="F371" s="108"/>
      <c r="G371" s="106"/>
      <c r="H371" s="106"/>
      <c r="I371" s="106"/>
      <c r="J371" s="106"/>
      <c r="K371" s="106"/>
      <c r="L371" s="106"/>
      <c r="M371" s="108"/>
      <c r="N371" s="108"/>
      <c r="O371" s="108"/>
      <c r="P371" s="191"/>
      <c r="Q371" s="106"/>
      <c r="R371" s="108"/>
      <c r="S371" s="108"/>
      <c r="T371" s="108"/>
      <c r="U371" s="191"/>
      <c r="V371" s="191"/>
      <c r="W371" s="108"/>
      <c r="X371" s="108"/>
      <c r="Y371" s="108"/>
      <c r="Z371" s="108"/>
      <c r="AA371" s="108"/>
      <c r="AB371" s="108"/>
      <c r="AC371" s="108"/>
      <c r="AD371" s="191"/>
      <c r="AE371" s="108"/>
      <c r="AF371" s="108"/>
      <c r="AG371" s="108"/>
      <c r="AH371" s="191"/>
      <c r="AI371" s="108"/>
      <c r="AJ371" s="108"/>
      <c r="AK371" s="108"/>
      <c r="AL371" s="191"/>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row>
    <row r="372" spans="1:58" ht="30" customHeight="1">
      <c r="A372" s="108"/>
      <c r="B372" s="108"/>
      <c r="C372" s="108"/>
      <c r="D372" s="106"/>
      <c r="E372" s="108"/>
      <c r="F372" s="108"/>
      <c r="G372" s="106"/>
      <c r="H372" s="106"/>
      <c r="I372" s="106"/>
      <c r="J372" s="106"/>
      <c r="K372" s="106"/>
      <c r="L372" s="106"/>
      <c r="M372" s="108"/>
      <c r="N372" s="108"/>
      <c r="O372" s="108"/>
      <c r="P372" s="191"/>
      <c r="Q372" s="106"/>
      <c r="R372" s="108"/>
      <c r="S372" s="108"/>
      <c r="T372" s="108"/>
      <c r="U372" s="191"/>
      <c r="V372" s="191"/>
      <c r="W372" s="108"/>
      <c r="X372" s="108"/>
      <c r="Y372" s="108"/>
      <c r="Z372" s="108"/>
      <c r="AA372" s="108"/>
      <c r="AB372" s="108"/>
      <c r="AC372" s="108"/>
      <c r="AD372" s="191"/>
      <c r="AE372" s="108"/>
      <c r="AF372" s="108"/>
      <c r="AG372" s="108"/>
      <c r="AH372" s="191"/>
      <c r="AI372" s="108"/>
      <c r="AJ372" s="108"/>
      <c r="AK372" s="108"/>
      <c r="AL372" s="191"/>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row>
    <row r="373" spans="1:58" ht="30" customHeight="1">
      <c r="A373" s="108"/>
      <c r="B373" s="108"/>
      <c r="C373" s="108"/>
      <c r="D373" s="106"/>
      <c r="E373" s="108"/>
      <c r="F373" s="108"/>
      <c r="G373" s="106"/>
      <c r="H373" s="106"/>
      <c r="I373" s="106"/>
      <c r="J373" s="106"/>
      <c r="K373" s="106"/>
      <c r="L373" s="106"/>
      <c r="M373" s="108"/>
      <c r="N373" s="108"/>
      <c r="O373" s="108"/>
      <c r="P373" s="191"/>
      <c r="Q373" s="106"/>
      <c r="R373" s="108"/>
      <c r="S373" s="108"/>
      <c r="T373" s="108"/>
      <c r="U373" s="191"/>
      <c r="V373" s="191"/>
      <c r="W373" s="108"/>
      <c r="X373" s="108"/>
      <c r="Y373" s="108"/>
      <c r="Z373" s="108"/>
      <c r="AA373" s="108"/>
      <c r="AB373" s="108"/>
      <c r="AC373" s="108"/>
      <c r="AD373" s="191"/>
      <c r="AE373" s="108"/>
      <c r="AF373" s="108"/>
      <c r="AG373" s="108"/>
      <c r="AH373" s="191"/>
      <c r="AI373" s="108"/>
      <c r="AJ373" s="108"/>
      <c r="AK373" s="108"/>
      <c r="AL373" s="191"/>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row>
    <row r="374" spans="1:58" ht="30" customHeight="1">
      <c r="A374" s="108"/>
      <c r="B374" s="108"/>
      <c r="C374" s="108"/>
      <c r="D374" s="106"/>
      <c r="E374" s="108"/>
      <c r="F374" s="108"/>
      <c r="G374" s="106"/>
      <c r="H374" s="106"/>
      <c r="I374" s="106"/>
      <c r="J374" s="106"/>
      <c r="K374" s="106"/>
      <c r="L374" s="106"/>
      <c r="M374" s="108"/>
      <c r="N374" s="108"/>
      <c r="O374" s="108"/>
      <c r="P374" s="191"/>
      <c r="Q374" s="106"/>
      <c r="R374" s="108"/>
      <c r="S374" s="108"/>
      <c r="T374" s="108"/>
      <c r="U374" s="191"/>
      <c r="V374" s="191"/>
      <c r="W374" s="108"/>
      <c r="X374" s="108"/>
      <c r="Y374" s="108"/>
      <c r="Z374" s="108"/>
      <c r="AA374" s="108"/>
      <c r="AB374" s="108"/>
      <c r="AC374" s="108"/>
      <c r="AD374" s="191"/>
      <c r="AE374" s="108"/>
      <c r="AF374" s="108"/>
      <c r="AG374" s="108"/>
      <c r="AH374" s="191"/>
      <c r="AI374" s="108"/>
      <c r="AJ374" s="108"/>
      <c r="AK374" s="108"/>
      <c r="AL374" s="191"/>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row>
    <row r="375" spans="1:58" ht="30" customHeight="1">
      <c r="A375" s="108"/>
      <c r="B375" s="108"/>
      <c r="C375" s="108"/>
      <c r="D375" s="106"/>
      <c r="E375" s="108"/>
      <c r="F375" s="108"/>
      <c r="G375" s="106"/>
      <c r="H375" s="106"/>
      <c r="I375" s="106"/>
      <c r="J375" s="106"/>
      <c r="K375" s="106"/>
      <c r="L375" s="106"/>
      <c r="M375" s="108"/>
      <c r="N375" s="108"/>
      <c r="O375" s="108"/>
      <c r="P375" s="191"/>
      <c r="Q375" s="106"/>
      <c r="R375" s="108"/>
      <c r="S375" s="108"/>
      <c r="T375" s="108"/>
      <c r="U375" s="191"/>
      <c r="V375" s="191"/>
      <c r="W375" s="108"/>
      <c r="X375" s="108"/>
      <c r="Y375" s="108"/>
      <c r="Z375" s="108"/>
      <c r="AA375" s="108"/>
      <c r="AB375" s="108"/>
      <c r="AC375" s="108"/>
      <c r="AD375" s="191"/>
      <c r="AE375" s="108"/>
      <c r="AF375" s="108"/>
      <c r="AG375" s="108"/>
      <c r="AH375" s="191"/>
      <c r="AI375" s="108"/>
      <c r="AJ375" s="108"/>
      <c r="AK375" s="108"/>
      <c r="AL375" s="191"/>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row>
    <row r="376" spans="1:58" ht="30" customHeight="1">
      <c r="A376" s="108"/>
      <c r="B376" s="108"/>
      <c r="C376" s="108"/>
      <c r="D376" s="106"/>
      <c r="E376" s="108"/>
      <c r="F376" s="108"/>
      <c r="G376" s="106"/>
      <c r="H376" s="106"/>
      <c r="I376" s="106"/>
      <c r="J376" s="106"/>
      <c r="K376" s="106"/>
      <c r="L376" s="106"/>
      <c r="M376" s="108"/>
      <c r="N376" s="108"/>
      <c r="O376" s="108"/>
      <c r="P376" s="191"/>
      <c r="Q376" s="106"/>
      <c r="R376" s="108"/>
      <c r="S376" s="108"/>
      <c r="T376" s="108"/>
      <c r="U376" s="191"/>
      <c r="V376" s="191"/>
      <c r="W376" s="108"/>
      <c r="X376" s="108"/>
      <c r="Y376" s="108"/>
      <c r="Z376" s="108"/>
      <c r="AA376" s="108"/>
      <c r="AB376" s="108"/>
      <c r="AC376" s="108"/>
      <c r="AD376" s="191"/>
      <c r="AE376" s="108"/>
      <c r="AF376" s="108"/>
      <c r="AG376" s="108"/>
      <c r="AH376" s="191"/>
      <c r="AI376" s="108"/>
      <c r="AJ376" s="108"/>
      <c r="AK376" s="108"/>
      <c r="AL376" s="191"/>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row>
    <row r="377" spans="1:58" ht="30" customHeight="1">
      <c r="A377" s="108"/>
      <c r="B377" s="108"/>
      <c r="C377" s="108"/>
      <c r="D377" s="106"/>
      <c r="E377" s="108"/>
      <c r="F377" s="108"/>
      <c r="G377" s="106"/>
      <c r="H377" s="106"/>
      <c r="I377" s="106"/>
      <c r="J377" s="106"/>
      <c r="K377" s="106"/>
      <c r="L377" s="106"/>
      <c r="M377" s="108"/>
      <c r="N377" s="108"/>
      <c r="O377" s="108"/>
      <c r="P377" s="191"/>
      <c r="Q377" s="106"/>
      <c r="R377" s="108"/>
      <c r="S377" s="108"/>
      <c r="T377" s="108"/>
      <c r="U377" s="191"/>
      <c r="V377" s="191"/>
      <c r="W377" s="108"/>
      <c r="X377" s="108"/>
      <c r="Y377" s="108"/>
      <c r="Z377" s="108"/>
      <c r="AA377" s="108"/>
      <c r="AB377" s="108"/>
      <c r="AC377" s="108"/>
      <c r="AD377" s="191"/>
      <c r="AE377" s="108"/>
      <c r="AF377" s="108"/>
      <c r="AG377" s="108"/>
      <c r="AH377" s="191"/>
      <c r="AI377" s="108"/>
      <c r="AJ377" s="108"/>
      <c r="AK377" s="108"/>
      <c r="AL377" s="191"/>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row>
    <row r="378" spans="1:58" ht="30" customHeight="1">
      <c r="A378" s="108"/>
      <c r="B378" s="108"/>
      <c r="C378" s="108"/>
      <c r="D378" s="106"/>
      <c r="E378" s="108"/>
      <c r="F378" s="108"/>
      <c r="G378" s="106"/>
      <c r="H378" s="106"/>
      <c r="I378" s="106"/>
      <c r="J378" s="106"/>
      <c r="K378" s="106"/>
      <c r="L378" s="106"/>
      <c r="M378" s="108"/>
      <c r="N378" s="108"/>
      <c r="O378" s="108"/>
      <c r="P378" s="191"/>
      <c r="Q378" s="106"/>
      <c r="R378" s="108"/>
      <c r="S378" s="108"/>
      <c r="T378" s="108"/>
      <c r="U378" s="191"/>
      <c r="V378" s="191"/>
      <c r="W378" s="108"/>
      <c r="X378" s="108"/>
      <c r="Y378" s="108"/>
      <c r="Z378" s="108"/>
      <c r="AA378" s="108"/>
      <c r="AB378" s="108"/>
      <c r="AC378" s="108"/>
      <c r="AD378" s="191"/>
      <c r="AE378" s="108"/>
      <c r="AF378" s="108"/>
      <c r="AG378" s="108"/>
      <c r="AH378" s="191"/>
      <c r="AI378" s="108"/>
      <c r="AJ378" s="108"/>
      <c r="AK378" s="108"/>
      <c r="AL378" s="191"/>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row>
    <row r="379" spans="1:58" ht="30" customHeight="1">
      <c r="A379" s="108"/>
      <c r="B379" s="108"/>
      <c r="C379" s="108"/>
      <c r="D379" s="106"/>
      <c r="E379" s="108"/>
      <c r="F379" s="108"/>
      <c r="G379" s="106"/>
      <c r="H379" s="106"/>
      <c r="I379" s="106"/>
      <c r="J379" s="106"/>
      <c r="K379" s="106"/>
      <c r="L379" s="106"/>
      <c r="M379" s="108"/>
      <c r="N379" s="108"/>
      <c r="O379" s="108"/>
      <c r="P379" s="191"/>
      <c r="Q379" s="106"/>
      <c r="R379" s="108"/>
      <c r="S379" s="108"/>
      <c r="T379" s="108"/>
      <c r="U379" s="191"/>
      <c r="V379" s="191"/>
      <c r="W379" s="108"/>
      <c r="X379" s="108"/>
      <c r="Y379" s="108"/>
      <c r="Z379" s="108"/>
      <c r="AA379" s="108"/>
      <c r="AB379" s="108"/>
      <c r="AC379" s="108"/>
      <c r="AD379" s="191"/>
      <c r="AE379" s="108"/>
      <c r="AF379" s="108"/>
      <c r="AG379" s="108"/>
      <c r="AH379" s="191"/>
      <c r="AI379" s="108"/>
      <c r="AJ379" s="108"/>
      <c r="AK379" s="108"/>
      <c r="AL379" s="191"/>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row>
    <row r="380" spans="1:58" ht="30" customHeight="1">
      <c r="A380" s="108"/>
      <c r="B380" s="108"/>
      <c r="C380" s="108"/>
      <c r="D380" s="106"/>
      <c r="E380" s="108"/>
      <c r="F380" s="108"/>
      <c r="G380" s="106"/>
      <c r="H380" s="106"/>
      <c r="I380" s="106"/>
      <c r="J380" s="106"/>
      <c r="K380" s="106"/>
      <c r="L380" s="106"/>
      <c r="M380" s="108"/>
      <c r="N380" s="108"/>
      <c r="O380" s="108"/>
      <c r="P380" s="191"/>
      <c r="Q380" s="106"/>
      <c r="R380" s="108"/>
      <c r="S380" s="108"/>
      <c r="T380" s="108"/>
      <c r="U380" s="191"/>
      <c r="V380" s="191"/>
      <c r="W380" s="108"/>
      <c r="X380" s="108"/>
      <c r="Y380" s="108"/>
      <c r="Z380" s="108"/>
      <c r="AA380" s="108"/>
      <c r="AB380" s="108"/>
      <c r="AC380" s="108"/>
      <c r="AD380" s="191"/>
      <c r="AE380" s="108"/>
      <c r="AF380" s="108"/>
      <c r="AG380" s="108"/>
      <c r="AH380" s="191"/>
      <c r="AI380" s="108"/>
      <c r="AJ380" s="108"/>
      <c r="AK380" s="108"/>
      <c r="AL380" s="191"/>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row>
    <row r="381" spans="1:58" ht="30" customHeight="1">
      <c r="A381" s="108"/>
      <c r="B381" s="108"/>
      <c r="C381" s="108"/>
      <c r="D381" s="106"/>
      <c r="E381" s="108"/>
      <c r="F381" s="108"/>
      <c r="G381" s="106"/>
      <c r="H381" s="106"/>
      <c r="I381" s="106"/>
      <c r="J381" s="106"/>
      <c r="K381" s="106"/>
      <c r="L381" s="106"/>
      <c r="M381" s="108"/>
      <c r="N381" s="108"/>
      <c r="O381" s="108"/>
      <c r="P381" s="191"/>
      <c r="Q381" s="106"/>
      <c r="R381" s="108"/>
      <c r="S381" s="108"/>
      <c r="T381" s="108"/>
      <c r="U381" s="191"/>
      <c r="V381" s="191"/>
      <c r="W381" s="108"/>
      <c r="X381" s="108"/>
      <c r="Y381" s="108"/>
      <c r="Z381" s="108"/>
      <c r="AA381" s="108"/>
      <c r="AB381" s="108"/>
      <c r="AC381" s="108"/>
      <c r="AD381" s="191"/>
      <c r="AE381" s="108"/>
      <c r="AF381" s="108"/>
      <c r="AG381" s="108"/>
      <c r="AH381" s="191"/>
      <c r="AI381" s="108"/>
      <c r="AJ381" s="108"/>
      <c r="AK381" s="108"/>
      <c r="AL381" s="191"/>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row>
    <row r="382" spans="1:58" ht="30" customHeight="1">
      <c r="A382" s="108"/>
      <c r="B382" s="108"/>
      <c r="C382" s="108"/>
      <c r="D382" s="106"/>
      <c r="E382" s="108"/>
      <c r="F382" s="108"/>
      <c r="G382" s="106"/>
      <c r="H382" s="106"/>
      <c r="I382" s="106"/>
      <c r="J382" s="106"/>
      <c r="K382" s="106"/>
      <c r="L382" s="106"/>
      <c r="M382" s="108"/>
      <c r="N382" s="108"/>
      <c r="O382" s="108"/>
      <c r="P382" s="191"/>
      <c r="Q382" s="106"/>
      <c r="R382" s="108"/>
      <c r="S382" s="108"/>
      <c r="T382" s="108"/>
      <c r="U382" s="191"/>
      <c r="V382" s="191"/>
      <c r="W382" s="108"/>
      <c r="X382" s="108"/>
      <c r="Y382" s="108"/>
      <c r="Z382" s="108"/>
      <c r="AA382" s="108"/>
      <c r="AB382" s="108"/>
      <c r="AC382" s="108"/>
      <c r="AD382" s="191"/>
      <c r="AE382" s="108"/>
      <c r="AF382" s="108"/>
      <c r="AG382" s="108"/>
      <c r="AH382" s="191"/>
      <c r="AI382" s="108"/>
      <c r="AJ382" s="108"/>
      <c r="AK382" s="108"/>
      <c r="AL382" s="191"/>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row>
    <row r="383" spans="1:58" ht="30" customHeight="1">
      <c r="A383" s="108"/>
      <c r="B383" s="108"/>
      <c r="C383" s="108"/>
      <c r="D383" s="106"/>
      <c r="E383" s="108"/>
      <c r="F383" s="108"/>
      <c r="G383" s="106"/>
      <c r="H383" s="106"/>
      <c r="I383" s="106"/>
      <c r="J383" s="106"/>
      <c r="K383" s="106"/>
      <c r="L383" s="106"/>
      <c r="M383" s="108"/>
      <c r="N383" s="108"/>
      <c r="O383" s="108"/>
      <c r="P383" s="191"/>
      <c r="Q383" s="106"/>
      <c r="R383" s="108"/>
      <c r="S383" s="108"/>
      <c r="T383" s="108"/>
      <c r="U383" s="191"/>
      <c r="V383" s="191"/>
      <c r="W383" s="108"/>
      <c r="X383" s="108"/>
      <c r="Y383" s="108"/>
      <c r="Z383" s="108"/>
      <c r="AA383" s="108"/>
      <c r="AB383" s="108"/>
      <c r="AC383" s="108"/>
      <c r="AD383" s="191"/>
      <c r="AE383" s="108"/>
      <c r="AF383" s="108"/>
      <c r="AG383" s="108"/>
      <c r="AH383" s="191"/>
      <c r="AI383" s="108"/>
      <c r="AJ383" s="108"/>
      <c r="AK383" s="108"/>
      <c r="AL383" s="191"/>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row>
    <row r="384" spans="1:58" ht="30" customHeight="1">
      <c r="A384" s="108"/>
      <c r="B384" s="108"/>
      <c r="C384" s="108"/>
      <c r="D384" s="106"/>
      <c r="E384" s="108"/>
      <c r="F384" s="108"/>
      <c r="G384" s="106"/>
      <c r="H384" s="106"/>
      <c r="I384" s="106"/>
      <c r="J384" s="106"/>
      <c r="K384" s="106"/>
      <c r="L384" s="106"/>
      <c r="M384" s="108"/>
      <c r="N384" s="108"/>
      <c r="O384" s="108"/>
      <c r="P384" s="191"/>
      <c r="Q384" s="106"/>
      <c r="R384" s="108"/>
      <c r="S384" s="108"/>
      <c r="T384" s="108"/>
      <c r="U384" s="191"/>
      <c r="V384" s="191"/>
      <c r="W384" s="108"/>
      <c r="X384" s="108"/>
      <c r="Y384" s="108"/>
      <c r="Z384" s="108"/>
      <c r="AA384" s="108"/>
      <c r="AB384" s="108"/>
      <c r="AC384" s="108"/>
      <c r="AD384" s="191"/>
      <c r="AE384" s="108"/>
      <c r="AF384" s="108"/>
      <c r="AG384" s="108"/>
      <c r="AH384" s="191"/>
      <c r="AI384" s="108"/>
      <c r="AJ384" s="108"/>
      <c r="AK384" s="108"/>
      <c r="AL384" s="191"/>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row>
    <row r="385" spans="1:58" ht="30" customHeight="1">
      <c r="A385" s="108"/>
      <c r="B385" s="108"/>
      <c r="C385" s="108"/>
      <c r="D385" s="106"/>
      <c r="E385" s="108"/>
      <c r="F385" s="108"/>
      <c r="G385" s="106"/>
      <c r="H385" s="106"/>
      <c r="I385" s="106"/>
      <c r="J385" s="106"/>
      <c r="K385" s="106"/>
      <c r="L385" s="106"/>
      <c r="M385" s="108"/>
      <c r="N385" s="108"/>
      <c r="O385" s="108"/>
      <c r="P385" s="191"/>
      <c r="Q385" s="106"/>
      <c r="R385" s="108"/>
      <c r="S385" s="108"/>
      <c r="T385" s="108"/>
      <c r="U385" s="191"/>
      <c r="V385" s="191"/>
      <c r="W385" s="108"/>
      <c r="X385" s="108"/>
      <c r="Y385" s="108"/>
      <c r="Z385" s="108"/>
      <c r="AA385" s="108"/>
      <c r="AB385" s="108"/>
      <c r="AC385" s="108"/>
      <c r="AD385" s="191"/>
      <c r="AE385" s="108"/>
      <c r="AF385" s="108"/>
      <c r="AG385" s="108"/>
      <c r="AH385" s="191"/>
      <c r="AI385" s="108"/>
      <c r="AJ385" s="108"/>
      <c r="AK385" s="108"/>
      <c r="AL385" s="191"/>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row>
    <row r="386" spans="1:58" ht="30" customHeight="1">
      <c r="A386" s="108"/>
      <c r="B386" s="108"/>
      <c r="C386" s="108"/>
      <c r="D386" s="106"/>
      <c r="E386" s="108"/>
      <c r="F386" s="108"/>
      <c r="G386" s="106"/>
      <c r="H386" s="106"/>
      <c r="I386" s="106"/>
      <c r="J386" s="106"/>
      <c r="K386" s="106"/>
      <c r="L386" s="106"/>
      <c r="M386" s="108"/>
      <c r="N386" s="108"/>
      <c r="O386" s="108"/>
      <c r="P386" s="191"/>
      <c r="Q386" s="106"/>
      <c r="R386" s="108"/>
      <c r="S386" s="108"/>
      <c r="T386" s="108"/>
      <c r="U386" s="191"/>
      <c r="V386" s="191"/>
      <c r="W386" s="108"/>
      <c r="X386" s="108"/>
      <c r="Y386" s="108"/>
      <c r="Z386" s="108"/>
      <c r="AA386" s="108"/>
      <c r="AB386" s="108"/>
      <c r="AC386" s="108"/>
      <c r="AD386" s="191"/>
      <c r="AE386" s="108"/>
      <c r="AF386" s="108"/>
      <c r="AG386" s="108"/>
      <c r="AH386" s="191"/>
      <c r="AI386" s="108"/>
      <c r="AJ386" s="108"/>
      <c r="AK386" s="108"/>
      <c r="AL386" s="191"/>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row>
    <row r="387" spans="1:58" ht="30" customHeight="1">
      <c r="A387" s="108"/>
      <c r="B387" s="108"/>
      <c r="C387" s="108"/>
      <c r="D387" s="106"/>
      <c r="E387" s="108"/>
      <c r="F387" s="108"/>
      <c r="G387" s="106"/>
      <c r="H387" s="106"/>
      <c r="I387" s="106"/>
      <c r="J387" s="106"/>
      <c r="K387" s="106"/>
      <c r="L387" s="106"/>
      <c r="M387" s="108"/>
      <c r="N387" s="108"/>
      <c r="O387" s="108"/>
      <c r="P387" s="191"/>
      <c r="Q387" s="106"/>
      <c r="R387" s="108"/>
      <c r="S387" s="108"/>
      <c r="T387" s="108"/>
      <c r="U387" s="191"/>
      <c r="V387" s="191"/>
      <c r="W387" s="108"/>
      <c r="X387" s="108"/>
      <c r="Y387" s="108"/>
      <c r="Z387" s="108"/>
      <c r="AA387" s="108"/>
      <c r="AB387" s="108"/>
      <c r="AC387" s="108"/>
      <c r="AD387" s="191"/>
      <c r="AE387" s="108"/>
      <c r="AF387" s="108"/>
      <c r="AG387" s="108"/>
      <c r="AH387" s="191"/>
      <c r="AI387" s="108"/>
      <c r="AJ387" s="108"/>
      <c r="AK387" s="108"/>
      <c r="AL387" s="191"/>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row>
    <row r="388" spans="1:58" ht="30" customHeight="1">
      <c r="A388" s="108"/>
      <c r="B388" s="108"/>
      <c r="C388" s="108"/>
      <c r="D388" s="106"/>
      <c r="E388" s="108"/>
      <c r="F388" s="108"/>
      <c r="G388" s="106"/>
      <c r="H388" s="106"/>
      <c r="I388" s="106"/>
      <c r="J388" s="106"/>
      <c r="K388" s="106"/>
      <c r="L388" s="106"/>
      <c r="M388" s="108"/>
      <c r="N388" s="108"/>
      <c r="O388" s="108"/>
      <c r="P388" s="191"/>
      <c r="Q388" s="106"/>
      <c r="R388" s="108"/>
      <c r="S388" s="108"/>
      <c r="T388" s="108"/>
      <c r="U388" s="191"/>
      <c r="V388" s="191"/>
      <c r="W388" s="108"/>
      <c r="X388" s="108"/>
      <c r="Y388" s="108"/>
      <c r="Z388" s="108"/>
      <c r="AA388" s="108"/>
      <c r="AB388" s="108"/>
      <c r="AC388" s="108"/>
      <c r="AD388" s="191"/>
      <c r="AE388" s="108"/>
      <c r="AF388" s="108"/>
      <c r="AG388" s="108"/>
      <c r="AH388" s="191"/>
      <c r="AI388" s="108"/>
      <c r="AJ388" s="108"/>
      <c r="AK388" s="108"/>
      <c r="AL388" s="191"/>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row>
    <row r="389" spans="1:58" ht="30" customHeight="1">
      <c r="A389" s="108"/>
      <c r="B389" s="108"/>
      <c r="C389" s="108"/>
      <c r="D389" s="106"/>
      <c r="E389" s="108"/>
      <c r="F389" s="108"/>
      <c r="G389" s="106"/>
      <c r="H389" s="106"/>
      <c r="I389" s="106"/>
      <c r="J389" s="106"/>
      <c r="K389" s="106"/>
      <c r="L389" s="106"/>
      <c r="M389" s="108"/>
      <c r="N389" s="108"/>
      <c r="O389" s="108"/>
      <c r="P389" s="191"/>
      <c r="Q389" s="106"/>
      <c r="R389" s="108"/>
      <c r="S389" s="108"/>
      <c r="T389" s="108"/>
      <c r="U389" s="191"/>
      <c r="V389" s="191"/>
      <c r="W389" s="108"/>
      <c r="X389" s="108"/>
      <c r="Y389" s="108"/>
      <c r="Z389" s="108"/>
      <c r="AA389" s="108"/>
      <c r="AB389" s="108"/>
      <c r="AC389" s="108"/>
      <c r="AD389" s="191"/>
      <c r="AE389" s="108"/>
      <c r="AF389" s="108"/>
      <c r="AG389" s="108"/>
      <c r="AH389" s="191"/>
      <c r="AI389" s="108"/>
      <c r="AJ389" s="108"/>
      <c r="AK389" s="108"/>
      <c r="AL389" s="191"/>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row>
    <row r="390" spans="1:58" ht="30" customHeight="1">
      <c r="A390" s="108"/>
      <c r="B390" s="108"/>
      <c r="C390" s="108"/>
      <c r="D390" s="106"/>
      <c r="E390" s="108"/>
      <c r="F390" s="108"/>
      <c r="G390" s="106"/>
      <c r="H390" s="106"/>
      <c r="I390" s="106"/>
      <c r="J390" s="106"/>
      <c r="K390" s="106"/>
      <c r="L390" s="106"/>
      <c r="M390" s="108"/>
      <c r="N390" s="108"/>
      <c r="O390" s="108"/>
      <c r="P390" s="191"/>
      <c r="Q390" s="106"/>
      <c r="R390" s="108"/>
      <c r="S390" s="108"/>
      <c r="T390" s="108"/>
      <c r="U390" s="191"/>
      <c r="V390" s="191"/>
      <c r="W390" s="108"/>
      <c r="X390" s="108"/>
      <c r="Y390" s="108"/>
      <c r="Z390" s="108"/>
      <c r="AA390" s="108"/>
      <c r="AB390" s="108"/>
      <c r="AC390" s="108"/>
      <c r="AD390" s="191"/>
      <c r="AE390" s="108"/>
      <c r="AF390" s="108"/>
      <c r="AG390" s="108"/>
      <c r="AH390" s="191"/>
      <c r="AI390" s="108"/>
      <c r="AJ390" s="108"/>
      <c r="AK390" s="108"/>
      <c r="AL390" s="191"/>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row>
    <row r="391" spans="1:58" ht="30" customHeight="1">
      <c r="A391" s="108"/>
      <c r="B391" s="108"/>
      <c r="C391" s="108"/>
      <c r="D391" s="106"/>
      <c r="E391" s="108"/>
      <c r="F391" s="108"/>
      <c r="G391" s="106"/>
      <c r="H391" s="106"/>
      <c r="I391" s="106"/>
      <c r="J391" s="106"/>
      <c r="K391" s="106"/>
      <c r="L391" s="106"/>
      <c r="M391" s="108"/>
      <c r="N391" s="108"/>
      <c r="O391" s="108"/>
      <c r="P391" s="191"/>
      <c r="Q391" s="106"/>
      <c r="R391" s="108"/>
      <c r="S391" s="108"/>
      <c r="T391" s="108"/>
      <c r="U391" s="191"/>
      <c r="V391" s="191"/>
      <c r="W391" s="108"/>
      <c r="X391" s="108"/>
      <c r="Y391" s="108"/>
      <c r="Z391" s="108"/>
      <c r="AA391" s="108"/>
      <c r="AB391" s="108"/>
      <c r="AC391" s="108"/>
      <c r="AD391" s="191"/>
      <c r="AE391" s="108"/>
      <c r="AF391" s="108"/>
      <c r="AG391" s="108"/>
      <c r="AH391" s="191"/>
      <c r="AI391" s="108"/>
      <c r="AJ391" s="108"/>
      <c r="AK391" s="108"/>
      <c r="AL391" s="191"/>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row>
    <row r="392" spans="1:58" ht="30" customHeight="1">
      <c r="A392" s="108"/>
      <c r="B392" s="108"/>
      <c r="C392" s="108"/>
      <c r="D392" s="106"/>
      <c r="E392" s="108"/>
      <c r="F392" s="108"/>
      <c r="G392" s="106"/>
      <c r="H392" s="106"/>
      <c r="I392" s="106"/>
      <c r="J392" s="106"/>
      <c r="K392" s="106"/>
      <c r="L392" s="106"/>
      <c r="M392" s="108"/>
      <c r="N392" s="108"/>
      <c r="O392" s="108"/>
      <c r="P392" s="191"/>
      <c r="Q392" s="106"/>
      <c r="R392" s="108"/>
      <c r="S392" s="108"/>
      <c r="T392" s="108"/>
      <c r="U392" s="191"/>
      <c r="V392" s="191"/>
      <c r="W392" s="108"/>
      <c r="X392" s="108"/>
      <c r="Y392" s="108"/>
      <c r="Z392" s="108"/>
      <c r="AA392" s="108"/>
      <c r="AB392" s="108"/>
      <c r="AC392" s="108"/>
      <c r="AD392" s="191"/>
      <c r="AE392" s="108"/>
      <c r="AF392" s="108"/>
      <c r="AG392" s="108"/>
      <c r="AH392" s="191"/>
      <c r="AI392" s="108"/>
      <c r="AJ392" s="108"/>
      <c r="AK392" s="108"/>
      <c r="AL392" s="191"/>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row>
    <row r="393" spans="1:58" ht="30" customHeight="1">
      <c r="A393" s="108"/>
      <c r="B393" s="108"/>
      <c r="C393" s="108"/>
      <c r="D393" s="106"/>
      <c r="E393" s="108"/>
      <c r="F393" s="108"/>
      <c r="G393" s="106"/>
      <c r="H393" s="106"/>
      <c r="I393" s="106"/>
      <c r="J393" s="106"/>
      <c r="K393" s="106"/>
      <c r="L393" s="106"/>
      <c r="M393" s="108"/>
      <c r="N393" s="108"/>
      <c r="O393" s="108"/>
      <c r="P393" s="191"/>
      <c r="Q393" s="106"/>
      <c r="R393" s="108"/>
      <c r="S393" s="108"/>
      <c r="T393" s="108"/>
      <c r="U393" s="191"/>
      <c r="V393" s="191"/>
      <c r="W393" s="108"/>
      <c r="X393" s="108"/>
      <c r="Y393" s="108"/>
      <c r="Z393" s="108"/>
      <c r="AA393" s="108"/>
      <c r="AB393" s="108"/>
      <c r="AC393" s="108"/>
      <c r="AD393" s="191"/>
      <c r="AE393" s="108"/>
      <c r="AF393" s="108"/>
      <c r="AG393" s="108"/>
      <c r="AH393" s="191"/>
      <c r="AI393" s="108"/>
      <c r="AJ393" s="108"/>
      <c r="AK393" s="108"/>
      <c r="AL393" s="191"/>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row>
    <row r="394" spans="1:58" ht="30" customHeight="1">
      <c r="A394" s="108"/>
      <c r="B394" s="108"/>
      <c r="C394" s="108"/>
      <c r="D394" s="106"/>
      <c r="E394" s="108"/>
      <c r="F394" s="108"/>
      <c r="G394" s="106"/>
      <c r="H394" s="106"/>
      <c r="I394" s="106"/>
      <c r="J394" s="106"/>
      <c r="K394" s="106"/>
      <c r="L394" s="106"/>
      <c r="M394" s="108"/>
      <c r="N394" s="108"/>
      <c r="O394" s="108"/>
      <c r="P394" s="191"/>
      <c r="Q394" s="106"/>
      <c r="R394" s="108"/>
      <c r="S394" s="108"/>
      <c r="T394" s="108"/>
      <c r="U394" s="191"/>
      <c r="V394" s="191"/>
      <c r="W394" s="108"/>
      <c r="X394" s="108"/>
      <c r="Y394" s="108"/>
      <c r="Z394" s="108"/>
      <c r="AA394" s="108"/>
      <c r="AB394" s="108"/>
      <c r="AC394" s="108"/>
      <c r="AD394" s="191"/>
      <c r="AE394" s="108"/>
      <c r="AF394" s="108"/>
      <c r="AG394" s="108"/>
      <c r="AH394" s="191"/>
      <c r="AI394" s="108"/>
      <c r="AJ394" s="108"/>
      <c r="AK394" s="108"/>
      <c r="AL394" s="191"/>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row>
    <row r="395" spans="1:58" ht="30" customHeight="1">
      <c r="A395" s="108"/>
      <c r="B395" s="108"/>
      <c r="C395" s="108"/>
      <c r="D395" s="106"/>
      <c r="E395" s="108"/>
      <c r="F395" s="108"/>
      <c r="G395" s="106"/>
      <c r="H395" s="106"/>
      <c r="I395" s="106"/>
      <c r="J395" s="106"/>
      <c r="K395" s="106"/>
      <c r="L395" s="106"/>
      <c r="M395" s="108"/>
      <c r="N395" s="108"/>
      <c r="O395" s="108"/>
      <c r="P395" s="191"/>
      <c r="Q395" s="106"/>
      <c r="R395" s="108"/>
      <c r="S395" s="108"/>
      <c r="T395" s="108"/>
      <c r="U395" s="191"/>
      <c r="V395" s="191"/>
      <c r="W395" s="108"/>
      <c r="X395" s="108"/>
      <c r="Y395" s="108"/>
      <c r="Z395" s="108"/>
      <c r="AA395" s="108"/>
      <c r="AB395" s="108"/>
      <c r="AC395" s="108"/>
      <c r="AD395" s="191"/>
      <c r="AE395" s="108"/>
      <c r="AF395" s="108"/>
      <c r="AG395" s="108"/>
      <c r="AH395" s="191"/>
      <c r="AI395" s="108"/>
      <c r="AJ395" s="108"/>
      <c r="AK395" s="108"/>
      <c r="AL395" s="191"/>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row>
    <row r="396" spans="1:58" ht="30" customHeight="1">
      <c r="A396" s="108"/>
      <c r="B396" s="108"/>
      <c r="C396" s="108"/>
      <c r="D396" s="106"/>
      <c r="E396" s="108"/>
      <c r="F396" s="108"/>
      <c r="G396" s="106"/>
      <c r="H396" s="106"/>
      <c r="I396" s="106"/>
      <c r="J396" s="106"/>
      <c r="K396" s="106"/>
      <c r="L396" s="106"/>
      <c r="M396" s="108"/>
      <c r="N396" s="108"/>
      <c r="O396" s="108"/>
      <c r="P396" s="191"/>
      <c r="Q396" s="106"/>
      <c r="R396" s="108"/>
      <c r="S396" s="108"/>
      <c r="T396" s="108"/>
      <c r="U396" s="191"/>
      <c r="V396" s="191"/>
      <c r="W396" s="108"/>
      <c r="X396" s="108"/>
      <c r="Y396" s="108"/>
      <c r="Z396" s="108"/>
      <c r="AA396" s="108"/>
      <c r="AB396" s="108"/>
      <c r="AC396" s="108"/>
      <c r="AD396" s="191"/>
      <c r="AE396" s="108"/>
      <c r="AF396" s="108"/>
      <c r="AG396" s="108"/>
      <c r="AH396" s="191"/>
      <c r="AI396" s="108"/>
      <c r="AJ396" s="108"/>
      <c r="AK396" s="108"/>
      <c r="AL396" s="191"/>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row>
    <row r="397" spans="1:58" ht="30" customHeight="1">
      <c r="A397" s="108"/>
      <c r="B397" s="108"/>
      <c r="C397" s="108"/>
      <c r="D397" s="106"/>
      <c r="E397" s="108"/>
      <c r="F397" s="108"/>
      <c r="G397" s="106"/>
      <c r="H397" s="106"/>
      <c r="I397" s="106"/>
      <c r="J397" s="106"/>
      <c r="K397" s="106"/>
      <c r="L397" s="106"/>
      <c r="M397" s="108"/>
      <c r="N397" s="108"/>
      <c r="O397" s="108"/>
      <c r="P397" s="191"/>
      <c r="Q397" s="106"/>
      <c r="R397" s="108"/>
      <c r="S397" s="108"/>
      <c r="T397" s="108"/>
      <c r="U397" s="191"/>
      <c r="V397" s="191"/>
      <c r="W397" s="108"/>
      <c r="X397" s="108"/>
      <c r="Y397" s="108"/>
      <c r="Z397" s="108"/>
      <c r="AA397" s="108"/>
      <c r="AB397" s="108"/>
      <c r="AC397" s="108"/>
      <c r="AD397" s="191"/>
      <c r="AE397" s="108"/>
      <c r="AF397" s="108"/>
      <c r="AG397" s="108"/>
      <c r="AH397" s="191"/>
      <c r="AI397" s="108"/>
      <c r="AJ397" s="108"/>
      <c r="AK397" s="108"/>
      <c r="AL397" s="191"/>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row>
    <row r="398" spans="1:58" ht="30" customHeight="1">
      <c r="A398" s="108"/>
      <c r="B398" s="108"/>
      <c r="C398" s="108"/>
      <c r="D398" s="106"/>
      <c r="E398" s="108"/>
      <c r="F398" s="108"/>
      <c r="G398" s="106"/>
      <c r="H398" s="106"/>
      <c r="I398" s="106"/>
      <c r="J398" s="106"/>
      <c r="K398" s="106"/>
      <c r="L398" s="106"/>
      <c r="M398" s="108"/>
      <c r="N398" s="108"/>
      <c r="O398" s="108"/>
      <c r="P398" s="191"/>
      <c r="Q398" s="106"/>
      <c r="R398" s="108"/>
      <c r="S398" s="108"/>
      <c r="T398" s="108"/>
      <c r="U398" s="191"/>
      <c r="V398" s="191"/>
      <c r="W398" s="108"/>
      <c r="X398" s="108"/>
      <c r="Y398" s="108"/>
      <c r="Z398" s="108"/>
      <c r="AA398" s="108"/>
      <c r="AB398" s="108"/>
      <c r="AC398" s="108"/>
      <c r="AD398" s="191"/>
      <c r="AE398" s="108"/>
      <c r="AF398" s="108"/>
      <c r="AG398" s="108"/>
      <c r="AH398" s="191"/>
      <c r="AI398" s="108"/>
      <c r="AJ398" s="108"/>
      <c r="AK398" s="108"/>
      <c r="AL398" s="191"/>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row>
    <row r="399" spans="1:58" ht="30" customHeight="1">
      <c r="A399" s="108"/>
      <c r="B399" s="108"/>
      <c r="C399" s="108"/>
      <c r="D399" s="106"/>
      <c r="E399" s="108"/>
      <c r="F399" s="108"/>
      <c r="G399" s="106"/>
      <c r="H399" s="106"/>
      <c r="I399" s="106"/>
      <c r="J399" s="106"/>
      <c r="K399" s="106"/>
      <c r="L399" s="106"/>
      <c r="M399" s="108"/>
      <c r="N399" s="108"/>
      <c r="O399" s="108"/>
      <c r="P399" s="191"/>
      <c r="Q399" s="106"/>
      <c r="R399" s="108"/>
      <c r="S399" s="108"/>
      <c r="T399" s="108"/>
      <c r="U399" s="191"/>
      <c r="V399" s="191"/>
      <c r="W399" s="108"/>
      <c r="X399" s="108"/>
      <c r="Y399" s="108"/>
      <c r="Z399" s="108"/>
      <c r="AA399" s="108"/>
      <c r="AB399" s="108"/>
      <c r="AC399" s="108"/>
      <c r="AD399" s="191"/>
      <c r="AE399" s="108"/>
      <c r="AF399" s="108"/>
      <c r="AG399" s="108"/>
      <c r="AH399" s="191"/>
      <c r="AI399" s="108"/>
      <c r="AJ399" s="108"/>
      <c r="AK399" s="108"/>
      <c r="AL399" s="191"/>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row>
    <row r="400" spans="1:58" ht="30" customHeight="1">
      <c r="A400" s="108"/>
      <c r="B400" s="108"/>
      <c r="C400" s="108"/>
      <c r="D400" s="106"/>
      <c r="E400" s="108"/>
      <c r="F400" s="108"/>
      <c r="G400" s="106"/>
      <c r="H400" s="106"/>
      <c r="I400" s="106"/>
      <c r="J400" s="106"/>
      <c r="K400" s="106"/>
      <c r="L400" s="106"/>
      <c r="M400" s="108"/>
      <c r="N400" s="108"/>
      <c r="O400" s="108"/>
      <c r="P400" s="191"/>
      <c r="Q400" s="106"/>
      <c r="R400" s="108"/>
      <c r="S400" s="108"/>
      <c r="T400" s="108"/>
      <c r="U400" s="191"/>
      <c r="V400" s="191"/>
      <c r="W400" s="108"/>
      <c r="X400" s="108"/>
      <c r="Y400" s="108"/>
      <c r="Z400" s="108"/>
      <c r="AA400" s="108"/>
      <c r="AB400" s="108"/>
      <c r="AC400" s="108"/>
      <c r="AD400" s="191"/>
      <c r="AE400" s="108"/>
      <c r="AF400" s="108"/>
      <c r="AG400" s="108"/>
      <c r="AH400" s="191"/>
      <c r="AI400" s="108"/>
      <c r="AJ400" s="108"/>
      <c r="AK400" s="108"/>
      <c r="AL400" s="191"/>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row>
    <row r="401" spans="1:58" ht="30" customHeight="1">
      <c r="A401" s="108"/>
      <c r="B401" s="108"/>
      <c r="C401" s="108"/>
      <c r="D401" s="106"/>
      <c r="E401" s="108"/>
      <c r="F401" s="108"/>
      <c r="G401" s="106"/>
      <c r="H401" s="106"/>
      <c r="I401" s="106"/>
      <c r="J401" s="106"/>
      <c r="K401" s="106"/>
      <c r="L401" s="106"/>
      <c r="M401" s="108"/>
      <c r="N401" s="108"/>
      <c r="O401" s="108"/>
      <c r="P401" s="191"/>
      <c r="Q401" s="106"/>
      <c r="R401" s="108"/>
      <c r="S401" s="108"/>
      <c r="T401" s="108"/>
      <c r="U401" s="191"/>
      <c r="V401" s="191"/>
      <c r="W401" s="108"/>
      <c r="X401" s="108"/>
      <c r="Y401" s="108"/>
      <c r="Z401" s="108"/>
      <c r="AA401" s="108"/>
      <c r="AB401" s="108"/>
      <c r="AC401" s="108"/>
      <c r="AD401" s="191"/>
      <c r="AE401" s="108"/>
      <c r="AF401" s="108"/>
      <c r="AG401" s="108"/>
      <c r="AH401" s="191"/>
      <c r="AI401" s="108"/>
      <c r="AJ401" s="108"/>
      <c r="AK401" s="108"/>
      <c r="AL401" s="191"/>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row>
    <row r="402" spans="1:58" ht="30" customHeight="1">
      <c r="A402" s="108"/>
      <c r="B402" s="108"/>
      <c r="C402" s="108"/>
      <c r="D402" s="106"/>
      <c r="E402" s="108"/>
      <c r="F402" s="108"/>
      <c r="G402" s="106"/>
      <c r="H402" s="106"/>
      <c r="I402" s="106"/>
      <c r="J402" s="106"/>
      <c r="K402" s="106"/>
      <c r="L402" s="106"/>
      <c r="M402" s="108"/>
      <c r="N402" s="108"/>
      <c r="O402" s="108"/>
      <c r="P402" s="191"/>
      <c r="Q402" s="106"/>
      <c r="R402" s="108"/>
      <c r="S402" s="108"/>
      <c r="T402" s="108"/>
      <c r="U402" s="191"/>
      <c r="V402" s="191"/>
      <c r="W402" s="108"/>
      <c r="X402" s="108"/>
      <c r="Y402" s="108"/>
      <c r="Z402" s="108"/>
      <c r="AA402" s="108"/>
      <c r="AB402" s="108"/>
      <c r="AC402" s="108"/>
      <c r="AD402" s="191"/>
      <c r="AE402" s="108"/>
      <c r="AF402" s="108"/>
      <c r="AG402" s="108"/>
      <c r="AH402" s="191"/>
      <c r="AI402" s="108"/>
      <c r="AJ402" s="108"/>
      <c r="AK402" s="108"/>
      <c r="AL402" s="191"/>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row>
    <row r="403" spans="1:58" ht="30" customHeight="1">
      <c r="A403" s="108"/>
      <c r="B403" s="108"/>
      <c r="C403" s="108"/>
      <c r="D403" s="106"/>
      <c r="E403" s="108"/>
      <c r="F403" s="108"/>
      <c r="G403" s="106"/>
      <c r="H403" s="106"/>
      <c r="I403" s="106"/>
      <c r="J403" s="106"/>
      <c r="K403" s="106"/>
      <c r="L403" s="106"/>
      <c r="M403" s="108"/>
      <c r="N403" s="108"/>
      <c r="O403" s="108"/>
      <c r="P403" s="191"/>
      <c r="Q403" s="106"/>
      <c r="R403" s="108"/>
      <c r="S403" s="108"/>
      <c r="T403" s="108"/>
      <c r="U403" s="191"/>
      <c r="V403" s="191"/>
      <c r="W403" s="108"/>
      <c r="X403" s="108"/>
      <c r="Y403" s="108"/>
      <c r="Z403" s="108"/>
      <c r="AA403" s="108"/>
      <c r="AB403" s="108"/>
      <c r="AC403" s="108"/>
      <c r="AD403" s="191"/>
      <c r="AE403" s="108"/>
      <c r="AF403" s="108"/>
      <c r="AG403" s="108"/>
      <c r="AH403" s="191"/>
      <c r="AI403" s="108"/>
      <c r="AJ403" s="108"/>
      <c r="AK403" s="108"/>
      <c r="AL403" s="191"/>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row>
    <row r="404" spans="1:58" ht="30" customHeight="1">
      <c r="A404" s="108"/>
      <c r="B404" s="108"/>
      <c r="C404" s="108"/>
      <c r="D404" s="106"/>
      <c r="E404" s="108"/>
      <c r="F404" s="108"/>
      <c r="G404" s="106"/>
      <c r="H404" s="106"/>
      <c r="I404" s="106"/>
      <c r="J404" s="106"/>
      <c r="K404" s="106"/>
      <c r="L404" s="106"/>
      <c r="M404" s="108"/>
      <c r="N404" s="108"/>
      <c r="O404" s="108"/>
      <c r="P404" s="191"/>
      <c r="Q404" s="106"/>
      <c r="R404" s="108"/>
      <c r="S404" s="108"/>
      <c r="T404" s="108"/>
      <c r="U404" s="191"/>
      <c r="V404" s="191"/>
      <c r="W404" s="108"/>
      <c r="X404" s="108"/>
      <c r="Y404" s="108"/>
      <c r="Z404" s="108"/>
      <c r="AA404" s="108"/>
      <c r="AB404" s="108"/>
      <c r="AC404" s="108"/>
      <c r="AD404" s="191"/>
      <c r="AE404" s="108"/>
      <c r="AF404" s="108"/>
      <c r="AG404" s="108"/>
      <c r="AH404" s="191"/>
      <c r="AI404" s="108"/>
      <c r="AJ404" s="108"/>
      <c r="AK404" s="108"/>
      <c r="AL404" s="191"/>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row>
    <row r="405" spans="1:58" ht="30" customHeight="1">
      <c r="A405" s="108"/>
      <c r="B405" s="108"/>
      <c r="C405" s="108"/>
      <c r="D405" s="106"/>
      <c r="E405" s="108"/>
      <c r="F405" s="108"/>
      <c r="G405" s="106"/>
      <c r="H405" s="106"/>
      <c r="I405" s="106"/>
      <c r="J405" s="106"/>
      <c r="K405" s="106"/>
      <c r="L405" s="106"/>
      <c r="M405" s="108"/>
      <c r="N405" s="108"/>
      <c r="O405" s="108"/>
      <c r="P405" s="191"/>
      <c r="Q405" s="106"/>
      <c r="R405" s="108"/>
      <c r="S405" s="108"/>
      <c r="T405" s="108"/>
      <c r="U405" s="191"/>
      <c r="V405" s="191"/>
      <c r="W405" s="108"/>
      <c r="X405" s="108"/>
      <c r="Y405" s="108"/>
      <c r="Z405" s="108"/>
      <c r="AA405" s="108"/>
      <c r="AB405" s="108"/>
      <c r="AC405" s="108"/>
      <c r="AD405" s="191"/>
      <c r="AE405" s="108"/>
      <c r="AF405" s="108"/>
      <c r="AG405" s="108"/>
      <c r="AH405" s="191"/>
      <c r="AI405" s="108"/>
      <c r="AJ405" s="108"/>
      <c r="AK405" s="108"/>
      <c r="AL405" s="191"/>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row>
    <row r="406" spans="1:58" ht="30" customHeight="1">
      <c r="A406" s="108"/>
      <c r="B406" s="108"/>
      <c r="C406" s="108"/>
      <c r="D406" s="106"/>
      <c r="E406" s="108"/>
      <c r="F406" s="108"/>
      <c r="G406" s="106"/>
      <c r="H406" s="106"/>
      <c r="I406" s="106"/>
      <c r="J406" s="106"/>
      <c r="K406" s="106"/>
      <c r="L406" s="106"/>
      <c r="M406" s="108"/>
      <c r="N406" s="108"/>
      <c r="O406" s="108"/>
      <c r="P406" s="191"/>
      <c r="Q406" s="106"/>
      <c r="R406" s="108"/>
      <c r="S406" s="108"/>
      <c r="T406" s="108"/>
      <c r="U406" s="191"/>
      <c r="V406" s="191"/>
      <c r="W406" s="108"/>
      <c r="X406" s="108"/>
      <c r="Y406" s="108"/>
      <c r="Z406" s="108"/>
      <c r="AA406" s="108"/>
      <c r="AB406" s="108"/>
      <c r="AC406" s="108"/>
      <c r="AD406" s="191"/>
      <c r="AE406" s="108"/>
      <c r="AF406" s="108"/>
      <c r="AG406" s="108"/>
      <c r="AH406" s="191"/>
      <c r="AI406" s="108"/>
      <c r="AJ406" s="108"/>
      <c r="AK406" s="108"/>
      <c r="AL406" s="191"/>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row>
    <row r="407" spans="1:58" ht="30" customHeight="1">
      <c r="A407" s="108"/>
      <c r="B407" s="108"/>
      <c r="C407" s="108"/>
      <c r="D407" s="106"/>
      <c r="E407" s="108"/>
      <c r="F407" s="108"/>
      <c r="G407" s="106"/>
      <c r="H407" s="106"/>
      <c r="I407" s="106"/>
      <c r="J407" s="106"/>
      <c r="K407" s="106"/>
      <c r="L407" s="106"/>
      <c r="M407" s="108"/>
      <c r="N407" s="108"/>
      <c r="O407" s="108"/>
      <c r="P407" s="191"/>
      <c r="Q407" s="106"/>
      <c r="R407" s="108"/>
      <c r="S407" s="108"/>
      <c r="T407" s="108"/>
      <c r="U407" s="191"/>
      <c r="V407" s="191"/>
      <c r="W407" s="108"/>
      <c r="X407" s="108"/>
      <c r="Y407" s="108"/>
      <c r="Z407" s="108"/>
      <c r="AA407" s="108"/>
      <c r="AB407" s="108"/>
      <c r="AC407" s="108"/>
      <c r="AD407" s="191"/>
      <c r="AE407" s="108"/>
      <c r="AF407" s="108"/>
      <c r="AG407" s="108"/>
      <c r="AH407" s="191"/>
      <c r="AI407" s="108"/>
      <c r="AJ407" s="108"/>
      <c r="AK407" s="108"/>
      <c r="AL407" s="191"/>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row>
    <row r="408" spans="1:58" ht="30" customHeight="1">
      <c r="A408" s="108"/>
      <c r="B408" s="108"/>
      <c r="C408" s="108"/>
      <c r="D408" s="106"/>
      <c r="E408" s="108"/>
      <c r="F408" s="108"/>
      <c r="G408" s="106"/>
      <c r="H408" s="106"/>
      <c r="I408" s="106"/>
      <c r="J408" s="106"/>
      <c r="K408" s="106"/>
      <c r="L408" s="106"/>
      <c r="M408" s="108"/>
      <c r="N408" s="108"/>
      <c r="O408" s="108"/>
      <c r="P408" s="191"/>
      <c r="Q408" s="106"/>
      <c r="R408" s="108"/>
      <c r="S408" s="108"/>
      <c r="T408" s="108"/>
      <c r="U408" s="191"/>
      <c r="V408" s="191"/>
      <c r="W408" s="108"/>
      <c r="X408" s="108"/>
      <c r="Y408" s="108"/>
      <c r="Z408" s="108"/>
      <c r="AA408" s="108"/>
      <c r="AB408" s="108"/>
      <c r="AC408" s="108"/>
      <c r="AD408" s="191"/>
      <c r="AE408" s="108"/>
      <c r="AF408" s="108"/>
      <c r="AG408" s="108"/>
      <c r="AH408" s="191"/>
      <c r="AI408" s="108"/>
      <c r="AJ408" s="108"/>
      <c r="AK408" s="108"/>
      <c r="AL408" s="191"/>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row>
    <row r="409" spans="1:58" ht="30" customHeight="1">
      <c r="A409" s="108"/>
      <c r="B409" s="108"/>
      <c r="C409" s="108"/>
      <c r="D409" s="106"/>
      <c r="E409" s="108"/>
      <c r="F409" s="108"/>
      <c r="G409" s="106"/>
      <c r="H409" s="106"/>
      <c r="I409" s="106"/>
      <c r="J409" s="106"/>
      <c r="K409" s="106"/>
      <c r="L409" s="106"/>
      <c r="M409" s="108"/>
      <c r="N409" s="108"/>
      <c r="O409" s="108"/>
      <c r="P409" s="191"/>
      <c r="Q409" s="106"/>
      <c r="R409" s="108"/>
      <c r="S409" s="108"/>
      <c r="T409" s="108"/>
      <c r="U409" s="191"/>
      <c r="V409" s="191"/>
      <c r="W409" s="108"/>
      <c r="X409" s="108"/>
      <c r="Y409" s="108"/>
      <c r="Z409" s="108"/>
      <c r="AA409" s="108"/>
      <c r="AB409" s="108"/>
      <c r="AC409" s="108"/>
      <c r="AD409" s="191"/>
      <c r="AE409" s="108"/>
      <c r="AF409" s="108"/>
      <c r="AG409" s="108"/>
      <c r="AH409" s="191"/>
      <c r="AI409" s="108"/>
      <c r="AJ409" s="108"/>
      <c r="AK409" s="108"/>
      <c r="AL409" s="191"/>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row>
    <row r="410" spans="1:58" ht="30" customHeight="1">
      <c r="A410" s="108"/>
      <c r="B410" s="108"/>
      <c r="C410" s="108"/>
      <c r="D410" s="106"/>
      <c r="E410" s="108"/>
      <c r="F410" s="108"/>
      <c r="G410" s="106"/>
      <c r="H410" s="106"/>
      <c r="I410" s="106"/>
      <c r="J410" s="106"/>
      <c r="K410" s="106"/>
      <c r="L410" s="106"/>
      <c r="M410" s="108"/>
      <c r="N410" s="108"/>
      <c r="O410" s="108"/>
      <c r="P410" s="191"/>
      <c r="Q410" s="106"/>
      <c r="R410" s="108"/>
      <c r="S410" s="108"/>
      <c r="T410" s="108"/>
      <c r="U410" s="191"/>
      <c r="V410" s="191"/>
      <c r="W410" s="108"/>
      <c r="X410" s="108"/>
      <c r="Y410" s="108"/>
      <c r="Z410" s="108"/>
      <c r="AA410" s="108"/>
      <c r="AB410" s="108"/>
      <c r="AC410" s="108"/>
      <c r="AD410" s="191"/>
      <c r="AE410" s="108"/>
      <c r="AF410" s="108"/>
      <c r="AG410" s="108"/>
      <c r="AH410" s="191"/>
      <c r="AI410" s="108"/>
      <c r="AJ410" s="108"/>
      <c r="AK410" s="108"/>
      <c r="AL410" s="191"/>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row>
    <row r="411" spans="1:58" ht="30" customHeight="1">
      <c r="A411" s="108"/>
      <c r="B411" s="108"/>
      <c r="C411" s="108"/>
      <c r="D411" s="106"/>
      <c r="E411" s="108"/>
      <c r="F411" s="108"/>
      <c r="G411" s="106"/>
      <c r="H411" s="106"/>
      <c r="I411" s="106"/>
      <c r="J411" s="106"/>
      <c r="K411" s="106"/>
      <c r="L411" s="106"/>
      <c r="M411" s="108"/>
      <c r="N411" s="108"/>
      <c r="O411" s="108"/>
      <c r="P411" s="191"/>
      <c r="Q411" s="106"/>
      <c r="R411" s="108"/>
      <c r="S411" s="108"/>
      <c r="T411" s="108"/>
      <c r="U411" s="191"/>
      <c r="V411" s="191"/>
      <c r="W411" s="108"/>
      <c r="X411" s="108"/>
      <c r="Y411" s="108"/>
      <c r="Z411" s="108"/>
      <c r="AA411" s="108"/>
      <c r="AB411" s="108"/>
      <c r="AC411" s="108"/>
      <c r="AD411" s="191"/>
      <c r="AE411" s="108"/>
      <c r="AF411" s="108"/>
      <c r="AG411" s="108"/>
      <c r="AH411" s="191"/>
      <c r="AI411" s="108"/>
      <c r="AJ411" s="108"/>
      <c r="AK411" s="108"/>
      <c r="AL411" s="191"/>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row>
    <row r="412" spans="1:58" ht="30" customHeight="1">
      <c r="A412" s="108"/>
      <c r="B412" s="108"/>
      <c r="C412" s="108"/>
      <c r="D412" s="106"/>
      <c r="E412" s="108"/>
      <c r="F412" s="108"/>
      <c r="G412" s="106"/>
      <c r="H412" s="106"/>
      <c r="I412" s="106"/>
      <c r="J412" s="106"/>
      <c r="K412" s="106"/>
      <c r="L412" s="106"/>
      <c r="M412" s="108"/>
      <c r="N412" s="108"/>
      <c r="O412" s="108"/>
      <c r="P412" s="191"/>
      <c r="Q412" s="106"/>
      <c r="R412" s="108"/>
      <c r="S412" s="108"/>
      <c r="T412" s="108"/>
      <c r="U412" s="191"/>
      <c r="V412" s="191"/>
      <c r="W412" s="108"/>
      <c r="X412" s="108"/>
      <c r="Y412" s="108"/>
      <c r="Z412" s="108"/>
      <c r="AA412" s="108"/>
      <c r="AB412" s="108"/>
      <c r="AC412" s="108"/>
      <c r="AD412" s="191"/>
      <c r="AE412" s="108"/>
      <c r="AF412" s="108"/>
      <c r="AG412" s="108"/>
      <c r="AH412" s="191"/>
      <c r="AI412" s="108"/>
      <c r="AJ412" s="108"/>
      <c r="AK412" s="108"/>
      <c r="AL412" s="191"/>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row>
    <row r="413" spans="1:58" ht="30" customHeight="1">
      <c r="A413" s="108"/>
      <c r="B413" s="108"/>
      <c r="C413" s="108"/>
      <c r="D413" s="106"/>
      <c r="E413" s="108"/>
      <c r="F413" s="108"/>
      <c r="G413" s="106"/>
      <c r="H413" s="106"/>
      <c r="I413" s="106"/>
      <c r="J413" s="106"/>
      <c r="K413" s="106"/>
      <c r="L413" s="106"/>
      <c r="M413" s="108"/>
      <c r="N413" s="108"/>
      <c r="O413" s="108"/>
      <c r="P413" s="191"/>
      <c r="Q413" s="106"/>
      <c r="R413" s="108"/>
      <c r="S413" s="108"/>
      <c r="T413" s="108"/>
      <c r="U413" s="191"/>
      <c r="V413" s="191"/>
      <c r="W413" s="108"/>
      <c r="X413" s="108"/>
      <c r="Y413" s="108"/>
      <c r="Z413" s="108"/>
      <c r="AA413" s="108"/>
      <c r="AB413" s="108"/>
      <c r="AC413" s="108"/>
      <c r="AD413" s="191"/>
      <c r="AE413" s="108"/>
      <c r="AF413" s="108"/>
      <c r="AG413" s="108"/>
      <c r="AH413" s="191"/>
      <c r="AI413" s="108"/>
      <c r="AJ413" s="108"/>
      <c r="AK413" s="108"/>
      <c r="AL413" s="191"/>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row>
    <row r="414" spans="1:58" ht="30" customHeight="1">
      <c r="A414" s="108"/>
      <c r="B414" s="108"/>
      <c r="C414" s="108"/>
      <c r="D414" s="106"/>
      <c r="E414" s="108"/>
      <c r="F414" s="108"/>
      <c r="G414" s="106"/>
      <c r="H414" s="106"/>
      <c r="I414" s="106"/>
      <c r="J414" s="106"/>
      <c r="K414" s="106"/>
      <c r="L414" s="106"/>
      <c r="M414" s="108"/>
      <c r="N414" s="108"/>
      <c r="O414" s="108"/>
      <c r="P414" s="191"/>
      <c r="Q414" s="106"/>
      <c r="R414" s="108"/>
      <c r="S414" s="108"/>
      <c r="T414" s="108"/>
      <c r="U414" s="191"/>
      <c r="V414" s="191"/>
      <c r="W414" s="108"/>
      <c r="X414" s="108"/>
      <c r="Y414" s="108"/>
      <c r="Z414" s="108"/>
      <c r="AA414" s="108"/>
      <c r="AB414" s="108"/>
      <c r="AC414" s="108"/>
      <c r="AD414" s="191"/>
      <c r="AE414" s="108"/>
      <c r="AF414" s="108"/>
      <c r="AG414" s="108"/>
      <c r="AH414" s="191"/>
      <c r="AI414" s="108"/>
      <c r="AJ414" s="108"/>
      <c r="AK414" s="108"/>
      <c r="AL414" s="191"/>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row>
    <row r="415" spans="1:58" ht="30" customHeight="1">
      <c r="A415" s="108"/>
      <c r="B415" s="108"/>
      <c r="C415" s="108"/>
      <c r="D415" s="106"/>
      <c r="E415" s="108"/>
      <c r="F415" s="108"/>
      <c r="G415" s="106"/>
      <c r="H415" s="106"/>
      <c r="I415" s="106"/>
      <c r="J415" s="106"/>
      <c r="K415" s="106"/>
      <c r="L415" s="106"/>
      <c r="M415" s="108"/>
      <c r="N415" s="108"/>
      <c r="O415" s="108"/>
      <c r="P415" s="191"/>
      <c r="Q415" s="106"/>
      <c r="R415" s="108"/>
      <c r="S415" s="108"/>
      <c r="T415" s="108"/>
      <c r="U415" s="191"/>
      <c r="V415" s="191"/>
      <c r="W415" s="108"/>
      <c r="X415" s="108"/>
      <c r="Y415" s="108"/>
      <c r="Z415" s="108"/>
      <c r="AA415" s="108"/>
      <c r="AB415" s="108"/>
      <c r="AC415" s="108"/>
      <c r="AD415" s="191"/>
      <c r="AE415" s="108"/>
      <c r="AF415" s="108"/>
      <c r="AG415" s="108"/>
      <c r="AH415" s="191"/>
      <c r="AI415" s="108"/>
      <c r="AJ415" s="108"/>
      <c r="AK415" s="108"/>
      <c r="AL415" s="191"/>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row>
    <row r="416" spans="1:58" ht="30" customHeight="1">
      <c r="A416" s="108"/>
      <c r="B416" s="108"/>
      <c r="C416" s="108"/>
      <c r="D416" s="106"/>
      <c r="E416" s="108"/>
      <c r="F416" s="108"/>
      <c r="G416" s="106"/>
      <c r="H416" s="106"/>
      <c r="I416" s="106"/>
      <c r="J416" s="106"/>
      <c r="K416" s="106"/>
      <c r="L416" s="106"/>
      <c r="M416" s="108"/>
      <c r="N416" s="108"/>
      <c r="O416" s="108"/>
      <c r="P416" s="191"/>
      <c r="Q416" s="106"/>
      <c r="R416" s="108"/>
      <c r="S416" s="108"/>
      <c r="T416" s="108"/>
      <c r="U416" s="191"/>
      <c r="V416" s="191"/>
      <c r="W416" s="108"/>
      <c r="X416" s="108"/>
      <c r="Y416" s="108"/>
      <c r="Z416" s="108"/>
      <c r="AA416" s="108"/>
      <c r="AB416" s="108"/>
      <c r="AC416" s="108"/>
      <c r="AD416" s="191"/>
      <c r="AE416" s="108"/>
      <c r="AF416" s="108"/>
      <c r="AG416" s="108"/>
      <c r="AH416" s="191"/>
      <c r="AI416" s="108"/>
      <c r="AJ416" s="108"/>
      <c r="AK416" s="108"/>
      <c r="AL416" s="191"/>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row>
    <row r="417" spans="1:58" ht="30" customHeight="1">
      <c r="A417" s="108"/>
      <c r="B417" s="108"/>
      <c r="C417" s="108"/>
      <c r="D417" s="106"/>
      <c r="E417" s="108"/>
      <c r="F417" s="108"/>
      <c r="G417" s="106"/>
      <c r="H417" s="106"/>
      <c r="I417" s="106"/>
      <c r="J417" s="106"/>
      <c r="K417" s="106"/>
      <c r="L417" s="106"/>
      <c r="M417" s="108"/>
      <c r="N417" s="108"/>
      <c r="O417" s="108"/>
      <c r="P417" s="191"/>
      <c r="Q417" s="106"/>
      <c r="R417" s="108"/>
      <c r="S417" s="108"/>
      <c r="T417" s="108"/>
      <c r="U417" s="191"/>
      <c r="V417" s="191"/>
      <c r="W417" s="108"/>
      <c r="X417" s="108"/>
      <c r="Y417" s="108"/>
      <c r="Z417" s="108"/>
      <c r="AA417" s="108"/>
      <c r="AB417" s="108"/>
      <c r="AC417" s="108"/>
      <c r="AD417" s="191"/>
      <c r="AE417" s="108"/>
      <c r="AF417" s="108"/>
      <c r="AG417" s="108"/>
      <c r="AH417" s="191"/>
      <c r="AI417" s="108"/>
      <c r="AJ417" s="108"/>
      <c r="AK417" s="108"/>
      <c r="AL417" s="191"/>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row>
    <row r="418" spans="1:58" ht="30" customHeight="1">
      <c r="A418" s="108"/>
      <c r="B418" s="108"/>
      <c r="C418" s="108"/>
      <c r="D418" s="106"/>
      <c r="E418" s="108"/>
      <c r="F418" s="108"/>
      <c r="G418" s="106"/>
      <c r="H418" s="106"/>
      <c r="I418" s="106"/>
      <c r="J418" s="106"/>
      <c r="K418" s="106"/>
      <c r="L418" s="106"/>
      <c r="M418" s="108"/>
      <c r="N418" s="108"/>
      <c r="O418" s="108"/>
      <c r="P418" s="191"/>
      <c r="Q418" s="106"/>
      <c r="R418" s="108"/>
      <c r="S418" s="108"/>
      <c r="T418" s="108"/>
      <c r="U418" s="191"/>
      <c r="V418" s="191"/>
      <c r="W418" s="108"/>
      <c r="X418" s="108"/>
      <c r="Y418" s="108"/>
      <c r="Z418" s="108"/>
      <c r="AA418" s="108"/>
      <c r="AB418" s="108"/>
      <c r="AC418" s="108"/>
      <c r="AD418" s="191"/>
      <c r="AE418" s="108"/>
      <c r="AF418" s="108"/>
      <c r="AG418" s="108"/>
      <c r="AH418" s="191"/>
      <c r="AI418" s="108"/>
      <c r="AJ418" s="108"/>
      <c r="AK418" s="108"/>
      <c r="AL418" s="191"/>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row>
    <row r="419" spans="1:58" ht="30" customHeight="1">
      <c r="A419" s="108"/>
      <c r="B419" s="108"/>
      <c r="C419" s="108"/>
      <c r="D419" s="106"/>
      <c r="E419" s="108"/>
      <c r="F419" s="108"/>
      <c r="G419" s="106"/>
      <c r="H419" s="106"/>
      <c r="I419" s="106"/>
      <c r="J419" s="106"/>
      <c r="K419" s="106"/>
      <c r="L419" s="106"/>
      <c r="M419" s="108"/>
      <c r="N419" s="108"/>
      <c r="O419" s="108"/>
      <c r="P419" s="191"/>
      <c r="Q419" s="106"/>
      <c r="R419" s="108"/>
      <c r="S419" s="108"/>
      <c r="T419" s="108"/>
      <c r="U419" s="191"/>
      <c r="V419" s="191"/>
      <c r="W419" s="108"/>
      <c r="X419" s="108"/>
      <c r="Y419" s="108"/>
      <c r="Z419" s="108"/>
      <c r="AA419" s="108"/>
      <c r="AB419" s="108"/>
      <c r="AC419" s="108"/>
      <c r="AD419" s="191"/>
      <c r="AE419" s="108"/>
      <c r="AF419" s="108"/>
      <c r="AG419" s="108"/>
      <c r="AH419" s="191"/>
      <c r="AI419" s="108"/>
      <c r="AJ419" s="108"/>
      <c r="AK419" s="108"/>
      <c r="AL419" s="191"/>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row>
    <row r="420" spans="1:58" ht="30" customHeight="1">
      <c r="A420" s="108"/>
      <c r="B420" s="108"/>
      <c r="C420" s="108"/>
      <c r="D420" s="106"/>
      <c r="E420" s="108"/>
      <c r="F420" s="108"/>
      <c r="G420" s="106"/>
      <c r="H420" s="106"/>
      <c r="I420" s="106"/>
      <c r="J420" s="106"/>
      <c r="K420" s="106"/>
      <c r="L420" s="106"/>
      <c r="M420" s="108"/>
      <c r="N420" s="108"/>
      <c r="O420" s="108"/>
      <c r="P420" s="191"/>
      <c r="Q420" s="106"/>
      <c r="R420" s="108"/>
      <c r="S420" s="108"/>
      <c r="T420" s="108"/>
      <c r="U420" s="191"/>
      <c r="V420" s="191"/>
      <c r="W420" s="108"/>
      <c r="X420" s="108"/>
      <c r="Y420" s="108"/>
      <c r="Z420" s="108"/>
      <c r="AA420" s="108"/>
      <c r="AB420" s="108"/>
      <c r="AC420" s="108"/>
      <c r="AD420" s="191"/>
      <c r="AE420" s="108"/>
      <c r="AF420" s="108"/>
      <c r="AG420" s="108"/>
      <c r="AH420" s="191"/>
      <c r="AI420" s="108"/>
      <c r="AJ420" s="108"/>
      <c r="AK420" s="108"/>
      <c r="AL420" s="191"/>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row>
    <row r="421" spans="1:58" ht="30" customHeight="1">
      <c r="A421" s="108"/>
      <c r="B421" s="108"/>
      <c r="C421" s="108"/>
      <c r="D421" s="106"/>
      <c r="E421" s="108"/>
      <c r="F421" s="108"/>
      <c r="G421" s="106"/>
      <c r="H421" s="106"/>
      <c r="I421" s="106"/>
      <c r="J421" s="106"/>
      <c r="K421" s="106"/>
      <c r="L421" s="106"/>
      <c r="M421" s="108"/>
      <c r="N421" s="108"/>
      <c r="O421" s="108"/>
      <c r="P421" s="191"/>
      <c r="Q421" s="106"/>
      <c r="R421" s="108"/>
      <c r="S421" s="108"/>
      <c r="T421" s="108"/>
      <c r="U421" s="191"/>
      <c r="V421" s="191"/>
      <c r="W421" s="108"/>
      <c r="X421" s="108"/>
      <c r="Y421" s="108"/>
      <c r="Z421" s="108"/>
      <c r="AA421" s="108"/>
      <c r="AB421" s="108"/>
      <c r="AC421" s="108"/>
      <c r="AD421" s="191"/>
      <c r="AE421" s="108"/>
      <c r="AF421" s="108"/>
      <c r="AG421" s="108"/>
      <c r="AH421" s="191"/>
      <c r="AI421" s="108"/>
      <c r="AJ421" s="108"/>
      <c r="AK421" s="108"/>
      <c r="AL421" s="191"/>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row>
    <row r="422" spans="1:58" ht="30" customHeight="1">
      <c r="A422" s="108"/>
      <c r="B422" s="108"/>
      <c r="C422" s="108"/>
      <c r="D422" s="106"/>
      <c r="E422" s="108"/>
      <c r="F422" s="108"/>
      <c r="G422" s="106"/>
      <c r="H422" s="106"/>
      <c r="I422" s="106"/>
      <c r="J422" s="106"/>
      <c r="K422" s="106"/>
      <c r="L422" s="106"/>
      <c r="M422" s="108"/>
      <c r="N422" s="108"/>
      <c r="O422" s="108"/>
      <c r="P422" s="191"/>
      <c r="Q422" s="106"/>
      <c r="R422" s="108"/>
      <c r="S422" s="108"/>
      <c r="T422" s="108"/>
      <c r="U422" s="191"/>
      <c r="V422" s="191"/>
      <c r="W422" s="108"/>
      <c r="X422" s="108"/>
      <c r="Y422" s="108"/>
      <c r="Z422" s="108"/>
      <c r="AA422" s="108"/>
      <c r="AB422" s="108"/>
      <c r="AC422" s="108"/>
      <c r="AD422" s="191"/>
      <c r="AE422" s="108"/>
      <c r="AF422" s="108"/>
      <c r="AG422" s="108"/>
      <c r="AH422" s="191"/>
      <c r="AI422" s="108"/>
      <c r="AJ422" s="108"/>
      <c r="AK422" s="108"/>
      <c r="AL422" s="191"/>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row>
    <row r="423" spans="1:58" ht="30" customHeight="1">
      <c r="A423" s="108"/>
      <c r="B423" s="108"/>
      <c r="C423" s="108"/>
      <c r="D423" s="106"/>
      <c r="E423" s="108"/>
      <c r="F423" s="108"/>
      <c r="G423" s="106"/>
      <c r="H423" s="106"/>
      <c r="I423" s="106"/>
      <c r="J423" s="106"/>
      <c r="K423" s="106"/>
      <c r="L423" s="106"/>
      <c r="M423" s="108"/>
      <c r="N423" s="108"/>
      <c r="O423" s="108"/>
      <c r="P423" s="191"/>
      <c r="Q423" s="106"/>
      <c r="R423" s="108"/>
      <c r="S423" s="108"/>
      <c r="T423" s="108"/>
      <c r="U423" s="191"/>
      <c r="V423" s="191"/>
      <c r="W423" s="108"/>
      <c r="X423" s="108"/>
      <c r="Y423" s="108"/>
      <c r="Z423" s="108"/>
      <c r="AA423" s="108"/>
      <c r="AB423" s="108"/>
      <c r="AC423" s="108"/>
      <c r="AD423" s="191"/>
      <c r="AE423" s="108"/>
      <c r="AF423" s="108"/>
      <c r="AG423" s="108"/>
      <c r="AH423" s="191"/>
      <c r="AI423" s="108"/>
      <c r="AJ423" s="108"/>
      <c r="AK423" s="108"/>
      <c r="AL423" s="191"/>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row>
    <row r="424" spans="1:58" ht="30" customHeight="1">
      <c r="A424" s="108"/>
      <c r="B424" s="108"/>
      <c r="C424" s="108"/>
      <c r="D424" s="106"/>
      <c r="E424" s="108"/>
      <c r="F424" s="108"/>
      <c r="G424" s="106"/>
      <c r="H424" s="106"/>
      <c r="I424" s="106"/>
      <c r="J424" s="106"/>
      <c r="K424" s="106"/>
      <c r="L424" s="106"/>
      <c r="M424" s="108"/>
      <c r="N424" s="108"/>
      <c r="O424" s="108"/>
      <c r="P424" s="191"/>
      <c r="Q424" s="106"/>
      <c r="R424" s="108"/>
      <c r="S424" s="108"/>
      <c r="T424" s="108"/>
      <c r="U424" s="191"/>
      <c r="V424" s="191"/>
      <c r="W424" s="108"/>
      <c r="X424" s="108"/>
      <c r="Y424" s="108"/>
      <c r="Z424" s="108"/>
      <c r="AA424" s="108"/>
      <c r="AB424" s="108"/>
      <c r="AC424" s="108"/>
      <c r="AD424" s="191"/>
      <c r="AE424" s="108"/>
      <c r="AF424" s="108"/>
      <c r="AG424" s="108"/>
      <c r="AH424" s="191"/>
      <c r="AI424" s="108"/>
      <c r="AJ424" s="108"/>
      <c r="AK424" s="108"/>
      <c r="AL424" s="191"/>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row>
    <row r="425" spans="1:58" ht="30" customHeight="1">
      <c r="A425" s="108"/>
      <c r="B425" s="108"/>
      <c r="C425" s="108"/>
      <c r="D425" s="106"/>
      <c r="E425" s="108"/>
      <c r="F425" s="108"/>
      <c r="G425" s="106"/>
      <c r="H425" s="106"/>
      <c r="I425" s="106"/>
      <c r="J425" s="106"/>
      <c r="K425" s="106"/>
      <c r="L425" s="106"/>
      <c r="M425" s="108"/>
      <c r="N425" s="108"/>
      <c r="O425" s="108"/>
      <c r="P425" s="191"/>
      <c r="Q425" s="106"/>
      <c r="R425" s="108"/>
      <c r="S425" s="108"/>
      <c r="T425" s="108"/>
      <c r="U425" s="191"/>
      <c r="V425" s="191"/>
      <c r="W425" s="108"/>
      <c r="X425" s="108"/>
      <c r="Y425" s="108"/>
      <c r="Z425" s="108"/>
      <c r="AA425" s="108"/>
      <c r="AB425" s="108"/>
      <c r="AC425" s="108"/>
      <c r="AD425" s="191"/>
      <c r="AE425" s="108"/>
      <c r="AF425" s="108"/>
      <c r="AG425" s="108"/>
      <c r="AH425" s="191"/>
      <c r="AI425" s="108"/>
      <c r="AJ425" s="108"/>
      <c r="AK425" s="108"/>
      <c r="AL425" s="191"/>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row>
    <row r="426" spans="1:58" ht="30" customHeight="1">
      <c r="A426" s="108"/>
      <c r="B426" s="108"/>
      <c r="C426" s="108"/>
      <c r="D426" s="106"/>
      <c r="E426" s="108"/>
      <c r="F426" s="108"/>
      <c r="G426" s="106"/>
      <c r="H426" s="106"/>
      <c r="I426" s="106"/>
      <c r="J426" s="106"/>
      <c r="K426" s="106"/>
      <c r="L426" s="106"/>
      <c r="M426" s="108"/>
      <c r="N426" s="108"/>
      <c r="O426" s="108"/>
      <c r="P426" s="191"/>
      <c r="Q426" s="106"/>
      <c r="R426" s="108"/>
      <c r="S426" s="108"/>
      <c r="T426" s="108"/>
      <c r="U426" s="191"/>
      <c r="V426" s="191"/>
      <c r="W426" s="108"/>
      <c r="X426" s="108"/>
      <c r="Y426" s="108"/>
      <c r="Z426" s="108"/>
      <c r="AA426" s="108"/>
      <c r="AB426" s="108"/>
      <c r="AC426" s="108"/>
      <c r="AD426" s="191"/>
      <c r="AE426" s="108"/>
      <c r="AF426" s="108"/>
      <c r="AG426" s="108"/>
      <c r="AH426" s="191"/>
      <c r="AI426" s="108"/>
      <c r="AJ426" s="108"/>
      <c r="AK426" s="108"/>
      <c r="AL426" s="191"/>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row>
    <row r="427" spans="1:58" ht="30" customHeight="1">
      <c r="A427" s="108"/>
      <c r="B427" s="108"/>
      <c r="C427" s="108"/>
      <c r="D427" s="106"/>
      <c r="E427" s="108"/>
      <c r="F427" s="108"/>
      <c r="G427" s="106"/>
      <c r="H427" s="106"/>
      <c r="I427" s="106"/>
      <c r="J427" s="106"/>
      <c r="K427" s="106"/>
      <c r="L427" s="106"/>
      <c r="M427" s="108"/>
      <c r="N427" s="108"/>
      <c r="O427" s="108"/>
      <c r="P427" s="191"/>
      <c r="Q427" s="106"/>
      <c r="R427" s="108"/>
      <c r="S427" s="108"/>
      <c r="T427" s="108"/>
      <c r="U427" s="191"/>
      <c r="V427" s="191"/>
      <c r="W427" s="108"/>
      <c r="X427" s="108"/>
      <c r="Y427" s="108"/>
      <c r="Z427" s="108"/>
      <c r="AA427" s="108"/>
      <c r="AB427" s="108"/>
      <c r="AC427" s="108"/>
      <c r="AD427" s="191"/>
      <c r="AE427" s="108"/>
      <c r="AF427" s="108"/>
      <c r="AG427" s="108"/>
      <c r="AH427" s="191"/>
      <c r="AI427" s="108"/>
      <c r="AJ427" s="108"/>
      <c r="AK427" s="108"/>
      <c r="AL427" s="191"/>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row>
    <row r="428" spans="1:58" ht="30" customHeight="1">
      <c r="A428" s="108"/>
      <c r="B428" s="108"/>
      <c r="C428" s="108"/>
      <c r="D428" s="106"/>
      <c r="E428" s="108"/>
      <c r="F428" s="108"/>
      <c r="G428" s="106"/>
      <c r="H428" s="106"/>
      <c r="I428" s="106"/>
      <c r="J428" s="106"/>
      <c r="K428" s="106"/>
      <c r="L428" s="106"/>
      <c r="M428" s="108"/>
      <c r="N428" s="108"/>
      <c r="O428" s="108"/>
      <c r="P428" s="191"/>
      <c r="Q428" s="106"/>
      <c r="R428" s="108"/>
      <c r="S428" s="108"/>
      <c r="T428" s="108"/>
      <c r="U428" s="191"/>
      <c r="V428" s="191"/>
      <c r="W428" s="108"/>
      <c r="X428" s="108"/>
      <c r="Y428" s="108"/>
      <c r="Z428" s="108"/>
      <c r="AA428" s="108"/>
      <c r="AB428" s="108"/>
      <c r="AC428" s="108"/>
      <c r="AD428" s="191"/>
      <c r="AE428" s="108"/>
      <c r="AF428" s="108"/>
      <c r="AG428" s="108"/>
      <c r="AH428" s="191"/>
      <c r="AI428" s="108"/>
      <c r="AJ428" s="108"/>
      <c r="AK428" s="108"/>
      <c r="AL428" s="191"/>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row>
    <row r="429" spans="1:58" ht="30" customHeight="1">
      <c r="A429" s="108"/>
      <c r="B429" s="108"/>
      <c r="C429" s="108"/>
      <c r="D429" s="106"/>
      <c r="E429" s="108"/>
      <c r="F429" s="108"/>
      <c r="G429" s="106"/>
      <c r="H429" s="106"/>
      <c r="I429" s="106"/>
      <c r="J429" s="106"/>
      <c r="K429" s="106"/>
      <c r="L429" s="106"/>
      <c r="M429" s="108"/>
      <c r="N429" s="108"/>
      <c r="O429" s="108"/>
      <c r="P429" s="191"/>
      <c r="Q429" s="106"/>
      <c r="R429" s="108"/>
      <c r="S429" s="108"/>
      <c r="T429" s="108"/>
      <c r="U429" s="191"/>
      <c r="V429" s="191"/>
      <c r="W429" s="108"/>
      <c r="X429" s="108"/>
      <c r="Y429" s="108"/>
      <c r="Z429" s="108"/>
      <c r="AA429" s="108"/>
      <c r="AB429" s="108"/>
      <c r="AC429" s="108"/>
      <c r="AD429" s="191"/>
      <c r="AE429" s="108"/>
      <c r="AF429" s="108"/>
      <c r="AG429" s="108"/>
      <c r="AH429" s="191"/>
      <c r="AI429" s="108"/>
      <c r="AJ429" s="108"/>
      <c r="AK429" s="108"/>
      <c r="AL429" s="191"/>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row>
    <row r="430" spans="1:58" ht="30" customHeight="1">
      <c r="A430" s="108"/>
      <c r="B430" s="108"/>
      <c r="C430" s="108"/>
      <c r="D430" s="106"/>
      <c r="E430" s="108"/>
      <c r="F430" s="108"/>
      <c r="G430" s="106"/>
      <c r="H430" s="106"/>
      <c r="I430" s="106"/>
      <c r="J430" s="106"/>
      <c r="K430" s="106"/>
      <c r="L430" s="106"/>
      <c r="M430" s="108"/>
      <c r="N430" s="108"/>
      <c r="O430" s="108"/>
      <c r="P430" s="191"/>
      <c r="Q430" s="106"/>
      <c r="R430" s="108"/>
      <c r="S430" s="108"/>
      <c r="T430" s="108"/>
      <c r="U430" s="191"/>
      <c r="V430" s="191"/>
      <c r="W430" s="108"/>
      <c r="X430" s="108"/>
      <c r="Y430" s="108"/>
      <c r="Z430" s="108"/>
      <c r="AA430" s="108"/>
      <c r="AB430" s="108"/>
      <c r="AC430" s="108"/>
      <c r="AD430" s="191"/>
      <c r="AE430" s="108"/>
      <c r="AF430" s="108"/>
      <c r="AG430" s="108"/>
      <c r="AH430" s="191"/>
      <c r="AI430" s="108"/>
      <c r="AJ430" s="108"/>
      <c r="AK430" s="108"/>
      <c r="AL430" s="191"/>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row>
    <row r="431" spans="1:58" ht="30" customHeight="1">
      <c r="A431" s="108"/>
      <c r="B431" s="108"/>
      <c r="C431" s="108"/>
      <c r="D431" s="106"/>
      <c r="E431" s="108"/>
      <c r="F431" s="108"/>
      <c r="G431" s="106"/>
      <c r="H431" s="106"/>
      <c r="I431" s="106"/>
      <c r="J431" s="106"/>
      <c r="K431" s="106"/>
      <c r="L431" s="106"/>
      <c r="M431" s="108"/>
      <c r="N431" s="108"/>
      <c r="O431" s="108"/>
      <c r="P431" s="191"/>
      <c r="Q431" s="106"/>
      <c r="R431" s="108"/>
      <c r="S431" s="108"/>
      <c r="T431" s="108"/>
      <c r="U431" s="191"/>
      <c r="V431" s="191"/>
      <c r="W431" s="108"/>
      <c r="X431" s="108"/>
      <c r="Y431" s="108"/>
      <c r="Z431" s="108"/>
      <c r="AA431" s="108"/>
      <c r="AB431" s="108"/>
      <c r="AC431" s="108"/>
      <c r="AD431" s="191"/>
      <c r="AE431" s="108"/>
      <c r="AF431" s="108"/>
      <c r="AG431" s="108"/>
      <c r="AH431" s="191"/>
      <c r="AI431" s="108"/>
      <c r="AJ431" s="108"/>
      <c r="AK431" s="108"/>
      <c r="AL431" s="191"/>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row>
    <row r="432" spans="1:58" ht="30" customHeight="1">
      <c r="A432" s="108"/>
      <c r="B432" s="108"/>
      <c r="C432" s="108"/>
      <c r="D432" s="106"/>
      <c r="E432" s="108"/>
      <c r="F432" s="108"/>
      <c r="G432" s="106"/>
      <c r="H432" s="106"/>
      <c r="I432" s="106"/>
      <c r="J432" s="106"/>
      <c r="K432" s="106"/>
      <c r="L432" s="106"/>
      <c r="M432" s="108"/>
      <c r="N432" s="108"/>
      <c r="O432" s="108"/>
      <c r="P432" s="191"/>
      <c r="Q432" s="106"/>
      <c r="R432" s="108"/>
      <c r="S432" s="108"/>
      <c r="T432" s="108"/>
      <c r="U432" s="191"/>
      <c r="V432" s="191"/>
      <c r="W432" s="108"/>
      <c r="X432" s="108"/>
      <c r="Y432" s="108"/>
      <c r="Z432" s="108"/>
      <c r="AA432" s="108"/>
      <c r="AB432" s="108"/>
      <c r="AC432" s="108"/>
      <c r="AD432" s="191"/>
      <c r="AE432" s="108"/>
      <c r="AF432" s="108"/>
      <c r="AG432" s="108"/>
      <c r="AH432" s="191"/>
      <c r="AI432" s="108"/>
      <c r="AJ432" s="108"/>
      <c r="AK432" s="108"/>
      <c r="AL432" s="191"/>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row>
    <row r="433" spans="1:58" ht="30" customHeight="1">
      <c r="A433" s="108"/>
      <c r="B433" s="108"/>
      <c r="C433" s="108"/>
      <c r="D433" s="106"/>
      <c r="E433" s="108"/>
      <c r="F433" s="108"/>
      <c r="G433" s="106"/>
      <c r="H433" s="106"/>
      <c r="I433" s="106"/>
      <c r="J433" s="106"/>
      <c r="K433" s="106"/>
      <c r="L433" s="106"/>
      <c r="M433" s="108"/>
      <c r="N433" s="108"/>
      <c r="O433" s="108"/>
      <c r="P433" s="191"/>
      <c r="Q433" s="106"/>
      <c r="R433" s="108"/>
      <c r="S433" s="108"/>
      <c r="T433" s="108"/>
      <c r="U433" s="191"/>
      <c r="V433" s="191"/>
      <c r="W433" s="108"/>
      <c r="X433" s="108"/>
      <c r="Y433" s="108"/>
      <c r="Z433" s="108"/>
      <c r="AA433" s="108"/>
      <c r="AB433" s="108"/>
      <c r="AC433" s="108"/>
      <c r="AD433" s="191"/>
      <c r="AE433" s="108"/>
      <c r="AF433" s="108"/>
      <c r="AG433" s="108"/>
      <c r="AH433" s="191"/>
      <c r="AI433" s="108"/>
      <c r="AJ433" s="108"/>
      <c r="AK433" s="108"/>
      <c r="AL433" s="191"/>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row>
    <row r="434" spans="1:58" ht="30" customHeight="1">
      <c r="A434" s="108"/>
      <c r="B434" s="108"/>
      <c r="C434" s="108"/>
      <c r="D434" s="106"/>
      <c r="E434" s="108"/>
      <c r="F434" s="108"/>
      <c r="G434" s="106"/>
      <c r="H434" s="106"/>
      <c r="I434" s="106"/>
      <c r="J434" s="106"/>
      <c r="K434" s="106"/>
      <c r="L434" s="106"/>
      <c r="M434" s="108"/>
      <c r="N434" s="108"/>
      <c r="O434" s="108"/>
      <c r="P434" s="191"/>
      <c r="Q434" s="106"/>
      <c r="R434" s="108"/>
      <c r="S434" s="108"/>
      <c r="T434" s="108"/>
      <c r="U434" s="191"/>
      <c r="V434" s="191"/>
      <c r="W434" s="108"/>
      <c r="X434" s="108"/>
      <c r="Y434" s="108"/>
      <c r="Z434" s="108"/>
      <c r="AA434" s="108"/>
      <c r="AB434" s="108"/>
      <c r="AC434" s="108"/>
      <c r="AD434" s="191"/>
      <c r="AE434" s="108"/>
      <c r="AF434" s="108"/>
      <c r="AG434" s="108"/>
      <c r="AH434" s="191"/>
      <c r="AI434" s="108"/>
      <c r="AJ434" s="108"/>
      <c r="AK434" s="108"/>
      <c r="AL434" s="191"/>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row>
    <row r="435" spans="1:58" ht="30" customHeight="1">
      <c r="A435" s="108"/>
      <c r="B435" s="108"/>
      <c r="C435" s="108"/>
      <c r="D435" s="106"/>
      <c r="E435" s="108"/>
      <c r="F435" s="108"/>
      <c r="G435" s="106"/>
      <c r="H435" s="106"/>
      <c r="I435" s="106"/>
      <c r="J435" s="106"/>
      <c r="K435" s="106"/>
      <c r="L435" s="106"/>
      <c r="M435" s="108"/>
      <c r="N435" s="108"/>
      <c r="O435" s="108"/>
      <c r="P435" s="191"/>
      <c r="Q435" s="106"/>
      <c r="R435" s="108"/>
      <c r="S435" s="108"/>
      <c r="T435" s="108"/>
      <c r="U435" s="191"/>
      <c r="V435" s="191"/>
      <c r="W435" s="108"/>
      <c r="X435" s="108"/>
      <c r="Y435" s="108"/>
      <c r="Z435" s="108"/>
      <c r="AA435" s="108"/>
      <c r="AB435" s="108"/>
      <c r="AC435" s="108"/>
      <c r="AD435" s="191"/>
      <c r="AE435" s="108"/>
      <c r="AF435" s="108"/>
      <c r="AG435" s="108"/>
      <c r="AH435" s="191"/>
      <c r="AI435" s="108"/>
      <c r="AJ435" s="108"/>
      <c r="AK435" s="108"/>
      <c r="AL435" s="191"/>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row>
    <row r="436" spans="1:58" ht="30" customHeight="1">
      <c r="A436" s="108"/>
      <c r="B436" s="108"/>
      <c r="C436" s="108"/>
      <c r="D436" s="106"/>
      <c r="E436" s="108"/>
      <c r="F436" s="108"/>
      <c r="G436" s="106"/>
      <c r="H436" s="106"/>
      <c r="I436" s="106"/>
      <c r="J436" s="106"/>
      <c r="K436" s="106"/>
      <c r="L436" s="106"/>
      <c r="M436" s="108"/>
      <c r="N436" s="108"/>
      <c r="O436" s="108"/>
      <c r="P436" s="191"/>
      <c r="Q436" s="106"/>
      <c r="R436" s="108"/>
      <c r="S436" s="108"/>
      <c r="T436" s="108"/>
      <c r="U436" s="191"/>
      <c r="V436" s="191"/>
      <c r="W436" s="108"/>
      <c r="X436" s="108"/>
      <c r="Y436" s="108"/>
      <c r="Z436" s="108"/>
      <c r="AA436" s="108"/>
      <c r="AB436" s="108"/>
      <c r="AC436" s="108"/>
      <c r="AD436" s="191"/>
      <c r="AE436" s="108"/>
      <c r="AF436" s="108"/>
      <c r="AG436" s="108"/>
      <c r="AH436" s="191"/>
      <c r="AI436" s="108"/>
      <c r="AJ436" s="108"/>
      <c r="AK436" s="108"/>
      <c r="AL436" s="191"/>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row>
    <row r="437" spans="1:58" ht="30" customHeight="1">
      <c r="A437" s="108"/>
      <c r="B437" s="108"/>
      <c r="C437" s="108"/>
      <c r="D437" s="106"/>
      <c r="E437" s="108"/>
      <c r="F437" s="108"/>
      <c r="G437" s="106"/>
      <c r="H437" s="106"/>
      <c r="I437" s="106"/>
      <c r="J437" s="106"/>
      <c r="K437" s="106"/>
      <c r="L437" s="106"/>
      <c r="M437" s="108"/>
      <c r="N437" s="108"/>
      <c r="O437" s="108"/>
      <c r="P437" s="191"/>
      <c r="Q437" s="106"/>
      <c r="R437" s="108"/>
      <c r="S437" s="108"/>
      <c r="T437" s="108"/>
      <c r="U437" s="191"/>
      <c r="V437" s="191"/>
      <c r="W437" s="108"/>
      <c r="X437" s="108"/>
      <c r="Y437" s="108"/>
      <c r="Z437" s="108"/>
      <c r="AA437" s="108"/>
      <c r="AB437" s="108"/>
      <c r="AC437" s="108"/>
      <c r="AD437" s="191"/>
      <c r="AE437" s="108"/>
      <c r="AF437" s="108"/>
      <c r="AG437" s="108"/>
      <c r="AH437" s="191"/>
      <c r="AI437" s="108"/>
      <c r="AJ437" s="108"/>
      <c r="AK437" s="108"/>
      <c r="AL437" s="191"/>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row>
    <row r="438" spans="1:58" ht="30" customHeight="1">
      <c r="A438" s="108"/>
      <c r="B438" s="108"/>
      <c r="C438" s="108"/>
      <c r="D438" s="106"/>
      <c r="E438" s="108"/>
      <c r="F438" s="108"/>
      <c r="G438" s="106"/>
      <c r="H438" s="106"/>
      <c r="I438" s="106"/>
      <c r="J438" s="106"/>
      <c r="K438" s="106"/>
      <c r="L438" s="106"/>
      <c r="M438" s="108"/>
      <c r="N438" s="108"/>
      <c r="O438" s="108"/>
      <c r="P438" s="191"/>
      <c r="Q438" s="106"/>
      <c r="R438" s="108"/>
      <c r="S438" s="108"/>
      <c r="T438" s="108"/>
      <c r="U438" s="191"/>
      <c r="V438" s="191"/>
      <c r="W438" s="108"/>
      <c r="X438" s="108"/>
      <c r="Y438" s="108"/>
      <c r="Z438" s="108"/>
      <c r="AA438" s="108"/>
      <c r="AB438" s="108"/>
      <c r="AC438" s="108"/>
      <c r="AD438" s="191"/>
      <c r="AE438" s="108"/>
      <c r="AF438" s="108"/>
      <c r="AG438" s="108"/>
      <c r="AH438" s="191"/>
      <c r="AI438" s="108"/>
      <c r="AJ438" s="108"/>
      <c r="AK438" s="108"/>
      <c r="AL438" s="191"/>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row>
    <row r="439" spans="1:58" ht="30" customHeight="1">
      <c r="A439" s="108"/>
      <c r="B439" s="108"/>
      <c r="C439" s="108"/>
      <c r="D439" s="106"/>
      <c r="E439" s="108"/>
      <c r="F439" s="108"/>
      <c r="G439" s="106"/>
      <c r="H439" s="106"/>
      <c r="I439" s="106"/>
      <c r="J439" s="106"/>
      <c r="K439" s="106"/>
      <c r="L439" s="106"/>
      <c r="M439" s="108"/>
      <c r="N439" s="108"/>
      <c r="O439" s="108"/>
      <c r="P439" s="191"/>
      <c r="Q439" s="106"/>
      <c r="R439" s="108"/>
      <c r="S439" s="108"/>
      <c r="T439" s="108"/>
      <c r="U439" s="191"/>
      <c r="V439" s="191"/>
      <c r="W439" s="108"/>
      <c r="X439" s="108"/>
      <c r="Y439" s="108"/>
      <c r="Z439" s="108"/>
      <c r="AA439" s="108"/>
      <c r="AB439" s="108"/>
      <c r="AC439" s="108"/>
      <c r="AD439" s="191"/>
      <c r="AE439" s="108"/>
      <c r="AF439" s="108"/>
      <c r="AG439" s="108"/>
      <c r="AH439" s="191"/>
      <c r="AI439" s="108"/>
      <c r="AJ439" s="108"/>
      <c r="AK439" s="108"/>
      <c r="AL439" s="191"/>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row>
    <row r="440" spans="1:58" ht="30" customHeight="1">
      <c r="A440" s="108"/>
      <c r="B440" s="108"/>
      <c r="C440" s="108"/>
      <c r="D440" s="106"/>
      <c r="E440" s="108"/>
      <c r="F440" s="108"/>
      <c r="G440" s="106"/>
      <c r="H440" s="106"/>
      <c r="I440" s="106"/>
      <c r="J440" s="106"/>
      <c r="K440" s="106"/>
      <c r="L440" s="106"/>
      <c r="M440" s="108"/>
      <c r="N440" s="108"/>
      <c r="O440" s="108"/>
      <c r="P440" s="191"/>
      <c r="Q440" s="106"/>
      <c r="R440" s="108"/>
      <c r="S440" s="108"/>
      <c r="T440" s="108"/>
      <c r="U440" s="191"/>
      <c r="V440" s="191"/>
      <c r="W440" s="108"/>
      <c r="X440" s="108"/>
      <c r="Y440" s="108"/>
      <c r="Z440" s="108"/>
      <c r="AA440" s="108"/>
      <c r="AB440" s="108"/>
      <c r="AC440" s="108"/>
      <c r="AD440" s="191"/>
      <c r="AE440" s="108"/>
      <c r="AF440" s="108"/>
      <c r="AG440" s="108"/>
      <c r="AH440" s="191"/>
      <c r="AI440" s="108"/>
      <c r="AJ440" s="108"/>
      <c r="AK440" s="108"/>
      <c r="AL440" s="191"/>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row>
    <row r="441" spans="1:58" ht="30" customHeight="1">
      <c r="A441" s="108"/>
      <c r="B441" s="108"/>
      <c r="C441" s="108"/>
      <c r="D441" s="106"/>
      <c r="E441" s="108"/>
      <c r="F441" s="108"/>
      <c r="G441" s="106"/>
      <c r="H441" s="106"/>
      <c r="I441" s="106"/>
      <c r="J441" s="106"/>
      <c r="K441" s="106"/>
      <c r="L441" s="106"/>
      <c r="M441" s="108"/>
      <c r="N441" s="108"/>
      <c r="O441" s="108"/>
      <c r="P441" s="191"/>
      <c r="Q441" s="106"/>
      <c r="R441" s="108"/>
      <c r="S441" s="108"/>
      <c r="T441" s="108"/>
      <c r="U441" s="191"/>
      <c r="V441" s="191"/>
      <c r="W441" s="108"/>
      <c r="X441" s="108"/>
      <c r="Y441" s="108"/>
      <c r="Z441" s="108"/>
      <c r="AA441" s="108"/>
      <c r="AB441" s="108"/>
      <c r="AC441" s="108"/>
      <c r="AD441" s="191"/>
      <c r="AE441" s="108"/>
      <c r="AF441" s="108"/>
      <c r="AG441" s="108"/>
      <c r="AH441" s="191"/>
      <c r="AI441" s="108"/>
      <c r="AJ441" s="108"/>
      <c r="AK441" s="108"/>
      <c r="AL441" s="191"/>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row>
    <row r="442" spans="1:58" ht="30" customHeight="1">
      <c r="A442" s="108"/>
      <c r="B442" s="108"/>
      <c r="C442" s="108"/>
      <c r="D442" s="106"/>
      <c r="E442" s="108"/>
      <c r="F442" s="108"/>
      <c r="G442" s="106"/>
      <c r="H442" s="106"/>
      <c r="I442" s="106"/>
      <c r="J442" s="106"/>
      <c r="K442" s="106"/>
      <c r="L442" s="106"/>
      <c r="M442" s="108"/>
      <c r="N442" s="108"/>
      <c r="O442" s="108"/>
      <c r="P442" s="191"/>
      <c r="Q442" s="106"/>
      <c r="R442" s="108"/>
      <c r="S442" s="108"/>
      <c r="T442" s="108"/>
      <c r="U442" s="191"/>
      <c r="V442" s="191"/>
      <c r="W442" s="108"/>
      <c r="X442" s="108"/>
      <c r="Y442" s="108"/>
      <c r="Z442" s="108"/>
      <c r="AA442" s="108"/>
      <c r="AB442" s="108"/>
      <c r="AC442" s="108"/>
      <c r="AD442" s="191"/>
      <c r="AE442" s="108"/>
      <c r="AF442" s="108"/>
      <c r="AG442" s="108"/>
      <c r="AH442" s="191"/>
      <c r="AI442" s="108"/>
      <c r="AJ442" s="108"/>
      <c r="AK442" s="108"/>
      <c r="AL442" s="191"/>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row>
    <row r="443" spans="1:58" ht="30" customHeight="1">
      <c r="A443" s="108"/>
      <c r="B443" s="108"/>
      <c r="C443" s="108"/>
      <c r="D443" s="106"/>
      <c r="E443" s="108"/>
      <c r="F443" s="108"/>
      <c r="G443" s="106"/>
      <c r="H443" s="106"/>
      <c r="I443" s="106"/>
      <c r="J443" s="106"/>
      <c r="K443" s="106"/>
      <c r="L443" s="106"/>
      <c r="M443" s="108"/>
      <c r="N443" s="108"/>
      <c r="O443" s="108"/>
      <c r="P443" s="191"/>
      <c r="Q443" s="106"/>
      <c r="R443" s="108"/>
      <c r="S443" s="108"/>
      <c r="T443" s="108"/>
      <c r="U443" s="191"/>
      <c r="V443" s="191"/>
      <c r="W443" s="108"/>
      <c r="X443" s="108"/>
      <c r="Y443" s="108"/>
      <c r="Z443" s="108"/>
      <c r="AA443" s="108"/>
      <c r="AB443" s="108"/>
      <c r="AC443" s="108"/>
      <c r="AD443" s="191"/>
      <c r="AE443" s="108"/>
      <c r="AF443" s="108"/>
      <c r="AG443" s="108"/>
      <c r="AH443" s="191"/>
      <c r="AI443" s="108"/>
      <c r="AJ443" s="108"/>
      <c r="AK443" s="108"/>
      <c r="AL443" s="191"/>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row>
    <row r="444" spans="1:58" ht="30" customHeight="1">
      <c r="A444" s="108"/>
      <c r="B444" s="108"/>
      <c r="C444" s="108"/>
      <c r="D444" s="106"/>
      <c r="E444" s="108"/>
      <c r="F444" s="108"/>
      <c r="G444" s="106"/>
      <c r="H444" s="106"/>
      <c r="I444" s="106"/>
      <c r="J444" s="106"/>
      <c r="K444" s="106"/>
      <c r="L444" s="106"/>
      <c r="M444" s="108"/>
      <c r="N444" s="108"/>
      <c r="O444" s="108"/>
      <c r="P444" s="191"/>
      <c r="Q444" s="106"/>
      <c r="R444" s="108"/>
      <c r="S444" s="108"/>
      <c r="T444" s="108"/>
      <c r="U444" s="191"/>
      <c r="V444" s="191"/>
      <c r="W444" s="108"/>
      <c r="X444" s="108"/>
      <c r="Y444" s="108"/>
      <c r="Z444" s="108"/>
      <c r="AA444" s="108"/>
      <c r="AB444" s="108"/>
      <c r="AC444" s="108"/>
      <c r="AD444" s="191"/>
      <c r="AE444" s="108"/>
      <c r="AF444" s="108"/>
      <c r="AG444" s="108"/>
      <c r="AH444" s="191"/>
      <c r="AI444" s="108"/>
      <c r="AJ444" s="108"/>
      <c r="AK444" s="108"/>
      <c r="AL444" s="191"/>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row>
    <row r="445" spans="1:58" ht="30" customHeight="1">
      <c r="A445" s="108"/>
      <c r="B445" s="108"/>
      <c r="C445" s="108"/>
      <c r="D445" s="106"/>
      <c r="E445" s="108"/>
      <c r="F445" s="108"/>
      <c r="G445" s="106"/>
      <c r="H445" s="106"/>
      <c r="I445" s="106"/>
      <c r="J445" s="106"/>
      <c r="K445" s="106"/>
      <c r="L445" s="106"/>
      <c r="M445" s="108"/>
      <c r="N445" s="108"/>
      <c r="O445" s="108"/>
      <c r="P445" s="191"/>
      <c r="Q445" s="106"/>
      <c r="R445" s="108"/>
      <c r="S445" s="108"/>
      <c r="T445" s="108"/>
      <c r="U445" s="191"/>
      <c r="V445" s="191"/>
      <c r="W445" s="108"/>
      <c r="X445" s="108"/>
      <c r="Y445" s="108"/>
      <c r="Z445" s="108"/>
      <c r="AA445" s="108"/>
      <c r="AB445" s="108"/>
      <c r="AC445" s="108"/>
      <c r="AD445" s="191"/>
      <c r="AE445" s="108"/>
      <c r="AF445" s="108"/>
      <c r="AG445" s="108"/>
      <c r="AH445" s="191"/>
      <c r="AI445" s="108"/>
      <c r="AJ445" s="108"/>
      <c r="AK445" s="108"/>
      <c r="AL445" s="191"/>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row>
    <row r="446" spans="1:58" ht="30" customHeight="1">
      <c r="A446" s="108"/>
      <c r="B446" s="108"/>
      <c r="C446" s="108"/>
      <c r="D446" s="106"/>
      <c r="E446" s="108"/>
      <c r="F446" s="108"/>
      <c r="G446" s="106"/>
      <c r="H446" s="106"/>
      <c r="I446" s="106"/>
      <c r="J446" s="106"/>
      <c r="K446" s="106"/>
      <c r="L446" s="106"/>
      <c r="M446" s="108"/>
      <c r="N446" s="108"/>
      <c r="O446" s="108"/>
      <c r="P446" s="191"/>
      <c r="Q446" s="106"/>
      <c r="R446" s="108"/>
      <c r="S446" s="108"/>
      <c r="T446" s="108"/>
      <c r="U446" s="191"/>
      <c r="V446" s="191"/>
      <c r="W446" s="108"/>
      <c r="X446" s="108"/>
      <c r="Y446" s="108"/>
      <c r="Z446" s="108"/>
      <c r="AA446" s="108"/>
      <c r="AB446" s="108"/>
      <c r="AC446" s="108"/>
      <c r="AD446" s="191"/>
      <c r="AE446" s="108"/>
      <c r="AF446" s="108"/>
      <c r="AG446" s="108"/>
      <c r="AH446" s="191"/>
      <c r="AI446" s="108"/>
      <c r="AJ446" s="108"/>
      <c r="AK446" s="108"/>
      <c r="AL446" s="191"/>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row>
    <row r="447" spans="1:58" ht="30" customHeight="1">
      <c r="A447" s="108"/>
      <c r="B447" s="108"/>
      <c r="C447" s="108"/>
      <c r="D447" s="106"/>
      <c r="E447" s="108"/>
      <c r="F447" s="108"/>
      <c r="G447" s="106"/>
      <c r="H447" s="106"/>
      <c r="I447" s="106"/>
      <c r="J447" s="106"/>
      <c r="K447" s="106"/>
      <c r="L447" s="106"/>
      <c r="M447" s="108"/>
      <c r="N447" s="108"/>
      <c r="O447" s="108"/>
      <c r="P447" s="191"/>
      <c r="Q447" s="106"/>
      <c r="R447" s="108"/>
      <c r="S447" s="108"/>
      <c r="T447" s="108"/>
      <c r="U447" s="191"/>
      <c r="V447" s="191"/>
      <c r="W447" s="108"/>
      <c r="X447" s="108"/>
      <c r="Y447" s="108"/>
      <c r="Z447" s="108"/>
      <c r="AA447" s="108"/>
      <c r="AB447" s="108"/>
      <c r="AC447" s="108"/>
      <c r="AD447" s="191"/>
      <c r="AE447" s="108"/>
      <c r="AF447" s="108"/>
      <c r="AG447" s="108"/>
      <c r="AH447" s="191"/>
      <c r="AI447" s="108"/>
      <c r="AJ447" s="108"/>
      <c r="AK447" s="108"/>
      <c r="AL447" s="191"/>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row>
    <row r="448" spans="1:58" ht="30" customHeight="1">
      <c r="A448" s="108"/>
      <c r="B448" s="108"/>
      <c r="C448" s="108"/>
      <c r="D448" s="106"/>
      <c r="E448" s="108"/>
      <c r="F448" s="108"/>
      <c r="G448" s="106"/>
      <c r="H448" s="106"/>
      <c r="I448" s="106"/>
      <c r="J448" s="106"/>
      <c r="K448" s="106"/>
      <c r="L448" s="106"/>
      <c r="M448" s="108"/>
      <c r="N448" s="108"/>
      <c r="O448" s="108"/>
      <c r="P448" s="191"/>
      <c r="Q448" s="106"/>
      <c r="R448" s="108"/>
      <c r="S448" s="108"/>
      <c r="T448" s="108"/>
      <c r="U448" s="191"/>
      <c r="V448" s="191"/>
      <c r="W448" s="108"/>
      <c r="X448" s="108"/>
      <c r="Y448" s="108"/>
      <c r="Z448" s="108"/>
      <c r="AA448" s="108"/>
      <c r="AB448" s="108"/>
      <c r="AC448" s="108"/>
      <c r="AD448" s="191"/>
      <c r="AE448" s="108"/>
      <c r="AF448" s="108"/>
      <c r="AG448" s="108"/>
      <c r="AH448" s="191"/>
      <c r="AI448" s="108"/>
      <c r="AJ448" s="108"/>
      <c r="AK448" s="108"/>
      <c r="AL448" s="191"/>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row>
    <row r="449" spans="1:58" ht="30" customHeight="1">
      <c r="A449" s="108"/>
      <c r="B449" s="108"/>
      <c r="C449" s="108"/>
      <c r="D449" s="106"/>
      <c r="E449" s="108"/>
      <c r="F449" s="108"/>
      <c r="G449" s="106"/>
      <c r="H449" s="106"/>
      <c r="I449" s="106"/>
      <c r="J449" s="106"/>
      <c r="K449" s="106"/>
      <c r="L449" s="106"/>
      <c r="M449" s="108"/>
      <c r="N449" s="108"/>
      <c r="O449" s="108"/>
      <c r="P449" s="191"/>
      <c r="Q449" s="106"/>
      <c r="R449" s="108"/>
      <c r="S449" s="108"/>
      <c r="T449" s="108"/>
      <c r="U449" s="191"/>
      <c r="V449" s="191"/>
      <c r="W449" s="108"/>
      <c r="X449" s="108"/>
      <c r="Y449" s="108"/>
      <c r="Z449" s="108"/>
      <c r="AA449" s="108"/>
      <c r="AB449" s="108"/>
      <c r="AC449" s="108"/>
      <c r="AD449" s="191"/>
      <c r="AE449" s="108"/>
      <c r="AF449" s="108"/>
      <c r="AG449" s="108"/>
      <c r="AH449" s="191"/>
      <c r="AI449" s="108"/>
      <c r="AJ449" s="108"/>
      <c r="AK449" s="108"/>
      <c r="AL449" s="191"/>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row>
    <row r="450" spans="1:58" ht="30" customHeight="1">
      <c r="A450" s="108"/>
      <c r="B450" s="108"/>
      <c r="C450" s="108"/>
      <c r="D450" s="106"/>
      <c r="E450" s="108"/>
      <c r="F450" s="108"/>
      <c r="G450" s="106"/>
      <c r="H450" s="106"/>
      <c r="I450" s="106"/>
      <c r="J450" s="106"/>
      <c r="K450" s="106"/>
      <c r="L450" s="106"/>
      <c r="M450" s="108"/>
      <c r="N450" s="108"/>
      <c r="O450" s="108"/>
      <c r="P450" s="191"/>
      <c r="Q450" s="106"/>
      <c r="R450" s="108"/>
      <c r="S450" s="108"/>
      <c r="T450" s="108"/>
      <c r="U450" s="191"/>
      <c r="V450" s="191"/>
      <c r="W450" s="108"/>
      <c r="X450" s="108"/>
      <c r="Y450" s="108"/>
      <c r="Z450" s="108"/>
      <c r="AA450" s="108"/>
      <c r="AB450" s="108"/>
      <c r="AC450" s="108"/>
      <c r="AD450" s="191"/>
      <c r="AE450" s="108"/>
      <c r="AF450" s="108"/>
      <c r="AG450" s="108"/>
      <c r="AH450" s="191"/>
      <c r="AI450" s="108"/>
      <c r="AJ450" s="108"/>
      <c r="AK450" s="108"/>
      <c r="AL450" s="191"/>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row>
    <row r="451" spans="1:58" ht="30" customHeight="1">
      <c r="A451" s="108"/>
      <c r="B451" s="108"/>
      <c r="C451" s="108"/>
      <c r="D451" s="106"/>
      <c r="E451" s="108"/>
      <c r="F451" s="108"/>
      <c r="G451" s="106"/>
      <c r="H451" s="106"/>
      <c r="I451" s="106"/>
      <c r="J451" s="106"/>
      <c r="K451" s="106"/>
      <c r="L451" s="106"/>
      <c r="M451" s="108"/>
      <c r="N451" s="108"/>
      <c r="O451" s="108"/>
      <c r="P451" s="191"/>
      <c r="Q451" s="106"/>
      <c r="R451" s="108"/>
      <c r="S451" s="108"/>
      <c r="T451" s="108"/>
      <c r="U451" s="191"/>
      <c r="V451" s="191"/>
      <c r="W451" s="108"/>
      <c r="X451" s="108"/>
      <c r="Y451" s="108"/>
      <c r="Z451" s="108"/>
      <c r="AA451" s="108"/>
      <c r="AB451" s="108"/>
      <c r="AC451" s="108"/>
      <c r="AD451" s="191"/>
      <c r="AE451" s="108"/>
      <c r="AF451" s="108"/>
      <c r="AG451" s="108"/>
      <c r="AH451" s="191"/>
      <c r="AI451" s="108"/>
      <c r="AJ451" s="108"/>
      <c r="AK451" s="108"/>
      <c r="AL451" s="191"/>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row>
    <row r="452" spans="1:58" ht="30" customHeight="1">
      <c r="A452" s="108"/>
      <c r="B452" s="108"/>
      <c r="C452" s="108"/>
      <c r="D452" s="106"/>
      <c r="E452" s="108"/>
      <c r="F452" s="108"/>
      <c r="G452" s="106"/>
      <c r="H452" s="106"/>
      <c r="I452" s="106"/>
      <c r="J452" s="106"/>
      <c r="K452" s="106"/>
      <c r="L452" s="106"/>
      <c r="M452" s="108"/>
      <c r="N452" s="108"/>
      <c r="O452" s="108"/>
      <c r="P452" s="191"/>
      <c r="Q452" s="106"/>
      <c r="R452" s="108"/>
      <c r="S452" s="108"/>
      <c r="T452" s="108"/>
      <c r="U452" s="191"/>
      <c r="V452" s="191"/>
      <c r="W452" s="108"/>
      <c r="X452" s="108"/>
      <c r="Y452" s="108"/>
      <c r="Z452" s="108"/>
      <c r="AA452" s="108"/>
      <c r="AB452" s="108"/>
      <c r="AC452" s="108"/>
      <c r="AD452" s="191"/>
      <c r="AE452" s="108"/>
      <c r="AF452" s="108"/>
      <c r="AG452" s="108"/>
      <c r="AH452" s="191"/>
      <c r="AI452" s="108"/>
      <c r="AJ452" s="108"/>
      <c r="AK452" s="108"/>
      <c r="AL452" s="191"/>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row>
    <row r="453" spans="1:58" ht="30" customHeight="1">
      <c r="A453" s="108"/>
      <c r="B453" s="108"/>
      <c r="C453" s="108"/>
      <c r="D453" s="106"/>
      <c r="E453" s="108"/>
      <c r="F453" s="108"/>
      <c r="G453" s="106"/>
      <c r="H453" s="106"/>
      <c r="I453" s="106"/>
      <c r="J453" s="106"/>
      <c r="K453" s="106"/>
      <c r="L453" s="106"/>
      <c r="M453" s="108"/>
      <c r="N453" s="108"/>
      <c r="O453" s="108"/>
      <c r="P453" s="191"/>
      <c r="Q453" s="106"/>
      <c r="R453" s="108"/>
      <c r="S453" s="108"/>
      <c r="T453" s="108"/>
      <c r="U453" s="191"/>
      <c r="V453" s="191"/>
      <c r="W453" s="108"/>
      <c r="X453" s="108"/>
      <c r="Y453" s="108"/>
      <c r="Z453" s="108"/>
      <c r="AA453" s="108"/>
      <c r="AB453" s="108"/>
      <c r="AC453" s="108"/>
      <c r="AD453" s="191"/>
      <c r="AE453" s="108"/>
      <c r="AF453" s="108"/>
      <c r="AG453" s="108"/>
      <c r="AH453" s="191"/>
      <c r="AI453" s="108"/>
      <c r="AJ453" s="108"/>
      <c r="AK453" s="108"/>
      <c r="AL453" s="191"/>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row>
    <row r="454" spans="1:58" ht="30" customHeight="1">
      <c r="A454" s="108"/>
      <c r="B454" s="108"/>
      <c r="C454" s="108"/>
      <c r="D454" s="106"/>
      <c r="E454" s="108"/>
      <c r="F454" s="108"/>
      <c r="G454" s="106"/>
      <c r="H454" s="106"/>
      <c r="I454" s="106"/>
      <c r="J454" s="106"/>
      <c r="K454" s="106"/>
      <c r="L454" s="106"/>
      <c r="M454" s="108"/>
      <c r="N454" s="108"/>
      <c r="O454" s="108"/>
      <c r="P454" s="191"/>
      <c r="Q454" s="106"/>
      <c r="R454" s="108"/>
      <c r="S454" s="108"/>
      <c r="T454" s="108"/>
      <c r="U454" s="191"/>
      <c r="V454" s="191"/>
      <c r="W454" s="108"/>
      <c r="X454" s="108"/>
      <c r="Y454" s="108"/>
      <c r="Z454" s="108"/>
      <c r="AA454" s="108"/>
      <c r="AB454" s="108"/>
      <c r="AC454" s="108"/>
      <c r="AD454" s="191"/>
      <c r="AE454" s="108"/>
      <c r="AF454" s="108"/>
      <c r="AG454" s="108"/>
      <c r="AH454" s="191"/>
      <c r="AI454" s="108"/>
      <c r="AJ454" s="108"/>
      <c r="AK454" s="108"/>
      <c r="AL454" s="191"/>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row>
    <row r="455" spans="1:58" ht="30" customHeight="1">
      <c r="A455" s="108"/>
      <c r="B455" s="108"/>
      <c r="C455" s="108"/>
      <c r="D455" s="106"/>
      <c r="E455" s="108"/>
      <c r="F455" s="108"/>
      <c r="G455" s="106"/>
      <c r="H455" s="106"/>
      <c r="I455" s="106"/>
      <c r="J455" s="106"/>
      <c r="K455" s="106"/>
      <c r="L455" s="106"/>
      <c r="M455" s="108"/>
      <c r="N455" s="108"/>
      <c r="O455" s="108"/>
      <c r="P455" s="191"/>
      <c r="Q455" s="106"/>
      <c r="R455" s="108"/>
      <c r="S455" s="108"/>
      <c r="T455" s="108"/>
      <c r="U455" s="191"/>
      <c r="V455" s="191"/>
      <c r="W455" s="108"/>
      <c r="X455" s="108"/>
      <c r="Y455" s="108"/>
      <c r="Z455" s="108"/>
      <c r="AA455" s="108"/>
      <c r="AB455" s="108"/>
      <c r="AC455" s="108"/>
      <c r="AD455" s="191"/>
      <c r="AE455" s="108"/>
      <c r="AF455" s="108"/>
      <c r="AG455" s="108"/>
      <c r="AH455" s="191"/>
      <c r="AI455" s="108"/>
      <c r="AJ455" s="108"/>
      <c r="AK455" s="108"/>
      <c r="AL455" s="191"/>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row>
    <row r="456" spans="1:58" ht="30" customHeight="1">
      <c r="A456" s="108"/>
      <c r="B456" s="108"/>
      <c r="C456" s="108"/>
      <c r="D456" s="106"/>
      <c r="E456" s="108"/>
      <c r="F456" s="108"/>
      <c r="G456" s="106"/>
      <c r="H456" s="106"/>
      <c r="I456" s="106"/>
      <c r="J456" s="106"/>
      <c r="K456" s="106"/>
      <c r="L456" s="106"/>
      <c r="M456" s="108"/>
      <c r="N456" s="108"/>
      <c r="O456" s="108"/>
      <c r="P456" s="191"/>
      <c r="Q456" s="106"/>
      <c r="R456" s="108"/>
      <c r="S456" s="108"/>
      <c r="T456" s="108"/>
      <c r="U456" s="191"/>
      <c r="V456" s="191"/>
      <c r="W456" s="108"/>
      <c r="X456" s="108"/>
      <c r="Y456" s="108"/>
      <c r="Z456" s="108"/>
      <c r="AA456" s="108"/>
      <c r="AB456" s="108"/>
      <c r="AC456" s="108"/>
      <c r="AD456" s="191"/>
      <c r="AE456" s="108"/>
      <c r="AF456" s="108"/>
      <c r="AG456" s="108"/>
      <c r="AH456" s="191"/>
      <c r="AI456" s="108"/>
      <c r="AJ456" s="108"/>
      <c r="AK456" s="108"/>
      <c r="AL456" s="191"/>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row>
    <row r="457" spans="1:58" ht="30" customHeight="1">
      <c r="A457" s="108"/>
      <c r="B457" s="108"/>
      <c r="C457" s="108"/>
      <c r="D457" s="106"/>
      <c r="E457" s="108"/>
      <c r="F457" s="108"/>
      <c r="G457" s="106"/>
      <c r="H457" s="106"/>
      <c r="I457" s="106"/>
      <c r="J457" s="106"/>
      <c r="K457" s="106"/>
      <c r="L457" s="106"/>
      <c r="M457" s="108"/>
      <c r="N457" s="108"/>
      <c r="O457" s="108"/>
      <c r="P457" s="191"/>
      <c r="Q457" s="106"/>
      <c r="R457" s="108"/>
      <c r="S457" s="108"/>
      <c r="T457" s="108"/>
      <c r="U457" s="191"/>
      <c r="V457" s="191"/>
      <c r="W457" s="108"/>
      <c r="X457" s="108"/>
      <c r="Y457" s="108"/>
      <c r="Z457" s="108"/>
      <c r="AA457" s="108"/>
      <c r="AB457" s="108"/>
      <c r="AC457" s="108"/>
      <c r="AD457" s="191"/>
      <c r="AE457" s="108"/>
      <c r="AF457" s="108"/>
      <c r="AG457" s="108"/>
      <c r="AH457" s="191"/>
      <c r="AI457" s="108"/>
      <c r="AJ457" s="108"/>
      <c r="AK457" s="108"/>
      <c r="AL457" s="191"/>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row>
    <row r="458" spans="1:58" ht="30" customHeight="1">
      <c r="A458" s="108"/>
      <c r="B458" s="108"/>
      <c r="C458" s="108"/>
      <c r="D458" s="106"/>
      <c r="E458" s="108"/>
      <c r="F458" s="108"/>
      <c r="G458" s="106"/>
      <c r="H458" s="106"/>
      <c r="I458" s="106"/>
      <c r="J458" s="106"/>
      <c r="K458" s="106"/>
      <c r="L458" s="106"/>
      <c r="M458" s="108"/>
      <c r="N458" s="108"/>
      <c r="O458" s="108"/>
      <c r="P458" s="191"/>
      <c r="Q458" s="106"/>
      <c r="R458" s="108"/>
      <c r="S458" s="108"/>
      <c r="T458" s="108"/>
      <c r="U458" s="191"/>
      <c r="V458" s="191"/>
      <c r="W458" s="108"/>
      <c r="X458" s="108"/>
      <c r="Y458" s="108"/>
      <c r="Z458" s="108"/>
      <c r="AA458" s="108"/>
      <c r="AB458" s="108"/>
      <c r="AC458" s="108"/>
      <c r="AD458" s="191"/>
      <c r="AE458" s="108"/>
      <c r="AF458" s="108"/>
      <c r="AG458" s="108"/>
      <c r="AH458" s="191"/>
      <c r="AI458" s="108"/>
      <c r="AJ458" s="108"/>
      <c r="AK458" s="108"/>
      <c r="AL458" s="191"/>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row>
    <row r="459" spans="1:58" ht="30" customHeight="1">
      <c r="A459" s="108"/>
      <c r="B459" s="108"/>
      <c r="C459" s="108"/>
      <c r="D459" s="106"/>
      <c r="E459" s="108"/>
      <c r="F459" s="108"/>
      <c r="G459" s="106"/>
      <c r="H459" s="106"/>
      <c r="I459" s="106"/>
      <c r="J459" s="106"/>
      <c r="K459" s="106"/>
      <c r="L459" s="106"/>
      <c r="M459" s="108"/>
      <c r="N459" s="108"/>
      <c r="O459" s="108"/>
      <c r="P459" s="191"/>
      <c r="Q459" s="106"/>
      <c r="R459" s="108"/>
      <c r="S459" s="108"/>
      <c r="T459" s="108"/>
      <c r="U459" s="191"/>
      <c r="V459" s="191"/>
      <c r="W459" s="108"/>
      <c r="X459" s="108"/>
      <c r="Y459" s="108"/>
      <c r="Z459" s="108"/>
      <c r="AA459" s="108"/>
      <c r="AB459" s="108"/>
      <c r="AC459" s="108"/>
      <c r="AD459" s="191"/>
      <c r="AE459" s="108"/>
      <c r="AF459" s="108"/>
      <c r="AG459" s="108"/>
      <c r="AH459" s="191"/>
      <c r="AI459" s="108"/>
      <c r="AJ459" s="108"/>
      <c r="AK459" s="108"/>
      <c r="AL459" s="191"/>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row>
    <row r="460" spans="1:58" ht="30" customHeight="1">
      <c r="A460" s="108"/>
      <c r="B460" s="108"/>
      <c r="C460" s="108"/>
      <c r="D460" s="106"/>
      <c r="E460" s="108"/>
      <c r="F460" s="108"/>
      <c r="G460" s="106"/>
      <c r="H460" s="106"/>
      <c r="I460" s="106"/>
      <c r="J460" s="106"/>
      <c r="K460" s="106"/>
      <c r="L460" s="106"/>
      <c r="M460" s="108"/>
      <c r="N460" s="108"/>
      <c r="O460" s="108"/>
      <c r="P460" s="191"/>
      <c r="Q460" s="106"/>
      <c r="R460" s="108"/>
      <c r="S460" s="108"/>
      <c r="T460" s="108"/>
      <c r="U460" s="191"/>
      <c r="V460" s="191"/>
      <c r="W460" s="108"/>
      <c r="X460" s="108"/>
      <c r="Y460" s="108"/>
      <c r="Z460" s="108"/>
      <c r="AA460" s="108"/>
      <c r="AB460" s="108"/>
      <c r="AC460" s="108"/>
      <c r="AD460" s="191"/>
      <c r="AE460" s="108"/>
      <c r="AF460" s="108"/>
      <c r="AG460" s="108"/>
      <c r="AH460" s="191"/>
      <c r="AI460" s="108"/>
      <c r="AJ460" s="108"/>
      <c r="AK460" s="108"/>
      <c r="AL460" s="191"/>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row>
    <row r="461" spans="1:58" ht="30" customHeight="1">
      <c r="A461" s="108"/>
      <c r="B461" s="108"/>
      <c r="C461" s="108"/>
      <c r="D461" s="106"/>
      <c r="E461" s="108"/>
      <c r="F461" s="108"/>
      <c r="G461" s="106"/>
      <c r="H461" s="106"/>
      <c r="I461" s="106"/>
      <c r="J461" s="106"/>
      <c r="K461" s="106"/>
      <c r="L461" s="106"/>
      <c r="M461" s="108"/>
      <c r="N461" s="108"/>
      <c r="O461" s="108"/>
      <c r="P461" s="191"/>
      <c r="Q461" s="106"/>
      <c r="R461" s="108"/>
      <c r="S461" s="108"/>
      <c r="T461" s="108"/>
      <c r="U461" s="191"/>
      <c r="V461" s="191"/>
      <c r="W461" s="108"/>
      <c r="X461" s="108"/>
      <c r="Y461" s="108"/>
      <c r="Z461" s="108"/>
      <c r="AA461" s="108"/>
      <c r="AB461" s="108"/>
      <c r="AC461" s="108"/>
      <c r="AD461" s="191"/>
      <c r="AE461" s="108"/>
      <c r="AF461" s="108"/>
      <c r="AG461" s="108"/>
      <c r="AH461" s="191"/>
      <c r="AI461" s="108"/>
      <c r="AJ461" s="108"/>
      <c r="AK461" s="108"/>
      <c r="AL461" s="191"/>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row>
    <row r="462" spans="1:58" ht="30" customHeight="1">
      <c r="A462" s="108"/>
      <c r="B462" s="108"/>
      <c r="C462" s="108"/>
      <c r="D462" s="106"/>
      <c r="E462" s="108"/>
      <c r="F462" s="108"/>
      <c r="G462" s="106"/>
      <c r="H462" s="106"/>
      <c r="I462" s="106"/>
      <c r="J462" s="106"/>
      <c r="K462" s="106"/>
      <c r="L462" s="106"/>
      <c r="M462" s="108"/>
      <c r="N462" s="108"/>
      <c r="O462" s="108"/>
      <c r="P462" s="191"/>
      <c r="Q462" s="106"/>
      <c r="R462" s="108"/>
      <c r="S462" s="108"/>
      <c r="T462" s="108"/>
      <c r="U462" s="191"/>
      <c r="V462" s="191"/>
      <c r="W462" s="108"/>
      <c r="X462" s="108"/>
      <c r="Y462" s="108"/>
      <c r="Z462" s="108"/>
      <c r="AA462" s="108"/>
      <c r="AB462" s="108"/>
      <c r="AC462" s="108"/>
      <c r="AD462" s="191"/>
      <c r="AE462" s="108"/>
      <c r="AF462" s="108"/>
      <c r="AG462" s="108"/>
      <c r="AH462" s="191"/>
      <c r="AI462" s="108"/>
      <c r="AJ462" s="108"/>
      <c r="AK462" s="108"/>
      <c r="AL462" s="191"/>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row>
    <row r="463" spans="1:58" ht="30" customHeight="1">
      <c r="A463" s="108"/>
      <c r="B463" s="108"/>
      <c r="C463" s="108"/>
      <c r="D463" s="106"/>
      <c r="E463" s="108"/>
      <c r="F463" s="108"/>
      <c r="G463" s="106"/>
      <c r="H463" s="106"/>
      <c r="I463" s="106"/>
      <c r="J463" s="106"/>
      <c r="K463" s="106"/>
      <c r="L463" s="106"/>
      <c r="M463" s="108"/>
      <c r="N463" s="108"/>
      <c r="O463" s="108"/>
      <c r="P463" s="191"/>
      <c r="Q463" s="106"/>
      <c r="R463" s="108"/>
      <c r="S463" s="108"/>
      <c r="T463" s="108"/>
      <c r="U463" s="191"/>
      <c r="V463" s="191"/>
      <c r="W463" s="108"/>
      <c r="X463" s="108"/>
      <c r="Y463" s="108"/>
      <c r="Z463" s="108"/>
      <c r="AA463" s="108"/>
      <c r="AB463" s="108"/>
      <c r="AC463" s="108"/>
      <c r="AD463" s="191"/>
      <c r="AE463" s="108"/>
      <c r="AF463" s="108"/>
      <c r="AG463" s="108"/>
      <c r="AH463" s="191"/>
      <c r="AI463" s="108"/>
      <c r="AJ463" s="108"/>
      <c r="AK463" s="108"/>
      <c r="AL463" s="191"/>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row>
    <row r="464" spans="1:58" ht="30" customHeight="1">
      <c r="A464" s="108"/>
      <c r="B464" s="108"/>
      <c r="C464" s="108"/>
      <c r="D464" s="106"/>
      <c r="E464" s="108"/>
      <c r="F464" s="108"/>
      <c r="G464" s="106"/>
      <c r="H464" s="106"/>
      <c r="I464" s="106"/>
      <c r="J464" s="106"/>
      <c r="K464" s="106"/>
      <c r="L464" s="106"/>
      <c r="M464" s="108"/>
      <c r="N464" s="108"/>
      <c r="O464" s="108"/>
      <c r="P464" s="191"/>
      <c r="Q464" s="106"/>
      <c r="R464" s="108"/>
      <c r="S464" s="108"/>
      <c r="T464" s="108"/>
      <c r="U464" s="191"/>
      <c r="V464" s="191"/>
      <c r="W464" s="108"/>
      <c r="X464" s="108"/>
      <c r="Y464" s="108"/>
      <c r="Z464" s="108"/>
      <c r="AA464" s="108"/>
      <c r="AB464" s="108"/>
      <c r="AC464" s="108"/>
      <c r="AD464" s="191"/>
      <c r="AE464" s="108"/>
      <c r="AF464" s="108"/>
      <c r="AG464" s="108"/>
      <c r="AH464" s="191"/>
      <c r="AI464" s="108"/>
      <c r="AJ464" s="108"/>
      <c r="AK464" s="108"/>
      <c r="AL464" s="191"/>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row>
    <row r="465" spans="1:58" ht="30" customHeight="1">
      <c r="A465" s="108"/>
      <c r="B465" s="108"/>
      <c r="C465" s="108"/>
      <c r="D465" s="106"/>
      <c r="E465" s="108"/>
      <c r="F465" s="108"/>
      <c r="G465" s="106"/>
      <c r="H465" s="106"/>
      <c r="I465" s="106"/>
      <c r="J465" s="106"/>
      <c r="K465" s="106"/>
      <c r="L465" s="106"/>
      <c r="M465" s="108"/>
      <c r="N465" s="108"/>
      <c r="O465" s="108"/>
      <c r="P465" s="191"/>
      <c r="Q465" s="106"/>
      <c r="R465" s="108"/>
      <c r="S465" s="108"/>
      <c r="T465" s="108"/>
      <c r="U465" s="191"/>
      <c r="V465" s="191"/>
      <c r="W465" s="108"/>
      <c r="X465" s="108"/>
      <c r="Y465" s="108"/>
      <c r="Z465" s="108"/>
      <c r="AA465" s="108"/>
      <c r="AB465" s="108"/>
      <c r="AC465" s="108"/>
      <c r="AD465" s="191"/>
      <c r="AE465" s="108"/>
      <c r="AF465" s="108"/>
      <c r="AG465" s="108"/>
      <c r="AH465" s="191"/>
      <c r="AI465" s="108"/>
      <c r="AJ465" s="108"/>
      <c r="AK465" s="108"/>
      <c r="AL465" s="191"/>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row>
    <row r="466" spans="1:58" ht="30" customHeight="1">
      <c r="A466" s="108"/>
      <c r="B466" s="108"/>
      <c r="C466" s="108"/>
      <c r="D466" s="106"/>
      <c r="E466" s="108"/>
      <c r="F466" s="108"/>
      <c r="G466" s="106"/>
      <c r="H466" s="106"/>
      <c r="I466" s="106"/>
      <c r="J466" s="106"/>
      <c r="K466" s="106"/>
      <c r="L466" s="106"/>
      <c r="M466" s="108"/>
      <c r="N466" s="108"/>
      <c r="O466" s="108"/>
      <c r="P466" s="191"/>
      <c r="Q466" s="106"/>
      <c r="R466" s="108"/>
      <c r="S466" s="108"/>
      <c r="T466" s="108"/>
      <c r="U466" s="191"/>
      <c r="V466" s="191"/>
      <c r="W466" s="108"/>
      <c r="X466" s="108"/>
      <c r="Y466" s="108"/>
      <c r="Z466" s="108"/>
      <c r="AA466" s="108"/>
      <c r="AB466" s="108"/>
      <c r="AC466" s="108"/>
      <c r="AD466" s="191"/>
      <c r="AE466" s="108"/>
      <c r="AF466" s="108"/>
      <c r="AG466" s="108"/>
      <c r="AH466" s="191"/>
      <c r="AI466" s="108"/>
      <c r="AJ466" s="108"/>
      <c r="AK466" s="108"/>
      <c r="AL466" s="191"/>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row>
    <row r="467" spans="1:58" ht="30" customHeight="1">
      <c r="A467" s="108"/>
      <c r="B467" s="108"/>
      <c r="C467" s="108"/>
      <c r="D467" s="106"/>
      <c r="E467" s="108"/>
      <c r="F467" s="108"/>
      <c r="G467" s="106"/>
      <c r="H467" s="106"/>
      <c r="I467" s="106"/>
      <c r="J467" s="106"/>
      <c r="K467" s="106"/>
      <c r="L467" s="106"/>
      <c r="M467" s="108"/>
      <c r="N467" s="108"/>
      <c r="O467" s="108"/>
      <c r="P467" s="191"/>
      <c r="Q467" s="106"/>
      <c r="R467" s="108"/>
      <c r="S467" s="108"/>
      <c r="T467" s="108"/>
      <c r="U467" s="191"/>
      <c r="V467" s="191"/>
      <c r="W467" s="108"/>
      <c r="X467" s="108"/>
      <c r="Y467" s="108"/>
      <c r="Z467" s="108"/>
      <c r="AA467" s="108"/>
      <c r="AB467" s="108"/>
      <c r="AC467" s="108"/>
      <c r="AD467" s="191"/>
      <c r="AE467" s="108"/>
      <c r="AF467" s="108"/>
      <c r="AG467" s="108"/>
      <c r="AH467" s="191"/>
      <c r="AI467" s="108"/>
      <c r="AJ467" s="108"/>
      <c r="AK467" s="108"/>
      <c r="AL467" s="191"/>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row>
    <row r="468" spans="1:58" ht="30" customHeight="1">
      <c r="A468" s="108"/>
      <c r="B468" s="108"/>
      <c r="C468" s="108"/>
      <c r="D468" s="106"/>
      <c r="E468" s="108"/>
      <c r="F468" s="108"/>
      <c r="G468" s="106"/>
      <c r="H468" s="106"/>
      <c r="I468" s="106"/>
      <c r="J468" s="106"/>
      <c r="K468" s="106"/>
      <c r="L468" s="106"/>
      <c r="M468" s="108"/>
      <c r="N468" s="108"/>
      <c r="O468" s="108"/>
      <c r="P468" s="191"/>
      <c r="Q468" s="106"/>
      <c r="R468" s="108"/>
      <c r="S468" s="108"/>
      <c r="T468" s="108"/>
      <c r="U468" s="191"/>
      <c r="V468" s="191"/>
      <c r="W468" s="108"/>
      <c r="X468" s="108"/>
      <c r="Y468" s="108"/>
      <c r="Z468" s="108"/>
      <c r="AA468" s="108"/>
      <c r="AB468" s="108"/>
      <c r="AC468" s="108"/>
      <c r="AD468" s="191"/>
      <c r="AE468" s="108"/>
      <c r="AF468" s="108"/>
      <c r="AG468" s="108"/>
      <c r="AH468" s="191"/>
      <c r="AI468" s="108"/>
      <c r="AJ468" s="108"/>
      <c r="AK468" s="108"/>
      <c r="AL468" s="191"/>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row>
    <row r="469" spans="1:58" ht="30" customHeight="1">
      <c r="A469" s="108"/>
      <c r="B469" s="108"/>
      <c r="C469" s="108"/>
      <c r="D469" s="106"/>
      <c r="E469" s="108"/>
      <c r="F469" s="108"/>
      <c r="G469" s="106"/>
      <c r="H469" s="106"/>
      <c r="I469" s="106"/>
      <c r="J469" s="106"/>
      <c r="K469" s="106"/>
      <c r="L469" s="106"/>
      <c r="M469" s="108"/>
      <c r="N469" s="108"/>
      <c r="O469" s="108"/>
      <c r="P469" s="191"/>
      <c r="Q469" s="106"/>
      <c r="R469" s="108"/>
      <c r="S469" s="108"/>
      <c r="T469" s="108"/>
      <c r="U469" s="191"/>
      <c r="V469" s="191"/>
      <c r="W469" s="108"/>
      <c r="X469" s="108"/>
      <c r="Y469" s="108"/>
      <c r="Z469" s="108"/>
      <c r="AA469" s="108"/>
      <c r="AB469" s="108"/>
      <c r="AC469" s="108"/>
      <c r="AD469" s="191"/>
      <c r="AE469" s="108"/>
      <c r="AF469" s="108"/>
      <c r="AG469" s="108"/>
      <c r="AH469" s="191"/>
      <c r="AI469" s="108"/>
      <c r="AJ469" s="108"/>
      <c r="AK469" s="108"/>
      <c r="AL469" s="191"/>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row>
    <row r="470" spans="1:58" ht="30" customHeight="1">
      <c r="A470" s="108"/>
      <c r="B470" s="108"/>
      <c r="C470" s="108"/>
      <c r="D470" s="106"/>
      <c r="E470" s="108"/>
      <c r="F470" s="108"/>
      <c r="G470" s="106"/>
      <c r="H470" s="106"/>
      <c r="I470" s="106"/>
      <c r="J470" s="106"/>
      <c r="K470" s="106"/>
      <c r="L470" s="106"/>
      <c r="M470" s="108"/>
      <c r="N470" s="108"/>
      <c r="O470" s="108"/>
      <c r="P470" s="191"/>
      <c r="Q470" s="106"/>
      <c r="R470" s="108"/>
      <c r="S470" s="108"/>
      <c r="T470" s="108"/>
      <c r="U470" s="191"/>
      <c r="V470" s="191"/>
      <c r="W470" s="108"/>
      <c r="X470" s="108"/>
      <c r="Y470" s="108"/>
      <c r="Z470" s="108"/>
      <c r="AA470" s="108"/>
      <c r="AB470" s="108"/>
      <c r="AC470" s="108"/>
      <c r="AD470" s="191"/>
      <c r="AE470" s="108"/>
      <c r="AF470" s="108"/>
      <c r="AG470" s="108"/>
      <c r="AH470" s="191"/>
      <c r="AI470" s="108"/>
      <c r="AJ470" s="108"/>
      <c r="AK470" s="108"/>
      <c r="AL470" s="191"/>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row>
    <row r="471" spans="1:58" ht="30" customHeight="1">
      <c r="A471" s="108"/>
      <c r="B471" s="108"/>
      <c r="C471" s="108"/>
      <c r="D471" s="106"/>
      <c r="E471" s="108"/>
      <c r="F471" s="108"/>
      <c r="G471" s="106"/>
      <c r="H471" s="106"/>
      <c r="I471" s="106"/>
      <c r="J471" s="106"/>
      <c r="K471" s="106"/>
      <c r="L471" s="106"/>
      <c r="M471" s="108"/>
      <c r="N471" s="108"/>
      <c r="O471" s="108"/>
      <c r="P471" s="191"/>
      <c r="Q471" s="106"/>
      <c r="R471" s="108"/>
      <c r="S471" s="108"/>
      <c r="T471" s="108"/>
      <c r="U471" s="191"/>
      <c r="V471" s="191"/>
      <c r="W471" s="108"/>
      <c r="X471" s="108"/>
      <c r="Y471" s="108"/>
      <c r="Z471" s="108"/>
      <c r="AA471" s="108"/>
      <c r="AB471" s="108"/>
      <c r="AC471" s="108"/>
      <c r="AD471" s="191"/>
      <c r="AE471" s="108"/>
      <c r="AF471" s="108"/>
      <c r="AG471" s="108"/>
      <c r="AH471" s="191"/>
      <c r="AI471" s="108"/>
      <c r="AJ471" s="108"/>
      <c r="AK471" s="108"/>
      <c r="AL471" s="191"/>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row>
    <row r="472" spans="1:58" ht="30" customHeight="1">
      <c r="A472" s="108"/>
      <c r="B472" s="108"/>
      <c r="C472" s="108"/>
      <c r="D472" s="106"/>
      <c r="E472" s="108"/>
      <c r="F472" s="108"/>
      <c r="G472" s="106"/>
      <c r="H472" s="106"/>
      <c r="I472" s="106"/>
      <c r="J472" s="106"/>
      <c r="K472" s="106"/>
      <c r="L472" s="106"/>
      <c r="M472" s="108"/>
      <c r="N472" s="108"/>
      <c r="O472" s="108"/>
      <c r="P472" s="191"/>
      <c r="Q472" s="106"/>
      <c r="R472" s="108"/>
      <c r="S472" s="108"/>
      <c r="T472" s="108"/>
      <c r="U472" s="191"/>
      <c r="V472" s="191"/>
      <c r="W472" s="108"/>
      <c r="X472" s="108"/>
      <c r="Y472" s="108"/>
      <c r="Z472" s="108"/>
      <c r="AA472" s="108"/>
      <c r="AB472" s="108"/>
      <c r="AC472" s="108"/>
      <c r="AD472" s="191"/>
      <c r="AE472" s="108"/>
      <c r="AF472" s="108"/>
      <c r="AG472" s="108"/>
      <c r="AH472" s="191"/>
      <c r="AI472" s="108"/>
      <c r="AJ472" s="108"/>
      <c r="AK472" s="108"/>
      <c r="AL472" s="191"/>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row>
    <row r="473" spans="1:58" ht="30" customHeight="1">
      <c r="A473" s="108"/>
      <c r="B473" s="108"/>
      <c r="C473" s="108"/>
      <c r="D473" s="106"/>
      <c r="E473" s="108"/>
      <c r="F473" s="108"/>
      <c r="G473" s="106"/>
      <c r="H473" s="106"/>
      <c r="I473" s="106"/>
      <c r="J473" s="106"/>
      <c r="K473" s="106"/>
      <c r="L473" s="106"/>
      <c r="M473" s="108"/>
      <c r="N473" s="108"/>
      <c r="O473" s="108"/>
      <c r="P473" s="191"/>
      <c r="Q473" s="106"/>
      <c r="R473" s="108"/>
      <c r="S473" s="108"/>
      <c r="T473" s="108"/>
      <c r="U473" s="191"/>
      <c r="V473" s="191"/>
      <c r="W473" s="108"/>
      <c r="X473" s="108"/>
      <c r="Y473" s="108"/>
      <c r="Z473" s="108"/>
      <c r="AA473" s="108"/>
      <c r="AB473" s="108"/>
      <c r="AC473" s="108"/>
      <c r="AD473" s="191"/>
      <c r="AE473" s="108"/>
      <c r="AF473" s="108"/>
      <c r="AG473" s="108"/>
      <c r="AH473" s="191"/>
      <c r="AI473" s="108"/>
      <c r="AJ473" s="108"/>
      <c r="AK473" s="108"/>
      <c r="AL473" s="191"/>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row>
    <row r="474" spans="1:58" ht="30" customHeight="1">
      <c r="A474" s="108"/>
      <c r="B474" s="108"/>
      <c r="C474" s="108"/>
      <c r="D474" s="106"/>
      <c r="E474" s="108"/>
      <c r="F474" s="108"/>
      <c r="G474" s="106"/>
      <c r="H474" s="106"/>
      <c r="I474" s="106"/>
      <c r="J474" s="106"/>
      <c r="K474" s="106"/>
      <c r="L474" s="106"/>
      <c r="M474" s="108"/>
      <c r="N474" s="108"/>
      <c r="O474" s="108"/>
      <c r="P474" s="191"/>
      <c r="Q474" s="106"/>
      <c r="R474" s="108"/>
      <c r="S474" s="108"/>
      <c r="T474" s="108"/>
      <c r="U474" s="191"/>
      <c r="V474" s="191"/>
      <c r="W474" s="108"/>
      <c r="X474" s="108"/>
      <c r="Y474" s="108"/>
      <c r="Z474" s="108"/>
      <c r="AA474" s="108"/>
      <c r="AB474" s="108"/>
      <c r="AC474" s="108"/>
      <c r="AD474" s="191"/>
      <c r="AE474" s="108"/>
      <c r="AF474" s="108"/>
      <c r="AG474" s="108"/>
      <c r="AH474" s="191"/>
      <c r="AI474" s="108"/>
      <c r="AJ474" s="108"/>
      <c r="AK474" s="108"/>
      <c r="AL474" s="191"/>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row>
    <row r="475" spans="1:58" ht="30" customHeight="1">
      <c r="A475" s="108"/>
      <c r="B475" s="108"/>
      <c r="C475" s="108"/>
      <c r="D475" s="106"/>
      <c r="E475" s="108"/>
      <c r="F475" s="108"/>
      <c r="G475" s="106"/>
      <c r="H475" s="106"/>
      <c r="I475" s="106"/>
      <c r="J475" s="106"/>
      <c r="K475" s="106"/>
      <c r="L475" s="106"/>
      <c r="M475" s="108"/>
      <c r="N475" s="108"/>
      <c r="O475" s="108"/>
      <c r="P475" s="191"/>
      <c r="Q475" s="106"/>
      <c r="R475" s="108"/>
      <c r="S475" s="108"/>
      <c r="T475" s="108"/>
      <c r="U475" s="191"/>
      <c r="V475" s="191"/>
      <c r="W475" s="108"/>
      <c r="X475" s="108"/>
      <c r="Y475" s="108"/>
      <c r="Z475" s="108"/>
      <c r="AA475" s="108"/>
      <c r="AB475" s="108"/>
      <c r="AC475" s="108"/>
      <c r="AD475" s="191"/>
      <c r="AE475" s="108"/>
      <c r="AF475" s="108"/>
      <c r="AG475" s="108"/>
      <c r="AH475" s="191"/>
      <c r="AI475" s="108"/>
      <c r="AJ475" s="108"/>
      <c r="AK475" s="108"/>
      <c r="AL475" s="191"/>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row>
    <row r="476" spans="1:58" ht="30" customHeight="1">
      <c r="A476" s="108"/>
      <c r="B476" s="108"/>
      <c r="C476" s="108"/>
      <c r="D476" s="106"/>
      <c r="E476" s="108"/>
      <c r="F476" s="108"/>
      <c r="G476" s="106"/>
      <c r="H476" s="106"/>
      <c r="I476" s="106"/>
      <c r="J476" s="106"/>
      <c r="K476" s="106"/>
      <c r="L476" s="106"/>
      <c r="M476" s="108"/>
      <c r="N476" s="108"/>
      <c r="O476" s="108"/>
      <c r="P476" s="191"/>
      <c r="Q476" s="106"/>
      <c r="R476" s="108"/>
      <c r="S476" s="108"/>
      <c r="T476" s="108"/>
      <c r="U476" s="191"/>
      <c r="V476" s="191"/>
      <c r="W476" s="108"/>
      <c r="X476" s="108"/>
      <c r="Y476" s="108"/>
      <c r="Z476" s="108"/>
      <c r="AA476" s="108"/>
      <c r="AB476" s="108"/>
      <c r="AC476" s="108"/>
      <c r="AD476" s="191"/>
      <c r="AE476" s="108"/>
      <c r="AF476" s="108"/>
      <c r="AG476" s="108"/>
      <c r="AH476" s="191"/>
      <c r="AI476" s="108"/>
      <c r="AJ476" s="108"/>
      <c r="AK476" s="108"/>
      <c r="AL476" s="191"/>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row>
    <row r="477" spans="1:58" ht="30" customHeight="1">
      <c r="A477" s="108"/>
      <c r="B477" s="108"/>
      <c r="C477" s="108"/>
      <c r="D477" s="106"/>
      <c r="E477" s="108"/>
      <c r="F477" s="108"/>
      <c r="G477" s="106"/>
      <c r="H477" s="106"/>
      <c r="I477" s="106"/>
      <c r="J477" s="106"/>
      <c r="K477" s="106"/>
      <c r="L477" s="106"/>
      <c r="M477" s="108"/>
      <c r="N477" s="108"/>
      <c r="O477" s="108"/>
      <c r="P477" s="191"/>
      <c r="Q477" s="106"/>
      <c r="R477" s="108"/>
      <c r="S477" s="108"/>
      <c r="T477" s="108"/>
      <c r="U477" s="191"/>
      <c r="V477" s="191"/>
      <c r="W477" s="108"/>
      <c r="X477" s="108"/>
      <c r="Y477" s="108"/>
      <c r="Z477" s="108"/>
      <c r="AA477" s="108"/>
      <c r="AB477" s="108"/>
      <c r="AC477" s="108"/>
      <c r="AD477" s="191"/>
      <c r="AE477" s="108"/>
      <c r="AF477" s="108"/>
      <c r="AG477" s="108"/>
      <c r="AH477" s="191"/>
      <c r="AI477" s="108"/>
      <c r="AJ477" s="108"/>
      <c r="AK477" s="108"/>
      <c r="AL477" s="191"/>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row>
    <row r="478" spans="1:58" ht="30" customHeight="1">
      <c r="A478" s="108"/>
      <c r="B478" s="108"/>
      <c r="C478" s="108"/>
      <c r="D478" s="106"/>
      <c r="E478" s="108"/>
      <c r="F478" s="108"/>
      <c r="G478" s="106"/>
      <c r="H478" s="106"/>
      <c r="I478" s="106"/>
      <c r="J478" s="106"/>
      <c r="K478" s="106"/>
      <c r="L478" s="106"/>
      <c r="M478" s="108"/>
      <c r="N478" s="108"/>
      <c r="O478" s="108"/>
      <c r="P478" s="191"/>
      <c r="Q478" s="106"/>
      <c r="R478" s="108"/>
      <c r="S478" s="108"/>
      <c r="T478" s="108"/>
      <c r="U478" s="191"/>
      <c r="V478" s="191"/>
      <c r="W478" s="108"/>
      <c r="X478" s="108"/>
      <c r="Y478" s="108"/>
      <c r="Z478" s="108"/>
      <c r="AA478" s="108"/>
      <c r="AB478" s="108"/>
      <c r="AC478" s="108"/>
      <c r="AD478" s="191"/>
      <c r="AE478" s="108"/>
      <c r="AF478" s="108"/>
      <c r="AG478" s="108"/>
      <c r="AH478" s="191"/>
      <c r="AI478" s="108"/>
      <c r="AJ478" s="108"/>
      <c r="AK478" s="108"/>
      <c r="AL478" s="191"/>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row>
    <row r="479" spans="1:58" ht="30" customHeight="1">
      <c r="A479" s="108"/>
      <c r="B479" s="108"/>
      <c r="C479" s="108"/>
      <c r="D479" s="106"/>
      <c r="E479" s="108"/>
      <c r="F479" s="108"/>
      <c r="G479" s="106"/>
      <c r="H479" s="106"/>
      <c r="I479" s="106"/>
      <c r="J479" s="106"/>
      <c r="K479" s="106"/>
      <c r="L479" s="106"/>
      <c r="M479" s="108"/>
      <c r="N479" s="108"/>
      <c r="O479" s="108"/>
      <c r="P479" s="191"/>
      <c r="Q479" s="106"/>
      <c r="R479" s="108"/>
      <c r="S479" s="108"/>
      <c r="T479" s="108"/>
      <c r="U479" s="191"/>
      <c r="V479" s="191"/>
      <c r="W479" s="108"/>
      <c r="X479" s="108"/>
      <c r="Y479" s="108"/>
      <c r="Z479" s="108"/>
      <c r="AA479" s="108"/>
      <c r="AB479" s="108"/>
      <c r="AC479" s="108"/>
      <c r="AD479" s="191"/>
      <c r="AE479" s="108"/>
      <c r="AF479" s="108"/>
      <c r="AG479" s="108"/>
      <c r="AH479" s="191"/>
      <c r="AI479" s="108"/>
      <c r="AJ479" s="108"/>
      <c r="AK479" s="108"/>
      <c r="AL479" s="191"/>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row>
    <row r="480" spans="1:58" ht="30" customHeight="1">
      <c r="A480" s="108"/>
      <c r="B480" s="108"/>
      <c r="C480" s="108"/>
      <c r="D480" s="106"/>
      <c r="E480" s="108"/>
      <c r="F480" s="108"/>
      <c r="G480" s="106"/>
      <c r="H480" s="106"/>
      <c r="I480" s="106"/>
      <c r="J480" s="106"/>
      <c r="K480" s="106"/>
      <c r="L480" s="106"/>
      <c r="M480" s="108"/>
      <c r="N480" s="108"/>
      <c r="O480" s="108"/>
      <c r="P480" s="191"/>
      <c r="Q480" s="106"/>
      <c r="R480" s="108"/>
      <c r="S480" s="108"/>
      <c r="T480" s="108"/>
      <c r="U480" s="191"/>
      <c r="V480" s="191"/>
      <c r="W480" s="108"/>
      <c r="X480" s="108"/>
      <c r="Y480" s="108"/>
      <c r="Z480" s="108"/>
      <c r="AA480" s="108"/>
      <c r="AB480" s="108"/>
      <c r="AC480" s="108"/>
      <c r="AD480" s="191"/>
      <c r="AE480" s="108"/>
      <c r="AF480" s="108"/>
      <c r="AG480" s="108"/>
      <c r="AH480" s="191"/>
      <c r="AI480" s="108"/>
      <c r="AJ480" s="108"/>
      <c r="AK480" s="108"/>
      <c r="AL480" s="191"/>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row>
    <row r="481" spans="1:58" ht="30" customHeight="1">
      <c r="A481" s="108"/>
      <c r="B481" s="108"/>
      <c r="C481" s="108"/>
      <c r="D481" s="106"/>
      <c r="E481" s="108"/>
      <c r="F481" s="108"/>
      <c r="G481" s="106"/>
      <c r="H481" s="106"/>
      <c r="I481" s="106"/>
      <c r="J481" s="106"/>
      <c r="K481" s="106"/>
      <c r="L481" s="106"/>
      <c r="M481" s="108"/>
      <c r="N481" s="108"/>
      <c r="O481" s="108"/>
      <c r="P481" s="191"/>
      <c r="Q481" s="106"/>
      <c r="R481" s="108"/>
      <c r="S481" s="108"/>
      <c r="T481" s="108"/>
      <c r="U481" s="191"/>
      <c r="V481" s="191"/>
      <c r="W481" s="108"/>
      <c r="X481" s="108"/>
      <c r="Y481" s="108"/>
      <c r="Z481" s="108"/>
      <c r="AA481" s="108"/>
      <c r="AB481" s="108"/>
      <c r="AC481" s="108"/>
      <c r="AD481" s="191"/>
      <c r="AE481" s="108"/>
      <c r="AF481" s="108"/>
      <c r="AG481" s="108"/>
      <c r="AH481" s="191"/>
      <c r="AI481" s="108"/>
      <c r="AJ481" s="108"/>
      <c r="AK481" s="108"/>
      <c r="AL481" s="191"/>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row>
    <row r="482" spans="1:58" ht="30" customHeight="1">
      <c r="A482" s="108"/>
      <c r="B482" s="108"/>
      <c r="C482" s="108"/>
      <c r="D482" s="106"/>
      <c r="E482" s="108"/>
      <c r="F482" s="108"/>
      <c r="G482" s="106"/>
      <c r="H482" s="106"/>
      <c r="I482" s="106"/>
      <c r="J482" s="106"/>
      <c r="K482" s="106"/>
      <c r="L482" s="106"/>
      <c r="M482" s="108"/>
      <c r="N482" s="108"/>
      <c r="O482" s="108"/>
      <c r="P482" s="191"/>
      <c r="Q482" s="106"/>
      <c r="R482" s="108"/>
      <c r="S482" s="108"/>
      <c r="T482" s="108"/>
      <c r="U482" s="191"/>
      <c r="V482" s="191"/>
      <c r="W482" s="108"/>
      <c r="X482" s="108"/>
      <c r="Y482" s="108"/>
      <c r="Z482" s="108"/>
      <c r="AA482" s="108"/>
      <c r="AB482" s="108"/>
      <c r="AC482" s="108"/>
      <c r="AD482" s="191"/>
      <c r="AE482" s="108"/>
      <c r="AF482" s="108"/>
      <c r="AG482" s="108"/>
      <c r="AH482" s="191"/>
      <c r="AI482" s="108"/>
      <c r="AJ482" s="108"/>
      <c r="AK482" s="108"/>
      <c r="AL482" s="191"/>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row>
    <row r="483" spans="1:58" ht="30" customHeight="1">
      <c r="A483" s="108"/>
      <c r="B483" s="108"/>
      <c r="C483" s="108"/>
      <c r="D483" s="106"/>
      <c r="E483" s="108"/>
      <c r="F483" s="108"/>
      <c r="G483" s="106"/>
      <c r="H483" s="106"/>
      <c r="I483" s="106"/>
      <c r="J483" s="106"/>
      <c r="K483" s="106"/>
      <c r="L483" s="106"/>
      <c r="M483" s="108"/>
      <c r="N483" s="108"/>
      <c r="O483" s="108"/>
      <c r="P483" s="191"/>
      <c r="Q483" s="106"/>
      <c r="R483" s="108"/>
      <c r="S483" s="108"/>
      <c r="T483" s="108"/>
      <c r="U483" s="191"/>
      <c r="V483" s="191"/>
      <c r="W483" s="108"/>
      <c r="X483" s="108"/>
      <c r="Y483" s="108"/>
      <c r="Z483" s="108"/>
      <c r="AA483" s="108"/>
      <c r="AB483" s="108"/>
      <c r="AC483" s="108"/>
      <c r="AD483" s="191"/>
      <c r="AE483" s="108"/>
      <c r="AF483" s="108"/>
      <c r="AG483" s="108"/>
      <c r="AH483" s="191"/>
      <c r="AI483" s="108"/>
      <c r="AJ483" s="108"/>
      <c r="AK483" s="108"/>
      <c r="AL483" s="191"/>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row>
    <row r="484" spans="1:58" ht="30" customHeight="1">
      <c r="A484" s="108"/>
      <c r="B484" s="108"/>
      <c r="C484" s="108"/>
      <c r="D484" s="106"/>
      <c r="E484" s="108"/>
      <c r="F484" s="108"/>
      <c r="G484" s="106"/>
      <c r="H484" s="106"/>
      <c r="I484" s="106"/>
      <c r="J484" s="106"/>
      <c r="K484" s="106"/>
      <c r="L484" s="106"/>
      <c r="M484" s="108"/>
      <c r="N484" s="108"/>
      <c r="O484" s="108"/>
      <c r="P484" s="191"/>
      <c r="Q484" s="106"/>
      <c r="R484" s="108"/>
      <c r="S484" s="108"/>
      <c r="T484" s="108"/>
      <c r="U484" s="191"/>
      <c r="V484" s="191"/>
      <c r="W484" s="108"/>
      <c r="X484" s="108"/>
      <c r="Y484" s="108"/>
      <c r="Z484" s="108"/>
      <c r="AA484" s="108"/>
      <c r="AB484" s="108"/>
      <c r="AC484" s="108"/>
      <c r="AD484" s="191"/>
      <c r="AE484" s="108"/>
      <c r="AF484" s="108"/>
      <c r="AG484" s="108"/>
      <c r="AH484" s="191"/>
      <c r="AI484" s="108"/>
      <c r="AJ484" s="108"/>
      <c r="AK484" s="108"/>
      <c r="AL484" s="191"/>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row>
    <row r="485" spans="1:58" ht="30" customHeight="1">
      <c r="A485" s="108"/>
      <c r="B485" s="108"/>
      <c r="C485" s="108"/>
      <c r="D485" s="106"/>
      <c r="E485" s="108"/>
      <c r="F485" s="108"/>
      <c r="G485" s="106"/>
      <c r="H485" s="106"/>
      <c r="I485" s="106"/>
      <c r="J485" s="106"/>
      <c r="K485" s="106"/>
      <c r="L485" s="106"/>
      <c r="M485" s="108"/>
      <c r="N485" s="108"/>
      <c r="O485" s="108"/>
      <c r="P485" s="191"/>
      <c r="Q485" s="106"/>
      <c r="R485" s="108"/>
      <c r="S485" s="108"/>
      <c r="T485" s="108"/>
      <c r="U485" s="191"/>
      <c r="V485" s="191"/>
      <c r="W485" s="108"/>
      <c r="X485" s="108"/>
      <c r="Y485" s="108"/>
      <c r="Z485" s="108"/>
      <c r="AA485" s="108"/>
      <c r="AB485" s="108"/>
      <c r="AC485" s="108"/>
      <c r="AD485" s="191"/>
      <c r="AE485" s="108"/>
      <c r="AF485" s="108"/>
      <c r="AG485" s="108"/>
      <c r="AH485" s="191"/>
      <c r="AI485" s="108"/>
      <c r="AJ485" s="108"/>
      <c r="AK485" s="108"/>
      <c r="AL485" s="191"/>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row>
    <row r="486" spans="1:58" ht="30" customHeight="1">
      <c r="A486" s="108"/>
      <c r="B486" s="108"/>
      <c r="C486" s="108"/>
      <c r="D486" s="106"/>
      <c r="E486" s="108"/>
      <c r="F486" s="108"/>
      <c r="G486" s="106"/>
      <c r="H486" s="106"/>
      <c r="I486" s="106"/>
      <c r="J486" s="106"/>
      <c r="K486" s="106"/>
      <c r="L486" s="106"/>
      <c r="M486" s="108"/>
      <c r="N486" s="108"/>
      <c r="O486" s="108"/>
      <c r="P486" s="191"/>
      <c r="Q486" s="106"/>
      <c r="R486" s="108"/>
      <c r="S486" s="108"/>
      <c r="T486" s="108"/>
      <c r="U486" s="191"/>
      <c r="V486" s="191"/>
      <c r="W486" s="108"/>
      <c r="X486" s="108"/>
      <c r="Y486" s="108"/>
      <c r="Z486" s="108"/>
      <c r="AA486" s="108"/>
      <c r="AB486" s="108"/>
      <c r="AC486" s="108"/>
      <c r="AD486" s="191"/>
      <c r="AE486" s="108"/>
      <c r="AF486" s="108"/>
      <c r="AG486" s="108"/>
      <c r="AH486" s="191"/>
      <c r="AI486" s="108"/>
      <c r="AJ486" s="108"/>
      <c r="AK486" s="108"/>
      <c r="AL486" s="191"/>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row>
    <row r="487" spans="1:58" ht="30" customHeight="1">
      <c r="A487" s="108"/>
      <c r="B487" s="108"/>
      <c r="C487" s="108"/>
      <c r="D487" s="106"/>
      <c r="E487" s="108"/>
      <c r="F487" s="108"/>
      <c r="G487" s="106"/>
      <c r="H487" s="106"/>
      <c r="I487" s="106"/>
      <c r="J487" s="106"/>
      <c r="K487" s="106"/>
      <c r="L487" s="106"/>
      <c r="M487" s="108"/>
      <c r="N487" s="108"/>
      <c r="O487" s="108"/>
      <c r="P487" s="191"/>
      <c r="Q487" s="106"/>
      <c r="R487" s="108"/>
      <c r="S487" s="108"/>
      <c r="T487" s="108"/>
      <c r="U487" s="191"/>
      <c r="V487" s="191"/>
      <c r="W487" s="108"/>
      <c r="X487" s="108"/>
      <c r="Y487" s="108"/>
      <c r="Z487" s="108"/>
      <c r="AA487" s="108"/>
      <c r="AB487" s="108"/>
      <c r="AC487" s="108"/>
      <c r="AD487" s="191"/>
      <c r="AE487" s="108"/>
      <c r="AF487" s="108"/>
      <c r="AG487" s="108"/>
      <c r="AH487" s="191"/>
      <c r="AI487" s="108"/>
      <c r="AJ487" s="108"/>
      <c r="AK487" s="108"/>
      <c r="AL487" s="191"/>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row>
    <row r="488" spans="1:58" ht="30" customHeight="1">
      <c r="A488" s="108"/>
      <c r="B488" s="108"/>
      <c r="C488" s="108"/>
      <c r="D488" s="106"/>
      <c r="E488" s="108"/>
      <c r="F488" s="108"/>
      <c r="G488" s="106"/>
      <c r="H488" s="106"/>
      <c r="I488" s="106"/>
      <c r="J488" s="106"/>
      <c r="K488" s="106"/>
      <c r="L488" s="106"/>
      <c r="M488" s="108"/>
      <c r="N488" s="108"/>
      <c r="O488" s="108"/>
      <c r="P488" s="191"/>
      <c r="Q488" s="106"/>
      <c r="R488" s="108"/>
      <c r="S488" s="108"/>
      <c r="T488" s="108"/>
      <c r="U488" s="191"/>
      <c r="V488" s="191"/>
      <c r="W488" s="108"/>
      <c r="X488" s="108"/>
      <c r="Y488" s="108"/>
      <c r="Z488" s="108"/>
      <c r="AA488" s="108"/>
      <c r="AB488" s="108"/>
      <c r="AC488" s="108"/>
      <c r="AD488" s="191"/>
      <c r="AE488" s="108"/>
      <c r="AF488" s="108"/>
      <c r="AG488" s="108"/>
      <c r="AH488" s="191"/>
      <c r="AI488" s="108"/>
      <c r="AJ488" s="108"/>
      <c r="AK488" s="108"/>
      <c r="AL488" s="191"/>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row>
    <row r="489" spans="1:58" ht="30" customHeight="1">
      <c r="A489" s="108"/>
      <c r="B489" s="108"/>
      <c r="C489" s="108"/>
      <c r="D489" s="106"/>
      <c r="E489" s="108"/>
      <c r="F489" s="108"/>
      <c r="G489" s="106"/>
      <c r="H489" s="106"/>
      <c r="I489" s="106"/>
      <c r="J489" s="106"/>
      <c r="K489" s="106"/>
      <c r="L489" s="106"/>
      <c r="M489" s="108"/>
      <c r="N489" s="108"/>
      <c r="O489" s="108"/>
      <c r="P489" s="191"/>
      <c r="Q489" s="106"/>
      <c r="R489" s="108"/>
      <c r="S489" s="108"/>
      <c r="T489" s="108"/>
      <c r="U489" s="191"/>
      <c r="V489" s="191"/>
      <c r="W489" s="108"/>
      <c r="X489" s="108"/>
      <c r="Y489" s="108"/>
      <c r="Z489" s="108"/>
      <c r="AA489" s="108"/>
      <c r="AB489" s="108"/>
      <c r="AC489" s="108"/>
      <c r="AD489" s="191"/>
      <c r="AE489" s="108"/>
      <c r="AF489" s="108"/>
      <c r="AG489" s="108"/>
      <c r="AH489" s="191"/>
      <c r="AI489" s="108"/>
      <c r="AJ489" s="108"/>
      <c r="AK489" s="108"/>
      <c r="AL489" s="191"/>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row>
    <row r="490" spans="1:58" ht="30" customHeight="1">
      <c r="A490" s="108"/>
      <c r="B490" s="108"/>
      <c r="C490" s="108"/>
      <c r="D490" s="106"/>
      <c r="E490" s="108"/>
      <c r="F490" s="108"/>
      <c r="G490" s="106"/>
      <c r="H490" s="106"/>
      <c r="I490" s="106"/>
      <c r="J490" s="106"/>
      <c r="K490" s="106"/>
      <c r="L490" s="106"/>
      <c r="M490" s="108"/>
      <c r="N490" s="108"/>
      <c r="O490" s="108"/>
      <c r="P490" s="191"/>
      <c r="Q490" s="106"/>
      <c r="R490" s="108"/>
      <c r="S490" s="108"/>
      <c r="T490" s="108"/>
      <c r="U490" s="191"/>
      <c r="V490" s="191"/>
      <c r="W490" s="108"/>
      <c r="X490" s="108"/>
      <c r="Y490" s="108"/>
      <c r="Z490" s="108"/>
      <c r="AA490" s="108"/>
      <c r="AB490" s="108"/>
      <c r="AC490" s="108"/>
      <c r="AD490" s="191"/>
      <c r="AE490" s="108"/>
      <c r="AF490" s="108"/>
      <c r="AG490" s="108"/>
      <c r="AH490" s="191"/>
      <c r="AI490" s="108"/>
      <c r="AJ490" s="108"/>
      <c r="AK490" s="108"/>
      <c r="AL490" s="191"/>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row>
    <row r="491" spans="1:58" ht="30" customHeight="1">
      <c r="A491" s="108"/>
      <c r="B491" s="108"/>
      <c r="C491" s="108"/>
      <c r="D491" s="106"/>
      <c r="E491" s="108"/>
      <c r="F491" s="108"/>
      <c r="G491" s="106"/>
      <c r="H491" s="106"/>
      <c r="I491" s="106"/>
      <c r="J491" s="106"/>
      <c r="K491" s="106"/>
      <c r="L491" s="106"/>
      <c r="M491" s="108"/>
      <c r="N491" s="108"/>
      <c r="O491" s="108"/>
      <c r="P491" s="191"/>
      <c r="Q491" s="106"/>
      <c r="R491" s="108"/>
      <c r="S491" s="108"/>
      <c r="T491" s="108"/>
      <c r="U491" s="191"/>
      <c r="V491" s="191"/>
      <c r="W491" s="108"/>
      <c r="X491" s="108"/>
      <c r="Y491" s="108"/>
      <c r="Z491" s="108"/>
      <c r="AA491" s="108"/>
      <c r="AB491" s="108"/>
      <c r="AC491" s="108"/>
      <c r="AD491" s="191"/>
      <c r="AE491" s="108"/>
      <c r="AF491" s="108"/>
      <c r="AG491" s="108"/>
      <c r="AH491" s="191"/>
      <c r="AI491" s="108"/>
      <c r="AJ491" s="108"/>
      <c r="AK491" s="108"/>
      <c r="AL491" s="191"/>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row>
    <row r="492" spans="1:58" ht="30" customHeight="1">
      <c r="A492" s="108"/>
      <c r="B492" s="108"/>
      <c r="C492" s="108"/>
      <c r="D492" s="106"/>
      <c r="E492" s="108"/>
      <c r="F492" s="108"/>
      <c r="G492" s="106"/>
      <c r="H492" s="106"/>
      <c r="I492" s="106"/>
      <c r="J492" s="106"/>
      <c r="K492" s="106"/>
      <c r="L492" s="106"/>
      <c r="M492" s="108"/>
      <c r="N492" s="108"/>
      <c r="O492" s="108"/>
      <c r="P492" s="191"/>
      <c r="Q492" s="106"/>
      <c r="R492" s="108"/>
      <c r="S492" s="108"/>
      <c r="T492" s="108"/>
      <c r="U492" s="191"/>
      <c r="V492" s="191"/>
      <c r="W492" s="108"/>
      <c r="X492" s="108"/>
      <c r="Y492" s="108"/>
      <c r="Z492" s="108"/>
      <c r="AA492" s="108"/>
      <c r="AB492" s="108"/>
      <c r="AC492" s="108"/>
      <c r="AD492" s="191"/>
      <c r="AE492" s="108"/>
      <c r="AF492" s="108"/>
      <c r="AG492" s="108"/>
      <c r="AH492" s="191"/>
      <c r="AI492" s="108"/>
      <c r="AJ492" s="108"/>
      <c r="AK492" s="108"/>
      <c r="AL492" s="191"/>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row>
    <row r="493" spans="1:58" ht="30" customHeight="1">
      <c r="A493" s="108"/>
      <c r="B493" s="108"/>
      <c r="C493" s="108"/>
      <c r="D493" s="106"/>
      <c r="E493" s="108"/>
      <c r="F493" s="108"/>
      <c r="G493" s="106"/>
      <c r="H493" s="106"/>
      <c r="I493" s="106"/>
      <c r="J493" s="106"/>
      <c r="K493" s="106"/>
      <c r="L493" s="106"/>
      <c r="M493" s="108"/>
      <c r="N493" s="108"/>
      <c r="O493" s="108"/>
      <c r="P493" s="191"/>
      <c r="Q493" s="106"/>
      <c r="R493" s="108"/>
      <c r="S493" s="108"/>
      <c r="T493" s="108"/>
      <c r="U493" s="191"/>
      <c r="V493" s="191"/>
      <c r="W493" s="108"/>
      <c r="X493" s="108"/>
      <c r="Y493" s="108"/>
      <c r="Z493" s="108"/>
      <c r="AA493" s="108"/>
      <c r="AB493" s="108"/>
      <c r="AC493" s="108"/>
      <c r="AD493" s="191"/>
      <c r="AE493" s="108"/>
      <c r="AF493" s="108"/>
      <c r="AG493" s="108"/>
      <c r="AH493" s="191"/>
      <c r="AI493" s="108"/>
      <c r="AJ493" s="108"/>
      <c r="AK493" s="108"/>
      <c r="AL493" s="191"/>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row>
    <row r="494" spans="1:58" ht="30" customHeight="1">
      <c r="A494" s="108"/>
      <c r="B494" s="108"/>
      <c r="C494" s="108"/>
      <c r="D494" s="106"/>
      <c r="E494" s="108"/>
      <c r="F494" s="108"/>
      <c r="G494" s="106"/>
      <c r="H494" s="106"/>
      <c r="I494" s="106"/>
      <c r="J494" s="106"/>
      <c r="K494" s="106"/>
      <c r="L494" s="106"/>
      <c r="M494" s="108"/>
      <c r="N494" s="108"/>
      <c r="O494" s="108"/>
      <c r="P494" s="191"/>
      <c r="Q494" s="106"/>
      <c r="R494" s="108"/>
      <c r="S494" s="108"/>
      <c r="T494" s="108"/>
      <c r="U494" s="191"/>
      <c r="V494" s="191"/>
      <c r="W494" s="108"/>
      <c r="X494" s="108"/>
      <c r="Y494" s="108"/>
      <c r="Z494" s="108"/>
      <c r="AA494" s="108"/>
      <c r="AB494" s="108"/>
      <c r="AC494" s="108"/>
      <c r="AD494" s="191"/>
      <c r="AE494" s="108"/>
      <c r="AF494" s="108"/>
      <c r="AG494" s="108"/>
      <c r="AH494" s="191"/>
      <c r="AI494" s="108"/>
      <c r="AJ494" s="108"/>
      <c r="AK494" s="108"/>
      <c r="AL494" s="191"/>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row>
    <row r="495" spans="1:58" ht="30" customHeight="1">
      <c r="A495" s="108"/>
      <c r="B495" s="108"/>
      <c r="C495" s="108"/>
      <c r="D495" s="106"/>
      <c r="E495" s="108"/>
      <c r="F495" s="108"/>
      <c r="G495" s="106"/>
      <c r="H495" s="106"/>
      <c r="I495" s="106"/>
      <c r="J495" s="106"/>
      <c r="K495" s="106"/>
      <c r="L495" s="106"/>
      <c r="M495" s="108"/>
      <c r="N495" s="108"/>
      <c r="O495" s="108"/>
      <c r="P495" s="191"/>
      <c r="Q495" s="106"/>
      <c r="R495" s="108"/>
      <c r="S495" s="108"/>
      <c r="T495" s="108"/>
      <c r="U495" s="191"/>
      <c r="V495" s="191"/>
      <c r="W495" s="108"/>
      <c r="X495" s="108"/>
      <c r="Y495" s="108"/>
      <c r="Z495" s="108"/>
      <c r="AA495" s="108"/>
      <c r="AB495" s="108"/>
      <c r="AC495" s="108"/>
      <c r="AD495" s="191"/>
      <c r="AE495" s="108"/>
      <c r="AF495" s="108"/>
      <c r="AG495" s="108"/>
      <c r="AH495" s="191"/>
      <c r="AI495" s="108"/>
      <c r="AJ495" s="108"/>
      <c r="AK495" s="108"/>
      <c r="AL495" s="191"/>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row>
    <row r="496" spans="1:58" ht="30" customHeight="1">
      <c r="A496" s="108"/>
      <c r="B496" s="108"/>
      <c r="C496" s="108"/>
      <c r="D496" s="106"/>
      <c r="E496" s="108"/>
      <c r="F496" s="108"/>
      <c r="G496" s="106"/>
      <c r="H496" s="106"/>
      <c r="I496" s="106"/>
      <c r="J496" s="106"/>
      <c r="K496" s="106"/>
      <c r="L496" s="106"/>
      <c r="M496" s="108"/>
      <c r="N496" s="108"/>
      <c r="O496" s="108"/>
      <c r="P496" s="191"/>
      <c r="Q496" s="106"/>
      <c r="R496" s="108"/>
      <c r="S496" s="108"/>
      <c r="T496" s="108"/>
      <c r="U496" s="191"/>
      <c r="V496" s="191"/>
      <c r="W496" s="108"/>
      <c r="X496" s="108"/>
      <c r="Y496" s="108"/>
      <c r="Z496" s="108"/>
      <c r="AA496" s="108"/>
      <c r="AB496" s="108"/>
      <c r="AC496" s="108"/>
      <c r="AD496" s="191"/>
      <c r="AE496" s="108"/>
      <c r="AF496" s="108"/>
      <c r="AG496" s="108"/>
      <c r="AH496" s="191"/>
      <c r="AI496" s="108"/>
      <c r="AJ496" s="108"/>
      <c r="AK496" s="108"/>
      <c r="AL496" s="191"/>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row>
    <row r="497" spans="1:58" ht="30" customHeight="1">
      <c r="A497" s="108"/>
      <c r="B497" s="108"/>
      <c r="C497" s="108"/>
      <c r="D497" s="106"/>
      <c r="E497" s="108"/>
      <c r="F497" s="108"/>
      <c r="G497" s="106"/>
      <c r="H497" s="106"/>
      <c r="I497" s="106"/>
      <c r="J497" s="106"/>
      <c r="K497" s="106"/>
      <c r="L497" s="106"/>
      <c r="M497" s="108"/>
      <c r="N497" s="108"/>
      <c r="O497" s="108"/>
      <c r="P497" s="191"/>
      <c r="Q497" s="106"/>
      <c r="R497" s="108"/>
      <c r="S497" s="108"/>
      <c r="T497" s="108"/>
      <c r="U497" s="191"/>
      <c r="V497" s="191"/>
      <c r="W497" s="108"/>
      <c r="X497" s="108"/>
      <c r="Y497" s="108"/>
      <c r="Z497" s="108"/>
      <c r="AA497" s="108"/>
      <c r="AB497" s="108"/>
      <c r="AC497" s="108"/>
      <c r="AD497" s="191"/>
      <c r="AE497" s="108"/>
      <c r="AF497" s="108"/>
      <c r="AG497" s="108"/>
      <c r="AH497" s="191"/>
      <c r="AI497" s="108"/>
      <c r="AJ497" s="108"/>
      <c r="AK497" s="108"/>
      <c r="AL497" s="191"/>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row>
    <row r="498" spans="1:58" ht="30" customHeight="1">
      <c r="A498" s="108"/>
      <c r="B498" s="108"/>
      <c r="C498" s="108"/>
      <c r="D498" s="106"/>
      <c r="E498" s="108"/>
      <c r="F498" s="108"/>
      <c r="G498" s="106"/>
      <c r="H498" s="106"/>
      <c r="I498" s="106"/>
      <c r="J498" s="106"/>
      <c r="K498" s="106"/>
      <c r="L498" s="106"/>
      <c r="M498" s="108"/>
      <c r="N498" s="108"/>
      <c r="O498" s="108"/>
      <c r="P498" s="191"/>
      <c r="Q498" s="106"/>
      <c r="R498" s="108"/>
      <c r="S498" s="108"/>
      <c r="T498" s="108"/>
      <c r="U498" s="191"/>
      <c r="V498" s="191"/>
      <c r="W498" s="108"/>
      <c r="X498" s="108"/>
      <c r="Y498" s="108"/>
      <c r="Z498" s="108"/>
      <c r="AA498" s="108"/>
      <c r="AB498" s="108"/>
      <c r="AC498" s="108"/>
      <c r="AD498" s="191"/>
      <c r="AE498" s="108"/>
      <c r="AF498" s="108"/>
      <c r="AG498" s="108"/>
      <c r="AH498" s="191"/>
      <c r="AI498" s="108"/>
      <c r="AJ498" s="108"/>
      <c r="AK498" s="108"/>
      <c r="AL498" s="191"/>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row>
    <row r="499" spans="1:58" ht="30" customHeight="1">
      <c r="A499" s="108"/>
      <c r="B499" s="108"/>
      <c r="C499" s="108"/>
      <c r="D499" s="106"/>
      <c r="E499" s="108"/>
      <c r="F499" s="108"/>
      <c r="G499" s="106"/>
      <c r="H499" s="106"/>
      <c r="I499" s="106"/>
      <c r="J499" s="106"/>
      <c r="K499" s="106"/>
      <c r="L499" s="106"/>
      <c r="M499" s="108"/>
      <c r="N499" s="108"/>
      <c r="O499" s="108"/>
      <c r="P499" s="191"/>
      <c r="Q499" s="106"/>
      <c r="R499" s="108"/>
      <c r="S499" s="108"/>
      <c r="T499" s="108"/>
      <c r="U499" s="191"/>
      <c r="V499" s="191"/>
      <c r="W499" s="108"/>
      <c r="X499" s="108"/>
      <c r="Y499" s="108"/>
      <c r="Z499" s="108"/>
      <c r="AA499" s="108"/>
      <c r="AB499" s="108"/>
      <c r="AC499" s="108"/>
      <c r="AD499" s="191"/>
      <c r="AE499" s="108"/>
      <c r="AF499" s="108"/>
      <c r="AG499" s="108"/>
      <c r="AH499" s="191"/>
      <c r="AI499" s="108"/>
      <c r="AJ499" s="108"/>
      <c r="AK499" s="108"/>
      <c r="AL499" s="191"/>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row>
    <row r="500" spans="1:58" ht="30" customHeight="1">
      <c r="A500" s="108"/>
      <c r="B500" s="108"/>
      <c r="C500" s="108"/>
      <c r="D500" s="106"/>
      <c r="E500" s="108"/>
      <c r="F500" s="108"/>
      <c r="G500" s="106"/>
      <c r="H500" s="106"/>
      <c r="I500" s="106"/>
      <c r="J500" s="106"/>
      <c r="K500" s="106"/>
      <c r="L500" s="106"/>
      <c r="M500" s="108"/>
      <c r="N500" s="108"/>
      <c r="O500" s="108"/>
      <c r="P500" s="191"/>
      <c r="Q500" s="106"/>
      <c r="R500" s="108"/>
      <c r="S500" s="108"/>
      <c r="T500" s="108"/>
      <c r="U500" s="191"/>
      <c r="V500" s="191"/>
      <c r="W500" s="108"/>
      <c r="X500" s="108"/>
      <c r="Y500" s="108"/>
      <c r="Z500" s="108"/>
      <c r="AA500" s="108"/>
      <c r="AB500" s="108"/>
      <c r="AC500" s="108"/>
      <c r="AD500" s="191"/>
      <c r="AE500" s="108"/>
      <c r="AF500" s="108"/>
      <c r="AG500" s="108"/>
      <c r="AH500" s="191"/>
      <c r="AI500" s="108"/>
      <c r="AJ500" s="108"/>
      <c r="AK500" s="108"/>
      <c r="AL500" s="191"/>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row>
    <row r="501" spans="1:58" ht="30" customHeight="1">
      <c r="A501" s="108"/>
      <c r="B501" s="108"/>
      <c r="C501" s="108"/>
      <c r="D501" s="106"/>
      <c r="E501" s="108"/>
      <c r="F501" s="108"/>
      <c r="G501" s="106"/>
      <c r="H501" s="106"/>
      <c r="I501" s="106"/>
      <c r="J501" s="106"/>
      <c r="K501" s="106"/>
      <c r="L501" s="106"/>
      <c r="M501" s="108"/>
      <c r="N501" s="108"/>
      <c r="O501" s="108"/>
      <c r="P501" s="191"/>
      <c r="Q501" s="106"/>
      <c r="R501" s="108"/>
      <c r="S501" s="108"/>
      <c r="T501" s="108"/>
      <c r="U501" s="191"/>
      <c r="V501" s="191"/>
      <c r="W501" s="108"/>
      <c r="X501" s="108"/>
      <c r="Y501" s="108"/>
      <c r="Z501" s="108"/>
      <c r="AA501" s="108"/>
      <c r="AB501" s="108"/>
      <c r="AC501" s="108"/>
      <c r="AD501" s="191"/>
      <c r="AE501" s="108"/>
      <c r="AF501" s="108"/>
      <c r="AG501" s="108"/>
      <c r="AH501" s="191"/>
      <c r="AI501" s="108"/>
      <c r="AJ501" s="108"/>
      <c r="AK501" s="108"/>
      <c r="AL501" s="191"/>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row>
    <row r="502" spans="1:58" ht="30" customHeight="1">
      <c r="A502" s="108"/>
      <c r="B502" s="108"/>
      <c r="C502" s="108"/>
      <c r="D502" s="106"/>
      <c r="E502" s="108"/>
      <c r="F502" s="108"/>
      <c r="G502" s="106"/>
      <c r="H502" s="106"/>
      <c r="I502" s="106"/>
      <c r="J502" s="106"/>
      <c r="K502" s="106"/>
      <c r="L502" s="106"/>
      <c r="M502" s="108"/>
      <c r="N502" s="108"/>
      <c r="O502" s="108"/>
      <c r="P502" s="191"/>
      <c r="Q502" s="106"/>
      <c r="R502" s="108"/>
      <c r="S502" s="108"/>
      <c r="T502" s="108"/>
      <c r="U502" s="191"/>
      <c r="V502" s="191"/>
      <c r="W502" s="108"/>
      <c r="X502" s="108"/>
      <c r="Y502" s="108"/>
      <c r="Z502" s="108"/>
      <c r="AA502" s="108"/>
      <c r="AB502" s="108"/>
      <c r="AC502" s="108"/>
      <c r="AD502" s="191"/>
      <c r="AE502" s="108"/>
      <c r="AF502" s="108"/>
      <c r="AG502" s="108"/>
      <c r="AH502" s="191"/>
      <c r="AI502" s="108"/>
      <c r="AJ502" s="108"/>
      <c r="AK502" s="108"/>
      <c r="AL502" s="191"/>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row>
    <row r="503" spans="1:58" ht="30" customHeight="1">
      <c r="A503" s="108"/>
      <c r="B503" s="108"/>
      <c r="C503" s="108"/>
      <c r="D503" s="106"/>
      <c r="E503" s="108"/>
      <c r="F503" s="108"/>
      <c r="G503" s="106"/>
      <c r="H503" s="106"/>
      <c r="I503" s="106"/>
      <c r="J503" s="106"/>
      <c r="K503" s="106"/>
      <c r="L503" s="106"/>
      <c r="M503" s="108"/>
      <c r="N503" s="108"/>
      <c r="O503" s="108"/>
      <c r="P503" s="191"/>
      <c r="Q503" s="106"/>
      <c r="R503" s="108"/>
      <c r="S503" s="108"/>
      <c r="T503" s="108"/>
      <c r="U503" s="191"/>
      <c r="V503" s="191"/>
      <c r="W503" s="108"/>
      <c r="X503" s="108"/>
      <c r="Y503" s="108"/>
      <c r="Z503" s="108"/>
      <c r="AA503" s="108"/>
      <c r="AB503" s="108"/>
      <c r="AC503" s="108"/>
      <c r="AD503" s="191"/>
      <c r="AE503" s="108"/>
      <c r="AF503" s="108"/>
      <c r="AG503" s="108"/>
      <c r="AH503" s="191"/>
      <c r="AI503" s="108"/>
      <c r="AJ503" s="108"/>
      <c r="AK503" s="108"/>
      <c r="AL503" s="191"/>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row>
    <row r="504" spans="1:58" ht="30" customHeight="1">
      <c r="A504" s="108"/>
      <c r="B504" s="108"/>
      <c r="C504" s="108"/>
      <c r="D504" s="106"/>
      <c r="E504" s="108"/>
      <c r="F504" s="108"/>
      <c r="G504" s="106"/>
      <c r="H504" s="106"/>
      <c r="I504" s="106"/>
      <c r="J504" s="106"/>
      <c r="K504" s="106"/>
      <c r="L504" s="106"/>
      <c r="M504" s="108"/>
      <c r="N504" s="108"/>
      <c r="O504" s="108"/>
      <c r="P504" s="191"/>
      <c r="Q504" s="106"/>
      <c r="R504" s="108"/>
      <c r="S504" s="108"/>
      <c r="T504" s="108"/>
      <c r="U504" s="191"/>
      <c r="V504" s="191"/>
      <c r="W504" s="108"/>
      <c r="X504" s="108"/>
      <c r="Y504" s="108"/>
      <c r="Z504" s="108"/>
      <c r="AA504" s="108"/>
      <c r="AB504" s="108"/>
      <c r="AC504" s="108"/>
      <c r="AD504" s="191"/>
      <c r="AE504" s="108"/>
      <c r="AF504" s="108"/>
      <c r="AG504" s="108"/>
      <c r="AH504" s="191"/>
      <c r="AI504" s="108"/>
      <c r="AJ504" s="108"/>
      <c r="AK504" s="108"/>
      <c r="AL504" s="191"/>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row>
    <row r="505" spans="1:58" ht="30" customHeight="1">
      <c r="A505" s="108"/>
      <c r="B505" s="108"/>
      <c r="C505" s="108"/>
      <c r="D505" s="106"/>
      <c r="E505" s="108"/>
      <c r="F505" s="108"/>
      <c r="G505" s="106"/>
      <c r="H505" s="106"/>
      <c r="I505" s="106"/>
      <c r="J505" s="106"/>
      <c r="K505" s="106"/>
      <c r="L505" s="106"/>
      <c r="M505" s="108"/>
      <c r="N505" s="108"/>
      <c r="O505" s="108"/>
      <c r="P505" s="191"/>
      <c r="Q505" s="106"/>
      <c r="R505" s="108"/>
      <c r="S505" s="108"/>
      <c r="T505" s="108"/>
      <c r="U505" s="191"/>
      <c r="V505" s="191"/>
      <c r="W505" s="108"/>
      <c r="X505" s="108"/>
      <c r="Y505" s="108"/>
      <c r="Z505" s="108"/>
      <c r="AA505" s="108"/>
      <c r="AB505" s="108"/>
      <c r="AC505" s="108"/>
      <c r="AD505" s="191"/>
      <c r="AE505" s="108"/>
      <c r="AF505" s="108"/>
      <c r="AG505" s="108"/>
      <c r="AH505" s="191"/>
      <c r="AI505" s="108"/>
      <c r="AJ505" s="108"/>
      <c r="AK505" s="108"/>
      <c r="AL505" s="191"/>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row>
    <row r="506" spans="1:58" ht="30" customHeight="1">
      <c r="A506" s="108"/>
      <c r="B506" s="108"/>
      <c r="C506" s="108"/>
      <c r="D506" s="106"/>
      <c r="E506" s="108"/>
      <c r="F506" s="108"/>
      <c r="G506" s="106"/>
      <c r="H506" s="106"/>
      <c r="I506" s="106"/>
      <c r="J506" s="106"/>
      <c r="K506" s="106"/>
      <c r="L506" s="106"/>
      <c r="M506" s="108"/>
      <c r="N506" s="108"/>
      <c r="O506" s="108"/>
      <c r="P506" s="191"/>
      <c r="Q506" s="106"/>
      <c r="R506" s="108"/>
      <c r="S506" s="108"/>
      <c r="T506" s="108"/>
      <c r="U506" s="191"/>
      <c r="V506" s="191"/>
      <c r="W506" s="108"/>
      <c r="X506" s="108"/>
      <c r="Y506" s="108"/>
      <c r="Z506" s="108"/>
      <c r="AA506" s="108"/>
      <c r="AB506" s="108"/>
      <c r="AC506" s="108"/>
      <c r="AD506" s="191"/>
      <c r="AE506" s="108"/>
      <c r="AF506" s="108"/>
      <c r="AG506" s="108"/>
      <c r="AH506" s="191"/>
      <c r="AI506" s="108"/>
      <c r="AJ506" s="108"/>
      <c r="AK506" s="108"/>
      <c r="AL506" s="191"/>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row>
    <row r="507" spans="1:58" ht="30" customHeight="1">
      <c r="A507" s="108"/>
      <c r="B507" s="108"/>
      <c r="C507" s="108"/>
      <c r="D507" s="106"/>
      <c r="E507" s="108"/>
      <c r="F507" s="108"/>
      <c r="G507" s="106"/>
      <c r="H507" s="106"/>
      <c r="I507" s="106"/>
      <c r="J507" s="106"/>
      <c r="K507" s="106"/>
      <c r="L507" s="106"/>
      <c r="M507" s="108"/>
      <c r="N507" s="108"/>
      <c r="O507" s="108"/>
      <c r="P507" s="191"/>
      <c r="Q507" s="106"/>
      <c r="R507" s="108"/>
      <c r="S507" s="108"/>
      <c r="T507" s="108"/>
      <c r="U507" s="191"/>
      <c r="V507" s="191"/>
      <c r="W507" s="108"/>
      <c r="X507" s="108"/>
      <c r="Y507" s="108"/>
      <c r="Z507" s="108"/>
      <c r="AA507" s="108"/>
      <c r="AB507" s="108"/>
      <c r="AC507" s="108"/>
      <c r="AD507" s="191"/>
      <c r="AE507" s="108"/>
      <c r="AF507" s="108"/>
      <c r="AG507" s="108"/>
      <c r="AH507" s="191"/>
      <c r="AI507" s="108"/>
      <c r="AJ507" s="108"/>
      <c r="AK507" s="108"/>
      <c r="AL507" s="191"/>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row>
    <row r="508" spans="1:58" ht="30" customHeight="1">
      <c r="A508" s="108"/>
      <c r="B508" s="108"/>
      <c r="C508" s="108"/>
      <c r="D508" s="106"/>
      <c r="E508" s="108"/>
      <c r="F508" s="108"/>
      <c r="G508" s="106"/>
      <c r="H508" s="106"/>
      <c r="I508" s="106"/>
      <c r="J508" s="106"/>
      <c r="K508" s="106"/>
      <c r="L508" s="106"/>
      <c r="M508" s="108"/>
      <c r="N508" s="108"/>
      <c r="O508" s="108"/>
      <c r="P508" s="191"/>
      <c r="Q508" s="106"/>
      <c r="R508" s="108"/>
      <c r="S508" s="108"/>
      <c r="T508" s="108"/>
      <c r="U508" s="191"/>
      <c r="V508" s="191"/>
      <c r="W508" s="108"/>
      <c r="X508" s="108"/>
      <c r="Y508" s="108"/>
      <c r="Z508" s="108"/>
      <c r="AA508" s="108"/>
      <c r="AB508" s="108"/>
      <c r="AC508" s="108"/>
      <c r="AD508" s="191"/>
      <c r="AE508" s="108"/>
      <c r="AF508" s="108"/>
      <c r="AG508" s="108"/>
      <c r="AH508" s="191"/>
      <c r="AI508" s="108"/>
      <c r="AJ508" s="108"/>
      <c r="AK508" s="108"/>
      <c r="AL508" s="191"/>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row>
    <row r="509" spans="1:58" ht="30" customHeight="1">
      <c r="A509" s="108"/>
      <c r="B509" s="108"/>
      <c r="C509" s="108"/>
      <c r="D509" s="106"/>
      <c r="E509" s="108"/>
      <c r="F509" s="108"/>
      <c r="G509" s="106"/>
      <c r="H509" s="106"/>
      <c r="I509" s="106"/>
      <c r="J509" s="106"/>
      <c r="K509" s="106"/>
      <c r="L509" s="106"/>
      <c r="M509" s="108"/>
      <c r="N509" s="108"/>
      <c r="O509" s="108"/>
      <c r="P509" s="191"/>
      <c r="Q509" s="106"/>
      <c r="R509" s="108"/>
      <c r="S509" s="108"/>
      <c r="T509" s="108"/>
      <c r="U509" s="191"/>
      <c r="V509" s="191"/>
      <c r="W509" s="108"/>
      <c r="X509" s="108"/>
      <c r="Y509" s="108"/>
      <c r="Z509" s="108"/>
      <c r="AA509" s="108"/>
      <c r="AB509" s="108"/>
      <c r="AC509" s="108"/>
      <c r="AD509" s="191"/>
      <c r="AE509" s="108"/>
      <c r="AF509" s="108"/>
      <c r="AG509" s="108"/>
      <c r="AH509" s="191"/>
      <c r="AI509" s="108"/>
      <c r="AJ509" s="108"/>
      <c r="AK509" s="108"/>
      <c r="AL509" s="191"/>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row>
    <row r="510" spans="1:58" ht="30" customHeight="1">
      <c r="A510" s="108"/>
      <c r="B510" s="108"/>
      <c r="C510" s="108"/>
      <c r="D510" s="106"/>
      <c r="E510" s="108"/>
      <c r="F510" s="108"/>
      <c r="G510" s="106"/>
      <c r="H510" s="106"/>
      <c r="I510" s="106"/>
      <c r="J510" s="106"/>
      <c r="K510" s="106"/>
      <c r="L510" s="106"/>
      <c r="M510" s="108"/>
      <c r="N510" s="108"/>
      <c r="O510" s="108"/>
      <c r="P510" s="191"/>
      <c r="Q510" s="106"/>
      <c r="R510" s="108"/>
      <c r="S510" s="108"/>
      <c r="T510" s="108"/>
      <c r="U510" s="191"/>
      <c r="V510" s="191"/>
      <c r="W510" s="108"/>
      <c r="X510" s="108"/>
      <c r="Y510" s="108"/>
      <c r="Z510" s="108"/>
      <c r="AA510" s="108"/>
      <c r="AB510" s="108"/>
      <c r="AC510" s="108"/>
      <c r="AD510" s="191"/>
      <c r="AE510" s="108"/>
      <c r="AF510" s="108"/>
      <c r="AG510" s="108"/>
      <c r="AH510" s="191"/>
      <c r="AI510" s="108"/>
      <c r="AJ510" s="108"/>
      <c r="AK510" s="108"/>
      <c r="AL510" s="191"/>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row>
    <row r="511" spans="1:58" ht="30" customHeight="1">
      <c r="A511" s="108"/>
      <c r="B511" s="108"/>
      <c r="C511" s="108"/>
      <c r="D511" s="106"/>
      <c r="E511" s="108"/>
      <c r="F511" s="108"/>
      <c r="G511" s="106"/>
      <c r="H511" s="106"/>
      <c r="I511" s="106"/>
      <c r="J511" s="106"/>
      <c r="K511" s="106"/>
      <c r="L511" s="106"/>
      <c r="M511" s="108"/>
      <c r="N511" s="108"/>
      <c r="O511" s="108"/>
      <c r="P511" s="191"/>
      <c r="Q511" s="106"/>
      <c r="R511" s="108"/>
      <c r="S511" s="108"/>
      <c r="T511" s="108"/>
      <c r="U511" s="191"/>
      <c r="V511" s="191"/>
      <c r="W511" s="108"/>
      <c r="X511" s="108"/>
      <c r="Y511" s="108"/>
      <c r="Z511" s="108"/>
      <c r="AA511" s="108"/>
      <c r="AB511" s="108"/>
      <c r="AC511" s="108"/>
      <c r="AD511" s="191"/>
      <c r="AE511" s="108"/>
      <c r="AF511" s="108"/>
      <c r="AG511" s="108"/>
      <c r="AH511" s="191"/>
      <c r="AI511" s="108"/>
      <c r="AJ511" s="108"/>
      <c r="AK511" s="108"/>
      <c r="AL511" s="191"/>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row>
    <row r="512" spans="1:58" ht="30" customHeight="1">
      <c r="A512" s="108"/>
      <c r="B512" s="108"/>
      <c r="C512" s="108"/>
      <c r="D512" s="106"/>
      <c r="E512" s="108"/>
      <c r="F512" s="108"/>
      <c r="G512" s="106"/>
      <c r="H512" s="106"/>
      <c r="I512" s="106"/>
      <c r="J512" s="106"/>
      <c r="K512" s="106"/>
      <c r="L512" s="106"/>
      <c r="M512" s="108"/>
      <c r="N512" s="108"/>
      <c r="O512" s="108"/>
      <c r="P512" s="191"/>
      <c r="Q512" s="106"/>
      <c r="R512" s="108"/>
      <c r="S512" s="108"/>
      <c r="T512" s="108"/>
      <c r="U512" s="191"/>
      <c r="V512" s="191"/>
      <c r="W512" s="108"/>
      <c r="X512" s="108"/>
      <c r="Y512" s="108"/>
      <c r="Z512" s="108"/>
      <c r="AA512" s="108"/>
      <c r="AB512" s="108"/>
      <c r="AC512" s="108"/>
      <c r="AD512" s="191"/>
      <c r="AE512" s="108"/>
      <c r="AF512" s="108"/>
      <c r="AG512" s="108"/>
      <c r="AH512" s="191"/>
      <c r="AI512" s="108"/>
      <c r="AJ512" s="108"/>
      <c r="AK512" s="108"/>
      <c r="AL512" s="191"/>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row>
    <row r="513" spans="1:58" ht="30" customHeight="1">
      <c r="A513" s="108"/>
      <c r="B513" s="108"/>
      <c r="C513" s="108"/>
      <c r="D513" s="106"/>
      <c r="E513" s="108"/>
      <c r="F513" s="108"/>
      <c r="G513" s="106"/>
      <c r="H513" s="106"/>
      <c r="I513" s="106"/>
      <c r="J513" s="106"/>
      <c r="K513" s="106"/>
      <c r="L513" s="106"/>
      <c r="M513" s="108"/>
      <c r="N513" s="108"/>
      <c r="O513" s="108"/>
      <c r="P513" s="191"/>
      <c r="Q513" s="106"/>
      <c r="R513" s="108"/>
      <c r="S513" s="108"/>
      <c r="T513" s="108"/>
      <c r="U513" s="191"/>
      <c r="V513" s="191"/>
      <c r="W513" s="108"/>
      <c r="X513" s="108"/>
      <c r="Y513" s="108"/>
      <c r="Z513" s="108"/>
      <c r="AA513" s="108"/>
      <c r="AB513" s="108"/>
      <c r="AC513" s="108"/>
      <c r="AD513" s="191"/>
      <c r="AE513" s="108"/>
      <c r="AF513" s="108"/>
      <c r="AG513" s="108"/>
      <c r="AH513" s="191"/>
      <c r="AI513" s="108"/>
      <c r="AJ513" s="108"/>
      <c r="AK513" s="108"/>
      <c r="AL513" s="191"/>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row>
    <row r="514" spans="1:58" ht="30" customHeight="1">
      <c r="A514" s="108"/>
      <c r="B514" s="108"/>
      <c r="C514" s="108"/>
      <c r="D514" s="106"/>
      <c r="E514" s="108"/>
      <c r="F514" s="108"/>
      <c r="G514" s="106"/>
      <c r="H514" s="106"/>
      <c r="I514" s="106"/>
      <c r="J514" s="106"/>
      <c r="K514" s="106"/>
      <c r="L514" s="106"/>
      <c r="M514" s="108"/>
      <c r="N514" s="108"/>
      <c r="O514" s="108"/>
      <c r="P514" s="191"/>
      <c r="Q514" s="106"/>
      <c r="R514" s="108"/>
      <c r="S514" s="108"/>
      <c r="T514" s="108"/>
      <c r="U514" s="191"/>
      <c r="V514" s="191"/>
      <c r="W514" s="108"/>
      <c r="X514" s="108"/>
      <c r="Y514" s="108"/>
      <c r="Z514" s="108"/>
      <c r="AA514" s="108"/>
      <c r="AB514" s="108"/>
      <c r="AC514" s="108"/>
      <c r="AD514" s="191"/>
      <c r="AE514" s="108"/>
      <c r="AF514" s="108"/>
      <c r="AG514" s="108"/>
      <c r="AH514" s="191"/>
      <c r="AI514" s="108"/>
      <c r="AJ514" s="108"/>
      <c r="AK514" s="108"/>
      <c r="AL514" s="191"/>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row>
    <row r="515" spans="1:58" ht="30" customHeight="1">
      <c r="A515" s="108"/>
      <c r="B515" s="108"/>
      <c r="C515" s="108"/>
      <c r="D515" s="106"/>
      <c r="E515" s="108"/>
      <c r="F515" s="108"/>
      <c r="G515" s="106"/>
      <c r="H515" s="106"/>
      <c r="I515" s="106"/>
      <c r="J515" s="106"/>
      <c r="K515" s="106"/>
      <c r="L515" s="106"/>
      <c r="M515" s="108"/>
      <c r="N515" s="108"/>
      <c r="O515" s="108"/>
      <c r="P515" s="191"/>
      <c r="Q515" s="106"/>
      <c r="R515" s="108"/>
      <c r="S515" s="108"/>
      <c r="T515" s="108"/>
      <c r="U515" s="191"/>
      <c r="V515" s="191"/>
      <c r="W515" s="108"/>
      <c r="X515" s="108"/>
      <c r="Y515" s="108"/>
      <c r="Z515" s="108"/>
      <c r="AA515" s="108"/>
      <c r="AB515" s="108"/>
      <c r="AC515" s="108"/>
      <c r="AD515" s="191"/>
      <c r="AE515" s="108"/>
      <c r="AF515" s="108"/>
      <c r="AG515" s="108"/>
      <c r="AH515" s="191"/>
      <c r="AI515" s="108"/>
      <c r="AJ515" s="108"/>
      <c r="AK515" s="108"/>
      <c r="AL515" s="191"/>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row>
    <row r="516" spans="1:58" ht="30" customHeight="1">
      <c r="A516" s="108"/>
      <c r="B516" s="108"/>
      <c r="C516" s="108"/>
      <c r="D516" s="106"/>
      <c r="E516" s="108"/>
      <c r="F516" s="108"/>
      <c r="G516" s="106"/>
      <c r="H516" s="106"/>
      <c r="I516" s="106"/>
      <c r="J516" s="106"/>
      <c r="K516" s="106"/>
      <c r="L516" s="106"/>
      <c r="M516" s="108"/>
      <c r="N516" s="108"/>
      <c r="O516" s="108"/>
      <c r="P516" s="191"/>
      <c r="Q516" s="106"/>
      <c r="R516" s="108"/>
      <c r="S516" s="108"/>
      <c r="T516" s="108"/>
      <c r="U516" s="191"/>
      <c r="V516" s="191"/>
      <c r="W516" s="108"/>
      <c r="X516" s="108"/>
      <c r="Y516" s="108"/>
      <c r="Z516" s="108"/>
      <c r="AA516" s="108"/>
      <c r="AB516" s="108"/>
      <c r="AC516" s="108"/>
      <c r="AD516" s="191"/>
      <c r="AE516" s="108"/>
      <c r="AF516" s="108"/>
      <c r="AG516" s="108"/>
      <c r="AH516" s="191"/>
      <c r="AI516" s="108"/>
      <c r="AJ516" s="108"/>
      <c r="AK516" s="108"/>
      <c r="AL516" s="191"/>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row>
    <row r="517" spans="1:58" ht="30" customHeight="1">
      <c r="A517" s="108"/>
      <c r="B517" s="108"/>
      <c r="C517" s="108"/>
      <c r="D517" s="106"/>
      <c r="E517" s="108"/>
      <c r="F517" s="108"/>
      <c r="G517" s="106"/>
      <c r="H517" s="106"/>
      <c r="I517" s="106"/>
      <c r="J517" s="106"/>
      <c r="K517" s="106"/>
      <c r="L517" s="106"/>
      <c r="M517" s="108"/>
      <c r="N517" s="108"/>
      <c r="O517" s="108"/>
      <c r="P517" s="191"/>
      <c r="Q517" s="106"/>
      <c r="R517" s="108"/>
      <c r="S517" s="108"/>
      <c r="T517" s="108"/>
      <c r="U517" s="191"/>
      <c r="V517" s="191"/>
      <c r="W517" s="108"/>
      <c r="X517" s="108"/>
      <c r="Y517" s="108"/>
      <c r="Z517" s="108"/>
      <c r="AA517" s="108"/>
      <c r="AB517" s="108"/>
      <c r="AC517" s="108"/>
      <c r="AD517" s="191"/>
      <c r="AE517" s="108"/>
      <c r="AF517" s="108"/>
      <c r="AG517" s="108"/>
      <c r="AH517" s="191"/>
      <c r="AI517" s="108"/>
      <c r="AJ517" s="108"/>
      <c r="AK517" s="108"/>
      <c r="AL517" s="191"/>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row>
    <row r="518" spans="1:58" ht="30" customHeight="1">
      <c r="A518" s="108"/>
      <c r="B518" s="108"/>
      <c r="C518" s="108"/>
      <c r="D518" s="106"/>
      <c r="E518" s="108"/>
      <c r="F518" s="108"/>
      <c r="G518" s="106"/>
      <c r="H518" s="106"/>
      <c r="I518" s="106"/>
      <c r="J518" s="106"/>
      <c r="K518" s="106"/>
      <c r="L518" s="106"/>
      <c r="M518" s="108"/>
      <c r="N518" s="108"/>
      <c r="O518" s="108"/>
      <c r="P518" s="191"/>
      <c r="Q518" s="106"/>
      <c r="R518" s="108"/>
      <c r="S518" s="108"/>
      <c r="T518" s="108"/>
      <c r="U518" s="191"/>
      <c r="V518" s="191"/>
      <c r="W518" s="108"/>
      <c r="X518" s="108"/>
      <c r="Y518" s="108"/>
      <c r="Z518" s="108"/>
      <c r="AA518" s="108"/>
      <c r="AB518" s="108"/>
      <c r="AC518" s="108"/>
      <c r="AD518" s="191"/>
      <c r="AE518" s="108"/>
      <c r="AF518" s="108"/>
      <c r="AG518" s="108"/>
      <c r="AH518" s="191"/>
      <c r="AI518" s="108"/>
      <c r="AJ518" s="108"/>
      <c r="AK518" s="108"/>
      <c r="AL518" s="191"/>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row>
    <row r="519" spans="1:58" ht="30" customHeight="1">
      <c r="A519" s="108"/>
      <c r="B519" s="108"/>
      <c r="C519" s="108"/>
      <c r="D519" s="106"/>
      <c r="E519" s="108"/>
      <c r="F519" s="108"/>
      <c r="G519" s="106"/>
      <c r="H519" s="106"/>
      <c r="I519" s="106"/>
      <c r="J519" s="106"/>
      <c r="K519" s="106"/>
      <c r="L519" s="106"/>
      <c r="M519" s="108"/>
      <c r="N519" s="108"/>
      <c r="O519" s="108"/>
      <c r="P519" s="191"/>
      <c r="Q519" s="106"/>
      <c r="R519" s="108"/>
      <c r="S519" s="108"/>
      <c r="T519" s="108"/>
      <c r="U519" s="191"/>
      <c r="V519" s="191"/>
      <c r="W519" s="108"/>
      <c r="X519" s="108"/>
      <c r="Y519" s="108"/>
      <c r="Z519" s="108"/>
      <c r="AA519" s="108"/>
      <c r="AB519" s="108"/>
      <c r="AC519" s="108"/>
      <c r="AD519" s="191"/>
      <c r="AE519" s="108"/>
      <c r="AF519" s="108"/>
      <c r="AG519" s="108"/>
      <c r="AH519" s="191"/>
      <c r="AI519" s="108"/>
      <c r="AJ519" s="108"/>
      <c r="AK519" s="108"/>
      <c r="AL519" s="191"/>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row>
    <row r="520" spans="1:58" ht="30" customHeight="1">
      <c r="A520" s="108"/>
      <c r="B520" s="108"/>
      <c r="C520" s="108"/>
      <c r="D520" s="106"/>
      <c r="E520" s="108"/>
      <c r="F520" s="108"/>
      <c r="G520" s="106"/>
      <c r="H520" s="106"/>
      <c r="I520" s="106"/>
      <c r="J520" s="106"/>
      <c r="K520" s="106"/>
      <c r="L520" s="106"/>
      <c r="M520" s="108"/>
      <c r="N520" s="108"/>
      <c r="O520" s="108"/>
      <c r="P520" s="191"/>
      <c r="Q520" s="106"/>
      <c r="R520" s="108"/>
      <c r="S520" s="108"/>
      <c r="T520" s="108"/>
      <c r="U520" s="191"/>
      <c r="V520" s="191"/>
      <c r="W520" s="108"/>
      <c r="X520" s="108"/>
      <c r="Y520" s="108"/>
      <c r="Z520" s="108"/>
      <c r="AA520" s="108"/>
      <c r="AB520" s="108"/>
      <c r="AC520" s="108"/>
      <c r="AD520" s="191"/>
      <c r="AE520" s="108"/>
      <c r="AF520" s="108"/>
      <c r="AG520" s="108"/>
      <c r="AH520" s="191"/>
      <c r="AI520" s="108"/>
      <c r="AJ520" s="108"/>
      <c r="AK520" s="108"/>
      <c r="AL520" s="191"/>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row>
    <row r="521" spans="1:58" ht="30" customHeight="1">
      <c r="A521" s="108"/>
      <c r="B521" s="108"/>
      <c r="C521" s="108"/>
      <c r="D521" s="106"/>
      <c r="E521" s="108"/>
      <c r="F521" s="108"/>
      <c r="G521" s="106"/>
      <c r="H521" s="106"/>
      <c r="I521" s="106"/>
      <c r="J521" s="106"/>
      <c r="K521" s="106"/>
      <c r="L521" s="106"/>
      <c r="M521" s="108"/>
      <c r="N521" s="108"/>
      <c r="O521" s="108"/>
      <c r="P521" s="191"/>
      <c r="Q521" s="106"/>
      <c r="R521" s="108"/>
      <c r="S521" s="108"/>
      <c r="T521" s="108"/>
      <c r="U521" s="191"/>
      <c r="V521" s="191"/>
      <c r="W521" s="108"/>
      <c r="X521" s="108"/>
      <c r="Y521" s="108"/>
      <c r="Z521" s="108"/>
      <c r="AA521" s="108"/>
      <c r="AB521" s="108"/>
      <c r="AC521" s="108"/>
      <c r="AD521" s="191"/>
      <c r="AE521" s="108"/>
      <c r="AF521" s="108"/>
      <c r="AG521" s="108"/>
      <c r="AH521" s="191"/>
      <c r="AI521" s="108"/>
      <c r="AJ521" s="108"/>
      <c r="AK521" s="108"/>
      <c r="AL521" s="191"/>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row>
    <row r="522" spans="1:58" ht="30" customHeight="1">
      <c r="A522" s="108"/>
      <c r="B522" s="108"/>
      <c r="C522" s="108"/>
      <c r="D522" s="106"/>
      <c r="E522" s="108"/>
      <c r="F522" s="108"/>
      <c r="G522" s="106"/>
      <c r="H522" s="106"/>
      <c r="I522" s="106"/>
      <c r="J522" s="106"/>
      <c r="K522" s="106"/>
      <c r="L522" s="106"/>
      <c r="M522" s="108"/>
      <c r="N522" s="108"/>
      <c r="O522" s="108"/>
      <c r="P522" s="191"/>
      <c r="Q522" s="106"/>
      <c r="R522" s="108"/>
      <c r="S522" s="108"/>
      <c r="T522" s="108"/>
      <c r="U522" s="191"/>
      <c r="V522" s="191"/>
      <c r="W522" s="108"/>
      <c r="X522" s="108"/>
      <c r="Y522" s="108"/>
      <c r="Z522" s="108"/>
      <c r="AA522" s="108"/>
      <c r="AB522" s="108"/>
      <c r="AC522" s="108"/>
      <c r="AD522" s="191"/>
      <c r="AE522" s="108"/>
      <c r="AF522" s="108"/>
      <c r="AG522" s="108"/>
      <c r="AH522" s="191"/>
      <c r="AI522" s="108"/>
      <c r="AJ522" s="108"/>
      <c r="AK522" s="108"/>
      <c r="AL522" s="191"/>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row>
    <row r="523" spans="1:58" ht="30" customHeight="1">
      <c r="A523" s="108"/>
      <c r="B523" s="108"/>
      <c r="C523" s="108"/>
      <c r="D523" s="106"/>
      <c r="E523" s="108"/>
      <c r="F523" s="108"/>
      <c r="G523" s="106"/>
      <c r="H523" s="106"/>
      <c r="I523" s="106"/>
      <c r="J523" s="106"/>
      <c r="K523" s="106"/>
      <c r="L523" s="106"/>
      <c r="M523" s="108"/>
      <c r="N523" s="108"/>
      <c r="O523" s="108"/>
      <c r="P523" s="191"/>
      <c r="Q523" s="106"/>
      <c r="R523" s="108"/>
      <c r="S523" s="108"/>
      <c r="T523" s="108"/>
      <c r="U523" s="191"/>
      <c r="V523" s="191"/>
      <c r="W523" s="108"/>
      <c r="X523" s="108"/>
      <c r="Y523" s="108"/>
      <c r="Z523" s="108"/>
      <c r="AA523" s="108"/>
      <c r="AB523" s="108"/>
      <c r="AC523" s="108"/>
      <c r="AD523" s="191"/>
      <c r="AE523" s="108"/>
      <c r="AF523" s="108"/>
      <c r="AG523" s="108"/>
      <c r="AH523" s="191"/>
      <c r="AI523" s="108"/>
      <c r="AJ523" s="108"/>
      <c r="AK523" s="108"/>
      <c r="AL523" s="191"/>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row>
    <row r="524" spans="1:58" ht="30" customHeight="1">
      <c r="A524" s="108"/>
      <c r="B524" s="108"/>
      <c r="C524" s="108"/>
      <c r="D524" s="106"/>
      <c r="E524" s="108"/>
      <c r="F524" s="108"/>
      <c r="G524" s="106"/>
      <c r="H524" s="106"/>
      <c r="I524" s="106"/>
      <c r="J524" s="106"/>
      <c r="K524" s="106"/>
      <c r="L524" s="106"/>
      <c r="M524" s="108"/>
      <c r="N524" s="108"/>
      <c r="O524" s="108"/>
      <c r="P524" s="191"/>
      <c r="Q524" s="106"/>
      <c r="R524" s="108"/>
      <c r="S524" s="108"/>
      <c r="T524" s="108"/>
      <c r="U524" s="191"/>
      <c r="V524" s="191"/>
      <c r="W524" s="108"/>
      <c r="X524" s="108"/>
      <c r="Y524" s="108"/>
      <c r="Z524" s="108"/>
      <c r="AA524" s="108"/>
      <c r="AB524" s="108"/>
      <c r="AC524" s="108"/>
      <c r="AD524" s="191"/>
      <c r="AE524" s="108"/>
      <c r="AF524" s="108"/>
      <c r="AG524" s="108"/>
      <c r="AH524" s="191"/>
      <c r="AI524" s="108"/>
      <c r="AJ524" s="108"/>
      <c r="AK524" s="108"/>
      <c r="AL524" s="191"/>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row>
    <row r="525" spans="1:58" ht="30" customHeight="1">
      <c r="A525" s="108"/>
      <c r="B525" s="108"/>
      <c r="C525" s="108"/>
      <c r="D525" s="106"/>
      <c r="E525" s="108"/>
      <c r="F525" s="108"/>
      <c r="G525" s="106"/>
      <c r="H525" s="106"/>
      <c r="I525" s="106"/>
      <c r="J525" s="106"/>
      <c r="K525" s="106"/>
      <c r="L525" s="106"/>
      <c r="M525" s="108"/>
      <c r="N525" s="108"/>
      <c r="O525" s="108"/>
      <c r="P525" s="191"/>
      <c r="Q525" s="106"/>
      <c r="R525" s="108"/>
      <c r="S525" s="108"/>
      <c r="T525" s="108"/>
      <c r="U525" s="191"/>
      <c r="V525" s="191"/>
      <c r="W525" s="108"/>
      <c r="X525" s="108"/>
      <c r="Y525" s="108"/>
      <c r="Z525" s="108"/>
      <c r="AA525" s="108"/>
      <c r="AB525" s="108"/>
      <c r="AC525" s="108"/>
      <c r="AD525" s="191"/>
      <c r="AE525" s="108"/>
      <c r="AF525" s="108"/>
      <c r="AG525" s="108"/>
      <c r="AH525" s="191"/>
      <c r="AI525" s="108"/>
      <c r="AJ525" s="108"/>
      <c r="AK525" s="108"/>
      <c r="AL525" s="191"/>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row>
    <row r="526" spans="1:58" ht="30" customHeight="1">
      <c r="A526" s="108"/>
      <c r="B526" s="108"/>
      <c r="C526" s="108"/>
      <c r="D526" s="106"/>
      <c r="E526" s="108"/>
      <c r="F526" s="108"/>
      <c r="G526" s="106"/>
      <c r="H526" s="106"/>
      <c r="I526" s="106"/>
      <c r="J526" s="106"/>
      <c r="K526" s="106"/>
      <c r="L526" s="106"/>
      <c r="M526" s="108"/>
      <c r="N526" s="108"/>
      <c r="O526" s="108"/>
      <c r="P526" s="191"/>
      <c r="Q526" s="106"/>
      <c r="R526" s="108"/>
      <c r="S526" s="108"/>
      <c r="T526" s="108"/>
      <c r="U526" s="191"/>
      <c r="V526" s="191"/>
      <c r="W526" s="108"/>
      <c r="X526" s="108"/>
      <c r="Y526" s="108"/>
      <c r="Z526" s="108"/>
      <c r="AA526" s="108"/>
      <c r="AB526" s="108"/>
      <c r="AC526" s="108"/>
      <c r="AD526" s="191"/>
      <c r="AE526" s="108"/>
      <c r="AF526" s="108"/>
      <c r="AG526" s="108"/>
      <c r="AH526" s="191"/>
      <c r="AI526" s="108"/>
      <c r="AJ526" s="108"/>
      <c r="AK526" s="108"/>
      <c r="AL526" s="191"/>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row>
    <row r="527" spans="1:58" ht="30" customHeight="1">
      <c r="A527" s="108"/>
      <c r="B527" s="108"/>
      <c r="C527" s="108"/>
      <c r="D527" s="106"/>
      <c r="E527" s="108"/>
      <c r="F527" s="108"/>
      <c r="G527" s="106"/>
      <c r="H527" s="106"/>
      <c r="I527" s="106"/>
      <c r="J527" s="106"/>
      <c r="K527" s="106"/>
      <c r="L527" s="106"/>
      <c r="M527" s="108"/>
      <c r="N527" s="108"/>
      <c r="O527" s="108"/>
      <c r="P527" s="191"/>
      <c r="Q527" s="106"/>
      <c r="R527" s="108"/>
      <c r="S527" s="108"/>
      <c r="T527" s="108"/>
      <c r="U527" s="191"/>
      <c r="V527" s="191"/>
      <c r="W527" s="108"/>
      <c r="X527" s="108"/>
      <c r="Y527" s="108"/>
      <c r="Z527" s="108"/>
      <c r="AA527" s="108"/>
      <c r="AB527" s="108"/>
      <c r="AC527" s="108"/>
      <c r="AD527" s="191"/>
      <c r="AE527" s="108"/>
      <c r="AF527" s="108"/>
      <c r="AG527" s="108"/>
      <c r="AH527" s="191"/>
      <c r="AI527" s="108"/>
      <c r="AJ527" s="108"/>
      <c r="AK527" s="108"/>
      <c r="AL527" s="191"/>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row>
    <row r="528" spans="1:58" ht="30" customHeight="1">
      <c r="A528" s="108"/>
      <c r="B528" s="108"/>
      <c r="C528" s="108"/>
      <c r="D528" s="106"/>
      <c r="E528" s="108"/>
      <c r="F528" s="108"/>
      <c r="G528" s="106"/>
      <c r="H528" s="106"/>
      <c r="I528" s="106"/>
      <c r="J528" s="106"/>
      <c r="K528" s="106"/>
      <c r="L528" s="106"/>
      <c r="M528" s="108"/>
      <c r="N528" s="108"/>
      <c r="O528" s="108"/>
      <c r="P528" s="191"/>
      <c r="Q528" s="106"/>
      <c r="R528" s="108"/>
      <c r="S528" s="108"/>
      <c r="T528" s="108"/>
      <c r="U528" s="191"/>
      <c r="V528" s="191"/>
      <c r="W528" s="108"/>
      <c r="X528" s="108"/>
      <c r="Y528" s="108"/>
      <c r="Z528" s="108"/>
      <c r="AA528" s="108"/>
      <c r="AB528" s="108"/>
      <c r="AC528" s="108"/>
      <c r="AD528" s="191"/>
      <c r="AE528" s="108"/>
      <c r="AF528" s="108"/>
      <c r="AG528" s="108"/>
      <c r="AH528" s="191"/>
      <c r="AI528" s="108"/>
      <c r="AJ528" s="108"/>
      <c r="AK528" s="108"/>
      <c r="AL528" s="191"/>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row>
    <row r="529" spans="1:58" ht="30" customHeight="1">
      <c r="A529" s="108"/>
      <c r="B529" s="108"/>
      <c r="C529" s="108"/>
      <c r="D529" s="106"/>
      <c r="E529" s="108"/>
      <c r="F529" s="108"/>
      <c r="G529" s="106"/>
      <c r="H529" s="106"/>
      <c r="I529" s="106"/>
      <c r="J529" s="106"/>
      <c r="K529" s="106"/>
      <c r="L529" s="106"/>
      <c r="M529" s="108"/>
      <c r="N529" s="108"/>
      <c r="O529" s="108"/>
      <c r="P529" s="191"/>
      <c r="Q529" s="106"/>
      <c r="R529" s="108"/>
      <c r="S529" s="108"/>
      <c r="T529" s="108"/>
      <c r="U529" s="191"/>
      <c r="V529" s="191"/>
      <c r="W529" s="108"/>
      <c r="X529" s="108"/>
      <c r="Y529" s="108"/>
      <c r="Z529" s="108"/>
      <c r="AA529" s="108"/>
      <c r="AB529" s="108"/>
      <c r="AC529" s="108"/>
      <c r="AD529" s="191"/>
      <c r="AE529" s="108"/>
      <c r="AF529" s="108"/>
      <c r="AG529" s="108"/>
      <c r="AH529" s="191"/>
      <c r="AI529" s="108"/>
      <c r="AJ529" s="108"/>
      <c r="AK529" s="108"/>
      <c r="AL529" s="191"/>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row>
    <row r="530" spans="1:58" ht="30" customHeight="1">
      <c r="A530" s="108"/>
      <c r="B530" s="108"/>
      <c r="C530" s="108"/>
      <c r="D530" s="106"/>
      <c r="E530" s="108"/>
      <c r="F530" s="108"/>
      <c r="G530" s="106"/>
      <c r="H530" s="106"/>
      <c r="I530" s="106"/>
      <c r="J530" s="106"/>
      <c r="K530" s="106"/>
      <c r="L530" s="106"/>
      <c r="M530" s="108"/>
      <c r="N530" s="108"/>
      <c r="O530" s="108"/>
      <c r="P530" s="191"/>
      <c r="Q530" s="106"/>
      <c r="R530" s="108"/>
      <c r="S530" s="108"/>
      <c r="T530" s="108"/>
      <c r="U530" s="191"/>
      <c r="V530" s="191"/>
      <c r="W530" s="108"/>
      <c r="X530" s="108"/>
      <c r="Y530" s="108"/>
      <c r="Z530" s="108"/>
      <c r="AA530" s="108"/>
      <c r="AB530" s="108"/>
      <c r="AC530" s="108"/>
      <c r="AD530" s="191"/>
      <c r="AE530" s="108"/>
      <c r="AF530" s="108"/>
      <c r="AG530" s="108"/>
      <c r="AH530" s="191"/>
      <c r="AI530" s="108"/>
      <c r="AJ530" s="108"/>
      <c r="AK530" s="108"/>
      <c r="AL530" s="191"/>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row>
    <row r="531" spans="1:58" ht="30" customHeight="1">
      <c r="A531" s="108"/>
      <c r="B531" s="108"/>
      <c r="C531" s="108"/>
      <c r="D531" s="106"/>
      <c r="E531" s="108"/>
      <c r="F531" s="108"/>
      <c r="G531" s="106"/>
      <c r="H531" s="106"/>
      <c r="I531" s="106"/>
      <c r="J531" s="106"/>
      <c r="K531" s="106"/>
      <c r="L531" s="106"/>
      <c r="M531" s="108"/>
      <c r="N531" s="108"/>
      <c r="O531" s="108"/>
      <c r="P531" s="191"/>
      <c r="Q531" s="106"/>
      <c r="R531" s="108"/>
      <c r="S531" s="108"/>
      <c r="T531" s="108"/>
      <c r="U531" s="191"/>
      <c r="V531" s="191"/>
      <c r="W531" s="108"/>
      <c r="X531" s="108"/>
      <c r="Y531" s="108"/>
      <c r="Z531" s="108"/>
      <c r="AA531" s="108"/>
      <c r="AB531" s="108"/>
      <c r="AC531" s="108"/>
      <c r="AD531" s="191"/>
      <c r="AE531" s="108"/>
      <c r="AF531" s="108"/>
      <c r="AG531" s="108"/>
      <c r="AH531" s="191"/>
      <c r="AI531" s="108"/>
      <c r="AJ531" s="108"/>
      <c r="AK531" s="108"/>
      <c r="AL531" s="191"/>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row>
    <row r="532" spans="1:58" ht="30" customHeight="1">
      <c r="A532" s="108"/>
      <c r="B532" s="108"/>
      <c r="C532" s="108"/>
      <c r="D532" s="106"/>
      <c r="E532" s="108"/>
      <c r="F532" s="108"/>
      <c r="G532" s="106"/>
      <c r="H532" s="106"/>
      <c r="I532" s="106"/>
      <c r="J532" s="106"/>
      <c r="K532" s="106"/>
      <c r="L532" s="106"/>
      <c r="M532" s="108"/>
      <c r="N532" s="108"/>
      <c r="O532" s="108"/>
      <c r="P532" s="191"/>
      <c r="Q532" s="106"/>
      <c r="R532" s="108"/>
      <c r="S532" s="108"/>
      <c r="T532" s="108"/>
      <c r="U532" s="191"/>
      <c r="V532" s="191"/>
      <c r="W532" s="108"/>
      <c r="X532" s="108"/>
      <c r="Y532" s="108"/>
      <c r="Z532" s="108"/>
      <c r="AA532" s="108"/>
      <c r="AB532" s="108"/>
      <c r="AC532" s="108"/>
      <c r="AD532" s="191"/>
      <c r="AE532" s="108"/>
      <c r="AF532" s="108"/>
      <c r="AG532" s="108"/>
      <c r="AH532" s="191"/>
      <c r="AI532" s="108"/>
      <c r="AJ532" s="108"/>
      <c r="AK532" s="108"/>
      <c r="AL532" s="191"/>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row>
    <row r="533" spans="1:58" ht="30" customHeight="1">
      <c r="A533" s="108"/>
      <c r="B533" s="108"/>
      <c r="C533" s="108"/>
      <c r="D533" s="106"/>
      <c r="E533" s="108"/>
      <c r="F533" s="108"/>
      <c r="G533" s="106"/>
      <c r="H533" s="106"/>
      <c r="I533" s="106"/>
      <c r="J533" s="106"/>
      <c r="K533" s="106"/>
      <c r="L533" s="106"/>
      <c r="M533" s="108"/>
      <c r="N533" s="108"/>
      <c r="O533" s="108"/>
      <c r="P533" s="191"/>
      <c r="Q533" s="106"/>
      <c r="R533" s="108"/>
      <c r="S533" s="108"/>
      <c r="T533" s="108"/>
      <c r="U533" s="191"/>
      <c r="V533" s="191"/>
      <c r="W533" s="108"/>
      <c r="X533" s="108"/>
      <c r="Y533" s="108"/>
      <c r="Z533" s="108"/>
      <c r="AA533" s="108"/>
      <c r="AB533" s="108"/>
      <c r="AC533" s="108"/>
      <c r="AD533" s="191"/>
      <c r="AE533" s="108"/>
      <c r="AF533" s="108"/>
      <c r="AG533" s="108"/>
      <c r="AH533" s="191"/>
      <c r="AI533" s="108"/>
      <c r="AJ533" s="108"/>
      <c r="AK533" s="108"/>
      <c r="AL533" s="191"/>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row>
    <row r="534" spans="1:58" ht="30" customHeight="1">
      <c r="A534" s="108"/>
      <c r="B534" s="108"/>
      <c r="C534" s="108"/>
      <c r="D534" s="106"/>
      <c r="E534" s="108"/>
      <c r="F534" s="108"/>
      <c r="G534" s="106"/>
      <c r="H534" s="106"/>
      <c r="I534" s="106"/>
      <c r="J534" s="106"/>
      <c r="K534" s="106"/>
      <c r="L534" s="106"/>
      <c r="M534" s="108"/>
      <c r="N534" s="108"/>
      <c r="O534" s="108"/>
      <c r="P534" s="191"/>
      <c r="Q534" s="106"/>
      <c r="R534" s="108"/>
      <c r="S534" s="108"/>
      <c r="T534" s="108"/>
      <c r="U534" s="191"/>
      <c r="V534" s="191"/>
      <c r="W534" s="108"/>
      <c r="X534" s="108"/>
      <c r="Y534" s="108"/>
      <c r="Z534" s="108"/>
      <c r="AA534" s="108"/>
      <c r="AB534" s="108"/>
      <c r="AC534" s="108"/>
      <c r="AD534" s="191"/>
      <c r="AE534" s="108"/>
      <c r="AF534" s="108"/>
      <c r="AG534" s="108"/>
      <c r="AH534" s="191"/>
      <c r="AI534" s="108"/>
      <c r="AJ534" s="108"/>
      <c r="AK534" s="108"/>
      <c r="AL534" s="191"/>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row>
    <row r="535" spans="1:58" ht="30" customHeight="1">
      <c r="A535" s="108"/>
      <c r="B535" s="108"/>
      <c r="C535" s="108"/>
      <c r="D535" s="106"/>
      <c r="E535" s="108"/>
      <c r="F535" s="108"/>
      <c r="G535" s="106"/>
      <c r="H535" s="106"/>
      <c r="I535" s="106"/>
      <c r="J535" s="106"/>
      <c r="K535" s="106"/>
      <c r="L535" s="106"/>
      <c r="M535" s="108"/>
      <c r="N535" s="108"/>
      <c r="O535" s="108"/>
      <c r="P535" s="191"/>
      <c r="Q535" s="106"/>
      <c r="R535" s="108"/>
      <c r="S535" s="108"/>
      <c r="T535" s="108"/>
      <c r="U535" s="191"/>
      <c r="V535" s="191"/>
      <c r="W535" s="108"/>
      <c r="X535" s="108"/>
      <c r="Y535" s="108"/>
      <c r="Z535" s="108"/>
      <c r="AA535" s="108"/>
      <c r="AB535" s="108"/>
      <c r="AC535" s="108"/>
      <c r="AD535" s="191"/>
      <c r="AE535" s="108"/>
      <c r="AF535" s="108"/>
      <c r="AG535" s="108"/>
      <c r="AH535" s="191"/>
      <c r="AI535" s="108"/>
      <c r="AJ535" s="108"/>
      <c r="AK535" s="108"/>
      <c r="AL535" s="191"/>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row>
    <row r="536" spans="1:58" ht="30" customHeight="1">
      <c r="A536" s="108"/>
      <c r="B536" s="108"/>
      <c r="C536" s="108"/>
      <c r="D536" s="106"/>
      <c r="E536" s="108"/>
      <c r="F536" s="108"/>
      <c r="G536" s="106"/>
      <c r="H536" s="106"/>
      <c r="I536" s="106"/>
      <c r="J536" s="106"/>
      <c r="K536" s="106"/>
      <c r="L536" s="106"/>
      <c r="M536" s="108"/>
      <c r="N536" s="108"/>
      <c r="O536" s="108"/>
      <c r="P536" s="191"/>
      <c r="Q536" s="106"/>
      <c r="R536" s="108"/>
      <c r="S536" s="108"/>
      <c r="T536" s="108"/>
      <c r="U536" s="191"/>
      <c r="V536" s="191"/>
      <c r="W536" s="108"/>
      <c r="X536" s="108"/>
      <c r="Y536" s="108"/>
      <c r="Z536" s="108"/>
      <c r="AA536" s="108"/>
      <c r="AB536" s="108"/>
      <c r="AC536" s="108"/>
      <c r="AD536" s="191"/>
      <c r="AE536" s="108"/>
      <c r="AF536" s="108"/>
      <c r="AG536" s="108"/>
      <c r="AH536" s="191"/>
      <c r="AI536" s="108"/>
      <c r="AJ536" s="108"/>
      <c r="AK536" s="108"/>
      <c r="AL536" s="191"/>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row>
    <row r="537" spans="1:58" ht="30" customHeight="1">
      <c r="A537" s="108"/>
      <c r="B537" s="108"/>
      <c r="C537" s="108"/>
      <c r="D537" s="106"/>
      <c r="E537" s="108"/>
      <c r="F537" s="108"/>
      <c r="G537" s="106"/>
      <c r="H537" s="106"/>
      <c r="I537" s="106"/>
      <c r="J537" s="106"/>
      <c r="K537" s="106"/>
      <c r="L537" s="106"/>
      <c r="M537" s="108"/>
      <c r="N537" s="108"/>
      <c r="O537" s="108"/>
      <c r="P537" s="191"/>
      <c r="Q537" s="106"/>
      <c r="R537" s="108"/>
      <c r="S537" s="108"/>
      <c r="T537" s="108"/>
      <c r="U537" s="191"/>
      <c r="V537" s="191"/>
      <c r="W537" s="108"/>
      <c r="X537" s="108"/>
      <c r="Y537" s="108"/>
      <c r="Z537" s="108"/>
      <c r="AA537" s="108"/>
      <c r="AB537" s="108"/>
      <c r="AC537" s="108"/>
      <c r="AD537" s="191"/>
      <c r="AE537" s="108"/>
      <c r="AF537" s="108"/>
      <c r="AG537" s="108"/>
      <c r="AH537" s="191"/>
      <c r="AI537" s="108"/>
      <c r="AJ537" s="108"/>
      <c r="AK537" s="108"/>
      <c r="AL537" s="191"/>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row>
    <row r="538" spans="1:58" ht="30" customHeight="1">
      <c r="A538" s="108"/>
      <c r="B538" s="108"/>
      <c r="C538" s="108"/>
      <c r="D538" s="106"/>
      <c r="E538" s="108"/>
      <c r="F538" s="108"/>
      <c r="G538" s="106"/>
      <c r="H538" s="106"/>
      <c r="I538" s="106"/>
      <c r="J538" s="106"/>
      <c r="K538" s="106"/>
      <c r="L538" s="106"/>
      <c r="M538" s="108"/>
      <c r="N538" s="108"/>
      <c r="O538" s="108"/>
      <c r="P538" s="191"/>
      <c r="Q538" s="106"/>
      <c r="R538" s="108"/>
      <c r="S538" s="108"/>
      <c r="T538" s="108"/>
      <c r="U538" s="191"/>
      <c r="V538" s="191"/>
      <c r="W538" s="108"/>
      <c r="X538" s="108"/>
      <c r="Y538" s="108"/>
      <c r="Z538" s="108"/>
      <c r="AA538" s="108"/>
      <c r="AB538" s="108"/>
      <c r="AC538" s="108"/>
      <c r="AD538" s="191"/>
      <c r="AE538" s="108"/>
      <c r="AF538" s="108"/>
      <c r="AG538" s="108"/>
      <c r="AH538" s="191"/>
      <c r="AI538" s="108"/>
      <c r="AJ538" s="108"/>
      <c r="AK538" s="108"/>
      <c r="AL538" s="191"/>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row>
    <row r="539" spans="1:58" ht="30" customHeight="1">
      <c r="A539" s="108"/>
      <c r="B539" s="108"/>
      <c r="C539" s="108"/>
      <c r="D539" s="106"/>
      <c r="E539" s="108"/>
      <c r="F539" s="108"/>
      <c r="G539" s="106"/>
      <c r="H539" s="106"/>
      <c r="I539" s="106"/>
      <c r="J539" s="106"/>
      <c r="K539" s="106"/>
      <c r="L539" s="106"/>
      <c r="M539" s="108"/>
      <c r="N539" s="108"/>
      <c r="O539" s="108"/>
      <c r="P539" s="191"/>
      <c r="Q539" s="106"/>
      <c r="R539" s="108"/>
      <c r="S539" s="108"/>
      <c r="T539" s="108"/>
      <c r="U539" s="191"/>
      <c r="V539" s="191"/>
      <c r="W539" s="108"/>
      <c r="X539" s="108"/>
      <c r="Y539" s="108"/>
      <c r="Z539" s="108"/>
      <c r="AA539" s="108"/>
      <c r="AB539" s="108"/>
      <c r="AC539" s="108"/>
      <c r="AD539" s="191"/>
      <c r="AE539" s="108"/>
      <c r="AF539" s="108"/>
      <c r="AG539" s="108"/>
      <c r="AH539" s="191"/>
      <c r="AI539" s="108"/>
      <c r="AJ539" s="108"/>
      <c r="AK539" s="108"/>
      <c r="AL539" s="191"/>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row>
    <row r="540" spans="1:58" ht="30" customHeight="1">
      <c r="A540" s="108"/>
      <c r="B540" s="108"/>
      <c r="C540" s="108"/>
      <c r="D540" s="106"/>
      <c r="E540" s="108"/>
      <c r="F540" s="108"/>
      <c r="G540" s="106"/>
      <c r="H540" s="106"/>
      <c r="I540" s="106"/>
      <c r="J540" s="106"/>
      <c r="K540" s="106"/>
      <c r="L540" s="106"/>
      <c r="M540" s="108"/>
      <c r="N540" s="108"/>
      <c r="O540" s="108"/>
      <c r="P540" s="191"/>
      <c r="Q540" s="106"/>
      <c r="R540" s="108"/>
      <c r="S540" s="108"/>
      <c r="T540" s="108"/>
      <c r="U540" s="191"/>
      <c r="V540" s="191"/>
      <c r="W540" s="108"/>
      <c r="X540" s="108"/>
      <c r="Y540" s="108"/>
      <c r="Z540" s="108"/>
      <c r="AA540" s="108"/>
      <c r="AB540" s="108"/>
      <c r="AC540" s="108"/>
      <c r="AD540" s="191"/>
      <c r="AE540" s="108"/>
      <c r="AF540" s="108"/>
      <c r="AG540" s="108"/>
      <c r="AH540" s="191"/>
      <c r="AI540" s="108"/>
      <c r="AJ540" s="108"/>
      <c r="AK540" s="108"/>
      <c r="AL540" s="191"/>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row>
    <row r="541" spans="1:58" ht="30" customHeight="1">
      <c r="A541" s="108"/>
      <c r="B541" s="108"/>
      <c r="C541" s="108"/>
      <c r="D541" s="106"/>
      <c r="E541" s="108"/>
      <c r="F541" s="108"/>
      <c r="G541" s="106"/>
      <c r="H541" s="106"/>
      <c r="I541" s="106"/>
      <c r="J541" s="106"/>
      <c r="K541" s="106"/>
      <c r="L541" s="106"/>
      <c r="M541" s="108"/>
      <c r="N541" s="108"/>
      <c r="O541" s="108"/>
      <c r="P541" s="191"/>
      <c r="Q541" s="106"/>
      <c r="R541" s="108"/>
      <c r="S541" s="108"/>
      <c r="T541" s="108"/>
      <c r="U541" s="191"/>
      <c r="V541" s="191"/>
      <c r="W541" s="108"/>
      <c r="X541" s="108"/>
      <c r="Y541" s="108"/>
      <c r="Z541" s="108"/>
      <c r="AA541" s="108"/>
      <c r="AB541" s="108"/>
      <c r="AC541" s="108"/>
      <c r="AD541" s="191"/>
      <c r="AE541" s="108"/>
      <c r="AF541" s="108"/>
      <c r="AG541" s="108"/>
      <c r="AH541" s="191"/>
      <c r="AI541" s="108"/>
      <c r="AJ541" s="108"/>
      <c r="AK541" s="108"/>
      <c r="AL541" s="191"/>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row>
    <row r="542" spans="1:58" ht="30" customHeight="1">
      <c r="A542" s="108"/>
      <c r="B542" s="108"/>
      <c r="C542" s="108"/>
      <c r="D542" s="106"/>
      <c r="E542" s="108"/>
      <c r="F542" s="108"/>
      <c r="G542" s="106"/>
      <c r="H542" s="106"/>
      <c r="I542" s="106"/>
      <c r="J542" s="106"/>
      <c r="K542" s="106"/>
      <c r="L542" s="106"/>
      <c r="M542" s="108"/>
      <c r="N542" s="108"/>
      <c r="O542" s="108"/>
      <c r="P542" s="191"/>
      <c r="Q542" s="106"/>
      <c r="R542" s="108"/>
      <c r="S542" s="108"/>
      <c r="T542" s="108"/>
      <c r="U542" s="191"/>
      <c r="V542" s="191"/>
      <c r="W542" s="108"/>
      <c r="X542" s="108"/>
      <c r="Y542" s="108"/>
      <c r="Z542" s="108"/>
      <c r="AA542" s="108"/>
      <c r="AB542" s="108"/>
      <c r="AC542" s="108"/>
      <c r="AD542" s="191"/>
      <c r="AE542" s="108"/>
      <c r="AF542" s="108"/>
      <c r="AG542" s="108"/>
      <c r="AH542" s="191"/>
      <c r="AI542" s="108"/>
      <c r="AJ542" s="108"/>
      <c r="AK542" s="108"/>
      <c r="AL542" s="191"/>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row>
    <row r="543" spans="1:58" ht="30" customHeight="1">
      <c r="A543" s="108"/>
      <c r="B543" s="108"/>
      <c r="C543" s="108"/>
      <c r="D543" s="106"/>
      <c r="E543" s="108"/>
      <c r="F543" s="108"/>
      <c r="G543" s="106"/>
      <c r="H543" s="106"/>
      <c r="I543" s="106"/>
      <c r="J543" s="106"/>
      <c r="K543" s="106"/>
      <c r="L543" s="106"/>
      <c r="M543" s="108"/>
      <c r="N543" s="108"/>
      <c r="O543" s="108"/>
      <c r="P543" s="191"/>
      <c r="Q543" s="106"/>
      <c r="R543" s="108"/>
      <c r="S543" s="108"/>
      <c r="T543" s="108"/>
      <c r="U543" s="191"/>
      <c r="V543" s="191"/>
      <c r="W543" s="108"/>
      <c r="X543" s="108"/>
      <c r="Y543" s="108"/>
      <c r="Z543" s="108"/>
      <c r="AA543" s="108"/>
      <c r="AB543" s="108"/>
      <c r="AC543" s="108"/>
      <c r="AD543" s="191"/>
      <c r="AE543" s="108"/>
      <c r="AF543" s="108"/>
      <c r="AG543" s="108"/>
      <c r="AH543" s="191"/>
      <c r="AI543" s="108"/>
      <c r="AJ543" s="108"/>
      <c r="AK543" s="108"/>
      <c r="AL543" s="191"/>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row>
    <row r="544" spans="1:58" ht="30" customHeight="1">
      <c r="A544" s="108"/>
      <c r="B544" s="108"/>
      <c r="C544" s="108"/>
      <c r="D544" s="106"/>
      <c r="E544" s="108"/>
      <c r="F544" s="108"/>
      <c r="G544" s="106"/>
      <c r="H544" s="106"/>
      <c r="I544" s="106"/>
      <c r="J544" s="106"/>
      <c r="K544" s="106"/>
      <c r="L544" s="106"/>
      <c r="M544" s="108"/>
      <c r="N544" s="108"/>
      <c r="O544" s="108"/>
      <c r="P544" s="191"/>
      <c r="Q544" s="106"/>
      <c r="R544" s="108"/>
      <c r="S544" s="108"/>
      <c r="T544" s="108"/>
      <c r="U544" s="191"/>
      <c r="V544" s="191"/>
      <c r="W544" s="108"/>
      <c r="X544" s="108"/>
      <c r="Y544" s="108"/>
      <c r="Z544" s="108"/>
      <c r="AA544" s="108"/>
      <c r="AB544" s="108"/>
      <c r="AC544" s="108"/>
      <c r="AD544" s="191"/>
      <c r="AE544" s="108"/>
      <c r="AF544" s="108"/>
      <c r="AG544" s="108"/>
      <c r="AH544" s="191"/>
      <c r="AI544" s="108"/>
      <c r="AJ544" s="108"/>
      <c r="AK544" s="108"/>
      <c r="AL544" s="191"/>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row>
    <row r="545" spans="1:58" ht="30" customHeight="1">
      <c r="A545" s="108"/>
      <c r="B545" s="108"/>
      <c r="C545" s="108"/>
      <c r="D545" s="106"/>
      <c r="E545" s="108"/>
      <c r="F545" s="108"/>
      <c r="G545" s="106"/>
      <c r="H545" s="106"/>
      <c r="I545" s="106"/>
      <c r="J545" s="106"/>
      <c r="K545" s="106"/>
      <c r="L545" s="106"/>
      <c r="M545" s="108"/>
      <c r="N545" s="108"/>
      <c r="O545" s="108"/>
      <c r="P545" s="191"/>
      <c r="Q545" s="106"/>
      <c r="R545" s="108"/>
      <c r="S545" s="108"/>
      <c r="T545" s="108"/>
      <c r="U545" s="191"/>
      <c r="V545" s="191"/>
      <c r="W545" s="108"/>
      <c r="X545" s="108"/>
      <c r="Y545" s="108"/>
      <c r="Z545" s="108"/>
      <c r="AA545" s="108"/>
      <c r="AB545" s="108"/>
      <c r="AC545" s="108"/>
      <c r="AD545" s="191"/>
      <c r="AE545" s="108"/>
      <c r="AF545" s="108"/>
      <c r="AG545" s="108"/>
      <c r="AH545" s="191"/>
      <c r="AI545" s="108"/>
      <c r="AJ545" s="108"/>
      <c r="AK545" s="108"/>
      <c r="AL545" s="191"/>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row>
    <row r="546" spans="1:58" ht="30" customHeight="1">
      <c r="A546" s="108"/>
      <c r="B546" s="108"/>
      <c r="C546" s="108"/>
      <c r="D546" s="106"/>
      <c r="E546" s="108"/>
      <c r="F546" s="108"/>
      <c r="G546" s="106"/>
      <c r="H546" s="106"/>
      <c r="I546" s="106"/>
      <c r="J546" s="106"/>
      <c r="K546" s="106"/>
      <c r="L546" s="106"/>
      <c r="M546" s="108"/>
      <c r="N546" s="108"/>
      <c r="O546" s="108"/>
      <c r="P546" s="191"/>
      <c r="Q546" s="106"/>
      <c r="R546" s="108"/>
      <c r="S546" s="108"/>
      <c r="T546" s="108"/>
      <c r="U546" s="191"/>
      <c r="V546" s="191"/>
      <c r="W546" s="108"/>
      <c r="X546" s="108"/>
      <c r="Y546" s="108"/>
      <c r="Z546" s="108"/>
      <c r="AA546" s="108"/>
      <c r="AB546" s="108"/>
      <c r="AC546" s="108"/>
      <c r="AD546" s="191"/>
      <c r="AE546" s="108"/>
      <c r="AF546" s="108"/>
      <c r="AG546" s="108"/>
      <c r="AH546" s="191"/>
      <c r="AI546" s="108"/>
      <c r="AJ546" s="108"/>
      <c r="AK546" s="108"/>
      <c r="AL546" s="191"/>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row>
    <row r="547" spans="1:58" ht="30" customHeight="1">
      <c r="A547" s="108"/>
      <c r="B547" s="108"/>
      <c r="C547" s="108"/>
      <c r="D547" s="106"/>
      <c r="E547" s="108"/>
      <c r="F547" s="108"/>
      <c r="G547" s="106"/>
      <c r="H547" s="106"/>
      <c r="I547" s="106"/>
      <c r="J547" s="106"/>
      <c r="K547" s="106"/>
      <c r="L547" s="106"/>
      <c r="M547" s="108"/>
      <c r="N547" s="108"/>
      <c r="O547" s="108"/>
      <c r="P547" s="191"/>
      <c r="Q547" s="106"/>
      <c r="R547" s="108"/>
      <c r="S547" s="108"/>
      <c r="T547" s="108"/>
      <c r="U547" s="191"/>
      <c r="V547" s="191"/>
      <c r="W547" s="108"/>
      <c r="X547" s="108"/>
      <c r="Y547" s="108"/>
      <c r="Z547" s="108"/>
      <c r="AA547" s="108"/>
      <c r="AB547" s="108"/>
      <c r="AC547" s="108"/>
      <c r="AD547" s="191"/>
      <c r="AE547" s="108"/>
      <c r="AF547" s="108"/>
      <c r="AG547" s="108"/>
      <c r="AH547" s="191"/>
      <c r="AI547" s="108"/>
      <c r="AJ547" s="108"/>
      <c r="AK547" s="108"/>
      <c r="AL547" s="191"/>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row>
    <row r="548" spans="1:58" ht="30" customHeight="1">
      <c r="A548" s="108"/>
      <c r="B548" s="108"/>
      <c r="C548" s="108"/>
      <c r="D548" s="106"/>
      <c r="E548" s="108"/>
      <c r="F548" s="108"/>
      <c r="G548" s="106"/>
      <c r="H548" s="106"/>
      <c r="I548" s="106"/>
      <c r="J548" s="106"/>
      <c r="K548" s="106"/>
      <c r="L548" s="106"/>
      <c r="M548" s="108"/>
      <c r="N548" s="108"/>
      <c r="O548" s="108"/>
      <c r="P548" s="191"/>
      <c r="Q548" s="106"/>
      <c r="R548" s="108"/>
      <c r="S548" s="108"/>
      <c r="T548" s="108"/>
      <c r="U548" s="191"/>
      <c r="V548" s="191"/>
      <c r="W548" s="108"/>
      <c r="X548" s="108"/>
      <c r="Y548" s="108"/>
      <c r="Z548" s="108"/>
      <c r="AA548" s="108"/>
      <c r="AB548" s="108"/>
      <c r="AC548" s="108"/>
      <c r="AD548" s="191"/>
      <c r="AE548" s="108"/>
      <c r="AF548" s="108"/>
      <c r="AG548" s="108"/>
      <c r="AH548" s="191"/>
      <c r="AI548" s="108"/>
      <c r="AJ548" s="108"/>
      <c r="AK548" s="108"/>
      <c r="AL548" s="191"/>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row>
    <row r="549" spans="1:58" ht="30" customHeight="1">
      <c r="A549" s="108"/>
      <c r="B549" s="108"/>
      <c r="C549" s="108"/>
      <c r="D549" s="106"/>
      <c r="E549" s="108"/>
      <c r="F549" s="108"/>
      <c r="G549" s="106"/>
      <c r="H549" s="106"/>
      <c r="I549" s="106"/>
      <c r="J549" s="106"/>
      <c r="K549" s="106"/>
      <c r="L549" s="106"/>
      <c r="M549" s="108"/>
      <c r="N549" s="108"/>
      <c r="O549" s="108"/>
      <c r="P549" s="191"/>
      <c r="Q549" s="106"/>
      <c r="R549" s="108"/>
      <c r="S549" s="108"/>
      <c r="T549" s="108"/>
      <c r="U549" s="191"/>
      <c r="V549" s="191"/>
      <c r="W549" s="108"/>
      <c r="X549" s="108"/>
      <c r="Y549" s="108"/>
      <c r="Z549" s="108"/>
      <c r="AA549" s="108"/>
      <c r="AB549" s="108"/>
      <c r="AC549" s="108"/>
      <c r="AD549" s="191"/>
      <c r="AE549" s="108"/>
      <c r="AF549" s="108"/>
      <c r="AG549" s="108"/>
      <c r="AH549" s="191"/>
      <c r="AI549" s="108"/>
      <c r="AJ549" s="108"/>
      <c r="AK549" s="108"/>
      <c r="AL549" s="191"/>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row>
    <row r="550" spans="1:58" ht="30" customHeight="1">
      <c r="A550" s="108"/>
      <c r="B550" s="108"/>
      <c r="C550" s="108"/>
      <c r="D550" s="106"/>
      <c r="E550" s="108"/>
      <c r="F550" s="108"/>
      <c r="G550" s="106"/>
      <c r="H550" s="106"/>
      <c r="I550" s="106"/>
      <c r="J550" s="106"/>
      <c r="K550" s="106"/>
      <c r="L550" s="106"/>
      <c r="M550" s="108"/>
      <c r="N550" s="108"/>
      <c r="O550" s="108"/>
      <c r="P550" s="191"/>
      <c r="Q550" s="106"/>
      <c r="R550" s="108"/>
      <c r="S550" s="108"/>
      <c r="T550" s="108"/>
      <c r="U550" s="191"/>
      <c r="V550" s="191"/>
      <c r="W550" s="108"/>
      <c r="X550" s="108"/>
      <c r="Y550" s="108"/>
      <c r="Z550" s="108"/>
      <c r="AA550" s="108"/>
      <c r="AB550" s="108"/>
      <c r="AC550" s="108"/>
      <c r="AD550" s="191"/>
      <c r="AE550" s="108"/>
      <c r="AF550" s="108"/>
      <c r="AG550" s="108"/>
      <c r="AH550" s="191"/>
      <c r="AI550" s="108"/>
      <c r="AJ550" s="108"/>
      <c r="AK550" s="108"/>
      <c r="AL550" s="191"/>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row>
    <row r="551" spans="1:58" ht="30" customHeight="1">
      <c r="A551" s="108"/>
      <c r="B551" s="108"/>
      <c r="C551" s="108"/>
      <c r="D551" s="106"/>
      <c r="E551" s="108"/>
      <c r="F551" s="108"/>
      <c r="G551" s="106"/>
      <c r="H551" s="106"/>
      <c r="I551" s="106"/>
      <c r="J551" s="106"/>
      <c r="K551" s="106"/>
      <c r="L551" s="106"/>
      <c r="M551" s="108"/>
      <c r="N551" s="108"/>
      <c r="O551" s="108"/>
      <c r="P551" s="191"/>
      <c r="Q551" s="106"/>
      <c r="R551" s="108"/>
      <c r="S551" s="108"/>
      <c r="T551" s="108"/>
      <c r="U551" s="191"/>
      <c r="V551" s="191"/>
      <c r="W551" s="108"/>
      <c r="X551" s="108"/>
      <c r="Y551" s="108"/>
      <c r="Z551" s="108"/>
      <c r="AA551" s="108"/>
      <c r="AB551" s="108"/>
      <c r="AC551" s="108"/>
      <c r="AD551" s="191"/>
      <c r="AE551" s="108"/>
      <c r="AF551" s="108"/>
      <c r="AG551" s="108"/>
      <c r="AH551" s="191"/>
      <c r="AI551" s="108"/>
      <c r="AJ551" s="108"/>
      <c r="AK551" s="108"/>
      <c r="AL551" s="191"/>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row>
    <row r="552" spans="1:58" ht="30" customHeight="1">
      <c r="A552" s="108"/>
      <c r="B552" s="108"/>
      <c r="C552" s="108"/>
      <c r="D552" s="106"/>
      <c r="E552" s="108"/>
      <c r="F552" s="108"/>
      <c r="G552" s="106"/>
      <c r="H552" s="106"/>
      <c r="I552" s="106"/>
      <c r="J552" s="106"/>
      <c r="K552" s="106"/>
      <c r="L552" s="106"/>
      <c r="M552" s="108"/>
      <c r="N552" s="108"/>
      <c r="O552" s="108"/>
      <c r="P552" s="191"/>
      <c r="Q552" s="106"/>
      <c r="R552" s="108"/>
      <c r="S552" s="108"/>
      <c r="T552" s="108"/>
      <c r="U552" s="191"/>
      <c r="V552" s="191"/>
      <c r="W552" s="108"/>
      <c r="X552" s="108"/>
      <c r="Y552" s="108"/>
      <c r="Z552" s="108"/>
      <c r="AA552" s="108"/>
      <c r="AB552" s="108"/>
      <c r="AC552" s="108"/>
      <c r="AD552" s="191"/>
      <c r="AE552" s="108"/>
      <c r="AF552" s="108"/>
      <c r="AG552" s="108"/>
      <c r="AH552" s="191"/>
      <c r="AI552" s="108"/>
      <c r="AJ552" s="108"/>
      <c r="AK552" s="108"/>
      <c r="AL552" s="191"/>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row>
    <row r="553" spans="1:58" ht="30" customHeight="1">
      <c r="A553" s="108"/>
      <c r="B553" s="108"/>
      <c r="C553" s="108"/>
      <c r="D553" s="106"/>
      <c r="E553" s="108"/>
      <c r="F553" s="108"/>
      <c r="G553" s="106"/>
      <c r="H553" s="106"/>
      <c r="I553" s="106"/>
      <c r="J553" s="106"/>
      <c r="K553" s="106"/>
      <c r="L553" s="106"/>
      <c r="M553" s="108"/>
      <c r="N553" s="108"/>
      <c r="O553" s="108"/>
      <c r="P553" s="191"/>
      <c r="Q553" s="106"/>
      <c r="R553" s="108"/>
      <c r="S553" s="108"/>
      <c r="T553" s="108"/>
      <c r="U553" s="191"/>
      <c r="V553" s="191"/>
      <c r="W553" s="108"/>
      <c r="X553" s="108"/>
      <c r="Y553" s="108"/>
      <c r="Z553" s="108"/>
      <c r="AA553" s="108"/>
      <c r="AB553" s="108"/>
      <c r="AC553" s="108"/>
      <c r="AD553" s="191"/>
      <c r="AE553" s="108"/>
      <c r="AF553" s="108"/>
      <c r="AG553" s="108"/>
      <c r="AH553" s="191"/>
      <c r="AI553" s="108"/>
      <c r="AJ553" s="108"/>
      <c r="AK553" s="108"/>
      <c r="AL553" s="191"/>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row>
    <row r="554" spans="1:58" ht="30" customHeight="1">
      <c r="A554" s="108"/>
      <c r="B554" s="108"/>
      <c r="C554" s="108"/>
      <c r="D554" s="106"/>
      <c r="E554" s="108"/>
      <c r="F554" s="108"/>
      <c r="G554" s="106"/>
      <c r="H554" s="106"/>
      <c r="I554" s="106"/>
      <c r="J554" s="106"/>
      <c r="K554" s="106"/>
      <c r="L554" s="106"/>
      <c r="M554" s="108"/>
      <c r="N554" s="108"/>
      <c r="O554" s="108"/>
      <c r="P554" s="191"/>
      <c r="Q554" s="106"/>
      <c r="R554" s="108"/>
      <c r="S554" s="108"/>
      <c r="T554" s="108"/>
      <c r="U554" s="191"/>
      <c r="V554" s="191"/>
      <c r="W554" s="108"/>
      <c r="X554" s="108"/>
      <c r="Y554" s="108"/>
      <c r="Z554" s="108"/>
      <c r="AA554" s="108"/>
      <c r="AB554" s="108"/>
      <c r="AC554" s="108"/>
      <c r="AD554" s="191"/>
      <c r="AE554" s="108"/>
      <c r="AF554" s="108"/>
      <c r="AG554" s="108"/>
      <c r="AH554" s="191"/>
      <c r="AI554" s="108"/>
      <c r="AJ554" s="108"/>
      <c r="AK554" s="108"/>
      <c r="AL554" s="191"/>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row>
    <row r="555" spans="1:58" ht="30" customHeight="1">
      <c r="A555" s="108"/>
      <c r="B555" s="108"/>
      <c r="C555" s="108"/>
      <c r="D555" s="106"/>
      <c r="E555" s="108"/>
      <c r="F555" s="108"/>
      <c r="G555" s="106"/>
      <c r="H555" s="106"/>
      <c r="I555" s="106"/>
      <c r="J555" s="106"/>
      <c r="K555" s="106"/>
      <c r="L555" s="106"/>
      <c r="M555" s="108"/>
      <c r="N555" s="108"/>
      <c r="O555" s="108"/>
      <c r="P555" s="191"/>
      <c r="Q555" s="106"/>
      <c r="R555" s="108"/>
      <c r="S555" s="108"/>
      <c r="T555" s="108"/>
      <c r="U555" s="191"/>
      <c r="V555" s="191"/>
      <c r="W555" s="108"/>
      <c r="X555" s="108"/>
      <c r="Y555" s="108"/>
      <c r="Z555" s="108"/>
      <c r="AA555" s="108"/>
      <c r="AB555" s="108"/>
      <c r="AC555" s="108"/>
      <c r="AD555" s="191"/>
      <c r="AE555" s="108"/>
      <c r="AF555" s="108"/>
      <c r="AG555" s="108"/>
      <c r="AH555" s="191"/>
      <c r="AI555" s="108"/>
      <c r="AJ555" s="108"/>
      <c r="AK555" s="108"/>
      <c r="AL555" s="191"/>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row>
    <row r="556" spans="1:58" ht="30" customHeight="1">
      <c r="A556" s="108"/>
      <c r="B556" s="108"/>
      <c r="C556" s="108"/>
      <c r="D556" s="106"/>
      <c r="E556" s="108"/>
      <c r="F556" s="108"/>
      <c r="G556" s="106"/>
      <c r="H556" s="106"/>
      <c r="I556" s="106"/>
      <c r="J556" s="106"/>
      <c r="K556" s="106"/>
      <c r="L556" s="106"/>
      <c r="M556" s="108"/>
      <c r="N556" s="108"/>
      <c r="O556" s="108"/>
      <c r="P556" s="191"/>
      <c r="Q556" s="106"/>
      <c r="R556" s="108"/>
      <c r="S556" s="108"/>
      <c r="T556" s="108"/>
      <c r="U556" s="191"/>
      <c r="V556" s="191"/>
      <c r="W556" s="108"/>
      <c r="X556" s="108"/>
      <c r="Y556" s="108"/>
      <c r="Z556" s="108"/>
      <c r="AA556" s="108"/>
      <c r="AB556" s="108"/>
      <c r="AC556" s="108"/>
      <c r="AD556" s="191"/>
      <c r="AE556" s="108"/>
      <c r="AF556" s="108"/>
      <c r="AG556" s="108"/>
      <c r="AH556" s="191"/>
      <c r="AI556" s="108"/>
      <c r="AJ556" s="108"/>
      <c r="AK556" s="108"/>
      <c r="AL556" s="191"/>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row>
    <row r="557" spans="1:58" ht="30" customHeight="1">
      <c r="A557" s="108"/>
      <c r="B557" s="108"/>
      <c r="C557" s="108"/>
      <c r="D557" s="106"/>
      <c r="E557" s="108"/>
      <c r="F557" s="108"/>
      <c r="G557" s="106"/>
      <c r="H557" s="106"/>
      <c r="I557" s="106"/>
      <c r="J557" s="106"/>
      <c r="K557" s="106"/>
      <c r="L557" s="106"/>
      <c r="M557" s="108"/>
      <c r="N557" s="108"/>
      <c r="O557" s="108"/>
      <c r="P557" s="191"/>
      <c r="Q557" s="106"/>
      <c r="R557" s="108"/>
      <c r="S557" s="108"/>
      <c r="T557" s="108"/>
      <c r="U557" s="191"/>
      <c r="V557" s="191"/>
      <c r="W557" s="108"/>
      <c r="X557" s="108"/>
      <c r="Y557" s="108"/>
      <c r="Z557" s="108"/>
      <c r="AA557" s="108"/>
      <c r="AB557" s="108"/>
      <c r="AC557" s="108"/>
      <c r="AD557" s="191"/>
      <c r="AE557" s="108"/>
      <c r="AF557" s="108"/>
      <c r="AG557" s="108"/>
      <c r="AH557" s="191"/>
      <c r="AI557" s="108"/>
      <c r="AJ557" s="108"/>
      <c r="AK557" s="108"/>
      <c r="AL557" s="191"/>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row>
    <row r="558" spans="1:58" ht="30" customHeight="1">
      <c r="A558" s="108"/>
      <c r="B558" s="108"/>
      <c r="C558" s="108"/>
      <c r="D558" s="106"/>
      <c r="E558" s="108"/>
      <c r="F558" s="108"/>
      <c r="G558" s="106"/>
      <c r="H558" s="106"/>
      <c r="I558" s="106"/>
      <c r="J558" s="106"/>
      <c r="K558" s="106"/>
      <c r="L558" s="106"/>
      <c r="M558" s="108"/>
      <c r="N558" s="108"/>
      <c r="O558" s="108"/>
      <c r="P558" s="191"/>
      <c r="Q558" s="106"/>
      <c r="R558" s="108"/>
      <c r="S558" s="108"/>
      <c r="T558" s="108"/>
      <c r="U558" s="191"/>
      <c r="V558" s="191"/>
      <c r="W558" s="108"/>
      <c r="X558" s="108"/>
      <c r="Y558" s="108"/>
      <c r="Z558" s="108"/>
      <c r="AA558" s="108"/>
      <c r="AB558" s="108"/>
      <c r="AC558" s="108"/>
      <c r="AD558" s="191"/>
      <c r="AE558" s="108"/>
      <c r="AF558" s="108"/>
      <c r="AG558" s="108"/>
      <c r="AH558" s="191"/>
      <c r="AI558" s="108"/>
      <c r="AJ558" s="108"/>
      <c r="AK558" s="108"/>
      <c r="AL558" s="191"/>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row>
    <row r="559" spans="1:58" ht="30" customHeight="1">
      <c r="A559" s="108"/>
      <c r="B559" s="108"/>
      <c r="C559" s="108"/>
      <c r="D559" s="106"/>
      <c r="E559" s="108"/>
      <c r="F559" s="108"/>
      <c r="G559" s="106"/>
      <c r="H559" s="106"/>
      <c r="I559" s="106"/>
      <c r="J559" s="106"/>
      <c r="K559" s="106"/>
      <c r="L559" s="106"/>
      <c r="M559" s="108"/>
      <c r="N559" s="108"/>
      <c r="O559" s="108"/>
      <c r="P559" s="191"/>
      <c r="Q559" s="106"/>
      <c r="R559" s="108"/>
      <c r="S559" s="108"/>
      <c r="T559" s="108"/>
      <c r="U559" s="191"/>
      <c r="V559" s="191"/>
      <c r="W559" s="108"/>
      <c r="X559" s="108"/>
      <c r="Y559" s="108"/>
      <c r="Z559" s="108"/>
      <c r="AA559" s="108"/>
      <c r="AB559" s="108"/>
      <c r="AC559" s="108"/>
      <c r="AD559" s="191"/>
      <c r="AE559" s="108"/>
      <c r="AF559" s="108"/>
      <c r="AG559" s="108"/>
      <c r="AH559" s="191"/>
      <c r="AI559" s="108"/>
      <c r="AJ559" s="108"/>
      <c r="AK559" s="108"/>
      <c r="AL559" s="191"/>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row>
    <row r="560" spans="1:58" ht="30" customHeight="1">
      <c r="A560" s="108"/>
      <c r="B560" s="108"/>
      <c r="C560" s="108"/>
      <c r="D560" s="106"/>
      <c r="E560" s="108"/>
      <c r="F560" s="108"/>
      <c r="G560" s="106"/>
      <c r="H560" s="106"/>
      <c r="I560" s="106"/>
      <c r="J560" s="106"/>
      <c r="K560" s="106"/>
      <c r="L560" s="106"/>
      <c r="M560" s="108"/>
      <c r="N560" s="108"/>
      <c r="O560" s="108"/>
      <c r="P560" s="191"/>
      <c r="Q560" s="106"/>
      <c r="R560" s="108"/>
      <c r="S560" s="108"/>
      <c r="T560" s="108"/>
      <c r="U560" s="191"/>
      <c r="V560" s="191"/>
      <c r="W560" s="108"/>
      <c r="X560" s="108"/>
      <c r="Y560" s="108"/>
      <c r="Z560" s="108"/>
      <c r="AA560" s="108"/>
      <c r="AB560" s="108"/>
      <c r="AC560" s="108"/>
      <c r="AD560" s="191"/>
      <c r="AE560" s="108"/>
      <c r="AF560" s="108"/>
      <c r="AG560" s="108"/>
      <c r="AH560" s="191"/>
      <c r="AI560" s="108"/>
      <c r="AJ560" s="108"/>
      <c r="AK560" s="108"/>
      <c r="AL560" s="191"/>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row>
    <row r="561" spans="1:58" ht="30" customHeight="1">
      <c r="A561" s="108"/>
      <c r="B561" s="108"/>
      <c r="C561" s="108"/>
      <c r="D561" s="106"/>
      <c r="E561" s="108"/>
      <c r="F561" s="108"/>
      <c r="G561" s="106"/>
      <c r="H561" s="106"/>
      <c r="I561" s="106"/>
      <c r="J561" s="106"/>
      <c r="K561" s="106"/>
      <c r="L561" s="106"/>
      <c r="M561" s="108"/>
      <c r="N561" s="108"/>
      <c r="O561" s="108"/>
      <c r="P561" s="191"/>
      <c r="Q561" s="106"/>
      <c r="R561" s="108"/>
      <c r="S561" s="108"/>
      <c r="T561" s="108"/>
      <c r="U561" s="191"/>
      <c r="V561" s="191"/>
      <c r="W561" s="108"/>
      <c r="X561" s="108"/>
      <c r="Y561" s="108"/>
      <c r="Z561" s="108"/>
      <c r="AA561" s="108"/>
      <c r="AB561" s="108"/>
      <c r="AC561" s="108"/>
      <c r="AD561" s="191"/>
      <c r="AE561" s="108"/>
      <c r="AF561" s="108"/>
      <c r="AG561" s="108"/>
      <c r="AH561" s="191"/>
      <c r="AI561" s="108"/>
      <c r="AJ561" s="108"/>
      <c r="AK561" s="108"/>
      <c r="AL561" s="191"/>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row>
    <row r="562" spans="1:58" ht="30" customHeight="1">
      <c r="A562" s="108"/>
      <c r="B562" s="108"/>
      <c r="C562" s="108"/>
      <c r="D562" s="106"/>
      <c r="E562" s="108"/>
      <c r="F562" s="108"/>
      <c r="G562" s="106"/>
      <c r="H562" s="106"/>
      <c r="I562" s="106"/>
      <c r="J562" s="106"/>
      <c r="K562" s="106"/>
      <c r="L562" s="106"/>
      <c r="M562" s="108"/>
      <c r="N562" s="108"/>
      <c r="O562" s="108"/>
      <c r="P562" s="191"/>
      <c r="Q562" s="106"/>
      <c r="R562" s="108"/>
      <c r="S562" s="108"/>
      <c r="T562" s="108"/>
      <c r="U562" s="191"/>
      <c r="V562" s="191"/>
      <c r="W562" s="108"/>
      <c r="X562" s="108"/>
      <c r="Y562" s="108"/>
      <c r="Z562" s="108"/>
      <c r="AA562" s="108"/>
      <c r="AB562" s="108"/>
      <c r="AC562" s="108"/>
      <c r="AD562" s="191"/>
      <c r="AE562" s="108"/>
      <c r="AF562" s="108"/>
      <c r="AG562" s="108"/>
      <c r="AH562" s="191"/>
      <c r="AI562" s="108"/>
      <c r="AJ562" s="108"/>
      <c r="AK562" s="108"/>
      <c r="AL562" s="191"/>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row>
    <row r="563" spans="1:58" ht="30" customHeight="1">
      <c r="A563" s="108"/>
      <c r="B563" s="108"/>
      <c r="C563" s="108"/>
      <c r="D563" s="106"/>
      <c r="E563" s="108"/>
      <c r="F563" s="108"/>
      <c r="G563" s="106"/>
      <c r="H563" s="106"/>
      <c r="I563" s="106"/>
      <c r="J563" s="106"/>
      <c r="K563" s="106"/>
      <c r="L563" s="106"/>
      <c r="M563" s="108"/>
      <c r="N563" s="108"/>
      <c r="O563" s="108"/>
      <c r="P563" s="191"/>
      <c r="Q563" s="106"/>
      <c r="R563" s="108"/>
      <c r="S563" s="108"/>
      <c r="T563" s="108"/>
      <c r="U563" s="191"/>
      <c r="V563" s="191"/>
      <c r="W563" s="108"/>
      <c r="X563" s="108"/>
      <c r="Y563" s="108"/>
      <c r="Z563" s="108"/>
      <c r="AA563" s="108"/>
      <c r="AB563" s="108"/>
      <c r="AC563" s="108"/>
      <c r="AD563" s="191"/>
      <c r="AE563" s="108"/>
      <c r="AF563" s="108"/>
      <c r="AG563" s="108"/>
      <c r="AH563" s="191"/>
      <c r="AI563" s="108"/>
      <c r="AJ563" s="108"/>
      <c r="AK563" s="108"/>
      <c r="AL563" s="191"/>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row>
    <row r="564" spans="1:58" ht="30" customHeight="1">
      <c r="A564" s="108"/>
      <c r="B564" s="108"/>
      <c r="C564" s="108"/>
      <c r="D564" s="106"/>
      <c r="E564" s="108"/>
      <c r="F564" s="108"/>
      <c r="G564" s="106"/>
      <c r="H564" s="106"/>
      <c r="I564" s="106"/>
      <c r="J564" s="106"/>
      <c r="K564" s="106"/>
      <c r="L564" s="106"/>
      <c r="M564" s="108"/>
      <c r="N564" s="108"/>
      <c r="O564" s="108"/>
      <c r="P564" s="191"/>
      <c r="Q564" s="106"/>
      <c r="R564" s="108"/>
      <c r="S564" s="108"/>
      <c r="T564" s="108"/>
      <c r="U564" s="191"/>
      <c r="V564" s="191"/>
      <c r="W564" s="108"/>
      <c r="X564" s="108"/>
      <c r="Y564" s="108"/>
      <c r="Z564" s="108"/>
      <c r="AA564" s="108"/>
      <c r="AB564" s="108"/>
      <c r="AC564" s="108"/>
      <c r="AD564" s="191"/>
      <c r="AE564" s="108"/>
      <c r="AF564" s="108"/>
      <c r="AG564" s="108"/>
      <c r="AH564" s="191"/>
      <c r="AI564" s="108"/>
      <c r="AJ564" s="108"/>
      <c r="AK564" s="108"/>
      <c r="AL564" s="191"/>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row>
    <row r="565" spans="1:58" ht="30" customHeight="1">
      <c r="A565" s="108"/>
      <c r="B565" s="108"/>
      <c r="C565" s="108"/>
      <c r="D565" s="106"/>
      <c r="E565" s="108"/>
      <c r="F565" s="108"/>
      <c r="G565" s="106"/>
      <c r="H565" s="106"/>
      <c r="I565" s="106"/>
      <c r="J565" s="106"/>
      <c r="K565" s="106"/>
      <c r="L565" s="106"/>
      <c r="M565" s="108"/>
      <c r="N565" s="108"/>
      <c r="O565" s="108"/>
      <c r="P565" s="191"/>
      <c r="Q565" s="106"/>
      <c r="R565" s="108"/>
      <c r="S565" s="108"/>
      <c r="T565" s="108"/>
      <c r="U565" s="191"/>
      <c r="V565" s="191"/>
      <c r="W565" s="108"/>
      <c r="X565" s="108"/>
      <c r="Y565" s="108"/>
      <c r="Z565" s="108"/>
      <c r="AA565" s="108"/>
      <c r="AB565" s="108"/>
      <c r="AC565" s="108"/>
      <c r="AD565" s="191"/>
      <c r="AE565" s="108"/>
      <c r="AF565" s="108"/>
      <c r="AG565" s="108"/>
      <c r="AH565" s="191"/>
      <c r="AI565" s="108"/>
      <c r="AJ565" s="108"/>
      <c r="AK565" s="108"/>
      <c r="AL565" s="191"/>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row>
    <row r="566" spans="1:58" ht="30" customHeight="1">
      <c r="A566" s="108"/>
      <c r="B566" s="108"/>
      <c r="C566" s="108"/>
      <c r="D566" s="106"/>
      <c r="E566" s="108"/>
      <c r="F566" s="108"/>
      <c r="G566" s="106"/>
      <c r="H566" s="106"/>
      <c r="I566" s="106"/>
      <c r="J566" s="106"/>
      <c r="K566" s="106"/>
      <c r="L566" s="106"/>
      <c r="M566" s="108"/>
      <c r="N566" s="108"/>
      <c r="O566" s="108"/>
      <c r="P566" s="191"/>
      <c r="Q566" s="106"/>
      <c r="R566" s="108"/>
      <c r="S566" s="108"/>
      <c r="T566" s="108"/>
      <c r="U566" s="191"/>
      <c r="V566" s="191"/>
      <c r="W566" s="108"/>
      <c r="X566" s="108"/>
      <c r="Y566" s="108"/>
      <c r="Z566" s="108"/>
      <c r="AA566" s="108"/>
      <c r="AB566" s="108"/>
      <c r="AC566" s="108"/>
      <c r="AD566" s="191"/>
      <c r="AE566" s="108"/>
      <c r="AF566" s="108"/>
      <c r="AG566" s="108"/>
      <c r="AH566" s="191"/>
      <c r="AI566" s="108"/>
      <c r="AJ566" s="108"/>
      <c r="AK566" s="108"/>
      <c r="AL566" s="191"/>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row>
    <row r="567" spans="1:58" ht="30" customHeight="1">
      <c r="A567" s="108"/>
      <c r="B567" s="108"/>
      <c r="C567" s="108"/>
      <c r="D567" s="106"/>
      <c r="E567" s="108"/>
      <c r="F567" s="108"/>
      <c r="G567" s="106"/>
      <c r="H567" s="106"/>
      <c r="I567" s="106"/>
      <c r="J567" s="106"/>
      <c r="K567" s="106"/>
      <c r="L567" s="106"/>
      <c r="M567" s="108"/>
      <c r="N567" s="108"/>
      <c r="O567" s="108"/>
      <c r="P567" s="191"/>
      <c r="Q567" s="106"/>
      <c r="R567" s="108"/>
      <c r="S567" s="108"/>
      <c r="T567" s="108"/>
      <c r="U567" s="191"/>
      <c r="V567" s="191"/>
      <c r="W567" s="108"/>
      <c r="X567" s="108"/>
      <c r="Y567" s="108"/>
      <c r="Z567" s="108"/>
      <c r="AA567" s="108"/>
      <c r="AB567" s="108"/>
      <c r="AC567" s="108"/>
      <c r="AD567" s="191"/>
      <c r="AE567" s="108"/>
      <c r="AF567" s="108"/>
      <c r="AG567" s="108"/>
      <c r="AH567" s="191"/>
      <c r="AI567" s="108"/>
      <c r="AJ567" s="108"/>
      <c r="AK567" s="108"/>
      <c r="AL567" s="191"/>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row>
    <row r="568" spans="1:58" ht="30" customHeight="1">
      <c r="A568" s="108"/>
      <c r="B568" s="108"/>
      <c r="C568" s="108"/>
      <c r="D568" s="106"/>
      <c r="E568" s="108"/>
      <c r="F568" s="108"/>
      <c r="G568" s="106"/>
      <c r="H568" s="106"/>
      <c r="I568" s="106"/>
      <c r="J568" s="106"/>
      <c r="K568" s="106"/>
      <c r="L568" s="106"/>
      <c r="M568" s="108"/>
      <c r="N568" s="108"/>
      <c r="O568" s="108"/>
      <c r="P568" s="191"/>
      <c r="Q568" s="106"/>
      <c r="R568" s="108"/>
      <c r="S568" s="108"/>
      <c r="T568" s="108"/>
      <c r="U568" s="191"/>
      <c r="V568" s="191"/>
      <c r="W568" s="108"/>
      <c r="X568" s="108"/>
      <c r="Y568" s="108"/>
      <c r="Z568" s="108"/>
      <c r="AA568" s="108"/>
      <c r="AB568" s="108"/>
      <c r="AC568" s="108"/>
      <c r="AD568" s="191"/>
      <c r="AE568" s="108"/>
      <c r="AF568" s="108"/>
      <c r="AG568" s="108"/>
      <c r="AH568" s="191"/>
      <c r="AI568" s="108"/>
      <c r="AJ568" s="108"/>
      <c r="AK568" s="108"/>
      <c r="AL568" s="191"/>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row>
    <row r="569" spans="1:58" ht="30" customHeight="1">
      <c r="A569" s="108"/>
      <c r="B569" s="108"/>
      <c r="C569" s="108"/>
      <c r="D569" s="106"/>
      <c r="E569" s="108"/>
      <c r="F569" s="108"/>
      <c r="G569" s="106"/>
      <c r="H569" s="106"/>
      <c r="I569" s="106"/>
      <c r="J569" s="106"/>
      <c r="K569" s="106"/>
      <c r="L569" s="106"/>
      <c r="M569" s="108"/>
      <c r="N569" s="108"/>
      <c r="O569" s="108"/>
      <c r="P569" s="191"/>
      <c r="Q569" s="106"/>
      <c r="R569" s="108"/>
      <c r="S569" s="108"/>
      <c r="T569" s="108"/>
      <c r="U569" s="191"/>
      <c r="V569" s="191"/>
      <c r="W569" s="108"/>
      <c r="X569" s="108"/>
      <c r="Y569" s="108"/>
      <c r="Z569" s="108"/>
      <c r="AA569" s="108"/>
      <c r="AB569" s="108"/>
      <c r="AC569" s="108"/>
      <c r="AD569" s="191"/>
      <c r="AE569" s="108"/>
      <c r="AF569" s="108"/>
      <c r="AG569" s="108"/>
      <c r="AH569" s="191"/>
      <c r="AI569" s="108"/>
      <c r="AJ569" s="108"/>
      <c r="AK569" s="108"/>
      <c r="AL569" s="191"/>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row>
    <row r="570" spans="1:58" ht="30" customHeight="1">
      <c r="A570" s="108"/>
      <c r="B570" s="108"/>
      <c r="C570" s="108"/>
      <c r="D570" s="106"/>
      <c r="E570" s="108"/>
      <c r="F570" s="108"/>
      <c r="G570" s="106"/>
      <c r="H570" s="106"/>
      <c r="I570" s="106"/>
      <c r="J570" s="106"/>
      <c r="K570" s="106"/>
      <c r="L570" s="106"/>
      <c r="M570" s="108"/>
      <c r="N570" s="108"/>
      <c r="O570" s="108"/>
      <c r="P570" s="191"/>
      <c r="Q570" s="106"/>
      <c r="R570" s="108"/>
      <c r="S570" s="108"/>
      <c r="T570" s="108"/>
      <c r="U570" s="191"/>
      <c r="V570" s="191"/>
      <c r="W570" s="108"/>
      <c r="X570" s="108"/>
      <c r="Y570" s="108"/>
      <c r="Z570" s="108"/>
      <c r="AA570" s="108"/>
      <c r="AB570" s="108"/>
      <c r="AC570" s="108"/>
      <c r="AD570" s="191"/>
      <c r="AE570" s="108"/>
      <c r="AF570" s="108"/>
      <c r="AG570" s="108"/>
      <c r="AH570" s="191"/>
      <c r="AI570" s="108"/>
      <c r="AJ570" s="108"/>
      <c r="AK570" s="108"/>
      <c r="AL570" s="191"/>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row>
    <row r="571" spans="1:58" ht="30" customHeight="1">
      <c r="A571" s="108"/>
      <c r="B571" s="108"/>
      <c r="C571" s="108"/>
      <c r="D571" s="106"/>
      <c r="E571" s="108"/>
      <c r="F571" s="108"/>
      <c r="G571" s="106"/>
      <c r="H571" s="106"/>
      <c r="I571" s="106"/>
      <c r="J571" s="106"/>
      <c r="K571" s="106"/>
      <c r="L571" s="106"/>
      <c r="M571" s="108"/>
      <c r="N571" s="108"/>
      <c r="O571" s="108"/>
      <c r="P571" s="191"/>
      <c r="Q571" s="106"/>
      <c r="R571" s="108"/>
      <c r="S571" s="108"/>
      <c r="T571" s="108"/>
      <c r="U571" s="191"/>
      <c r="V571" s="191"/>
      <c r="W571" s="108"/>
      <c r="X571" s="108"/>
      <c r="Y571" s="108"/>
      <c r="Z571" s="108"/>
      <c r="AA571" s="108"/>
      <c r="AB571" s="108"/>
      <c r="AC571" s="108"/>
      <c r="AD571" s="191"/>
      <c r="AE571" s="108"/>
      <c r="AF571" s="108"/>
      <c r="AG571" s="108"/>
      <c r="AH571" s="191"/>
      <c r="AI571" s="108"/>
      <c r="AJ571" s="108"/>
      <c r="AK571" s="108"/>
      <c r="AL571" s="191"/>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row>
    <row r="572" spans="1:58" ht="30" customHeight="1">
      <c r="A572" s="108"/>
      <c r="B572" s="108"/>
      <c r="C572" s="108"/>
      <c r="D572" s="106"/>
      <c r="E572" s="108"/>
      <c r="F572" s="108"/>
      <c r="G572" s="106"/>
      <c r="H572" s="106"/>
      <c r="I572" s="106"/>
      <c r="J572" s="106"/>
      <c r="K572" s="106"/>
      <c r="L572" s="106"/>
      <c r="M572" s="108"/>
      <c r="N572" s="108"/>
      <c r="O572" s="108"/>
      <c r="P572" s="191"/>
      <c r="Q572" s="106"/>
      <c r="R572" s="108"/>
      <c r="S572" s="108"/>
      <c r="T572" s="108"/>
      <c r="U572" s="191"/>
      <c r="V572" s="191"/>
      <c r="W572" s="108"/>
      <c r="X572" s="108"/>
      <c r="Y572" s="108"/>
      <c r="Z572" s="108"/>
      <c r="AA572" s="108"/>
      <c r="AB572" s="108"/>
      <c r="AC572" s="108"/>
      <c r="AD572" s="191"/>
      <c r="AE572" s="108"/>
      <c r="AF572" s="108"/>
      <c r="AG572" s="108"/>
      <c r="AH572" s="191"/>
      <c r="AI572" s="108"/>
      <c r="AJ572" s="108"/>
      <c r="AK572" s="108"/>
      <c r="AL572" s="191"/>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row>
    <row r="573" spans="1:58" ht="30" customHeight="1">
      <c r="A573" s="108"/>
      <c r="B573" s="108"/>
      <c r="C573" s="108"/>
      <c r="D573" s="106"/>
      <c r="E573" s="108"/>
      <c r="F573" s="108"/>
      <c r="G573" s="106"/>
      <c r="H573" s="106"/>
      <c r="I573" s="106"/>
      <c r="J573" s="106"/>
      <c r="K573" s="106"/>
      <c r="L573" s="106"/>
      <c r="M573" s="108"/>
      <c r="N573" s="108"/>
      <c r="O573" s="108"/>
      <c r="P573" s="191"/>
      <c r="Q573" s="106"/>
      <c r="R573" s="108"/>
      <c r="S573" s="108"/>
      <c r="T573" s="108"/>
      <c r="U573" s="191"/>
      <c r="V573" s="191"/>
      <c r="W573" s="108"/>
      <c r="X573" s="108"/>
      <c r="Y573" s="108"/>
      <c r="Z573" s="108"/>
      <c r="AA573" s="108"/>
      <c r="AB573" s="108"/>
      <c r="AC573" s="108"/>
      <c r="AD573" s="191"/>
      <c r="AE573" s="108"/>
      <c r="AF573" s="108"/>
      <c r="AG573" s="108"/>
      <c r="AH573" s="191"/>
      <c r="AI573" s="108"/>
      <c r="AJ573" s="108"/>
      <c r="AK573" s="108"/>
      <c r="AL573" s="191"/>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row>
    <row r="574" spans="1:58" ht="30" customHeight="1">
      <c r="A574" s="108"/>
      <c r="B574" s="108"/>
      <c r="C574" s="108"/>
      <c r="D574" s="106"/>
      <c r="E574" s="108"/>
      <c r="F574" s="108"/>
      <c r="G574" s="106"/>
      <c r="H574" s="106"/>
      <c r="I574" s="106"/>
      <c r="J574" s="106"/>
      <c r="K574" s="106"/>
      <c r="L574" s="106"/>
      <c r="M574" s="108"/>
      <c r="N574" s="108"/>
      <c r="O574" s="108"/>
      <c r="P574" s="191"/>
      <c r="Q574" s="106"/>
      <c r="R574" s="108"/>
      <c r="S574" s="108"/>
      <c r="T574" s="108"/>
      <c r="U574" s="191"/>
      <c r="V574" s="191"/>
      <c r="W574" s="108"/>
      <c r="X574" s="108"/>
      <c r="Y574" s="108"/>
      <c r="Z574" s="108"/>
      <c r="AA574" s="108"/>
      <c r="AB574" s="108"/>
      <c r="AC574" s="108"/>
      <c r="AD574" s="191"/>
      <c r="AE574" s="108"/>
      <c r="AF574" s="108"/>
      <c r="AG574" s="108"/>
      <c r="AH574" s="191"/>
      <c r="AI574" s="108"/>
      <c r="AJ574" s="108"/>
      <c r="AK574" s="108"/>
      <c r="AL574" s="191"/>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row>
    <row r="575" spans="1:58" ht="30" customHeight="1">
      <c r="A575" s="108"/>
      <c r="B575" s="108"/>
      <c r="C575" s="108"/>
      <c r="D575" s="106"/>
      <c r="E575" s="108"/>
      <c r="F575" s="108"/>
      <c r="G575" s="106"/>
      <c r="H575" s="106"/>
      <c r="I575" s="106"/>
      <c r="J575" s="106"/>
      <c r="K575" s="106"/>
      <c r="L575" s="106"/>
      <c r="M575" s="108"/>
      <c r="N575" s="108"/>
      <c r="O575" s="108"/>
      <c r="P575" s="191"/>
      <c r="Q575" s="106"/>
      <c r="R575" s="108"/>
      <c r="S575" s="108"/>
      <c r="T575" s="108"/>
      <c r="U575" s="191"/>
      <c r="V575" s="191"/>
      <c r="W575" s="108"/>
      <c r="X575" s="108"/>
      <c r="Y575" s="108"/>
      <c r="Z575" s="108"/>
      <c r="AA575" s="108"/>
      <c r="AB575" s="108"/>
      <c r="AC575" s="108"/>
      <c r="AD575" s="191"/>
      <c r="AE575" s="108"/>
      <c r="AF575" s="108"/>
      <c r="AG575" s="108"/>
      <c r="AH575" s="191"/>
      <c r="AI575" s="108"/>
      <c r="AJ575" s="108"/>
      <c r="AK575" s="108"/>
      <c r="AL575" s="191"/>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row>
    <row r="576" spans="1:58" ht="30" customHeight="1">
      <c r="A576" s="108"/>
      <c r="B576" s="108"/>
      <c r="C576" s="108"/>
      <c r="D576" s="106"/>
      <c r="E576" s="108"/>
      <c r="F576" s="108"/>
      <c r="G576" s="106"/>
      <c r="H576" s="106"/>
      <c r="I576" s="106"/>
      <c r="J576" s="106"/>
      <c r="K576" s="106"/>
      <c r="L576" s="106"/>
      <c r="M576" s="108"/>
      <c r="N576" s="108"/>
      <c r="O576" s="108"/>
      <c r="P576" s="191"/>
      <c r="Q576" s="106"/>
      <c r="R576" s="108"/>
      <c r="S576" s="108"/>
      <c r="T576" s="108"/>
      <c r="U576" s="191"/>
      <c r="V576" s="191"/>
      <c r="W576" s="108"/>
      <c r="X576" s="108"/>
      <c r="Y576" s="108"/>
      <c r="Z576" s="108"/>
      <c r="AA576" s="108"/>
      <c r="AB576" s="108"/>
      <c r="AC576" s="108"/>
      <c r="AD576" s="191"/>
      <c r="AE576" s="108"/>
      <c r="AF576" s="108"/>
      <c r="AG576" s="108"/>
      <c r="AH576" s="191"/>
      <c r="AI576" s="108"/>
      <c r="AJ576" s="108"/>
      <c r="AK576" s="108"/>
      <c r="AL576" s="191"/>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row>
    <row r="577" spans="1:58" ht="30" customHeight="1">
      <c r="A577" s="108"/>
      <c r="B577" s="108"/>
      <c r="C577" s="108"/>
      <c r="D577" s="106"/>
      <c r="E577" s="108"/>
      <c r="F577" s="108"/>
      <c r="G577" s="106"/>
      <c r="H577" s="106"/>
      <c r="I577" s="106"/>
      <c r="J577" s="106"/>
      <c r="K577" s="106"/>
      <c r="L577" s="106"/>
      <c r="M577" s="108"/>
      <c r="N577" s="108"/>
      <c r="O577" s="108"/>
      <c r="P577" s="191"/>
      <c r="Q577" s="106"/>
      <c r="R577" s="108"/>
      <c r="S577" s="108"/>
      <c r="T577" s="108"/>
      <c r="U577" s="191"/>
      <c r="V577" s="191"/>
      <c r="W577" s="108"/>
      <c r="X577" s="108"/>
      <c r="Y577" s="108"/>
      <c r="Z577" s="108"/>
      <c r="AA577" s="108"/>
      <c r="AB577" s="108"/>
      <c r="AC577" s="108"/>
      <c r="AD577" s="191"/>
      <c r="AE577" s="108"/>
      <c r="AF577" s="108"/>
      <c r="AG577" s="108"/>
      <c r="AH577" s="191"/>
      <c r="AI577" s="108"/>
      <c r="AJ577" s="108"/>
      <c r="AK577" s="108"/>
      <c r="AL577" s="191"/>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row>
    <row r="578" spans="1:58" ht="30" customHeight="1">
      <c r="A578" s="108"/>
      <c r="B578" s="108"/>
      <c r="C578" s="108"/>
      <c r="D578" s="106"/>
      <c r="E578" s="108"/>
      <c r="F578" s="108"/>
      <c r="G578" s="106"/>
      <c r="H578" s="106"/>
      <c r="I578" s="106"/>
      <c r="J578" s="106"/>
      <c r="K578" s="106"/>
      <c r="L578" s="106"/>
      <c r="M578" s="108"/>
      <c r="N578" s="108"/>
      <c r="O578" s="108"/>
      <c r="P578" s="191"/>
      <c r="Q578" s="106"/>
      <c r="R578" s="108"/>
      <c r="S578" s="108"/>
      <c r="T578" s="108"/>
      <c r="U578" s="191"/>
      <c r="V578" s="191"/>
      <c r="W578" s="108"/>
      <c r="X578" s="108"/>
      <c r="Y578" s="108"/>
      <c r="Z578" s="108"/>
      <c r="AA578" s="108"/>
      <c r="AB578" s="108"/>
      <c r="AC578" s="108"/>
      <c r="AD578" s="191"/>
      <c r="AE578" s="108"/>
      <c r="AF578" s="108"/>
      <c r="AG578" s="108"/>
      <c r="AH578" s="191"/>
      <c r="AI578" s="108"/>
      <c r="AJ578" s="108"/>
      <c r="AK578" s="108"/>
      <c r="AL578" s="191"/>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row>
    <row r="579" spans="1:58" ht="30" customHeight="1">
      <c r="A579" s="108"/>
      <c r="B579" s="108"/>
      <c r="C579" s="108"/>
      <c r="D579" s="106"/>
      <c r="E579" s="108"/>
      <c r="F579" s="108"/>
      <c r="G579" s="106"/>
      <c r="H579" s="106"/>
      <c r="I579" s="106"/>
      <c r="J579" s="106"/>
      <c r="K579" s="106"/>
      <c r="L579" s="106"/>
      <c r="M579" s="108"/>
      <c r="N579" s="108"/>
      <c r="O579" s="108"/>
      <c r="P579" s="191"/>
      <c r="Q579" s="106"/>
      <c r="R579" s="108"/>
      <c r="S579" s="108"/>
      <c r="T579" s="108"/>
      <c r="U579" s="191"/>
      <c r="V579" s="191"/>
      <c r="W579" s="108"/>
      <c r="X579" s="108"/>
      <c r="Y579" s="108"/>
      <c r="Z579" s="108"/>
      <c r="AA579" s="108"/>
      <c r="AB579" s="108"/>
      <c r="AC579" s="108"/>
      <c r="AD579" s="191"/>
      <c r="AE579" s="108"/>
      <c r="AF579" s="108"/>
      <c r="AG579" s="108"/>
      <c r="AH579" s="191"/>
      <c r="AI579" s="108"/>
      <c r="AJ579" s="108"/>
      <c r="AK579" s="108"/>
      <c r="AL579" s="191"/>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row>
    <row r="580" spans="1:58" ht="30" customHeight="1">
      <c r="A580" s="108"/>
      <c r="B580" s="108"/>
      <c r="C580" s="108"/>
      <c r="D580" s="106"/>
      <c r="E580" s="108"/>
      <c r="F580" s="108"/>
      <c r="G580" s="106"/>
      <c r="H580" s="106"/>
      <c r="I580" s="106"/>
      <c r="J580" s="106"/>
      <c r="K580" s="106"/>
      <c r="L580" s="106"/>
      <c r="M580" s="108"/>
      <c r="N580" s="108"/>
      <c r="O580" s="108"/>
      <c r="P580" s="191"/>
      <c r="Q580" s="106"/>
      <c r="R580" s="108"/>
      <c r="S580" s="108"/>
      <c r="T580" s="108"/>
      <c r="U580" s="191"/>
      <c r="V580" s="191"/>
      <c r="W580" s="108"/>
      <c r="X580" s="108"/>
      <c r="Y580" s="108"/>
      <c r="Z580" s="108"/>
      <c r="AA580" s="108"/>
      <c r="AB580" s="108"/>
      <c r="AC580" s="108"/>
      <c r="AD580" s="191"/>
      <c r="AE580" s="108"/>
      <c r="AF580" s="108"/>
      <c r="AG580" s="108"/>
      <c r="AH580" s="191"/>
      <c r="AI580" s="108"/>
      <c r="AJ580" s="108"/>
      <c r="AK580" s="108"/>
      <c r="AL580" s="191"/>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row>
    <row r="581" spans="1:58" ht="30" customHeight="1">
      <c r="A581" s="108"/>
      <c r="B581" s="108"/>
      <c r="C581" s="108"/>
      <c r="D581" s="106"/>
      <c r="E581" s="108"/>
      <c r="F581" s="108"/>
      <c r="G581" s="106"/>
      <c r="H581" s="106"/>
      <c r="I581" s="106"/>
      <c r="J581" s="106"/>
      <c r="K581" s="106"/>
      <c r="L581" s="106"/>
      <c r="M581" s="108"/>
      <c r="N581" s="108"/>
      <c r="O581" s="108"/>
      <c r="P581" s="191"/>
      <c r="Q581" s="106"/>
      <c r="R581" s="108"/>
      <c r="S581" s="108"/>
      <c r="T581" s="108"/>
      <c r="U581" s="191"/>
      <c r="V581" s="191"/>
      <c r="W581" s="108"/>
      <c r="X581" s="108"/>
      <c r="Y581" s="108"/>
      <c r="Z581" s="108"/>
      <c r="AA581" s="108"/>
      <c r="AB581" s="108"/>
      <c r="AC581" s="108"/>
      <c r="AD581" s="191"/>
      <c r="AE581" s="108"/>
      <c r="AF581" s="108"/>
      <c r="AG581" s="108"/>
      <c r="AH581" s="191"/>
      <c r="AI581" s="108"/>
      <c r="AJ581" s="108"/>
      <c r="AK581" s="108"/>
      <c r="AL581" s="191"/>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row>
    <row r="582" spans="1:58" ht="30" customHeight="1">
      <c r="A582" s="108"/>
      <c r="B582" s="108"/>
      <c r="C582" s="108"/>
      <c r="D582" s="106"/>
      <c r="E582" s="108"/>
      <c r="F582" s="108"/>
      <c r="G582" s="106"/>
      <c r="H582" s="106"/>
      <c r="I582" s="106"/>
      <c r="J582" s="106"/>
      <c r="K582" s="106"/>
      <c r="L582" s="106"/>
      <c r="M582" s="108"/>
      <c r="N582" s="108"/>
      <c r="O582" s="108"/>
      <c r="P582" s="191"/>
      <c r="Q582" s="106"/>
      <c r="R582" s="108"/>
      <c r="S582" s="108"/>
      <c r="T582" s="108"/>
      <c r="U582" s="191"/>
      <c r="V582" s="191"/>
      <c r="W582" s="108"/>
      <c r="X582" s="108"/>
      <c r="Y582" s="108"/>
      <c r="Z582" s="108"/>
      <c r="AA582" s="108"/>
      <c r="AB582" s="108"/>
      <c r="AC582" s="108"/>
      <c r="AD582" s="191"/>
      <c r="AE582" s="108"/>
      <c r="AF582" s="108"/>
      <c r="AG582" s="108"/>
      <c r="AH582" s="191"/>
      <c r="AI582" s="108"/>
      <c r="AJ582" s="108"/>
      <c r="AK582" s="108"/>
      <c r="AL582" s="191"/>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row>
    <row r="583" spans="1:58" ht="30" customHeight="1">
      <c r="A583" s="108"/>
      <c r="B583" s="108"/>
      <c r="C583" s="108"/>
      <c r="D583" s="106"/>
      <c r="E583" s="108"/>
      <c r="F583" s="108"/>
      <c r="G583" s="106"/>
      <c r="H583" s="106"/>
      <c r="I583" s="106"/>
      <c r="J583" s="106"/>
      <c r="K583" s="106"/>
      <c r="L583" s="106"/>
      <c r="M583" s="108"/>
      <c r="N583" s="108"/>
      <c r="O583" s="108"/>
      <c r="P583" s="191"/>
      <c r="Q583" s="106"/>
      <c r="R583" s="108"/>
      <c r="S583" s="108"/>
      <c r="T583" s="108"/>
      <c r="U583" s="191"/>
      <c r="V583" s="191"/>
      <c r="W583" s="108"/>
      <c r="X583" s="108"/>
      <c r="Y583" s="108"/>
      <c r="Z583" s="108"/>
      <c r="AA583" s="108"/>
      <c r="AB583" s="108"/>
      <c r="AC583" s="108"/>
      <c r="AD583" s="191"/>
      <c r="AE583" s="108"/>
      <c r="AF583" s="108"/>
      <c r="AG583" s="108"/>
      <c r="AH583" s="191"/>
      <c r="AI583" s="108"/>
      <c r="AJ583" s="108"/>
      <c r="AK583" s="108"/>
      <c r="AL583" s="191"/>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row>
    <row r="584" spans="1:58" ht="30" customHeight="1">
      <c r="A584" s="108"/>
      <c r="B584" s="108"/>
      <c r="C584" s="108"/>
      <c r="D584" s="106"/>
      <c r="E584" s="108"/>
      <c r="F584" s="108"/>
      <c r="G584" s="106"/>
      <c r="H584" s="106"/>
      <c r="I584" s="106"/>
      <c r="J584" s="106"/>
      <c r="K584" s="106"/>
      <c r="L584" s="106"/>
      <c r="M584" s="108"/>
      <c r="N584" s="108"/>
      <c r="O584" s="108"/>
      <c r="P584" s="191"/>
      <c r="Q584" s="106"/>
      <c r="R584" s="108"/>
      <c r="S584" s="108"/>
      <c r="T584" s="108"/>
      <c r="U584" s="191"/>
      <c r="V584" s="191"/>
      <c r="W584" s="108"/>
      <c r="X584" s="108"/>
      <c r="Y584" s="108"/>
      <c r="Z584" s="108"/>
      <c r="AA584" s="108"/>
      <c r="AB584" s="108"/>
      <c r="AC584" s="108"/>
      <c r="AD584" s="191"/>
      <c r="AE584" s="108"/>
      <c r="AF584" s="108"/>
      <c r="AG584" s="108"/>
      <c r="AH584" s="191"/>
      <c r="AI584" s="108"/>
      <c r="AJ584" s="108"/>
      <c r="AK584" s="108"/>
      <c r="AL584" s="191"/>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row>
    <row r="585" spans="1:58" ht="30" customHeight="1">
      <c r="A585" s="108"/>
      <c r="B585" s="108"/>
      <c r="C585" s="108"/>
      <c r="D585" s="106"/>
      <c r="E585" s="108"/>
      <c r="F585" s="108"/>
      <c r="G585" s="106"/>
      <c r="H585" s="106"/>
      <c r="I585" s="106"/>
      <c r="J585" s="106"/>
      <c r="K585" s="106"/>
      <c r="L585" s="106"/>
      <c r="M585" s="108"/>
      <c r="N585" s="108"/>
      <c r="O585" s="108"/>
      <c r="P585" s="191"/>
      <c r="Q585" s="106"/>
      <c r="R585" s="108"/>
      <c r="S585" s="108"/>
      <c r="T585" s="108"/>
      <c r="U585" s="191"/>
      <c r="V585" s="191"/>
      <c r="W585" s="108"/>
      <c r="X585" s="108"/>
      <c r="Y585" s="108"/>
      <c r="Z585" s="108"/>
      <c r="AA585" s="108"/>
      <c r="AB585" s="108"/>
      <c r="AC585" s="108"/>
      <c r="AD585" s="191"/>
      <c r="AE585" s="108"/>
      <c r="AF585" s="108"/>
      <c r="AG585" s="108"/>
      <c r="AH585" s="191"/>
      <c r="AI585" s="108"/>
      <c r="AJ585" s="108"/>
      <c r="AK585" s="108"/>
      <c r="AL585" s="191"/>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row>
    <row r="586" spans="1:58" ht="30" customHeight="1">
      <c r="A586" s="108"/>
      <c r="B586" s="108"/>
      <c r="C586" s="108"/>
      <c r="D586" s="106"/>
      <c r="E586" s="108"/>
      <c r="F586" s="108"/>
      <c r="G586" s="106"/>
      <c r="H586" s="106"/>
      <c r="I586" s="106"/>
      <c r="J586" s="106"/>
      <c r="K586" s="106"/>
      <c r="L586" s="106"/>
      <c r="M586" s="108"/>
      <c r="N586" s="108"/>
      <c r="O586" s="108"/>
      <c r="P586" s="191"/>
      <c r="Q586" s="106"/>
      <c r="R586" s="108"/>
      <c r="S586" s="108"/>
      <c r="T586" s="108"/>
      <c r="U586" s="191"/>
      <c r="V586" s="191"/>
      <c r="W586" s="108"/>
      <c r="X586" s="108"/>
      <c r="Y586" s="108"/>
      <c r="Z586" s="108"/>
      <c r="AA586" s="108"/>
      <c r="AB586" s="108"/>
      <c r="AC586" s="108"/>
      <c r="AD586" s="191"/>
      <c r="AE586" s="108"/>
      <c r="AF586" s="108"/>
      <c r="AG586" s="108"/>
      <c r="AH586" s="191"/>
      <c r="AI586" s="108"/>
      <c r="AJ586" s="108"/>
      <c r="AK586" s="108"/>
      <c r="AL586" s="191"/>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row>
    <row r="587" spans="1:58" ht="30" customHeight="1">
      <c r="A587" s="108"/>
      <c r="B587" s="108"/>
      <c r="C587" s="108"/>
      <c r="D587" s="106"/>
      <c r="E587" s="108"/>
      <c r="F587" s="108"/>
      <c r="G587" s="106"/>
      <c r="H587" s="106"/>
      <c r="I587" s="106"/>
      <c r="J587" s="106"/>
      <c r="K587" s="106"/>
      <c r="L587" s="106"/>
      <c r="M587" s="108"/>
      <c r="N587" s="108"/>
      <c r="O587" s="108"/>
      <c r="P587" s="191"/>
      <c r="Q587" s="106"/>
      <c r="R587" s="108"/>
      <c r="S587" s="108"/>
      <c r="T587" s="108"/>
      <c r="U587" s="191"/>
      <c r="V587" s="191"/>
      <c r="W587" s="108"/>
      <c r="X587" s="108"/>
      <c r="Y587" s="108"/>
      <c r="Z587" s="108"/>
      <c r="AA587" s="108"/>
      <c r="AB587" s="108"/>
      <c r="AC587" s="108"/>
      <c r="AD587" s="191"/>
      <c r="AE587" s="108"/>
      <c r="AF587" s="108"/>
      <c r="AG587" s="108"/>
      <c r="AH587" s="191"/>
      <c r="AI587" s="108"/>
      <c r="AJ587" s="108"/>
      <c r="AK587" s="108"/>
      <c r="AL587" s="191"/>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row>
    <row r="588" spans="1:58" ht="30" customHeight="1">
      <c r="A588" s="108"/>
      <c r="B588" s="108"/>
      <c r="C588" s="108"/>
      <c r="D588" s="106"/>
      <c r="E588" s="108"/>
      <c r="F588" s="108"/>
      <c r="G588" s="106"/>
      <c r="H588" s="106"/>
      <c r="I588" s="106"/>
      <c r="J588" s="106"/>
      <c r="K588" s="106"/>
      <c r="L588" s="106"/>
      <c r="M588" s="108"/>
      <c r="N588" s="108"/>
      <c r="O588" s="108"/>
      <c r="P588" s="191"/>
      <c r="Q588" s="106"/>
      <c r="R588" s="108"/>
      <c r="S588" s="108"/>
      <c r="T588" s="108"/>
      <c r="U588" s="191"/>
      <c r="V588" s="191"/>
      <c r="W588" s="108"/>
      <c r="X588" s="108"/>
      <c r="Y588" s="108"/>
      <c r="Z588" s="108"/>
      <c r="AA588" s="108"/>
      <c r="AB588" s="108"/>
      <c r="AC588" s="108"/>
      <c r="AD588" s="191"/>
      <c r="AE588" s="108"/>
      <c r="AF588" s="108"/>
      <c r="AG588" s="108"/>
      <c r="AH588" s="191"/>
      <c r="AI588" s="108"/>
      <c r="AJ588" s="108"/>
      <c r="AK588" s="108"/>
      <c r="AL588" s="191"/>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row>
    <row r="589" spans="1:58" ht="30" customHeight="1">
      <c r="A589" s="108"/>
      <c r="B589" s="108"/>
      <c r="C589" s="108"/>
      <c r="D589" s="106"/>
      <c r="E589" s="108"/>
      <c r="F589" s="108"/>
      <c r="G589" s="106"/>
      <c r="H589" s="106"/>
      <c r="I589" s="106"/>
      <c r="J589" s="106"/>
      <c r="K589" s="106"/>
      <c r="L589" s="106"/>
      <c r="M589" s="108"/>
      <c r="N589" s="108"/>
      <c r="O589" s="108"/>
      <c r="P589" s="191"/>
      <c r="Q589" s="106"/>
      <c r="R589" s="108"/>
      <c r="S589" s="108"/>
      <c r="T589" s="108"/>
      <c r="U589" s="191"/>
      <c r="V589" s="191"/>
      <c r="W589" s="108"/>
      <c r="X589" s="108"/>
      <c r="Y589" s="108"/>
      <c r="Z589" s="108"/>
      <c r="AA589" s="108"/>
      <c r="AB589" s="108"/>
      <c r="AC589" s="108"/>
      <c r="AD589" s="191"/>
      <c r="AE589" s="108"/>
      <c r="AF589" s="108"/>
      <c r="AG589" s="108"/>
      <c r="AH589" s="191"/>
      <c r="AI589" s="108"/>
      <c r="AJ589" s="108"/>
      <c r="AK589" s="108"/>
      <c r="AL589" s="191"/>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row>
    <row r="590" spans="1:58" ht="30" customHeight="1">
      <c r="A590" s="108"/>
      <c r="B590" s="108"/>
      <c r="C590" s="108"/>
      <c r="D590" s="106"/>
      <c r="E590" s="108"/>
      <c r="F590" s="108"/>
      <c r="G590" s="106"/>
      <c r="H590" s="106"/>
      <c r="I590" s="106"/>
      <c r="J590" s="106"/>
      <c r="K590" s="106"/>
      <c r="L590" s="106"/>
      <c r="M590" s="108"/>
      <c r="N590" s="108"/>
      <c r="O590" s="108"/>
      <c r="P590" s="191"/>
      <c r="Q590" s="106"/>
      <c r="R590" s="108"/>
      <c r="S590" s="108"/>
      <c r="T590" s="108"/>
      <c r="U590" s="191"/>
      <c r="V590" s="191"/>
      <c r="W590" s="108"/>
      <c r="X590" s="108"/>
      <c r="Y590" s="108"/>
      <c r="Z590" s="108"/>
      <c r="AA590" s="108"/>
      <c r="AB590" s="108"/>
      <c r="AC590" s="108"/>
      <c r="AD590" s="191"/>
      <c r="AE590" s="108"/>
      <c r="AF590" s="108"/>
      <c r="AG590" s="108"/>
      <c r="AH590" s="191"/>
      <c r="AI590" s="108"/>
      <c r="AJ590" s="108"/>
      <c r="AK590" s="108"/>
      <c r="AL590" s="191"/>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row>
    <row r="591" spans="1:58" ht="30" customHeight="1">
      <c r="A591" s="108"/>
      <c r="B591" s="108"/>
      <c r="C591" s="108"/>
      <c r="D591" s="106"/>
      <c r="E591" s="108"/>
      <c r="F591" s="108"/>
      <c r="G591" s="106"/>
      <c r="H591" s="106"/>
      <c r="I591" s="106"/>
      <c r="J591" s="106"/>
      <c r="K591" s="106"/>
      <c r="L591" s="106"/>
      <c r="M591" s="108"/>
      <c r="N591" s="108"/>
      <c r="O591" s="108"/>
      <c r="P591" s="191"/>
      <c r="Q591" s="106"/>
      <c r="R591" s="108"/>
      <c r="S591" s="108"/>
      <c r="T591" s="108"/>
      <c r="U591" s="191"/>
      <c r="V591" s="191"/>
      <c r="W591" s="108"/>
      <c r="X591" s="108"/>
      <c r="Y591" s="108"/>
      <c r="Z591" s="108"/>
      <c r="AA591" s="108"/>
      <c r="AB591" s="108"/>
      <c r="AC591" s="108"/>
      <c r="AD591" s="191"/>
      <c r="AE591" s="108"/>
      <c r="AF591" s="108"/>
      <c r="AG591" s="108"/>
      <c r="AH591" s="191"/>
      <c r="AI591" s="108"/>
      <c r="AJ591" s="108"/>
      <c r="AK591" s="108"/>
      <c r="AL591" s="191"/>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row>
    <row r="592" spans="1:58" ht="30" customHeight="1">
      <c r="A592" s="108"/>
      <c r="B592" s="108"/>
      <c r="C592" s="108"/>
      <c r="D592" s="106"/>
      <c r="E592" s="108"/>
      <c r="F592" s="108"/>
      <c r="G592" s="106"/>
      <c r="H592" s="106"/>
      <c r="I592" s="106"/>
      <c r="J592" s="106"/>
      <c r="K592" s="106"/>
      <c r="L592" s="106"/>
      <c r="M592" s="108"/>
      <c r="N592" s="108"/>
      <c r="O592" s="108"/>
      <c r="P592" s="191"/>
      <c r="Q592" s="106"/>
      <c r="R592" s="108"/>
      <c r="S592" s="108"/>
      <c r="T592" s="108"/>
      <c r="U592" s="191"/>
      <c r="V592" s="191"/>
      <c r="W592" s="108"/>
      <c r="X592" s="108"/>
      <c r="Y592" s="108"/>
      <c r="Z592" s="108"/>
      <c r="AA592" s="108"/>
      <c r="AB592" s="108"/>
      <c r="AC592" s="108"/>
      <c r="AD592" s="191"/>
      <c r="AE592" s="108"/>
      <c r="AF592" s="108"/>
      <c r="AG592" s="108"/>
      <c r="AH592" s="191"/>
      <c r="AI592" s="108"/>
      <c r="AJ592" s="108"/>
      <c r="AK592" s="108"/>
      <c r="AL592" s="191"/>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row>
    <row r="593" spans="1:58" ht="30" customHeight="1">
      <c r="A593" s="108"/>
      <c r="B593" s="108"/>
      <c r="C593" s="108"/>
      <c r="D593" s="106"/>
      <c r="E593" s="108"/>
      <c r="F593" s="108"/>
      <c r="G593" s="106"/>
      <c r="H593" s="106"/>
      <c r="I593" s="106"/>
      <c r="J593" s="106"/>
      <c r="K593" s="106"/>
      <c r="L593" s="106"/>
      <c r="M593" s="108"/>
      <c r="N593" s="108"/>
      <c r="O593" s="108"/>
      <c r="P593" s="191"/>
      <c r="Q593" s="106"/>
      <c r="R593" s="108"/>
      <c r="S593" s="108"/>
      <c r="T593" s="108"/>
      <c r="U593" s="191"/>
      <c r="V593" s="191"/>
      <c r="W593" s="108"/>
      <c r="X593" s="108"/>
      <c r="Y593" s="108"/>
      <c r="Z593" s="108"/>
      <c r="AA593" s="108"/>
      <c r="AB593" s="108"/>
      <c r="AC593" s="108"/>
      <c r="AD593" s="191"/>
      <c r="AE593" s="108"/>
      <c r="AF593" s="108"/>
      <c r="AG593" s="108"/>
      <c r="AH593" s="191"/>
      <c r="AI593" s="108"/>
      <c r="AJ593" s="108"/>
      <c r="AK593" s="108"/>
      <c r="AL593" s="191"/>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row>
    <row r="594" spans="1:58" ht="30" customHeight="1">
      <c r="A594" s="108"/>
      <c r="B594" s="108"/>
      <c r="C594" s="108"/>
      <c r="D594" s="106"/>
      <c r="E594" s="108"/>
      <c r="F594" s="108"/>
      <c r="G594" s="106"/>
      <c r="H594" s="106"/>
      <c r="I594" s="106"/>
      <c r="J594" s="106"/>
      <c r="K594" s="106"/>
      <c r="L594" s="106"/>
      <c r="M594" s="108"/>
      <c r="N594" s="108"/>
      <c r="O594" s="108"/>
      <c r="P594" s="191"/>
      <c r="Q594" s="106"/>
      <c r="R594" s="108"/>
      <c r="S594" s="108"/>
      <c r="T594" s="108"/>
      <c r="U594" s="191"/>
      <c r="V594" s="191"/>
      <c r="W594" s="108"/>
      <c r="X594" s="108"/>
      <c r="Y594" s="108"/>
      <c r="Z594" s="108"/>
      <c r="AA594" s="108"/>
      <c r="AB594" s="108"/>
      <c r="AC594" s="108"/>
      <c r="AD594" s="191"/>
      <c r="AE594" s="108"/>
      <c r="AF594" s="108"/>
      <c r="AG594" s="108"/>
      <c r="AH594" s="191"/>
      <c r="AI594" s="108"/>
      <c r="AJ594" s="108"/>
      <c r="AK594" s="108"/>
      <c r="AL594" s="191"/>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row>
    <row r="595" spans="1:58" ht="30" customHeight="1">
      <c r="A595" s="108"/>
      <c r="B595" s="108"/>
      <c r="C595" s="108"/>
      <c r="D595" s="106"/>
      <c r="E595" s="108"/>
      <c r="F595" s="108"/>
      <c r="G595" s="106"/>
      <c r="H595" s="106"/>
      <c r="I595" s="106"/>
      <c r="J595" s="106"/>
      <c r="K595" s="106"/>
      <c r="L595" s="106"/>
      <c r="M595" s="108"/>
      <c r="N595" s="108"/>
      <c r="O595" s="108"/>
      <c r="P595" s="191"/>
      <c r="Q595" s="106"/>
      <c r="R595" s="108"/>
      <c r="S595" s="108"/>
      <c r="T595" s="108"/>
      <c r="U595" s="191"/>
      <c r="V595" s="191"/>
      <c r="W595" s="108"/>
      <c r="X595" s="108"/>
      <c r="Y595" s="108"/>
      <c r="Z595" s="108"/>
      <c r="AA595" s="108"/>
      <c r="AB595" s="108"/>
      <c r="AC595" s="108"/>
      <c r="AD595" s="191"/>
      <c r="AE595" s="108"/>
      <c r="AF595" s="108"/>
      <c r="AG595" s="108"/>
      <c r="AH595" s="191"/>
      <c r="AI595" s="108"/>
      <c r="AJ595" s="108"/>
      <c r="AK595" s="108"/>
      <c r="AL595" s="191"/>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row>
    <row r="596" spans="1:58" ht="30" customHeight="1">
      <c r="A596" s="108"/>
      <c r="B596" s="108"/>
      <c r="C596" s="108"/>
      <c r="D596" s="106"/>
      <c r="E596" s="108"/>
      <c r="F596" s="108"/>
      <c r="G596" s="106"/>
      <c r="H596" s="106"/>
      <c r="I596" s="106"/>
      <c r="J596" s="106"/>
      <c r="K596" s="106"/>
      <c r="L596" s="106"/>
      <c r="M596" s="108"/>
      <c r="N596" s="108"/>
      <c r="O596" s="108"/>
      <c r="P596" s="191"/>
      <c r="Q596" s="106"/>
      <c r="R596" s="108"/>
      <c r="S596" s="108"/>
      <c r="T596" s="108"/>
      <c r="U596" s="191"/>
      <c r="V596" s="191"/>
      <c r="W596" s="108"/>
      <c r="X596" s="108"/>
      <c r="Y596" s="108"/>
      <c r="Z596" s="108"/>
      <c r="AA596" s="108"/>
      <c r="AB596" s="108"/>
      <c r="AC596" s="108"/>
      <c r="AD596" s="191"/>
      <c r="AE596" s="108"/>
      <c r="AF596" s="108"/>
      <c r="AG596" s="108"/>
      <c r="AH596" s="191"/>
      <c r="AI596" s="108"/>
      <c r="AJ596" s="108"/>
      <c r="AK596" s="108"/>
      <c r="AL596" s="191"/>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row>
    <row r="597" spans="1:58" ht="30" customHeight="1">
      <c r="A597" s="108"/>
      <c r="B597" s="108"/>
      <c r="C597" s="108"/>
      <c r="D597" s="106"/>
      <c r="E597" s="108"/>
      <c r="F597" s="108"/>
      <c r="G597" s="106"/>
      <c r="H597" s="106"/>
      <c r="I597" s="106"/>
      <c r="J597" s="106"/>
      <c r="K597" s="106"/>
      <c r="L597" s="106"/>
      <c r="M597" s="108"/>
      <c r="N597" s="108"/>
      <c r="O597" s="108"/>
      <c r="P597" s="191"/>
      <c r="Q597" s="106"/>
      <c r="R597" s="108"/>
      <c r="S597" s="108"/>
      <c r="T597" s="108"/>
      <c r="U597" s="191"/>
      <c r="V597" s="191"/>
      <c r="W597" s="108"/>
      <c r="X597" s="108"/>
      <c r="Y597" s="108"/>
      <c r="Z597" s="108"/>
      <c r="AA597" s="108"/>
      <c r="AB597" s="108"/>
      <c r="AC597" s="108"/>
      <c r="AD597" s="191"/>
      <c r="AE597" s="108"/>
      <c r="AF597" s="108"/>
      <c r="AG597" s="108"/>
      <c r="AH597" s="191"/>
      <c r="AI597" s="108"/>
      <c r="AJ597" s="108"/>
      <c r="AK597" s="108"/>
      <c r="AL597" s="191"/>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row>
    <row r="598" spans="1:58" ht="30" customHeight="1">
      <c r="A598" s="108"/>
      <c r="B598" s="108"/>
      <c r="C598" s="108"/>
      <c r="D598" s="106"/>
      <c r="E598" s="108"/>
      <c r="F598" s="108"/>
      <c r="G598" s="106"/>
      <c r="H598" s="106"/>
      <c r="I598" s="106"/>
      <c r="J598" s="106"/>
      <c r="K598" s="106"/>
      <c r="L598" s="106"/>
      <c r="M598" s="108"/>
      <c r="N598" s="108"/>
      <c r="O598" s="108"/>
      <c r="P598" s="191"/>
      <c r="Q598" s="106"/>
      <c r="R598" s="108"/>
      <c r="S598" s="108"/>
      <c r="T598" s="108"/>
      <c r="U598" s="191"/>
      <c r="V598" s="191"/>
      <c r="W598" s="108"/>
      <c r="X598" s="108"/>
      <c r="Y598" s="108"/>
      <c r="Z598" s="108"/>
      <c r="AA598" s="108"/>
      <c r="AB598" s="108"/>
      <c r="AC598" s="108"/>
      <c r="AD598" s="191"/>
      <c r="AE598" s="108"/>
      <c r="AF598" s="108"/>
      <c r="AG598" s="108"/>
      <c r="AH598" s="191"/>
      <c r="AI598" s="108"/>
      <c r="AJ598" s="108"/>
      <c r="AK598" s="108"/>
      <c r="AL598" s="191"/>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row>
    <row r="599" spans="1:58" ht="30" customHeight="1">
      <c r="A599" s="108"/>
      <c r="B599" s="108"/>
      <c r="C599" s="108"/>
      <c r="D599" s="106"/>
      <c r="E599" s="108"/>
      <c r="F599" s="108"/>
      <c r="G599" s="106"/>
      <c r="H599" s="106"/>
      <c r="I599" s="106"/>
      <c r="J599" s="106"/>
      <c r="K599" s="106"/>
      <c r="L599" s="106"/>
      <c r="M599" s="108"/>
      <c r="N599" s="108"/>
      <c r="O599" s="108"/>
      <c r="P599" s="191"/>
      <c r="Q599" s="106"/>
      <c r="R599" s="108"/>
      <c r="S599" s="108"/>
      <c r="T599" s="108"/>
      <c r="U599" s="191"/>
      <c r="V599" s="191"/>
      <c r="W599" s="108"/>
      <c r="X599" s="108"/>
      <c r="Y599" s="108"/>
      <c r="Z599" s="108"/>
      <c r="AA599" s="108"/>
      <c r="AB599" s="108"/>
      <c r="AC599" s="108"/>
      <c r="AD599" s="191"/>
      <c r="AE599" s="108"/>
      <c r="AF599" s="108"/>
      <c r="AG599" s="108"/>
      <c r="AH599" s="191"/>
      <c r="AI599" s="108"/>
      <c r="AJ599" s="108"/>
      <c r="AK599" s="108"/>
      <c r="AL599" s="191"/>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row>
    <row r="600" spans="1:58" ht="30" customHeight="1">
      <c r="A600" s="108"/>
      <c r="B600" s="108"/>
      <c r="C600" s="108"/>
      <c r="D600" s="106"/>
      <c r="E600" s="108"/>
      <c r="F600" s="108"/>
      <c r="G600" s="106"/>
      <c r="H600" s="106"/>
      <c r="I600" s="106"/>
      <c r="J600" s="106"/>
      <c r="K600" s="106"/>
      <c r="L600" s="106"/>
      <c r="M600" s="108"/>
      <c r="N600" s="108"/>
      <c r="O600" s="108"/>
      <c r="P600" s="191"/>
      <c r="Q600" s="106"/>
      <c r="R600" s="108"/>
      <c r="S600" s="108"/>
      <c r="T600" s="108"/>
      <c r="U600" s="191"/>
      <c r="V600" s="191"/>
      <c r="W600" s="108"/>
      <c r="X600" s="108"/>
      <c r="Y600" s="108"/>
      <c r="Z600" s="108"/>
      <c r="AA600" s="108"/>
      <c r="AB600" s="108"/>
      <c r="AC600" s="108"/>
      <c r="AD600" s="191"/>
      <c r="AE600" s="108"/>
      <c r="AF600" s="108"/>
      <c r="AG600" s="108"/>
      <c r="AH600" s="191"/>
      <c r="AI600" s="108"/>
      <c r="AJ600" s="108"/>
      <c r="AK600" s="108"/>
      <c r="AL600" s="191"/>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row>
    <row r="601" spans="1:58" ht="30" customHeight="1">
      <c r="A601" s="108"/>
      <c r="B601" s="108"/>
      <c r="C601" s="108"/>
      <c r="D601" s="106"/>
      <c r="E601" s="108"/>
      <c r="F601" s="108"/>
      <c r="G601" s="106"/>
      <c r="H601" s="106"/>
      <c r="I601" s="106"/>
      <c r="J601" s="106"/>
      <c r="K601" s="106"/>
      <c r="L601" s="106"/>
      <c r="M601" s="108"/>
      <c r="N601" s="108"/>
      <c r="O601" s="108"/>
      <c r="P601" s="191"/>
      <c r="Q601" s="106"/>
      <c r="R601" s="108"/>
      <c r="S601" s="108"/>
      <c r="T601" s="108"/>
      <c r="U601" s="191"/>
      <c r="V601" s="191"/>
      <c r="W601" s="108"/>
      <c r="X601" s="108"/>
      <c r="Y601" s="108"/>
      <c r="Z601" s="108"/>
      <c r="AA601" s="108"/>
      <c r="AB601" s="108"/>
      <c r="AC601" s="108"/>
      <c r="AD601" s="191"/>
      <c r="AE601" s="108"/>
      <c r="AF601" s="108"/>
      <c r="AG601" s="108"/>
      <c r="AH601" s="191"/>
      <c r="AI601" s="108"/>
      <c r="AJ601" s="108"/>
      <c r="AK601" s="108"/>
      <c r="AL601" s="191"/>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row>
    <row r="602" spans="1:58" ht="30" customHeight="1">
      <c r="A602" s="108"/>
      <c r="B602" s="108"/>
      <c r="C602" s="108"/>
      <c r="D602" s="106"/>
      <c r="E602" s="108"/>
      <c r="F602" s="108"/>
      <c r="G602" s="106"/>
      <c r="H602" s="106"/>
      <c r="I602" s="106"/>
      <c r="J602" s="106"/>
      <c r="K602" s="106"/>
      <c r="L602" s="106"/>
      <c r="M602" s="108"/>
      <c r="N602" s="108"/>
      <c r="O602" s="108"/>
      <c r="P602" s="191"/>
      <c r="Q602" s="106"/>
      <c r="R602" s="108"/>
      <c r="S602" s="108"/>
      <c r="T602" s="108"/>
      <c r="U602" s="191"/>
      <c r="V602" s="191"/>
      <c r="W602" s="108"/>
      <c r="X602" s="108"/>
      <c r="Y602" s="108"/>
      <c r="Z602" s="108"/>
      <c r="AA602" s="108"/>
      <c r="AB602" s="108"/>
      <c r="AC602" s="108"/>
      <c r="AD602" s="191"/>
      <c r="AE602" s="108"/>
      <c r="AF602" s="108"/>
      <c r="AG602" s="108"/>
      <c r="AH602" s="191"/>
      <c r="AI602" s="108"/>
      <c r="AJ602" s="108"/>
      <c r="AK602" s="108"/>
      <c r="AL602" s="191"/>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row>
    <row r="603" spans="1:58" ht="30" customHeight="1">
      <c r="A603" s="108"/>
      <c r="B603" s="108"/>
      <c r="C603" s="108"/>
      <c r="D603" s="106"/>
      <c r="E603" s="108"/>
      <c r="F603" s="108"/>
      <c r="G603" s="106"/>
      <c r="H603" s="106"/>
      <c r="I603" s="106"/>
      <c r="J603" s="106"/>
      <c r="K603" s="106"/>
      <c r="L603" s="106"/>
      <c r="M603" s="108"/>
      <c r="N603" s="108"/>
      <c r="O603" s="108"/>
      <c r="P603" s="191"/>
      <c r="Q603" s="106"/>
      <c r="R603" s="108"/>
      <c r="S603" s="108"/>
      <c r="T603" s="108"/>
      <c r="U603" s="191"/>
      <c r="V603" s="191"/>
      <c r="W603" s="108"/>
      <c r="X603" s="108"/>
      <c r="Y603" s="108"/>
      <c r="Z603" s="108"/>
      <c r="AA603" s="108"/>
      <c r="AB603" s="108"/>
      <c r="AC603" s="108"/>
      <c r="AD603" s="191"/>
      <c r="AE603" s="108"/>
      <c r="AF603" s="108"/>
      <c r="AG603" s="108"/>
      <c r="AH603" s="191"/>
      <c r="AI603" s="108"/>
      <c r="AJ603" s="108"/>
      <c r="AK603" s="108"/>
      <c r="AL603" s="191"/>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row>
    <row r="604" spans="1:58" ht="30" customHeight="1">
      <c r="A604" s="108"/>
      <c r="B604" s="108"/>
      <c r="C604" s="108"/>
      <c r="D604" s="106"/>
      <c r="E604" s="108"/>
      <c r="F604" s="108"/>
      <c r="G604" s="106"/>
      <c r="H604" s="106"/>
      <c r="I604" s="106"/>
      <c r="J604" s="106"/>
      <c r="K604" s="106"/>
      <c r="L604" s="106"/>
      <c r="M604" s="108"/>
      <c r="N604" s="108"/>
      <c r="O604" s="108"/>
      <c r="P604" s="191"/>
      <c r="Q604" s="106"/>
      <c r="R604" s="108"/>
      <c r="S604" s="108"/>
      <c r="T604" s="108"/>
      <c r="U604" s="191"/>
      <c r="V604" s="191"/>
      <c r="W604" s="108"/>
      <c r="X604" s="108"/>
      <c r="Y604" s="108"/>
      <c r="Z604" s="108"/>
      <c r="AA604" s="108"/>
      <c r="AB604" s="108"/>
      <c r="AC604" s="108"/>
      <c r="AD604" s="191"/>
      <c r="AE604" s="108"/>
      <c r="AF604" s="108"/>
      <c r="AG604" s="108"/>
      <c r="AH604" s="191"/>
      <c r="AI604" s="108"/>
      <c r="AJ604" s="108"/>
      <c r="AK604" s="108"/>
      <c r="AL604" s="191"/>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row>
    <row r="605" spans="1:58" ht="30" customHeight="1">
      <c r="A605" s="108"/>
      <c r="B605" s="108"/>
      <c r="C605" s="108"/>
      <c r="D605" s="106"/>
      <c r="E605" s="108"/>
      <c r="F605" s="108"/>
      <c r="G605" s="106"/>
      <c r="H605" s="106"/>
      <c r="I605" s="106"/>
      <c r="J605" s="106"/>
      <c r="K605" s="106"/>
      <c r="L605" s="106"/>
      <c r="M605" s="108"/>
      <c r="N605" s="108"/>
      <c r="O605" s="108"/>
      <c r="P605" s="191"/>
      <c r="Q605" s="106"/>
      <c r="R605" s="108"/>
      <c r="S605" s="108"/>
      <c r="T605" s="108"/>
      <c r="U605" s="191"/>
      <c r="V605" s="191"/>
      <c r="W605" s="108"/>
      <c r="X605" s="108"/>
      <c r="Y605" s="108"/>
      <c r="Z605" s="108"/>
      <c r="AA605" s="108"/>
      <c r="AB605" s="108"/>
      <c r="AC605" s="108"/>
      <c r="AD605" s="191"/>
      <c r="AE605" s="108"/>
      <c r="AF605" s="108"/>
      <c r="AG605" s="108"/>
      <c r="AH605" s="191"/>
      <c r="AI605" s="108"/>
      <c r="AJ605" s="108"/>
      <c r="AK605" s="108"/>
      <c r="AL605" s="191"/>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row>
    <row r="606" spans="1:58" ht="30" customHeight="1">
      <c r="A606" s="108"/>
      <c r="B606" s="108"/>
      <c r="C606" s="108"/>
      <c r="D606" s="106"/>
      <c r="E606" s="108"/>
      <c r="F606" s="108"/>
      <c r="G606" s="106"/>
      <c r="H606" s="106"/>
      <c r="I606" s="106"/>
      <c r="J606" s="106"/>
      <c r="K606" s="106"/>
      <c r="L606" s="106"/>
      <c r="M606" s="108"/>
      <c r="N606" s="108"/>
      <c r="O606" s="108"/>
      <c r="P606" s="191"/>
      <c r="Q606" s="106"/>
      <c r="R606" s="108"/>
      <c r="S606" s="108"/>
      <c r="T606" s="108"/>
      <c r="U606" s="191"/>
      <c r="V606" s="191"/>
      <c r="W606" s="108"/>
      <c r="X606" s="108"/>
      <c r="Y606" s="108"/>
      <c r="Z606" s="108"/>
      <c r="AA606" s="108"/>
      <c r="AB606" s="108"/>
      <c r="AC606" s="108"/>
      <c r="AD606" s="191"/>
      <c r="AE606" s="108"/>
      <c r="AF606" s="108"/>
      <c r="AG606" s="108"/>
      <c r="AH606" s="191"/>
      <c r="AI606" s="108"/>
      <c r="AJ606" s="108"/>
      <c r="AK606" s="108"/>
      <c r="AL606" s="191"/>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row>
    <row r="607" spans="1:58" ht="30" customHeight="1">
      <c r="A607" s="108"/>
      <c r="B607" s="108"/>
      <c r="C607" s="108"/>
      <c r="D607" s="106"/>
      <c r="E607" s="108"/>
      <c r="F607" s="108"/>
      <c r="G607" s="106"/>
      <c r="H607" s="106"/>
      <c r="I607" s="106"/>
      <c r="J607" s="106"/>
      <c r="K607" s="106"/>
      <c r="L607" s="106"/>
      <c r="M607" s="108"/>
      <c r="N607" s="108"/>
      <c r="O607" s="108"/>
      <c r="P607" s="191"/>
      <c r="Q607" s="106"/>
      <c r="R607" s="108"/>
      <c r="S607" s="108"/>
      <c r="T607" s="108"/>
      <c r="U607" s="191"/>
      <c r="V607" s="191"/>
      <c r="W607" s="108"/>
      <c r="X607" s="108"/>
      <c r="Y607" s="108"/>
      <c r="Z607" s="108"/>
      <c r="AA607" s="108"/>
      <c r="AB607" s="108"/>
      <c r="AC607" s="108"/>
      <c r="AD607" s="191"/>
      <c r="AE607" s="108"/>
      <c r="AF607" s="108"/>
      <c r="AG607" s="108"/>
      <c r="AH607" s="191"/>
      <c r="AI607" s="108"/>
      <c r="AJ607" s="108"/>
      <c r="AK607" s="108"/>
      <c r="AL607" s="191"/>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row>
    <row r="608" spans="1:58" ht="30" customHeight="1">
      <c r="A608" s="108"/>
      <c r="B608" s="108"/>
      <c r="C608" s="108"/>
      <c r="D608" s="106"/>
      <c r="E608" s="108"/>
      <c r="F608" s="108"/>
      <c r="G608" s="106"/>
      <c r="H608" s="106"/>
      <c r="I608" s="106"/>
      <c r="J608" s="106"/>
      <c r="K608" s="106"/>
      <c r="L608" s="106"/>
      <c r="M608" s="108"/>
      <c r="N608" s="108"/>
      <c r="O608" s="108"/>
      <c r="P608" s="191"/>
      <c r="Q608" s="106"/>
      <c r="R608" s="108"/>
      <c r="S608" s="108"/>
      <c r="T608" s="108"/>
      <c r="U608" s="191"/>
      <c r="V608" s="191"/>
      <c r="W608" s="108"/>
      <c r="X608" s="108"/>
      <c r="Y608" s="108"/>
      <c r="Z608" s="108"/>
      <c r="AA608" s="108"/>
      <c r="AB608" s="108"/>
      <c r="AC608" s="108"/>
      <c r="AD608" s="191"/>
      <c r="AE608" s="108"/>
      <c r="AF608" s="108"/>
      <c r="AG608" s="108"/>
      <c r="AH608" s="191"/>
      <c r="AI608" s="108"/>
      <c r="AJ608" s="108"/>
      <c r="AK608" s="108"/>
      <c r="AL608" s="191"/>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row>
    <row r="609" spans="1:58" ht="30" customHeight="1">
      <c r="A609" s="108"/>
      <c r="B609" s="108"/>
      <c r="C609" s="108"/>
      <c r="D609" s="106"/>
      <c r="E609" s="108"/>
      <c r="F609" s="108"/>
      <c r="G609" s="106"/>
      <c r="H609" s="106"/>
      <c r="I609" s="106"/>
      <c r="J609" s="106"/>
      <c r="K609" s="106"/>
      <c r="L609" s="106"/>
      <c r="M609" s="108"/>
      <c r="N609" s="108"/>
      <c r="O609" s="108"/>
      <c r="P609" s="191"/>
      <c r="Q609" s="106"/>
      <c r="R609" s="108"/>
      <c r="S609" s="108"/>
      <c r="T609" s="108"/>
      <c r="U609" s="191"/>
      <c r="V609" s="191"/>
      <c r="W609" s="108"/>
      <c r="X609" s="108"/>
      <c r="Y609" s="108"/>
      <c r="Z609" s="108"/>
      <c r="AA609" s="108"/>
      <c r="AB609" s="108"/>
      <c r="AC609" s="108"/>
      <c r="AD609" s="191"/>
      <c r="AE609" s="108"/>
      <c r="AF609" s="108"/>
      <c r="AG609" s="108"/>
      <c r="AH609" s="191"/>
      <c r="AI609" s="108"/>
      <c r="AJ609" s="108"/>
      <c r="AK609" s="108"/>
      <c r="AL609" s="191"/>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row>
    <row r="610" spans="1:58" ht="30" customHeight="1">
      <c r="A610" s="108"/>
      <c r="B610" s="108"/>
      <c r="C610" s="108"/>
      <c r="D610" s="106"/>
      <c r="E610" s="108"/>
      <c r="F610" s="108"/>
      <c r="G610" s="106"/>
      <c r="H610" s="106"/>
      <c r="I610" s="106"/>
      <c r="J610" s="106"/>
      <c r="K610" s="106"/>
      <c r="L610" s="106"/>
      <c r="M610" s="108"/>
      <c r="N610" s="108"/>
      <c r="O610" s="108"/>
      <c r="P610" s="191"/>
      <c r="Q610" s="106"/>
      <c r="R610" s="108"/>
      <c r="S610" s="108"/>
      <c r="T610" s="108"/>
      <c r="U610" s="191"/>
      <c r="V610" s="191"/>
      <c r="W610" s="108"/>
      <c r="X610" s="108"/>
      <c r="Y610" s="108"/>
      <c r="Z610" s="108"/>
      <c r="AA610" s="108"/>
      <c r="AB610" s="108"/>
      <c r="AC610" s="108"/>
      <c r="AD610" s="191"/>
      <c r="AE610" s="108"/>
      <c r="AF610" s="108"/>
      <c r="AG610" s="108"/>
      <c r="AH610" s="191"/>
      <c r="AI610" s="108"/>
      <c r="AJ610" s="108"/>
      <c r="AK610" s="108"/>
      <c r="AL610" s="191"/>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row>
    <row r="611" spans="1:58" ht="30" customHeight="1">
      <c r="A611" s="108"/>
      <c r="B611" s="108"/>
      <c r="C611" s="108"/>
      <c r="D611" s="106"/>
      <c r="E611" s="108"/>
      <c r="F611" s="108"/>
      <c r="G611" s="106"/>
      <c r="H611" s="106"/>
      <c r="I611" s="106"/>
      <c r="J611" s="106"/>
      <c r="K611" s="106"/>
      <c r="L611" s="106"/>
      <c r="M611" s="108"/>
      <c r="N611" s="108"/>
      <c r="O611" s="108"/>
      <c r="P611" s="191"/>
      <c r="Q611" s="106"/>
      <c r="R611" s="108"/>
      <c r="S611" s="108"/>
      <c r="T611" s="108"/>
      <c r="U611" s="191"/>
      <c r="V611" s="191"/>
      <c r="W611" s="108"/>
      <c r="X611" s="108"/>
      <c r="Y611" s="108"/>
      <c r="Z611" s="108"/>
      <c r="AA611" s="108"/>
      <c r="AB611" s="108"/>
      <c r="AC611" s="108"/>
      <c r="AD611" s="191"/>
      <c r="AE611" s="108"/>
      <c r="AF611" s="108"/>
      <c r="AG611" s="108"/>
      <c r="AH611" s="191"/>
      <c r="AI611" s="108"/>
      <c r="AJ611" s="108"/>
      <c r="AK611" s="108"/>
      <c r="AL611" s="191"/>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row>
    <row r="612" spans="1:58" ht="30" customHeight="1">
      <c r="A612" s="108"/>
      <c r="B612" s="108"/>
      <c r="C612" s="108"/>
      <c r="D612" s="106"/>
      <c r="E612" s="108"/>
      <c r="F612" s="108"/>
      <c r="G612" s="106"/>
      <c r="H612" s="106"/>
      <c r="I612" s="106"/>
      <c r="J612" s="106"/>
      <c r="K612" s="106"/>
      <c r="L612" s="106"/>
      <c r="M612" s="108"/>
      <c r="N612" s="108"/>
      <c r="O612" s="108"/>
      <c r="P612" s="191"/>
      <c r="Q612" s="106"/>
      <c r="R612" s="108"/>
      <c r="S612" s="108"/>
      <c r="T612" s="108"/>
      <c r="U612" s="191"/>
      <c r="V612" s="191"/>
      <c r="W612" s="108"/>
      <c r="X612" s="108"/>
      <c r="Y612" s="108"/>
      <c r="Z612" s="108"/>
      <c r="AA612" s="108"/>
      <c r="AB612" s="108"/>
      <c r="AC612" s="108"/>
      <c r="AD612" s="191"/>
      <c r="AE612" s="108"/>
      <c r="AF612" s="108"/>
      <c r="AG612" s="108"/>
      <c r="AH612" s="191"/>
      <c r="AI612" s="108"/>
      <c r="AJ612" s="108"/>
      <c r="AK612" s="108"/>
      <c r="AL612" s="191"/>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row>
    <row r="613" spans="1:58" ht="30" customHeight="1">
      <c r="A613" s="108"/>
      <c r="B613" s="108"/>
      <c r="C613" s="108"/>
      <c r="D613" s="106"/>
      <c r="E613" s="108"/>
      <c r="F613" s="108"/>
      <c r="G613" s="106"/>
      <c r="H613" s="106"/>
      <c r="I613" s="106"/>
      <c r="J613" s="106"/>
      <c r="K613" s="106"/>
      <c r="L613" s="106"/>
      <c r="M613" s="108"/>
      <c r="N613" s="108"/>
      <c r="O613" s="108"/>
      <c r="P613" s="191"/>
      <c r="Q613" s="106"/>
      <c r="R613" s="108"/>
      <c r="S613" s="108"/>
      <c r="T613" s="108"/>
      <c r="U613" s="191"/>
      <c r="V613" s="191"/>
      <c r="W613" s="108"/>
      <c r="X613" s="108"/>
      <c r="Y613" s="108"/>
      <c r="Z613" s="108"/>
      <c r="AA613" s="108"/>
      <c r="AB613" s="108"/>
      <c r="AC613" s="108"/>
      <c r="AD613" s="191"/>
      <c r="AE613" s="108"/>
      <c r="AF613" s="108"/>
      <c r="AG613" s="108"/>
      <c r="AH613" s="191"/>
      <c r="AI613" s="108"/>
      <c r="AJ613" s="108"/>
      <c r="AK613" s="108"/>
      <c r="AL613" s="191"/>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row>
    <row r="614" spans="1:58" ht="30" customHeight="1">
      <c r="A614" s="108"/>
      <c r="B614" s="108"/>
      <c r="C614" s="108"/>
      <c r="D614" s="106"/>
      <c r="E614" s="108"/>
      <c r="F614" s="108"/>
      <c r="G614" s="106"/>
      <c r="H614" s="106"/>
      <c r="I614" s="106"/>
      <c r="J614" s="106"/>
      <c r="K614" s="106"/>
      <c r="L614" s="106"/>
      <c r="M614" s="108"/>
      <c r="N614" s="108"/>
      <c r="O614" s="108"/>
      <c r="P614" s="191"/>
      <c r="Q614" s="106"/>
      <c r="R614" s="108"/>
      <c r="S614" s="108"/>
      <c r="T614" s="108"/>
      <c r="U614" s="191"/>
      <c r="V614" s="191"/>
      <c r="W614" s="108"/>
      <c r="X614" s="108"/>
      <c r="Y614" s="108"/>
      <c r="Z614" s="108"/>
      <c r="AA614" s="108"/>
      <c r="AB614" s="108"/>
      <c r="AC614" s="108"/>
      <c r="AD614" s="191"/>
      <c r="AE614" s="108"/>
      <c r="AF614" s="108"/>
      <c r="AG614" s="108"/>
      <c r="AH614" s="191"/>
      <c r="AI614" s="108"/>
      <c r="AJ614" s="108"/>
      <c r="AK614" s="108"/>
      <c r="AL614" s="191"/>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row>
    <row r="615" spans="1:58" ht="30" customHeight="1">
      <c r="A615" s="108"/>
      <c r="B615" s="108"/>
      <c r="C615" s="108"/>
      <c r="D615" s="106"/>
      <c r="E615" s="108"/>
      <c r="F615" s="108"/>
      <c r="G615" s="106"/>
      <c r="H615" s="106"/>
      <c r="I615" s="106"/>
      <c r="J615" s="106"/>
      <c r="K615" s="106"/>
      <c r="L615" s="106"/>
      <c r="M615" s="108"/>
      <c r="N615" s="108"/>
      <c r="O615" s="108"/>
      <c r="P615" s="191"/>
      <c r="Q615" s="106"/>
      <c r="R615" s="108"/>
      <c r="S615" s="108"/>
      <c r="T615" s="108"/>
      <c r="U615" s="191"/>
      <c r="V615" s="191"/>
      <c r="W615" s="108"/>
      <c r="X615" s="108"/>
      <c r="Y615" s="108"/>
      <c r="Z615" s="108"/>
      <c r="AA615" s="108"/>
      <c r="AB615" s="108"/>
      <c r="AC615" s="108"/>
      <c r="AD615" s="191"/>
      <c r="AE615" s="108"/>
      <c r="AF615" s="108"/>
      <c r="AG615" s="108"/>
      <c r="AH615" s="191"/>
      <c r="AI615" s="108"/>
      <c r="AJ615" s="108"/>
      <c r="AK615" s="108"/>
      <c r="AL615" s="191"/>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row>
    <row r="616" spans="1:58" ht="30" customHeight="1">
      <c r="A616" s="108"/>
      <c r="B616" s="108"/>
      <c r="C616" s="108"/>
      <c r="D616" s="106"/>
      <c r="E616" s="108"/>
      <c r="F616" s="108"/>
      <c r="G616" s="106"/>
      <c r="H616" s="106"/>
      <c r="I616" s="106"/>
      <c r="J616" s="106"/>
      <c r="K616" s="106"/>
      <c r="L616" s="106"/>
      <c r="M616" s="108"/>
      <c r="N616" s="108"/>
      <c r="O616" s="108"/>
      <c r="P616" s="191"/>
      <c r="Q616" s="106"/>
      <c r="R616" s="108"/>
      <c r="S616" s="108"/>
      <c r="T616" s="108"/>
      <c r="U616" s="191"/>
      <c r="V616" s="191"/>
      <c r="W616" s="108"/>
      <c r="X616" s="108"/>
      <c r="Y616" s="108"/>
      <c r="Z616" s="108"/>
      <c r="AA616" s="108"/>
      <c r="AB616" s="108"/>
      <c r="AC616" s="108"/>
      <c r="AD616" s="191"/>
      <c r="AE616" s="108"/>
      <c r="AF616" s="108"/>
      <c r="AG616" s="108"/>
      <c r="AH616" s="191"/>
      <c r="AI616" s="108"/>
      <c r="AJ616" s="108"/>
      <c r="AK616" s="108"/>
      <c r="AL616" s="191"/>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row>
    <row r="617" spans="1:58" ht="30" customHeight="1">
      <c r="A617" s="108"/>
      <c r="B617" s="108"/>
      <c r="C617" s="108"/>
      <c r="D617" s="106"/>
      <c r="E617" s="108"/>
      <c r="F617" s="108"/>
      <c r="G617" s="106"/>
      <c r="H617" s="106"/>
      <c r="I617" s="106"/>
      <c r="J617" s="106"/>
      <c r="K617" s="106"/>
      <c r="L617" s="106"/>
      <c r="M617" s="108"/>
      <c r="N617" s="108"/>
      <c r="O617" s="108"/>
      <c r="P617" s="191"/>
      <c r="Q617" s="106"/>
      <c r="R617" s="108"/>
      <c r="S617" s="108"/>
      <c r="T617" s="108"/>
      <c r="U617" s="191"/>
      <c r="V617" s="191"/>
      <c r="W617" s="108"/>
      <c r="X617" s="108"/>
      <c r="Y617" s="108"/>
      <c r="Z617" s="108"/>
      <c r="AA617" s="108"/>
      <c r="AB617" s="108"/>
      <c r="AC617" s="108"/>
      <c r="AD617" s="191"/>
      <c r="AE617" s="108"/>
      <c r="AF617" s="108"/>
      <c r="AG617" s="108"/>
      <c r="AH617" s="191"/>
      <c r="AI617" s="108"/>
      <c r="AJ617" s="108"/>
      <c r="AK617" s="108"/>
      <c r="AL617" s="191"/>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row>
    <row r="618" spans="1:58" ht="30" customHeight="1">
      <c r="A618" s="108"/>
      <c r="B618" s="108"/>
      <c r="C618" s="108"/>
      <c r="D618" s="106"/>
      <c r="E618" s="108"/>
      <c r="F618" s="108"/>
      <c r="G618" s="106"/>
      <c r="H618" s="106"/>
      <c r="I618" s="106"/>
      <c r="J618" s="106"/>
      <c r="K618" s="106"/>
      <c r="L618" s="106"/>
      <c r="M618" s="108"/>
      <c r="N618" s="108"/>
      <c r="O618" s="108"/>
      <c r="P618" s="191"/>
      <c r="Q618" s="106"/>
      <c r="R618" s="108"/>
      <c r="S618" s="108"/>
      <c r="T618" s="108"/>
      <c r="U618" s="191"/>
      <c r="V618" s="191"/>
      <c r="W618" s="108"/>
      <c r="X618" s="108"/>
      <c r="Y618" s="108"/>
      <c r="Z618" s="108"/>
      <c r="AA618" s="108"/>
      <c r="AB618" s="108"/>
      <c r="AC618" s="108"/>
      <c r="AD618" s="191"/>
      <c r="AE618" s="108"/>
      <c r="AF618" s="108"/>
      <c r="AG618" s="108"/>
      <c r="AH618" s="191"/>
      <c r="AI618" s="108"/>
      <c r="AJ618" s="108"/>
      <c r="AK618" s="108"/>
      <c r="AL618" s="191"/>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row>
    <row r="619" spans="1:58" ht="30" customHeight="1">
      <c r="A619" s="108"/>
      <c r="B619" s="108"/>
      <c r="C619" s="108"/>
      <c r="D619" s="106"/>
      <c r="E619" s="108"/>
      <c r="F619" s="108"/>
      <c r="G619" s="106"/>
      <c r="H619" s="106"/>
      <c r="I619" s="106"/>
      <c r="J619" s="106"/>
      <c r="K619" s="106"/>
      <c r="L619" s="106"/>
      <c r="M619" s="108"/>
      <c r="N619" s="108"/>
      <c r="O619" s="108"/>
      <c r="P619" s="191"/>
      <c r="Q619" s="106"/>
      <c r="R619" s="108"/>
      <c r="S619" s="108"/>
      <c r="T619" s="108"/>
      <c r="U619" s="191"/>
      <c r="V619" s="191"/>
      <c r="W619" s="108"/>
      <c r="X619" s="108"/>
      <c r="Y619" s="108"/>
      <c r="Z619" s="108"/>
      <c r="AA619" s="108"/>
      <c r="AB619" s="108"/>
      <c r="AC619" s="108"/>
      <c r="AD619" s="191"/>
      <c r="AE619" s="108"/>
      <c r="AF619" s="108"/>
      <c r="AG619" s="108"/>
      <c r="AH619" s="191"/>
      <c r="AI619" s="108"/>
      <c r="AJ619" s="108"/>
      <c r="AK619" s="108"/>
      <c r="AL619" s="191"/>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row>
    <row r="620" spans="1:58" ht="30" customHeight="1">
      <c r="A620" s="108"/>
      <c r="B620" s="108"/>
      <c r="C620" s="108"/>
      <c r="D620" s="106"/>
      <c r="E620" s="108"/>
      <c r="F620" s="108"/>
      <c r="G620" s="106"/>
      <c r="H620" s="106"/>
      <c r="I620" s="106"/>
      <c r="J620" s="106"/>
      <c r="K620" s="106"/>
      <c r="L620" s="106"/>
      <c r="M620" s="108"/>
      <c r="N620" s="108"/>
      <c r="O620" s="108"/>
      <c r="P620" s="191"/>
      <c r="Q620" s="106"/>
      <c r="R620" s="108"/>
      <c r="S620" s="108"/>
      <c r="T620" s="108"/>
      <c r="U620" s="191"/>
      <c r="V620" s="191"/>
      <c r="W620" s="108"/>
      <c r="X620" s="108"/>
      <c r="Y620" s="108"/>
      <c r="Z620" s="108"/>
      <c r="AA620" s="108"/>
      <c r="AB620" s="108"/>
      <c r="AC620" s="108"/>
      <c r="AD620" s="191"/>
      <c r="AE620" s="108"/>
      <c r="AF620" s="108"/>
      <c r="AG620" s="108"/>
      <c r="AH620" s="191"/>
      <c r="AI620" s="108"/>
      <c r="AJ620" s="108"/>
      <c r="AK620" s="108"/>
      <c r="AL620" s="191"/>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row>
    <row r="621" spans="1:58" ht="30" customHeight="1">
      <c r="A621" s="108"/>
      <c r="B621" s="108"/>
      <c r="C621" s="108"/>
      <c r="D621" s="106"/>
      <c r="E621" s="108"/>
      <c r="F621" s="108"/>
      <c r="G621" s="106"/>
      <c r="H621" s="106"/>
      <c r="I621" s="106"/>
      <c r="J621" s="106"/>
      <c r="K621" s="106"/>
      <c r="L621" s="106"/>
      <c r="M621" s="108"/>
      <c r="N621" s="108"/>
      <c r="O621" s="108"/>
      <c r="P621" s="191"/>
      <c r="Q621" s="106"/>
      <c r="R621" s="108"/>
      <c r="S621" s="108"/>
      <c r="T621" s="108"/>
      <c r="U621" s="191"/>
      <c r="V621" s="191"/>
      <c r="W621" s="108"/>
      <c r="X621" s="108"/>
      <c r="Y621" s="108"/>
      <c r="Z621" s="108"/>
      <c r="AA621" s="108"/>
      <c r="AB621" s="108"/>
      <c r="AC621" s="108"/>
      <c r="AD621" s="191"/>
      <c r="AE621" s="108"/>
      <c r="AF621" s="108"/>
      <c r="AG621" s="108"/>
      <c r="AH621" s="191"/>
      <c r="AI621" s="108"/>
      <c r="AJ621" s="108"/>
      <c r="AK621" s="108"/>
      <c r="AL621" s="191"/>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row>
    <row r="622" spans="1:58" ht="30" customHeight="1">
      <c r="A622" s="108"/>
      <c r="B622" s="108"/>
      <c r="C622" s="108"/>
      <c r="D622" s="106"/>
      <c r="E622" s="108"/>
      <c r="F622" s="108"/>
      <c r="G622" s="106"/>
      <c r="H622" s="106"/>
      <c r="I622" s="106"/>
      <c r="J622" s="106"/>
      <c r="K622" s="106"/>
      <c r="L622" s="106"/>
      <c r="M622" s="108"/>
      <c r="N622" s="108"/>
      <c r="O622" s="108"/>
      <c r="P622" s="191"/>
      <c r="Q622" s="106"/>
      <c r="R622" s="108"/>
      <c r="S622" s="108"/>
      <c r="T622" s="108"/>
      <c r="U622" s="191"/>
      <c r="V622" s="191"/>
      <c r="W622" s="108"/>
      <c r="X622" s="108"/>
      <c r="Y622" s="108"/>
      <c r="Z622" s="108"/>
      <c r="AA622" s="108"/>
      <c r="AB622" s="108"/>
      <c r="AC622" s="108"/>
      <c r="AD622" s="191"/>
      <c r="AE622" s="108"/>
      <c r="AF622" s="108"/>
      <c r="AG622" s="108"/>
      <c r="AH622" s="191"/>
      <c r="AI622" s="108"/>
      <c r="AJ622" s="108"/>
      <c r="AK622" s="108"/>
      <c r="AL622" s="191"/>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row>
    <row r="623" spans="1:58" ht="30" customHeight="1">
      <c r="A623" s="108"/>
      <c r="B623" s="108"/>
      <c r="C623" s="108"/>
      <c r="D623" s="106"/>
      <c r="E623" s="108"/>
      <c r="F623" s="108"/>
      <c r="G623" s="106"/>
      <c r="H623" s="106"/>
      <c r="I623" s="106"/>
      <c r="J623" s="106"/>
      <c r="K623" s="106"/>
      <c r="L623" s="106"/>
      <c r="M623" s="108"/>
      <c r="N623" s="108"/>
      <c r="O623" s="108"/>
      <c r="P623" s="191"/>
      <c r="Q623" s="106"/>
      <c r="R623" s="108"/>
      <c r="S623" s="108"/>
      <c r="T623" s="108"/>
      <c r="U623" s="191"/>
      <c r="V623" s="191"/>
      <c r="W623" s="108"/>
      <c r="X623" s="108"/>
      <c r="Y623" s="108"/>
      <c r="Z623" s="108"/>
      <c r="AA623" s="108"/>
      <c r="AB623" s="108"/>
      <c r="AC623" s="108"/>
      <c r="AD623" s="191"/>
      <c r="AE623" s="108"/>
      <c r="AF623" s="108"/>
      <c r="AG623" s="108"/>
      <c r="AH623" s="191"/>
      <c r="AI623" s="108"/>
      <c r="AJ623" s="108"/>
      <c r="AK623" s="108"/>
      <c r="AL623" s="191"/>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row>
    <row r="624" spans="1:58" ht="30" customHeight="1">
      <c r="A624" s="108"/>
      <c r="B624" s="108"/>
      <c r="C624" s="108"/>
      <c r="D624" s="106"/>
      <c r="E624" s="108"/>
      <c r="F624" s="108"/>
      <c r="G624" s="106"/>
      <c r="H624" s="106"/>
      <c r="I624" s="106"/>
      <c r="J624" s="106"/>
      <c r="K624" s="106"/>
      <c r="L624" s="106"/>
      <c r="M624" s="108"/>
      <c r="N624" s="108"/>
      <c r="O624" s="108"/>
      <c r="P624" s="191"/>
      <c r="Q624" s="106"/>
      <c r="R624" s="108"/>
      <c r="S624" s="108"/>
      <c r="T624" s="108"/>
      <c r="U624" s="191"/>
      <c r="V624" s="191"/>
      <c r="W624" s="108"/>
      <c r="X624" s="108"/>
      <c r="Y624" s="108"/>
      <c r="Z624" s="108"/>
      <c r="AA624" s="108"/>
      <c r="AB624" s="108"/>
      <c r="AC624" s="108"/>
      <c r="AD624" s="191"/>
      <c r="AE624" s="108"/>
      <c r="AF624" s="108"/>
      <c r="AG624" s="108"/>
      <c r="AH624" s="191"/>
      <c r="AI624" s="108"/>
      <c r="AJ624" s="108"/>
      <c r="AK624" s="108"/>
      <c r="AL624" s="191"/>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row>
    <row r="625" spans="1:58" ht="30" customHeight="1">
      <c r="A625" s="108"/>
      <c r="B625" s="108"/>
      <c r="C625" s="108"/>
      <c r="D625" s="106"/>
      <c r="E625" s="108"/>
      <c r="F625" s="108"/>
      <c r="G625" s="106"/>
      <c r="H625" s="106"/>
      <c r="I625" s="106"/>
      <c r="J625" s="106"/>
      <c r="K625" s="106"/>
      <c r="L625" s="106"/>
      <c r="M625" s="108"/>
      <c r="N625" s="108"/>
      <c r="O625" s="108"/>
      <c r="P625" s="191"/>
      <c r="Q625" s="106"/>
      <c r="R625" s="108"/>
      <c r="S625" s="108"/>
      <c r="T625" s="108"/>
      <c r="U625" s="191"/>
      <c r="V625" s="191"/>
      <c r="W625" s="108"/>
      <c r="X625" s="108"/>
      <c r="Y625" s="108"/>
      <c r="Z625" s="108"/>
      <c r="AA625" s="108"/>
      <c r="AB625" s="108"/>
      <c r="AC625" s="108"/>
      <c r="AD625" s="191"/>
      <c r="AE625" s="108"/>
      <c r="AF625" s="108"/>
      <c r="AG625" s="108"/>
      <c r="AH625" s="191"/>
      <c r="AI625" s="108"/>
      <c r="AJ625" s="108"/>
      <c r="AK625" s="108"/>
      <c r="AL625" s="191"/>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row>
    <row r="626" spans="1:58" ht="30" customHeight="1">
      <c r="A626" s="108"/>
      <c r="B626" s="108"/>
      <c r="C626" s="108"/>
      <c r="D626" s="106"/>
      <c r="E626" s="108"/>
      <c r="F626" s="108"/>
      <c r="G626" s="106"/>
      <c r="H626" s="106"/>
      <c r="I626" s="106"/>
      <c r="J626" s="106"/>
      <c r="K626" s="106"/>
      <c r="L626" s="106"/>
      <c r="M626" s="108"/>
      <c r="N626" s="108"/>
      <c r="O626" s="108"/>
      <c r="P626" s="191"/>
      <c r="Q626" s="106"/>
      <c r="R626" s="108"/>
      <c r="S626" s="108"/>
      <c r="T626" s="108"/>
      <c r="U626" s="191"/>
      <c r="V626" s="191"/>
      <c r="W626" s="108"/>
      <c r="X626" s="108"/>
      <c r="Y626" s="108"/>
      <c r="Z626" s="108"/>
      <c r="AA626" s="108"/>
      <c r="AB626" s="108"/>
      <c r="AC626" s="108"/>
      <c r="AD626" s="191"/>
      <c r="AE626" s="108"/>
      <c r="AF626" s="108"/>
      <c r="AG626" s="108"/>
      <c r="AH626" s="191"/>
      <c r="AI626" s="108"/>
      <c r="AJ626" s="108"/>
      <c r="AK626" s="108"/>
      <c r="AL626" s="191"/>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row>
    <row r="627" spans="1:58" ht="30" customHeight="1">
      <c r="A627" s="108"/>
      <c r="B627" s="108"/>
      <c r="C627" s="108"/>
      <c r="D627" s="106"/>
      <c r="E627" s="108"/>
      <c r="F627" s="108"/>
      <c r="G627" s="106"/>
      <c r="H627" s="106"/>
      <c r="I627" s="106"/>
      <c r="J627" s="106"/>
      <c r="K627" s="106"/>
      <c r="L627" s="106"/>
      <c r="M627" s="108"/>
      <c r="N627" s="108"/>
      <c r="O627" s="108"/>
      <c r="P627" s="191"/>
      <c r="Q627" s="106"/>
      <c r="R627" s="108"/>
      <c r="S627" s="108"/>
      <c r="T627" s="108"/>
      <c r="U627" s="191"/>
      <c r="V627" s="191"/>
      <c r="W627" s="108"/>
      <c r="X627" s="108"/>
      <c r="Y627" s="108"/>
      <c r="Z627" s="108"/>
      <c r="AA627" s="108"/>
      <c r="AB627" s="108"/>
      <c r="AC627" s="108"/>
      <c r="AD627" s="191"/>
      <c r="AE627" s="108"/>
      <c r="AF627" s="108"/>
      <c r="AG627" s="108"/>
      <c r="AH627" s="191"/>
      <c r="AI627" s="108"/>
      <c r="AJ627" s="108"/>
      <c r="AK627" s="108"/>
      <c r="AL627" s="191"/>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row>
    <row r="628" spans="1:58" ht="30" customHeight="1">
      <c r="A628" s="108"/>
      <c r="B628" s="108"/>
      <c r="C628" s="108"/>
      <c r="D628" s="106"/>
      <c r="E628" s="108"/>
      <c r="F628" s="108"/>
      <c r="G628" s="106"/>
      <c r="H628" s="106"/>
      <c r="I628" s="106"/>
      <c r="J628" s="106"/>
      <c r="K628" s="106"/>
      <c r="L628" s="106"/>
      <c r="M628" s="108"/>
      <c r="N628" s="108"/>
      <c r="O628" s="108"/>
      <c r="P628" s="191"/>
      <c r="Q628" s="106"/>
      <c r="R628" s="108"/>
      <c r="S628" s="108"/>
      <c r="T628" s="108"/>
      <c r="U628" s="191"/>
      <c r="V628" s="191"/>
      <c r="W628" s="108"/>
      <c r="X628" s="108"/>
      <c r="Y628" s="108"/>
      <c r="Z628" s="108"/>
      <c r="AA628" s="108"/>
      <c r="AB628" s="108"/>
      <c r="AC628" s="108"/>
      <c r="AD628" s="191"/>
      <c r="AE628" s="108"/>
      <c r="AF628" s="108"/>
      <c r="AG628" s="108"/>
      <c r="AH628" s="191"/>
      <c r="AI628" s="108"/>
      <c r="AJ628" s="108"/>
      <c r="AK628" s="108"/>
      <c r="AL628" s="191"/>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row>
    <row r="629" spans="1:58" ht="30" customHeight="1">
      <c r="A629" s="108"/>
      <c r="B629" s="108"/>
      <c r="C629" s="108"/>
      <c r="D629" s="106"/>
      <c r="E629" s="108"/>
      <c r="F629" s="108"/>
      <c r="G629" s="106"/>
      <c r="H629" s="106"/>
      <c r="I629" s="106"/>
      <c r="J629" s="106"/>
      <c r="K629" s="106"/>
      <c r="L629" s="106"/>
      <c r="M629" s="108"/>
      <c r="N629" s="108"/>
      <c r="O629" s="108"/>
      <c r="P629" s="191"/>
      <c r="Q629" s="106"/>
      <c r="R629" s="108"/>
      <c r="S629" s="108"/>
      <c r="T629" s="108"/>
      <c r="U629" s="191"/>
      <c r="V629" s="191"/>
      <c r="W629" s="108"/>
      <c r="X629" s="108"/>
      <c r="Y629" s="108"/>
      <c r="Z629" s="108"/>
      <c r="AA629" s="108"/>
      <c r="AB629" s="108"/>
      <c r="AC629" s="108"/>
      <c r="AD629" s="191"/>
      <c r="AE629" s="108"/>
      <c r="AF629" s="108"/>
      <c r="AG629" s="108"/>
      <c r="AH629" s="191"/>
      <c r="AI629" s="108"/>
      <c r="AJ629" s="108"/>
      <c r="AK629" s="108"/>
      <c r="AL629" s="191"/>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row>
    <row r="630" spans="1:58" ht="30" customHeight="1">
      <c r="A630" s="108"/>
      <c r="B630" s="108"/>
      <c r="C630" s="108"/>
      <c r="D630" s="106"/>
      <c r="E630" s="108"/>
      <c r="F630" s="108"/>
      <c r="G630" s="106"/>
      <c r="H630" s="106"/>
      <c r="I630" s="106"/>
      <c r="J630" s="106"/>
      <c r="K630" s="106"/>
      <c r="L630" s="106"/>
      <c r="M630" s="108"/>
      <c r="N630" s="108"/>
      <c r="O630" s="108"/>
      <c r="P630" s="191"/>
      <c r="Q630" s="106"/>
      <c r="R630" s="108"/>
      <c r="S630" s="108"/>
      <c r="T630" s="108"/>
      <c r="U630" s="191"/>
      <c r="V630" s="191"/>
      <c r="W630" s="108"/>
      <c r="X630" s="108"/>
      <c r="Y630" s="108"/>
      <c r="Z630" s="108"/>
      <c r="AA630" s="108"/>
      <c r="AB630" s="108"/>
      <c r="AC630" s="108"/>
      <c r="AD630" s="191"/>
      <c r="AE630" s="108"/>
      <c r="AF630" s="108"/>
      <c r="AG630" s="108"/>
      <c r="AH630" s="191"/>
      <c r="AI630" s="108"/>
      <c r="AJ630" s="108"/>
      <c r="AK630" s="108"/>
      <c r="AL630" s="191"/>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row>
    <row r="631" spans="1:58" ht="30" customHeight="1">
      <c r="A631" s="108"/>
      <c r="B631" s="108"/>
      <c r="C631" s="108"/>
      <c r="D631" s="106"/>
      <c r="E631" s="108"/>
      <c r="F631" s="108"/>
      <c r="G631" s="106"/>
      <c r="H631" s="106"/>
      <c r="I631" s="106"/>
      <c r="J631" s="106"/>
      <c r="K631" s="106"/>
      <c r="L631" s="106"/>
      <c r="M631" s="108"/>
      <c r="N631" s="108"/>
      <c r="O631" s="108"/>
      <c r="P631" s="191"/>
      <c r="Q631" s="106"/>
      <c r="R631" s="108"/>
      <c r="S631" s="108"/>
      <c r="T631" s="108"/>
      <c r="U631" s="191"/>
      <c r="V631" s="191"/>
      <c r="W631" s="108"/>
      <c r="X631" s="108"/>
      <c r="Y631" s="108"/>
      <c r="Z631" s="108"/>
      <c r="AA631" s="108"/>
      <c r="AB631" s="108"/>
      <c r="AC631" s="108"/>
      <c r="AD631" s="191"/>
      <c r="AE631" s="108"/>
      <c r="AF631" s="108"/>
      <c r="AG631" s="108"/>
      <c r="AH631" s="191"/>
      <c r="AI631" s="108"/>
      <c r="AJ631" s="108"/>
      <c r="AK631" s="108"/>
      <c r="AL631" s="191"/>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row>
    <row r="632" spans="1:58" ht="30" customHeight="1">
      <c r="A632" s="108"/>
      <c r="B632" s="108"/>
      <c r="C632" s="108"/>
      <c r="D632" s="106"/>
      <c r="E632" s="108"/>
      <c r="F632" s="108"/>
      <c r="G632" s="106"/>
      <c r="H632" s="106"/>
      <c r="I632" s="106"/>
      <c r="J632" s="106"/>
      <c r="K632" s="106"/>
      <c r="L632" s="106"/>
      <c r="M632" s="108"/>
      <c r="N632" s="108"/>
      <c r="O632" s="108"/>
      <c r="P632" s="191"/>
      <c r="Q632" s="106"/>
      <c r="R632" s="108"/>
      <c r="S632" s="108"/>
      <c r="T632" s="108"/>
      <c r="U632" s="191"/>
      <c r="V632" s="191"/>
      <c r="W632" s="108"/>
      <c r="X632" s="108"/>
      <c r="Y632" s="108"/>
      <c r="Z632" s="108"/>
      <c r="AA632" s="108"/>
      <c r="AB632" s="108"/>
      <c r="AC632" s="108"/>
      <c r="AD632" s="191"/>
      <c r="AE632" s="108"/>
      <c r="AF632" s="108"/>
      <c r="AG632" s="108"/>
      <c r="AH632" s="191"/>
      <c r="AI632" s="108"/>
      <c r="AJ632" s="108"/>
      <c r="AK632" s="108"/>
      <c r="AL632" s="191"/>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row>
    <row r="633" spans="1:58" ht="30" customHeight="1">
      <c r="A633" s="108"/>
      <c r="B633" s="108"/>
      <c r="C633" s="108"/>
      <c r="D633" s="106"/>
      <c r="E633" s="108"/>
      <c r="F633" s="108"/>
      <c r="G633" s="106"/>
      <c r="H633" s="106"/>
      <c r="I633" s="106"/>
      <c r="J633" s="106"/>
      <c r="K633" s="106"/>
      <c r="L633" s="106"/>
      <c r="M633" s="108"/>
      <c r="N633" s="108"/>
      <c r="O633" s="108"/>
      <c r="P633" s="191"/>
      <c r="Q633" s="106"/>
      <c r="R633" s="108"/>
      <c r="S633" s="108"/>
      <c r="T633" s="108"/>
      <c r="U633" s="191"/>
      <c r="V633" s="191"/>
      <c r="W633" s="108"/>
      <c r="X633" s="108"/>
      <c r="Y633" s="108"/>
      <c r="Z633" s="108"/>
      <c r="AA633" s="108"/>
      <c r="AB633" s="108"/>
      <c r="AC633" s="108"/>
      <c r="AD633" s="191"/>
      <c r="AE633" s="108"/>
      <c r="AF633" s="108"/>
      <c r="AG633" s="108"/>
      <c r="AH633" s="191"/>
      <c r="AI633" s="108"/>
      <c r="AJ633" s="108"/>
      <c r="AK633" s="108"/>
      <c r="AL633" s="191"/>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row>
    <row r="634" spans="1:58" ht="30" customHeight="1">
      <c r="A634" s="108"/>
      <c r="B634" s="108"/>
      <c r="C634" s="108"/>
      <c r="D634" s="106"/>
      <c r="E634" s="108"/>
      <c r="F634" s="108"/>
      <c r="G634" s="106"/>
      <c r="H634" s="106"/>
      <c r="I634" s="106"/>
      <c r="J634" s="106"/>
      <c r="K634" s="106"/>
      <c r="L634" s="106"/>
      <c r="M634" s="108"/>
      <c r="N634" s="108"/>
      <c r="O634" s="108"/>
      <c r="P634" s="191"/>
      <c r="Q634" s="106"/>
      <c r="R634" s="108"/>
      <c r="S634" s="108"/>
      <c r="T634" s="108"/>
      <c r="U634" s="191"/>
      <c r="V634" s="191"/>
      <c r="W634" s="108"/>
      <c r="X634" s="108"/>
      <c r="Y634" s="108"/>
      <c r="Z634" s="108"/>
      <c r="AA634" s="108"/>
      <c r="AB634" s="108"/>
      <c r="AC634" s="108"/>
      <c r="AD634" s="191"/>
      <c r="AE634" s="108"/>
      <c r="AF634" s="108"/>
      <c r="AG634" s="108"/>
      <c r="AH634" s="191"/>
      <c r="AI634" s="108"/>
      <c r="AJ634" s="108"/>
      <c r="AK634" s="108"/>
      <c r="AL634" s="191"/>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row>
    <row r="635" spans="1:58" ht="30" customHeight="1">
      <c r="A635" s="108"/>
      <c r="B635" s="108"/>
      <c r="C635" s="108"/>
      <c r="D635" s="106"/>
      <c r="E635" s="108"/>
      <c r="F635" s="108"/>
      <c r="G635" s="106"/>
      <c r="H635" s="106"/>
      <c r="I635" s="106"/>
      <c r="J635" s="106"/>
      <c r="K635" s="106"/>
      <c r="L635" s="106"/>
      <c r="M635" s="108"/>
      <c r="N635" s="108"/>
      <c r="O635" s="108"/>
      <c r="P635" s="191"/>
      <c r="Q635" s="106"/>
      <c r="R635" s="108"/>
      <c r="S635" s="108"/>
      <c r="T635" s="108"/>
      <c r="U635" s="191"/>
      <c r="V635" s="191"/>
      <c r="W635" s="108"/>
      <c r="X635" s="108"/>
      <c r="Y635" s="108"/>
      <c r="Z635" s="108"/>
      <c r="AA635" s="108"/>
      <c r="AB635" s="108"/>
      <c r="AC635" s="108"/>
      <c r="AD635" s="191"/>
      <c r="AE635" s="108"/>
      <c r="AF635" s="108"/>
      <c r="AG635" s="108"/>
      <c r="AH635" s="191"/>
      <c r="AI635" s="108"/>
      <c r="AJ635" s="108"/>
      <c r="AK635" s="108"/>
      <c r="AL635" s="191"/>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row>
    <row r="636" spans="1:58" ht="30" customHeight="1">
      <c r="A636" s="108"/>
      <c r="B636" s="108"/>
      <c r="C636" s="108"/>
      <c r="D636" s="106"/>
      <c r="E636" s="108"/>
      <c r="F636" s="108"/>
      <c r="G636" s="106"/>
      <c r="H636" s="106"/>
      <c r="I636" s="106"/>
      <c r="J636" s="106"/>
      <c r="K636" s="106"/>
      <c r="L636" s="106"/>
      <c r="M636" s="108"/>
      <c r="N636" s="108"/>
      <c r="O636" s="108"/>
      <c r="P636" s="191"/>
      <c r="Q636" s="106"/>
      <c r="R636" s="108"/>
      <c r="S636" s="108"/>
      <c r="T636" s="108"/>
      <c r="U636" s="191"/>
      <c r="V636" s="191"/>
      <c r="W636" s="108"/>
      <c r="X636" s="108"/>
      <c r="Y636" s="108"/>
      <c r="Z636" s="108"/>
      <c r="AA636" s="108"/>
      <c r="AB636" s="108"/>
      <c r="AC636" s="108"/>
      <c r="AD636" s="191"/>
      <c r="AE636" s="108"/>
      <c r="AF636" s="108"/>
      <c r="AG636" s="108"/>
      <c r="AH636" s="191"/>
      <c r="AI636" s="108"/>
      <c r="AJ636" s="108"/>
      <c r="AK636" s="108"/>
      <c r="AL636" s="191"/>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row>
    <row r="637" spans="1:58" ht="30" customHeight="1">
      <c r="A637" s="108"/>
      <c r="B637" s="108"/>
      <c r="C637" s="108"/>
      <c r="D637" s="106"/>
      <c r="E637" s="108"/>
      <c r="F637" s="108"/>
      <c r="G637" s="106"/>
      <c r="H637" s="106"/>
      <c r="I637" s="106"/>
      <c r="J637" s="106"/>
      <c r="K637" s="106"/>
      <c r="L637" s="106"/>
      <c r="M637" s="108"/>
      <c r="N637" s="108"/>
      <c r="O637" s="108"/>
      <c r="P637" s="191"/>
      <c r="Q637" s="106"/>
      <c r="R637" s="108"/>
      <c r="S637" s="108"/>
      <c r="T637" s="108"/>
      <c r="U637" s="191"/>
      <c r="V637" s="191"/>
      <c r="W637" s="108"/>
      <c r="X637" s="108"/>
      <c r="Y637" s="108"/>
      <c r="Z637" s="108"/>
      <c r="AA637" s="108"/>
      <c r="AB637" s="108"/>
      <c r="AC637" s="108"/>
      <c r="AD637" s="191"/>
      <c r="AE637" s="108"/>
      <c r="AF637" s="108"/>
      <c r="AG637" s="108"/>
      <c r="AH637" s="191"/>
      <c r="AI637" s="108"/>
      <c r="AJ637" s="108"/>
      <c r="AK637" s="108"/>
      <c r="AL637" s="191"/>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row>
    <row r="638" spans="1:58" ht="30" customHeight="1">
      <c r="A638" s="108"/>
      <c r="B638" s="108"/>
      <c r="C638" s="108"/>
      <c r="D638" s="106"/>
      <c r="E638" s="108"/>
      <c r="F638" s="108"/>
      <c r="G638" s="106"/>
      <c r="H638" s="106"/>
      <c r="I638" s="106"/>
      <c r="J638" s="106"/>
      <c r="K638" s="106"/>
      <c r="L638" s="106"/>
      <c r="M638" s="108"/>
      <c r="N638" s="108"/>
      <c r="O638" s="108"/>
      <c r="P638" s="191"/>
      <c r="Q638" s="106"/>
      <c r="R638" s="108"/>
      <c r="S638" s="108"/>
      <c r="T638" s="108"/>
      <c r="U638" s="191"/>
      <c r="V638" s="191"/>
      <c r="W638" s="108"/>
      <c r="X638" s="108"/>
      <c r="Y638" s="108"/>
      <c r="Z638" s="108"/>
      <c r="AA638" s="108"/>
      <c r="AB638" s="108"/>
      <c r="AC638" s="108"/>
      <c r="AD638" s="191"/>
      <c r="AE638" s="108"/>
      <c r="AF638" s="108"/>
      <c r="AG638" s="108"/>
      <c r="AH638" s="191"/>
      <c r="AI638" s="108"/>
      <c r="AJ638" s="108"/>
      <c r="AK638" s="108"/>
      <c r="AL638" s="191"/>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row>
    <row r="639" spans="1:58" ht="30" customHeight="1">
      <c r="A639" s="108"/>
      <c r="B639" s="108"/>
      <c r="C639" s="108"/>
      <c r="D639" s="106"/>
      <c r="E639" s="108"/>
      <c r="F639" s="108"/>
      <c r="G639" s="106"/>
      <c r="H639" s="106"/>
      <c r="I639" s="106"/>
      <c r="J639" s="106"/>
      <c r="K639" s="106"/>
      <c r="L639" s="106"/>
      <c r="M639" s="108"/>
      <c r="N639" s="108"/>
      <c r="O639" s="108"/>
      <c r="P639" s="191"/>
      <c r="Q639" s="106"/>
      <c r="R639" s="108"/>
      <c r="S639" s="108"/>
      <c r="T639" s="108"/>
      <c r="U639" s="191"/>
      <c r="V639" s="191"/>
      <c r="W639" s="108"/>
      <c r="X639" s="108"/>
      <c r="Y639" s="108"/>
      <c r="Z639" s="108"/>
      <c r="AA639" s="108"/>
      <c r="AB639" s="108"/>
      <c r="AC639" s="108"/>
      <c r="AD639" s="191"/>
      <c r="AE639" s="108"/>
      <c r="AF639" s="108"/>
      <c r="AG639" s="108"/>
      <c r="AH639" s="191"/>
      <c r="AI639" s="108"/>
      <c r="AJ639" s="108"/>
      <c r="AK639" s="108"/>
      <c r="AL639" s="191"/>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row>
    <row r="640" spans="1:58" ht="30" customHeight="1">
      <c r="A640" s="108"/>
      <c r="B640" s="108"/>
      <c r="C640" s="108"/>
      <c r="D640" s="106"/>
      <c r="E640" s="108"/>
      <c r="F640" s="108"/>
      <c r="G640" s="106"/>
      <c r="H640" s="106"/>
      <c r="I640" s="106"/>
      <c r="J640" s="106"/>
      <c r="K640" s="106"/>
      <c r="L640" s="106"/>
      <c r="M640" s="108"/>
      <c r="N640" s="108"/>
      <c r="O640" s="108"/>
      <c r="P640" s="191"/>
      <c r="Q640" s="106"/>
      <c r="R640" s="108"/>
      <c r="S640" s="108"/>
      <c r="T640" s="108"/>
      <c r="U640" s="191"/>
      <c r="V640" s="191"/>
      <c r="W640" s="108"/>
      <c r="X640" s="108"/>
      <c r="Y640" s="108"/>
      <c r="Z640" s="108"/>
      <c r="AA640" s="108"/>
      <c r="AB640" s="108"/>
      <c r="AC640" s="108"/>
      <c r="AD640" s="191"/>
      <c r="AE640" s="108"/>
      <c r="AF640" s="108"/>
      <c r="AG640" s="108"/>
      <c r="AH640" s="191"/>
      <c r="AI640" s="108"/>
      <c r="AJ640" s="108"/>
      <c r="AK640" s="108"/>
      <c r="AL640" s="191"/>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row>
    <row r="641" spans="1:58" ht="30" customHeight="1">
      <c r="A641" s="108"/>
      <c r="B641" s="108"/>
      <c r="C641" s="108"/>
      <c r="D641" s="106"/>
      <c r="E641" s="108"/>
      <c r="F641" s="108"/>
      <c r="G641" s="106"/>
      <c r="H641" s="106"/>
      <c r="I641" s="106"/>
      <c r="J641" s="106"/>
      <c r="K641" s="106"/>
      <c r="L641" s="106"/>
      <c r="M641" s="108"/>
      <c r="N641" s="108"/>
      <c r="O641" s="108"/>
      <c r="P641" s="191"/>
      <c r="Q641" s="106"/>
      <c r="R641" s="108"/>
      <c r="S641" s="108"/>
      <c r="T641" s="108"/>
      <c r="U641" s="191"/>
      <c r="V641" s="191"/>
      <c r="W641" s="108"/>
      <c r="X641" s="108"/>
      <c r="Y641" s="108"/>
      <c r="Z641" s="108"/>
      <c r="AA641" s="108"/>
      <c r="AB641" s="108"/>
      <c r="AC641" s="108"/>
      <c r="AD641" s="191"/>
      <c r="AE641" s="108"/>
      <c r="AF641" s="108"/>
      <c r="AG641" s="108"/>
      <c r="AH641" s="191"/>
      <c r="AI641" s="108"/>
      <c r="AJ641" s="108"/>
      <c r="AK641" s="108"/>
      <c r="AL641" s="191"/>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row>
    <row r="642" spans="1:58" ht="30" customHeight="1">
      <c r="A642" s="108"/>
      <c r="B642" s="108"/>
      <c r="C642" s="108"/>
      <c r="D642" s="106"/>
      <c r="E642" s="108"/>
      <c r="F642" s="108"/>
      <c r="G642" s="106"/>
      <c r="H642" s="106"/>
      <c r="I642" s="106"/>
      <c r="J642" s="106"/>
      <c r="K642" s="106"/>
      <c r="L642" s="106"/>
      <c r="M642" s="108"/>
      <c r="N642" s="108"/>
      <c r="O642" s="108"/>
      <c r="P642" s="191"/>
      <c r="Q642" s="106"/>
      <c r="R642" s="108"/>
      <c r="S642" s="108"/>
      <c r="T642" s="108"/>
      <c r="U642" s="191"/>
      <c r="V642" s="191"/>
      <c r="W642" s="108"/>
      <c r="X642" s="108"/>
      <c r="Y642" s="108"/>
      <c r="Z642" s="108"/>
      <c r="AA642" s="108"/>
      <c r="AB642" s="108"/>
      <c r="AC642" s="108"/>
      <c r="AD642" s="191"/>
      <c r="AE642" s="108"/>
      <c r="AF642" s="108"/>
      <c r="AG642" s="108"/>
      <c r="AH642" s="191"/>
      <c r="AI642" s="108"/>
      <c r="AJ642" s="108"/>
      <c r="AK642" s="108"/>
      <c r="AL642" s="191"/>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row>
    <row r="643" spans="1:58" ht="30" customHeight="1">
      <c r="A643" s="108"/>
      <c r="B643" s="108"/>
      <c r="C643" s="108"/>
      <c r="D643" s="106"/>
      <c r="E643" s="108"/>
      <c r="F643" s="108"/>
      <c r="G643" s="106"/>
      <c r="H643" s="106"/>
      <c r="I643" s="106"/>
      <c r="J643" s="106"/>
      <c r="K643" s="106"/>
      <c r="L643" s="106"/>
      <c r="M643" s="108"/>
      <c r="N643" s="108"/>
      <c r="O643" s="108"/>
      <c r="P643" s="191"/>
      <c r="Q643" s="106"/>
      <c r="R643" s="108"/>
      <c r="S643" s="108"/>
      <c r="T643" s="108"/>
      <c r="U643" s="191"/>
      <c r="V643" s="191"/>
      <c r="W643" s="108"/>
      <c r="X643" s="108"/>
      <c r="Y643" s="108"/>
      <c r="Z643" s="108"/>
      <c r="AA643" s="108"/>
      <c r="AB643" s="108"/>
      <c r="AC643" s="108"/>
      <c r="AD643" s="191"/>
      <c r="AE643" s="108"/>
      <c r="AF643" s="108"/>
      <c r="AG643" s="108"/>
      <c r="AH643" s="191"/>
      <c r="AI643" s="108"/>
      <c r="AJ643" s="108"/>
      <c r="AK643" s="108"/>
      <c r="AL643" s="191"/>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row>
    <row r="644" spans="1:58" ht="30" customHeight="1">
      <c r="A644" s="108"/>
      <c r="B644" s="108"/>
      <c r="C644" s="108"/>
      <c r="D644" s="106"/>
      <c r="E644" s="108"/>
      <c r="F644" s="108"/>
      <c r="G644" s="106"/>
      <c r="H644" s="106"/>
      <c r="I644" s="106"/>
      <c r="J644" s="106"/>
      <c r="K644" s="106"/>
      <c r="L644" s="106"/>
      <c r="M644" s="108"/>
      <c r="N644" s="108"/>
      <c r="O644" s="108"/>
      <c r="P644" s="191"/>
      <c r="Q644" s="106"/>
      <c r="R644" s="108"/>
      <c r="S644" s="108"/>
      <c r="T644" s="108"/>
      <c r="U644" s="191"/>
      <c r="V644" s="191"/>
      <c r="W644" s="108"/>
      <c r="X644" s="108"/>
      <c r="Y644" s="108"/>
      <c r="Z644" s="108"/>
      <c r="AA644" s="108"/>
      <c r="AB644" s="108"/>
      <c r="AC644" s="108"/>
      <c r="AD644" s="191"/>
      <c r="AE644" s="108"/>
      <c r="AF644" s="108"/>
      <c r="AG644" s="108"/>
      <c r="AH644" s="191"/>
      <c r="AI644" s="108"/>
      <c r="AJ644" s="108"/>
      <c r="AK644" s="108"/>
      <c r="AL644" s="191"/>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row>
    <row r="645" spans="1:58" ht="30" customHeight="1">
      <c r="A645" s="108"/>
      <c r="B645" s="108"/>
      <c r="C645" s="108"/>
      <c r="D645" s="106"/>
      <c r="E645" s="108"/>
      <c r="F645" s="108"/>
      <c r="G645" s="106"/>
      <c r="H645" s="106"/>
      <c r="I645" s="106"/>
      <c r="J645" s="106"/>
      <c r="K645" s="106"/>
      <c r="L645" s="106"/>
      <c r="M645" s="108"/>
      <c r="N645" s="108"/>
      <c r="O645" s="108"/>
      <c r="P645" s="191"/>
      <c r="Q645" s="106"/>
      <c r="R645" s="108"/>
      <c r="S645" s="108"/>
      <c r="T645" s="108"/>
      <c r="U645" s="191"/>
      <c r="V645" s="191"/>
      <c r="W645" s="108"/>
      <c r="X645" s="108"/>
      <c r="Y645" s="108"/>
      <c r="Z645" s="108"/>
      <c r="AA645" s="108"/>
      <c r="AB645" s="108"/>
      <c r="AC645" s="108"/>
      <c r="AD645" s="191"/>
      <c r="AE645" s="108"/>
      <c r="AF645" s="108"/>
      <c r="AG645" s="108"/>
      <c r="AH645" s="191"/>
      <c r="AI645" s="108"/>
      <c r="AJ645" s="108"/>
      <c r="AK645" s="108"/>
      <c r="AL645" s="191"/>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row>
    <row r="646" spans="1:58" ht="30" customHeight="1">
      <c r="A646" s="108"/>
      <c r="B646" s="108"/>
      <c r="C646" s="108"/>
      <c r="D646" s="106"/>
      <c r="E646" s="108"/>
      <c r="F646" s="108"/>
      <c r="G646" s="106"/>
      <c r="H646" s="106"/>
      <c r="I646" s="106"/>
      <c r="J646" s="106"/>
      <c r="K646" s="106"/>
      <c r="L646" s="106"/>
      <c r="M646" s="108"/>
      <c r="N646" s="108"/>
      <c r="O646" s="108"/>
      <c r="P646" s="191"/>
      <c r="Q646" s="106"/>
      <c r="R646" s="108"/>
      <c r="S646" s="108"/>
      <c r="T646" s="108"/>
      <c r="U646" s="191"/>
      <c r="V646" s="191"/>
      <c r="W646" s="108"/>
      <c r="X646" s="108"/>
      <c r="Y646" s="108"/>
      <c r="Z646" s="108"/>
      <c r="AA646" s="108"/>
      <c r="AB646" s="108"/>
      <c r="AC646" s="108"/>
      <c r="AD646" s="191"/>
      <c r="AE646" s="108"/>
      <c r="AF646" s="108"/>
      <c r="AG646" s="108"/>
      <c r="AH646" s="191"/>
      <c r="AI646" s="108"/>
      <c r="AJ646" s="108"/>
      <c r="AK646" s="108"/>
      <c r="AL646" s="191"/>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row>
    <row r="647" spans="1:58" ht="30" customHeight="1">
      <c r="A647" s="108"/>
      <c r="B647" s="108"/>
      <c r="C647" s="108"/>
      <c r="D647" s="106"/>
      <c r="E647" s="108"/>
      <c r="F647" s="108"/>
      <c r="G647" s="106"/>
      <c r="H647" s="106"/>
      <c r="I647" s="106"/>
      <c r="J647" s="106"/>
      <c r="K647" s="106"/>
      <c r="L647" s="106"/>
      <c r="M647" s="108"/>
      <c r="N647" s="108"/>
      <c r="O647" s="108"/>
      <c r="P647" s="191"/>
      <c r="Q647" s="106"/>
      <c r="R647" s="108"/>
      <c r="S647" s="108"/>
      <c r="T647" s="108"/>
      <c r="U647" s="191"/>
      <c r="V647" s="191"/>
      <c r="W647" s="108"/>
      <c r="X647" s="108"/>
      <c r="Y647" s="108"/>
      <c r="Z647" s="108"/>
      <c r="AA647" s="108"/>
      <c r="AB647" s="108"/>
      <c r="AC647" s="108"/>
      <c r="AD647" s="191"/>
      <c r="AE647" s="108"/>
      <c r="AF647" s="108"/>
      <c r="AG647" s="108"/>
      <c r="AH647" s="191"/>
      <c r="AI647" s="108"/>
      <c r="AJ647" s="108"/>
      <c r="AK647" s="108"/>
      <c r="AL647" s="191"/>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row>
    <row r="648" spans="1:58" ht="30" customHeight="1">
      <c r="A648" s="108"/>
      <c r="B648" s="108"/>
      <c r="C648" s="108"/>
      <c r="D648" s="106"/>
      <c r="E648" s="108"/>
      <c r="F648" s="108"/>
      <c r="G648" s="106"/>
      <c r="H648" s="106"/>
      <c r="I648" s="106"/>
      <c r="J648" s="106"/>
      <c r="K648" s="106"/>
      <c r="L648" s="106"/>
      <c r="M648" s="108"/>
      <c r="N648" s="108"/>
      <c r="O648" s="108"/>
      <c r="P648" s="191"/>
      <c r="Q648" s="106"/>
      <c r="R648" s="108"/>
      <c r="S648" s="108"/>
      <c r="T648" s="108"/>
      <c r="U648" s="191"/>
      <c r="V648" s="191"/>
      <c r="W648" s="108"/>
      <c r="X648" s="108"/>
      <c r="Y648" s="108"/>
      <c r="Z648" s="108"/>
      <c r="AA648" s="108"/>
      <c r="AB648" s="108"/>
      <c r="AC648" s="108"/>
      <c r="AD648" s="191"/>
      <c r="AE648" s="108"/>
      <c r="AF648" s="108"/>
      <c r="AG648" s="108"/>
      <c r="AH648" s="191"/>
      <c r="AI648" s="108"/>
      <c r="AJ648" s="108"/>
      <c r="AK648" s="108"/>
      <c r="AL648" s="191"/>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row>
    <row r="649" spans="1:58" ht="30" customHeight="1">
      <c r="A649" s="108"/>
      <c r="B649" s="108"/>
      <c r="C649" s="108"/>
      <c r="D649" s="106"/>
      <c r="E649" s="108"/>
      <c r="F649" s="108"/>
      <c r="G649" s="106"/>
      <c r="H649" s="106"/>
      <c r="I649" s="106"/>
      <c r="J649" s="106"/>
      <c r="K649" s="106"/>
      <c r="L649" s="106"/>
      <c r="M649" s="108"/>
      <c r="N649" s="108"/>
      <c r="O649" s="108"/>
      <c r="P649" s="191"/>
      <c r="Q649" s="106"/>
      <c r="R649" s="108"/>
      <c r="S649" s="108"/>
      <c r="T649" s="108"/>
      <c r="U649" s="191"/>
      <c r="V649" s="191"/>
      <c r="W649" s="108"/>
      <c r="X649" s="108"/>
      <c r="Y649" s="108"/>
      <c r="Z649" s="108"/>
      <c r="AA649" s="108"/>
      <c r="AB649" s="108"/>
      <c r="AC649" s="108"/>
      <c r="AD649" s="191"/>
      <c r="AE649" s="108"/>
      <c r="AF649" s="108"/>
      <c r="AG649" s="108"/>
      <c r="AH649" s="191"/>
      <c r="AI649" s="108"/>
      <c r="AJ649" s="108"/>
      <c r="AK649" s="108"/>
      <c r="AL649" s="191"/>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row>
    <row r="650" spans="1:58" ht="30" customHeight="1">
      <c r="A650" s="108"/>
      <c r="B650" s="108"/>
      <c r="C650" s="108"/>
      <c r="D650" s="106"/>
      <c r="E650" s="108"/>
      <c r="F650" s="108"/>
      <c r="G650" s="106"/>
      <c r="H650" s="106"/>
      <c r="I650" s="106"/>
      <c r="J650" s="106"/>
      <c r="K650" s="106"/>
      <c r="L650" s="106"/>
      <c r="M650" s="108"/>
      <c r="N650" s="108"/>
      <c r="O650" s="108"/>
      <c r="P650" s="191"/>
      <c r="Q650" s="106"/>
      <c r="R650" s="108"/>
      <c r="S650" s="108"/>
      <c r="T650" s="108"/>
      <c r="U650" s="191"/>
      <c r="V650" s="191"/>
      <c r="W650" s="108"/>
      <c r="X650" s="108"/>
      <c r="Y650" s="108"/>
      <c r="Z650" s="108"/>
      <c r="AA650" s="108"/>
      <c r="AB650" s="108"/>
      <c r="AC650" s="108"/>
      <c r="AD650" s="191"/>
      <c r="AE650" s="108"/>
      <c r="AF650" s="108"/>
      <c r="AG650" s="108"/>
      <c r="AH650" s="191"/>
      <c r="AI650" s="108"/>
      <c r="AJ650" s="108"/>
      <c r="AK650" s="108"/>
      <c r="AL650" s="191"/>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row>
    <row r="651" spans="1:58" ht="30" customHeight="1">
      <c r="A651" s="108"/>
      <c r="B651" s="108"/>
      <c r="C651" s="108"/>
      <c r="D651" s="106"/>
      <c r="E651" s="108"/>
      <c r="F651" s="108"/>
      <c r="G651" s="106"/>
      <c r="H651" s="106"/>
      <c r="I651" s="106"/>
      <c r="J651" s="106"/>
      <c r="K651" s="106"/>
      <c r="L651" s="106"/>
      <c r="M651" s="108"/>
      <c r="N651" s="108"/>
      <c r="O651" s="108"/>
      <c r="P651" s="191"/>
      <c r="Q651" s="106"/>
      <c r="R651" s="108"/>
      <c r="S651" s="108"/>
      <c r="T651" s="108"/>
      <c r="U651" s="191"/>
      <c r="V651" s="191"/>
      <c r="W651" s="108"/>
      <c r="X651" s="108"/>
      <c r="Y651" s="108"/>
      <c r="Z651" s="108"/>
      <c r="AA651" s="108"/>
      <c r="AB651" s="108"/>
      <c r="AC651" s="108"/>
      <c r="AD651" s="191"/>
      <c r="AE651" s="108"/>
      <c r="AF651" s="108"/>
      <c r="AG651" s="108"/>
      <c r="AH651" s="191"/>
      <c r="AI651" s="108"/>
      <c r="AJ651" s="108"/>
      <c r="AK651" s="108"/>
      <c r="AL651" s="191"/>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row>
    <row r="652" spans="1:58" ht="30" customHeight="1">
      <c r="A652" s="108"/>
      <c r="B652" s="108"/>
      <c r="C652" s="108"/>
      <c r="D652" s="106"/>
      <c r="E652" s="108"/>
      <c r="F652" s="108"/>
      <c r="G652" s="106"/>
      <c r="H652" s="106"/>
      <c r="I652" s="106"/>
      <c r="J652" s="106"/>
      <c r="K652" s="106"/>
      <c r="L652" s="106"/>
      <c r="M652" s="108"/>
      <c r="N652" s="108"/>
      <c r="O652" s="108"/>
      <c r="P652" s="191"/>
      <c r="Q652" s="106"/>
      <c r="R652" s="108"/>
      <c r="S652" s="108"/>
      <c r="T652" s="108"/>
      <c r="U652" s="191"/>
      <c r="V652" s="191"/>
      <c r="W652" s="108"/>
      <c r="X652" s="108"/>
      <c r="Y652" s="108"/>
      <c r="Z652" s="108"/>
      <c r="AA652" s="108"/>
      <c r="AB652" s="108"/>
      <c r="AC652" s="108"/>
      <c r="AD652" s="191"/>
      <c r="AE652" s="108"/>
      <c r="AF652" s="108"/>
      <c r="AG652" s="108"/>
      <c r="AH652" s="191"/>
      <c r="AI652" s="108"/>
      <c r="AJ652" s="108"/>
      <c r="AK652" s="108"/>
      <c r="AL652" s="191"/>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row>
    <row r="653" spans="1:58" ht="30" customHeight="1">
      <c r="A653" s="108"/>
      <c r="B653" s="108"/>
      <c r="C653" s="108"/>
      <c r="D653" s="106"/>
      <c r="E653" s="108"/>
      <c r="F653" s="108"/>
      <c r="G653" s="106"/>
      <c r="H653" s="106"/>
      <c r="I653" s="106"/>
      <c r="J653" s="106"/>
      <c r="K653" s="106"/>
      <c r="L653" s="106"/>
      <c r="M653" s="108"/>
      <c r="N653" s="108"/>
      <c r="O653" s="108"/>
      <c r="P653" s="191"/>
      <c r="Q653" s="106"/>
      <c r="R653" s="108"/>
      <c r="S653" s="108"/>
      <c r="T653" s="108"/>
      <c r="U653" s="191"/>
      <c r="V653" s="191"/>
      <c r="W653" s="108"/>
      <c r="X653" s="108"/>
      <c r="Y653" s="108"/>
      <c r="Z653" s="108"/>
      <c r="AA653" s="108"/>
      <c r="AB653" s="108"/>
      <c r="AC653" s="108"/>
      <c r="AD653" s="191"/>
      <c r="AE653" s="108"/>
      <c r="AF653" s="108"/>
      <c r="AG653" s="108"/>
      <c r="AH653" s="191"/>
      <c r="AI653" s="108"/>
      <c r="AJ653" s="108"/>
      <c r="AK653" s="108"/>
      <c r="AL653" s="191"/>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row>
    <row r="654" spans="1:58" ht="30" customHeight="1">
      <c r="A654" s="108"/>
      <c r="B654" s="108"/>
      <c r="C654" s="108"/>
      <c r="D654" s="106"/>
      <c r="E654" s="108"/>
      <c r="F654" s="108"/>
      <c r="G654" s="106"/>
      <c r="H654" s="106"/>
      <c r="I654" s="106"/>
      <c r="J654" s="106"/>
      <c r="K654" s="106"/>
      <c r="L654" s="106"/>
      <c r="M654" s="108"/>
      <c r="N654" s="108"/>
      <c r="O654" s="108"/>
      <c r="P654" s="191"/>
      <c r="Q654" s="106"/>
      <c r="R654" s="108"/>
      <c r="S654" s="108"/>
      <c r="T654" s="108"/>
      <c r="U654" s="191"/>
      <c r="V654" s="191"/>
      <c r="W654" s="108"/>
      <c r="X654" s="108"/>
      <c r="Y654" s="108"/>
      <c r="Z654" s="108"/>
      <c r="AA654" s="108"/>
      <c r="AB654" s="108"/>
      <c r="AC654" s="108"/>
      <c r="AD654" s="191"/>
      <c r="AE654" s="108"/>
      <c r="AF654" s="108"/>
      <c r="AG654" s="108"/>
      <c r="AH654" s="191"/>
      <c r="AI654" s="108"/>
      <c r="AJ654" s="108"/>
      <c r="AK654" s="108"/>
      <c r="AL654" s="191"/>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row>
    <row r="655" spans="1:58" ht="30" customHeight="1">
      <c r="A655" s="108"/>
      <c r="B655" s="108"/>
      <c r="C655" s="108"/>
      <c r="D655" s="106"/>
      <c r="E655" s="108"/>
      <c r="F655" s="108"/>
      <c r="G655" s="106"/>
      <c r="H655" s="106"/>
      <c r="I655" s="106"/>
      <c r="J655" s="106"/>
      <c r="K655" s="106"/>
      <c r="L655" s="106"/>
      <c r="M655" s="108"/>
      <c r="N655" s="108"/>
      <c r="O655" s="108"/>
      <c r="P655" s="191"/>
      <c r="Q655" s="106"/>
      <c r="R655" s="108"/>
      <c r="S655" s="108"/>
      <c r="T655" s="108"/>
      <c r="U655" s="191"/>
      <c r="V655" s="191"/>
      <c r="W655" s="108"/>
      <c r="X655" s="108"/>
      <c r="Y655" s="108"/>
      <c r="Z655" s="108"/>
      <c r="AA655" s="108"/>
      <c r="AB655" s="108"/>
      <c r="AC655" s="108"/>
      <c r="AD655" s="191"/>
      <c r="AE655" s="108"/>
      <c r="AF655" s="108"/>
      <c r="AG655" s="108"/>
      <c r="AH655" s="191"/>
      <c r="AI655" s="108"/>
      <c r="AJ655" s="108"/>
      <c r="AK655" s="108"/>
      <c r="AL655" s="191"/>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row>
    <row r="656" spans="1:58" ht="30" customHeight="1">
      <c r="A656" s="108"/>
      <c r="B656" s="108"/>
      <c r="C656" s="108"/>
      <c r="D656" s="106"/>
      <c r="E656" s="108"/>
      <c r="F656" s="108"/>
      <c r="G656" s="106"/>
      <c r="H656" s="106"/>
      <c r="I656" s="106"/>
      <c r="J656" s="106"/>
      <c r="K656" s="106"/>
      <c r="L656" s="106"/>
      <c r="M656" s="108"/>
      <c r="N656" s="108"/>
      <c r="O656" s="108"/>
      <c r="P656" s="191"/>
      <c r="Q656" s="106"/>
      <c r="R656" s="108"/>
      <c r="S656" s="108"/>
      <c r="T656" s="108"/>
      <c r="U656" s="191"/>
      <c r="V656" s="191"/>
      <c r="W656" s="108"/>
      <c r="X656" s="108"/>
      <c r="Y656" s="108"/>
      <c r="Z656" s="108"/>
      <c r="AA656" s="108"/>
      <c r="AB656" s="108"/>
      <c r="AC656" s="108"/>
      <c r="AD656" s="191"/>
      <c r="AE656" s="108"/>
      <c r="AF656" s="108"/>
      <c r="AG656" s="108"/>
      <c r="AH656" s="191"/>
      <c r="AI656" s="108"/>
      <c r="AJ656" s="108"/>
      <c r="AK656" s="108"/>
      <c r="AL656" s="191"/>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row>
    <row r="657" spans="1:58" ht="30" customHeight="1">
      <c r="A657" s="108"/>
      <c r="B657" s="108"/>
      <c r="C657" s="108"/>
      <c r="D657" s="106"/>
      <c r="E657" s="108"/>
      <c r="F657" s="108"/>
      <c r="G657" s="106"/>
      <c r="H657" s="106"/>
      <c r="I657" s="106"/>
      <c r="J657" s="106"/>
      <c r="K657" s="106"/>
      <c r="L657" s="106"/>
      <c r="M657" s="108"/>
      <c r="N657" s="108"/>
      <c r="O657" s="108"/>
      <c r="P657" s="191"/>
      <c r="Q657" s="106"/>
      <c r="R657" s="108"/>
      <c r="S657" s="108"/>
      <c r="T657" s="108"/>
      <c r="U657" s="191"/>
      <c r="V657" s="191"/>
      <c r="W657" s="108"/>
      <c r="X657" s="108"/>
      <c r="Y657" s="108"/>
      <c r="Z657" s="108"/>
      <c r="AA657" s="108"/>
      <c r="AB657" s="108"/>
      <c r="AC657" s="108"/>
      <c r="AD657" s="191"/>
      <c r="AE657" s="108"/>
      <c r="AF657" s="108"/>
      <c r="AG657" s="108"/>
      <c r="AH657" s="191"/>
      <c r="AI657" s="108"/>
      <c r="AJ657" s="108"/>
      <c r="AK657" s="108"/>
      <c r="AL657" s="191"/>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row>
    <row r="658" spans="1:58" ht="30" customHeight="1">
      <c r="A658" s="108"/>
      <c r="B658" s="108"/>
      <c r="C658" s="108"/>
      <c r="D658" s="106"/>
      <c r="E658" s="108"/>
      <c r="F658" s="108"/>
      <c r="G658" s="106"/>
      <c r="H658" s="106"/>
      <c r="I658" s="106"/>
      <c r="J658" s="106"/>
      <c r="K658" s="106"/>
      <c r="L658" s="106"/>
      <c r="M658" s="108"/>
      <c r="N658" s="108"/>
      <c r="O658" s="108"/>
      <c r="P658" s="191"/>
      <c r="Q658" s="106"/>
      <c r="R658" s="108"/>
      <c r="S658" s="108"/>
      <c r="T658" s="108"/>
      <c r="U658" s="191"/>
      <c r="V658" s="191"/>
      <c r="W658" s="108"/>
      <c r="X658" s="108"/>
      <c r="Y658" s="108"/>
      <c r="Z658" s="108"/>
      <c r="AA658" s="108"/>
      <c r="AB658" s="108"/>
      <c r="AC658" s="108"/>
      <c r="AD658" s="191"/>
      <c r="AE658" s="108"/>
      <c r="AF658" s="108"/>
      <c r="AG658" s="108"/>
      <c r="AH658" s="191"/>
      <c r="AI658" s="108"/>
      <c r="AJ658" s="108"/>
      <c r="AK658" s="108"/>
      <c r="AL658" s="191"/>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row>
    <row r="659" spans="1:58" ht="30" customHeight="1">
      <c r="A659" s="108"/>
      <c r="B659" s="108"/>
      <c r="C659" s="108"/>
      <c r="D659" s="106"/>
      <c r="E659" s="108"/>
      <c r="F659" s="108"/>
      <c r="G659" s="106"/>
      <c r="H659" s="106"/>
      <c r="I659" s="106"/>
      <c r="J659" s="106"/>
      <c r="K659" s="106"/>
      <c r="L659" s="106"/>
      <c r="M659" s="108"/>
      <c r="N659" s="108"/>
      <c r="O659" s="108"/>
      <c r="P659" s="191"/>
      <c r="Q659" s="106"/>
      <c r="R659" s="108"/>
      <c r="S659" s="108"/>
      <c r="T659" s="108"/>
      <c r="U659" s="191"/>
      <c r="V659" s="191"/>
      <c r="W659" s="108"/>
      <c r="X659" s="108"/>
      <c r="Y659" s="108"/>
      <c r="Z659" s="108"/>
      <c r="AA659" s="108"/>
      <c r="AB659" s="108"/>
      <c r="AC659" s="108"/>
      <c r="AD659" s="191"/>
      <c r="AE659" s="108"/>
      <c r="AF659" s="108"/>
      <c r="AG659" s="108"/>
      <c r="AH659" s="191"/>
      <c r="AI659" s="108"/>
      <c r="AJ659" s="108"/>
      <c r="AK659" s="108"/>
      <c r="AL659" s="191"/>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row>
    <row r="660" spans="1:58" ht="30" customHeight="1">
      <c r="A660" s="108"/>
      <c r="B660" s="108"/>
      <c r="C660" s="108"/>
      <c r="D660" s="106"/>
      <c r="E660" s="108"/>
      <c r="F660" s="108"/>
      <c r="G660" s="106"/>
      <c r="H660" s="106"/>
      <c r="I660" s="106"/>
      <c r="J660" s="106"/>
      <c r="K660" s="106"/>
      <c r="L660" s="106"/>
      <c r="M660" s="108"/>
      <c r="N660" s="108"/>
      <c r="O660" s="108"/>
      <c r="P660" s="191"/>
      <c r="Q660" s="106"/>
      <c r="R660" s="108"/>
      <c r="S660" s="108"/>
      <c r="T660" s="108"/>
      <c r="U660" s="191"/>
      <c r="V660" s="191"/>
      <c r="W660" s="108"/>
      <c r="X660" s="108"/>
      <c r="Y660" s="108"/>
      <c r="Z660" s="108"/>
      <c r="AA660" s="108"/>
      <c r="AB660" s="108"/>
      <c r="AC660" s="108"/>
      <c r="AD660" s="191"/>
      <c r="AE660" s="108"/>
      <c r="AF660" s="108"/>
      <c r="AG660" s="108"/>
      <c r="AH660" s="191"/>
      <c r="AI660" s="108"/>
      <c r="AJ660" s="108"/>
      <c r="AK660" s="108"/>
      <c r="AL660" s="191"/>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row>
    <row r="661" spans="1:58" ht="30" customHeight="1">
      <c r="A661" s="108"/>
      <c r="B661" s="108"/>
      <c r="C661" s="108"/>
      <c r="D661" s="106"/>
      <c r="E661" s="108"/>
      <c r="F661" s="108"/>
      <c r="G661" s="106"/>
      <c r="H661" s="106"/>
      <c r="I661" s="106"/>
      <c r="J661" s="106"/>
      <c r="K661" s="106"/>
      <c r="L661" s="106"/>
      <c r="M661" s="108"/>
      <c r="N661" s="108"/>
      <c r="O661" s="108"/>
      <c r="P661" s="191"/>
      <c r="Q661" s="106"/>
      <c r="R661" s="108"/>
      <c r="S661" s="108"/>
      <c r="T661" s="108"/>
      <c r="U661" s="191"/>
      <c r="V661" s="191"/>
      <c r="W661" s="108"/>
      <c r="X661" s="108"/>
      <c r="Y661" s="108"/>
      <c r="Z661" s="108"/>
      <c r="AA661" s="108"/>
      <c r="AB661" s="108"/>
      <c r="AC661" s="108"/>
      <c r="AD661" s="191"/>
      <c r="AE661" s="108"/>
      <c r="AF661" s="108"/>
      <c r="AG661" s="108"/>
      <c r="AH661" s="191"/>
      <c r="AI661" s="108"/>
      <c r="AJ661" s="108"/>
      <c r="AK661" s="108"/>
      <c r="AL661" s="191"/>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row>
    <row r="662" spans="1:58" ht="30" customHeight="1">
      <c r="A662" s="108"/>
      <c r="B662" s="108"/>
      <c r="C662" s="108"/>
      <c r="D662" s="106"/>
      <c r="E662" s="108"/>
      <c r="F662" s="108"/>
      <c r="G662" s="106"/>
      <c r="H662" s="106"/>
      <c r="I662" s="106"/>
      <c r="J662" s="106"/>
      <c r="K662" s="106"/>
      <c r="L662" s="106"/>
      <c r="M662" s="108"/>
      <c r="N662" s="108"/>
      <c r="O662" s="108"/>
      <c r="P662" s="191"/>
      <c r="Q662" s="106"/>
      <c r="R662" s="108"/>
      <c r="S662" s="108"/>
      <c r="T662" s="108"/>
      <c r="U662" s="191"/>
      <c r="V662" s="191"/>
      <c r="W662" s="108"/>
      <c r="X662" s="108"/>
      <c r="Y662" s="108"/>
      <c r="Z662" s="108"/>
      <c r="AA662" s="108"/>
      <c r="AB662" s="108"/>
      <c r="AC662" s="108"/>
      <c r="AD662" s="191"/>
      <c r="AE662" s="108"/>
      <c r="AF662" s="108"/>
      <c r="AG662" s="108"/>
      <c r="AH662" s="191"/>
      <c r="AI662" s="108"/>
      <c r="AJ662" s="108"/>
      <c r="AK662" s="108"/>
      <c r="AL662" s="191"/>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row>
    <row r="663" spans="1:58" ht="30" customHeight="1">
      <c r="A663" s="108"/>
      <c r="B663" s="108"/>
      <c r="C663" s="108"/>
      <c r="D663" s="106"/>
      <c r="E663" s="108"/>
      <c r="F663" s="108"/>
      <c r="G663" s="106"/>
      <c r="H663" s="106"/>
      <c r="I663" s="106"/>
      <c r="J663" s="106"/>
      <c r="K663" s="106"/>
      <c r="L663" s="106"/>
      <c r="M663" s="108"/>
      <c r="N663" s="108"/>
      <c r="O663" s="108"/>
      <c r="P663" s="191"/>
      <c r="Q663" s="106"/>
      <c r="R663" s="108"/>
      <c r="S663" s="108"/>
      <c r="T663" s="108"/>
      <c r="U663" s="191"/>
      <c r="V663" s="191"/>
      <c r="W663" s="108"/>
      <c r="X663" s="108"/>
      <c r="Y663" s="108"/>
      <c r="Z663" s="108"/>
      <c r="AA663" s="108"/>
      <c r="AB663" s="108"/>
      <c r="AC663" s="108"/>
      <c r="AD663" s="191"/>
      <c r="AE663" s="108"/>
      <c r="AF663" s="108"/>
      <c r="AG663" s="108"/>
      <c r="AH663" s="191"/>
      <c r="AI663" s="108"/>
      <c r="AJ663" s="108"/>
      <c r="AK663" s="108"/>
      <c r="AL663" s="191"/>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row>
    <row r="664" spans="1:58" ht="30" customHeight="1">
      <c r="A664" s="108"/>
      <c r="B664" s="108"/>
      <c r="C664" s="108"/>
      <c r="D664" s="106"/>
      <c r="E664" s="108"/>
      <c r="F664" s="108"/>
      <c r="G664" s="106"/>
      <c r="H664" s="106"/>
      <c r="I664" s="106"/>
      <c r="J664" s="106"/>
      <c r="K664" s="106"/>
      <c r="L664" s="106"/>
      <c r="M664" s="108"/>
      <c r="N664" s="108"/>
      <c r="O664" s="108"/>
      <c r="P664" s="191"/>
      <c r="Q664" s="106"/>
      <c r="R664" s="108"/>
      <c r="S664" s="108"/>
      <c r="T664" s="108"/>
      <c r="U664" s="191"/>
      <c r="V664" s="191"/>
      <c r="W664" s="108"/>
      <c r="X664" s="108"/>
      <c r="Y664" s="108"/>
      <c r="Z664" s="108"/>
      <c r="AA664" s="108"/>
      <c r="AB664" s="108"/>
      <c r="AC664" s="108"/>
      <c r="AD664" s="191"/>
      <c r="AE664" s="108"/>
      <c r="AF664" s="108"/>
      <c r="AG664" s="108"/>
      <c r="AH664" s="191"/>
      <c r="AI664" s="108"/>
      <c r="AJ664" s="108"/>
      <c r="AK664" s="108"/>
      <c r="AL664" s="191"/>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row>
    <row r="665" spans="1:58" ht="30" customHeight="1">
      <c r="A665" s="108"/>
      <c r="B665" s="108"/>
      <c r="C665" s="108"/>
      <c r="D665" s="106"/>
      <c r="E665" s="108"/>
      <c r="F665" s="108"/>
      <c r="G665" s="106"/>
      <c r="H665" s="106"/>
      <c r="I665" s="106"/>
      <c r="J665" s="106"/>
      <c r="K665" s="106"/>
      <c r="L665" s="106"/>
      <c r="M665" s="108"/>
      <c r="N665" s="108"/>
      <c r="O665" s="108"/>
      <c r="P665" s="191"/>
      <c r="Q665" s="106"/>
      <c r="R665" s="108"/>
      <c r="S665" s="108"/>
      <c r="T665" s="108"/>
      <c r="U665" s="191"/>
      <c r="V665" s="191"/>
      <c r="W665" s="108"/>
      <c r="X665" s="108"/>
      <c r="Y665" s="108"/>
      <c r="Z665" s="108"/>
      <c r="AA665" s="108"/>
      <c r="AB665" s="108"/>
      <c r="AC665" s="108"/>
      <c r="AD665" s="191"/>
      <c r="AE665" s="108"/>
      <c r="AF665" s="108"/>
      <c r="AG665" s="108"/>
      <c r="AH665" s="191"/>
      <c r="AI665" s="108"/>
      <c r="AJ665" s="108"/>
      <c r="AK665" s="108"/>
      <c r="AL665" s="191"/>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row>
    <row r="666" spans="1:58" ht="30" customHeight="1">
      <c r="A666" s="108"/>
      <c r="B666" s="108"/>
      <c r="C666" s="108"/>
      <c r="D666" s="106"/>
      <c r="E666" s="108"/>
      <c r="F666" s="108"/>
      <c r="G666" s="106"/>
      <c r="H666" s="106"/>
      <c r="I666" s="106"/>
      <c r="J666" s="106"/>
      <c r="K666" s="106"/>
      <c r="L666" s="106"/>
      <c r="M666" s="108"/>
      <c r="N666" s="108"/>
      <c r="O666" s="108"/>
      <c r="P666" s="191"/>
      <c r="Q666" s="106"/>
      <c r="R666" s="108"/>
      <c r="S666" s="108"/>
      <c r="T666" s="108"/>
      <c r="U666" s="191"/>
      <c r="V666" s="191"/>
      <c r="W666" s="108"/>
      <c r="X666" s="108"/>
      <c r="Y666" s="108"/>
      <c r="Z666" s="108"/>
      <c r="AA666" s="108"/>
      <c r="AB666" s="108"/>
      <c r="AC666" s="108"/>
      <c r="AD666" s="191"/>
      <c r="AE666" s="108"/>
      <c r="AF666" s="108"/>
      <c r="AG666" s="108"/>
      <c r="AH666" s="191"/>
      <c r="AI666" s="108"/>
      <c r="AJ666" s="108"/>
      <c r="AK666" s="108"/>
      <c r="AL666" s="191"/>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row>
    <row r="667" spans="1:58" ht="30" customHeight="1">
      <c r="A667" s="108"/>
      <c r="B667" s="108"/>
      <c r="C667" s="108"/>
      <c r="D667" s="106"/>
      <c r="E667" s="108"/>
      <c r="F667" s="108"/>
      <c r="G667" s="106"/>
      <c r="H667" s="106"/>
      <c r="I667" s="106"/>
      <c r="J667" s="106"/>
      <c r="K667" s="106"/>
      <c r="L667" s="106"/>
      <c r="M667" s="108"/>
      <c r="N667" s="108"/>
      <c r="O667" s="108"/>
      <c r="P667" s="191"/>
      <c r="Q667" s="106"/>
      <c r="R667" s="108"/>
      <c r="S667" s="108"/>
      <c r="T667" s="108"/>
      <c r="U667" s="191"/>
      <c r="V667" s="191"/>
      <c r="W667" s="108"/>
      <c r="X667" s="108"/>
      <c r="Y667" s="108"/>
      <c r="Z667" s="108"/>
      <c r="AA667" s="108"/>
      <c r="AB667" s="108"/>
      <c r="AC667" s="108"/>
      <c r="AD667" s="191"/>
      <c r="AE667" s="108"/>
      <c r="AF667" s="108"/>
      <c r="AG667" s="108"/>
      <c r="AH667" s="191"/>
      <c r="AI667" s="108"/>
      <c r="AJ667" s="108"/>
      <c r="AK667" s="108"/>
      <c r="AL667" s="191"/>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row>
    <row r="668" spans="1:58" ht="30" customHeight="1">
      <c r="A668" s="108"/>
      <c r="B668" s="108"/>
      <c r="C668" s="108"/>
      <c r="D668" s="106"/>
      <c r="E668" s="108"/>
      <c r="F668" s="108"/>
      <c r="G668" s="106"/>
      <c r="H668" s="106"/>
      <c r="I668" s="106"/>
      <c r="J668" s="106"/>
      <c r="K668" s="106"/>
      <c r="L668" s="106"/>
      <c r="M668" s="108"/>
      <c r="N668" s="108"/>
      <c r="O668" s="108"/>
      <c r="P668" s="191"/>
      <c r="Q668" s="106"/>
      <c r="R668" s="108"/>
      <c r="S668" s="108"/>
      <c r="T668" s="108"/>
      <c r="U668" s="191"/>
      <c r="V668" s="191"/>
      <c r="W668" s="108"/>
      <c r="X668" s="108"/>
      <c r="Y668" s="108"/>
      <c r="Z668" s="108"/>
      <c r="AA668" s="108"/>
      <c r="AB668" s="108"/>
      <c r="AC668" s="108"/>
      <c r="AD668" s="191"/>
      <c r="AE668" s="108"/>
      <c r="AF668" s="108"/>
      <c r="AG668" s="108"/>
      <c r="AH668" s="191"/>
      <c r="AI668" s="108"/>
      <c r="AJ668" s="108"/>
      <c r="AK668" s="108"/>
      <c r="AL668" s="191"/>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row>
    <row r="669" spans="1:58" ht="30" customHeight="1">
      <c r="A669" s="108"/>
      <c r="B669" s="108"/>
      <c r="C669" s="108"/>
      <c r="D669" s="106"/>
      <c r="E669" s="108"/>
      <c r="F669" s="108"/>
      <c r="G669" s="106"/>
      <c r="H669" s="106"/>
      <c r="I669" s="106"/>
      <c r="J669" s="106"/>
      <c r="K669" s="106"/>
      <c r="L669" s="106"/>
      <c r="M669" s="108"/>
      <c r="N669" s="108"/>
      <c r="O669" s="108"/>
      <c r="P669" s="191"/>
      <c r="Q669" s="106"/>
      <c r="R669" s="108"/>
      <c r="S669" s="108"/>
      <c r="T669" s="108"/>
      <c r="U669" s="191"/>
      <c r="V669" s="191"/>
      <c r="W669" s="108"/>
      <c r="X669" s="108"/>
      <c r="Y669" s="108"/>
      <c r="Z669" s="108"/>
      <c r="AA669" s="108"/>
      <c r="AB669" s="108"/>
      <c r="AC669" s="108"/>
      <c r="AD669" s="191"/>
      <c r="AE669" s="108"/>
      <c r="AF669" s="108"/>
      <c r="AG669" s="108"/>
      <c r="AH669" s="191"/>
      <c r="AI669" s="108"/>
      <c r="AJ669" s="108"/>
      <c r="AK669" s="108"/>
      <c r="AL669" s="191"/>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row>
    <row r="670" spans="1:58" ht="30" customHeight="1">
      <c r="A670" s="108"/>
      <c r="B670" s="108"/>
      <c r="C670" s="108"/>
      <c r="D670" s="106"/>
      <c r="E670" s="108"/>
      <c r="F670" s="108"/>
      <c r="G670" s="106"/>
      <c r="H670" s="106"/>
      <c r="I670" s="106"/>
      <c r="J670" s="106"/>
      <c r="K670" s="106"/>
      <c r="L670" s="106"/>
      <c r="M670" s="108"/>
      <c r="N670" s="108"/>
      <c r="O670" s="108"/>
      <c r="P670" s="191"/>
      <c r="Q670" s="106"/>
      <c r="R670" s="108"/>
      <c r="S670" s="108"/>
      <c r="T670" s="108"/>
      <c r="U670" s="191"/>
      <c r="V670" s="191"/>
      <c r="W670" s="108"/>
      <c r="X670" s="108"/>
      <c r="Y670" s="108"/>
      <c r="Z670" s="108"/>
      <c r="AA670" s="108"/>
      <c r="AB670" s="108"/>
      <c r="AC670" s="108"/>
      <c r="AD670" s="191"/>
      <c r="AE670" s="108"/>
      <c r="AF670" s="108"/>
      <c r="AG670" s="108"/>
      <c r="AH670" s="191"/>
      <c r="AI670" s="108"/>
      <c r="AJ670" s="108"/>
      <c r="AK670" s="108"/>
      <c r="AL670" s="191"/>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row>
    <row r="671" spans="1:58" ht="30" customHeight="1">
      <c r="A671" s="108"/>
      <c r="B671" s="108"/>
      <c r="C671" s="108"/>
      <c r="D671" s="106"/>
      <c r="E671" s="108"/>
      <c r="F671" s="108"/>
      <c r="G671" s="106"/>
      <c r="H671" s="106"/>
      <c r="I671" s="106"/>
      <c r="J671" s="106"/>
      <c r="K671" s="106"/>
      <c r="L671" s="106"/>
      <c r="M671" s="108"/>
      <c r="N671" s="108"/>
      <c r="O671" s="108"/>
      <c r="P671" s="191"/>
      <c r="Q671" s="106"/>
      <c r="R671" s="108"/>
      <c r="S671" s="108"/>
      <c r="T671" s="108"/>
      <c r="U671" s="191"/>
      <c r="V671" s="191"/>
      <c r="W671" s="108"/>
      <c r="X671" s="108"/>
      <c r="Y671" s="108"/>
      <c r="Z671" s="108"/>
      <c r="AA671" s="108"/>
      <c r="AB671" s="108"/>
      <c r="AC671" s="108"/>
      <c r="AD671" s="191"/>
      <c r="AE671" s="108"/>
      <c r="AF671" s="108"/>
      <c r="AG671" s="108"/>
      <c r="AH671" s="191"/>
      <c r="AI671" s="108"/>
      <c r="AJ671" s="108"/>
      <c r="AK671" s="108"/>
      <c r="AL671" s="191"/>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row>
    <row r="672" spans="1:58" ht="30" customHeight="1">
      <c r="A672" s="108"/>
      <c r="B672" s="108"/>
      <c r="C672" s="108"/>
      <c r="D672" s="106"/>
      <c r="E672" s="108"/>
      <c r="F672" s="108"/>
      <c r="G672" s="106"/>
      <c r="H672" s="106"/>
      <c r="I672" s="106"/>
      <c r="J672" s="106"/>
      <c r="K672" s="106"/>
      <c r="L672" s="106"/>
      <c r="M672" s="108"/>
      <c r="N672" s="108"/>
      <c r="O672" s="108"/>
      <c r="P672" s="191"/>
      <c r="Q672" s="106"/>
      <c r="R672" s="108"/>
      <c r="S672" s="108"/>
      <c r="T672" s="108"/>
      <c r="U672" s="191"/>
      <c r="V672" s="191"/>
      <c r="W672" s="108"/>
      <c r="X672" s="108"/>
      <c r="Y672" s="108"/>
      <c r="Z672" s="108"/>
      <c r="AA672" s="108"/>
      <c r="AB672" s="108"/>
      <c r="AC672" s="108"/>
      <c r="AD672" s="191"/>
      <c r="AE672" s="108"/>
      <c r="AF672" s="108"/>
      <c r="AG672" s="108"/>
      <c r="AH672" s="191"/>
      <c r="AI672" s="108"/>
      <c r="AJ672" s="108"/>
      <c r="AK672" s="108"/>
      <c r="AL672" s="191"/>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row>
    <row r="673" spans="1:58" ht="30" customHeight="1">
      <c r="A673" s="108"/>
      <c r="B673" s="108"/>
      <c r="C673" s="108"/>
      <c r="D673" s="106"/>
      <c r="E673" s="108"/>
      <c r="F673" s="108"/>
      <c r="G673" s="106"/>
      <c r="H673" s="106"/>
      <c r="I673" s="106"/>
      <c r="J673" s="106"/>
      <c r="K673" s="106"/>
      <c r="L673" s="106"/>
      <c r="M673" s="108"/>
      <c r="N673" s="108"/>
      <c r="O673" s="108"/>
      <c r="P673" s="191"/>
      <c r="Q673" s="106"/>
      <c r="R673" s="108"/>
      <c r="S673" s="108"/>
      <c r="T673" s="108"/>
      <c r="U673" s="191"/>
      <c r="V673" s="191"/>
      <c r="W673" s="108"/>
      <c r="X673" s="108"/>
      <c r="Y673" s="108"/>
      <c r="Z673" s="108"/>
      <c r="AA673" s="108"/>
      <c r="AB673" s="108"/>
      <c r="AC673" s="108"/>
      <c r="AD673" s="191"/>
      <c r="AE673" s="108"/>
      <c r="AF673" s="108"/>
      <c r="AG673" s="108"/>
      <c r="AH673" s="191"/>
      <c r="AI673" s="108"/>
      <c r="AJ673" s="108"/>
      <c r="AK673" s="108"/>
      <c r="AL673" s="191"/>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row>
    <row r="674" spans="1:58" ht="30" customHeight="1">
      <c r="A674" s="108"/>
      <c r="B674" s="108"/>
      <c r="C674" s="108"/>
      <c r="D674" s="106"/>
      <c r="E674" s="108"/>
      <c r="F674" s="108"/>
      <c r="G674" s="106"/>
      <c r="H674" s="106"/>
      <c r="I674" s="106"/>
      <c r="J674" s="106"/>
      <c r="K674" s="106"/>
      <c r="L674" s="106"/>
      <c r="M674" s="108"/>
      <c r="N674" s="108"/>
      <c r="O674" s="108"/>
      <c r="P674" s="191"/>
      <c r="Q674" s="106"/>
      <c r="R674" s="108"/>
      <c r="S674" s="108"/>
      <c r="T674" s="108"/>
      <c r="U674" s="191"/>
      <c r="V674" s="191"/>
      <c r="W674" s="108"/>
      <c r="X674" s="108"/>
      <c r="Y674" s="108"/>
      <c r="Z674" s="108"/>
      <c r="AA674" s="108"/>
      <c r="AB674" s="108"/>
      <c r="AC674" s="108"/>
      <c r="AD674" s="191"/>
      <c r="AE674" s="108"/>
      <c r="AF674" s="108"/>
      <c r="AG674" s="108"/>
      <c r="AH674" s="191"/>
      <c r="AI674" s="108"/>
      <c r="AJ674" s="108"/>
      <c r="AK674" s="108"/>
      <c r="AL674" s="191"/>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row>
    <row r="675" spans="1:58" ht="30" customHeight="1">
      <c r="A675" s="108"/>
      <c r="B675" s="108"/>
      <c r="C675" s="108"/>
      <c r="D675" s="106"/>
      <c r="E675" s="108"/>
      <c r="F675" s="108"/>
      <c r="G675" s="106"/>
      <c r="H675" s="106"/>
      <c r="I675" s="106"/>
      <c r="J675" s="106"/>
      <c r="K675" s="106"/>
      <c r="L675" s="106"/>
      <c r="M675" s="108"/>
      <c r="N675" s="108"/>
      <c r="O675" s="108"/>
      <c r="P675" s="191"/>
      <c r="Q675" s="106"/>
      <c r="R675" s="108"/>
      <c r="S675" s="108"/>
      <c r="T675" s="108"/>
      <c r="U675" s="191"/>
      <c r="V675" s="191"/>
      <c r="W675" s="108"/>
      <c r="X675" s="108"/>
      <c r="Y675" s="108"/>
      <c r="Z675" s="108"/>
      <c r="AA675" s="108"/>
      <c r="AB675" s="108"/>
      <c r="AC675" s="108"/>
      <c r="AD675" s="191"/>
      <c r="AE675" s="108"/>
      <c r="AF675" s="108"/>
      <c r="AG675" s="108"/>
      <c r="AH675" s="191"/>
      <c r="AI675" s="108"/>
      <c r="AJ675" s="108"/>
      <c r="AK675" s="108"/>
      <c r="AL675" s="191"/>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row>
    <row r="676" spans="1:58" ht="30" customHeight="1">
      <c r="A676" s="108"/>
      <c r="B676" s="108"/>
      <c r="C676" s="108"/>
      <c r="D676" s="106"/>
      <c r="E676" s="108"/>
      <c r="F676" s="108"/>
      <c r="G676" s="106"/>
      <c r="H676" s="106"/>
      <c r="I676" s="106"/>
      <c r="J676" s="106"/>
      <c r="K676" s="106"/>
      <c r="L676" s="106"/>
      <c r="M676" s="108"/>
      <c r="N676" s="108"/>
      <c r="O676" s="108"/>
      <c r="P676" s="191"/>
      <c r="Q676" s="106"/>
      <c r="R676" s="108"/>
      <c r="S676" s="108"/>
      <c r="T676" s="108"/>
      <c r="U676" s="191"/>
      <c r="V676" s="191"/>
      <c r="W676" s="108"/>
      <c r="X676" s="108"/>
      <c r="Y676" s="108"/>
      <c r="Z676" s="108"/>
      <c r="AA676" s="108"/>
      <c r="AB676" s="108"/>
      <c r="AC676" s="108"/>
      <c r="AD676" s="191"/>
      <c r="AE676" s="108"/>
      <c r="AF676" s="108"/>
      <c r="AG676" s="108"/>
      <c r="AH676" s="191"/>
      <c r="AI676" s="108"/>
      <c r="AJ676" s="108"/>
      <c r="AK676" s="108"/>
      <c r="AL676" s="191"/>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row>
    <row r="677" spans="1:58" ht="30" customHeight="1">
      <c r="A677" s="108"/>
      <c r="B677" s="108"/>
      <c r="C677" s="108"/>
      <c r="D677" s="106"/>
      <c r="E677" s="108"/>
      <c r="F677" s="108"/>
      <c r="G677" s="106"/>
      <c r="H677" s="106"/>
      <c r="I677" s="106"/>
      <c r="J677" s="106"/>
      <c r="K677" s="106"/>
      <c r="L677" s="106"/>
      <c r="M677" s="108"/>
      <c r="N677" s="108"/>
      <c r="O677" s="108"/>
      <c r="P677" s="191"/>
      <c r="Q677" s="106"/>
      <c r="R677" s="108"/>
      <c r="S677" s="108"/>
      <c r="T677" s="108"/>
      <c r="U677" s="191"/>
      <c r="V677" s="191"/>
      <c r="W677" s="108"/>
      <c r="X677" s="108"/>
      <c r="Y677" s="108"/>
      <c r="Z677" s="108"/>
      <c r="AA677" s="108"/>
      <c r="AB677" s="108"/>
      <c r="AC677" s="108"/>
      <c r="AD677" s="191"/>
      <c r="AE677" s="108"/>
      <c r="AF677" s="108"/>
      <c r="AG677" s="108"/>
      <c r="AH677" s="191"/>
      <c r="AI677" s="108"/>
      <c r="AJ677" s="108"/>
      <c r="AK677" s="108"/>
      <c r="AL677" s="191"/>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row>
    <row r="678" spans="1:58" ht="30" customHeight="1">
      <c r="A678" s="108"/>
      <c r="B678" s="108"/>
      <c r="C678" s="108"/>
      <c r="D678" s="106"/>
      <c r="E678" s="108"/>
      <c r="F678" s="108"/>
      <c r="G678" s="106"/>
      <c r="H678" s="106"/>
      <c r="I678" s="106"/>
      <c r="J678" s="106"/>
      <c r="K678" s="106"/>
      <c r="L678" s="106"/>
      <c r="M678" s="108"/>
      <c r="N678" s="108"/>
      <c r="O678" s="108"/>
      <c r="P678" s="191"/>
      <c r="Q678" s="106"/>
      <c r="R678" s="108"/>
      <c r="S678" s="108"/>
      <c r="T678" s="108"/>
      <c r="U678" s="191"/>
      <c r="V678" s="191"/>
      <c r="W678" s="108"/>
      <c r="X678" s="108"/>
      <c r="Y678" s="108"/>
      <c r="Z678" s="108"/>
      <c r="AA678" s="108"/>
      <c r="AB678" s="108"/>
      <c r="AC678" s="108"/>
      <c r="AD678" s="191"/>
      <c r="AE678" s="108"/>
      <c r="AF678" s="108"/>
      <c r="AG678" s="108"/>
      <c r="AH678" s="191"/>
      <c r="AI678" s="108"/>
      <c r="AJ678" s="108"/>
      <c r="AK678" s="108"/>
      <c r="AL678" s="191"/>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row>
    <row r="679" spans="1:58" ht="30" customHeight="1">
      <c r="A679" s="108"/>
      <c r="B679" s="108"/>
      <c r="C679" s="108"/>
      <c r="D679" s="106"/>
      <c r="E679" s="108"/>
      <c r="F679" s="108"/>
      <c r="G679" s="106"/>
      <c r="H679" s="106"/>
      <c r="I679" s="106"/>
      <c r="J679" s="106"/>
      <c r="K679" s="106"/>
      <c r="L679" s="106"/>
      <c r="M679" s="108"/>
      <c r="N679" s="108"/>
      <c r="O679" s="108"/>
      <c r="P679" s="191"/>
      <c r="Q679" s="106"/>
      <c r="R679" s="108"/>
      <c r="S679" s="108"/>
      <c r="T679" s="108"/>
      <c r="U679" s="191"/>
      <c r="V679" s="191"/>
      <c r="W679" s="108"/>
      <c r="X679" s="108"/>
      <c r="Y679" s="108"/>
      <c r="Z679" s="108"/>
      <c r="AA679" s="108"/>
      <c r="AB679" s="108"/>
      <c r="AC679" s="108"/>
      <c r="AD679" s="191"/>
      <c r="AE679" s="108"/>
      <c r="AF679" s="108"/>
      <c r="AG679" s="108"/>
      <c r="AH679" s="191"/>
      <c r="AI679" s="108"/>
      <c r="AJ679" s="108"/>
      <c r="AK679" s="108"/>
      <c r="AL679" s="191"/>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row>
    <row r="680" spans="1:58" ht="30" customHeight="1">
      <c r="A680" s="108"/>
      <c r="B680" s="108"/>
      <c r="C680" s="108"/>
      <c r="D680" s="106"/>
      <c r="E680" s="108"/>
      <c r="F680" s="108"/>
      <c r="G680" s="106"/>
      <c r="H680" s="106"/>
      <c r="I680" s="106"/>
      <c r="J680" s="106"/>
      <c r="K680" s="106"/>
      <c r="L680" s="106"/>
      <c r="M680" s="108"/>
      <c r="N680" s="108"/>
      <c r="O680" s="108"/>
      <c r="P680" s="191"/>
      <c r="Q680" s="106"/>
      <c r="R680" s="108"/>
      <c r="S680" s="108"/>
      <c r="T680" s="108"/>
      <c r="U680" s="191"/>
      <c r="V680" s="191"/>
      <c r="W680" s="108"/>
      <c r="X680" s="108"/>
      <c r="Y680" s="108"/>
      <c r="Z680" s="108"/>
      <c r="AA680" s="108"/>
      <c r="AB680" s="108"/>
      <c r="AC680" s="108"/>
      <c r="AD680" s="191"/>
      <c r="AE680" s="108"/>
      <c r="AF680" s="108"/>
      <c r="AG680" s="108"/>
      <c r="AH680" s="191"/>
      <c r="AI680" s="108"/>
      <c r="AJ680" s="108"/>
      <c r="AK680" s="108"/>
      <c r="AL680" s="191"/>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row>
    <row r="681" spans="1:58" ht="30" customHeight="1">
      <c r="A681" s="108"/>
      <c r="B681" s="108"/>
      <c r="C681" s="108"/>
      <c r="D681" s="106"/>
      <c r="E681" s="108"/>
      <c r="F681" s="108"/>
      <c r="G681" s="106"/>
      <c r="H681" s="106"/>
      <c r="I681" s="106"/>
      <c r="J681" s="106"/>
      <c r="K681" s="106"/>
      <c r="L681" s="106"/>
      <c r="M681" s="108"/>
      <c r="N681" s="108"/>
      <c r="O681" s="108"/>
      <c r="P681" s="191"/>
      <c r="Q681" s="106"/>
      <c r="R681" s="108"/>
      <c r="S681" s="108"/>
      <c r="T681" s="108"/>
      <c r="U681" s="191"/>
      <c r="V681" s="191"/>
      <c r="W681" s="108"/>
      <c r="X681" s="108"/>
      <c r="Y681" s="108"/>
      <c r="Z681" s="108"/>
      <c r="AA681" s="108"/>
      <c r="AB681" s="108"/>
      <c r="AC681" s="108"/>
      <c r="AD681" s="191"/>
      <c r="AE681" s="108"/>
      <c r="AF681" s="108"/>
      <c r="AG681" s="108"/>
      <c r="AH681" s="191"/>
      <c r="AI681" s="108"/>
      <c r="AJ681" s="108"/>
      <c r="AK681" s="108"/>
      <c r="AL681" s="191"/>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row>
    <row r="682" spans="1:58" ht="30" customHeight="1">
      <c r="A682" s="108"/>
      <c r="B682" s="108"/>
      <c r="C682" s="108"/>
      <c r="D682" s="106"/>
      <c r="E682" s="108"/>
      <c r="F682" s="108"/>
      <c r="G682" s="106"/>
      <c r="H682" s="106"/>
      <c r="I682" s="106"/>
      <c r="J682" s="106"/>
      <c r="K682" s="106"/>
      <c r="L682" s="106"/>
      <c r="M682" s="108"/>
      <c r="N682" s="108"/>
      <c r="O682" s="108"/>
      <c r="P682" s="191"/>
      <c r="Q682" s="106"/>
      <c r="R682" s="108"/>
      <c r="S682" s="108"/>
      <c r="T682" s="108"/>
      <c r="U682" s="191"/>
      <c r="V682" s="191"/>
      <c r="W682" s="108"/>
      <c r="X682" s="108"/>
      <c r="Y682" s="108"/>
      <c r="Z682" s="108"/>
      <c r="AA682" s="108"/>
      <c r="AB682" s="108"/>
      <c r="AC682" s="108"/>
      <c r="AD682" s="191"/>
      <c r="AE682" s="108"/>
      <c r="AF682" s="108"/>
      <c r="AG682" s="108"/>
      <c r="AH682" s="191"/>
      <c r="AI682" s="108"/>
      <c r="AJ682" s="108"/>
      <c r="AK682" s="108"/>
      <c r="AL682" s="191"/>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row>
    <row r="683" spans="1:58" ht="30" customHeight="1">
      <c r="A683" s="108"/>
      <c r="B683" s="108"/>
      <c r="C683" s="108"/>
      <c r="D683" s="106"/>
      <c r="E683" s="108"/>
      <c r="F683" s="108"/>
      <c r="G683" s="106"/>
      <c r="H683" s="106"/>
      <c r="I683" s="106"/>
      <c r="J683" s="106"/>
      <c r="K683" s="106"/>
      <c r="L683" s="106"/>
      <c r="M683" s="108"/>
      <c r="N683" s="108"/>
      <c r="O683" s="108"/>
      <c r="P683" s="191"/>
      <c r="Q683" s="106"/>
      <c r="R683" s="108"/>
      <c r="S683" s="108"/>
      <c r="T683" s="108"/>
      <c r="U683" s="191"/>
      <c r="V683" s="191"/>
      <c r="W683" s="108"/>
      <c r="X683" s="108"/>
      <c r="Y683" s="108"/>
      <c r="Z683" s="108"/>
      <c r="AA683" s="108"/>
      <c r="AB683" s="108"/>
      <c r="AC683" s="108"/>
      <c r="AD683" s="191"/>
      <c r="AE683" s="108"/>
      <c r="AF683" s="108"/>
      <c r="AG683" s="108"/>
      <c r="AH683" s="191"/>
      <c r="AI683" s="108"/>
      <c r="AJ683" s="108"/>
      <c r="AK683" s="108"/>
      <c r="AL683" s="191"/>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row>
    <row r="684" spans="1:58" ht="30" customHeight="1">
      <c r="A684" s="108"/>
      <c r="B684" s="108"/>
      <c r="C684" s="108"/>
      <c r="D684" s="106"/>
      <c r="E684" s="108"/>
      <c r="F684" s="108"/>
      <c r="G684" s="106"/>
      <c r="H684" s="106"/>
      <c r="I684" s="106"/>
      <c r="J684" s="106"/>
      <c r="K684" s="106"/>
      <c r="L684" s="106"/>
      <c r="M684" s="108"/>
      <c r="N684" s="108"/>
      <c r="O684" s="108"/>
      <c r="P684" s="191"/>
      <c r="Q684" s="106"/>
      <c r="R684" s="108"/>
      <c r="S684" s="108"/>
      <c r="T684" s="108"/>
      <c r="U684" s="191"/>
      <c r="V684" s="191"/>
      <c r="W684" s="108"/>
      <c r="X684" s="108"/>
      <c r="Y684" s="108"/>
      <c r="Z684" s="108"/>
      <c r="AA684" s="108"/>
      <c r="AB684" s="108"/>
      <c r="AC684" s="108"/>
      <c r="AD684" s="191"/>
      <c r="AE684" s="108"/>
      <c r="AF684" s="108"/>
      <c r="AG684" s="108"/>
      <c r="AH684" s="191"/>
      <c r="AI684" s="108"/>
      <c r="AJ684" s="108"/>
      <c r="AK684" s="108"/>
      <c r="AL684" s="191"/>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row>
    <row r="685" spans="1:58" ht="30" customHeight="1">
      <c r="A685" s="108"/>
      <c r="B685" s="108"/>
      <c r="C685" s="108"/>
      <c r="D685" s="106"/>
      <c r="E685" s="108"/>
      <c r="F685" s="108"/>
      <c r="G685" s="106"/>
      <c r="H685" s="106"/>
      <c r="I685" s="106"/>
      <c r="J685" s="106"/>
      <c r="K685" s="106"/>
      <c r="L685" s="106"/>
      <c r="M685" s="108"/>
      <c r="N685" s="108"/>
      <c r="O685" s="108"/>
      <c r="P685" s="191"/>
      <c r="Q685" s="106"/>
      <c r="R685" s="108"/>
      <c r="S685" s="108"/>
      <c r="T685" s="108"/>
      <c r="U685" s="191"/>
      <c r="V685" s="191"/>
      <c r="W685" s="108"/>
      <c r="X685" s="108"/>
      <c r="Y685" s="108"/>
      <c r="Z685" s="108"/>
      <c r="AA685" s="108"/>
      <c r="AB685" s="108"/>
      <c r="AC685" s="108"/>
      <c r="AD685" s="191"/>
      <c r="AE685" s="108"/>
      <c r="AF685" s="108"/>
      <c r="AG685" s="108"/>
      <c r="AH685" s="191"/>
      <c r="AI685" s="108"/>
      <c r="AJ685" s="108"/>
      <c r="AK685" s="108"/>
      <c r="AL685" s="191"/>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row>
    <row r="686" spans="1:58" ht="30" customHeight="1">
      <c r="A686" s="108"/>
      <c r="B686" s="108"/>
      <c r="C686" s="108"/>
      <c r="D686" s="106"/>
      <c r="E686" s="108"/>
      <c r="F686" s="108"/>
      <c r="G686" s="106"/>
      <c r="H686" s="106"/>
      <c r="I686" s="106"/>
      <c r="J686" s="106"/>
      <c r="K686" s="106"/>
      <c r="L686" s="106"/>
      <c r="M686" s="108"/>
      <c r="N686" s="108"/>
      <c r="O686" s="108"/>
      <c r="P686" s="191"/>
      <c r="Q686" s="106"/>
      <c r="R686" s="108"/>
      <c r="S686" s="108"/>
      <c r="T686" s="108"/>
      <c r="U686" s="191"/>
      <c r="V686" s="191"/>
      <c r="W686" s="108"/>
      <c r="X686" s="108"/>
      <c r="Y686" s="108"/>
      <c r="Z686" s="108"/>
      <c r="AA686" s="108"/>
      <c r="AB686" s="108"/>
      <c r="AC686" s="108"/>
      <c r="AD686" s="191"/>
      <c r="AE686" s="108"/>
      <c r="AF686" s="108"/>
      <c r="AG686" s="108"/>
      <c r="AH686" s="191"/>
      <c r="AI686" s="108"/>
      <c r="AJ686" s="108"/>
      <c r="AK686" s="108"/>
      <c r="AL686" s="191"/>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row>
    <row r="687" spans="1:58" ht="30" customHeight="1">
      <c r="A687" s="108"/>
      <c r="B687" s="108"/>
      <c r="C687" s="108"/>
      <c r="D687" s="106"/>
      <c r="E687" s="108"/>
      <c r="F687" s="108"/>
      <c r="G687" s="106"/>
      <c r="H687" s="106"/>
      <c r="I687" s="106"/>
      <c r="J687" s="106"/>
      <c r="K687" s="106"/>
      <c r="L687" s="106"/>
      <c r="M687" s="108"/>
      <c r="N687" s="108"/>
      <c r="O687" s="108"/>
      <c r="P687" s="191"/>
      <c r="Q687" s="106"/>
      <c r="R687" s="108"/>
      <c r="S687" s="108"/>
      <c r="T687" s="108"/>
      <c r="U687" s="191"/>
      <c r="V687" s="191"/>
      <c r="W687" s="108"/>
      <c r="X687" s="108"/>
      <c r="Y687" s="108"/>
      <c r="Z687" s="108"/>
      <c r="AA687" s="108"/>
      <c r="AB687" s="108"/>
      <c r="AC687" s="108"/>
      <c r="AD687" s="191"/>
      <c r="AE687" s="108"/>
      <c r="AF687" s="108"/>
      <c r="AG687" s="108"/>
      <c r="AH687" s="191"/>
      <c r="AI687" s="108"/>
      <c r="AJ687" s="108"/>
      <c r="AK687" s="108"/>
      <c r="AL687" s="191"/>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row>
    <row r="688" spans="1:58" ht="30" customHeight="1">
      <c r="A688" s="108"/>
      <c r="B688" s="108"/>
      <c r="C688" s="108"/>
      <c r="D688" s="106"/>
      <c r="E688" s="108"/>
      <c r="F688" s="108"/>
      <c r="G688" s="106"/>
      <c r="H688" s="106"/>
      <c r="I688" s="106"/>
      <c r="J688" s="106"/>
      <c r="K688" s="106"/>
      <c r="L688" s="106"/>
      <c r="M688" s="108"/>
      <c r="N688" s="108"/>
      <c r="O688" s="108"/>
      <c r="P688" s="191"/>
      <c r="Q688" s="106"/>
      <c r="R688" s="108"/>
      <c r="S688" s="108"/>
      <c r="T688" s="108"/>
      <c r="U688" s="191"/>
      <c r="V688" s="191"/>
      <c r="W688" s="108"/>
      <c r="X688" s="108"/>
      <c r="Y688" s="108"/>
      <c r="Z688" s="108"/>
      <c r="AA688" s="108"/>
      <c r="AB688" s="108"/>
      <c r="AC688" s="108"/>
      <c r="AD688" s="191"/>
      <c r="AE688" s="108"/>
      <c r="AF688" s="108"/>
      <c r="AG688" s="108"/>
      <c r="AH688" s="191"/>
      <c r="AI688" s="108"/>
      <c r="AJ688" s="108"/>
      <c r="AK688" s="108"/>
      <c r="AL688" s="191"/>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row>
    <row r="689" spans="1:58" ht="30" customHeight="1">
      <c r="A689" s="108"/>
      <c r="B689" s="108"/>
      <c r="C689" s="108"/>
      <c r="D689" s="106"/>
      <c r="E689" s="108"/>
      <c r="F689" s="108"/>
      <c r="G689" s="106"/>
      <c r="H689" s="106"/>
      <c r="I689" s="106"/>
      <c r="J689" s="106"/>
      <c r="K689" s="106"/>
      <c r="L689" s="106"/>
      <c r="M689" s="108"/>
      <c r="N689" s="108"/>
      <c r="O689" s="108"/>
      <c r="P689" s="191"/>
      <c r="Q689" s="106"/>
      <c r="R689" s="108"/>
      <c r="S689" s="108"/>
      <c r="T689" s="108"/>
      <c r="U689" s="191"/>
      <c r="V689" s="191"/>
      <c r="W689" s="108"/>
      <c r="X689" s="108"/>
      <c r="Y689" s="108"/>
      <c r="Z689" s="108"/>
      <c r="AA689" s="108"/>
      <c r="AB689" s="108"/>
      <c r="AC689" s="108"/>
      <c r="AD689" s="191"/>
      <c r="AE689" s="108"/>
      <c r="AF689" s="108"/>
      <c r="AG689" s="108"/>
      <c r="AH689" s="191"/>
      <c r="AI689" s="108"/>
      <c r="AJ689" s="108"/>
      <c r="AK689" s="108"/>
      <c r="AL689" s="191"/>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row>
    <row r="690" spans="1:58" ht="30" customHeight="1">
      <c r="A690" s="108"/>
      <c r="B690" s="108"/>
      <c r="C690" s="108"/>
      <c r="D690" s="106"/>
      <c r="E690" s="108"/>
      <c r="F690" s="108"/>
      <c r="G690" s="106"/>
      <c r="H690" s="106"/>
      <c r="I690" s="106"/>
      <c r="J690" s="106"/>
      <c r="K690" s="106"/>
      <c r="L690" s="106"/>
      <c r="M690" s="108"/>
      <c r="N690" s="108"/>
      <c r="O690" s="108"/>
      <c r="P690" s="191"/>
      <c r="Q690" s="106"/>
      <c r="R690" s="108"/>
      <c r="S690" s="108"/>
      <c r="T690" s="108"/>
      <c r="U690" s="191"/>
      <c r="V690" s="191"/>
      <c r="W690" s="108"/>
      <c r="X690" s="108"/>
      <c r="Y690" s="108"/>
      <c r="Z690" s="108"/>
      <c r="AA690" s="108"/>
      <c r="AB690" s="108"/>
      <c r="AC690" s="108"/>
      <c r="AD690" s="191"/>
      <c r="AE690" s="108"/>
      <c r="AF690" s="108"/>
      <c r="AG690" s="108"/>
      <c r="AH690" s="191"/>
      <c r="AI690" s="108"/>
      <c r="AJ690" s="108"/>
      <c r="AK690" s="108"/>
      <c r="AL690" s="191"/>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row>
    <row r="691" spans="1:58" ht="30" customHeight="1">
      <c r="A691" s="108"/>
      <c r="B691" s="108"/>
      <c r="C691" s="108"/>
      <c r="D691" s="106"/>
      <c r="E691" s="108"/>
      <c r="F691" s="108"/>
      <c r="G691" s="106"/>
      <c r="H691" s="106"/>
      <c r="I691" s="106"/>
      <c r="J691" s="106"/>
      <c r="K691" s="106"/>
      <c r="L691" s="106"/>
      <c r="M691" s="108"/>
      <c r="N691" s="108"/>
      <c r="O691" s="108"/>
      <c r="P691" s="191"/>
      <c r="Q691" s="106"/>
      <c r="R691" s="108"/>
      <c r="S691" s="108"/>
      <c r="T691" s="108"/>
      <c r="U691" s="191"/>
      <c r="V691" s="191"/>
      <c r="W691" s="108"/>
      <c r="X691" s="108"/>
      <c r="Y691" s="108"/>
      <c r="Z691" s="108"/>
      <c r="AA691" s="108"/>
      <c r="AB691" s="108"/>
      <c r="AC691" s="108"/>
      <c r="AD691" s="191"/>
      <c r="AE691" s="108"/>
      <c r="AF691" s="108"/>
      <c r="AG691" s="108"/>
      <c r="AH691" s="191"/>
      <c r="AI691" s="108"/>
      <c r="AJ691" s="108"/>
      <c r="AK691" s="108"/>
      <c r="AL691" s="191"/>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row>
    <row r="692" spans="1:58" ht="30" customHeight="1">
      <c r="A692" s="108"/>
      <c r="B692" s="108"/>
      <c r="C692" s="108"/>
      <c r="D692" s="106"/>
      <c r="E692" s="108"/>
      <c r="F692" s="108"/>
      <c r="G692" s="106"/>
      <c r="H692" s="106"/>
      <c r="I692" s="106"/>
      <c r="J692" s="106"/>
      <c r="K692" s="106"/>
      <c r="L692" s="106"/>
      <c r="M692" s="108"/>
      <c r="N692" s="108"/>
      <c r="O692" s="108"/>
      <c r="P692" s="191"/>
      <c r="Q692" s="106"/>
      <c r="R692" s="108"/>
      <c r="S692" s="108"/>
      <c r="T692" s="108"/>
      <c r="U692" s="191"/>
      <c r="V692" s="191"/>
      <c r="W692" s="108"/>
      <c r="X692" s="108"/>
      <c r="Y692" s="108"/>
      <c r="Z692" s="108"/>
      <c r="AA692" s="108"/>
      <c r="AB692" s="108"/>
      <c r="AC692" s="108"/>
      <c r="AD692" s="191"/>
      <c r="AE692" s="108"/>
      <c r="AF692" s="108"/>
      <c r="AG692" s="108"/>
      <c r="AH692" s="191"/>
      <c r="AI692" s="108"/>
      <c r="AJ692" s="108"/>
      <c r="AK692" s="108"/>
      <c r="AL692" s="191"/>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row>
    <row r="693" spans="1:58" ht="30" customHeight="1">
      <c r="A693" s="108"/>
      <c r="B693" s="108"/>
      <c r="C693" s="108"/>
      <c r="D693" s="106"/>
      <c r="E693" s="108"/>
      <c r="F693" s="108"/>
      <c r="G693" s="106"/>
      <c r="H693" s="106"/>
      <c r="I693" s="106"/>
      <c r="J693" s="106"/>
      <c r="K693" s="106"/>
      <c r="L693" s="106"/>
      <c r="M693" s="108"/>
      <c r="N693" s="108"/>
      <c r="O693" s="108"/>
      <c r="P693" s="191"/>
      <c r="Q693" s="106"/>
      <c r="R693" s="108"/>
      <c r="S693" s="108"/>
      <c r="T693" s="108"/>
      <c r="U693" s="191"/>
      <c r="V693" s="191"/>
      <c r="W693" s="108"/>
      <c r="X693" s="108"/>
      <c r="Y693" s="108"/>
      <c r="Z693" s="108"/>
      <c r="AA693" s="108"/>
      <c r="AB693" s="108"/>
      <c r="AC693" s="108"/>
      <c r="AD693" s="191"/>
      <c r="AE693" s="108"/>
      <c r="AF693" s="108"/>
      <c r="AG693" s="108"/>
      <c r="AH693" s="191"/>
      <c r="AI693" s="108"/>
      <c r="AJ693" s="108"/>
      <c r="AK693" s="108"/>
      <c r="AL693" s="191"/>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row>
    <row r="694" spans="1:58" ht="30" customHeight="1">
      <c r="A694" s="108"/>
      <c r="B694" s="108"/>
      <c r="C694" s="108"/>
      <c r="D694" s="106"/>
      <c r="E694" s="108"/>
      <c r="F694" s="108"/>
      <c r="G694" s="106"/>
      <c r="H694" s="106"/>
      <c r="I694" s="106"/>
      <c r="J694" s="106"/>
      <c r="K694" s="106"/>
      <c r="L694" s="106"/>
      <c r="M694" s="108"/>
      <c r="N694" s="108"/>
      <c r="O694" s="108"/>
      <c r="P694" s="191"/>
      <c r="Q694" s="106"/>
      <c r="R694" s="108"/>
      <c r="S694" s="108"/>
      <c r="T694" s="108"/>
      <c r="U694" s="191"/>
      <c r="V694" s="191"/>
      <c r="W694" s="108"/>
      <c r="X694" s="108"/>
      <c r="Y694" s="108"/>
      <c r="Z694" s="108"/>
      <c r="AA694" s="108"/>
      <c r="AB694" s="108"/>
      <c r="AC694" s="108"/>
      <c r="AD694" s="191"/>
      <c r="AE694" s="108"/>
      <c r="AF694" s="108"/>
      <c r="AG694" s="108"/>
      <c r="AH694" s="191"/>
      <c r="AI694" s="108"/>
      <c r="AJ694" s="108"/>
      <c r="AK694" s="108"/>
      <c r="AL694" s="191"/>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row>
    <row r="695" spans="1:58" ht="30" customHeight="1">
      <c r="A695" s="108"/>
      <c r="B695" s="108"/>
      <c r="C695" s="108"/>
      <c r="D695" s="106"/>
      <c r="E695" s="108"/>
      <c r="F695" s="108"/>
      <c r="G695" s="106"/>
      <c r="H695" s="106"/>
      <c r="I695" s="106"/>
      <c r="J695" s="106"/>
      <c r="K695" s="106"/>
      <c r="L695" s="106"/>
      <c r="M695" s="108"/>
      <c r="N695" s="108"/>
      <c r="O695" s="108"/>
      <c r="P695" s="191"/>
      <c r="Q695" s="106"/>
      <c r="R695" s="108"/>
      <c r="S695" s="108"/>
      <c r="T695" s="108"/>
      <c r="U695" s="191"/>
      <c r="V695" s="191"/>
      <c r="W695" s="108"/>
      <c r="X695" s="108"/>
      <c r="Y695" s="108"/>
      <c r="Z695" s="108"/>
      <c r="AA695" s="108"/>
      <c r="AB695" s="108"/>
      <c r="AC695" s="108"/>
      <c r="AD695" s="191"/>
      <c r="AE695" s="108"/>
      <c r="AF695" s="108"/>
      <c r="AG695" s="108"/>
      <c r="AH695" s="191"/>
      <c r="AI695" s="108"/>
      <c r="AJ695" s="108"/>
      <c r="AK695" s="108"/>
      <c r="AL695" s="191"/>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row>
    <row r="696" spans="1:58" ht="30" customHeight="1">
      <c r="A696" s="108"/>
      <c r="B696" s="108"/>
      <c r="C696" s="108"/>
      <c r="D696" s="106"/>
      <c r="E696" s="108"/>
      <c r="F696" s="108"/>
      <c r="G696" s="106"/>
      <c r="H696" s="106"/>
      <c r="I696" s="106"/>
      <c r="J696" s="106"/>
      <c r="K696" s="106"/>
      <c r="L696" s="106"/>
      <c r="M696" s="108"/>
      <c r="N696" s="108"/>
      <c r="O696" s="108"/>
      <c r="P696" s="191"/>
      <c r="Q696" s="106"/>
      <c r="R696" s="108"/>
      <c r="S696" s="108"/>
      <c r="T696" s="108"/>
      <c r="U696" s="191"/>
      <c r="V696" s="191"/>
      <c r="W696" s="108"/>
      <c r="X696" s="108"/>
      <c r="Y696" s="108"/>
      <c r="Z696" s="108"/>
      <c r="AA696" s="108"/>
      <c r="AB696" s="108"/>
      <c r="AC696" s="108"/>
      <c r="AD696" s="191"/>
      <c r="AE696" s="108"/>
      <c r="AF696" s="108"/>
      <c r="AG696" s="108"/>
      <c r="AH696" s="191"/>
      <c r="AI696" s="108"/>
      <c r="AJ696" s="108"/>
      <c r="AK696" s="108"/>
      <c r="AL696" s="191"/>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row>
    <row r="697" spans="1:58" ht="30" customHeight="1">
      <c r="A697" s="108"/>
      <c r="B697" s="108"/>
      <c r="C697" s="108"/>
      <c r="D697" s="106"/>
      <c r="E697" s="108"/>
      <c r="F697" s="108"/>
      <c r="G697" s="106"/>
      <c r="H697" s="106"/>
      <c r="I697" s="106"/>
      <c r="J697" s="106"/>
      <c r="K697" s="106"/>
      <c r="L697" s="106"/>
      <c r="M697" s="108"/>
      <c r="N697" s="108"/>
      <c r="O697" s="108"/>
      <c r="P697" s="191"/>
      <c r="Q697" s="106"/>
      <c r="R697" s="108"/>
      <c r="S697" s="108"/>
      <c r="T697" s="108"/>
      <c r="U697" s="191"/>
      <c r="V697" s="191"/>
      <c r="W697" s="108"/>
      <c r="X697" s="108"/>
      <c r="Y697" s="108"/>
      <c r="Z697" s="108"/>
      <c r="AA697" s="108"/>
      <c r="AB697" s="108"/>
      <c r="AC697" s="108"/>
      <c r="AD697" s="191"/>
      <c r="AE697" s="108"/>
      <c r="AF697" s="108"/>
      <c r="AG697" s="108"/>
      <c r="AH697" s="191"/>
      <c r="AI697" s="108"/>
      <c r="AJ697" s="108"/>
      <c r="AK697" s="108"/>
      <c r="AL697" s="191"/>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row>
    <row r="698" spans="1:58" ht="30" customHeight="1">
      <c r="A698" s="108"/>
      <c r="B698" s="108"/>
      <c r="C698" s="108"/>
      <c r="D698" s="106"/>
      <c r="E698" s="108"/>
      <c r="F698" s="108"/>
      <c r="G698" s="106"/>
      <c r="H698" s="106"/>
      <c r="I698" s="106"/>
      <c r="J698" s="106"/>
      <c r="K698" s="106"/>
      <c r="L698" s="106"/>
      <c r="M698" s="108"/>
      <c r="N698" s="108"/>
      <c r="O698" s="108"/>
      <c r="P698" s="191"/>
      <c r="Q698" s="106"/>
      <c r="R698" s="108"/>
      <c r="S698" s="108"/>
      <c r="T698" s="108"/>
      <c r="U698" s="191"/>
      <c r="V698" s="191"/>
      <c r="W698" s="108"/>
      <c r="X698" s="108"/>
      <c r="Y698" s="108"/>
      <c r="Z698" s="108"/>
      <c r="AA698" s="108"/>
      <c r="AB698" s="108"/>
      <c r="AC698" s="108"/>
      <c r="AD698" s="191"/>
      <c r="AE698" s="108"/>
      <c r="AF698" s="108"/>
      <c r="AG698" s="108"/>
      <c r="AH698" s="191"/>
      <c r="AI698" s="108"/>
      <c r="AJ698" s="108"/>
      <c r="AK698" s="108"/>
      <c r="AL698" s="191"/>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row>
    <row r="699" spans="1:58" ht="30" customHeight="1">
      <c r="A699" s="108"/>
      <c r="B699" s="108"/>
      <c r="C699" s="108"/>
      <c r="D699" s="106"/>
      <c r="E699" s="108"/>
      <c r="F699" s="108"/>
      <c r="G699" s="106"/>
      <c r="H699" s="106"/>
      <c r="I699" s="106"/>
      <c r="J699" s="106"/>
      <c r="K699" s="106"/>
      <c r="L699" s="106"/>
      <c r="M699" s="108"/>
      <c r="N699" s="108"/>
      <c r="O699" s="108"/>
      <c r="P699" s="191"/>
      <c r="Q699" s="106"/>
      <c r="R699" s="108"/>
      <c r="S699" s="108"/>
      <c r="T699" s="108"/>
      <c r="U699" s="191"/>
      <c r="V699" s="191"/>
      <c r="W699" s="108"/>
      <c r="X699" s="108"/>
      <c r="Y699" s="108"/>
      <c r="Z699" s="108"/>
      <c r="AA699" s="108"/>
      <c r="AB699" s="108"/>
      <c r="AC699" s="108"/>
      <c r="AD699" s="191"/>
      <c r="AE699" s="108"/>
      <c r="AF699" s="108"/>
      <c r="AG699" s="108"/>
      <c r="AH699" s="191"/>
      <c r="AI699" s="108"/>
      <c r="AJ699" s="108"/>
      <c r="AK699" s="108"/>
      <c r="AL699" s="191"/>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row>
    <row r="700" spans="1:58" ht="30" customHeight="1">
      <c r="A700" s="108"/>
      <c r="B700" s="108"/>
      <c r="C700" s="108"/>
      <c r="D700" s="106"/>
      <c r="E700" s="108"/>
      <c r="F700" s="108"/>
      <c r="G700" s="106"/>
      <c r="H700" s="106"/>
      <c r="I700" s="106"/>
      <c r="J700" s="106"/>
      <c r="K700" s="106"/>
      <c r="L700" s="106"/>
      <c r="M700" s="108"/>
      <c r="N700" s="108"/>
      <c r="O700" s="108"/>
      <c r="P700" s="191"/>
      <c r="Q700" s="106"/>
      <c r="R700" s="108"/>
      <c r="S700" s="108"/>
      <c r="T700" s="108"/>
      <c r="U700" s="191"/>
      <c r="V700" s="191"/>
      <c r="W700" s="108"/>
      <c r="X700" s="108"/>
      <c r="Y700" s="108"/>
      <c r="Z700" s="108"/>
      <c r="AA700" s="108"/>
      <c r="AB700" s="108"/>
      <c r="AC700" s="108"/>
      <c r="AD700" s="191"/>
      <c r="AE700" s="108"/>
      <c r="AF700" s="108"/>
      <c r="AG700" s="108"/>
      <c r="AH700" s="191"/>
      <c r="AI700" s="108"/>
      <c r="AJ700" s="108"/>
      <c r="AK700" s="108"/>
      <c r="AL700" s="191"/>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row>
    <row r="701" spans="1:58" ht="30" customHeight="1">
      <c r="A701" s="108"/>
      <c r="B701" s="108"/>
      <c r="C701" s="108"/>
      <c r="D701" s="106"/>
      <c r="E701" s="108"/>
      <c r="F701" s="108"/>
      <c r="G701" s="106"/>
      <c r="H701" s="106"/>
      <c r="I701" s="106"/>
      <c r="J701" s="106"/>
      <c r="K701" s="106"/>
      <c r="L701" s="106"/>
      <c r="M701" s="108"/>
      <c r="N701" s="108"/>
      <c r="O701" s="108"/>
      <c r="P701" s="191"/>
      <c r="Q701" s="106"/>
      <c r="R701" s="108"/>
      <c r="S701" s="108"/>
      <c r="T701" s="108"/>
      <c r="U701" s="191"/>
      <c r="V701" s="191"/>
      <c r="W701" s="108"/>
      <c r="X701" s="108"/>
      <c r="Y701" s="108"/>
      <c r="Z701" s="108"/>
      <c r="AA701" s="108"/>
      <c r="AB701" s="108"/>
      <c r="AC701" s="108"/>
      <c r="AD701" s="191"/>
      <c r="AE701" s="108"/>
      <c r="AF701" s="108"/>
      <c r="AG701" s="108"/>
      <c r="AH701" s="191"/>
      <c r="AI701" s="108"/>
      <c r="AJ701" s="108"/>
      <c r="AK701" s="108"/>
      <c r="AL701" s="191"/>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row>
    <row r="702" spans="1:58" ht="30" customHeight="1">
      <c r="A702" s="108"/>
      <c r="B702" s="108"/>
      <c r="C702" s="108"/>
      <c r="D702" s="106"/>
      <c r="E702" s="108"/>
      <c r="F702" s="108"/>
      <c r="G702" s="106"/>
      <c r="H702" s="106"/>
      <c r="I702" s="106"/>
      <c r="J702" s="106"/>
      <c r="K702" s="106"/>
      <c r="L702" s="106"/>
      <c r="M702" s="108"/>
      <c r="N702" s="108"/>
      <c r="O702" s="108"/>
      <c r="P702" s="191"/>
      <c r="Q702" s="106"/>
      <c r="R702" s="108"/>
      <c r="S702" s="108"/>
      <c r="T702" s="108"/>
      <c r="U702" s="191"/>
      <c r="V702" s="191"/>
      <c r="W702" s="108"/>
      <c r="X702" s="108"/>
      <c r="Y702" s="108"/>
      <c r="Z702" s="108"/>
      <c r="AA702" s="108"/>
      <c r="AB702" s="108"/>
      <c r="AC702" s="108"/>
      <c r="AD702" s="191"/>
      <c r="AE702" s="108"/>
      <c r="AF702" s="108"/>
      <c r="AG702" s="108"/>
      <c r="AH702" s="191"/>
      <c r="AI702" s="108"/>
      <c r="AJ702" s="108"/>
      <c r="AK702" s="108"/>
      <c r="AL702" s="191"/>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row>
    <row r="703" spans="1:58" ht="30" customHeight="1">
      <c r="A703" s="108"/>
      <c r="B703" s="108"/>
      <c r="C703" s="108"/>
      <c r="D703" s="106"/>
      <c r="E703" s="108"/>
      <c r="F703" s="108"/>
      <c r="G703" s="106"/>
      <c r="H703" s="106"/>
      <c r="I703" s="106"/>
      <c r="J703" s="106"/>
      <c r="K703" s="106"/>
      <c r="L703" s="106"/>
      <c r="M703" s="108"/>
      <c r="N703" s="108"/>
      <c r="O703" s="108"/>
      <c r="P703" s="191"/>
      <c r="Q703" s="106"/>
      <c r="R703" s="108"/>
      <c r="S703" s="108"/>
      <c r="T703" s="108"/>
      <c r="U703" s="191"/>
      <c r="V703" s="191"/>
      <c r="W703" s="108"/>
      <c r="X703" s="108"/>
      <c r="Y703" s="108"/>
      <c r="Z703" s="108"/>
      <c r="AA703" s="108"/>
      <c r="AB703" s="108"/>
      <c r="AC703" s="108"/>
      <c r="AD703" s="191"/>
      <c r="AE703" s="108"/>
      <c r="AF703" s="108"/>
      <c r="AG703" s="108"/>
      <c r="AH703" s="191"/>
      <c r="AI703" s="108"/>
      <c r="AJ703" s="108"/>
      <c r="AK703" s="108"/>
      <c r="AL703" s="191"/>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row>
    <row r="704" spans="1:58" ht="30" customHeight="1">
      <c r="A704" s="108"/>
      <c r="B704" s="108"/>
      <c r="C704" s="108"/>
      <c r="D704" s="106"/>
      <c r="E704" s="108"/>
      <c r="F704" s="108"/>
      <c r="G704" s="106"/>
      <c r="H704" s="106"/>
      <c r="I704" s="106"/>
      <c r="J704" s="106"/>
      <c r="K704" s="106"/>
      <c r="L704" s="106"/>
      <c r="M704" s="108"/>
      <c r="N704" s="108"/>
      <c r="O704" s="108"/>
      <c r="P704" s="191"/>
      <c r="Q704" s="106"/>
      <c r="R704" s="108"/>
      <c r="S704" s="108"/>
      <c r="T704" s="108"/>
      <c r="U704" s="191"/>
      <c r="V704" s="191"/>
      <c r="W704" s="108"/>
      <c r="X704" s="108"/>
      <c r="Y704" s="108"/>
      <c r="Z704" s="108"/>
      <c r="AA704" s="108"/>
      <c r="AB704" s="108"/>
      <c r="AC704" s="108"/>
      <c r="AD704" s="191"/>
      <c r="AE704" s="108"/>
      <c r="AF704" s="108"/>
      <c r="AG704" s="108"/>
      <c r="AH704" s="191"/>
      <c r="AI704" s="108"/>
      <c r="AJ704" s="108"/>
      <c r="AK704" s="108"/>
      <c r="AL704" s="191"/>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row>
    <row r="705" spans="1:58" ht="30" customHeight="1">
      <c r="A705" s="108"/>
      <c r="B705" s="108"/>
      <c r="C705" s="108"/>
      <c r="D705" s="106"/>
      <c r="E705" s="108"/>
      <c r="F705" s="108"/>
      <c r="G705" s="106"/>
      <c r="H705" s="106"/>
      <c r="I705" s="106"/>
      <c r="J705" s="106"/>
      <c r="K705" s="106"/>
      <c r="L705" s="106"/>
      <c r="M705" s="108"/>
      <c r="N705" s="108"/>
      <c r="O705" s="108"/>
      <c r="P705" s="191"/>
      <c r="Q705" s="106"/>
      <c r="R705" s="108"/>
      <c r="S705" s="108"/>
      <c r="T705" s="108"/>
      <c r="U705" s="191"/>
      <c r="V705" s="191"/>
      <c r="W705" s="108"/>
      <c r="X705" s="108"/>
      <c r="Y705" s="108"/>
      <c r="Z705" s="108"/>
      <c r="AA705" s="108"/>
      <c r="AB705" s="108"/>
      <c r="AC705" s="108"/>
      <c r="AD705" s="191"/>
      <c r="AE705" s="108"/>
      <c r="AF705" s="108"/>
      <c r="AG705" s="108"/>
      <c r="AH705" s="191"/>
      <c r="AI705" s="108"/>
      <c r="AJ705" s="108"/>
      <c r="AK705" s="108"/>
      <c r="AL705" s="191"/>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row>
    <row r="706" spans="1:58" ht="30" customHeight="1">
      <c r="A706" s="108"/>
      <c r="B706" s="108"/>
      <c r="C706" s="108"/>
      <c r="D706" s="106"/>
      <c r="E706" s="108"/>
      <c r="F706" s="108"/>
      <c r="G706" s="106"/>
      <c r="H706" s="106"/>
      <c r="I706" s="106"/>
      <c r="J706" s="106"/>
      <c r="K706" s="106"/>
      <c r="L706" s="106"/>
      <c r="M706" s="108"/>
      <c r="N706" s="108"/>
      <c r="O706" s="108"/>
      <c r="P706" s="191"/>
      <c r="Q706" s="106"/>
      <c r="R706" s="108"/>
      <c r="S706" s="108"/>
      <c r="T706" s="108"/>
      <c r="U706" s="191"/>
      <c r="V706" s="191"/>
      <c r="W706" s="108"/>
      <c r="X706" s="108"/>
      <c r="Y706" s="108"/>
      <c r="Z706" s="108"/>
      <c r="AA706" s="108"/>
      <c r="AB706" s="108"/>
      <c r="AC706" s="108"/>
      <c r="AD706" s="191"/>
      <c r="AE706" s="108"/>
      <c r="AF706" s="108"/>
      <c r="AG706" s="108"/>
      <c r="AH706" s="191"/>
      <c r="AI706" s="108"/>
      <c r="AJ706" s="108"/>
      <c r="AK706" s="108"/>
      <c r="AL706" s="191"/>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row>
    <row r="707" spans="1:58" ht="30" customHeight="1">
      <c r="A707" s="108"/>
      <c r="B707" s="108"/>
      <c r="C707" s="108"/>
      <c r="D707" s="106"/>
      <c r="E707" s="108"/>
      <c r="F707" s="108"/>
      <c r="G707" s="106"/>
      <c r="H707" s="106"/>
      <c r="I707" s="106"/>
      <c r="J707" s="106"/>
      <c r="K707" s="106"/>
      <c r="L707" s="106"/>
      <c r="M707" s="108"/>
      <c r="N707" s="108"/>
      <c r="O707" s="108"/>
      <c r="P707" s="191"/>
      <c r="Q707" s="106"/>
      <c r="R707" s="108"/>
      <c r="S707" s="108"/>
      <c r="T707" s="108"/>
      <c r="U707" s="191"/>
      <c r="V707" s="191"/>
      <c r="W707" s="108"/>
      <c r="X707" s="108"/>
      <c r="Y707" s="108"/>
      <c r="Z707" s="108"/>
      <c r="AA707" s="108"/>
      <c r="AB707" s="108"/>
      <c r="AC707" s="108"/>
      <c r="AD707" s="191"/>
      <c r="AE707" s="108"/>
      <c r="AF707" s="108"/>
      <c r="AG707" s="108"/>
      <c r="AH707" s="191"/>
      <c r="AI707" s="108"/>
      <c r="AJ707" s="108"/>
      <c r="AK707" s="108"/>
      <c r="AL707" s="191"/>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row>
    <row r="708" spans="1:58" ht="30" customHeight="1">
      <c r="A708" s="108"/>
      <c r="B708" s="108"/>
      <c r="C708" s="108"/>
      <c r="D708" s="106"/>
      <c r="E708" s="108"/>
      <c r="F708" s="108"/>
      <c r="G708" s="106"/>
      <c r="H708" s="106"/>
      <c r="I708" s="106"/>
      <c r="J708" s="106"/>
      <c r="K708" s="106"/>
      <c r="L708" s="106"/>
      <c r="M708" s="108"/>
      <c r="N708" s="108"/>
      <c r="O708" s="108"/>
      <c r="P708" s="191"/>
      <c r="Q708" s="106"/>
      <c r="R708" s="108"/>
      <c r="S708" s="108"/>
      <c r="T708" s="108"/>
      <c r="U708" s="191"/>
      <c r="V708" s="191"/>
      <c r="W708" s="108"/>
      <c r="X708" s="108"/>
      <c r="Y708" s="108"/>
      <c r="Z708" s="108"/>
      <c r="AA708" s="108"/>
      <c r="AB708" s="108"/>
      <c r="AC708" s="108"/>
      <c r="AD708" s="191"/>
      <c r="AE708" s="108"/>
      <c r="AF708" s="108"/>
      <c r="AG708" s="108"/>
      <c r="AH708" s="191"/>
      <c r="AI708" s="108"/>
      <c r="AJ708" s="108"/>
      <c r="AK708" s="108"/>
      <c r="AL708" s="191"/>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row>
    <row r="709" spans="1:58" ht="30" customHeight="1">
      <c r="A709" s="108"/>
      <c r="B709" s="108"/>
      <c r="C709" s="108"/>
      <c r="D709" s="106"/>
      <c r="E709" s="108"/>
      <c r="F709" s="108"/>
      <c r="G709" s="106"/>
      <c r="H709" s="106"/>
      <c r="I709" s="106"/>
      <c r="J709" s="106"/>
      <c r="K709" s="106"/>
      <c r="L709" s="106"/>
      <c r="M709" s="108"/>
      <c r="N709" s="108"/>
      <c r="O709" s="108"/>
      <c r="P709" s="191"/>
      <c r="Q709" s="106"/>
      <c r="R709" s="108"/>
      <c r="S709" s="108"/>
      <c r="T709" s="108"/>
      <c r="U709" s="191"/>
      <c r="V709" s="191"/>
      <c r="W709" s="108"/>
      <c r="X709" s="108"/>
      <c r="Y709" s="108"/>
      <c r="Z709" s="108"/>
      <c r="AA709" s="108"/>
      <c r="AB709" s="108"/>
      <c r="AC709" s="108"/>
      <c r="AD709" s="191"/>
      <c r="AE709" s="108"/>
      <c r="AF709" s="108"/>
      <c r="AG709" s="108"/>
      <c r="AH709" s="191"/>
      <c r="AI709" s="108"/>
      <c r="AJ709" s="108"/>
      <c r="AK709" s="108"/>
      <c r="AL709" s="191"/>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row>
    <row r="710" spans="1:58" ht="30" customHeight="1">
      <c r="A710" s="108"/>
      <c r="B710" s="108"/>
      <c r="C710" s="108"/>
      <c r="D710" s="106"/>
      <c r="E710" s="108"/>
      <c r="F710" s="108"/>
      <c r="G710" s="106"/>
      <c r="H710" s="106"/>
      <c r="I710" s="106"/>
      <c r="J710" s="106"/>
      <c r="K710" s="106"/>
      <c r="L710" s="106"/>
      <c r="M710" s="108"/>
      <c r="N710" s="108"/>
      <c r="O710" s="108"/>
      <c r="P710" s="191"/>
      <c r="Q710" s="106"/>
      <c r="R710" s="108"/>
      <c r="S710" s="108"/>
      <c r="T710" s="108"/>
      <c r="U710" s="191"/>
      <c r="V710" s="191"/>
      <c r="W710" s="108"/>
      <c r="X710" s="108"/>
      <c r="Y710" s="108"/>
      <c r="Z710" s="108"/>
      <c r="AA710" s="108"/>
      <c r="AB710" s="108"/>
      <c r="AC710" s="108"/>
      <c r="AD710" s="191"/>
      <c r="AE710" s="108"/>
      <c r="AF710" s="108"/>
      <c r="AG710" s="108"/>
      <c r="AH710" s="191"/>
      <c r="AI710" s="108"/>
      <c r="AJ710" s="108"/>
      <c r="AK710" s="108"/>
      <c r="AL710" s="191"/>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row>
    <row r="711" spans="1:58" ht="30" customHeight="1">
      <c r="A711" s="108"/>
      <c r="B711" s="108"/>
      <c r="C711" s="108"/>
      <c r="D711" s="106"/>
      <c r="E711" s="108"/>
      <c r="F711" s="108"/>
      <c r="G711" s="106"/>
      <c r="H711" s="106"/>
      <c r="I711" s="106"/>
      <c r="J711" s="106"/>
      <c r="K711" s="106"/>
      <c r="L711" s="106"/>
      <c r="M711" s="108"/>
      <c r="N711" s="108"/>
      <c r="O711" s="108"/>
      <c r="P711" s="191"/>
      <c r="Q711" s="106"/>
      <c r="R711" s="108"/>
      <c r="S711" s="108"/>
      <c r="T711" s="108"/>
      <c r="U711" s="191"/>
      <c r="V711" s="191"/>
      <c r="W711" s="108"/>
      <c r="X711" s="108"/>
      <c r="Y711" s="108"/>
      <c r="Z711" s="108"/>
      <c r="AA711" s="108"/>
      <c r="AB711" s="108"/>
      <c r="AC711" s="108"/>
      <c r="AD711" s="191"/>
      <c r="AE711" s="108"/>
      <c r="AF711" s="108"/>
      <c r="AG711" s="108"/>
      <c r="AH711" s="191"/>
      <c r="AI711" s="108"/>
      <c r="AJ711" s="108"/>
      <c r="AK711" s="108"/>
      <c r="AL711" s="191"/>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row>
    <row r="712" spans="1:58" ht="30" customHeight="1">
      <c r="A712" s="108"/>
      <c r="B712" s="108"/>
      <c r="C712" s="108"/>
      <c r="D712" s="106"/>
      <c r="E712" s="108"/>
      <c r="F712" s="108"/>
      <c r="G712" s="106"/>
      <c r="H712" s="106"/>
      <c r="I712" s="106"/>
      <c r="J712" s="106"/>
      <c r="K712" s="106"/>
      <c r="L712" s="106"/>
      <c r="M712" s="108"/>
      <c r="N712" s="108"/>
      <c r="O712" s="108"/>
      <c r="P712" s="191"/>
      <c r="Q712" s="106"/>
      <c r="R712" s="108"/>
      <c r="S712" s="108"/>
      <c r="T712" s="108"/>
      <c r="U712" s="191"/>
      <c r="V712" s="191"/>
      <c r="W712" s="108"/>
      <c r="X712" s="108"/>
      <c r="Y712" s="108"/>
      <c r="Z712" s="108"/>
      <c r="AA712" s="108"/>
      <c r="AB712" s="108"/>
      <c r="AC712" s="108"/>
      <c r="AD712" s="191"/>
      <c r="AE712" s="108"/>
      <c r="AF712" s="108"/>
      <c r="AG712" s="108"/>
      <c r="AH712" s="191"/>
      <c r="AI712" s="108"/>
      <c r="AJ712" s="108"/>
      <c r="AK712" s="108"/>
      <c r="AL712" s="191"/>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row>
    <row r="713" spans="1:58" ht="30" customHeight="1">
      <c r="A713" s="108"/>
      <c r="B713" s="108"/>
      <c r="C713" s="108"/>
      <c r="D713" s="106"/>
      <c r="E713" s="108"/>
      <c r="F713" s="108"/>
      <c r="G713" s="106"/>
      <c r="H713" s="106"/>
      <c r="I713" s="106"/>
      <c r="J713" s="106"/>
      <c r="K713" s="106"/>
      <c r="L713" s="106"/>
      <c r="M713" s="108"/>
      <c r="N713" s="108"/>
      <c r="O713" s="108"/>
      <c r="P713" s="191"/>
      <c r="Q713" s="106"/>
      <c r="R713" s="108"/>
      <c r="S713" s="108"/>
      <c r="T713" s="108"/>
      <c r="U713" s="191"/>
      <c r="V713" s="191"/>
      <c r="W713" s="108"/>
      <c r="X713" s="108"/>
      <c r="Y713" s="108"/>
      <c r="Z713" s="108"/>
      <c r="AA713" s="108"/>
      <c r="AB713" s="108"/>
      <c r="AC713" s="108"/>
      <c r="AD713" s="191"/>
      <c r="AE713" s="108"/>
      <c r="AF713" s="108"/>
      <c r="AG713" s="108"/>
      <c r="AH713" s="191"/>
      <c r="AI713" s="108"/>
      <c r="AJ713" s="108"/>
      <c r="AK713" s="108"/>
      <c r="AL713" s="191"/>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row>
    <row r="714" spans="1:58" ht="30" customHeight="1">
      <c r="A714" s="108"/>
      <c r="B714" s="108"/>
      <c r="C714" s="108"/>
      <c r="D714" s="106"/>
      <c r="E714" s="108"/>
      <c r="F714" s="108"/>
      <c r="G714" s="106"/>
      <c r="H714" s="106"/>
      <c r="I714" s="106"/>
      <c r="J714" s="106"/>
      <c r="K714" s="106"/>
      <c r="L714" s="106"/>
      <c r="M714" s="108"/>
      <c r="N714" s="108"/>
      <c r="O714" s="108"/>
      <c r="P714" s="191"/>
      <c r="Q714" s="106"/>
      <c r="R714" s="108"/>
      <c r="S714" s="108"/>
      <c r="T714" s="108"/>
      <c r="U714" s="191"/>
      <c r="V714" s="191"/>
      <c r="W714" s="108"/>
      <c r="X714" s="108"/>
      <c r="Y714" s="108"/>
      <c r="Z714" s="108"/>
      <c r="AA714" s="108"/>
      <c r="AB714" s="108"/>
      <c r="AC714" s="108"/>
      <c r="AD714" s="191"/>
      <c r="AE714" s="108"/>
      <c r="AF714" s="108"/>
      <c r="AG714" s="108"/>
      <c r="AH714" s="191"/>
      <c r="AI714" s="108"/>
      <c r="AJ714" s="108"/>
      <c r="AK714" s="108"/>
      <c r="AL714" s="191"/>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row>
    <row r="715" spans="1:58" ht="30" customHeight="1">
      <c r="A715" s="108"/>
      <c r="B715" s="108"/>
      <c r="C715" s="108"/>
      <c r="D715" s="106"/>
      <c r="E715" s="108"/>
      <c r="F715" s="108"/>
      <c r="G715" s="106"/>
      <c r="H715" s="106"/>
      <c r="I715" s="106"/>
      <c r="J715" s="106"/>
      <c r="K715" s="106"/>
      <c r="L715" s="106"/>
      <c r="M715" s="108"/>
      <c r="N715" s="108"/>
      <c r="O715" s="108"/>
      <c r="P715" s="191"/>
      <c r="Q715" s="106"/>
      <c r="R715" s="108"/>
      <c r="S715" s="108"/>
      <c r="T715" s="108"/>
      <c r="U715" s="191"/>
      <c r="V715" s="191"/>
      <c r="W715" s="108"/>
      <c r="X715" s="108"/>
      <c r="Y715" s="108"/>
      <c r="Z715" s="108"/>
      <c r="AA715" s="108"/>
      <c r="AB715" s="108"/>
      <c r="AC715" s="108"/>
      <c r="AD715" s="191"/>
      <c r="AE715" s="108"/>
      <c r="AF715" s="108"/>
      <c r="AG715" s="108"/>
      <c r="AH715" s="191"/>
      <c r="AI715" s="108"/>
      <c r="AJ715" s="108"/>
      <c r="AK715" s="108"/>
      <c r="AL715" s="191"/>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row>
    <row r="716" spans="1:58" ht="30" customHeight="1">
      <c r="A716" s="108"/>
      <c r="B716" s="108"/>
      <c r="C716" s="108"/>
      <c r="D716" s="106"/>
      <c r="E716" s="108"/>
      <c r="F716" s="108"/>
      <c r="G716" s="106"/>
      <c r="H716" s="106"/>
      <c r="I716" s="106"/>
      <c r="J716" s="106"/>
      <c r="K716" s="106"/>
      <c r="L716" s="106"/>
      <c r="M716" s="108"/>
      <c r="N716" s="108"/>
      <c r="O716" s="108"/>
      <c r="P716" s="191"/>
      <c r="Q716" s="106"/>
      <c r="R716" s="108"/>
      <c r="S716" s="108"/>
      <c r="T716" s="108"/>
      <c r="U716" s="191"/>
      <c r="V716" s="191"/>
      <c r="W716" s="108"/>
      <c r="X716" s="108"/>
      <c r="Y716" s="108"/>
      <c r="Z716" s="108"/>
      <c r="AA716" s="108"/>
      <c r="AB716" s="108"/>
      <c r="AC716" s="108"/>
      <c r="AD716" s="191"/>
      <c r="AE716" s="108"/>
      <c r="AF716" s="108"/>
      <c r="AG716" s="108"/>
      <c r="AH716" s="191"/>
      <c r="AI716" s="108"/>
      <c r="AJ716" s="108"/>
      <c r="AK716" s="108"/>
      <c r="AL716" s="191"/>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row>
    <row r="717" spans="1:58" ht="30" customHeight="1">
      <c r="A717" s="108"/>
      <c r="B717" s="108"/>
      <c r="C717" s="108"/>
      <c r="D717" s="106"/>
      <c r="E717" s="108"/>
      <c r="F717" s="108"/>
      <c r="G717" s="106"/>
      <c r="H717" s="106"/>
      <c r="I717" s="106"/>
      <c r="J717" s="106"/>
      <c r="K717" s="106"/>
      <c r="L717" s="106"/>
      <c r="M717" s="108"/>
      <c r="N717" s="108"/>
      <c r="O717" s="108"/>
      <c r="P717" s="191"/>
      <c r="Q717" s="106"/>
      <c r="R717" s="108"/>
      <c r="S717" s="108"/>
      <c r="T717" s="108"/>
      <c r="U717" s="191"/>
      <c r="V717" s="191"/>
      <c r="W717" s="108"/>
      <c r="X717" s="108"/>
      <c r="Y717" s="108"/>
      <c r="Z717" s="108"/>
      <c r="AA717" s="108"/>
      <c r="AB717" s="108"/>
      <c r="AC717" s="108"/>
      <c r="AD717" s="191"/>
      <c r="AE717" s="108"/>
      <c r="AF717" s="108"/>
      <c r="AG717" s="108"/>
      <c r="AH717" s="191"/>
      <c r="AI717" s="108"/>
      <c r="AJ717" s="108"/>
      <c r="AK717" s="108"/>
      <c r="AL717" s="191"/>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row>
    <row r="718" spans="1:58" ht="30" customHeight="1">
      <c r="A718" s="108"/>
      <c r="B718" s="108"/>
      <c r="C718" s="108"/>
      <c r="D718" s="106"/>
      <c r="E718" s="108"/>
      <c r="F718" s="108"/>
      <c r="G718" s="106"/>
      <c r="H718" s="106"/>
      <c r="I718" s="106"/>
      <c r="J718" s="106"/>
      <c r="K718" s="106"/>
      <c r="L718" s="106"/>
      <c r="M718" s="108"/>
      <c r="N718" s="108"/>
      <c r="O718" s="108"/>
      <c r="P718" s="191"/>
      <c r="Q718" s="106"/>
      <c r="R718" s="108"/>
      <c r="S718" s="108"/>
      <c r="T718" s="108"/>
      <c r="U718" s="191"/>
      <c r="V718" s="191"/>
      <c r="W718" s="108"/>
      <c r="X718" s="108"/>
      <c r="Y718" s="108"/>
      <c r="Z718" s="108"/>
      <c r="AA718" s="108"/>
      <c r="AB718" s="108"/>
      <c r="AC718" s="108"/>
      <c r="AD718" s="191"/>
      <c r="AE718" s="108"/>
      <c r="AF718" s="108"/>
      <c r="AG718" s="108"/>
      <c r="AH718" s="191"/>
      <c r="AI718" s="108"/>
      <c r="AJ718" s="108"/>
      <c r="AK718" s="108"/>
      <c r="AL718" s="191"/>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row>
    <row r="719" spans="1:58" ht="30" customHeight="1">
      <c r="A719" s="108"/>
      <c r="B719" s="108"/>
      <c r="C719" s="108"/>
      <c r="D719" s="106"/>
      <c r="E719" s="108"/>
      <c r="F719" s="108"/>
      <c r="G719" s="106"/>
      <c r="H719" s="106"/>
      <c r="I719" s="106"/>
      <c r="J719" s="106"/>
      <c r="K719" s="106"/>
      <c r="L719" s="106"/>
      <c r="M719" s="108"/>
      <c r="N719" s="108"/>
      <c r="O719" s="108"/>
      <c r="P719" s="191"/>
      <c r="Q719" s="106"/>
      <c r="R719" s="108"/>
      <c r="S719" s="108"/>
      <c r="T719" s="108"/>
      <c r="U719" s="191"/>
      <c r="V719" s="191"/>
      <c r="W719" s="108"/>
      <c r="X719" s="108"/>
      <c r="Y719" s="108"/>
      <c r="Z719" s="108"/>
      <c r="AA719" s="108"/>
      <c r="AB719" s="108"/>
      <c r="AC719" s="108"/>
      <c r="AD719" s="191"/>
      <c r="AE719" s="108"/>
      <c r="AF719" s="108"/>
      <c r="AG719" s="108"/>
      <c r="AH719" s="191"/>
      <c r="AI719" s="108"/>
      <c r="AJ719" s="108"/>
      <c r="AK719" s="108"/>
      <c r="AL719" s="191"/>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row>
    <row r="720" spans="1:58" ht="30" customHeight="1">
      <c r="A720" s="108"/>
      <c r="B720" s="108"/>
      <c r="C720" s="108"/>
      <c r="D720" s="106"/>
      <c r="E720" s="108"/>
      <c r="F720" s="108"/>
      <c r="G720" s="106"/>
      <c r="H720" s="106"/>
      <c r="I720" s="106"/>
      <c r="J720" s="106"/>
      <c r="K720" s="106"/>
      <c r="L720" s="106"/>
      <c r="M720" s="108"/>
      <c r="N720" s="108"/>
      <c r="O720" s="108"/>
      <c r="P720" s="191"/>
      <c r="Q720" s="106"/>
      <c r="R720" s="108"/>
      <c r="S720" s="108"/>
      <c r="T720" s="108"/>
      <c r="U720" s="191"/>
      <c r="V720" s="191"/>
      <c r="W720" s="108"/>
      <c r="X720" s="108"/>
      <c r="Y720" s="108"/>
      <c r="Z720" s="108"/>
      <c r="AA720" s="108"/>
      <c r="AB720" s="108"/>
      <c r="AC720" s="108"/>
      <c r="AD720" s="191"/>
      <c r="AE720" s="108"/>
      <c r="AF720" s="108"/>
      <c r="AG720" s="108"/>
      <c r="AH720" s="191"/>
      <c r="AI720" s="108"/>
      <c r="AJ720" s="108"/>
      <c r="AK720" s="108"/>
      <c r="AL720" s="191"/>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row>
    <row r="721" spans="1:58" ht="30" customHeight="1">
      <c r="A721" s="108"/>
      <c r="B721" s="108"/>
      <c r="C721" s="108"/>
      <c r="D721" s="106"/>
      <c r="E721" s="108"/>
      <c r="F721" s="108"/>
      <c r="G721" s="106"/>
      <c r="H721" s="106"/>
      <c r="I721" s="106"/>
      <c r="J721" s="106"/>
      <c r="K721" s="106"/>
      <c r="L721" s="106"/>
      <c r="M721" s="108"/>
      <c r="N721" s="108"/>
      <c r="O721" s="108"/>
      <c r="P721" s="191"/>
      <c r="Q721" s="106"/>
      <c r="R721" s="108"/>
      <c r="S721" s="108"/>
      <c r="T721" s="108"/>
      <c r="U721" s="191"/>
      <c r="V721" s="191"/>
      <c r="W721" s="108"/>
      <c r="X721" s="108"/>
      <c r="Y721" s="108"/>
      <c r="Z721" s="108"/>
      <c r="AA721" s="108"/>
      <c r="AB721" s="108"/>
      <c r="AC721" s="108"/>
      <c r="AD721" s="191"/>
      <c r="AE721" s="108"/>
      <c r="AF721" s="108"/>
      <c r="AG721" s="108"/>
      <c r="AH721" s="191"/>
      <c r="AI721" s="108"/>
      <c r="AJ721" s="108"/>
      <c r="AK721" s="108"/>
      <c r="AL721" s="191"/>
      <c r="AM721" s="108"/>
      <c r="AN721" s="108"/>
      <c r="AO721" s="108"/>
      <c r="AP721" s="108"/>
      <c r="AQ721" s="108"/>
      <c r="AR721" s="108"/>
      <c r="AS721" s="108"/>
      <c r="AT721" s="108"/>
      <c r="AU721" s="108"/>
      <c r="AV721" s="108"/>
      <c r="AW721" s="108"/>
      <c r="AX721" s="108"/>
      <c r="AY721" s="108"/>
      <c r="AZ721" s="108"/>
      <c r="BA721" s="108"/>
      <c r="BB721" s="108"/>
      <c r="BC721" s="108"/>
      <c r="BD721" s="108"/>
      <c r="BE721" s="108"/>
      <c r="BF721" s="108"/>
    </row>
    <row r="722" spans="1:58" ht="30" customHeight="1">
      <c r="A722" s="108"/>
      <c r="B722" s="108"/>
      <c r="C722" s="108"/>
      <c r="D722" s="106"/>
      <c r="E722" s="108"/>
      <c r="F722" s="108"/>
      <c r="G722" s="106"/>
      <c r="H722" s="106"/>
      <c r="I722" s="106"/>
      <c r="J722" s="106"/>
      <c r="K722" s="106"/>
      <c r="L722" s="106"/>
      <c r="M722" s="108"/>
      <c r="N722" s="108"/>
      <c r="O722" s="108"/>
      <c r="P722" s="191"/>
      <c r="Q722" s="106"/>
      <c r="R722" s="108"/>
      <c r="S722" s="108"/>
      <c r="T722" s="108"/>
      <c r="U722" s="191"/>
      <c r="V722" s="191"/>
      <c r="W722" s="108"/>
      <c r="X722" s="108"/>
      <c r="Y722" s="108"/>
      <c r="Z722" s="108"/>
      <c r="AA722" s="108"/>
      <c r="AB722" s="108"/>
      <c r="AC722" s="108"/>
      <c r="AD722" s="191"/>
      <c r="AE722" s="108"/>
      <c r="AF722" s="108"/>
      <c r="AG722" s="108"/>
      <c r="AH722" s="191"/>
      <c r="AI722" s="108"/>
      <c r="AJ722" s="108"/>
      <c r="AK722" s="108"/>
      <c r="AL722" s="191"/>
      <c r="AM722" s="108"/>
      <c r="AN722" s="108"/>
      <c r="AO722" s="108"/>
      <c r="AP722" s="108"/>
      <c r="AQ722" s="108"/>
      <c r="AR722" s="108"/>
      <c r="AS722" s="108"/>
      <c r="AT722" s="108"/>
      <c r="AU722" s="108"/>
      <c r="AV722" s="108"/>
      <c r="AW722" s="108"/>
      <c r="AX722" s="108"/>
      <c r="AY722" s="108"/>
      <c r="AZ722" s="108"/>
      <c r="BA722" s="108"/>
      <c r="BB722" s="108"/>
      <c r="BC722" s="108"/>
      <c r="BD722" s="108"/>
      <c r="BE722" s="108"/>
      <c r="BF722" s="108"/>
    </row>
    <row r="723" spans="1:58" ht="30" customHeight="1">
      <c r="A723" s="108"/>
      <c r="B723" s="108"/>
      <c r="C723" s="108"/>
      <c r="D723" s="106"/>
      <c r="E723" s="108"/>
      <c r="F723" s="108"/>
      <c r="G723" s="106"/>
      <c r="H723" s="106"/>
      <c r="I723" s="106"/>
      <c r="J723" s="106"/>
      <c r="K723" s="106"/>
      <c r="L723" s="106"/>
      <c r="M723" s="108"/>
      <c r="N723" s="108"/>
      <c r="O723" s="108"/>
      <c r="P723" s="191"/>
      <c r="Q723" s="106"/>
      <c r="R723" s="108"/>
      <c r="S723" s="108"/>
      <c r="T723" s="108"/>
      <c r="U723" s="191"/>
      <c r="V723" s="191"/>
      <c r="W723" s="108"/>
      <c r="X723" s="108"/>
      <c r="Y723" s="108"/>
      <c r="Z723" s="108"/>
      <c r="AA723" s="108"/>
      <c r="AB723" s="108"/>
      <c r="AC723" s="108"/>
      <c r="AD723" s="191"/>
      <c r="AE723" s="108"/>
      <c r="AF723" s="108"/>
      <c r="AG723" s="108"/>
      <c r="AH723" s="191"/>
      <c r="AI723" s="108"/>
      <c r="AJ723" s="108"/>
      <c r="AK723" s="108"/>
      <c r="AL723" s="191"/>
      <c r="AM723" s="108"/>
      <c r="AN723" s="108"/>
      <c r="AO723" s="108"/>
      <c r="AP723" s="108"/>
      <c r="AQ723" s="108"/>
      <c r="AR723" s="108"/>
      <c r="AS723" s="108"/>
      <c r="AT723" s="108"/>
      <c r="AU723" s="108"/>
      <c r="AV723" s="108"/>
      <c r="AW723" s="108"/>
      <c r="AX723" s="108"/>
      <c r="AY723" s="108"/>
      <c r="AZ723" s="108"/>
      <c r="BA723" s="108"/>
      <c r="BB723" s="108"/>
      <c r="BC723" s="108"/>
      <c r="BD723" s="108"/>
      <c r="BE723" s="108"/>
      <c r="BF723" s="108"/>
    </row>
    <row r="724" spans="1:58" ht="30" customHeight="1">
      <c r="A724" s="108"/>
      <c r="B724" s="108"/>
      <c r="C724" s="108"/>
      <c r="D724" s="106"/>
      <c r="E724" s="108"/>
      <c r="F724" s="108"/>
      <c r="G724" s="106"/>
      <c r="H724" s="106"/>
      <c r="I724" s="106"/>
      <c r="J724" s="106"/>
      <c r="K724" s="106"/>
      <c r="L724" s="106"/>
      <c r="M724" s="108"/>
      <c r="N724" s="108"/>
      <c r="O724" s="108"/>
      <c r="P724" s="191"/>
      <c r="Q724" s="106"/>
      <c r="R724" s="108"/>
      <c r="S724" s="108"/>
      <c r="T724" s="108"/>
      <c r="U724" s="191"/>
      <c r="V724" s="191"/>
      <c r="W724" s="108"/>
      <c r="X724" s="108"/>
      <c r="Y724" s="108"/>
      <c r="Z724" s="108"/>
      <c r="AA724" s="108"/>
      <c r="AB724" s="108"/>
      <c r="AC724" s="108"/>
      <c r="AD724" s="191"/>
      <c r="AE724" s="108"/>
      <c r="AF724" s="108"/>
      <c r="AG724" s="108"/>
      <c r="AH724" s="191"/>
      <c r="AI724" s="108"/>
      <c r="AJ724" s="108"/>
      <c r="AK724" s="108"/>
      <c r="AL724" s="191"/>
      <c r="AM724" s="108"/>
      <c r="AN724" s="108"/>
      <c r="AO724" s="108"/>
      <c r="AP724" s="108"/>
      <c r="AQ724" s="108"/>
      <c r="AR724" s="108"/>
      <c r="AS724" s="108"/>
      <c r="AT724" s="108"/>
      <c r="AU724" s="108"/>
      <c r="AV724" s="108"/>
      <c r="AW724" s="108"/>
      <c r="AX724" s="108"/>
      <c r="AY724" s="108"/>
      <c r="AZ724" s="108"/>
      <c r="BA724" s="108"/>
      <c r="BB724" s="108"/>
      <c r="BC724" s="108"/>
      <c r="BD724" s="108"/>
      <c r="BE724" s="108"/>
      <c r="BF724" s="108"/>
    </row>
    <row r="725" spans="1:58" ht="30" customHeight="1">
      <c r="A725" s="108"/>
      <c r="B725" s="108"/>
      <c r="C725" s="108"/>
      <c r="D725" s="106"/>
      <c r="E725" s="108"/>
      <c r="F725" s="108"/>
      <c r="G725" s="106"/>
      <c r="H725" s="106"/>
      <c r="I725" s="106"/>
      <c r="J725" s="106"/>
      <c r="K725" s="106"/>
      <c r="L725" s="106"/>
      <c r="M725" s="108"/>
      <c r="N725" s="108"/>
      <c r="O725" s="108"/>
      <c r="P725" s="191"/>
      <c r="Q725" s="106"/>
      <c r="R725" s="108"/>
      <c r="S725" s="108"/>
      <c r="T725" s="108"/>
      <c r="U725" s="191"/>
      <c r="V725" s="191"/>
      <c r="W725" s="108"/>
      <c r="X725" s="108"/>
      <c r="Y725" s="108"/>
      <c r="Z725" s="108"/>
      <c r="AA725" s="108"/>
      <c r="AB725" s="108"/>
      <c r="AC725" s="108"/>
      <c r="AD725" s="191"/>
      <c r="AE725" s="108"/>
      <c r="AF725" s="108"/>
      <c r="AG725" s="108"/>
      <c r="AH725" s="191"/>
      <c r="AI725" s="108"/>
      <c r="AJ725" s="108"/>
      <c r="AK725" s="108"/>
      <c r="AL725" s="191"/>
      <c r="AM725" s="108"/>
      <c r="AN725" s="108"/>
      <c r="AO725" s="108"/>
      <c r="AP725" s="108"/>
      <c r="AQ725" s="108"/>
      <c r="AR725" s="108"/>
      <c r="AS725" s="108"/>
      <c r="AT725" s="108"/>
      <c r="AU725" s="108"/>
      <c r="AV725" s="108"/>
      <c r="AW725" s="108"/>
      <c r="AX725" s="108"/>
      <c r="AY725" s="108"/>
      <c r="AZ725" s="108"/>
      <c r="BA725" s="108"/>
      <c r="BB725" s="108"/>
      <c r="BC725" s="108"/>
      <c r="BD725" s="108"/>
      <c r="BE725" s="108"/>
      <c r="BF725" s="108"/>
    </row>
    <row r="726" spans="1:58" ht="30" customHeight="1">
      <c r="A726" s="108"/>
      <c r="B726" s="108"/>
      <c r="C726" s="108"/>
      <c r="D726" s="106"/>
      <c r="E726" s="108"/>
      <c r="F726" s="108"/>
      <c r="G726" s="106"/>
      <c r="H726" s="106"/>
      <c r="I726" s="106"/>
      <c r="J726" s="106"/>
      <c r="K726" s="106"/>
      <c r="L726" s="106"/>
      <c r="M726" s="108"/>
      <c r="N726" s="108"/>
      <c r="O726" s="108"/>
      <c r="P726" s="191"/>
      <c r="Q726" s="106"/>
      <c r="R726" s="108"/>
      <c r="S726" s="108"/>
      <c r="T726" s="108"/>
      <c r="U726" s="191"/>
      <c r="V726" s="191"/>
      <c r="W726" s="108"/>
      <c r="X726" s="108"/>
      <c r="Y726" s="108"/>
      <c r="Z726" s="108"/>
      <c r="AA726" s="108"/>
      <c r="AB726" s="108"/>
      <c r="AC726" s="108"/>
      <c r="AD726" s="191"/>
      <c r="AE726" s="108"/>
      <c r="AF726" s="108"/>
      <c r="AG726" s="108"/>
      <c r="AH726" s="191"/>
      <c r="AI726" s="108"/>
      <c r="AJ726" s="108"/>
      <c r="AK726" s="108"/>
      <c r="AL726" s="191"/>
      <c r="AM726" s="108"/>
      <c r="AN726" s="108"/>
      <c r="AO726" s="108"/>
      <c r="AP726" s="108"/>
      <c r="AQ726" s="108"/>
      <c r="AR726" s="108"/>
      <c r="AS726" s="108"/>
      <c r="AT726" s="108"/>
      <c r="AU726" s="108"/>
      <c r="AV726" s="108"/>
      <c r="AW726" s="108"/>
      <c r="AX726" s="108"/>
      <c r="AY726" s="108"/>
      <c r="AZ726" s="108"/>
      <c r="BA726" s="108"/>
      <c r="BB726" s="108"/>
      <c r="BC726" s="108"/>
      <c r="BD726" s="108"/>
      <c r="BE726" s="108"/>
      <c r="BF726" s="108"/>
    </row>
    <row r="727" spans="1:58" ht="30" customHeight="1">
      <c r="A727" s="108"/>
      <c r="B727" s="108"/>
      <c r="C727" s="108"/>
      <c r="D727" s="106"/>
      <c r="E727" s="108"/>
      <c r="F727" s="108"/>
      <c r="G727" s="106"/>
      <c r="H727" s="106"/>
      <c r="I727" s="106"/>
      <c r="J727" s="106"/>
      <c r="K727" s="106"/>
      <c r="L727" s="106"/>
      <c r="M727" s="108"/>
      <c r="N727" s="108"/>
      <c r="O727" s="108"/>
      <c r="P727" s="191"/>
      <c r="Q727" s="106"/>
      <c r="R727" s="108"/>
      <c r="S727" s="108"/>
      <c r="T727" s="108"/>
      <c r="U727" s="191"/>
      <c r="V727" s="191"/>
      <c r="W727" s="108"/>
      <c r="X727" s="108"/>
      <c r="Y727" s="108"/>
      <c r="Z727" s="108"/>
      <c r="AA727" s="108"/>
      <c r="AB727" s="108"/>
      <c r="AC727" s="108"/>
      <c r="AD727" s="191"/>
      <c r="AE727" s="108"/>
      <c r="AF727" s="108"/>
      <c r="AG727" s="108"/>
      <c r="AH727" s="191"/>
      <c r="AI727" s="108"/>
      <c r="AJ727" s="108"/>
      <c r="AK727" s="108"/>
      <c r="AL727" s="191"/>
      <c r="AM727" s="108"/>
      <c r="AN727" s="108"/>
      <c r="AO727" s="108"/>
      <c r="AP727" s="108"/>
      <c r="AQ727" s="108"/>
      <c r="AR727" s="108"/>
      <c r="AS727" s="108"/>
      <c r="AT727" s="108"/>
      <c r="AU727" s="108"/>
      <c r="AV727" s="108"/>
      <c r="AW727" s="108"/>
      <c r="AX727" s="108"/>
      <c r="AY727" s="108"/>
      <c r="AZ727" s="108"/>
      <c r="BA727" s="108"/>
      <c r="BB727" s="108"/>
      <c r="BC727" s="108"/>
      <c r="BD727" s="108"/>
      <c r="BE727" s="108"/>
      <c r="BF727" s="108"/>
    </row>
    <row r="728" spans="1:58" ht="30" customHeight="1">
      <c r="A728" s="108"/>
      <c r="B728" s="108"/>
      <c r="C728" s="108"/>
      <c r="D728" s="106"/>
      <c r="E728" s="108"/>
      <c r="F728" s="108"/>
      <c r="G728" s="106"/>
      <c r="H728" s="106"/>
      <c r="I728" s="106"/>
      <c r="J728" s="106"/>
      <c r="K728" s="106"/>
      <c r="L728" s="106"/>
      <c r="M728" s="108"/>
      <c r="N728" s="108"/>
      <c r="O728" s="108"/>
      <c r="P728" s="191"/>
      <c r="Q728" s="106"/>
      <c r="R728" s="108"/>
      <c r="S728" s="108"/>
      <c r="T728" s="108"/>
      <c r="U728" s="191"/>
      <c r="V728" s="191"/>
      <c r="W728" s="108"/>
      <c r="X728" s="108"/>
      <c r="Y728" s="108"/>
      <c r="Z728" s="108"/>
      <c r="AA728" s="108"/>
      <c r="AB728" s="108"/>
      <c r="AC728" s="108"/>
      <c r="AD728" s="191"/>
      <c r="AE728" s="108"/>
      <c r="AF728" s="108"/>
      <c r="AG728" s="108"/>
      <c r="AH728" s="191"/>
      <c r="AI728" s="108"/>
      <c r="AJ728" s="108"/>
      <c r="AK728" s="108"/>
      <c r="AL728" s="191"/>
      <c r="AM728" s="108"/>
      <c r="AN728" s="108"/>
      <c r="AO728" s="108"/>
      <c r="AP728" s="108"/>
      <c r="AQ728" s="108"/>
      <c r="AR728" s="108"/>
      <c r="AS728" s="108"/>
      <c r="AT728" s="108"/>
      <c r="AU728" s="108"/>
      <c r="AV728" s="108"/>
      <c r="AW728" s="108"/>
      <c r="AX728" s="108"/>
      <c r="AY728" s="108"/>
      <c r="AZ728" s="108"/>
      <c r="BA728" s="108"/>
      <c r="BB728" s="108"/>
      <c r="BC728" s="108"/>
      <c r="BD728" s="108"/>
      <c r="BE728" s="108"/>
      <c r="BF728" s="108"/>
    </row>
    <row r="729" spans="1:58" ht="30" customHeight="1">
      <c r="A729" s="108"/>
      <c r="B729" s="108"/>
      <c r="C729" s="108"/>
      <c r="D729" s="106"/>
      <c r="E729" s="108"/>
      <c r="F729" s="108"/>
      <c r="G729" s="106"/>
      <c r="H729" s="106"/>
      <c r="I729" s="106"/>
      <c r="J729" s="106"/>
      <c r="K729" s="106"/>
      <c r="L729" s="106"/>
      <c r="M729" s="108"/>
      <c r="N729" s="108"/>
      <c r="O729" s="108"/>
      <c r="P729" s="191"/>
      <c r="Q729" s="106"/>
      <c r="R729" s="108"/>
      <c r="S729" s="108"/>
      <c r="T729" s="108"/>
      <c r="U729" s="191"/>
      <c r="V729" s="191"/>
      <c r="W729" s="108"/>
      <c r="X729" s="108"/>
      <c r="Y729" s="108"/>
      <c r="Z729" s="108"/>
      <c r="AA729" s="108"/>
      <c r="AB729" s="108"/>
      <c r="AC729" s="108"/>
      <c r="AD729" s="191"/>
      <c r="AE729" s="108"/>
      <c r="AF729" s="108"/>
      <c r="AG729" s="108"/>
      <c r="AH729" s="191"/>
      <c r="AI729" s="108"/>
      <c r="AJ729" s="108"/>
      <c r="AK729" s="108"/>
      <c r="AL729" s="191"/>
      <c r="AM729" s="108"/>
      <c r="AN729" s="108"/>
      <c r="AO729" s="108"/>
      <c r="AP729" s="108"/>
      <c r="AQ729" s="108"/>
      <c r="AR729" s="108"/>
      <c r="AS729" s="108"/>
      <c r="AT729" s="108"/>
      <c r="AU729" s="108"/>
      <c r="AV729" s="108"/>
      <c r="AW729" s="108"/>
      <c r="AX729" s="108"/>
      <c r="AY729" s="108"/>
      <c r="AZ729" s="108"/>
      <c r="BA729" s="108"/>
      <c r="BB729" s="108"/>
      <c r="BC729" s="108"/>
      <c r="BD729" s="108"/>
      <c r="BE729" s="108"/>
      <c r="BF729" s="108"/>
    </row>
    <row r="730" spans="1:58" ht="30" customHeight="1">
      <c r="A730" s="108"/>
      <c r="B730" s="108"/>
      <c r="C730" s="108"/>
      <c r="D730" s="106"/>
      <c r="E730" s="108"/>
      <c r="F730" s="108"/>
      <c r="G730" s="106"/>
      <c r="H730" s="106"/>
      <c r="I730" s="106"/>
      <c r="J730" s="106"/>
      <c r="K730" s="106"/>
      <c r="L730" s="106"/>
      <c r="M730" s="108"/>
      <c r="N730" s="108"/>
      <c r="O730" s="108"/>
      <c r="P730" s="191"/>
      <c r="Q730" s="106"/>
      <c r="R730" s="108"/>
      <c r="S730" s="108"/>
      <c r="T730" s="108"/>
      <c r="U730" s="191"/>
      <c r="V730" s="191"/>
      <c r="W730" s="108"/>
      <c r="X730" s="108"/>
      <c r="Y730" s="108"/>
      <c r="Z730" s="108"/>
      <c r="AA730" s="108"/>
      <c r="AB730" s="108"/>
      <c r="AC730" s="108"/>
      <c r="AD730" s="191"/>
      <c r="AE730" s="108"/>
      <c r="AF730" s="108"/>
      <c r="AG730" s="108"/>
      <c r="AH730" s="191"/>
      <c r="AI730" s="108"/>
      <c r="AJ730" s="108"/>
      <c r="AK730" s="108"/>
      <c r="AL730" s="191"/>
      <c r="AM730" s="108"/>
      <c r="AN730" s="108"/>
      <c r="AO730" s="108"/>
      <c r="AP730" s="108"/>
      <c r="AQ730" s="108"/>
      <c r="AR730" s="108"/>
      <c r="AS730" s="108"/>
      <c r="AT730" s="108"/>
      <c r="AU730" s="108"/>
      <c r="AV730" s="108"/>
      <c r="AW730" s="108"/>
      <c r="AX730" s="108"/>
      <c r="AY730" s="108"/>
      <c r="AZ730" s="108"/>
      <c r="BA730" s="108"/>
      <c r="BB730" s="108"/>
      <c r="BC730" s="108"/>
      <c r="BD730" s="108"/>
      <c r="BE730" s="108"/>
      <c r="BF730" s="108"/>
    </row>
    <row r="731" spans="1:58" ht="30" customHeight="1">
      <c r="A731" s="108"/>
      <c r="B731" s="108"/>
      <c r="C731" s="108"/>
      <c r="D731" s="106"/>
      <c r="E731" s="108"/>
      <c r="F731" s="108"/>
      <c r="G731" s="106"/>
      <c r="H731" s="106"/>
      <c r="I731" s="106"/>
      <c r="J731" s="106"/>
      <c r="K731" s="106"/>
      <c r="L731" s="106"/>
      <c r="M731" s="108"/>
      <c r="N731" s="108"/>
      <c r="O731" s="108"/>
      <c r="P731" s="191"/>
      <c r="Q731" s="106"/>
      <c r="R731" s="108"/>
      <c r="S731" s="108"/>
      <c r="T731" s="108"/>
      <c r="U731" s="191"/>
      <c r="V731" s="191"/>
      <c r="W731" s="108"/>
      <c r="X731" s="108"/>
      <c r="Y731" s="108"/>
      <c r="Z731" s="108"/>
      <c r="AA731" s="108"/>
      <c r="AB731" s="108"/>
      <c r="AC731" s="108"/>
      <c r="AD731" s="191"/>
      <c r="AE731" s="108"/>
      <c r="AF731" s="108"/>
      <c r="AG731" s="108"/>
      <c r="AH731" s="191"/>
      <c r="AI731" s="108"/>
      <c r="AJ731" s="108"/>
      <c r="AK731" s="108"/>
      <c r="AL731" s="191"/>
      <c r="AM731" s="108"/>
      <c r="AN731" s="108"/>
      <c r="AO731" s="108"/>
      <c r="AP731" s="108"/>
      <c r="AQ731" s="108"/>
      <c r="AR731" s="108"/>
      <c r="AS731" s="108"/>
      <c r="AT731" s="108"/>
      <c r="AU731" s="108"/>
      <c r="AV731" s="108"/>
      <c r="AW731" s="108"/>
      <c r="AX731" s="108"/>
      <c r="AY731" s="108"/>
      <c r="AZ731" s="108"/>
      <c r="BA731" s="108"/>
      <c r="BB731" s="108"/>
      <c r="BC731" s="108"/>
      <c r="BD731" s="108"/>
      <c r="BE731" s="108"/>
      <c r="BF731" s="108"/>
    </row>
    <row r="732" spans="1:58" ht="30" customHeight="1">
      <c r="A732" s="108"/>
      <c r="B732" s="108"/>
      <c r="C732" s="108"/>
      <c r="D732" s="106"/>
      <c r="E732" s="108"/>
      <c r="F732" s="108"/>
      <c r="G732" s="106"/>
      <c r="H732" s="106"/>
      <c r="I732" s="106"/>
      <c r="J732" s="106"/>
      <c r="K732" s="106"/>
      <c r="L732" s="106"/>
      <c r="M732" s="108"/>
      <c r="N732" s="108"/>
      <c r="O732" s="108"/>
      <c r="P732" s="191"/>
      <c r="Q732" s="106"/>
      <c r="R732" s="108"/>
      <c r="S732" s="108"/>
      <c r="T732" s="108"/>
      <c r="U732" s="191"/>
      <c r="V732" s="191"/>
      <c r="W732" s="108"/>
      <c r="X732" s="108"/>
      <c r="Y732" s="108"/>
      <c r="Z732" s="108"/>
      <c r="AA732" s="108"/>
      <c r="AB732" s="108"/>
      <c r="AC732" s="108"/>
      <c r="AD732" s="191"/>
      <c r="AE732" s="108"/>
      <c r="AF732" s="108"/>
      <c r="AG732" s="108"/>
      <c r="AH732" s="191"/>
      <c r="AI732" s="108"/>
      <c r="AJ732" s="108"/>
      <c r="AK732" s="108"/>
      <c r="AL732" s="191"/>
      <c r="AM732" s="108"/>
      <c r="AN732" s="108"/>
      <c r="AO732" s="108"/>
      <c r="AP732" s="108"/>
      <c r="AQ732" s="108"/>
      <c r="AR732" s="108"/>
      <c r="AS732" s="108"/>
      <c r="AT732" s="108"/>
      <c r="AU732" s="108"/>
      <c r="AV732" s="108"/>
      <c r="AW732" s="108"/>
      <c r="AX732" s="108"/>
      <c r="AY732" s="108"/>
      <c r="AZ732" s="108"/>
      <c r="BA732" s="108"/>
      <c r="BB732" s="108"/>
      <c r="BC732" s="108"/>
      <c r="BD732" s="108"/>
      <c r="BE732" s="108"/>
      <c r="BF732" s="108"/>
    </row>
    <row r="733" spans="1:58" ht="30" customHeight="1">
      <c r="A733" s="108"/>
      <c r="B733" s="108"/>
      <c r="C733" s="108"/>
      <c r="D733" s="106"/>
      <c r="E733" s="108"/>
      <c r="F733" s="108"/>
      <c r="G733" s="106"/>
      <c r="H733" s="106"/>
      <c r="I733" s="106"/>
      <c r="J733" s="106"/>
      <c r="K733" s="106"/>
      <c r="L733" s="106"/>
      <c r="M733" s="108"/>
      <c r="N733" s="108"/>
      <c r="O733" s="108"/>
      <c r="P733" s="191"/>
      <c r="Q733" s="106"/>
      <c r="R733" s="108"/>
      <c r="S733" s="108"/>
      <c r="T733" s="108"/>
      <c r="U733" s="191"/>
      <c r="V733" s="191"/>
      <c r="W733" s="108"/>
      <c r="X733" s="108"/>
      <c r="Y733" s="108"/>
      <c r="Z733" s="108"/>
      <c r="AA733" s="108"/>
      <c r="AB733" s="108"/>
      <c r="AC733" s="108"/>
      <c r="AD733" s="191"/>
      <c r="AE733" s="108"/>
      <c r="AF733" s="108"/>
      <c r="AG733" s="108"/>
      <c r="AH733" s="191"/>
      <c r="AI733" s="108"/>
      <c r="AJ733" s="108"/>
      <c r="AK733" s="108"/>
      <c r="AL733" s="191"/>
      <c r="AM733" s="108"/>
      <c r="AN733" s="108"/>
      <c r="AO733" s="108"/>
      <c r="AP733" s="108"/>
      <c r="AQ733" s="108"/>
      <c r="AR733" s="108"/>
      <c r="AS733" s="108"/>
      <c r="AT733" s="108"/>
      <c r="AU733" s="108"/>
      <c r="AV733" s="108"/>
      <c r="AW733" s="108"/>
      <c r="AX733" s="108"/>
      <c r="AY733" s="108"/>
      <c r="AZ733" s="108"/>
      <c r="BA733" s="108"/>
      <c r="BB733" s="108"/>
      <c r="BC733" s="108"/>
      <c r="BD733" s="108"/>
      <c r="BE733" s="108"/>
      <c r="BF733" s="108"/>
    </row>
    <row r="734" spans="1:58" ht="30" customHeight="1">
      <c r="A734" s="108"/>
      <c r="B734" s="108"/>
      <c r="C734" s="108"/>
      <c r="D734" s="106"/>
      <c r="E734" s="108"/>
      <c r="F734" s="108"/>
      <c r="G734" s="106"/>
      <c r="H734" s="106"/>
      <c r="I734" s="106"/>
      <c r="J734" s="106"/>
      <c r="K734" s="106"/>
      <c r="L734" s="106"/>
      <c r="M734" s="108"/>
      <c r="N734" s="108"/>
      <c r="O734" s="108"/>
      <c r="P734" s="191"/>
      <c r="Q734" s="106"/>
      <c r="R734" s="108"/>
      <c r="S734" s="108"/>
      <c r="T734" s="108"/>
      <c r="U734" s="191"/>
      <c r="V734" s="191"/>
      <c r="W734" s="108"/>
      <c r="X734" s="108"/>
      <c r="Y734" s="108"/>
      <c r="Z734" s="108"/>
      <c r="AA734" s="108"/>
      <c r="AB734" s="108"/>
      <c r="AC734" s="108"/>
      <c r="AD734" s="191"/>
      <c r="AE734" s="108"/>
      <c r="AF734" s="108"/>
      <c r="AG734" s="108"/>
      <c r="AH734" s="191"/>
      <c r="AI734" s="108"/>
      <c r="AJ734" s="108"/>
      <c r="AK734" s="108"/>
      <c r="AL734" s="191"/>
      <c r="AM734" s="108"/>
      <c r="AN734" s="108"/>
      <c r="AO734" s="108"/>
      <c r="AP734" s="108"/>
      <c r="AQ734" s="108"/>
      <c r="AR734" s="108"/>
      <c r="AS734" s="108"/>
      <c r="AT734" s="108"/>
      <c r="AU734" s="108"/>
      <c r="AV734" s="108"/>
      <c r="AW734" s="108"/>
      <c r="AX734" s="108"/>
      <c r="AY734" s="108"/>
      <c r="AZ734" s="108"/>
      <c r="BA734" s="108"/>
      <c r="BB734" s="108"/>
      <c r="BC734" s="108"/>
      <c r="BD734" s="108"/>
      <c r="BE734" s="108"/>
      <c r="BF734" s="108"/>
    </row>
    <row r="735" spans="1:58" ht="30" customHeight="1">
      <c r="A735" s="108"/>
      <c r="B735" s="108"/>
      <c r="C735" s="108"/>
      <c r="D735" s="106"/>
      <c r="E735" s="108"/>
      <c r="F735" s="108"/>
      <c r="G735" s="106"/>
      <c r="H735" s="106"/>
      <c r="I735" s="106"/>
      <c r="J735" s="106"/>
      <c r="K735" s="106"/>
      <c r="L735" s="106"/>
      <c r="M735" s="108"/>
      <c r="N735" s="108"/>
      <c r="O735" s="108"/>
      <c r="P735" s="191"/>
      <c r="Q735" s="106"/>
      <c r="R735" s="108"/>
      <c r="S735" s="108"/>
      <c r="T735" s="108"/>
      <c r="U735" s="191"/>
      <c r="V735" s="191"/>
      <c r="W735" s="108"/>
      <c r="X735" s="108"/>
      <c r="Y735" s="108"/>
      <c r="Z735" s="108"/>
      <c r="AA735" s="108"/>
      <c r="AB735" s="108"/>
      <c r="AC735" s="108"/>
      <c r="AD735" s="191"/>
      <c r="AE735" s="108"/>
      <c r="AF735" s="108"/>
      <c r="AG735" s="108"/>
      <c r="AH735" s="191"/>
      <c r="AI735" s="108"/>
      <c r="AJ735" s="108"/>
      <c r="AK735" s="108"/>
      <c r="AL735" s="191"/>
      <c r="AM735" s="108"/>
      <c r="AN735" s="108"/>
      <c r="AO735" s="108"/>
      <c r="AP735" s="108"/>
      <c r="AQ735" s="108"/>
      <c r="AR735" s="108"/>
      <c r="AS735" s="108"/>
      <c r="AT735" s="108"/>
      <c r="AU735" s="108"/>
      <c r="AV735" s="108"/>
      <c r="AW735" s="108"/>
      <c r="AX735" s="108"/>
      <c r="AY735" s="108"/>
      <c r="AZ735" s="108"/>
      <c r="BA735" s="108"/>
      <c r="BB735" s="108"/>
      <c r="BC735" s="108"/>
      <c r="BD735" s="108"/>
      <c r="BE735" s="108"/>
      <c r="BF735" s="108"/>
    </row>
    <row r="736" spans="1:58" ht="30" customHeight="1">
      <c r="A736" s="108"/>
      <c r="B736" s="108"/>
      <c r="C736" s="108"/>
      <c r="D736" s="106"/>
      <c r="E736" s="108"/>
      <c r="F736" s="108"/>
      <c r="G736" s="106"/>
      <c r="H736" s="106"/>
      <c r="I736" s="106"/>
      <c r="J736" s="106"/>
      <c r="K736" s="106"/>
      <c r="L736" s="106"/>
      <c r="M736" s="108"/>
      <c r="N736" s="108"/>
      <c r="O736" s="108"/>
      <c r="P736" s="191"/>
      <c r="Q736" s="106"/>
      <c r="R736" s="108"/>
      <c r="S736" s="108"/>
      <c r="T736" s="108"/>
      <c r="U736" s="191"/>
      <c r="V736" s="191"/>
      <c r="W736" s="108"/>
      <c r="X736" s="108"/>
      <c r="Y736" s="108"/>
      <c r="Z736" s="108"/>
      <c r="AA736" s="108"/>
      <c r="AB736" s="108"/>
      <c r="AC736" s="108"/>
      <c r="AD736" s="191"/>
      <c r="AE736" s="108"/>
      <c r="AF736" s="108"/>
      <c r="AG736" s="108"/>
      <c r="AH736" s="191"/>
      <c r="AI736" s="108"/>
      <c r="AJ736" s="108"/>
      <c r="AK736" s="108"/>
      <c r="AL736" s="191"/>
      <c r="AM736" s="108"/>
      <c r="AN736" s="108"/>
      <c r="AO736" s="108"/>
      <c r="AP736" s="108"/>
      <c r="AQ736" s="108"/>
      <c r="AR736" s="108"/>
      <c r="AS736" s="108"/>
      <c r="AT736" s="108"/>
      <c r="AU736" s="108"/>
      <c r="AV736" s="108"/>
      <c r="AW736" s="108"/>
      <c r="AX736" s="108"/>
      <c r="AY736" s="108"/>
      <c r="AZ736" s="108"/>
      <c r="BA736" s="108"/>
      <c r="BB736" s="108"/>
      <c r="BC736" s="108"/>
      <c r="BD736" s="108"/>
      <c r="BE736" s="108"/>
      <c r="BF736" s="108"/>
    </row>
    <row r="737" spans="1:58" ht="30" customHeight="1">
      <c r="A737" s="108"/>
      <c r="B737" s="108"/>
      <c r="C737" s="108"/>
      <c r="D737" s="106"/>
      <c r="E737" s="108"/>
      <c r="F737" s="108"/>
      <c r="G737" s="106"/>
      <c r="H737" s="106"/>
      <c r="I737" s="106"/>
      <c r="J737" s="106"/>
      <c r="K737" s="106"/>
      <c r="L737" s="106"/>
      <c r="M737" s="108"/>
      <c r="N737" s="108"/>
      <c r="O737" s="108"/>
      <c r="P737" s="191"/>
      <c r="Q737" s="106"/>
      <c r="R737" s="108"/>
      <c r="S737" s="108"/>
      <c r="T737" s="108"/>
      <c r="U737" s="191"/>
      <c r="V737" s="191"/>
      <c r="W737" s="108"/>
      <c r="X737" s="108"/>
      <c r="Y737" s="108"/>
      <c r="Z737" s="108"/>
      <c r="AA737" s="108"/>
      <c r="AB737" s="108"/>
      <c r="AC737" s="108"/>
      <c r="AD737" s="191"/>
      <c r="AE737" s="108"/>
      <c r="AF737" s="108"/>
      <c r="AG737" s="108"/>
      <c r="AH737" s="191"/>
      <c r="AI737" s="108"/>
      <c r="AJ737" s="108"/>
      <c r="AK737" s="108"/>
      <c r="AL737" s="191"/>
      <c r="AM737" s="108"/>
      <c r="AN737" s="108"/>
      <c r="AO737" s="108"/>
      <c r="AP737" s="108"/>
      <c r="AQ737" s="108"/>
      <c r="AR737" s="108"/>
      <c r="AS737" s="108"/>
      <c r="AT737" s="108"/>
      <c r="AU737" s="108"/>
      <c r="AV737" s="108"/>
      <c r="AW737" s="108"/>
      <c r="AX737" s="108"/>
      <c r="AY737" s="108"/>
      <c r="AZ737" s="108"/>
      <c r="BA737" s="108"/>
      <c r="BB737" s="108"/>
      <c r="BC737" s="108"/>
      <c r="BD737" s="108"/>
      <c r="BE737" s="108"/>
      <c r="BF737" s="108"/>
    </row>
    <row r="738" spans="1:58" ht="30" customHeight="1">
      <c r="A738" s="108"/>
      <c r="B738" s="108"/>
      <c r="C738" s="108"/>
      <c r="D738" s="106"/>
      <c r="E738" s="108"/>
      <c r="F738" s="108"/>
      <c r="G738" s="106"/>
      <c r="H738" s="106"/>
      <c r="I738" s="106"/>
      <c r="J738" s="106"/>
      <c r="K738" s="106"/>
      <c r="L738" s="106"/>
      <c r="M738" s="108"/>
      <c r="N738" s="108"/>
      <c r="O738" s="108"/>
      <c r="P738" s="191"/>
      <c r="Q738" s="106"/>
      <c r="R738" s="108"/>
      <c r="S738" s="108"/>
      <c r="T738" s="108"/>
      <c r="U738" s="191"/>
      <c r="V738" s="191"/>
      <c r="W738" s="108"/>
      <c r="X738" s="108"/>
      <c r="Y738" s="108"/>
      <c r="Z738" s="108"/>
      <c r="AA738" s="108"/>
      <c r="AB738" s="108"/>
      <c r="AC738" s="108"/>
      <c r="AD738" s="191"/>
      <c r="AE738" s="108"/>
      <c r="AF738" s="108"/>
      <c r="AG738" s="108"/>
      <c r="AH738" s="191"/>
      <c r="AI738" s="108"/>
      <c r="AJ738" s="108"/>
      <c r="AK738" s="108"/>
      <c r="AL738" s="191"/>
      <c r="AM738" s="108"/>
      <c r="AN738" s="108"/>
      <c r="AO738" s="108"/>
      <c r="AP738" s="108"/>
      <c r="AQ738" s="108"/>
      <c r="AR738" s="108"/>
      <c r="AS738" s="108"/>
      <c r="AT738" s="108"/>
      <c r="AU738" s="108"/>
      <c r="AV738" s="108"/>
      <c r="AW738" s="108"/>
      <c r="AX738" s="108"/>
      <c r="AY738" s="108"/>
      <c r="AZ738" s="108"/>
      <c r="BA738" s="108"/>
      <c r="BB738" s="108"/>
      <c r="BC738" s="108"/>
      <c r="BD738" s="108"/>
      <c r="BE738" s="108"/>
      <c r="BF738" s="108"/>
    </row>
    <row r="739" spans="1:58" ht="30" customHeight="1">
      <c r="A739" s="108"/>
      <c r="B739" s="108"/>
      <c r="C739" s="108"/>
      <c r="D739" s="106"/>
      <c r="E739" s="108"/>
      <c r="F739" s="108"/>
      <c r="G739" s="106"/>
      <c r="H739" s="106"/>
      <c r="I739" s="106"/>
      <c r="J739" s="106"/>
      <c r="K739" s="106"/>
      <c r="L739" s="106"/>
      <c r="M739" s="108"/>
      <c r="N739" s="108"/>
      <c r="O739" s="108"/>
      <c r="P739" s="191"/>
      <c r="Q739" s="106"/>
      <c r="R739" s="108"/>
      <c r="S739" s="108"/>
      <c r="T739" s="108"/>
      <c r="U739" s="191"/>
      <c r="V739" s="191"/>
      <c r="W739" s="108"/>
      <c r="X739" s="108"/>
      <c r="Y739" s="108"/>
      <c r="Z739" s="108"/>
      <c r="AA739" s="108"/>
      <c r="AB739" s="108"/>
      <c r="AC739" s="108"/>
      <c r="AD739" s="191"/>
      <c r="AE739" s="108"/>
      <c r="AF739" s="108"/>
      <c r="AG739" s="108"/>
      <c r="AH739" s="191"/>
      <c r="AI739" s="108"/>
      <c r="AJ739" s="108"/>
      <c r="AK739" s="108"/>
      <c r="AL739" s="191"/>
      <c r="AM739" s="108"/>
      <c r="AN739" s="108"/>
      <c r="AO739" s="108"/>
      <c r="AP739" s="108"/>
      <c r="AQ739" s="108"/>
      <c r="AR739" s="108"/>
      <c r="AS739" s="108"/>
      <c r="AT739" s="108"/>
      <c r="AU739" s="108"/>
      <c r="AV739" s="108"/>
      <c r="AW739" s="108"/>
      <c r="AX739" s="108"/>
      <c r="AY739" s="108"/>
      <c r="AZ739" s="108"/>
      <c r="BA739" s="108"/>
      <c r="BB739" s="108"/>
      <c r="BC739" s="108"/>
      <c r="BD739" s="108"/>
      <c r="BE739" s="108"/>
      <c r="BF739" s="108"/>
    </row>
    <row r="740" spans="1:58" ht="30" customHeight="1">
      <c r="A740" s="108"/>
      <c r="B740" s="108"/>
      <c r="C740" s="108"/>
      <c r="D740" s="106"/>
      <c r="E740" s="108"/>
      <c r="F740" s="108"/>
      <c r="G740" s="106"/>
      <c r="H740" s="106"/>
      <c r="I740" s="106"/>
      <c r="J740" s="106"/>
      <c r="K740" s="106"/>
      <c r="L740" s="106"/>
      <c r="M740" s="108"/>
      <c r="N740" s="108"/>
      <c r="O740" s="108"/>
      <c r="P740" s="191"/>
      <c r="Q740" s="106"/>
      <c r="R740" s="108"/>
      <c r="S740" s="108"/>
      <c r="T740" s="108"/>
      <c r="U740" s="191"/>
      <c r="V740" s="191"/>
      <c r="W740" s="108"/>
      <c r="X740" s="108"/>
      <c r="Y740" s="108"/>
      <c r="Z740" s="108"/>
      <c r="AA740" s="108"/>
      <c r="AB740" s="108"/>
      <c r="AC740" s="108"/>
      <c r="AD740" s="191"/>
      <c r="AE740" s="108"/>
      <c r="AF740" s="108"/>
      <c r="AG740" s="108"/>
      <c r="AH740" s="191"/>
      <c r="AI740" s="108"/>
      <c r="AJ740" s="108"/>
      <c r="AK740" s="108"/>
      <c r="AL740" s="191"/>
      <c r="AM740" s="108"/>
      <c r="AN740" s="108"/>
      <c r="AO740" s="108"/>
      <c r="AP740" s="108"/>
      <c r="AQ740" s="108"/>
      <c r="AR740" s="108"/>
      <c r="AS740" s="108"/>
      <c r="AT740" s="108"/>
      <c r="AU740" s="108"/>
      <c r="AV740" s="108"/>
      <c r="AW740" s="108"/>
      <c r="AX740" s="108"/>
      <c r="AY740" s="108"/>
      <c r="AZ740" s="108"/>
      <c r="BA740" s="108"/>
      <c r="BB740" s="108"/>
      <c r="BC740" s="108"/>
      <c r="BD740" s="108"/>
      <c r="BE740" s="108"/>
      <c r="BF740" s="108"/>
    </row>
    <row r="741" spans="1:58" ht="30" customHeight="1">
      <c r="A741" s="108"/>
      <c r="B741" s="108"/>
      <c r="C741" s="108"/>
      <c r="D741" s="106"/>
      <c r="E741" s="108"/>
      <c r="F741" s="108"/>
      <c r="G741" s="106"/>
      <c r="H741" s="106"/>
      <c r="I741" s="106"/>
      <c r="J741" s="106"/>
      <c r="K741" s="106"/>
      <c r="L741" s="106"/>
      <c r="M741" s="108"/>
      <c r="N741" s="108"/>
      <c r="O741" s="108"/>
      <c r="P741" s="191"/>
      <c r="Q741" s="106"/>
      <c r="R741" s="108"/>
      <c r="S741" s="108"/>
      <c r="T741" s="108"/>
      <c r="U741" s="191"/>
      <c r="V741" s="191"/>
      <c r="W741" s="108"/>
      <c r="X741" s="108"/>
      <c r="Y741" s="108"/>
      <c r="Z741" s="108"/>
      <c r="AA741" s="108"/>
      <c r="AB741" s="108"/>
      <c r="AC741" s="108"/>
      <c r="AD741" s="191"/>
      <c r="AE741" s="108"/>
      <c r="AF741" s="108"/>
      <c r="AG741" s="108"/>
      <c r="AH741" s="191"/>
      <c r="AI741" s="108"/>
      <c r="AJ741" s="108"/>
      <c r="AK741" s="108"/>
      <c r="AL741" s="191"/>
      <c r="AM741" s="108"/>
      <c r="AN741" s="108"/>
      <c r="AO741" s="108"/>
      <c r="AP741" s="108"/>
      <c r="AQ741" s="108"/>
      <c r="AR741" s="108"/>
      <c r="AS741" s="108"/>
      <c r="AT741" s="108"/>
      <c r="AU741" s="108"/>
      <c r="AV741" s="108"/>
      <c r="AW741" s="108"/>
      <c r="AX741" s="108"/>
      <c r="AY741" s="108"/>
      <c r="AZ741" s="108"/>
      <c r="BA741" s="108"/>
      <c r="BB741" s="108"/>
      <c r="BC741" s="108"/>
      <c r="BD741" s="108"/>
      <c r="BE741" s="108"/>
      <c r="BF741" s="108"/>
    </row>
    <row r="742" spans="1:58" ht="30" customHeight="1">
      <c r="A742" s="108"/>
      <c r="B742" s="108"/>
      <c r="C742" s="108"/>
      <c r="D742" s="106"/>
      <c r="E742" s="108"/>
      <c r="F742" s="108"/>
      <c r="G742" s="106"/>
      <c r="H742" s="106"/>
      <c r="I742" s="106"/>
      <c r="J742" s="106"/>
      <c r="K742" s="106"/>
      <c r="L742" s="106"/>
      <c r="M742" s="108"/>
      <c r="N742" s="108"/>
      <c r="O742" s="108"/>
      <c r="P742" s="191"/>
      <c r="Q742" s="106"/>
      <c r="R742" s="108"/>
      <c r="S742" s="108"/>
      <c r="T742" s="108"/>
      <c r="U742" s="191"/>
      <c r="V742" s="191"/>
      <c r="W742" s="108"/>
      <c r="X742" s="108"/>
      <c r="Y742" s="108"/>
      <c r="Z742" s="108"/>
      <c r="AA742" s="108"/>
      <c r="AB742" s="108"/>
      <c r="AC742" s="108"/>
      <c r="AD742" s="191"/>
      <c r="AE742" s="108"/>
      <c r="AF742" s="108"/>
      <c r="AG742" s="108"/>
      <c r="AH742" s="191"/>
      <c r="AI742" s="108"/>
      <c r="AJ742" s="108"/>
      <c r="AK742" s="108"/>
      <c r="AL742" s="191"/>
      <c r="AM742" s="108"/>
      <c r="AN742" s="108"/>
      <c r="AO742" s="108"/>
      <c r="AP742" s="108"/>
      <c r="AQ742" s="108"/>
      <c r="AR742" s="108"/>
      <c r="AS742" s="108"/>
      <c r="AT742" s="108"/>
      <c r="AU742" s="108"/>
      <c r="AV742" s="108"/>
      <c r="AW742" s="108"/>
      <c r="AX742" s="108"/>
      <c r="AY742" s="108"/>
      <c r="AZ742" s="108"/>
      <c r="BA742" s="108"/>
      <c r="BB742" s="108"/>
      <c r="BC742" s="108"/>
      <c r="BD742" s="108"/>
      <c r="BE742" s="108"/>
      <c r="BF742" s="108"/>
    </row>
    <row r="743" spans="1:58" ht="30" customHeight="1">
      <c r="A743" s="108"/>
      <c r="B743" s="108"/>
      <c r="C743" s="108"/>
      <c r="D743" s="106"/>
      <c r="E743" s="108"/>
      <c r="F743" s="108"/>
      <c r="G743" s="106"/>
      <c r="H743" s="106"/>
      <c r="I743" s="106"/>
      <c r="J743" s="106"/>
      <c r="K743" s="106"/>
      <c r="L743" s="106"/>
      <c r="M743" s="108"/>
      <c r="N743" s="108"/>
      <c r="O743" s="108"/>
      <c r="P743" s="191"/>
      <c r="Q743" s="106"/>
      <c r="R743" s="108"/>
      <c r="S743" s="108"/>
      <c r="T743" s="108"/>
      <c r="U743" s="191"/>
      <c r="V743" s="191"/>
      <c r="W743" s="108"/>
      <c r="X743" s="108"/>
      <c r="Y743" s="108"/>
      <c r="Z743" s="108"/>
      <c r="AA743" s="108"/>
      <c r="AB743" s="108"/>
      <c r="AC743" s="108"/>
      <c r="AD743" s="191"/>
      <c r="AE743" s="108"/>
      <c r="AF743" s="108"/>
      <c r="AG743" s="108"/>
      <c r="AH743" s="191"/>
      <c r="AI743" s="108"/>
      <c r="AJ743" s="108"/>
      <c r="AK743" s="108"/>
      <c r="AL743" s="191"/>
      <c r="AM743" s="108"/>
      <c r="AN743" s="108"/>
      <c r="AO743" s="108"/>
      <c r="AP743" s="108"/>
      <c r="AQ743" s="108"/>
      <c r="AR743" s="108"/>
      <c r="AS743" s="108"/>
      <c r="AT743" s="108"/>
      <c r="AU743" s="108"/>
      <c r="AV743" s="108"/>
      <c r="AW743" s="108"/>
      <c r="AX743" s="108"/>
      <c r="AY743" s="108"/>
      <c r="AZ743" s="108"/>
      <c r="BA743" s="108"/>
      <c r="BB743" s="108"/>
      <c r="BC743" s="108"/>
      <c r="BD743" s="108"/>
      <c r="BE743" s="108"/>
      <c r="BF743" s="108"/>
    </row>
    <row r="744" spans="1:58" ht="30" customHeight="1">
      <c r="A744" s="108"/>
      <c r="B744" s="108"/>
      <c r="C744" s="108"/>
      <c r="D744" s="106"/>
      <c r="E744" s="108"/>
      <c r="F744" s="108"/>
      <c r="G744" s="106"/>
      <c r="H744" s="106"/>
      <c r="I744" s="106"/>
      <c r="J744" s="106"/>
      <c r="K744" s="106"/>
      <c r="L744" s="106"/>
      <c r="M744" s="108"/>
      <c r="N744" s="108"/>
      <c r="O744" s="108"/>
      <c r="P744" s="191"/>
      <c r="Q744" s="106"/>
      <c r="R744" s="108"/>
      <c r="S744" s="108"/>
      <c r="T744" s="108"/>
      <c r="U744" s="191"/>
      <c r="V744" s="191"/>
      <c r="W744" s="108"/>
      <c r="X744" s="108"/>
      <c r="Y744" s="108"/>
      <c r="Z744" s="108"/>
      <c r="AA744" s="108"/>
      <c r="AB744" s="108"/>
      <c r="AC744" s="108"/>
      <c r="AD744" s="191"/>
      <c r="AE744" s="108"/>
      <c r="AF744" s="108"/>
      <c r="AG744" s="108"/>
      <c r="AH744" s="191"/>
      <c r="AI744" s="108"/>
      <c r="AJ744" s="108"/>
      <c r="AK744" s="108"/>
      <c r="AL744" s="191"/>
      <c r="AM744" s="108"/>
      <c r="AN744" s="108"/>
      <c r="AO744" s="108"/>
      <c r="AP744" s="108"/>
      <c r="AQ744" s="108"/>
      <c r="AR744" s="108"/>
      <c r="AS744" s="108"/>
      <c r="AT744" s="108"/>
      <c r="AU744" s="108"/>
      <c r="AV744" s="108"/>
      <c r="AW744" s="108"/>
      <c r="AX744" s="108"/>
      <c r="AY744" s="108"/>
      <c r="AZ744" s="108"/>
      <c r="BA744" s="108"/>
      <c r="BB744" s="108"/>
      <c r="BC744" s="108"/>
      <c r="BD744" s="108"/>
      <c r="BE744" s="108"/>
      <c r="BF744" s="108"/>
    </row>
    <row r="745" spans="1:58" ht="30" customHeight="1">
      <c r="A745" s="108"/>
      <c r="B745" s="108"/>
      <c r="C745" s="108"/>
      <c r="D745" s="106"/>
      <c r="E745" s="108"/>
      <c r="F745" s="108"/>
      <c r="G745" s="106"/>
      <c r="H745" s="106"/>
      <c r="I745" s="106"/>
      <c r="J745" s="106"/>
      <c r="K745" s="106"/>
      <c r="L745" s="106"/>
      <c r="M745" s="108"/>
      <c r="N745" s="108"/>
      <c r="O745" s="108"/>
      <c r="P745" s="191"/>
      <c r="Q745" s="106"/>
      <c r="R745" s="108"/>
      <c r="S745" s="108"/>
      <c r="T745" s="108"/>
      <c r="U745" s="191"/>
      <c r="V745" s="191"/>
      <c r="W745" s="108"/>
      <c r="X745" s="108"/>
      <c r="Y745" s="108"/>
      <c r="Z745" s="108"/>
      <c r="AA745" s="108"/>
      <c r="AB745" s="108"/>
      <c r="AC745" s="108"/>
      <c r="AD745" s="191"/>
      <c r="AE745" s="108"/>
      <c r="AF745" s="108"/>
      <c r="AG745" s="108"/>
      <c r="AH745" s="191"/>
      <c r="AI745" s="108"/>
      <c r="AJ745" s="108"/>
      <c r="AK745" s="108"/>
      <c r="AL745" s="191"/>
      <c r="AM745" s="108"/>
      <c r="AN745" s="108"/>
      <c r="AO745" s="108"/>
      <c r="AP745" s="108"/>
      <c r="AQ745" s="108"/>
      <c r="AR745" s="108"/>
      <c r="AS745" s="108"/>
      <c r="AT745" s="108"/>
      <c r="AU745" s="108"/>
      <c r="AV745" s="108"/>
      <c r="AW745" s="108"/>
      <c r="AX745" s="108"/>
      <c r="AY745" s="108"/>
      <c r="AZ745" s="108"/>
      <c r="BA745" s="108"/>
      <c r="BB745" s="108"/>
      <c r="BC745" s="108"/>
      <c r="BD745" s="108"/>
      <c r="BE745" s="108"/>
      <c r="BF745" s="108"/>
    </row>
    <row r="746" spans="1:58" ht="30" customHeight="1">
      <c r="A746" s="108"/>
      <c r="B746" s="108"/>
      <c r="C746" s="108"/>
      <c r="D746" s="106"/>
      <c r="E746" s="108"/>
      <c r="F746" s="108"/>
      <c r="G746" s="106"/>
      <c r="H746" s="106"/>
      <c r="I746" s="106"/>
      <c r="J746" s="106"/>
      <c r="K746" s="106"/>
      <c r="L746" s="106"/>
      <c r="M746" s="108"/>
      <c r="N746" s="108"/>
      <c r="O746" s="108"/>
      <c r="P746" s="191"/>
      <c r="Q746" s="106"/>
      <c r="R746" s="108"/>
      <c r="S746" s="108"/>
      <c r="T746" s="108"/>
      <c r="U746" s="191"/>
      <c r="V746" s="191"/>
      <c r="W746" s="108"/>
      <c r="X746" s="108"/>
      <c r="Y746" s="108"/>
      <c r="Z746" s="108"/>
      <c r="AA746" s="108"/>
      <c r="AB746" s="108"/>
      <c r="AC746" s="108"/>
      <c r="AD746" s="191"/>
      <c r="AE746" s="108"/>
      <c r="AF746" s="108"/>
      <c r="AG746" s="108"/>
      <c r="AH746" s="191"/>
      <c r="AI746" s="108"/>
      <c r="AJ746" s="108"/>
      <c r="AK746" s="108"/>
      <c r="AL746" s="191"/>
      <c r="AM746" s="108"/>
      <c r="AN746" s="108"/>
      <c r="AO746" s="108"/>
      <c r="AP746" s="108"/>
      <c r="AQ746" s="108"/>
      <c r="AR746" s="108"/>
      <c r="AS746" s="108"/>
      <c r="AT746" s="108"/>
      <c r="AU746" s="108"/>
      <c r="AV746" s="108"/>
      <c r="AW746" s="108"/>
      <c r="AX746" s="108"/>
      <c r="AY746" s="108"/>
      <c r="AZ746" s="108"/>
      <c r="BA746" s="108"/>
      <c r="BB746" s="108"/>
      <c r="BC746" s="108"/>
      <c r="BD746" s="108"/>
      <c r="BE746" s="108"/>
      <c r="BF746" s="108"/>
    </row>
    <row r="747" spans="1:58" ht="30" customHeight="1">
      <c r="A747" s="108"/>
      <c r="B747" s="108"/>
      <c r="C747" s="108"/>
      <c r="D747" s="106"/>
      <c r="E747" s="108"/>
      <c r="F747" s="108"/>
      <c r="G747" s="106"/>
      <c r="H747" s="106"/>
      <c r="I747" s="106"/>
      <c r="J747" s="106"/>
      <c r="K747" s="106"/>
      <c r="L747" s="106"/>
      <c r="M747" s="108"/>
      <c r="N747" s="108"/>
      <c r="O747" s="108"/>
      <c r="P747" s="191"/>
      <c r="Q747" s="106"/>
      <c r="R747" s="108"/>
      <c r="S747" s="108"/>
      <c r="T747" s="108"/>
      <c r="U747" s="191"/>
      <c r="V747" s="191"/>
      <c r="W747" s="108"/>
      <c r="X747" s="108"/>
      <c r="Y747" s="108"/>
      <c r="Z747" s="108"/>
      <c r="AA747" s="108"/>
      <c r="AB747" s="108"/>
      <c r="AC747" s="108"/>
      <c r="AD747" s="191"/>
      <c r="AE747" s="108"/>
      <c r="AF747" s="108"/>
      <c r="AG747" s="108"/>
      <c r="AH747" s="191"/>
      <c r="AI747" s="108"/>
      <c r="AJ747" s="108"/>
      <c r="AK747" s="108"/>
      <c r="AL747" s="191"/>
      <c r="AM747" s="108"/>
      <c r="AN747" s="108"/>
      <c r="AO747" s="108"/>
      <c r="AP747" s="108"/>
      <c r="AQ747" s="108"/>
      <c r="AR747" s="108"/>
      <c r="AS747" s="108"/>
      <c r="AT747" s="108"/>
      <c r="AU747" s="108"/>
      <c r="AV747" s="108"/>
      <c r="AW747" s="108"/>
      <c r="AX747" s="108"/>
      <c r="AY747" s="108"/>
      <c r="AZ747" s="108"/>
      <c r="BA747" s="108"/>
      <c r="BB747" s="108"/>
      <c r="BC747" s="108"/>
      <c r="BD747" s="108"/>
      <c r="BE747" s="108"/>
      <c r="BF747" s="108"/>
    </row>
    <row r="748" spans="1:58" ht="30" customHeight="1">
      <c r="A748" s="108"/>
      <c r="B748" s="108"/>
      <c r="C748" s="108"/>
      <c r="D748" s="106"/>
      <c r="E748" s="108"/>
      <c r="F748" s="108"/>
      <c r="G748" s="106"/>
      <c r="H748" s="106"/>
      <c r="I748" s="106"/>
      <c r="J748" s="106"/>
      <c r="K748" s="106"/>
      <c r="L748" s="106"/>
      <c r="M748" s="108"/>
      <c r="N748" s="108"/>
      <c r="O748" s="108"/>
      <c r="P748" s="191"/>
      <c r="Q748" s="106"/>
      <c r="R748" s="108"/>
      <c r="S748" s="108"/>
      <c r="T748" s="108"/>
      <c r="U748" s="191"/>
      <c r="V748" s="191"/>
      <c r="W748" s="108"/>
      <c r="X748" s="108"/>
      <c r="Y748" s="108"/>
      <c r="Z748" s="108"/>
      <c r="AA748" s="108"/>
      <c r="AB748" s="108"/>
      <c r="AC748" s="108"/>
      <c r="AD748" s="191"/>
      <c r="AE748" s="108"/>
      <c r="AF748" s="108"/>
      <c r="AG748" s="108"/>
      <c r="AH748" s="191"/>
      <c r="AI748" s="108"/>
      <c r="AJ748" s="108"/>
      <c r="AK748" s="108"/>
      <c r="AL748" s="191"/>
      <c r="AM748" s="108"/>
      <c r="AN748" s="108"/>
      <c r="AO748" s="108"/>
      <c r="AP748" s="108"/>
      <c r="AQ748" s="108"/>
      <c r="AR748" s="108"/>
      <c r="AS748" s="108"/>
      <c r="AT748" s="108"/>
      <c r="AU748" s="108"/>
      <c r="AV748" s="108"/>
      <c r="AW748" s="108"/>
      <c r="AX748" s="108"/>
      <c r="AY748" s="108"/>
      <c r="AZ748" s="108"/>
      <c r="BA748" s="108"/>
      <c r="BB748" s="108"/>
      <c r="BC748" s="108"/>
      <c r="BD748" s="108"/>
      <c r="BE748" s="108"/>
      <c r="BF748" s="108"/>
    </row>
    <row r="749" spans="1:58" ht="30" customHeight="1">
      <c r="A749" s="108"/>
      <c r="B749" s="108"/>
      <c r="C749" s="108"/>
      <c r="D749" s="106"/>
      <c r="E749" s="108"/>
      <c r="F749" s="108"/>
      <c r="G749" s="106"/>
      <c r="H749" s="106"/>
      <c r="I749" s="106"/>
      <c r="J749" s="106"/>
      <c r="K749" s="106"/>
      <c r="L749" s="106"/>
      <c r="M749" s="108"/>
      <c r="N749" s="108"/>
      <c r="O749" s="108"/>
      <c r="P749" s="191"/>
      <c r="Q749" s="106"/>
      <c r="R749" s="108"/>
      <c r="S749" s="108"/>
      <c r="T749" s="108"/>
      <c r="U749" s="191"/>
      <c r="V749" s="191"/>
      <c r="W749" s="108"/>
      <c r="X749" s="108"/>
      <c r="Y749" s="108"/>
      <c r="Z749" s="108"/>
      <c r="AA749" s="108"/>
      <c r="AB749" s="108"/>
      <c r="AC749" s="108"/>
      <c r="AD749" s="191"/>
      <c r="AE749" s="108"/>
      <c r="AF749" s="108"/>
      <c r="AG749" s="108"/>
      <c r="AH749" s="191"/>
      <c r="AI749" s="108"/>
      <c r="AJ749" s="108"/>
      <c r="AK749" s="108"/>
      <c r="AL749" s="191"/>
      <c r="AM749" s="108"/>
      <c r="AN749" s="108"/>
      <c r="AO749" s="108"/>
      <c r="AP749" s="108"/>
      <c r="AQ749" s="108"/>
      <c r="AR749" s="108"/>
      <c r="AS749" s="108"/>
      <c r="AT749" s="108"/>
      <c r="AU749" s="108"/>
      <c r="AV749" s="108"/>
      <c r="AW749" s="108"/>
      <c r="AX749" s="108"/>
      <c r="AY749" s="108"/>
      <c r="AZ749" s="108"/>
      <c r="BA749" s="108"/>
      <c r="BB749" s="108"/>
      <c r="BC749" s="108"/>
      <c r="BD749" s="108"/>
      <c r="BE749" s="108"/>
      <c r="BF749" s="108"/>
    </row>
    <row r="750" spans="1:58" ht="30" customHeight="1">
      <c r="A750" s="108"/>
      <c r="B750" s="108"/>
      <c r="C750" s="108"/>
      <c r="D750" s="106"/>
      <c r="E750" s="108"/>
      <c r="F750" s="108"/>
      <c r="G750" s="106"/>
      <c r="H750" s="106"/>
      <c r="I750" s="106"/>
      <c r="J750" s="106"/>
      <c r="K750" s="106"/>
      <c r="L750" s="106"/>
      <c r="M750" s="108"/>
      <c r="N750" s="108"/>
      <c r="O750" s="108"/>
      <c r="P750" s="191"/>
      <c r="Q750" s="106"/>
      <c r="R750" s="108"/>
      <c r="S750" s="108"/>
      <c r="T750" s="108"/>
      <c r="U750" s="191"/>
      <c r="V750" s="191"/>
      <c r="W750" s="108"/>
      <c r="X750" s="108"/>
      <c r="Y750" s="108"/>
      <c r="Z750" s="108"/>
      <c r="AA750" s="108"/>
      <c r="AB750" s="108"/>
      <c r="AC750" s="108"/>
      <c r="AD750" s="191"/>
      <c r="AE750" s="108"/>
      <c r="AF750" s="108"/>
      <c r="AG750" s="108"/>
      <c r="AH750" s="191"/>
      <c r="AI750" s="108"/>
      <c r="AJ750" s="108"/>
      <c r="AK750" s="108"/>
      <c r="AL750" s="191"/>
      <c r="AM750" s="108"/>
      <c r="AN750" s="108"/>
      <c r="AO750" s="108"/>
      <c r="AP750" s="108"/>
      <c r="AQ750" s="108"/>
      <c r="AR750" s="108"/>
      <c r="AS750" s="108"/>
      <c r="AT750" s="108"/>
      <c r="AU750" s="108"/>
      <c r="AV750" s="108"/>
      <c r="AW750" s="108"/>
      <c r="AX750" s="108"/>
      <c r="AY750" s="108"/>
      <c r="AZ750" s="108"/>
      <c r="BA750" s="108"/>
      <c r="BB750" s="108"/>
      <c r="BC750" s="108"/>
      <c r="BD750" s="108"/>
      <c r="BE750" s="108"/>
      <c r="BF750" s="108"/>
    </row>
    <row r="751" spans="1:58" ht="30" customHeight="1">
      <c r="A751" s="108"/>
      <c r="B751" s="108"/>
      <c r="C751" s="108"/>
      <c r="D751" s="106"/>
      <c r="E751" s="108"/>
      <c r="F751" s="108"/>
      <c r="G751" s="106"/>
      <c r="H751" s="106"/>
      <c r="I751" s="106"/>
      <c r="J751" s="106"/>
      <c r="K751" s="106"/>
      <c r="L751" s="106"/>
      <c r="M751" s="108"/>
      <c r="N751" s="108"/>
      <c r="O751" s="108"/>
      <c r="P751" s="191"/>
      <c r="Q751" s="106"/>
      <c r="R751" s="108"/>
      <c r="S751" s="108"/>
      <c r="T751" s="108"/>
      <c r="U751" s="191"/>
      <c r="V751" s="191"/>
      <c r="W751" s="108"/>
      <c r="X751" s="108"/>
      <c r="Y751" s="108"/>
      <c r="Z751" s="108"/>
      <c r="AA751" s="108"/>
      <c r="AB751" s="108"/>
      <c r="AC751" s="108"/>
      <c r="AD751" s="191"/>
      <c r="AE751" s="108"/>
      <c r="AF751" s="108"/>
      <c r="AG751" s="108"/>
      <c r="AH751" s="191"/>
      <c r="AI751" s="108"/>
      <c r="AJ751" s="108"/>
      <c r="AK751" s="108"/>
      <c r="AL751" s="191"/>
      <c r="AM751" s="108"/>
      <c r="AN751" s="108"/>
      <c r="AO751" s="108"/>
      <c r="AP751" s="108"/>
      <c r="AQ751" s="108"/>
      <c r="AR751" s="108"/>
      <c r="AS751" s="108"/>
      <c r="AT751" s="108"/>
      <c r="AU751" s="108"/>
      <c r="AV751" s="108"/>
      <c r="AW751" s="108"/>
      <c r="AX751" s="108"/>
      <c r="AY751" s="108"/>
      <c r="AZ751" s="108"/>
      <c r="BA751" s="108"/>
      <c r="BB751" s="108"/>
      <c r="BC751" s="108"/>
      <c r="BD751" s="108"/>
      <c r="BE751" s="108"/>
      <c r="BF751" s="108"/>
    </row>
    <row r="752" spans="1:58" ht="30" customHeight="1">
      <c r="A752" s="108"/>
      <c r="B752" s="108"/>
      <c r="C752" s="108"/>
      <c r="D752" s="106"/>
      <c r="E752" s="108"/>
      <c r="F752" s="108"/>
      <c r="G752" s="106"/>
      <c r="H752" s="106"/>
      <c r="I752" s="106"/>
      <c r="J752" s="106"/>
      <c r="K752" s="106"/>
      <c r="L752" s="106"/>
      <c r="M752" s="108"/>
      <c r="N752" s="108"/>
      <c r="O752" s="108"/>
      <c r="P752" s="191"/>
      <c r="Q752" s="106"/>
      <c r="R752" s="108"/>
      <c r="S752" s="108"/>
      <c r="T752" s="108"/>
      <c r="U752" s="191"/>
      <c r="V752" s="191"/>
      <c r="W752" s="108"/>
      <c r="X752" s="108"/>
      <c r="Y752" s="108"/>
      <c r="Z752" s="108"/>
      <c r="AA752" s="108"/>
      <c r="AB752" s="108"/>
      <c r="AC752" s="108"/>
      <c r="AD752" s="191"/>
      <c r="AE752" s="108"/>
      <c r="AF752" s="108"/>
      <c r="AG752" s="108"/>
      <c r="AH752" s="191"/>
      <c r="AI752" s="108"/>
      <c r="AJ752" s="108"/>
      <c r="AK752" s="108"/>
      <c r="AL752" s="191"/>
      <c r="AM752" s="108"/>
      <c r="AN752" s="108"/>
      <c r="AO752" s="108"/>
      <c r="AP752" s="108"/>
      <c r="AQ752" s="108"/>
      <c r="AR752" s="108"/>
      <c r="AS752" s="108"/>
      <c r="AT752" s="108"/>
      <c r="AU752" s="108"/>
      <c r="AV752" s="108"/>
      <c r="AW752" s="108"/>
      <c r="AX752" s="108"/>
      <c r="AY752" s="108"/>
      <c r="AZ752" s="108"/>
      <c r="BA752" s="108"/>
      <c r="BB752" s="108"/>
      <c r="BC752" s="108"/>
      <c r="BD752" s="108"/>
      <c r="BE752" s="108"/>
      <c r="BF752" s="108"/>
    </row>
    <row r="753" spans="1:58" ht="30" customHeight="1">
      <c r="A753" s="108"/>
      <c r="B753" s="108"/>
      <c r="C753" s="108"/>
      <c r="D753" s="106"/>
      <c r="E753" s="108"/>
      <c r="F753" s="108"/>
      <c r="G753" s="106"/>
      <c r="H753" s="106"/>
      <c r="I753" s="106"/>
      <c r="J753" s="106"/>
      <c r="K753" s="106"/>
      <c r="L753" s="106"/>
      <c r="M753" s="108"/>
      <c r="N753" s="108"/>
      <c r="O753" s="108"/>
      <c r="P753" s="191"/>
      <c r="Q753" s="106"/>
      <c r="R753" s="108"/>
      <c r="S753" s="108"/>
      <c r="T753" s="108"/>
      <c r="U753" s="191"/>
      <c r="V753" s="191"/>
      <c r="W753" s="108"/>
      <c r="X753" s="108"/>
      <c r="Y753" s="108"/>
      <c r="Z753" s="108"/>
      <c r="AA753" s="108"/>
      <c r="AB753" s="108"/>
      <c r="AC753" s="108"/>
      <c r="AD753" s="191"/>
      <c r="AE753" s="108"/>
      <c r="AF753" s="108"/>
      <c r="AG753" s="108"/>
      <c r="AH753" s="191"/>
      <c r="AI753" s="108"/>
      <c r="AJ753" s="108"/>
      <c r="AK753" s="108"/>
      <c r="AL753" s="191"/>
      <c r="AM753" s="108"/>
      <c r="AN753" s="108"/>
      <c r="AO753" s="108"/>
      <c r="AP753" s="108"/>
      <c r="AQ753" s="108"/>
      <c r="AR753" s="108"/>
      <c r="AS753" s="108"/>
      <c r="AT753" s="108"/>
      <c r="AU753" s="108"/>
      <c r="AV753" s="108"/>
      <c r="AW753" s="108"/>
      <c r="AX753" s="108"/>
      <c r="AY753" s="108"/>
      <c r="AZ753" s="108"/>
      <c r="BA753" s="108"/>
      <c r="BB753" s="108"/>
      <c r="BC753" s="108"/>
      <c r="BD753" s="108"/>
      <c r="BE753" s="108"/>
      <c r="BF753" s="108"/>
    </row>
    <row r="754" spans="1:58" ht="30" customHeight="1">
      <c r="A754" s="108"/>
      <c r="B754" s="108"/>
      <c r="C754" s="108"/>
      <c r="D754" s="106"/>
      <c r="E754" s="108"/>
      <c r="F754" s="108"/>
      <c r="G754" s="106"/>
      <c r="H754" s="106"/>
      <c r="I754" s="106"/>
      <c r="J754" s="106"/>
      <c r="K754" s="106"/>
      <c r="L754" s="106"/>
      <c r="M754" s="108"/>
      <c r="N754" s="108"/>
      <c r="O754" s="108"/>
      <c r="P754" s="191"/>
      <c r="Q754" s="106"/>
      <c r="R754" s="108"/>
      <c r="S754" s="108"/>
      <c r="T754" s="108"/>
      <c r="U754" s="191"/>
      <c r="V754" s="191"/>
      <c r="W754" s="108"/>
      <c r="X754" s="108"/>
      <c r="Y754" s="108"/>
      <c r="Z754" s="108"/>
      <c r="AA754" s="108"/>
      <c r="AB754" s="108"/>
      <c r="AC754" s="108"/>
      <c r="AD754" s="191"/>
      <c r="AE754" s="108"/>
      <c r="AF754" s="108"/>
      <c r="AG754" s="108"/>
      <c r="AH754" s="191"/>
      <c r="AI754" s="108"/>
      <c r="AJ754" s="108"/>
      <c r="AK754" s="108"/>
      <c r="AL754" s="191"/>
      <c r="AM754" s="108"/>
      <c r="AN754" s="108"/>
      <c r="AO754" s="108"/>
      <c r="AP754" s="108"/>
      <c r="AQ754" s="108"/>
      <c r="AR754" s="108"/>
      <c r="AS754" s="108"/>
      <c r="AT754" s="108"/>
      <c r="AU754" s="108"/>
      <c r="AV754" s="108"/>
      <c r="AW754" s="108"/>
      <c r="AX754" s="108"/>
      <c r="AY754" s="108"/>
      <c r="AZ754" s="108"/>
      <c r="BA754" s="108"/>
      <c r="BB754" s="108"/>
      <c r="BC754" s="108"/>
      <c r="BD754" s="108"/>
      <c r="BE754" s="108"/>
      <c r="BF754" s="108"/>
    </row>
    <row r="755" spans="1:58" ht="30" customHeight="1">
      <c r="A755" s="108"/>
      <c r="B755" s="108"/>
      <c r="C755" s="108"/>
      <c r="D755" s="106"/>
      <c r="E755" s="108"/>
      <c r="F755" s="108"/>
      <c r="G755" s="106"/>
      <c r="H755" s="106"/>
      <c r="I755" s="106"/>
      <c r="J755" s="106"/>
      <c r="K755" s="106"/>
      <c r="L755" s="106"/>
      <c r="M755" s="108"/>
      <c r="N755" s="108"/>
      <c r="O755" s="108"/>
      <c r="P755" s="191"/>
      <c r="Q755" s="106"/>
      <c r="R755" s="108"/>
      <c r="S755" s="108"/>
      <c r="T755" s="108"/>
      <c r="U755" s="191"/>
      <c r="V755" s="191"/>
      <c r="W755" s="108"/>
      <c r="X755" s="108"/>
      <c r="Y755" s="108"/>
      <c r="Z755" s="108"/>
      <c r="AA755" s="108"/>
      <c r="AB755" s="108"/>
      <c r="AC755" s="108"/>
      <c r="AD755" s="191"/>
      <c r="AE755" s="108"/>
      <c r="AF755" s="108"/>
      <c r="AG755" s="108"/>
      <c r="AH755" s="191"/>
      <c r="AI755" s="108"/>
      <c r="AJ755" s="108"/>
      <c r="AK755" s="108"/>
      <c r="AL755" s="191"/>
      <c r="AM755" s="108"/>
      <c r="AN755" s="108"/>
      <c r="AO755" s="108"/>
      <c r="AP755" s="108"/>
      <c r="AQ755" s="108"/>
      <c r="AR755" s="108"/>
      <c r="AS755" s="108"/>
      <c r="AT755" s="108"/>
      <c r="AU755" s="108"/>
      <c r="AV755" s="108"/>
      <c r="AW755" s="108"/>
      <c r="AX755" s="108"/>
      <c r="AY755" s="108"/>
      <c r="AZ755" s="108"/>
      <c r="BA755" s="108"/>
      <c r="BB755" s="108"/>
      <c r="BC755" s="108"/>
      <c r="BD755" s="108"/>
      <c r="BE755" s="108"/>
      <c r="BF755" s="108"/>
    </row>
    <row r="756" spans="1:58" ht="30" customHeight="1">
      <c r="A756" s="108"/>
      <c r="B756" s="108"/>
      <c r="C756" s="108"/>
      <c r="D756" s="106"/>
      <c r="E756" s="108"/>
      <c r="F756" s="108"/>
      <c r="G756" s="106"/>
      <c r="H756" s="106"/>
      <c r="I756" s="106"/>
      <c r="J756" s="106"/>
      <c r="K756" s="106"/>
      <c r="L756" s="106"/>
      <c r="M756" s="108"/>
      <c r="N756" s="108"/>
      <c r="O756" s="108"/>
      <c r="P756" s="191"/>
      <c r="Q756" s="106"/>
      <c r="R756" s="108"/>
      <c r="S756" s="108"/>
      <c r="T756" s="108"/>
      <c r="U756" s="191"/>
      <c r="V756" s="191"/>
      <c r="W756" s="108"/>
      <c r="X756" s="108"/>
      <c r="Y756" s="108"/>
      <c r="Z756" s="108"/>
      <c r="AA756" s="108"/>
      <c r="AB756" s="108"/>
      <c r="AC756" s="108"/>
      <c r="AD756" s="191"/>
      <c r="AE756" s="108"/>
      <c r="AF756" s="108"/>
      <c r="AG756" s="108"/>
      <c r="AH756" s="191"/>
      <c r="AI756" s="108"/>
      <c r="AJ756" s="108"/>
      <c r="AK756" s="108"/>
      <c r="AL756" s="191"/>
      <c r="AM756" s="108"/>
      <c r="AN756" s="108"/>
      <c r="AO756" s="108"/>
      <c r="AP756" s="108"/>
      <c r="AQ756" s="108"/>
      <c r="AR756" s="108"/>
      <c r="AS756" s="108"/>
      <c r="AT756" s="108"/>
      <c r="AU756" s="108"/>
      <c r="AV756" s="108"/>
      <c r="AW756" s="108"/>
      <c r="AX756" s="108"/>
      <c r="AY756" s="108"/>
      <c r="AZ756" s="108"/>
      <c r="BA756" s="108"/>
      <c r="BB756" s="108"/>
      <c r="BC756" s="108"/>
      <c r="BD756" s="108"/>
      <c r="BE756" s="108"/>
      <c r="BF756" s="108"/>
    </row>
    <row r="757" spans="1:58" ht="30" customHeight="1">
      <c r="A757" s="108"/>
      <c r="B757" s="108"/>
      <c r="C757" s="108"/>
      <c r="D757" s="106"/>
      <c r="E757" s="108"/>
      <c r="F757" s="108"/>
      <c r="G757" s="106"/>
      <c r="H757" s="106"/>
      <c r="I757" s="106"/>
      <c r="J757" s="106"/>
      <c r="K757" s="106"/>
      <c r="L757" s="106"/>
      <c r="M757" s="108"/>
      <c r="N757" s="108"/>
      <c r="O757" s="108"/>
      <c r="P757" s="191"/>
      <c r="Q757" s="106"/>
      <c r="R757" s="108"/>
      <c r="S757" s="108"/>
      <c r="T757" s="108"/>
      <c r="U757" s="191"/>
      <c r="V757" s="191"/>
      <c r="W757" s="108"/>
      <c r="X757" s="108"/>
      <c r="Y757" s="108"/>
      <c r="Z757" s="108"/>
      <c r="AA757" s="108"/>
      <c r="AB757" s="108"/>
      <c r="AC757" s="108"/>
      <c r="AD757" s="191"/>
      <c r="AE757" s="108"/>
      <c r="AF757" s="108"/>
      <c r="AG757" s="108"/>
      <c r="AH757" s="191"/>
      <c r="AI757" s="108"/>
      <c r="AJ757" s="108"/>
      <c r="AK757" s="108"/>
      <c r="AL757" s="191"/>
      <c r="AM757" s="108"/>
      <c r="AN757" s="108"/>
      <c r="AO757" s="108"/>
      <c r="AP757" s="108"/>
      <c r="AQ757" s="108"/>
      <c r="AR757" s="108"/>
      <c r="AS757" s="108"/>
      <c r="AT757" s="108"/>
      <c r="AU757" s="108"/>
      <c r="AV757" s="108"/>
      <c r="AW757" s="108"/>
      <c r="AX757" s="108"/>
      <c r="AY757" s="108"/>
      <c r="AZ757" s="108"/>
      <c r="BA757" s="108"/>
      <c r="BB757" s="108"/>
      <c r="BC757" s="108"/>
      <c r="BD757" s="108"/>
      <c r="BE757" s="108"/>
      <c r="BF757" s="108"/>
    </row>
    <row r="758" spans="1:58" ht="30" customHeight="1">
      <c r="A758" s="108"/>
      <c r="B758" s="108"/>
      <c r="C758" s="108"/>
      <c r="D758" s="106"/>
      <c r="E758" s="108"/>
      <c r="F758" s="108"/>
      <c r="G758" s="106"/>
      <c r="H758" s="106"/>
      <c r="I758" s="106"/>
      <c r="J758" s="106"/>
      <c r="K758" s="106"/>
      <c r="L758" s="106"/>
      <c r="M758" s="108"/>
      <c r="N758" s="108"/>
      <c r="O758" s="108"/>
      <c r="P758" s="191"/>
      <c r="Q758" s="106"/>
      <c r="R758" s="108"/>
      <c r="S758" s="108"/>
      <c r="T758" s="108"/>
      <c r="U758" s="191"/>
      <c r="V758" s="191"/>
      <c r="W758" s="108"/>
      <c r="X758" s="108"/>
      <c r="Y758" s="108"/>
      <c r="Z758" s="108"/>
      <c r="AA758" s="108"/>
      <c r="AB758" s="108"/>
      <c r="AC758" s="108"/>
      <c r="AD758" s="191"/>
      <c r="AE758" s="108"/>
      <c r="AF758" s="108"/>
      <c r="AG758" s="108"/>
      <c r="AH758" s="191"/>
      <c r="AI758" s="108"/>
      <c r="AJ758" s="108"/>
      <c r="AK758" s="108"/>
      <c r="AL758" s="191"/>
      <c r="AM758" s="108"/>
      <c r="AN758" s="108"/>
      <c r="AO758" s="108"/>
      <c r="AP758" s="108"/>
      <c r="AQ758" s="108"/>
      <c r="AR758" s="108"/>
      <c r="AS758" s="108"/>
      <c r="AT758" s="108"/>
      <c r="AU758" s="108"/>
      <c r="AV758" s="108"/>
      <c r="AW758" s="108"/>
      <c r="AX758" s="108"/>
      <c r="AY758" s="108"/>
      <c r="AZ758" s="108"/>
      <c r="BA758" s="108"/>
      <c r="BB758" s="108"/>
      <c r="BC758" s="108"/>
      <c r="BD758" s="108"/>
      <c r="BE758" s="108"/>
      <c r="BF758" s="108"/>
    </row>
    <row r="759" spans="1:58" ht="30" customHeight="1">
      <c r="A759" s="108"/>
      <c r="B759" s="108"/>
      <c r="C759" s="108"/>
      <c r="D759" s="106"/>
      <c r="E759" s="108"/>
      <c r="F759" s="108"/>
      <c r="G759" s="106"/>
      <c r="H759" s="106"/>
      <c r="I759" s="106"/>
      <c r="J759" s="106"/>
      <c r="K759" s="106"/>
      <c r="L759" s="106"/>
      <c r="M759" s="108"/>
      <c r="N759" s="108"/>
      <c r="O759" s="108"/>
      <c r="P759" s="191"/>
      <c r="Q759" s="106"/>
      <c r="R759" s="108"/>
      <c r="S759" s="108"/>
      <c r="T759" s="108"/>
      <c r="U759" s="191"/>
      <c r="V759" s="191"/>
      <c r="W759" s="108"/>
      <c r="X759" s="108"/>
      <c r="Y759" s="108"/>
      <c r="Z759" s="108"/>
      <c r="AA759" s="108"/>
      <c r="AB759" s="108"/>
      <c r="AC759" s="108"/>
      <c r="AD759" s="191"/>
      <c r="AE759" s="108"/>
      <c r="AF759" s="108"/>
      <c r="AG759" s="108"/>
      <c r="AH759" s="191"/>
      <c r="AI759" s="108"/>
      <c r="AJ759" s="108"/>
      <c r="AK759" s="108"/>
      <c r="AL759" s="191"/>
      <c r="AM759" s="108"/>
      <c r="AN759" s="108"/>
      <c r="AO759" s="108"/>
      <c r="AP759" s="108"/>
      <c r="AQ759" s="108"/>
      <c r="AR759" s="108"/>
      <c r="AS759" s="108"/>
      <c r="AT759" s="108"/>
      <c r="AU759" s="108"/>
      <c r="AV759" s="108"/>
      <c r="AW759" s="108"/>
      <c r="AX759" s="108"/>
      <c r="AY759" s="108"/>
      <c r="AZ759" s="108"/>
      <c r="BA759" s="108"/>
      <c r="BB759" s="108"/>
      <c r="BC759" s="108"/>
      <c r="BD759" s="108"/>
      <c r="BE759" s="108"/>
      <c r="BF759" s="108"/>
    </row>
    <row r="760" spans="1:58" ht="30" customHeight="1">
      <c r="A760" s="108"/>
      <c r="B760" s="108"/>
      <c r="C760" s="108"/>
      <c r="D760" s="106"/>
      <c r="E760" s="108"/>
      <c r="F760" s="108"/>
      <c r="G760" s="106"/>
      <c r="H760" s="106"/>
      <c r="I760" s="106"/>
      <c r="J760" s="106"/>
      <c r="K760" s="106"/>
      <c r="L760" s="106"/>
      <c r="M760" s="108"/>
      <c r="N760" s="108"/>
      <c r="O760" s="108"/>
      <c r="P760" s="191"/>
      <c r="Q760" s="106"/>
      <c r="R760" s="108"/>
      <c r="S760" s="108"/>
      <c r="T760" s="108"/>
      <c r="U760" s="191"/>
      <c r="V760" s="191"/>
      <c r="W760" s="108"/>
      <c r="X760" s="108"/>
      <c r="Y760" s="108"/>
      <c r="Z760" s="108"/>
      <c r="AA760" s="108"/>
      <c r="AB760" s="108"/>
      <c r="AC760" s="108"/>
      <c r="AD760" s="191"/>
      <c r="AE760" s="108"/>
      <c r="AF760" s="108"/>
      <c r="AG760" s="108"/>
      <c r="AH760" s="191"/>
      <c r="AI760" s="108"/>
      <c r="AJ760" s="108"/>
      <c r="AK760" s="108"/>
      <c r="AL760" s="191"/>
      <c r="AM760" s="108"/>
      <c r="AN760" s="108"/>
      <c r="AO760" s="108"/>
      <c r="AP760" s="108"/>
      <c r="AQ760" s="108"/>
      <c r="AR760" s="108"/>
      <c r="AS760" s="108"/>
      <c r="AT760" s="108"/>
      <c r="AU760" s="108"/>
      <c r="AV760" s="108"/>
      <c r="AW760" s="108"/>
      <c r="AX760" s="108"/>
      <c r="AY760" s="108"/>
      <c r="AZ760" s="108"/>
      <c r="BA760" s="108"/>
      <c r="BB760" s="108"/>
      <c r="BC760" s="108"/>
      <c r="BD760" s="108"/>
      <c r="BE760" s="108"/>
      <c r="BF760" s="108"/>
    </row>
    <row r="761" spans="1:58" ht="30" customHeight="1">
      <c r="A761" s="108"/>
      <c r="B761" s="108"/>
      <c r="C761" s="108"/>
      <c r="D761" s="106"/>
      <c r="E761" s="108"/>
      <c r="F761" s="108"/>
      <c r="G761" s="106"/>
      <c r="H761" s="106"/>
      <c r="I761" s="106"/>
      <c r="J761" s="106"/>
      <c r="K761" s="106"/>
      <c r="L761" s="106"/>
      <c r="M761" s="108"/>
      <c r="N761" s="108"/>
      <c r="O761" s="108"/>
      <c r="P761" s="191"/>
      <c r="Q761" s="106"/>
      <c r="R761" s="108"/>
      <c r="S761" s="108"/>
      <c r="T761" s="108"/>
      <c r="U761" s="191"/>
      <c r="V761" s="191"/>
      <c r="W761" s="108"/>
      <c r="X761" s="108"/>
      <c r="Y761" s="108"/>
      <c r="Z761" s="108"/>
      <c r="AA761" s="108"/>
      <c r="AB761" s="108"/>
      <c r="AC761" s="108"/>
      <c r="AD761" s="191"/>
      <c r="AE761" s="108"/>
      <c r="AF761" s="108"/>
      <c r="AG761" s="108"/>
      <c r="AH761" s="191"/>
      <c r="AI761" s="108"/>
      <c r="AJ761" s="108"/>
      <c r="AK761" s="108"/>
      <c r="AL761" s="191"/>
      <c r="AM761" s="108"/>
      <c r="AN761" s="108"/>
      <c r="AO761" s="108"/>
      <c r="AP761" s="108"/>
      <c r="AQ761" s="108"/>
      <c r="AR761" s="108"/>
      <c r="AS761" s="108"/>
      <c r="AT761" s="108"/>
      <c r="AU761" s="108"/>
      <c r="AV761" s="108"/>
      <c r="AW761" s="108"/>
      <c r="AX761" s="108"/>
      <c r="AY761" s="108"/>
      <c r="AZ761" s="108"/>
      <c r="BA761" s="108"/>
      <c r="BB761" s="108"/>
      <c r="BC761" s="108"/>
      <c r="BD761" s="108"/>
      <c r="BE761" s="108"/>
      <c r="BF761" s="108"/>
    </row>
    <row r="762" spans="1:58" ht="30" customHeight="1">
      <c r="A762" s="108"/>
      <c r="B762" s="108"/>
      <c r="C762" s="108"/>
      <c r="D762" s="106"/>
      <c r="E762" s="108"/>
      <c r="F762" s="108"/>
      <c r="G762" s="106"/>
      <c r="H762" s="106"/>
      <c r="I762" s="106"/>
      <c r="J762" s="106"/>
      <c r="K762" s="106"/>
      <c r="L762" s="106"/>
      <c r="M762" s="108"/>
      <c r="N762" s="108"/>
      <c r="O762" s="108"/>
      <c r="P762" s="191"/>
      <c r="Q762" s="106"/>
      <c r="R762" s="108"/>
      <c r="S762" s="108"/>
      <c r="T762" s="108"/>
      <c r="U762" s="191"/>
      <c r="V762" s="191"/>
      <c r="W762" s="108"/>
      <c r="X762" s="108"/>
      <c r="Y762" s="108"/>
      <c r="Z762" s="108"/>
      <c r="AA762" s="108"/>
      <c r="AB762" s="108"/>
      <c r="AC762" s="108"/>
      <c r="AD762" s="191"/>
      <c r="AE762" s="108"/>
      <c r="AF762" s="108"/>
      <c r="AG762" s="108"/>
      <c r="AH762" s="191"/>
      <c r="AI762" s="108"/>
      <c r="AJ762" s="108"/>
      <c r="AK762" s="108"/>
      <c r="AL762" s="191"/>
      <c r="AM762" s="108"/>
      <c r="AN762" s="108"/>
      <c r="AO762" s="108"/>
      <c r="AP762" s="108"/>
      <c r="AQ762" s="108"/>
      <c r="AR762" s="108"/>
      <c r="AS762" s="108"/>
      <c r="AT762" s="108"/>
      <c r="AU762" s="108"/>
      <c r="AV762" s="108"/>
      <c r="AW762" s="108"/>
      <c r="AX762" s="108"/>
      <c r="AY762" s="108"/>
      <c r="AZ762" s="108"/>
      <c r="BA762" s="108"/>
      <c r="BB762" s="108"/>
      <c r="BC762" s="108"/>
      <c r="BD762" s="108"/>
      <c r="BE762" s="108"/>
      <c r="BF762" s="108"/>
    </row>
    <row r="763" spans="1:58" ht="30" customHeight="1">
      <c r="A763" s="108"/>
      <c r="B763" s="108"/>
      <c r="C763" s="108"/>
      <c r="D763" s="106"/>
      <c r="E763" s="108"/>
      <c r="F763" s="108"/>
      <c r="G763" s="106"/>
      <c r="H763" s="106"/>
      <c r="I763" s="106"/>
      <c r="J763" s="106"/>
      <c r="K763" s="106"/>
      <c r="L763" s="106"/>
      <c r="M763" s="108"/>
      <c r="N763" s="108"/>
      <c r="O763" s="108"/>
      <c r="P763" s="191"/>
      <c r="Q763" s="106"/>
      <c r="R763" s="108"/>
      <c r="S763" s="108"/>
      <c r="T763" s="108"/>
      <c r="U763" s="191"/>
      <c r="V763" s="191"/>
      <c r="W763" s="108"/>
      <c r="X763" s="108"/>
      <c r="Y763" s="108"/>
      <c r="Z763" s="108"/>
      <c r="AA763" s="108"/>
      <c r="AB763" s="108"/>
      <c r="AC763" s="108"/>
      <c r="AD763" s="191"/>
      <c r="AE763" s="108"/>
      <c r="AF763" s="108"/>
      <c r="AG763" s="108"/>
      <c r="AH763" s="191"/>
      <c r="AI763" s="108"/>
      <c r="AJ763" s="108"/>
      <c r="AK763" s="108"/>
      <c r="AL763" s="191"/>
      <c r="AM763" s="108"/>
      <c r="AN763" s="108"/>
      <c r="AO763" s="108"/>
      <c r="AP763" s="108"/>
      <c r="AQ763" s="108"/>
      <c r="AR763" s="108"/>
      <c r="AS763" s="108"/>
      <c r="AT763" s="108"/>
      <c r="AU763" s="108"/>
      <c r="AV763" s="108"/>
      <c r="AW763" s="108"/>
      <c r="AX763" s="108"/>
      <c r="AY763" s="108"/>
      <c r="AZ763" s="108"/>
      <c r="BA763" s="108"/>
      <c r="BB763" s="108"/>
      <c r="BC763" s="108"/>
      <c r="BD763" s="108"/>
      <c r="BE763" s="108"/>
      <c r="BF763" s="108"/>
    </row>
    <row r="764" spans="1:58" ht="30" customHeight="1">
      <c r="A764" s="108"/>
      <c r="B764" s="108"/>
      <c r="C764" s="108"/>
      <c r="D764" s="106"/>
      <c r="E764" s="108"/>
      <c r="F764" s="108"/>
      <c r="G764" s="106"/>
      <c r="H764" s="106"/>
      <c r="I764" s="106"/>
      <c r="J764" s="106"/>
      <c r="K764" s="106"/>
      <c r="L764" s="106"/>
      <c r="M764" s="108"/>
      <c r="N764" s="108"/>
      <c r="O764" s="108"/>
      <c r="P764" s="191"/>
      <c r="Q764" s="106"/>
      <c r="R764" s="108"/>
      <c r="S764" s="108"/>
      <c r="T764" s="108"/>
      <c r="U764" s="191"/>
      <c r="V764" s="191"/>
      <c r="W764" s="108"/>
      <c r="X764" s="108"/>
      <c r="Y764" s="108"/>
      <c r="Z764" s="108"/>
      <c r="AA764" s="108"/>
      <c r="AB764" s="108"/>
      <c r="AC764" s="108"/>
      <c r="AD764" s="191"/>
      <c r="AE764" s="108"/>
      <c r="AF764" s="108"/>
      <c r="AG764" s="108"/>
      <c r="AH764" s="191"/>
      <c r="AI764" s="108"/>
      <c r="AJ764" s="108"/>
      <c r="AK764" s="108"/>
      <c r="AL764" s="191"/>
      <c r="AM764" s="108"/>
      <c r="AN764" s="108"/>
      <c r="AO764" s="108"/>
      <c r="AP764" s="108"/>
      <c r="AQ764" s="108"/>
      <c r="AR764" s="108"/>
      <c r="AS764" s="108"/>
      <c r="AT764" s="108"/>
      <c r="AU764" s="108"/>
      <c r="AV764" s="108"/>
      <c r="AW764" s="108"/>
      <c r="AX764" s="108"/>
      <c r="AY764" s="108"/>
      <c r="AZ764" s="108"/>
      <c r="BA764" s="108"/>
      <c r="BB764" s="108"/>
      <c r="BC764" s="108"/>
      <c r="BD764" s="108"/>
      <c r="BE764" s="108"/>
      <c r="BF764" s="108"/>
    </row>
    <row r="765" spans="1:58" ht="30" customHeight="1">
      <c r="A765" s="108"/>
      <c r="B765" s="108"/>
      <c r="C765" s="108"/>
      <c r="D765" s="106"/>
      <c r="E765" s="108"/>
      <c r="F765" s="108"/>
      <c r="G765" s="106"/>
      <c r="H765" s="106"/>
      <c r="I765" s="106"/>
      <c r="J765" s="106"/>
      <c r="K765" s="106"/>
      <c r="L765" s="106"/>
      <c r="M765" s="108"/>
      <c r="N765" s="108"/>
      <c r="O765" s="108"/>
      <c r="P765" s="191"/>
      <c r="Q765" s="106"/>
      <c r="R765" s="108"/>
      <c r="S765" s="108"/>
      <c r="T765" s="108"/>
      <c r="U765" s="191"/>
      <c r="V765" s="191"/>
      <c r="W765" s="108"/>
      <c r="X765" s="108"/>
      <c r="Y765" s="108"/>
      <c r="Z765" s="108"/>
      <c r="AA765" s="108"/>
      <c r="AB765" s="108"/>
      <c r="AC765" s="108"/>
      <c r="AD765" s="191"/>
      <c r="AE765" s="108"/>
      <c r="AF765" s="108"/>
      <c r="AG765" s="108"/>
      <c r="AH765" s="191"/>
      <c r="AI765" s="108"/>
      <c r="AJ765" s="108"/>
      <c r="AK765" s="108"/>
      <c r="AL765" s="191"/>
      <c r="AM765" s="108"/>
      <c r="AN765" s="108"/>
      <c r="AO765" s="108"/>
      <c r="AP765" s="108"/>
      <c r="AQ765" s="108"/>
      <c r="AR765" s="108"/>
      <c r="AS765" s="108"/>
      <c r="AT765" s="108"/>
      <c r="AU765" s="108"/>
      <c r="AV765" s="108"/>
      <c r="AW765" s="108"/>
      <c r="AX765" s="108"/>
      <c r="AY765" s="108"/>
      <c r="AZ765" s="108"/>
      <c r="BA765" s="108"/>
      <c r="BB765" s="108"/>
      <c r="BC765" s="108"/>
      <c r="BD765" s="108"/>
      <c r="BE765" s="108"/>
      <c r="BF765" s="108"/>
    </row>
    <row r="766" spans="1:58" ht="30" customHeight="1">
      <c r="A766" s="108"/>
      <c r="B766" s="108"/>
      <c r="C766" s="108"/>
      <c r="D766" s="106"/>
      <c r="E766" s="108"/>
      <c r="F766" s="108"/>
      <c r="G766" s="106"/>
      <c r="H766" s="106"/>
      <c r="I766" s="106"/>
      <c r="J766" s="106"/>
      <c r="K766" s="106"/>
      <c r="L766" s="106"/>
      <c r="M766" s="108"/>
      <c r="N766" s="108"/>
      <c r="O766" s="108"/>
      <c r="P766" s="191"/>
      <c r="Q766" s="106"/>
      <c r="R766" s="108"/>
      <c r="S766" s="108"/>
      <c r="T766" s="108"/>
      <c r="U766" s="191"/>
      <c r="V766" s="191"/>
      <c r="W766" s="108"/>
      <c r="X766" s="108"/>
      <c r="Y766" s="108"/>
      <c r="Z766" s="108"/>
      <c r="AA766" s="108"/>
      <c r="AB766" s="108"/>
      <c r="AC766" s="108"/>
      <c r="AD766" s="191"/>
      <c r="AE766" s="108"/>
      <c r="AF766" s="108"/>
      <c r="AG766" s="108"/>
      <c r="AH766" s="191"/>
      <c r="AI766" s="108"/>
      <c r="AJ766" s="108"/>
      <c r="AK766" s="108"/>
      <c r="AL766" s="191"/>
      <c r="AM766" s="108"/>
      <c r="AN766" s="108"/>
      <c r="AO766" s="108"/>
      <c r="AP766" s="108"/>
      <c r="AQ766" s="108"/>
      <c r="AR766" s="108"/>
      <c r="AS766" s="108"/>
      <c r="AT766" s="108"/>
      <c r="AU766" s="108"/>
      <c r="AV766" s="108"/>
      <c r="AW766" s="108"/>
      <c r="AX766" s="108"/>
      <c r="AY766" s="108"/>
      <c r="AZ766" s="108"/>
      <c r="BA766" s="108"/>
      <c r="BB766" s="108"/>
      <c r="BC766" s="108"/>
      <c r="BD766" s="108"/>
      <c r="BE766" s="108"/>
      <c r="BF766" s="108"/>
    </row>
    <row r="767" spans="1:58" ht="30" customHeight="1">
      <c r="A767" s="108"/>
      <c r="B767" s="108"/>
      <c r="C767" s="108"/>
      <c r="D767" s="106"/>
      <c r="E767" s="108"/>
      <c r="F767" s="108"/>
      <c r="G767" s="106"/>
      <c r="H767" s="106"/>
      <c r="I767" s="106"/>
      <c r="J767" s="106"/>
      <c r="K767" s="106"/>
      <c r="L767" s="106"/>
      <c r="M767" s="108"/>
      <c r="N767" s="108"/>
      <c r="O767" s="108"/>
      <c r="P767" s="191"/>
      <c r="Q767" s="106"/>
      <c r="R767" s="108"/>
      <c r="S767" s="108"/>
      <c r="T767" s="108"/>
      <c r="U767" s="191"/>
      <c r="V767" s="191"/>
      <c r="W767" s="108"/>
      <c r="X767" s="108"/>
      <c r="Y767" s="108"/>
      <c r="Z767" s="108"/>
      <c r="AA767" s="108"/>
      <c r="AB767" s="108"/>
      <c r="AC767" s="108"/>
      <c r="AD767" s="191"/>
      <c r="AE767" s="108"/>
      <c r="AF767" s="108"/>
      <c r="AG767" s="108"/>
      <c r="AH767" s="191"/>
      <c r="AI767" s="108"/>
      <c r="AJ767" s="108"/>
      <c r="AK767" s="108"/>
      <c r="AL767" s="191"/>
      <c r="AM767" s="108"/>
      <c r="AN767" s="108"/>
      <c r="AO767" s="108"/>
      <c r="AP767" s="108"/>
      <c r="AQ767" s="108"/>
      <c r="AR767" s="108"/>
      <c r="AS767" s="108"/>
      <c r="AT767" s="108"/>
      <c r="AU767" s="108"/>
      <c r="AV767" s="108"/>
      <c r="AW767" s="108"/>
      <c r="AX767" s="108"/>
      <c r="AY767" s="108"/>
      <c r="AZ767" s="108"/>
      <c r="BA767" s="108"/>
      <c r="BB767" s="108"/>
      <c r="BC767" s="108"/>
      <c r="BD767" s="108"/>
      <c r="BE767" s="108"/>
      <c r="BF767" s="108"/>
    </row>
    <row r="768" spans="1:58" ht="30" customHeight="1">
      <c r="A768" s="108"/>
      <c r="B768" s="108"/>
      <c r="C768" s="108"/>
      <c r="D768" s="106"/>
      <c r="E768" s="108"/>
      <c r="F768" s="108"/>
      <c r="G768" s="106"/>
      <c r="H768" s="106"/>
      <c r="I768" s="106"/>
      <c r="J768" s="106"/>
      <c r="K768" s="106"/>
      <c r="L768" s="106"/>
      <c r="M768" s="108"/>
      <c r="N768" s="108"/>
      <c r="O768" s="108"/>
      <c r="P768" s="191"/>
      <c r="Q768" s="106"/>
      <c r="R768" s="108"/>
      <c r="S768" s="108"/>
      <c r="T768" s="108"/>
      <c r="U768" s="191"/>
      <c r="V768" s="191"/>
      <c r="W768" s="108"/>
      <c r="X768" s="108"/>
      <c r="Y768" s="108"/>
      <c r="Z768" s="108"/>
      <c r="AA768" s="108"/>
      <c r="AB768" s="108"/>
      <c r="AC768" s="108"/>
      <c r="AD768" s="191"/>
      <c r="AE768" s="108"/>
      <c r="AF768" s="108"/>
      <c r="AG768" s="108"/>
      <c r="AH768" s="191"/>
      <c r="AI768" s="108"/>
      <c r="AJ768" s="108"/>
      <c r="AK768" s="108"/>
      <c r="AL768" s="191"/>
      <c r="AM768" s="108"/>
      <c r="AN768" s="108"/>
      <c r="AO768" s="108"/>
      <c r="AP768" s="108"/>
      <c r="AQ768" s="108"/>
      <c r="AR768" s="108"/>
      <c r="AS768" s="108"/>
      <c r="AT768" s="108"/>
      <c r="AU768" s="108"/>
      <c r="AV768" s="108"/>
      <c r="AW768" s="108"/>
      <c r="AX768" s="108"/>
      <c r="AY768" s="108"/>
      <c r="AZ768" s="108"/>
      <c r="BA768" s="108"/>
      <c r="BB768" s="108"/>
      <c r="BC768" s="108"/>
      <c r="BD768" s="108"/>
      <c r="BE768" s="108"/>
      <c r="BF768" s="108"/>
    </row>
    <row r="769" spans="1:58" ht="30" customHeight="1">
      <c r="A769" s="108"/>
      <c r="B769" s="108"/>
      <c r="C769" s="108"/>
      <c r="D769" s="106"/>
      <c r="E769" s="108"/>
      <c r="F769" s="108"/>
      <c r="G769" s="106"/>
      <c r="H769" s="106"/>
      <c r="I769" s="106"/>
      <c r="J769" s="106"/>
      <c r="K769" s="106"/>
      <c r="L769" s="106"/>
      <c r="M769" s="108"/>
      <c r="N769" s="108"/>
      <c r="O769" s="108"/>
      <c r="P769" s="191"/>
      <c r="Q769" s="106"/>
      <c r="R769" s="108"/>
      <c r="S769" s="108"/>
      <c r="T769" s="108"/>
      <c r="U769" s="191"/>
      <c r="V769" s="191"/>
      <c r="W769" s="108"/>
      <c r="X769" s="108"/>
      <c r="Y769" s="108"/>
      <c r="Z769" s="108"/>
      <c r="AA769" s="108"/>
      <c r="AB769" s="108"/>
      <c r="AC769" s="108"/>
      <c r="AD769" s="191"/>
      <c r="AE769" s="108"/>
      <c r="AF769" s="108"/>
      <c r="AG769" s="108"/>
      <c r="AH769" s="191"/>
      <c r="AI769" s="108"/>
      <c r="AJ769" s="108"/>
      <c r="AK769" s="108"/>
      <c r="AL769" s="191"/>
      <c r="AM769" s="108"/>
      <c r="AN769" s="108"/>
      <c r="AO769" s="108"/>
      <c r="AP769" s="108"/>
      <c r="AQ769" s="108"/>
      <c r="AR769" s="108"/>
      <c r="AS769" s="108"/>
      <c r="AT769" s="108"/>
      <c r="AU769" s="108"/>
      <c r="AV769" s="108"/>
      <c r="AW769" s="108"/>
      <c r="AX769" s="108"/>
      <c r="AY769" s="108"/>
      <c r="AZ769" s="108"/>
      <c r="BA769" s="108"/>
      <c r="BB769" s="108"/>
      <c r="BC769" s="108"/>
      <c r="BD769" s="108"/>
      <c r="BE769" s="108"/>
      <c r="BF769" s="108"/>
    </row>
    <row r="770" spans="1:58" ht="30" customHeight="1">
      <c r="A770" s="108"/>
      <c r="B770" s="108"/>
      <c r="C770" s="108"/>
      <c r="D770" s="106"/>
      <c r="E770" s="108"/>
      <c r="F770" s="108"/>
      <c r="G770" s="106"/>
      <c r="H770" s="106"/>
      <c r="I770" s="106"/>
      <c r="J770" s="106"/>
      <c r="K770" s="106"/>
      <c r="L770" s="106"/>
      <c r="M770" s="108"/>
      <c r="N770" s="108"/>
      <c r="O770" s="108"/>
      <c r="P770" s="191"/>
      <c r="Q770" s="106"/>
      <c r="R770" s="108"/>
      <c r="S770" s="108"/>
      <c r="T770" s="108"/>
      <c r="U770" s="191"/>
      <c r="V770" s="191"/>
      <c r="W770" s="108"/>
      <c r="X770" s="108"/>
      <c r="Y770" s="108"/>
      <c r="Z770" s="108"/>
      <c r="AA770" s="108"/>
      <c r="AB770" s="108"/>
      <c r="AC770" s="108"/>
      <c r="AD770" s="191"/>
      <c r="AE770" s="108"/>
      <c r="AF770" s="108"/>
      <c r="AG770" s="108"/>
      <c r="AH770" s="191"/>
      <c r="AI770" s="108"/>
      <c r="AJ770" s="108"/>
      <c r="AK770" s="108"/>
      <c r="AL770" s="191"/>
      <c r="AM770" s="108"/>
      <c r="AN770" s="108"/>
      <c r="AO770" s="108"/>
      <c r="AP770" s="108"/>
      <c r="AQ770" s="108"/>
      <c r="AR770" s="108"/>
      <c r="AS770" s="108"/>
      <c r="AT770" s="108"/>
      <c r="AU770" s="108"/>
      <c r="AV770" s="108"/>
      <c r="AW770" s="108"/>
      <c r="AX770" s="108"/>
      <c r="AY770" s="108"/>
      <c r="AZ770" s="108"/>
      <c r="BA770" s="108"/>
      <c r="BB770" s="108"/>
      <c r="BC770" s="108"/>
      <c r="BD770" s="108"/>
      <c r="BE770" s="108"/>
      <c r="BF770" s="108"/>
    </row>
    <row r="771" spans="1:58" ht="30" customHeight="1">
      <c r="A771" s="108"/>
      <c r="B771" s="108"/>
      <c r="C771" s="108"/>
      <c r="D771" s="106"/>
      <c r="E771" s="108"/>
      <c r="F771" s="108"/>
      <c r="G771" s="106"/>
      <c r="H771" s="106"/>
      <c r="I771" s="106"/>
      <c r="J771" s="106"/>
      <c r="K771" s="106"/>
      <c r="L771" s="106"/>
      <c r="M771" s="108"/>
      <c r="N771" s="108"/>
      <c r="O771" s="108"/>
      <c r="P771" s="191"/>
      <c r="Q771" s="106"/>
      <c r="R771" s="108"/>
      <c r="S771" s="108"/>
      <c r="T771" s="108"/>
      <c r="U771" s="191"/>
      <c r="V771" s="191"/>
      <c r="W771" s="108"/>
      <c r="X771" s="108"/>
      <c r="Y771" s="108"/>
      <c r="Z771" s="108"/>
      <c r="AA771" s="108"/>
      <c r="AB771" s="108"/>
      <c r="AC771" s="108"/>
      <c r="AD771" s="191"/>
      <c r="AE771" s="108"/>
      <c r="AF771" s="108"/>
      <c r="AG771" s="108"/>
      <c r="AH771" s="191"/>
      <c r="AI771" s="108"/>
      <c r="AJ771" s="108"/>
      <c r="AK771" s="108"/>
      <c r="AL771" s="191"/>
      <c r="AM771" s="108"/>
      <c r="AN771" s="108"/>
      <c r="AO771" s="108"/>
      <c r="AP771" s="108"/>
      <c r="AQ771" s="108"/>
      <c r="AR771" s="108"/>
      <c r="AS771" s="108"/>
      <c r="AT771" s="108"/>
      <c r="AU771" s="108"/>
      <c r="AV771" s="108"/>
      <c r="AW771" s="108"/>
      <c r="AX771" s="108"/>
      <c r="AY771" s="108"/>
      <c r="AZ771" s="108"/>
      <c r="BA771" s="108"/>
      <c r="BB771" s="108"/>
      <c r="BC771" s="108"/>
      <c r="BD771" s="108"/>
      <c r="BE771" s="108"/>
      <c r="BF771" s="108"/>
    </row>
    <row r="772" spans="1:58" ht="30" customHeight="1">
      <c r="A772" s="108"/>
      <c r="B772" s="108"/>
      <c r="C772" s="108"/>
      <c r="D772" s="106"/>
      <c r="E772" s="108"/>
      <c r="F772" s="108"/>
      <c r="G772" s="106"/>
      <c r="H772" s="106"/>
      <c r="I772" s="106"/>
      <c r="J772" s="106"/>
      <c r="K772" s="106"/>
      <c r="L772" s="106"/>
      <c r="M772" s="108"/>
      <c r="N772" s="108"/>
      <c r="O772" s="108"/>
      <c r="P772" s="191"/>
      <c r="Q772" s="106"/>
      <c r="R772" s="108"/>
      <c r="S772" s="108"/>
      <c r="T772" s="108"/>
      <c r="U772" s="191"/>
      <c r="V772" s="191"/>
      <c r="W772" s="108"/>
      <c r="X772" s="108"/>
      <c r="Y772" s="108"/>
      <c r="Z772" s="108"/>
      <c r="AA772" s="108"/>
      <c r="AB772" s="108"/>
      <c r="AC772" s="108"/>
      <c r="AD772" s="191"/>
      <c r="AE772" s="108"/>
      <c r="AF772" s="108"/>
      <c r="AG772" s="108"/>
      <c r="AH772" s="191"/>
      <c r="AI772" s="108"/>
      <c r="AJ772" s="108"/>
      <c r="AK772" s="108"/>
      <c r="AL772" s="191"/>
      <c r="AM772" s="108"/>
      <c r="AN772" s="108"/>
      <c r="AO772" s="108"/>
      <c r="AP772" s="108"/>
      <c r="AQ772" s="108"/>
      <c r="AR772" s="108"/>
      <c r="AS772" s="108"/>
      <c r="AT772" s="108"/>
      <c r="AU772" s="108"/>
      <c r="AV772" s="108"/>
      <c r="AW772" s="108"/>
      <c r="AX772" s="108"/>
      <c r="AY772" s="108"/>
      <c r="AZ772" s="108"/>
      <c r="BA772" s="108"/>
      <c r="BB772" s="108"/>
      <c r="BC772" s="108"/>
      <c r="BD772" s="108"/>
      <c r="BE772" s="108"/>
      <c r="BF772" s="108"/>
    </row>
    <row r="773" spans="1:58" ht="30" customHeight="1">
      <c r="A773" s="108"/>
      <c r="B773" s="108"/>
      <c r="C773" s="108"/>
      <c r="D773" s="106"/>
      <c r="E773" s="108"/>
      <c r="F773" s="108"/>
      <c r="G773" s="106"/>
      <c r="H773" s="106"/>
      <c r="I773" s="106"/>
      <c r="J773" s="106"/>
      <c r="K773" s="106"/>
      <c r="L773" s="106"/>
      <c r="M773" s="108"/>
      <c r="N773" s="108"/>
      <c r="O773" s="108"/>
      <c r="P773" s="191"/>
      <c r="Q773" s="106"/>
      <c r="R773" s="108"/>
      <c r="S773" s="108"/>
      <c r="T773" s="108"/>
      <c r="U773" s="191"/>
      <c r="V773" s="191"/>
      <c r="W773" s="108"/>
      <c r="X773" s="108"/>
      <c r="Y773" s="108"/>
      <c r="Z773" s="108"/>
      <c r="AA773" s="108"/>
      <c r="AB773" s="108"/>
      <c r="AC773" s="108"/>
      <c r="AD773" s="191"/>
      <c r="AE773" s="108"/>
      <c r="AF773" s="108"/>
      <c r="AG773" s="108"/>
      <c r="AH773" s="191"/>
      <c r="AI773" s="108"/>
      <c r="AJ773" s="108"/>
      <c r="AK773" s="108"/>
      <c r="AL773" s="191"/>
      <c r="AM773" s="108"/>
      <c r="AN773" s="108"/>
      <c r="AO773" s="108"/>
      <c r="AP773" s="108"/>
      <c r="AQ773" s="108"/>
      <c r="AR773" s="108"/>
      <c r="AS773" s="108"/>
      <c r="AT773" s="108"/>
      <c r="AU773" s="108"/>
      <c r="AV773" s="108"/>
      <c r="AW773" s="108"/>
      <c r="AX773" s="108"/>
      <c r="AY773" s="108"/>
      <c r="AZ773" s="108"/>
      <c r="BA773" s="108"/>
      <c r="BB773" s="108"/>
      <c r="BC773" s="108"/>
      <c r="BD773" s="108"/>
      <c r="BE773" s="108"/>
      <c r="BF773" s="108"/>
    </row>
    <row r="774" spans="1:58" ht="30" customHeight="1">
      <c r="A774" s="108"/>
      <c r="B774" s="108"/>
      <c r="C774" s="108"/>
      <c r="D774" s="106"/>
      <c r="E774" s="108"/>
      <c r="F774" s="108"/>
      <c r="G774" s="106"/>
      <c r="H774" s="106"/>
      <c r="I774" s="106"/>
      <c r="J774" s="106"/>
      <c r="K774" s="106"/>
      <c r="L774" s="106"/>
      <c r="M774" s="108"/>
      <c r="N774" s="108"/>
      <c r="O774" s="108"/>
      <c r="P774" s="191"/>
      <c r="Q774" s="106"/>
      <c r="R774" s="108"/>
      <c r="S774" s="108"/>
      <c r="T774" s="108"/>
      <c r="U774" s="191"/>
      <c r="V774" s="191"/>
      <c r="W774" s="108"/>
      <c r="X774" s="108"/>
      <c r="Y774" s="108"/>
      <c r="Z774" s="108"/>
      <c r="AA774" s="108"/>
      <c r="AB774" s="108"/>
      <c r="AC774" s="108"/>
      <c r="AD774" s="191"/>
      <c r="AE774" s="108"/>
      <c r="AF774" s="108"/>
      <c r="AG774" s="108"/>
      <c r="AH774" s="191"/>
      <c r="AI774" s="108"/>
      <c r="AJ774" s="108"/>
      <c r="AK774" s="108"/>
      <c r="AL774" s="191"/>
      <c r="AM774" s="108"/>
      <c r="AN774" s="108"/>
      <c r="AO774" s="108"/>
      <c r="AP774" s="108"/>
      <c r="AQ774" s="108"/>
      <c r="AR774" s="108"/>
      <c r="AS774" s="108"/>
      <c r="AT774" s="108"/>
      <c r="AU774" s="108"/>
      <c r="AV774" s="108"/>
      <c r="AW774" s="108"/>
      <c r="AX774" s="108"/>
      <c r="AY774" s="108"/>
      <c r="AZ774" s="108"/>
      <c r="BA774" s="108"/>
      <c r="BB774" s="108"/>
      <c r="BC774" s="108"/>
      <c r="BD774" s="108"/>
      <c r="BE774" s="108"/>
      <c r="BF774" s="108"/>
    </row>
    <row r="775" spans="1:58" ht="30" customHeight="1">
      <c r="A775" s="108"/>
      <c r="B775" s="108"/>
      <c r="C775" s="108"/>
      <c r="D775" s="106"/>
      <c r="E775" s="108"/>
      <c r="F775" s="108"/>
      <c r="G775" s="106"/>
      <c r="H775" s="106"/>
      <c r="I775" s="106"/>
      <c r="J775" s="106"/>
      <c r="K775" s="106"/>
      <c r="L775" s="106"/>
      <c r="M775" s="108"/>
      <c r="N775" s="108"/>
      <c r="O775" s="108"/>
      <c r="P775" s="191"/>
      <c r="Q775" s="106"/>
      <c r="R775" s="108"/>
      <c r="S775" s="108"/>
      <c r="T775" s="108"/>
      <c r="U775" s="191"/>
      <c r="V775" s="191"/>
      <c r="W775" s="108"/>
      <c r="X775" s="108"/>
      <c r="Y775" s="108"/>
      <c r="Z775" s="108"/>
      <c r="AA775" s="108"/>
      <c r="AB775" s="108"/>
      <c r="AC775" s="108"/>
      <c r="AD775" s="191"/>
      <c r="AE775" s="108"/>
      <c r="AF775" s="108"/>
      <c r="AG775" s="108"/>
      <c r="AH775" s="191"/>
      <c r="AI775" s="108"/>
      <c r="AJ775" s="108"/>
      <c r="AK775" s="108"/>
      <c r="AL775" s="191"/>
      <c r="AM775" s="108"/>
      <c r="AN775" s="108"/>
      <c r="AO775" s="108"/>
      <c r="AP775" s="108"/>
      <c r="AQ775" s="108"/>
      <c r="AR775" s="108"/>
      <c r="AS775" s="108"/>
      <c r="AT775" s="108"/>
      <c r="AU775" s="108"/>
      <c r="AV775" s="108"/>
      <c r="AW775" s="108"/>
      <c r="AX775" s="108"/>
      <c r="AY775" s="108"/>
      <c r="AZ775" s="108"/>
      <c r="BA775" s="108"/>
      <c r="BB775" s="108"/>
      <c r="BC775" s="108"/>
      <c r="BD775" s="108"/>
      <c r="BE775" s="108"/>
      <c r="BF775" s="108"/>
    </row>
    <row r="776" spans="1:58" ht="30" customHeight="1">
      <c r="A776" s="108"/>
      <c r="B776" s="108"/>
      <c r="C776" s="108"/>
      <c r="D776" s="106"/>
      <c r="E776" s="108"/>
      <c r="F776" s="108"/>
      <c r="G776" s="106"/>
      <c r="H776" s="106"/>
      <c r="I776" s="106"/>
      <c r="J776" s="106"/>
      <c r="K776" s="106"/>
      <c r="L776" s="106"/>
      <c r="M776" s="108"/>
      <c r="N776" s="108"/>
      <c r="O776" s="108"/>
      <c r="P776" s="191"/>
      <c r="Q776" s="106"/>
      <c r="R776" s="108"/>
      <c r="S776" s="108"/>
      <c r="T776" s="108"/>
      <c r="U776" s="191"/>
      <c r="V776" s="191"/>
      <c r="W776" s="108"/>
      <c r="X776" s="108"/>
      <c r="Y776" s="108"/>
      <c r="Z776" s="108"/>
      <c r="AA776" s="108"/>
      <c r="AB776" s="108"/>
      <c r="AC776" s="108"/>
      <c r="AD776" s="191"/>
      <c r="AE776" s="108"/>
      <c r="AF776" s="108"/>
      <c r="AG776" s="108"/>
      <c r="AH776" s="191"/>
      <c r="AI776" s="108"/>
      <c r="AJ776" s="108"/>
      <c r="AK776" s="108"/>
      <c r="AL776" s="191"/>
      <c r="AM776" s="108"/>
      <c r="AN776" s="108"/>
      <c r="AO776" s="108"/>
      <c r="AP776" s="108"/>
      <c r="AQ776" s="108"/>
      <c r="AR776" s="108"/>
      <c r="AS776" s="108"/>
      <c r="AT776" s="108"/>
      <c r="AU776" s="108"/>
      <c r="AV776" s="108"/>
      <c r="AW776" s="108"/>
      <c r="AX776" s="108"/>
      <c r="AY776" s="108"/>
      <c r="AZ776" s="108"/>
      <c r="BA776" s="108"/>
      <c r="BB776" s="108"/>
      <c r="BC776" s="108"/>
      <c r="BD776" s="108"/>
      <c r="BE776" s="108"/>
      <c r="BF776" s="108"/>
    </row>
    <row r="777" spans="1:58" ht="30" customHeight="1">
      <c r="A777" s="108"/>
      <c r="B777" s="108"/>
      <c r="C777" s="108"/>
      <c r="D777" s="106"/>
      <c r="E777" s="108"/>
      <c r="F777" s="108"/>
      <c r="G777" s="106"/>
      <c r="H777" s="106"/>
      <c r="I777" s="106"/>
      <c r="J777" s="106"/>
      <c r="K777" s="106"/>
      <c r="L777" s="106"/>
      <c r="M777" s="108"/>
      <c r="N777" s="108"/>
      <c r="O777" s="108"/>
      <c r="P777" s="191"/>
      <c r="Q777" s="106"/>
      <c r="R777" s="108"/>
      <c r="S777" s="108"/>
      <c r="T777" s="108"/>
      <c r="U777" s="191"/>
      <c r="V777" s="191"/>
      <c r="W777" s="108"/>
      <c r="X777" s="108"/>
      <c r="Y777" s="108"/>
      <c r="Z777" s="108"/>
      <c r="AA777" s="108"/>
      <c r="AB777" s="108"/>
      <c r="AC777" s="108"/>
      <c r="AD777" s="191"/>
      <c r="AE777" s="108"/>
      <c r="AF777" s="108"/>
      <c r="AG777" s="108"/>
      <c r="AH777" s="191"/>
      <c r="AI777" s="108"/>
      <c r="AJ777" s="108"/>
      <c r="AK777" s="108"/>
      <c r="AL777" s="191"/>
      <c r="AM777" s="108"/>
      <c r="AN777" s="108"/>
      <c r="AO777" s="108"/>
      <c r="AP777" s="108"/>
      <c r="AQ777" s="108"/>
      <c r="AR777" s="108"/>
      <c r="AS777" s="108"/>
      <c r="AT777" s="108"/>
      <c r="AU777" s="108"/>
      <c r="AV777" s="108"/>
      <c r="AW777" s="108"/>
      <c r="AX777" s="108"/>
      <c r="AY777" s="108"/>
      <c r="AZ777" s="108"/>
      <c r="BA777" s="108"/>
      <c r="BB777" s="108"/>
      <c r="BC777" s="108"/>
      <c r="BD777" s="108"/>
      <c r="BE777" s="108"/>
      <c r="BF777" s="108"/>
    </row>
    <row r="778" spans="1:58" ht="30" customHeight="1">
      <c r="A778" s="108"/>
      <c r="B778" s="108"/>
      <c r="C778" s="108"/>
      <c r="D778" s="106"/>
      <c r="E778" s="108"/>
      <c r="F778" s="108"/>
      <c r="G778" s="106"/>
      <c r="H778" s="106"/>
      <c r="I778" s="106"/>
      <c r="J778" s="106"/>
      <c r="K778" s="106"/>
      <c r="L778" s="106"/>
      <c r="M778" s="108"/>
      <c r="N778" s="108"/>
      <c r="O778" s="108"/>
      <c r="P778" s="191"/>
      <c r="Q778" s="106"/>
      <c r="R778" s="108"/>
      <c r="S778" s="108"/>
      <c r="T778" s="108"/>
      <c r="U778" s="191"/>
      <c r="V778" s="191"/>
      <c r="W778" s="108"/>
      <c r="X778" s="108"/>
      <c r="Y778" s="108"/>
      <c r="Z778" s="108"/>
      <c r="AA778" s="108"/>
      <c r="AB778" s="108"/>
      <c r="AC778" s="108"/>
      <c r="AD778" s="191"/>
      <c r="AE778" s="108"/>
      <c r="AF778" s="108"/>
      <c r="AG778" s="108"/>
      <c r="AH778" s="191"/>
      <c r="AI778" s="108"/>
      <c r="AJ778" s="108"/>
      <c r="AK778" s="108"/>
      <c r="AL778" s="191"/>
      <c r="AM778" s="108"/>
      <c r="AN778" s="108"/>
      <c r="AO778" s="108"/>
      <c r="AP778" s="108"/>
      <c r="AQ778" s="108"/>
      <c r="AR778" s="108"/>
      <c r="AS778" s="108"/>
      <c r="AT778" s="108"/>
      <c r="AU778" s="108"/>
      <c r="AV778" s="108"/>
      <c r="AW778" s="108"/>
      <c r="AX778" s="108"/>
      <c r="AY778" s="108"/>
      <c r="AZ778" s="108"/>
      <c r="BA778" s="108"/>
      <c r="BB778" s="108"/>
      <c r="BC778" s="108"/>
      <c r="BD778" s="108"/>
      <c r="BE778" s="108"/>
      <c r="BF778" s="108"/>
    </row>
    <row r="779" spans="1:58" ht="30" customHeight="1">
      <c r="A779" s="108"/>
      <c r="B779" s="108"/>
      <c r="C779" s="108"/>
      <c r="D779" s="106"/>
      <c r="E779" s="108"/>
      <c r="F779" s="108"/>
      <c r="G779" s="106"/>
      <c r="H779" s="106"/>
      <c r="I779" s="106"/>
      <c r="J779" s="106"/>
      <c r="K779" s="106"/>
      <c r="L779" s="106"/>
      <c r="M779" s="108"/>
      <c r="N779" s="108"/>
      <c r="O779" s="108"/>
      <c r="P779" s="191"/>
      <c r="Q779" s="106"/>
      <c r="R779" s="108"/>
      <c r="S779" s="108"/>
      <c r="T779" s="108"/>
      <c r="U779" s="191"/>
      <c r="V779" s="191"/>
      <c r="W779" s="108"/>
      <c r="X779" s="108"/>
      <c r="Y779" s="108"/>
      <c r="Z779" s="108"/>
      <c r="AA779" s="108"/>
      <c r="AB779" s="108"/>
      <c r="AC779" s="108"/>
      <c r="AD779" s="191"/>
      <c r="AE779" s="108"/>
      <c r="AF779" s="108"/>
      <c r="AG779" s="108"/>
      <c r="AH779" s="191"/>
      <c r="AI779" s="108"/>
      <c r="AJ779" s="108"/>
      <c r="AK779" s="108"/>
      <c r="AL779" s="191"/>
      <c r="AM779" s="108"/>
      <c r="AN779" s="108"/>
      <c r="AO779" s="108"/>
      <c r="AP779" s="108"/>
      <c r="AQ779" s="108"/>
      <c r="AR779" s="108"/>
      <c r="AS779" s="108"/>
      <c r="AT779" s="108"/>
      <c r="AU779" s="108"/>
      <c r="AV779" s="108"/>
      <c r="AW779" s="108"/>
      <c r="AX779" s="108"/>
      <c r="AY779" s="108"/>
      <c r="AZ779" s="108"/>
      <c r="BA779" s="108"/>
      <c r="BB779" s="108"/>
      <c r="BC779" s="108"/>
      <c r="BD779" s="108"/>
      <c r="BE779" s="108"/>
      <c r="BF779" s="108"/>
    </row>
    <row r="780" spans="1:58" ht="30" customHeight="1">
      <c r="A780" s="108"/>
      <c r="B780" s="108"/>
      <c r="C780" s="108"/>
      <c r="D780" s="106"/>
      <c r="E780" s="108"/>
      <c r="F780" s="108"/>
      <c r="G780" s="106"/>
      <c r="H780" s="106"/>
      <c r="I780" s="106"/>
      <c r="J780" s="106"/>
      <c r="K780" s="106"/>
      <c r="L780" s="106"/>
      <c r="M780" s="108"/>
      <c r="N780" s="108"/>
      <c r="O780" s="108"/>
      <c r="P780" s="191"/>
      <c r="Q780" s="106"/>
      <c r="R780" s="108"/>
      <c r="S780" s="108"/>
      <c r="T780" s="108"/>
      <c r="U780" s="191"/>
      <c r="V780" s="191"/>
      <c r="W780" s="108"/>
      <c r="X780" s="108"/>
      <c r="Y780" s="108"/>
      <c r="Z780" s="108"/>
      <c r="AA780" s="108"/>
      <c r="AB780" s="108"/>
      <c r="AC780" s="108"/>
      <c r="AD780" s="191"/>
      <c r="AE780" s="108"/>
      <c r="AF780" s="108"/>
      <c r="AG780" s="108"/>
      <c r="AH780" s="191"/>
      <c r="AI780" s="108"/>
      <c r="AJ780" s="108"/>
      <c r="AK780" s="108"/>
      <c r="AL780" s="191"/>
      <c r="AM780" s="108"/>
      <c r="AN780" s="108"/>
      <c r="AO780" s="108"/>
      <c r="AP780" s="108"/>
      <c r="AQ780" s="108"/>
      <c r="AR780" s="108"/>
      <c r="AS780" s="108"/>
      <c r="AT780" s="108"/>
      <c r="AU780" s="108"/>
      <c r="AV780" s="108"/>
      <c r="AW780" s="108"/>
      <c r="AX780" s="108"/>
      <c r="AY780" s="108"/>
      <c r="AZ780" s="108"/>
      <c r="BA780" s="108"/>
      <c r="BB780" s="108"/>
      <c r="BC780" s="108"/>
      <c r="BD780" s="108"/>
      <c r="BE780" s="108"/>
      <c r="BF780" s="108"/>
    </row>
    <row r="781" spans="1:58" ht="30" customHeight="1">
      <c r="A781" s="108"/>
      <c r="B781" s="108"/>
      <c r="C781" s="108"/>
      <c r="D781" s="106"/>
      <c r="E781" s="108"/>
      <c r="F781" s="108"/>
      <c r="G781" s="106"/>
      <c r="H781" s="106"/>
      <c r="I781" s="106"/>
      <c r="J781" s="106"/>
      <c r="K781" s="106"/>
      <c r="L781" s="106"/>
      <c r="M781" s="108"/>
      <c r="N781" s="108"/>
      <c r="O781" s="108"/>
      <c r="P781" s="191"/>
      <c r="Q781" s="106"/>
      <c r="R781" s="108"/>
      <c r="S781" s="108"/>
      <c r="T781" s="108"/>
      <c r="U781" s="191"/>
      <c r="V781" s="191"/>
      <c r="W781" s="108"/>
      <c r="X781" s="108"/>
      <c r="Y781" s="108"/>
      <c r="Z781" s="108"/>
      <c r="AA781" s="108"/>
      <c r="AB781" s="108"/>
      <c r="AC781" s="108"/>
      <c r="AD781" s="191"/>
      <c r="AE781" s="108"/>
      <c r="AF781" s="108"/>
      <c r="AG781" s="108"/>
      <c r="AH781" s="191"/>
      <c r="AI781" s="108"/>
      <c r="AJ781" s="108"/>
      <c r="AK781" s="108"/>
      <c r="AL781" s="191"/>
      <c r="AM781" s="108"/>
      <c r="AN781" s="108"/>
      <c r="AO781" s="108"/>
      <c r="AP781" s="108"/>
      <c r="AQ781" s="108"/>
      <c r="AR781" s="108"/>
      <c r="AS781" s="108"/>
      <c r="AT781" s="108"/>
      <c r="AU781" s="108"/>
      <c r="AV781" s="108"/>
      <c r="AW781" s="108"/>
      <c r="AX781" s="108"/>
      <c r="AY781" s="108"/>
      <c r="AZ781" s="108"/>
      <c r="BA781" s="108"/>
      <c r="BB781" s="108"/>
      <c r="BC781" s="108"/>
      <c r="BD781" s="108"/>
      <c r="BE781" s="108"/>
      <c r="BF781" s="108"/>
    </row>
    <row r="782" spans="1:58" ht="30" customHeight="1">
      <c r="A782" s="108"/>
      <c r="B782" s="108"/>
      <c r="C782" s="108"/>
      <c r="D782" s="106"/>
      <c r="E782" s="108"/>
      <c r="F782" s="108"/>
      <c r="G782" s="106"/>
      <c r="H782" s="106"/>
      <c r="I782" s="106"/>
      <c r="J782" s="106"/>
      <c r="K782" s="106"/>
      <c r="L782" s="106"/>
      <c r="M782" s="108"/>
      <c r="N782" s="108"/>
      <c r="O782" s="108"/>
      <c r="P782" s="191"/>
      <c r="Q782" s="106"/>
      <c r="R782" s="108"/>
      <c r="S782" s="108"/>
      <c r="T782" s="108"/>
      <c r="U782" s="191"/>
      <c r="V782" s="191"/>
      <c r="W782" s="108"/>
      <c r="X782" s="108"/>
      <c r="Y782" s="108"/>
      <c r="Z782" s="108"/>
      <c r="AA782" s="108"/>
      <c r="AB782" s="108"/>
      <c r="AC782" s="108"/>
      <c r="AD782" s="191"/>
      <c r="AE782" s="108"/>
      <c r="AF782" s="108"/>
      <c r="AG782" s="108"/>
      <c r="AH782" s="191"/>
      <c r="AI782" s="108"/>
      <c r="AJ782" s="108"/>
      <c r="AK782" s="108"/>
      <c r="AL782" s="191"/>
      <c r="AM782" s="108"/>
      <c r="AN782" s="108"/>
      <c r="AO782" s="108"/>
      <c r="AP782" s="108"/>
      <c r="AQ782" s="108"/>
      <c r="AR782" s="108"/>
      <c r="AS782" s="108"/>
      <c r="AT782" s="108"/>
      <c r="AU782" s="108"/>
      <c r="AV782" s="108"/>
      <c r="AW782" s="108"/>
      <c r="AX782" s="108"/>
      <c r="AY782" s="108"/>
      <c r="AZ782" s="108"/>
      <c r="BA782" s="108"/>
      <c r="BB782" s="108"/>
      <c r="BC782" s="108"/>
      <c r="BD782" s="108"/>
      <c r="BE782" s="108"/>
      <c r="BF782" s="108"/>
    </row>
    <row r="783" spans="1:58" ht="30" customHeight="1">
      <c r="A783" s="108"/>
      <c r="B783" s="108"/>
      <c r="C783" s="108"/>
      <c r="D783" s="106"/>
      <c r="E783" s="108"/>
      <c r="F783" s="108"/>
      <c r="G783" s="106"/>
      <c r="H783" s="106"/>
      <c r="I783" s="106"/>
      <c r="J783" s="106"/>
      <c r="K783" s="106"/>
      <c r="L783" s="106"/>
      <c r="M783" s="108"/>
      <c r="N783" s="108"/>
      <c r="O783" s="108"/>
      <c r="P783" s="191"/>
      <c r="Q783" s="106"/>
      <c r="R783" s="108"/>
      <c r="S783" s="108"/>
      <c r="T783" s="108"/>
      <c r="U783" s="191"/>
      <c r="V783" s="191"/>
      <c r="W783" s="108"/>
      <c r="X783" s="108"/>
      <c r="Y783" s="108"/>
      <c r="Z783" s="108"/>
      <c r="AA783" s="108"/>
      <c r="AB783" s="108"/>
      <c r="AC783" s="108"/>
      <c r="AD783" s="191"/>
      <c r="AE783" s="108"/>
      <c r="AF783" s="108"/>
      <c r="AG783" s="108"/>
      <c r="AH783" s="191"/>
      <c r="AI783" s="108"/>
      <c r="AJ783" s="108"/>
      <c r="AK783" s="108"/>
      <c r="AL783" s="191"/>
      <c r="AM783" s="108"/>
      <c r="AN783" s="108"/>
      <c r="AO783" s="108"/>
      <c r="AP783" s="108"/>
      <c r="AQ783" s="108"/>
      <c r="AR783" s="108"/>
      <c r="AS783" s="108"/>
      <c r="AT783" s="108"/>
      <c r="AU783" s="108"/>
      <c r="AV783" s="108"/>
      <c r="AW783" s="108"/>
      <c r="AX783" s="108"/>
      <c r="AY783" s="108"/>
      <c r="AZ783" s="108"/>
      <c r="BA783" s="108"/>
      <c r="BB783" s="108"/>
      <c r="BC783" s="108"/>
      <c r="BD783" s="108"/>
      <c r="BE783" s="108"/>
      <c r="BF783" s="108"/>
    </row>
    <row r="784" spans="1:58" ht="30" customHeight="1">
      <c r="A784" s="108"/>
      <c r="B784" s="108"/>
      <c r="C784" s="108"/>
      <c r="D784" s="106"/>
      <c r="E784" s="108"/>
      <c r="F784" s="108"/>
      <c r="G784" s="106"/>
      <c r="H784" s="106"/>
      <c r="I784" s="106"/>
      <c r="J784" s="106"/>
      <c r="K784" s="106"/>
      <c r="L784" s="106"/>
      <c r="M784" s="108"/>
      <c r="N784" s="108"/>
      <c r="O784" s="108"/>
      <c r="P784" s="191"/>
      <c r="Q784" s="106"/>
      <c r="R784" s="108"/>
      <c r="S784" s="108"/>
      <c r="T784" s="108"/>
      <c r="U784" s="191"/>
      <c r="V784" s="191"/>
      <c r="W784" s="108"/>
      <c r="X784" s="108"/>
      <c r="Y784" s="108"/>
      <c r="Z784" s="108"/>
      <c r="AA784" s="108"/>
      <c r="AB784" s="108"/>
      <c r="AC784" s="108"/>
      <c r="AD784" s="191"/>
      <c r="AE784" s="108"/>
      <c r="AF784" s="108"/>
      <c r="AG784" s="108"/>
      <c r="AH784" s="191"/>
      <c r="AI784" s="108"/>
      <c r="AJ784" s="108"/>
      <c r="AK784" s="108"/>
      <c r="AL784" s="191"/>
      <c r="AM784" s="108"/>
      <c r="AN784" s="108"/>
      <c r="AO784" s="108"/>
      <c r="AP784" s="108"/>
      <c r="AQ784" s="108"/>
      <c r="AR784" s="108"/>
      <c r="AS784" s="108"/>
      <c r="AT784" s="108"/>
      <c r="AU784" s="108"/>
      <c r="AV784" s="108"/>
      <c r="AW784" s="108"/>
      <c r="AX784" s="108"/>
      <c r="AY784" s="108"/>
      <c r="AZ784" s="108"/>
      <c r="BA784" s="108"/>
      <c r="BB784" s="108"/>
      <c r="BC784" s="108"/>
      <c r="BD784" s="108"/>
      <c r="BE784" s="108"/>
      <c r="BF784" s="108"/>
    </row>
    <row r="785" spans="1:58" ht="30" customHeight="1">
      <c r="A785" s="108"/>
      <c r="B785" s="108"/>
      <c r="C785" s="108"/>
      <c r="D785" s="106"/>
      <c r="E785" s="108"/>
      <c r="F785" s="108"/>
      <c r="G785" s="106"/>
      <c r="H785" s="106"/>
      <c r="I785" s="106"/>
      <c r="J785" s="106"/>
      <c r="K785" s="106"/>
      <c r="L785" s="106"/>
      <c r="M785" s="108"/>
      <c r="N785" s="108"/>
      <c r="O785" s="108"/>
      <c r="P785" s="191"/>
      <c r="Q785" s="106"/>
      <c r="R785" s="108"/>
      <c r="S785" s="108"/>
      <c r="T785" s="108"/>
      <c r="U785" s="191"/>
      <c r="V785" s="191"/>
      <c r="W785" s="108"/>
      <c r="X785" s="108"/>
      <c r="Y785" s="108"/>
      <c r="Z785" s="108"/>
      <c r="AA785" s="108"/>
      <c r="AB785" s="108"/>
      <c r="AC785" s="108"/>
      <c r="AD785" s="191"/>
      <c r="AE785" s="108"/>
      <c r="AF785" s="108"/>
      <c r="AG785" s="108"/>
      <c r="AH785" s="191"/>
      <c r="AI785" s="108"/>
      <c r="AJ785" s="108"/>
      <c r="AK785" s="108"/>
      <c r="AL785" s="191"/>
      <c r="AM785" s="108"/>
      <c r="AN785" s="108"/>
      <c r="AO785" s="108"/>
      <c r="AP785" s="108"/>
      <c r="AQ785" s="108"/>
      <c r="AR785" s="108"/>
      <c r="AS785" s="108"/>
      <c r="AT785" s="108"/>
      <c r="AU785" s="108"/>
      <c r="AV785" s="108"/>
      <c r="AW785" s="108"/>
      <c r="AX785" s="108"/>
      <c r="AY785" s="108"/>
      <c r="AZ785" s="108"/>
      <c r="BA785" s="108"/>
      <c r="BB785" s="108"/>
      <c r="BC785" s="108"/>
      <c r="BD785" s="108"/>
      <c r="BE785" s="108"/>
      <c r="BF785" s="108"/>
    </row>
    <row r="786" spans="1:58" ht="30" customHeight="1">
      <c r="A786" s="108"/>
      <c r="B786" s="108"/>
      <c r="C786" s="108"/>
      <c r="D786" s="106"/>
      <c r="E786" s="108"/>
      <c r="F786" s="108"/>
      <c r="G786" s="106"/>
      <c r="H786" s="106"/>
      <c r="I786" s="106"/>
      <c r="J786" s="106"/>
      <c r="K786" s="106"/>
      <c r="L786" s="106"/>
      <c r="M786" s="108"/>
      <c r="N786" s="108"/>
      <c r="O786" s="108"/>
      <c r="P786" s="191"/>
      <c r="Q786" s="106"/>
      <c r="R786" s="108"/>
      <c r="S786" s="108"/>
      <c r="T786" s="108"/>
      <c r="U786" s="191"/>
      <c r="V786" s="191"/>
      <c r="W786" s="108"/>
      <c r="X786" s="108"/>
      <c r="Y786" s="108"/>
      <c r="Z786" s="108"/>
      <c r="AA786" s="108"/>
      <c r="AB786" s="108"/>
      <c r="AC786" s="108"/>
      <c r="AD786" s="191"/>
      <c r="AE786" s="108"/>
      <c r="AF786" s="108"/>
      <c r="AG786" s="108"/>
      <c r="AH786" s="191"/>
      <c r="AI786" s="108"/>
      <c r="AJ786" s="108"/>
      <c r="AK786" s="108"/>
      <c r="AL786" s="191"/>
      <c r="AM786" s="108"/>
      <c r="AN786" s="108"/>
      <c r="AO786" s="108"/>
      <c r="AP786" s="108"/>
      <c r="AQ786" s="108"/>
      <c r="AR786" s="108"/>
      <c r="AS786" s="108"/>
      <c r="AT786" s="108"/>
      <c r="AU786" s="108"/>
      <c r="AV786" s="108"/>
      <c r="AW786" s="108"/>
      <c r="AX786" s="108"/>
      <c r="AY786" s="108"/>
      <c r="AZ786" s="108"/>
      <c r="BA786" s="108"/>
      <c r="BB786" s="108"/>
      <c r="BC786" s="108"/>
      <c r="BD786" s="108"/>
      <c r="BE786" s="108"/>
      <c r="BF786" s="108"/>
    </row>
    <row r="787" spans="1:58" ht="30" customHeight="1">
      <c r="A787" s="108"/>
      <c r="B787" s="108"/>
      <c r="C787" s="108"/>
      <c r="D787" s="106"/>
      <c r="E787" s="108"/>
      <c r="F787" s="108"/>
      <c r="G787" s="106"/>
      <c r="H787" s="106"/>
      <c r="I787" s="106"/>
      <c r="J787" s="106"/>
      <c r="K787" s="106"/>
      <c r="L787" s="106"/>
      <c r="M787" s="108"/>
      <c r="N787" s="108"/>
      <c r="O787" s="108"/>
      <c r="P787" s="191"/>
      <c r="Q787" s="106"/>
      <c r="R787" s="108"/>
      <c r="S787" s="108"/>
      <c r="T787" s="108"/>
      <c r="U787" s="191"/>
      <c r="V787" s="191"/>
      <c r="W787" s="108"/>
      <c r="X787" s="108"/>
      <c r="Y787" s="108"/>
      <c r="Z787" s="108"/>
      <c r="AA787" s="108"/>
      <c r="AB787" s="108"/>
      <c r="AC787" s="108"/>
      <c r="AD787" s="191"/>
      <c r="AE787" s="108"/>
      <c r="AF787" s="108"/>
      <c r="AG787" s="108"/>
      <c r="AH787" s="191"/>
      <c r="AI787" s="108"/>
      <c r="AJ787" s="108"/>
      <c r="AK787" s="108"/>
      <c r="AL787" s="191"/>
      <c r="AM787" s="108"/>
      <c r="AN787" s="108"/>
      <c r="AO787" s="108"/>
      <c r="AP787" s="108"/>
      <c r="AQ787" s="108"/>
      <c r="AR787" s="108"/>
      <c r="AS787" s="108"/>
      <c r="AT787" s="108"/>
      <c r="AU787" s="108"/>
      <c r="AV787" s="108"/>
      <c r="AW787" s="108"/>
      <c r="AX787" s="108"/>
      <c r="AY787" s="108"/>
      <c r="AZ787" s="108"/>
      <c r="BA787" s="108"/>
      <c r="BB787" s="108"/>
      <c r="BC787" s="108"/>
      <c r="BD787" s="108"/>
      <c r="BE787" s="108"/>
      <c r="BF787" s="108"/>
    </row>
    <row r="788" spans="1:58" ht="30" customHeight="1">
      <c r="A788" s="108"/>
      <c r="B788" s="108"/>
      <c r="C788" s="108"/>
      <c r="D788" s="106"/>
      <c r="E788" s="108"/>
      <c r="F788" s="108"/>
      <c r="G788" s="106"/>
      <c r="H788" s="106"/>
      <c r="I788" s="106"/>
      <c r="J788" s="106"/>
      <c r="K788" s="106"/>
      <c r="L788" s="106"/>
      <c r="M788" s="108"/>
      <c r="N788" s="108"/>
      <c r="O788" s="108"/>
      <c r="P788" s="191"/>
      <c r="Q788" s="106"/>
      <c r="R788" s="108"/>
      <c r="S788" s="108"/>
      <c r="T788" s="108"/>
      <c r="U788" s="191"/>
      <c r="V788" s="191"/>
      <c r="W788" s="108"/>
      <c r="X788" s="108"/>
      <c r="Y788" s="108"/>
      <c r="Z788" s="108"/>
      <c r="AA788" s="108"/>
      <c r="AB788" s="108"/>
      <c r="AC788" s="108"/>
      <c r="AD788" s="191"/>
      <c r="AE788" s="108"/>
      <c r="AF788" s="108"/>
      <c r="AG788" s="108"/>
      <c r="AH788" s="191"/>
      <c r="AI788" s="108"/>
      <c r="AJ788" s="108"/>
      <c r="AK788" s="108"/>
      <c r="AL788" s="191"/>
      <c r="AM788" s="108"/>
      <c r="AN788" s="108"/>
      <c r="AO788" s="108"/>
      <c r="AP788" s="108"/>
      <c r="AQ788" s="108"/>
      <c r="AR788" s="108"/>
      <c r="AS788" s="108"/>
      <c r="AT788" s="108"/>
      <c r="AU788" s="108"/>
      <c r="AV788" s="108"/>
      <c r="AW788" s="108"/>
      <c r="AX788" s="108"/>
      <c r="AY788" s="108"/>
      <c r="AZ788" s="108"/>
      <c r="BA788" s="108"/>
      <c r="BB788" s="108"/>
      <c r="BC788" s="108"/>
      <c r="BD788" s="108"/>
      <c r="BE788" s="108"/>
      <c r="BF788" s="108"/>
    </row>
    <row r="789" spans="1:58" ht="30" customHeight="1">
      <c r="A789" s="108"/>
      <c r="B789" s="108"/>
      <c r="C789" s="108"/>
      <c r="D789" s="106"/>
      <c r="E789" s="108"/>
      <c r="F789" s="108"/>
      <c r="G789" s="106"/>
      <c r="H789" s="106"/>
      <c r="I789" s="106"/>
      <c r="J789" s="106"/>
      <c r="K789" s="106"/>
      <c r="L789" s="106"/>
      <c r="M789" s="108"/>
      <c r="N789" s="108"/>
      <c r="O789" s="108"/>
      <c r="P789" s="191"/>
      <c r="Q789" s="106"/>
      <c r="R789" s="108"/>
      <c r="S789" s="108"/>
      <c r="T789" s="108"/>
      <c r="U789" s="191"/>
      <c r="V789" s="191"/>
      <c r="W789" s="108"/>
      <c r="X789" s="108"/>
      <c r="Y789" s="108"/>
      <c r="Z789" s="108"/>
      <c r="AA789" s="108"/>
      <c r="AB789" s="108"/>
      <c r="AC789" s="108"/>
      <c r="AD789" s="191"/>
      <c r="AE789" s="108"/>
      <c r="AF789" s="108"/>
      <c r="AG789" s="108"/>
      <c r="AH789" s="191"/>
      <c r="AI789" s="108"/>
      <c r="AJ789" s="108"/>
      <c r="AK789" s="108"/>
      <c r="AL789" s="191"/>
      <c r="AM789" s="108"/>
      <c r="AN789" s="108"/>
      <c r="AO789" s="108"/>
      <c r="AP789" s="108"/>
      <c r="AQ789" s="108"/>
      <c r="AR789" s="108"/>
      <c r="AS789" s="108"/>
      <c r="AT789" s="108"/>
      <c r="AU789" s="108"/>
      <c r="AV789" s="108"/>
      <c r="AW789" s="108"/>
      <c r="AX789" s="108"/>
      <c r="AY789" s="108"/>
      <c r="AZ789" s="108"/>
      <c r="BA789" s="108"/>
      <c r="BB789" s="108"/>
      <c r="BC789" s="108"/>
      <c r="BD789" s="108"/>
      <c r="BE789" s="108"/>
      <c r="BF789" s="108"/>
    </row>
    <row r="790" spans="1:58" ht="30" customHeight="1">
      <c r="A790" s="108"/>
      <c r="B790" s="108"/>
      <c r="C790" s="108"/>
      <c r="D790" s="106"/>
      <c r="E790" s="108"/>
      <c r="F790" s="108"/>
      <c r="G790" s="106"/>
      <c r="H790" s="106"/>
      <c r="I790" s="106"/>
      <c r="J790" s="106"/>
      <c r="K790" s="106"/>
      <c r="L790" s="106"/>
      <c r="M790" s="108"/>
      <c r="N790" s="108"/>
      <c r="O790" s="108"/>
      <c r="P790" s="191"/>
      <c r="Q790" s="106"/>
      <c r="R790" s="108"/>
      <c r="S790" s="108"/>
      <c r="T790" s="108"/>
      <c r="U790" s="191"/>
      <c r="V790" s="191"/>
      <c r="W790" s="108"/>
      <c r="X790" s="108"/>
      <c r="Y790" s="108"/>
      <c r="Z790" s="108"/>
      <c r="AA790" s="108"/>
      <c r="AB790" s="108"/>
      <c r="AC790" s="108"/>
      <c r="AD790" s="191"/>
      <c r="AE790" s="108"/>
      <c r="AF790" s="108"/>
      <c r="AG790" s="108"/>
      <c r="AH790" s="191"/>
      <c r="AI790" s="108"/>
      <c r="AJ790" s="108"/>
      <c r="AK790" s="108"/>
      <c r="AL790" s="191"/>
      <c r="AM790" s="108"/>
      <c r="AN790" s="108"/>
      <c r="AO790" s="108"/>
      <c r="AP790" s="108"/>
      <c r="AQ790" s="108"/>
      <c r="AR790" s="108"/>
      <c r="AS790" s="108"/>
      <c r="AT790" s="108"/>
      <c r="AU790" s="108"/>
      <c r="AV790" s="108"/>
      <c r="AW790" s="108"/>
      <c r="AX790" s="108"/>
      <c r="AY790" s="108"/>
      <c r="AZ790" s="108"/>
      <c r="BA790" s="108"/>
      <c r="BB790" s="108"/>
      <c r="BC790" s="108"/>
      <c r="BD790" s="108"/>
      <c r="BE790" s="108"/>
      <c r="BF790" s="108"/>
    </row>
    <row r="791" spans="1:58" ht="30" customHeight="1">
      <c r="A791" s="108"/>
      <c r="B791" s="108"/>
      <c r="C791" s="108"/>
      <c r="D791" s="106"/>
      <c r="E791" s="108"/>
      <c r="F791" s="108"/>
      <c r="G791" s="106"/>
      <c r="H791" s="106"/>
      <c r="I791" s="106"/>
      <c r="J791" s="106"/>
      <c r="K791" s="106"/>
      <c r="L791" s="106"/>
      <c r="M791" s="108"/>
      <c r="N791" s="108"/>
      <c r="O791" s="108"/>
      <c r="P791" s="191"/>
      <c r="Q791" s="106"/>
      <c r="R791" s="108"/>
      <c r="S791" s="108"/>
      <c r="T791" s="108"/>
      <c r="U791" s="191"/>
      <c r="V791" s="191"/>
      <c r="W791" s="108"/>
      <c r="X791" s="108"/>
      <c r="Y791" s="108"/>
      <c r="Z791" s="108"/>
      <c r="AA791" s="108"/>
      <c r="AB791" s="108"/>
      <c r="AC791" s="108"/>
      <c r="AD791" s="191"/>
      <c r="AE791" s="108"/>
      <c r="AF791" s="108"/>
      <c r="AG791" s="108"/>
      <c r="AH791" s="191"/>
      <c r="AI791" s="108"/>
      <c r="AJ791" s="108"/>
      <c r="AK791" s="108"/>
      <c r="AL791" s="191"/>
      <c r="AM791" s="108"/>
      <c r="AN791" s="108"/>
      <c r="AO791" s="108"/>
      <c r="AP791" s="108"/>
      <c r="AQ791" s="108"/>
      <c r="AR791" s="108"/>
      <c r="AS791" s="108"/>
      <c r="AT791" s="108"/>
      <c r="AU791" s="108"/>
      <c r="AV791" s="108"/>
      <c r="AW791" s="108"/>
      <c r="AX791" s="108"/>
      <c r="AY791" s="108"/>
      <c r="AZ791" s="108"/>
      <c r="BA791" s="108"/>
      <c r="BB791" s="108"/>
      <c r="BC791" s="108"/>
      <c r="BD791" s="108"/>
      <c r="BE791" s="108"/>
      <c r="BF791" s="108"/>
    </row>
    <row r="792" spans="1:58" ht="30" customHeight="1">
      <c r="A792" s="108"/>
      <c r="B792" s="108"/>
      <c r="C792" s="108"/>
      <c r="D792" s="106"/>
      <c r="E792" s="108"/>
      <c r="F792" s="108"/>
      <c r="G792" s="106"/>
      <c r="H792" s="106"/>
      <c r="I792" s="106"/>
      <c r="J792" s="106"/>
      <c r="K792" s="106"/>
      <c r="L792" s="106"/>
      <c r="M792" s="108"/>
      <c r="N792" s="108"/>
      <c r="O792" s="108"/>
      <c r="P792" s="191"/>
      <c r="Q792" s="106"/>
      <c r="R792" s="108"/>
      <c r="S792" s="108"/>
      <c r="T792" s="108"/>
      <c r="U792" s="191"/>
      <c r="V792" s="191"/>
      <c r="W792" s="108"/>
      <c r="X792" s="108"/>
      <c r="Y792" s="108"/>
      <c r="Z792" s="108"/>
      <c r="AA792" s="108"/>
      <c r="AB792" s="108"/>
      <c r="AC792" s="108"/>
      <c r="AD792" s="191"/>
      <c r="AE792" s="108"/>
      <c r="AF792" s="108"/>
      <c r="AG792" s="108"/>
      <c r="AH792" s="191"/>
      <c r="AI792" s="108"/>
      <c r="AJ792" s="108"/>
      <c r="AK792" s="108"/>
      <c r="AL792" s="191"/>
      <c r="AM792" s="108"/>
      <c r="AN792" s="108"/>
      <c r="AO792" s="108"/>
      <c r="AP792" s="108"/>
      <c r="AQ792" s="108"/>
      <c r="AR792" s="108"/>
      <c r="AS792" s="108"/>
      <c r="AT792" s="108"/>
      <c r="AU792" s="108"/>
      <c r="AV792" s="108"/>
      <c r="AW792" s="108"/>
      <c r="AX792" s="108"/>
      <c r="AY792" s="108"/>
      <c r="AZ792" s="108"/>
      <c r="BA792" s="108"/>
      <c r="BB792" s="108"/>
      <c r="BC792" s="108"/>
      <c r="BD792" s="108"/>
      <c r="BE792" s="108"/>
      <c r="BF792" s="108"/>
    </row>
    <row r="793" spans="1:58" ht="30" customHeight="1">
      <c r="A793" s="108"/>
      <c r="B793" s="108"/>
      <c r="C793" s="108"/>
      <c r="D793" s="106"/>
      <c r="E793" s="108"/>
      <c r="F793" s="108"/>
      <c r="G793" s="106"/>
      <c r="H793" s="106"/>
      <c r="I793" s="106"/>
      <c r="J793" s="106"/>
      <c r="K793" s="106"/>
      <c r="L793" s="106"/>
      <c r="M793" s="108"/>
      <c r="N793" s="108"/>
      <c r="O793" s="108"/>
      <c r="P793" s="191"/>
      <c r="Q793" s="106"/>
      <c r="R793" s="108"/>
      <c r="S793" s="108"/>
      <c r="T793" s="108"/>
      <c r="U793" s="191"/>
      <c r="V793" s="191"/>
      <c r="W793" s="108"/>
      <c r="X793" s="108"/>
      <c r="Y793" s="108"/>
      <c r="Z793" s="108"/>
      <c r="AA793" s="108"/>
      <c r="AB793" s="108"/>
      <c r="AC793" s="108"/>
      <c r="AD793" s="191"/>
      <c r="AE793" s="108"/>
      <c r="AF793" s="108"/>
      <c r="AG793" s="108"/>
      <c r="AH793" s="191"/>
      <c r="AI793" s="108"/>
      <c r="AJ793" s="108"/>
      <c r="AK793" s="108"/>
      <c r="AL793" s="191"/>
      <c r="AM793" s="108"/>
      <c r="AN793" s="108"/>
      <c r="AO793" s="108"/>
      <c r="AP793" s="108"/>
      <c r="AQ793" s="108"/>
      <c r="AR793" s="108"/>
      <c r="AS793" s="108"/>
      <c r="AT793" s="108"/>
      <c r="AU793" s="108"/>
      <c r="AV793" s="108"/>
      <c r="AW793" s="108"/>
      <c r="AX793" s="108"/>
      <c r="AY793" s="108"/>
      <c r="AZ793" s="108"/>
      <c r="BA793" s="108"/>
      <c r="BB793" s="108"/>
      <c r="BC793" s="108"/>
      <c r="BD793" s="108"/>
      <c r="BE793" s="108"/>
      <c r="BF793" s="108"/>
    </row>
    <row r="794" spans="1:58" ht="30" customHeight="1">
      <c r="A794" s="108"/>
      <c r="B794" s="108"/>
      <c r="C794" s="108"/>
      <c r="D794" s="106"/>
      <c r="E794" s="108"/>
      <c r="F794" s="108"/>
      <c r="G794" s="106"/>
      <c r="H794" s="106"/>
      <c r="I794" s="106"/>
      <c r="J794" s="106"/>
      <c r="K794" s="106"/>
      <c r="L794" s="106"/>
      <c r="M794" s="108"/>
      <c r="N794" s="108"/>
      <c r="O794" s="108"/>
      <c r="P794" s="191"/>
      <c r="Q794" s="106"/>
      <c r="R794" s="108"/>
      <c r="S794" s="108"/>
      <c r="T794" s="108"/>
      <c r="U794" s="191"/>
      <c r="V794" s="191"/>
      <c r="W794" s="108"/>
      <c r="X794" s="108"/>
      <c r="Y794" s="108"/>
      <c r="Z794" s="108"/>
      <c r="AA794" s="108"/>
      <c r="AB794" s="108"/>
      <c r="AC794" s="108"/>
      <c r="AD794" s="191"/>
      <c r="AE794" s="108"/>
      <c r="AF794" s="108"/>
      <c r="AG794" s="108"/>
      <c r="AH794" s="191"/>
      <c r="AI794" s="108"/>
      <c r="AJ794" s="108"/>
      <c r="AK794" s="108"/>
      <c r="AL794" s="191"/>
      <c r="AM794" s="108"/>
      <c r="AN794" s="108"/>
      <c r="AO794" s="108"/>
      <c r="AP794" s="108"/>
      <c r="AQ794" s="108"/>
      <c r="AR794" s="108"/>
      <c r="AS794" s="108"/>
      <c r="AT794" s="108"/>
      <c r="AU794" s="108"/>
      <c r="AV794" s="108"/>
      <c r="AW794" s="108"/>
      <c r="AX794" s="108"/>
      <c r="AY794" s="108"/>
      <c r="AZ794" s="108"/>
      <c r="BA794" s="108"/>
      <c r="BB794" s="108"/>
      <c r="BC794" s="108"/>
      <c r="BD794" s="108"/>
      <c r="BE794" s="108"/>
      <c r="BF794" s="108"/>
    </row>
    <row r="795" spans="1:58" ht="30" customHeight="1">
      <c r="A795" s="108"/>
      <c r="B795" s="108"/>
      <c r="C795" s="108"/>
      <c r="D795" s="106"/>
      <c r="E795" s="108"/>
      <c r="F795" s="108"/>
      <c r="G795" s="106"/>
      <c r="H795" s="106"/>
      <c r="I795" s="106"/>
      <c r="J795" s="106"/>
      <c r="K795" s="106"/>
      <c r="L795" s="106"/>
      <c r="M795" s="108"/>
      <c r="N795" s="108"/>
      <c r="O795" s="108"/>
      <c r="P795" s="191"/>
      <c r="Q795" s="106"/>
      <c r="R795" s="108"/>
      <c r="S795" s="108"/>
      <c r="T795" s="108"/>
      <c r="U795" s="191"/>
      <c r="V795" s="191"/>
      <c r="W795" s="108"/>
      <c r="X795" s="108"/>
      <c r="Y795" s="108"/>
      <c r="Z795" s="108"/>
      <c r="AA795" s="108"/>
      <c r="AB795" s="108"/>
      <c r="AC795" s="108"/>
      <c r="AD795" s="191"/>
      <c r="AE795" s="108"/>
      <c r="AF795" s="108"/>
      <c r="AG795" s="108"/>
      <c r="AH795" s="191"/>
      <c r="AI795" s="108"/>
      <c r="AJ795" s="108"/>
      <c r="AK795" s="108"/>
      <c r="AL795" s="191"/>
      <c r="AM795" s="108"/>
      <c r="AN795" s="108"/>
      <c r="AO795" s="108"/>
      <c r="AP795" s="108"/>
      <c r="AQ795" s="108"/>
      <c r="AR795" s="108"/>
      <c r="AS795" s="108"/>
      <c r="AT795" s="108"/>
      <c r="AU795" s="108"/>
      <c r="AV795" s="108"/>
      <c r="AW795" s="108"/>
      <c r="AX795" s="108"/>
      <c r="AY795" s="108"/>
      <c r="AZ795" s="108"/>
      <c r="BA795" s="108"/>
      <c r="BB795" s="108"/>
      <c r="BC795" s="108"/>
      <c r="BD795" s="108"/>
      <c r="BE795" s="108"/>
      <c r="BF795" s="108"/>
    </row>
    <row r="796" spans="1:58" ht="30" customHeight="1">
      <c r="A796" s="108"/>
      <c r="B796" s="108"/>
      <c r="C796" s="108"/>
      <c r="D796" s="106"/>
      <c r="E796" s="108"/>
      <c r="F796" s="108"/>
      <c r="G796" s="106"/>
      <c r="H796" s="106"/>
      <c r="I796" s="106"/>
      <c r="J796" s="106"/>
      <c r="K796" s="106"/>
      <c r="L796" s="106"/>
      <c r="M796" s="108"/>
      <c r="N796" s="108"/>
      <c r="O796" s="108"/>
      <c r="P796" s="191"/>
      <c r="Q796" s="106"/>
      <c r="R796" s="108"/>
      <c r="S796" s="108"/>
      <c r="T796" s="108"/>
      <c r="U796" s="191"/>
      <c r="V796" s="191"/>
      <c r="W796" s="108"/>
      <c r="X796" s="108"/>
      <c r="Y796" s="108"/>
      <c r="Z796" s="108"/>
      <c r="AA796" s="108"/>
      <c r="AB796" s="108"/>
      <c r="AC796" s="108"/>
      <c r="AD796" s="191"/>
      <c r="AE796" s="108"/>
      <c r="AF796" s="108"/>
      <c r="AG796" s="108"/>
      <c r="AH796" s="191"/>
      <c r="AI796" s="108"/>
      <c r="AJ796" s="108"/>
      <c r="AK796" s="108"/>
      <c r="AL796" s="191"/>
      <c r="AM796" s="108"/>
      <c r="AN796" s="108"/>
      <c r="AO796" s="108"/>
      <c r="AP796" s="108"/>
      <c r="AQ796" s="108"/>
      <c r="AR796" s="108"/>
      <c r="AS796" s="108"/>
      <c r="AT796" s="108"/>
      <c r="AU796" s="108"/>
      <c r="AV796" s="108"/>
      <c r="AW796" s="108"/>
      <c r="AX796" s="108"/>
      <c r="AY796" s="108"/>
      <c r="AZ796" s="108"/>
      <c r="BA796" s="108"/>
      <c r="BB796" s="108"/>
      <c r="BC796" s="108"/>
      <c r="BD796" s="108"/>
      <c r="BE796" s="108"/>
      <c r="BF796" s="108"/>
    </row>
    <row r="797" spans="1:58" ht="30" customHeight="1">
      <c r="A797" s="108"/>
      <c r="B797" s="108"/>
      <c r="C797" s="108"/>
      <c r="D797" s="106"/>
      <c r="E797" s="108"/>
      <c r="F797" s="108"/>
      <c r="G797" s="106"/>
      <c r="H797" s="106"/>
      <c r="I797" s="106"/>
      <c r="J797" s="106"/>
      <c r="K797" s="106"/>
      <c r="L797" s="106"/>
      <c r="M797" s="108"/>
      <c r="N797" s="108"/>
      <c r="O797" s="108"/>
      <c r="P797" s="191"/>
      <c r="Q797" s="106"/>
      <c r="R797" s="108"/>
      <c r="S797" s="108"/>
      <c r="T797" s="108"/>
      <c r="U797" s="191"/>
      <c r="V797" s="191"/>
      <c r="W797" s="108"/>
      <c r="X797" s="108"/>
      <c r="Y797" s="108"/>
      <c r="Z797" s="108"/>
      <c r="AA797" s="108"/>
      <c r="AB797" s="108"/>
      <c r="AC797" s="108"/>
      <c r="AD797" s="191"/>
      <c r="AE797" s="108"/>
      <c r="AF797" s="108"/>
      <c r="AG797" s="108"/>
      <c r="AH797" s="191"/>
      <c r="AI797" s="108"/>
      <c r="AJ797" s="108"/>
      <c r="AK797" s="108"/>
      <c r="AL797" s="191"/>
      <c r="AM797" s="108"/>
      <c r="AN797" s="108"/>
      <c r="AO797" s="108"/>
      <c r="AP797" s="108"/>
      <c r="AQ797" s="108"/>
      <c r="AR797" s="108"/>
      <c r="AS797" s="108"/>
      <c r="AT797" s="108"/>
      <c r="AU797" s="108"/>
      <c r="AV797" s="108"/>
      <c r="AW797" s="108"/>
      <c r="AX797" s="108"/>
      <c r="AY797" s="108"/>
      <c r="AZ797" s="108"/>
      <c r="BA797" s="108"/>
      <c r="BB797" s="108"/>
      <c r="BC797" s="108"/>
      <c r="BD797" s="108"/>
      <c r="BE797" s="108"/>
      <c r="BF797" s="108"/>
    </row>
    <row r="798" spans="1:58" ht="30" customHeight="1">
      <c r="A798" s="108"/>
      <c r="B798" s="108"/>
      <c r="C798" s="108"/>
      <c r="D798" s="106"/>
      <c r="E798" s="108"/>
      <c r="F798" s="108"/>
      <c r="G798" s="106"/>
      <c r="H798" s="106"/>
      <c r="I798" s="106"/>
      <c r="J798" s="106"/>
      <c r="K798" s="106"/>
      <c r="L798" s="106"/>
      <c r="M798" s="108"/>
      <c r="N798" s="108"/>
      <c r="O798" s="108"/>
      <c r="P798" s="191"/>
      <c r="Q798" s="106"/>
      <c r="R798" s="108"/>
      <c r="S798" s="108"/>
      <c r="T798" s="108"/>
      <c r="U798" s="191"/>
      <c r="V798" s="191"/>
      <c r="W798" s="108"/>
      <c r="X798" s="108"/>
      <c r="Y798" s="108"/>
      <c r="Z798" s="108"/>
      <c r="AA798" s="108"/>
      <c r="AB798" s="108"/>
      <c r="AC798" s="108"/>
      <c r="AD798" s="191"/>
      <c r="AE798" s="108"/>
      <c r="AF798" s="108"/>
      <c r="AG798" s="108"/>
      <c r="AH798" s="191"/>
      <c r="AI798" s="108"/>
      <c r="AJ798" s="108"/>
      <c r="AK798" s="108"/>
      <c r="AL798" s="191"/>
      <c r="AM798" s="108"/>
      <c r="AN798" s="108"/>
      <c r="AO798" s="108"/>
      <c r="AP798" s="108"/>
      <c r="AQ798" s="108"/>
      <c r="AR798" s="108"/>
      <c r="AS798" s="108"/>
      <c r="AT798" s="108"/>
      <c r="AU798" s="108"/>
      <c r="AV798" s="108"/>
      <c r="AW798" s="108"/>
      <c r="AX798" s="108"/>
      <c r="AY798" s="108"/>
      <c r="AZ798" s="108"/>
      <c r="BA798" s="108"/>
      <c r="BB798" s="108"/>
      <c r="BC798" s="108"/>
      <c r="BD798" s="108"/>
      <c r="BE798" s="108"/>
      <c r="BF798" s="108"/>
    </row>
    <row r="799" spans="1:58" ht="30" customHeight="1">
      <c r="A799" s="108"/>
      <c r="B799" s="108"/>
      <c r="C799" s="108"/>
      <c r="D799" s="106"/>
      <c r="E799" s="108"/>
      <c r="F799" s="108"/>
      <c r="G799" s="106"/>
      <c r="H799" s="106"/>
      <c r="I799" s="106"/>
      <c r="J799" s="106"/>
      <c r="K799" s="106"/>
      <c r="L799" s="106"/>
      <c r="M799" s="108"/>
      <c r="N799" s="108"/>
      <c r="O799" s="108"/>
      <c r="P799" s="191"/>
      <c r="Q799" s="106"/>
      <c r="R799" s="108"/>
      <c r="S799" s="108"/>
      <c r="T799" s="108"/>
      <c r="U799" s="191"/>
      <c r="V799" s="191"/>
      <c r="W799" s="108"/>
      <c r="X799" s="108"/>
      <c r="Y799" s="108"/>
      <c r="Z799" s="108"/>
      <c r="AA799" s="108"/>
      <c r="AB799" s="108"/>
      <c r="AC799" s="108"/>
      <c r="AD799" s="191"/>
      <c r="AE799" s="108"/>
      <c r="AF799" s="108"/>
      <c r="AG799" s="108"/>
      <c r="AH799" s="191"/>
      <c r="AI799" s="108"/>
      <c r="AJ799" s="108"/>
      <c r="AK799" s="108"/>
      <c r="AL799" s="191"/>
      <c r="AM799" s="108"/>
      <c r="AN799" s="108"/>
      <c r="AO799" s="108"/>
      <c r="AP799" s="108"/>
      <c r="AQ799" s="108"/>
      <c r="AR799" s="108"/>
      <c r="AS799" s="108"/>
      <c r="AT799" s="108"/>
      <c r="AU799" s="108"/>
      <c r="AV799" s="108"/>
      <c r="AW799" s="108"/>
      <c r="AX799" s="108"/>
      <c r="AY799" s="108"/>
      <c r="AZ799" s="108"/>
      <c r="BA799" s="108"/>
      <c r="BB799" s="108"/>
      <c r="BC799" s="108"/>
      <c r="BD799" s="108"/>
      <c r="BE799" s="108"/>
      <c r="BF799" s="108"/>
    </row>
    <row r="800" spans="1:58" ht="30" customHeight="1">
      <c r="A800" s="108"/>
      <c r="B800" s="108"/>
      <c r="C800" s="108"/>
      <c r="D800" s="106"/>
      <c r="E800" s="108"/>
      <c r="F800" s="108"/>
      <c r="G800" s="106"/>
      <c r="H800" s="106"/>
      <c r="I800" s="106"/>
      <c r="J800" s="106"/>
      <c r="K800" s="106"/>
      <c r="L800" s="106"/>
      <c r="M800" s="108"/>
      <c r="N800" s="108"/>
      <c r="O800" s="108"/>
      <c r="P800" s="191"/>
      <c r="Q800" s="106"/>
      <c r="R800" s="108"/>
      <c r="S800" s="108"/>
      <c r="T800" s="108"/>
      <c r="U800" s="191"/>
      <c r="V800" s="191"/>
      <c r="W800" s="108"/>
      <c r="X800" s="108"/>
      <c r="Y800" s="108"/>
      <c r="Z800" s="108"/>
      <c r="AA800" s="108"/>
      <c r="AB800" s="108"/>
      <c r="AC800" s="108"/>
      <c r="AD800" s="191"/>
      <c r="AE800" s="108"/>
      <c r="AF800" s="108"/>
      <c r="AG800" s="108"/>
      <c r="AH800" s="191"/>
      <c r="AI800" s="108"/>
      <c r="AJ800" s="108"/>
      <c r="AK800" s="108"/>
      <c r="AL800" s="191"/>
      <c r="AM800" s="108"/>
      <c r="AN800" s="108"/>
      <c r="AO800" s="108"/>
      <c r="AP800" s="108"/>
      <c r="AQ800" s="108"/>
      <c r="AR800" s="108"/>
      <c r="AS800" s="108"/>
      <c r="AT800" s="108"/>
      <c r="AU800" s="108"/>
      <c r="AV800" s="108"/>
      <c r="AW800" s="108"/>
      <c r="AX800" s="108"/>
      <c r="AY800" s="108"/>
      <c r="AZ800" s="108"/>
      <c r="BA800" s="108"/>
      <c r="BB800" s="108"/>
      <c r="BC800" s="108"/>
      <c r="BD800" s="108"/>
      <c r="BE800" s="108"/>
      <c r="BF800" s="108"/>
    </row>
    <row r="801" spans="1:58" ht="30" customHeight="1">
      <c r="A801" s="108"/>
      <c r="B801" s="108"/>
      <c r="C801" s="108"/>
      <c r="D801" s="106"/>
      <c r="E801" s="108"/>
      <c r="F801" s="108"/>
      <c r="G801" s="106"/>
      <c r="H801" s="106"/>
      <c r="I801" s="106"/>
      <c r="J801" s="106"/>
      <c r="K801" s="106"/>
      <c r="L801" s="106"/>
      <c r="M801" s="108"/>
      <c r="N801" s="108"/>
      <c r="O801" s="108"/>
      <c r="P801" s="191"/>
      <c r="Q801" s="106"/>
      <c r="R801" s="108"/>
      <c r="S801" s="108"/>
      <c r="T801" s="108"/>
      <c r="U801" s="191"/>
      <c r="V801" s="191"/>
      <c r="W801" s="108"/>
      <c r="X801" s="108"/>
      <c r="Y801" s="108"/>
      <c r="Z801" s="108"/>
      <c r="AA801" s="108"/>
      <c r="AB801" s="108"/>
      <c r="AC801" s="108"/>
      <c r="AD801" s="191"/>
      <c r="AE801" s="108"/>
      <c r="AF801" s="108"/>
      <c r="AG801" s="108"/>
      <c r="AH801" s="191"/>
      <c r="AI801" s="108"/>
      <c r="AJ801" s="108"/>
      <c r="AK801" s="108"/>
      <c r="AL801" s="191"/>
      <c r="AM801" s="108"/>
      <c r="AN801" s="108"/>
      <c r="AO801" s="108"/>
      <c r="AP801" s="108"/>
      <c r="AQ801" s="108"/>
      <c r="AR801" s="108"/>
      <c r="AS801" s="108"/>
      <c r="AT801" s="108"/>
      <c r="AU801" s="108"/>
      <c r="AV801" s="108"/>
      <c r="AW801" s="108"/>
      <c r="AX801" s="108"/>
      <c r="AY801" s="108"/>
      <c r="AZ801" s="108"/>
      <c r="BA801" s="108"/>
      <c r="BB801" s="108"/>
      <c r="BC801" s="108"/>
      <c r="BD801" s="108"/>
      <c r="BE801" s="108"/>
      <c r="BF801" s="108"/>
    </row>
    <row r="802" spans="1:58" ht="30" customHeight="1">
      <c r="A802" s="108"/>
      <c r="B802" s="108"/>
      <c r="C802" s="108"/>
      <c r="D802" s="106"/>
      <c r="E802" s="108"/>
      <c r="F802" s="108"/>
      <c r="G802" s="106"/>
      <c r="H802" s="106"/>
      <c r="I802" s="106"/>
      <c r="J802" s="106"/>
      <c r="K802" s="106"/>
      <c r="L802" s="106"/>
      <c r="M802" s="108"/>
      <c r="N802" s="108"/>
      <c r="O802" s="108"/>
      <c r="P802" s="191"/>
      <c r="Q802" s="106"/>
      <c r="R802" s="108"/>
      <c r="S802" s="108"/>
      <c r="T802" s="108"/>
      <c r="U802" s="191"/>
      <c r="V802" s="191"/>
      <c r="W802" s="108"/>
      <c r="X802" s="108"/>
      <c r="Y802" s="108"/>
      <c r="Z802" s="108"/>
      <c r="AA802" s="108"/>
      <c r="AB802" s="108"/>
      <c r="AC802" s="108"/>
      <c r="AD802" s="191"/>
      <c r="AE802" s="108"/>
      <c r="AF802" s="108"/>
      <c r="AG802" s="108"/>
      <c r="AH802" s="191"/>
      <c r="AI802" s="108"/>
      <c r="AJ802" s="108"/>
      <c r="AK802" s="108"/>
      <c r="AL802" s="191"/>
      <c r="AM802" s="108"/>
      <c r="AN802" s="108"/>
      <c r="AO802" s="108"/>
      <c r="AP802" s="108"/>
      <c r="AQ802" s="108"/>
      <c r="AR802" s="108"/>
      <c r="AS802" s="108"/>
      <c r="AT802" s="108"/>
      <c r="AU802" s="108"/>
      <c r="AV802" s="108"/>
      <c r="AW802" s="108"/>
      <c r="AX802" s="108"/>
      <c r="AY802" s="108"/>
      <c r="AZ802" s="108"/>
      <c r="BA802" s="108"/>
      <c r="BB802" s="108"/>
      <c r="BC802" s="108"/>
      <c r="BD802" s="108"/>
      <c r="BE802" s="108"/>
      <c r="BF802" s="108"/>
    </row>
    <row r="803" spans="1:58" ht="30" customHeight="1">
      <c r="A803" s="108"/>
      <c r="B803" s="108"/>
      <c r="C803" s="108"/>
      <c r="D803" s="106"/>
      <c r="E803" s="108"/>
      <c r="F803" s="108"/>
      <c r="G803" s="106"/>
      <c r="H803" s="106"/>
      <c r="I803" s="106"/>
      <c r="J803" s="106"/>
      <c r="K803" s="106"/>
      <c r="L803" s="106"/>
      <c r="M803" s="108"/>
      <c r="N803" s="108"/>
      <c r="O803" s="108"/>
      <c r="P803" s="191"/>
      <c r="Q803" s="106"/>
      <c r="R803" s="108"/>
      <c r="S803" s="108"/>
      <c r="T803" s="108"/>
      <c r="U803" s="191"/>
      <c r="V803" s="191"/>
      <c r="W803" s="108"/>
      <c r="X803" s="108"/>
      <c r="Y803" s="108"/>
      <c r="Z803" s="108"/>
      <c r="AA803" s="108"/>
      <c r="AB803" s="108"/>
      <c r="AC803" s="108"/>
      <c r="AD803" s="191"/>
      <c r="AE803" s="108"/>
      <c r="AF803" s="108"/>
      <c r="AG803" s="108"/>
      <c r="AH803" s="191"/>
      <c r="AI803" s="108"/>
      <c r="AJ803" s="108"/>
      <c r="AK803" s="108"/>
      <c r="AL803" s="191"/>
      <c r="AM803" s="108"/>
      <c r="AN803" s="108"/>
      <c r="AO803" s="108"/>
      <c r="AP803" s="108"/>
      <c r="AQ803" s="108"/>
      <c r="AR803" s="108"/>
      <c r="AS803" s="108"/>
      <c r="AT803" s="108"/>
      <c r="AU803" s="108"/>
      <c r="AV803" s="108"/>
      <c r="AW803" s="108"/>
      <c r="AX803" s="108"/>
      <c r="AY803" s="108"/>
      <c r="AZ803" s="108"/>
      <c r="BA803" s="108"/>
      <c r="BB803" s="108"/>
      <c r="BC803" s="108"/>
      <c r="BD803" s="108"/>
      <c r="BE803" s="108"/>
      <c r="BF803" s="108"/>
    </row>
    <row r="804" spans="1:58" ht="30" customHeight="1">
      <c r="A804" s="108"/>
      <c r="B804" s="108"/>
      <c r="C804" s="108"/>
      <c r="D804" s="106"/>
      <c r="E804" s="108"/>
      <c r="F804" s="108"/>
      <c r="G804" s="106"/>
      <c r="H804" s="106"/>
      <c r="I804" s="106"/>
      <c r="J804" s="106"/>
      <c r="K804" s="106"/>
      <c r="L804" s="106"/>
      <c r="M804" s="108"/>
      <c r="N804" s="108"/>
      <c r="O804" s="108"/>
      <c r="P804" s="191"/>
      <c r="Q804" s="106"/>
      <c r="R804" s="108"/>
      <c r="S804" s="108"/>
      <c r="T804" s="108"/>
      <c r="U804" s="191"/>
      <c r="V804" s="191"/>
      <c r="W804" s="108"/>
      <c r="X804" s="108"/>
      <c r="Y804" s="108"/>
      <c r="Z804" s="108"/>
      <c r="AA804" s="108"/>
      <c r="AB804" s="108"/>
      <c r="AC804" s="108"/>
      <c r="AD804" s="191"/>
      <c r="AE804" s="108"/>
      <c r="AF804" s="108"/>
      <c r="AG804" s="108"/>
      <c r="AH804" s="191"/>
      <c r="AI804" s="108"/>
      <c r="AJ804" s="108"/>
      <c r="AK804" s="108"/>
      <c r="AL804" s="191"/>
      <c r="AM804" s="108"/>
      <c r="AN804" s="108"/>
      <c r="AO804" s="108"/>
      <c r="AP804" s="108"/>
      <c r="AQ804" s="108"/>
      <c r="AR804" s="108"/>
      <c r="AS804" s="108"/>
      <c r="AT804" s="108"/>
      <c r="AU804" s="108"/>
      <c r="AV804" s="108"/>
      <c r="AW804" s="108"/>
      <c r="AX804" s="108"/>
      <c r="AY804" s="108"/>
      <c r="AZ804" s="108"/>
      <c r="BA804" s="108"/>
      <c r="BB804" s="108"/>
      <c r="BC804" s="108"/>
      <c r="BD804" s="108"/>
      <c r="BE804" s="108"/>
      <c r="BF804" s="108"/>
    </row>
    <row r="805" spans="1:58" ht="30" customHeight="1">
      <c r="A805" s="108"/>
      <c r="B805" s="108"/>
      <c r="C805" s="108"/>
      <c r="D805" s="106"/>
      <c r="E805" s="108"/>
      <c r="F805" s="108"/>
      <c r="G805" s="106"/>
      <c r="H805" s="106"/>
      <c r="I805" s="106"/>
      <c r="J805" s="106"/>
      <c r="K805" s="106"/>
      <c r="L805" s="106"/>
      <c r="M805" s="108"/>
      <c r="N805" s="108"/>
      <c r="O805" s="108"/>
      <c r="P805" s="191"/>
      <c r="Q805" s="106"/>
      <c r="R805" s="108"/>
      <c r="S805" s="108"/>
      <c r="T805" s="108"/>
      <c r="U805" s="191"/>
      <c r="V805" s="191"/>
      <c r="W805" s="108"/>
      <c r="X805" s="108"/>
      <c r="Y805" s="108"/>
      <c r="Z805" s="108"/>
      <c r="AA805" s="108"/>
      <c r="AB805" s="108"/>
      <c r="AC805" s="108"/>
      <c r="AD805" s="191"/>
      <c r="AE805" s="108"/>
      <c r="AF805" s="108"/>
      <c r="AG805" s="108"/>
      <c r="AH805" s="191"/>
      <c r="AI805" s="108"/>
      <c r="AJ805" s="108"/>
      <c r="AK805" s="108"/>
      <c r="AL805" s="191"/>
      <c r="AM805" s="108"/>
      <c r="AN805" s="108"/>
      <c r="AO805" s="108"/>
      <c r="AP805" s="108"/>
      <c r="AQ805" s="108"/>
      <c r="AR805" s="108"/>
      <c r="AS805" s="108"/>
      <c r="AT805" s="108"/>
      <c r="AU805" s="108"/>
      <c r="AV805" s="108"/>
      <c r="AW805" s="108"/>
      <c r="AX805" s="108"/>
      <c r="AY805" s="108"/>
      <c r="AZ805" s="108"/>
      <c r="BA805" s="108"/>
      <c r="BB805" s="108"/>
      <c r="BC805" s="108"/>
      <c r="BD805" s="108"/>
      <c r="BE805" s="108"/>
      <c r="BF805" s="108"/>
    </row>
    <row r="806" spans="1:58" ht="30" customHeight="1">
      <c r="A806" s="108"/>
      <c r="B806" s="108"/>
      <c r="C806" s="108"/>
      <c r="D806" s="106"/>
      <c r="E806" s="108"/>
      <c r="F806" s="108"/>
      <c r="G806" s="106"/>
      <c r="H806" s="106"/>
      <c r="I806" s="106"/>
      <c r="J806" s="106"/>
      <c r="K806" s="106"/>
      <c r="L806" s="106"/>
      <c r="M806" s="108"/>
      <c r="N806" s="108"/>
      <c r="O806" s="108"/>
      <c r="P806" s="191"/>
      <c r="Q806" s="106"/>
      <c r="R806" s="108"/>
      <c r="S806" s="108"/>
      <c r="T806" s="108"/>
      <c r="U806" s="191"/>
      <c r="V806" s="191"/>
      <c r="W806" s="108"/>
      <c r="X806" s="108"/>
      <c r="Y806" s="108"/>
      <c r="Z806" s="108"/>
      <c r="AA806" s="108"/>
      <c r="AB806" s="108"/>
      <c r="AC806" s="108"/>
      <c r="AD806" s="191"/>
      <c r="AE806" s="108"/>
      <c r="AF806" s="108"/>
      <c r="AG806" s="108"/>
      <c r="AH806" s="191"/>
      <c r="AI806" s="108"/>
      <c r="AJ806" s="108"/>
      <c r="AK806" s="108"/>
      <c r="AL806" s="191"/>
      <c r="AM806" s="108"/>
      <c r="AN806" s="108"/>
      <c r="AO806" s="108"/>
      <c r="AP806" s="108"/>
      <c r="AQ806" s="108"/>
      <c r="AR806" s="108"/>
      <c r="AS806" s="108"/>
      <c r="AT806" s="108"/>
      <c r="AU806" s="108"/>
      <c r="AV806" s="108"/>
      <c r="AW806" s="108"/>
      <c r="AX806" s="108"/>
      <c r="AY806" s="108"/>
      <c r="AZ806" s="108"/>
      <c r="BA806" s="108"/>
      <c r="BB806" s="108"/>
      <c r="BC806" s="108"/>
      <c r="BD806" s="108"/>
      <c r="BE806" s="108"/>
      <c r="BF806" s="108"/>
    </row>
    <row r="807" spans="1:58" ht="30" customHeight="1">
      <c r="A807" s="108"/>
      <c r="B807" s="108"/>
      <c r="C807" s="108"/>
      <c r="D807" s="106"/>
      <c r="E807" s="108"/>
      <c r="F807" s="108"/>
      <c r="G807" s="106"/>
      <c r="H807" s="106"/>
      <c r="I807" s="106"/>
      <c r="J807" s="106"/>
      <c r="K807" s="106"/>
      <c r="L807" s="106"/>
      <c r="M807" s="108"/>
      <c r="N807" s="108"/>
      <c r="O807" s="108"/>
      <c r="P807" s="191"/>
      <c r="Q807" s="106"/>
      <c r="R807" s="108"/>
      <c r="S807" s="108"/>
      <c r="T807" s="108"/>
      <c r="U807" s="191"/>
      <c r="V807" s="191"/>
      <c r="W807" s="108"/>
      <c r="X807" s="108"/>
      <c r="Y807" s="108"/>
      <c r="Z807" s="108"/>
      <c r="AA807" s="108"/>
      <c r="AB807" s="108"/>
      <c r="AC807" s="108"/>
      <c r="AD807" s="191"/>
      <c r="AE807" s="108"/>
      <c r="AF807" s="108"/>
      <c r="AG807" s="108"/>
      <c r="AH807" s="191"/>
      <c r="AI807" s="108"/>
      <c r="AJ807" s="108"/>
      <c r="AK807" s="108"/>
      <c r="AL807" s="191"/>
      <c r="AM807" s="108"/>
      <c r="AN807" s="108"/>
      <c r="AO807" s="108"/>
      <c r="AP807" s="108"/>
      <c r="AQ807" s="108"/>
      <c r="AR807" s="108"/>
      <c r="AS807" s="108"/>
      <c r="AT807" s="108"/>
      <c r="AU807" s="108"/>
      <c r="AV807" s="108"/>
      <c r="AW807" s="108"/>
      <c r="AX807" s="108"/>
      <c r="AY807" s="108"/>
      <c r="AZ807" s="108"/>
      <c r="BA807" s="108"/>
      <c r="BB807" s="108"/>
      <c r="BC807" s="108"/>
      <c r="BD807" s="108"/>
      <c r="BE807" s="108"/>
      <c r="BF807" s="108"/>
    </row>
    <row r="808" spans="1:58" ht="30" customHeight="1">
      <c r="A808" s="108"/>
      <c r="B808" s="108"/>
      <c r="C808" s="108"/>
      <c r="D808" s="106"/>
      <c r="E808" s="108"/>
      <c r="F808" s="108"/>
      <c r="G808" s="106"/>
      <c r="H808" s="106"/>
      <c r="I808" s="106"/>
      <c r="J808" s="106"/>
      <c r="K808" s="106"/>
      <c r="L808" s="106"/>
      <c r="M808" s="108"/>
      <c r="N808" s="108"/>
      <c r="O808" s="108"/>
      <c r="P808" s="191"/>
      <c r="Q808" s="106"/>
      <c r="R808" s="108"/>
      <c r="S808" s="108"/>
      <c r="T808" s="108"/>
      <c r="U808" s="191"/>
      <c r="V808" s="191"/>
      <c r="W808" s="108"/>
      <c r="X808" s="108"/>
      <c r="Y808" s="108"/>
      <c r="Z808" s="108"/>
      <c r="AA808" s="108"/>
      <c r="AB808" s="108"/>
      <c r="AC808" s="108"/>
      <c r="AD808" s="191"/>
      <c r="AE808" s="108"/>
      <c r="AF808" s="108"/>
      <c r="AG808" s="108"/>
      <c r="AH808" s="191"/>
      <c r="AI808" s="108"/>
      <c r="AJ808" s="108"/>
      <c r="AK808" s="108"/>
      <c r="AL808" s="191"/>
      <c r="AM808" s="108"/>
      <c r="AN808" s="108"/>
      <c r="AO808" s="108"/>
      <c r="AP808" s="108"/>
      <c r="AQ808" s="108"/>
      <c r="AR808" s="108"/>
      <c r="AS808" s="108"/>
      <c r="AT808" s="108"/>
      <c r="AU808" s="108"/>
      <c r="AV808" s="108"/>
      <c r="AW808" s="108"/>
      <c r="AX808" s="108"/>
      <c r="AY808" s="108"/>
      <c r="AZ808" s="108"/>
      <c r="BA808" s="108"/>
      <c r="BB808" s="108"/>
      <c r="BC808" s="108"/>
      <c r="BD808" s="108"/>
      <c r="BE808" s="108"/>
      <c r="BF808" s="108"/>
    </row>
    <row r="809" spans="1:58" ht="30" customHeight="1">
      <c r="A809" s="108"/>
      <c r="B809" s="108"/>
      <c r="C809" s="108"/>
      <c r="D809" s="106"/>
      <c r="E809" s="108"/>
      <c r="F809" s="108"/>
      <c r="G809" s="106"/>
      <c r="H809" s="106"/>
      <c r="I809" s="106"/>
      <c r="J809" s="106"/>
      <c r="K809" s="106"/>
      <c r="L809" s="106"/>
      <c r="M809" s="108"/>
      <c r="N809" s="108"/>
      <c r="O809" s="108"/>
      <c r="P809" s="191"/>
      <c r="Q809" s="106"/>
      <c r="R809" s="108"/>
      <c r="S809" s="108"/>
      <c r="T809" s="108"/>
      <c r="U809" s="191"/>
      <c r="V809" s="191"/>
      <c r="W809" s="108"/>
      <c r="X809" s="108"/>
      <c r="Y809" s="108"/>
      <c r="Z809" s="108"/>
      <c r="AA809" s="108"/>
      <c r="AB809" s="108"/>
      <c r="AC809" s="108"/>
      <c r="AD809" s="191"/>
      <c r="AE809" s="108"/>
      <c r="AF809" s="108"/>
      <c r="AG809" s="108"/>
      <c r="AH809" s="191"/>
      <c r="AI809" s="108"/>
      <c r="AJ809" s="108"/>
      <c r="AK809" s="108"/>
      <c r="AL809" s="191"/>
      <c r="AM809" s="108"/>
      <c r="AN809" s="108"/>
      <c r="AO809" s="108"/>
      <c r="AP809" s="108"/>
      <c r="AQ809" s="108"/>
      <c r="AR809" s="108"/>
      <c r="AS809" s="108"/>
      <c r="AT809" s="108"/>
      <c r="AU809" s="108"/>
      <c r="AV809" s="108"/>
      <c r="AW809" s="108"/>
      <c r="AX809" s="108"/>
      <c r="AY809" s="108"/>
      <c r="AZ809" s="108"/>
      <c r="BA809" s="108"/>
      <c r="BB809" s="108"/>
      <c r="BC809" s="108"/>
      <c r="BD809" s="108"/>
      <c r="BE809" s="108"/>
      <c r="BF809" s="108"/>
    </row>
    <row r="810" spans="1:58" ht="30" customHeight="1">
      <c r="A810" s="108"/>
      <c r="B810" s="108"/>
      <c r="C810" s="108"/>
      <c r="D810" s="106"/>
      <c r="E810" s="108"/>
      <c r="F810" s="108"/>
      <c r="G810" s="106"/>
      <c r="H810" s="106"/>
      <c r="I810" s="106"/>
      <c r="J810" s="106"/>
      <c r="K810" s="106"/>
      <c r="L810" s="106"/>
      <c r="M810" s="108"/>
      <c r="N810" s="108"/>
      <c r="O810" s="108"/>
      <c r="P810" s="191"/>
      <c r="Q810" s="106"/>
      <c r="R810" s="108"/>
      <c r="S810" s="108"/>
      <c r="T810" s="108"/>
      <c r="U810" s="191"/>
      <c r="V810" s="191"/>
      <c r="W810" s="108"/>
      <c r="X810" s="108"/>
      <c r="Y810" s="108"/>
      <c r="Z810" s="108"/>
      <c r="AA810" s="108"/>
      <c r="AB810" s="108"/>
      <c r="AC810" s="108"/>
      <c r="AD810" s="191"/>
      <c r="AE810" s="108"/>
      <c r="AF810" s="108"/>
      <c r="AG810" s="108"/>
      <c r="AH810" s="191"/>
      <c r="AI810" s="108"/>
      <c r="AJ810" s="108"/>
      <c r="AK810" s="108"/>
      <c r="AL810" s="191"/>
      <c r="AM810" s="108"/>
      <c r="AN810" s="108"/>
      <c r="AO810" s="108"/>
      <c r="AP810" s="108"/>
      <c r="AQ810" s="108"/>
      <c r="AR810" s="108"/>
      <c r="AS810" s="108"/>
      <c r="AT810" s="108"/>
      <c r="AU810" s="108"/>
      <c r="AV810" s="108"/>
      <c r="AW810" s="108"/>
      <c r="AX810" s="108"/>
      <c r="AY810" s="108"/>
      <c r="AZ810" s="108"/>
      <c r="BA810" s="108"/>
      <c r="BB810" s="108"/>
      <c r="BC810" s="108"/>
      <c r="BD810" s="108"/>
      <c r="BE810" s="108"/>
      <c r="BF810" s="108"/>
    </row>
    <row r="811" spans="1:58" ht="30" customHeight="1">
      <c r="A811" s="108"/>
      <c r="B811" s="108"/>
      <c r="C811" s="108"/>
      <c r="D811" s="106"/>
      <c r="E811" s="108"/>
      <c r="F811" s="108"/>
      <c r="G811" s="106"/>
      <c r="H811" s="106"/>
      <c r="I811" s="106"/>
      <c r="J811" s="106"/>
      <c r="K811" s="106"/>
      <c r="L811" s="106"/>
      <c r="M811" s="108"/>
      <c r="N811" s="108"/>
      <c r="O811" s="108"/>
      <c r="P811" s="191"/>
      <c r="Q811" s="106"/>
      <c r="R811" s="108"/>
      <c r="S811" s="108"/>
      <c r="T811" s="108"/>
      <c r="U811" s="191"/>
      <c r="V811" s="191"/>
      <c r="W811" s="108"/>
      <c r="X811" s="108"/>
      <c r="Y811" s="108"/>
      <c r="Z811" s="108"/>
      <c r="AA811" s="108"/>
      <c r="AB811" s="108"/>
      <c r="AC811" s="108"/>
      <c r="AD811" s="191"/>
      <c r="AE811" s="108"/>
      <c r="AF811" s="108"/>
      <c r="AG811" s="108"/>
      <c r="AH811" s="191"/>
      <c r="AI811" s="108"/>
      <c r="AJ811" s="108"/>
      <c r="AK811" s="108"/>
      <c r="AL811" s="191"/>
      <c r="AM811" s="108"/>
      <c r="AN811" s="108"/>
      <c r="AO811" s="108"/>
      <c r="AP811" s="108"/>
      <c r="AQ811" s="108"/>
      <c r="AR811" s="108"/>
      <c r="AS811" s="108"/>
      <c r="AT811" s="108"/>
      <c r="AU811" s="108"/>
      <c r="AV811" s="108"/>
      <c r="AW811" s="108"/>
      <c r="AX811" s="108"/>
      <c r="AY811" s="108"/>
      <c r="AZ811" s="108"/>
      <c r="BA811" s="108"/>
      <c r="BB811" s="108"/>
      <c r="BC811" s="108"/>
      <c r="BD811" s="108"/>
      <c r="BE811" s="108"/>
      <c r="BF811" s="108"/>
    </row>
    <row r="812" spans="1:58" ht="30" customHeight="1">
      <c r="A812" s="108"/>
      <c r="B812" s="108"/>
      <c r="C812" s="108"/>
      <c r="D812" s="106"/>
      <c r="E812" s="108"/>
      <c r="F812" s="108"/>
      <c r="G812" s="106"/>
      <c r="H812" s="106"/>
      <c r="I812" s="106"/>
      <c r="J812" s="106"/>
      <c r="K812" s="106"/>
      <c r="L812" s="106"/>
      <c r="M812" s="108"/>
      <c r="N812" s="108"/>
      <c r="O812" s="108"/>
      <c r="P812" s="191"/>
      <c r="Q812" s="106"/>
      <c r="R812" s="108"/>
      <c r="S812" s="108"/>
      <c r="T812" s="108"/>
      <c r="U812" s="191"/>
      <c r="V812" s="191"/>
      <c r="W812" s="108"/>
      <c r="X812" s="108"/>
      <c r="Y812" s="108"/>
      <c r="Z812" s="108"/>
      <c r="AA812" s="108"/>
      <c r="AB812" s="108"/>
      <c r="AC812" s="108"/>
      <c r="AD812" s="191"/>
      <c r="AE812" s="108"/>
      <c r="AF812" s="108"/>
      <c r="AG812" s="108"/>
      <c r="AH812" s="191"/>
      <c r="AI812" s="108"/>
      <c r="AJ812" s="108"/>
      <c r="AK812" s="108"/>
      <c r="AL812" s="191"/>
      <c r="AM812" s="108"/>
      <c r="AN812" s="108"/>
      <c r="AO812" s="108"/>
      <c r="AP812" s="108"/>
      <c r="AQ812" s="108"/>
      <c r="AR812" s="108"/>
      <c r="AS812" s="108"/>
      <c r="AT812" s="108"/>
      <c r="AU812" s="108"/>
      <c r="AV812" s="108"/>
      <c r="AW812" s="108"/>
      <c r="AX812" s="108"/>
      <c r="AY812" s="108"/>
      <c r="AZ812" s="108"/>
      <c r="BA812" s="108"/>
      <c r="BB812" s="108"/>
      <c r="BC812" s="108"/>
      <c r="BD812" s="108"/>
      <c r="BE812" s="108"/>
      <c r="BF812" s="108"/>
    </row>
    <row r="813" spans="1:58" ht="30" customHeight="1">
      <c r="A813" s="108"/>
      <c r="B813" s="108"/>
      <c r="C813" s="108"/>
      <c r="D813" s="106"/>
      <c r="E813" s="108"/>
      <c r="F813" s="108"/>
      <c r="G813" s="106"/>
      <c r="H813" s="106"/>
      <c r="I813" s="106"/>
      <c r="J813" s="106"/>
      <c r="K813" s="106"/>
      <c r="L813" s="106"/>
      <c r="M813" s="108"/>
      <c r="N813" s="108"/>
      <c r="O813" s="108"/>
      <c r="P813" s="191"/>
      <c r="Q813" s="106"/>
      <c r="R813" s="108"/>
      <c r="S813" s="108"/>
      <c r="T813" s="108"/>
      <c r="U813" s="191"/>
      <c r="V813" s="191"/>
      <c r="W813" s="108"/>
      <c r="X813" s="108"/>
      <c r="Y813" s="108"/>
      <c r="Z813" s="108"/>
      <c r="AA813" s="108"/>
      <c r="AB813" s="108"/>
      <c r="AC813" s="108"/>
      <c r="AD813" s="191"/>
      <c r="AE813" s="108"/>
      <c r="AF813" s="108"/>
      <c r="AG813" s="108"/>
      <c r="AH813" s="191"/>
      <c r="AI813" s="108"/>
      <c r="AJ813" s="108"/>
      <c r="AK813" s="108"/>
      <c r="AL813" s="191"/>
      <c r="AM813" s="108"/>
      <c r="AN813" s="108"/>
      <c r="AO813" s="108"/>
      <c r="AP813" s="108"/>
      <c r="AQ813" s="108"/>
      <c r="AR813" s="108"/>
      <c r="AS813" s="108"/>
      <c r="AT813" s="108"/>
      <c r="AU813" s="108"/>
      <c r="AV813" s="108"/>
      <c r="AW813" s="108"/>
      <c r="AX813" s="108"/>
      <c r="AY813" s="108"/>
      <c r="AZ813" s="108"/>
      <c r="BA813" s="108"/>
      <c r="BB813" s="108"/>
      <c r="BC813" s="108"/>
      <c r="BD813" s="108"/>
      <c r="BE813" s="108"/>
      <c r="BF813" s="108"/>
    </row>
    <row r="814" spans="1:58" ht="30" customHeight="1">
      <c r="A814" s="108"/>
      <c r="B814" s="108"/>
      <c r="C814" s="108"/>
      <c r="D814" s="106"/>
      <c r="E814" s="108"/>
      <c r="F814" s="108"/>
      <c r="G814" s="106"/>
      <c r="H814" s="106"/>
      <c r="I814" s="106"/>
      <c r="J814" s="106"/>
      <c r="K814" s="106"/>
      <c r="L814" s="106"/>
      <c r="M814" s="108"/>
      <c r="N814" s="108"/>
      <c r="O814" s="108"/>
      <c r="P814" s="191"/>
      <c r="Q814" s="106"/>
      <c r="R814" s="108"/>
      <c r="S814" s="108"/>
      <c r="T814" s="108"/>
      <c r="U814" s="191"/>
      <c r="V814" s="191"/>
      <c r="W814" s="108"/>
      <c r="X814" s="108"/>
      <c r="Y814" s="108"/>
      <c r="Z814" s="108"/>
      <c r="AA814" s="108"/>
      <c r="AB814" s="108"/>
      <c r="AC814" s="108"/>
      <c r="AD814" s="191"/>
      <c r="AE814" s="108"/>
      <c r="AF814" s="108"/>
      <c r="AG814" s="108"/>
      <c r="AH814" s="191"/>
      <c r="AI814" s="108"/>
      <c r="AJ814" s="108"/>
      <c r="AK814" s="108"/>
      <c r="AL814" s="191"/>
      <c r="AM814" s="108"/>
      <c r="AN814" s="108"/>
      <c r="AO814" s="108"/>
      <c r="AP814" s="108"/>
      <c r="AQ814" s="108"/>
      <c r="AR814" s="108"/>
      <c r="AS814" s="108"/>
      <c r="AT814" s="108"/>
      <c r="AU814" s="108"/>
      <c r="AV814" s="108"/>
      <c r="AW814" s="108"/>
      <c r="AX814" s="108"/>
      <c r="AY814" s="108"/>
      <c r="AZ814" s="108"/>
      <c r="BA814" s="108"/>
      <c r="BB814" s="108"/>
      <c r="BC814" s="108"/>
      <c r="BD814" s="108"/>
      <c r="BE814" s="108"/>
      <c r="BF814" s="108"/>
    </row>
    <row r="815" spans="1:58" ht="30" customHeight="1">
      <c r="A815" s="108"/>
      <c r="B815" s="108"/>
      <c r="C815" s="108"/>
      <c r="D815" s="106"/>
      <c r="E815" s="108"/>
      <c r="F815" s="108"/>
      <c r="G815" s="106"/>
      <c r="H815" s="106"/>
      <c r="I815" s="106"/>
      <c r="J815" s="106"/>
      <c r="K815" s="106"/>
      <c r="L815" s="106"/>
      <c r="M815" s="108"/>
      <c r="N815" s="108"/>
      <c r="O815" s="108"/>
      <c r="P815" s="191"/>
      <c r="Q815" s="106"/>
      <c r="R815" s="108"/>
      <c r="S815" s="108"/>
      <c r="T815" s="108"/>
      <c r="U815" s="191"/>
      <c r="V815" s="191"/>
      <c r="W815" s="108"/>
      <c r="X815" s="108"/>
      <c r="Y815" s="108"/>
      <c r="Z815" s="108"/>
      <c r="AA815" s="108"/>
      <c r="AB815" s="108"/>
      <c r="AC815" s="108"/>
      <c r="AD815" s="191"/>
      <c r="AE815" s="108"/>
      <c r="AF815" s="108"/>
      <c r="AG815" s="108"/>
      <c r="AH815" s="191"/>
      <c r="AI815" s="108"/>
      <c r="AJ815" s="108"/>
      <c r="AK815" s="108"/>
      <c r="AL815" s="191"/>
      <c r="AM815" s="108"/>
      <c r="AN815" s="108"/>
      <c r="AO815" s="108"/>
      <c r="AP815" s="108"/>
      <c r="AQ815" s="108"/>
      <c r="AR815" s="108"/>
      <c r="AS815" s="108"/>
      <c r="AT815" s="108"/>
      <c r="AU815" s="108"/>
      <c r="AV815" s="108"/>
      <c r="AW815" s="108"/>
      <c r="AX815" s="108"/>
      <c r="AY815" s="108"/>
      <c r="AZ815" s="108"/>
      <c r="BA815" s="108"/>
      <c r="BB815" s="108"/>
      <c r="BC815" s="108"/>
      <c r="BD815" s="108"/>
      <c r="BE815" s="108"/>
      <c r="BF815" s="108"/>
    </row>
    <row r="816" spans="1:58" ht="30" customHeight="1">
      <c r="A816" s="108"/>
      <c r="B816" s="108"/>
      <c r="C816" s="108"/>
      <c r="D816" s="106"/>
      <c r="E816" s="108"/>
      <c r="F816" s="108"/>
      <c r="G816" s="106"/>
      <c r="H816" s="106"/>
      <c r="I816" s="106"/>
      <c r="J816" s="106"/>
      <c r="K816" s="106"/>
      <c r="L816" s="106"/>
      <c r="M816" s="108"/>
      <c r="N816" s="108"/>
      <c r="O816" s="108"/>
      <c r="P816" s="191"/>
      <c r="Q816" s="106"/>
      <c r="R816" s="108"/>
      <c r="S816" s="108"/>
      <c r="T816" s="108"/>
      <c r="U816" s="191"/>
      <c r="V816" s="191"/>
      <c r="W816" s="108"/>
      <c r="X816" s="108"/>
      <c r="Y816" s="108"/>
      <c r="Z816" s="108"/>
      <c r="AA816" s="108"/>
      <c r="AB816" s="108"/>
      <c r="AC816" s="108"/>
      <c r="AD816" s="191"/>
      <c r="AE816" s="108"/>
      <c r="AF816" s="108"/>
      <c r="AG816" s="108"/>
      <c r="AH816" s="191"/>
      <c r="AI816" s="108"/>
      <c r="AJ816" s="108"/>
      <c r="AK816" s="108"/>
      <c r="AL816" s="191"/>
      <c r="AM816" s="108"/>
      <c r="AN816" s="108"/>
      <c r="AO816" s="108"/>
      <c r="AP816" s="108"/>
      <c r="AQ816" s="108"/>
      <c r="AR816" s="108"/>
      <c r="AS816" s="108"/>
      <c r="AT816" s="108"/>
      <c r="AU816" s="108"/>
      <c r="AV816" s="108"/>
      <c r="AW816" s="108"/>
      <c r="AX816" s="108"/>
      <c r="AY816" s="108"/>
      <c r="AZ816" s="108"/>
      <c r="BA816" s="108"/>
      <c r="BB816" s="108"/>
      <c r="BC816" s="108"/>
      <c r="BD816" s="108"/>
      <c r="BE816" s="108"/>
      <c r="BF816" s="108"/>
    </row>
    <row r="817" spans="1:58" ht="30" customHeight="1">
      <c r="A817" s="108"/>
      <c r="B817" s="108"/>
      <c r="C817" s="108"/>
      <c r="D817" s="106"/>
      <c r="E817" s="108"/>
      <c r="F817" s="108"/>
      <c r="G817" s="106"/>
      <c r="H817" s="106"/>
      <c r="I817" s="106"/>
      <c r="J817" s="106"/>
      <c r="K817" s="106"/>
      <c r="L817" s="106"/>
      <c r="M817" s="108"/>
      <c r="N817" s="108"/>
      <c r="O817" s="108"/>
      <c r="P817" s="191"/>
      <c r="Q817" s="106"/>
      <c r="R817" s="108"/>
      <c r="S817" s="108"/>
      <c r="T817" s="108"/>
      <c r="U817" s="191"/>
      <c r="V817" s="191"/>
      <c r="W817" s="108"/>
      <c r="X817" s="108"/>
      <c r="Y817" s="108"/>
      <c r="Z817" s="108"/>
      <c r="AA817" s="108"/>
      <c r="AB817" s="108"/>
      <c r="AC817" s="108"/>
      <c r="AD817" s="191"/>
      <c r="AE817" s="108"/>
      <c r="AF817" s="108"/>
      <c r="AG817" s="108"/>
      <c r="AH817" s="191"/>
      <c r="AI817" s="108"/>
      <c r="AJ817" s="108"/>
      <c r="AK817" s="108"/>
      <c r="AL817" s="191"/>
      <c r="AM817" s="108"/>
      <c r="AN817" s="108"/>
      <c r="AO817" s="108"/>
      <c r="AP817" s="108"/>
      <c r="AQ817" s="108"/>
      <c r="AR817" s="108"/>
      <c r="AS817" s="108"/>
      <c r="AT817" s="108"/>
      <c r="AU817" s="108"/>
      <c r="AV817" s="108"/>
      <c r="AW817" s="108"/>
      <c r="AX817" s="108"/>
      <c r="AY817" s="108"/>
      <c r="AZ817" s="108"/>
      <c r="BA817" s="108"/>
      <c r="BB817" s="108"/>
      <c r="BC817" s="108"/>
      <c r="BD817" s="108"/>
      <c r="BE817" s="108"/>
      <c r="BF817" s="108"/>
    </row>
    <row r="818" spans="1:58" ht="30" customHeight="1">
      <c r="A818" s="108"/>
      <c r="B818" s="108"/>
      <c r="C818" s="108"/>
      <c r="D818" s="106"/>
      <c r="E818" s="108"/>
      <c r="F818" s="108"/>
      <c r="G818" s="106"/>
      <c r="H818" s="106"/>
      <c r="I818" s="106"/>
      <c r="J818" s="106"/>
      <c r="K818" s="106"/>
      <c r="L818" s="106"/>
      <c r="M818" s="108"/>
      <c r="N818" s="108"/>
      <c r="O818" s="108"/>
      <c r="P818" s="191"/>
      <c r="Q818" s="106"/>
      <c r="R818" s="108"/>
      <c r="S818" s="108"/>
      <c r="T818" s="108"/>
      <c r="U818" s="191"/>
      <c r="V818" s="191"/>
      <c r="W818" s="108"/>
      <c r="X818" s="108"/>
      <c r="Y818" s="108"/>
      <c r="Z818" s="108"/>
      <c r="AA818" s="108"/>
      <c r="AB818" s="108"/>
      <c r="AC818" s="108"/>
      <c r="AD818" s="191"/>
      <c r="AE818" s="108"/>
      <c r="AF818" s="108"/>
      <c r="AG818" s="108"/>
      <c r="AH818" s="191"/>
      <c r="AI818" s="108"/>
      <c r="AJ818" s="108"/>
      <c r="AK818" s="108"/>
      <c r="AL818" s="191"/>
      <c r="AM818" s="108"/>
      <c r="AN818" s="108"/>
      <c r="AO818" s="108"/>
      <c r="AP818" s="108"/>
      <c r="AQ818" s="108"/>
      <c r="AR818" s="108"/>
      <c r="AS818" s="108"/>
      <c r="AT818" s="108"/>
      <c r="AU818" s="108"/>
      <c r="AV818" s="108"/>
      <c r="AW818" s="108"/>
      <c r="AX818" s="108"/>
      <c r="AY818" s="108"/>
      <c r="AZ818" s="108"/>
      <c r="BA818" s="108"/>
      <c r="BB818" s="108"/>
      <c r="BC818" s="108"/>
      <c r="BD818" s="108"/>
      <c r="BE818" s="108"/>
      <c r="BF818" s="108"/>
    </row>
    <row r="819" spans="1:58" ht="30" customHeight="1">
      <c r="A819" s="108"/>
      <c r="B819" s="108"/>
      <c r="C819" s="108"/>
      <c r="D819" s="106"/>
      <c r="E819" s="108"/>
      <c r="F819" s="108"/>
      <c r="G819" s="106"/>
      <c r="H819" s="106"/>
      <c r="I819" s="106"/>
      <c r="J819" s="106"/>
      <c r="K819" s="106"/>
      <c r="L819" s="106"/>
      <c r="M819" s="108"/>
      <c r="N819" s="108"/>
      <c r="O819" s="108"/>
      <c r="P819" s="191"/>
      <c r="Q819" s="106"/>
      <c r="R819" s="108"/>
      <c r="S819" s="108"/>
      <c r="T819" s="108"/>
      <c r="U819" s="191"/>
      <c r="V819" s="191"/>
      <c r="W819" s="108"/>
      <c r="X819" s="108"/>
      <c r="Y819" s="108"/>
      <c r="Z819" s="108"/>
      <c r="AA819" s="108"/>
      <c r="AB819" s="108"/>
      <c r="AC819" s="108"/>
      <c r="AD819" s="191"/>
      <c r="AE819" s="108"/>
      <c r="AF819" s="108"/>
      <c r="AG819" s="108"/>
      <c r="AH819" s="191"/>
      <c r="AI819" s="108"/>
      <c r="AJ819" s="108"/>
      <c r="AK819" s="108"/>
      <c r="AL819" s="191"/>
      <c r="AM819" s="108"/>
      <c r="AN819" s="108"/>
      <c r="AO819" s="108"/>
      <c r="AP819" s="108"/>
      <c r="AQ819" s="108"/>
      <c r="AR819" s="108"/>
      <c r="AS819" s="108"/>
      <c r="AT819" s="108"/>
      <c r="AU819" s="108"/>
      <c r="AV819" s="108"/>
      <c r="AW819" s="108"/>
      <c r="AX819" s="108"/>
      <c r="AY819" s="108"/>
      <c r="AZ819" s="108"/>
      <c r="BA819" s="108"/>
      <c r="BB819" s="108"/>
      <c r="BC819" s="108"/>
      <c r="BD819" s="108"/>
      <c r="BE819" s="108"/>
      <c r="BF819" s="108"/>
    </row>
    <row r="820" spans="1:58" ht="30" customHeight="1">
      <c r="A820" s="108"/>
      <c r="B820" s="108"/>
      <c r="C820" s="108"/>
      <c r="D820" s="106"/>
      <c r="E820" s="108"/>
      <c r="F820" s="108"/>
      <c r="G820" s="106"/>
      <c r="H820" s="106"/>
      <c r="I820" s="106"/>
      <c r="J820" s="106"/>
      <c r="K820" s="106"/>
      <c r="L820" s="106"/>
      <c r="M820" s="108"/>
      <c r="N820" s="108"/>
      <c r="O820" s="108"/>
      <c r="P820" s="191"/>
      <c r="Q820" s="106"/>
      <c r="R820" s="108"/>
      <c r="S820" s="108"/>
      <c r="T820" s="108"/>
      <c r="U820" s="191"/>
      <c r="V820" s="191"/>
      <c r="W820" s="108"/>
      <c r="X820" s="108"/>
      <c r="Y820" s="108"/>
      <c r="Z820" s="108"/>
      <c r="AA820" s="108"/>
      <c r="AB820" s="108"/>
      <c r="AC820" s="108"/>
      <c r="AD820" s="191"/>
      <c r="AE820" s="108"/>
      <c r="AF820" s="108"/>
      <c r="AG820" s="108"/>
      <c r="AH820" s="191"/>
      <c r="AI820" s="108"/>
      <c r="AJ820" s="108"/>
      <c r="AK820" s="108"/>
      <c r="AL820" s="191"/>
      <c r="AM820" s="108"/>
      <c r="AN820" s="108"/>
      <c r="AO820" s="108"/>
      <c r="AP820" s="108"/>
      <c r="AQ820" s="108"/>
      <c r="AR820" s="108"/>
      <c r="AS820" s="108"/>
      <c r="AT820" s="108"/>
      <c r="AU820" s="108"/>
      <c r="AV820" s="108"/>
      <c r="AW820" s="108"/>
      <c r="AX820" s="108"/>
      <c r="AY820" s="108"/>
      <c r="AZ820" s="108"/>
      <c r="BA820" s="108"/>
      <c r="BB820" s="108"/>
      <c r="BC820" s="108"/>
      <c r="BD820" s="108"/>
      <c r="BE820" s="108"/>
      <c r="BF820" s="108"/>
    </row>
    <row r="821" spans="1:58" ht="30" customHeight="1">
      <c r="A821" s="108"/>
      <c r="B821" s="108"/>
      <c r="C821" s="108"/>
      <c r="D821" s="106"/>
      <c r="E821" s="108"/>
      <c r="F821" s="108"/>
      <c r="G821" s="106"/>
      <c r="H821" s="106"/>
      <c r="I821" s="106"/>
      <c r="J821" s="106"/>
      <c r="K821" s="106"/>
      <c r="L821" s="106"/>
      <c r="M821" s="108"/>
      <c r="N821" s="108"/>
      <c r="O821" s="108"/>
      <c r="P821" s="191"/>
      <c r="Q821" s="106"/>
      <c r="R821" s="108"/>
      <c r="S821" s="108"/>
      <c r="T821" s="108"/>
      <c r="U821" s="191"/>
      <c r="V821" s="191"/>
      <c r="W821" s="108"/>
      <c r="X821" s="108"/>
      <c r="Y821" s="108"/>
      <c r="Z821" s="108"/>
      <c r="AA821" s="108"/>
      <c r="AB821" s="108"/>
      <c r="AC821" s="108"/>
      <c r="AD821" s="191"/>
      <c r="AE821" s="108"/>
      <c r="AF821" s="108"/>
      <c r="AG821" s="108"/>
      <c r="AH821" s="191"/>
      <c r="AI821" s="108"/>
      <c r="AJ821" s="108"/>
      <c r="AK821" s="108"/>
      <c r="AL821" s="191"/>
      <c r="AM821" s="108"/>
      <c r="AN821" s="108"/>
      <c r="AO821" s="108"/>
      <c r="AP821" s="108"/>
      <c r="AQ821" s="108"/>
      <c r="AR821" s="108"/>
      <c r="AS821" s="108"/>
      <c r="AT821" s="108"/>
      <c r="AU821" s="108"/>
      <c r="AV821" s="108"/>
      <c r="AW821" s="108"/>
      <c r="AX821" s="108"/>
      <c r="AY821" s="108"/>
      <c r="AZ821" s="108"/>
      <c r="BA821" s="108"/>
      <c r="BB821" s="108"/>
      <c r="BC821" s="108"/>
      <c r="BD821" s="108"/>
      <c r="BE821" s="108"/>
      <c r="BF821" s="108"/>
    </row>
    <row r="822" spans="1:58" ht="30" customHeight="1">
      <c r="A822" s="108"/>
      <c r="B822" s="108"/>
      <c r="C822" s="108"/>
      <c r="D822" s="106"/>
      <c r="E822" s="108"/>
      <c r="F822" s="108"/>
      <c r="G822" s="106"/>
      <c r="H822" s="106"/>
      <c r="I822" s="106"/>
      <c r="J822" s="106"/>
      <c r="K822" s="106"/>
      <c r="L822" s="106"/>
      <c r="M822" s="108"/>
      <c r="N822" s="108"/>
      <c r="O822" s="108"/>
      <c r="P822" s="191"/>
      <c r="Q822" s="106"/>
      <c r="R822" s="108"/>
      <c r="S822" s="108"/>
      <c r="T822" s="108"/>
      <c r="U822" s="191"/>
      <c r="V822" s="191"/>
      <c r="W822" s="108"/>
      <c r="X822" s="108"/>
      <c r="Y822" s="108"/>
      <c r="Z822" s="108"/>
      <c r="AA822" s="108"/>
      <c r="AB822" s="108"/>
      <c r="AC822" s="108"/>
      <c r="AD822" s="191"/>
      <c r="AE822" s="108"/>
      <c r="AF822" s="108"/>
      <c r="AG822" s="108"/>
      <c r="AH822" s="191"/>
      <c r="AI822" s="108"/>
      <c r="AJ822" s="108"/>
      <c r="AK822" s="108"/>
      <c r="AL822" s="191"/>
      <c r="AM822" s="108"/>
      <c r="AN822" s="108"/>
      <c r="AO822" s="108"/>
      <c r="AP822" s="108"/>
      <c r="AQ822" s="108"/>
      <c r="AR822" s="108"/>
      <c r="AS822" s="108"/>
      <c r="AT822" s="108"/>
      <c r="AU822" s="108"/>
      <c r="AV822" s="108"/>
      <c r="AW822" s="108"/>
      <c r="AX822" s="108"/>
      <c r="AY822" s="108"/>
      <c r="AZ822" s="108"/>
      <c r="BA822" s="108"/>
      <c r="BB822" s="108"/>
      <c r="BC822" s="108"/>
      <c r="BD822" s="108"/>
      <c r="BE822" s="108"/>
      <c r="BF822" s="108"/>
    </row>
    <row r="823" spans="1:58" ht="30" customHeight="1">
      <c r="A823" s="108"/>
      <c r="B823" s="108"/>
      <c r="C823" s="108"/>
      <c r="D823" s="106"/>
      <c r="E823" s="108"/>
      <c r="F823" s="108"/>
      <c r="G823" s="106"/>
      <c r="H823" s="106"/>
      <c r="I823" s="106"/>
      <c r="J823" s="106"/>
      <c r="K823" s="106"/>
      <c r="L823" s="106"/>
      <c r="M823" s="108"/>
      <c r="N823" s="108"/>
      <c r="O823" s="108"/>
      <c r="P823" s="191"/>
      <c r="Q823" s="106"/>
      <c r="R823" s="108"/>
      <c r="S823" s="108"/>
      <c r="T823" s="108"/>
      <c r="U823" s="191"/>
      <c r="V823" s="191"/>
      <c r="W823" s="108"/>
      <c r="X823" s="108"/>
      <c r="Y823" s="108"/>
      <c r="Z823" s="108"/>
      <c r="AA823" s="108"/>
      <c r="AB823" s="108"/>
      <c r="AC823" s="108"/>
      <c r="AD823" s="191"/>
      <c r="AE823" s="108"/>
      <c r="AF823" s="108"/>
      <c r="AG823" s="108"/>
      <c r="AH823" s="191"/>
      <c r="AI823" s="108"/>
      <c r="AJ823" s="108"/>
      <c r="AK823" s="108"/>
      <c r="AL823" s="191"/>
      <c r="AM823" s="108"/>
      <c r="AN823" s="108"/>
      <c r="AO823" s="108"/>
      <c r="AP823" s="108"/>
      <c r="AQ823" s="108"/>
      <c r="AR823" s="108"/>
      <c r="AS823" s="108"/>
      <c r="AT823" s="108"/>
      <c r="AU823" s="108"/>
      <c r="AV823" s="108"/>
      <c r="AW823" s="108"/>
      <c r="AX823" s="108"/>
      <c r="AY823" s="108"/>
      <c r="AZ823" s="108"/>
      <c r="BA823" s="108"/>
      <c r="BB823" s="108"/>
      <c r="BC823" s="108"/>
      <c r="BD823" s="108"/>
      <c r="BE823" s="108"/>
      <c r="BF823" s="108"/>
    </row>
    <row r="824" spans="1:58" ht="30" customHeight="1">
      <c r="A824" s="108"/>
      <c r="B824" s="108"/>
      <c r="C824" s="108"/>
      <c r="D824" s="106"/>
      <c r="E824" s="108"/>
      <c r="F824" s="108"/>
      <c r="G824" s="106"/>
      <c r="H824" s="106"/>
      <c r="I824" s="106"/>
      <c r="J824" s="106"/>
      <c r="K824" s="106"/>
      <c r="L824" s="106"/>
      <c r="M824" s="108"/>
      <c r="N824" s="108"/>
      <c r="O824" s="108"/>
      <c r="P824" s="191"/>
      <c r="Q824" s="106"/>
      <c r="R824" s="108"/>
      <c r="S824" s="108"/>
      <c r="T824" s="108"/>
      <c r="U824" s="191"/>
      <c r="V824" s="191"/>
      <c r="W824" s="108"/>
      <c r="X824" s="108"/>
      <c r="Y824" s="108"/>
      <c r="Z824" s="108"/>
      <c r="AA824" s="108"/>
      <c r="AB824" s="108"/>
      <c r="AC824" s="108"/>
      <c r="AD824" s="191"/>
      <c r="AE824" s="108"/>
      <c r="AF824" s="108"/>
      <c r="AG824" s="108"/>
      <c r="AH824" s="191"/>
      <c r="AI824" s="108"/>
      <c r="AJ824" s="108"/>
      <c r="AK824" s="108"/>
      <c r="AL824" s="191"/>
      <c r="AM824" s="108"/>
      <c r="AN824" s="108"/>
      <c r="AO824" s="108"/>
      <c r="AP824" s="108"/>
      <c r="AQ824" s="108"/>
      <c r="AR824" s="108"/>
      <c r="AS824" s="108"/>
      <c r="AT824" s="108"/>
      <c r="AU824" s="108"/>
      <c r="AV824" s="108"/>
      <c r="AW824" s="108"/>
      <c r="AX824" s="108"/>
      <c r="AY824" s="108"/>
      <c r="AZ824" s="108"/>
      <c r="BA824" s="108"/>
      <c r="BB824" s="108"/>
      <c r="BC824" s="108"/>
      <c r="BD824" s="108"/>
      <c r="BE824" s="108"/>
      <c r="BF824" s="108"/>
    </row>
    <row r="825" spans="1:58" ht="30" customHeight="1">
      <c r="A825" s="108"/>
      <c r="B825" s="108"/>
      <c r="C825" s="108"/>
      <c r="D825" s="106"/>
      <c r="E825" s="108"/>
      <c r="F825" s="108"/>
      <c r="G825" s="106"/>
      <c r="H825" s="106"/>
      <c r="I825" s="106"/>
      <c r="J825" s="106"/>
      <c r="K825" s="106"/>
      <c r="L825" s="106"/>
      <c r="M825" s="108"/>
      <c r="N825" s="108"/>
      <c r="O825" s="108"/>
      <c r="P825" s="191"/>
      <c r="Q825" s="106"/>
      <c r="R825" s="108"/>
      <c r="S825" s="108"/>
      <c r="T825" s="108"/>
      <c r="U825" s="191"/>
      <c r="V825" s="191"/>
      <c r="W825" s="108"/>
      <c r="X825" s="108"/>
      <c r="Y825" s="108"/>
      <c r="Z825" s="108"/>
      <c r="AA825" s="108"/>
      <c r="AB825" s="108"/>
      <c r="AC825" s="108"/>
      <c r="AD825" s="191"/>
      <c r="AE825" s="108"/>
      <c r="AF825" s="108"/>
      <c r="AG825" s="108"/>
      <c r="AH825" s="191"/>
      <c r="AI825" s="108"/>
      <c r="AJ825" s="108"/>
      <c r="AK825" s="108"/>
      <c r="AL825" s="191"/>
      <c r="AM825" s="108"/>
      <c r="AN825" s="108"/>
      <c r="AO825" s="108"/>
      <c r="AP825" s="108"/>
      <c r="AQ825" s="108"/>
      <c r="AR825" s="108"/>
      <c r="AS825" s="108"/>
      <c r="AT825" s="108"/>
      <c r="AU825" s="108"/>
      <c r="AV825" s="108"/>
      <c r="AW825" s="108"/>
      <c r="AX825" s="108"/>
      <c r="AY825" s="108"/>
      <c r="AZ825" s="108"/>
      <c r="BA825" s="108"/>
      <c r="BB825" s="108"/>
      <c r="BC825" s="108"/>
      <c r="BD825" s="108"/>
      <c r="BE825" s="108"/>
      <c r="BF825" s="108"/>
    </row>
    <row r="826" spans="1:58" ht="30" customHeight="1">
      <c r="A826" s="108"/>
      <c r="B826" s="108"/>
      <c r="C826" s="108"/>
      <c r="D826" s="106"/>
      <c r="E826" s="108"/>
      <c r="F826" s="108"/>
      <c r="G826" s="106"/>
      <c r="H826" s="106"/>
      <c r="I826" s="106"/>
      <c r="J826" s="106"/>
      <c r="K826" s="106"/>
      <c r="L826" s="106"/>
      <c r="M826" s="108"/>
      <c r="N826" s="108"/>
      <c r="O826" s="108"/>
      <c r="P826" s="191"/>
      <c r="Q826" s="106"/>
      <c r="R826" s="108"/>
      <c r="S826" s="108"/>
      <c r="T826" s="108"/>
      <c r="U826" s="191"/>
      <c r="V826" s="191"/>
      <c r="W826" s="108"/>
      <c r="X826" s="108"/>
      <c r="Y826" s="108"/>
      <c r="Z826" s="108"/>
      <c r="AA826" s="108"/>
      <c r="AB826" s="108"/>
      <c r="AC826" s="108"/>
      <c r="AD826" s="191"/>
      <c r="AE826" s="108"/>
      <c r="AF826" s="108"/>
      <c r="AG826" s="108"/>
      <c r="AH826" s="191"/>
      <c r="AI826" s="108"/>
      <c r="AJ826" s="108"/>
      <c r="AK826" s="108"/>
      <c r="AL826" s="191"/>
      <c r="AM826" s="108"/>
      <c r="AN826" s="108"/>
      <c r="AO826" s="108"/>
      <c r="AP826" s="108"/>
      <c r="AQ826" s="108"/>
      <c r="AR826" s="108"/>
      <c r="AS826" s="108"/>
      <c r="AT826" s="108"/>
      <c r="AU826" s="108"/>
      <c r="AV826" s="108"/>
      <c r="AW826" s="108"/>
      <c r="AX826" s="108"/>
      <c r="AY826" s="108"/>
      <c r="AZ826" s="108"/>
      <c r="BA826" s="108"/>
      <c r="BB826" s="108"/>
      <c r="BC826" s="108"/>
      <c r="BD826" s="108"/>
      <c r="BE826" s="108"/>
      <c r="BF826" s="108"/>
    </row>
    <row r="827" spans="1:58" ht="30" customHeight="1">
      <c r="A827" s="108"/>
      <c r="B827" s="108"/>
      <c r="C827" s="108"/>
      <c r="D827" s="106"/>
      <c r="E827" s="108"/>
      <c r="F827" s="108"/>
      <c r="G827" s="106"/>
      <c r="H827" s="106"/>
      <c r="I827" s="106"/>
      <c r="J827" s="106"/>
      <c r="K827" s="106"/>
      <c r="L827" s="106"/>
      <c r="M827" s="108"/>
      <c r="N827" s="108"/>
      <c r="O827" s="108"/>
      <c r="P827" s="191"/>
      <c r="Q827" s="106"/>
      <c r="R827" s="108"/>
      <c r="S827" s="108"/>
      <c r="T827" s="108"/>
      <c r="U827" s="191"/>
      <c r="V827" s="191"/>
      <c r="W827" s="108"/>
      <c r="X827" s="108"/>
      <c r="Y827" s="108"/>
      <c r="Z827" s="108"/>
      <c r="AA827" s="108"/>
      <c r="AB827" s="108"/>
      <c r="AC827" s="108"/>
      <c r="AD827" s="191"/>
      <c r="AE827" s="108"/>
      <c r="AF827" s="108"/>
      <c r="AG827" s="108"/>
      <c r="AH827" s="191"/>
      <c r="AI827" s="108"/>
      <c r="AJ827" s="108"/>
      <c r="AK827" s="108"/>
      <c r="AL827" s="191"/>
      <c r="AM827" s="108"/>
      <c r="AN827" s="108"/>
      <c r="AO827" s="108"/>
      <c r="AP827" s="108"/>
      <c r="AQ827" s="108"/>
      <c r="AR827" s="108"/>
      <c r="AS827" s="108"/>
      <c r="AT827" s="108"/>
      <c r="AU827" s="108"/>
      <c r="AV827" s="108"/>
      <c r="AW827" s="108"/>
      <c r="AX827" s="108"/>
      <c r="AY827" s="108"/>
      <c r="AZ827" s="108"/>
      <c r="BA827" s="108"/>
      <c r="BB827" s="108"/>
      <c r="BC827" s="108"/>
      <c r="BD827" s="108"/>
      <c r="BE827" s="108"/>
      <c r="BF827" s="108"/>
    </row>
    <row r="828" spans="1:58" ht="30" customHeight="1">
      <c r="A828" s="108"/>
      <c r="B828" s="108"/>
      <c r="C828" s="108"/>
      <c r="D828" s="106"/>
      <c r="E828" s="108"/>
      <c r="F828" s="108"/>
      <c r="G828" s="106"/>
      <c r="H828" s="106"/>
      <c r="I828" s="106"/>
      <c r="J828" s="106"/>
      <c r="K828" s="106"/>
      <c r="L828" s="106"/>
      <c r="M828" s="108"/>
      <c r="N828" s="108"/>
      <c r="O828" s="108"/>
      <c r="P828" s="191"/>
      <c r="Q828" s="106"/>
      <c r="R828" s="108"/>
      <c r="S828" s="108"/>
      <c r="T828" s="108"/>
      <c r="U828" s="191"/>
      <c r="V828" s="191"/>
      <c r="W828" s="108"/>
      <c r="X828" s="108"/>
      <c r="Y828" s="108"/>
      <c r="Z828" s="108"/>
      <c r="AA828" s="108"/>
      <c r="AB828" s="108"/>
      <c r="AC828" s="108"/>
      <c r="AD828" s="191"/>
      <c r="AE828" s="108"/>
      <c r="AF828" s="108"/>
      <c r="AG828" s="108"/>
      <c r="AH828" s="191"/>
      <c r="AI828" s="108"/>
      <c r="AJ828" s="108"/>
      <c r="AK828" s="108"/>
      <c r="AL828" s="191"/>
      <c r="AM828" s="108"/>
      <c r="AN828" s="108"/>
      <c r="AO828" s="108"/>
      <c r="AP828" s="108"/>
      <c r="AQ828" s="108"/>
      <c r="AR828" s="108"/>
      <c r="AS828" s="108"/>
      <c r="AT828" s="108"/>
      <c r="AU828" s="108"/>
      <c r="AV828" s="108"/>
      <c r="AW828" s="108"/>
      <c r="AX828" s="108"/>
      <c r="AY828" s="108"/>
      <c r="AZ828" s="108"/>
      <c r="BA828" s="108"/>
      <c r="BB828" s="108"/>
      <c r="BC828" s="108"/>
      <c r="BD828" s="108"/>
      <c r="BE828" s="108"/>
      <c r="BF828" s="108"/>
    </row>
    <row r="829" spans="1:58" ht="30" customHeight="1">
      <c r="A829" s="108"/>
      <c r="B829" s="108"/>
      <c r="C829" s="108"/>
      <c r="D829" s="106"/>
      <c r="E829" s="108"/>
      <c r="F829" s="108"/>
      <c r="G829" s="106"/>
      <c r="H829" s="106"/>
      <c r="I829" s="106"/>
      <c r="J829" s="106"/>
      <c r="K829" s="106"/>
      <c r="L829" s="106"/>
      <c r="M829" s="108"/>
      <c r="N829" s="108"/>
      <c r="O829" s="108"/>
      <c r="P829" s="191"/>
      <c r="Q829" s="106"/>
      <c r="R829" s="108"/>
      <c r="S829" s="108"/>
      <c r="T829" s="108"/>
      <c r="U829" s="191"/>
      <c r="V829" s="191"/>
      <c r="W829" s="108"/>
      <c r="X829" s="108"/>
      <c r="Y829" s="108"/>
      <c r="Z829" s="108"/>
      <c r="AA829" s="108"/>
      <c r="AB829" s="108"/>
      <c r="AC829" s="108"/>
      <c r="AD829" s="191"/>
      <c r="AE829" s="108"/>
      <c r="AF829" s="108"/>
      <c r="AG829" s="108"/>
      <c r="AH829" s="191"/>
      <c r="AI829" s="108"/>
      <c r="AJ829" s="108"/>
      <c r="AK829" s="108"/>
      <c r="AL829" s="191"/>
      <c r="AM829" s="108"/>
      <c r="AN829" s="108"/>
      <c r="AO829" s="108"/>
      <c r="AP829" s="108"/>
      <c r="AQ829" s="108"/>
      <c r="AR829" s="108"/>
      <c r="AS829" s="108"/>
      <c r="AT829" s="108"/>
      <c r="AU829" s="108"/>
      <c r="AV829" s="108"/>
      <c r="AW829" s="108"/>
      <c r="AX829" s="108"/>
      <c r="AY829" s="108"/>
      <c r="AZ829" s="108"/>
      <c r="BA829" s="108"/>
      <c r="BB829" s="108"/>
      <c r="BC829" s="108"/>
      <c r="BD829" s="108"/>
      <c r="BE829" s="108"/>
      <c r="BF829" s="108"/>
    </row>
    <row r="830" spans="1:58" ht="30" customHeight="1">
      <c r="A830" s="108"/>
      <c r="B830" s="108"/>
      <c r="C830" s="108"/>
      <c r="D830" s="106"/>
      <c r="E830" s="108"/>
      <c r="F830" s="108"/>
      <c r="G830" s="106"/>
      <c r="H830" s="106"/>
      <c r="I830" s="106"/>
      <c r="J830" s="106"/>
      <c r="K830" s="106"/>
      <c r="L830" s="106"/>
      <c r="M830" s="108"/>
      <c r="N830" s="108"/>
      <c r="O830" s="108"/>
      <c r="P830" s="191"/>
      <c r="Q830" s="106"/>
      <c r="R830" s="108"/>
      <c r="S830" s="108"/>
      <c r="T830" s="108"/>
      <c r="U830" s="191"/>
      <c r="V830" s="191"/>
      <c r="W830" s="108"/>
      <c r="X830" s="108"/>
      <c r="Y830" s="108"/>
      <c r="Z830" s="108"/>
      <c r="AA830" s="108"/>
      <c r="AB830" s="108"/>
      <c r="AC830" s="108"/>
      <c r="AD830" s="191"/>
      <c r="AE830" s="108"/>
      <c r="AF830" s="108"/>
      <c r="AG830" s="108"/>
      <c r="AH830" s="191"/>
      <c r="AI830" s="108"/>
      <c r="AJ830" s="108"/>
      <c r="AK830" s="108"/>
      <c r="AL830" s="191"/>
      <c r="AM830" s="108"/>
      <c r="AN830" s="108"/>
      <c r="AO830" s="108"/>
      <c r="AP830" s="108"/>
      <c r="AQ830" s="108"/>
      <c r="AR830" s="108"/>
      <c r="AS830" s="108"/>
      <c r="AT830" s="108"/>
      <c r="AU830" s="108"/>
      <c r="AV830" s="108"/>
      <c r="AW830" s="108"/>
      <c r="AX830" s="108"/>
      <c r="AY830" s="108"/>
      <c r="AZ830" s="108"/>
      <c r="BA830" s="108"/>
      <c r="BB830" s="108"/>
      <c r="BC830" s="108"/>
      <c r="BD830" s="108"/>
      <c r="BE830" s="108"/>
      <c r="BF830" s="108"/>
    </row>
    <row r="831" spans="1:58" ht="30" customHeight="1">
      <c r="A831" s="108"/>
      <c r="B831" s="108"/>
      <c r="C831" s="108"/>
      <c r="D831" s="106"/>
      <c r="E831" s="108"/>
      <c r="F831" s="108"/>
      <c r="G831" s="106"/>
      <c r="H831" s="106"/>
      <c r="I831" s="106"/>
      <c r="J831" s="106"/>
      <c r="K831" s="106"/>
      <c r="L831" s="106"/>
      <c r="M831" s="108"/>
      <c r="N831" s="108"/>
      <c r="O831" s="108"/>
      <c r="P831" s="191"/>
      <c r="Q831" s="106"/>
      <c r="R831" s="108"/>
      <c r="S831" s="108"/>
      <c r="T831" s="108"/>
      <c r="U831" s="191"/>
      <c r="V831" s="191"/>
      <c r="W831" s="108"/>
      <c r="X831" s="108"/>
      <c r="Y831" s="108"/>
      <c r="Z831" s="108"/>
      <c r="AA831" s="108"/>
      <c r="AB831" s="108"/>
      <c r="AC831" s="108"/>
      <c r="AD831" s="191"/>
      <c r="AE831" s="108"/>
      <c r="AF831" s="108"/>
      <c r="AG831" s="108"/>
      <c r="AH831" s="191"/>
      <c r="AI831" s="108"/>
      <c r="AJ831" s="108"/>
      <c r="AK831" s="108"/>
      <c r="AL831" s="191"/>
      <c r="AM831" s="108"/>
      <c r="AN831" s="108"/>
      <c r="AO831" s="108"/>
      <c r="AP831" s="108"/>
      <c r="AQ831" s="108"/>
      <c r="AR831" s="108"/>
      <c r="AS831" s="108"/>
      <c r="AT831" s="108"/>
      <c r="AU831" s="108"/>
      <c r="AV831" s="108"/>
      <c r="AW831" s="108"/>
      <c r="AX831" s="108"/>
      <c r="AY831" s="108"/>
      <c r="AZ831" s="108"/>
      <c r="BA831" s="108"/>
      <c r="BB831" s="108"/>
      <c r="BC831" s="108"/>
      <c r="BD831" s="108"/>
      <c r="BE831" s="108"/>
      <c r="BF831" s="108"/>
    </row>
    <row r="832" spans="1:58" ht="30" customHeight="1">
      <c r="A832" s="108"/>
      <c r="B832" s="108"/>
      <c r="C832" s="108"/>
      <c r="D832" s="106"/>
      <c r="E832" s="108"/>
      <c r="F832" s="108"/>
      <c r="G832" s="106"/>
      <c r="H832" s="106"/>
      <c r="I832" s="106"/>
      <c r="J832" s="106"/>
      <c r="K832" s="106"/>
      <c r="L832" s="106"/>
      <c r="M832" s="108"/>
      <c r="N832" s="108"/>
      <c r="O832" s="108"/>
      <c r="P832" s="191"/>
      <c r="Q832" s="106"/>
      <c r="R832" s="108"/>
      <c r="S832" s="108"/>
      <c r="T832" s="108"/>
      <c r="U832" s="191"/>
      <c r="V832" s="191"/>
      <c r="W832" s="108"/>
      <c r="X832" s="108"/>
      <c r="Y832" s="108"/>
      <c r="Z832" s="108"/>
      <c r="AA832" s="108"/>
      <c r="AB832" s="108"/>
      <c r="AC832" s="108"/>
      <c r="AD832" s="191"/>
      <c r="AE832" s="108"/>
      <c r="AF832" s="108"/>
      <c r="AG832" s="108"/>
      <c r="AH832" s="191"/>
      <c r="AI832" s="108"/>
      <c r="AJ832" s="108"/>
      <c r="AK832" s="108"/>
      <c r="AL832" s="191"/>
      <c r="AM832" s="108"/>
      <c r="AN832" s="108"/>
      <c r="AO832" s="108"/>
      <c r="AP832" s="108"/>
      <c r="AQ832" s="108"/>
      <c r="AR832" s="108"/>
      <c r="AS832" s="108"/>
      <c r="AT832" s="108"/>
      <c r="AU832" s="108"/>
      <c r="AV832" s="108"/>
      <c r="AW832" s="108"/>
      <c r="AX832" s="108"/>
      <c r="AY832" s="108"/>
      <c r="AZ832" s="108"/>
      <c r="BA832" s="108"/>
      <c r="BB832" s="108"/>
      <c r="BC832" s="108"/>
      <c r="BD832" s="108"/>
      <c r="BE832" s="108"/>
      <c r="BF832" s="108"/>
    </row>
    <row r="833" spans="1:58" ht="30" customHeight="1">
      <c r="A833" s="108"/>
      <c r="B833" s="108"/>
      <c r="C833" s="108"/>
      <c r="D833" s="106"/>
      <c r="E833" s="108"/>
      <c r="F833" s="108"/>
      <c r="G833" s="106"/>
      <c r="H833" s="106"/>
      <c r="I833" s="106"/>
      <c r="J833" s="106"/>
      <c r="K833" s="106"/>
      <c r="L833" s="106"/>
      <c r="M833" s="108"/>
      <c r="N833" s="108"/>
      <c r="O833" s="108"/>
      <c r="P833" s="191"/>
      <c r="Q833" s="106"/>
      <c r="R833" s="108"/>
      <c r="S833" s="108"/>
      <c r="T833" s="108"/>
      <c r="U833" s="191"/>
      <c r="V833" s="191"/>
      <c r="W833" s="108"/>
      <c r="X833" s="108"/>
      <c r="Y833" s="108"/>
      <c r="Z833" s="108"/>
      <c r="AA833" s="108"/>
      <c r="AB833" s="108"/>
      <c r="AC833" s="108"/>
      <c r="AD833" s="191"/>
      <c r="AE833" s="108"/>
      <c r="AF833" s="108"/>
      <c r="AG833" s="108"/>
      <c r="AH833" s="191"/>
      <c r="AI833" s="108"/>
      <c r="AJ833" s="108"/>
      <c r="AK833" s="108"/>
      <c r="AL833" s="191"/>
      <c r="AM833" s="108"/>
      <c r="AN833" s="108"/>
      <c r="AO833" s="108"/>
      <c r="AP833" s="108"/>
      <c r="AQ833" s="108"/>
      <c r="AR833" s="108"/>
      <c r="AS833" s="108"/>
      <c r="AT833" s="108"/>
      <c r="AU833" s="108"/>
      <c r="AV833" s="108"/>
      <c r="AW833" s="108"/>
      <c r="AX833" s="108"/>
      <c r="AY833" s="108"/>
      <c r="AZ833" s="108"/>
      <c r="BA833" s="108"/>
      <c r="BB833" s="108"/>
      <c r="BC833" s="108"/>
      <c r="BD833" s="108"/>
      <c r="BE833" s="108"/>
      <c r="BF833" s="108"/>
    </row>
    <row r="834" spans="1:58" ht="30" customHeight="1">
      <c r="A834" s="108"/>
      <c r="B834" s="108"/>
      <c r="C834" s="108"/>
      <c r="D834" s="106"/>
      <c r="E834" s="108"/>
      <c r="F834" s="108"/>
      <c r="G834" s="106"/>
      <c r="H834" s="106"/>
      <c r="I834" s="106"/>
      <c r="J834" s="106"/>
      <c r="K834" s="106"/>
      <c r="L834" s="106"/>
      <c r="M834" s="108"/>
      <c r="N834" s="108"/>
      <c r="O834" s="108"/>
      <c r="P834" s="191"/>
      <c r="Q834" s="106"/>
      <c r="R834" s="108"/>
      <c r="S834" s="108"/>
      <c r="T834" s="108"/>
      <c r="U834" s="191"/>
      <c r="V834" s="191"/>
      <c r="W834" s="108"/>
      <c r="X834" s="108"/>
      <c r="Y834" s="108"/>
      <c r="Z834" s="108"/>
      <c r="AA834" s="108"/>
      <c r="AB834" s="108"/>
      <c r="AC834" s="108"/>
      <c r="AD834" s="191"/>
      <c r="AE834" s="108"/>
      <c r="AF834" s="108"/>
      <c r="AG834" s="108"/>
      <c r="AH834" s="191"/>
      <c r="AI834" s="108"/>
      <c r="AJ834" s="108"/>
      <c r="AK834" s="108"/>
      <c r="AL834" s="191"/>
      <c r="AM834" s="108"/>
      <c r="AN834" s="108"/>
      <c r="AO834" s="108"/>
      <c r="AP834" s="108"/>
      <c r="AQ834" s="108"/>
      <c r="AR834" s="108"/>
      <c r="AS834" s="108"/>
      <c r="AT834" s="108"/>
      <c r="AU834" s="108"/>
      <c r="AV834" s="108"/>
      <c r="AW834" s="108"/>
      <c r="AX834" s="108"/>
      <c r="AY834" s="108"/>
      <c r="AZ834" s="108"/>
      <c r="BA834" s="108"/>
      <c r="BB834" s="108"/>
      <c r="BC834" s="108"/>
      <c r="BD834" s="108"/>
      <c r="BE834" s="108"/>
      <c r="BF834" s="108"/>
    </row>
    <row r="835" spans="1:58" ht="30" customHeight="1">
      <c r="A835" s="108"/>
      <c r="B835" s="108"/>
      <c r="C835" s="108"/>
      <c r="D835" s="106"/>
      <c r="E835" s="108"/>
      <c r="F835" s="108"/>
      <c r="G835" s="106"/>
      <c r="H835" s="106"/>
      <c r="I835" s="106"/>
      <c r="J835" s="106"/>
      <c r="K835" s="106"/>
      <c r="L835" s="106"/>
      <c r="M835" s="108"/>
      <c r="N835" s="108"/>
      <c r="O835" s="108"/>
      <c r="P835" s="191"/>
      <c r="Q835" s="106"/>
      <c r="R835" s="108"/>
      <c r="S835" s="108"/>
      <c r="T835" s="108"/>
      <c r="U835" s="191"/>
      <c r="V835" s="191"/>
      <c r="W835" s="108"/>
      <c r="X835" s="108"/>
      <c r="Y835" s="108"/>
      <c r="Z835" s="108"/>
      <c r="AA835" s="108"/>
      <c r="AB835" s="108"/>
      <c r="AC835" s="108"/>
      <c r="AD835" s="191"/>
      <c r="AE835" s="108"/>
      <c r="AF835" s="108"/>
      <c r="AG835" s="108"/>
      <c r="AH835" s="191"/>
      <c r="AI835" s="108"/>
      <c r="AJ835" s="108"/>
      <c r="AK835" s="108"/>
      <c r="AL835" s="191"/>
      <c r="AM835" s="108"/>
      <c r="AN835" s="108"/>
      <c r="AO835" s="108"/>
      <c r="AP835" s="108"/>
      <c r="AQ835" s="108"/>
      <c r="AR835" s="108"/>
      <c r="AS835" s="108"/>
      <c r="AT835" s="108"/>
      <c r="AU835" s="108"/>
      <c r="AV835" s="108"/>
      <c r="AW835" s="108"/>
      <c r="AX835" s="108"/>
      <c r="AY835" s="108"/>
      <c r="AZ835" s="108"/>
      <c r="BA835" s="108"/>
      <c r="BB835" s="108"/>
      <c r="BC835" s="108"/>
      <c r="BD835" s="108"/>
      <c r="BE835" s="108"/>
      <c r="BF835" s="108"/>
    </row>
    <row r="836" spans="1:58" ht="30" customHeight="1">
      <c r="A836" s="108"/>
      <c r="B836" s="108"/>
      <c r="C836" s="108"/>
      <c r="D836" s="106"/>
      <c r="E836" s="108"/>
      <c r="F836" s="108"/>
      <c r="G836" s="106"/>
      <c r="H836" s="106"/>
      <c r="I836" s="106"/>
      <c r="J836" s="106"/>
      <c r="K836" s="106"/>
      <c r="L836" s="106"/>
      <c r="M836" s="108"/>
      <c r="N836" s="108"/>
      <c r="O836" s="108"/>
      <c r="P836" s="191"/>
      <c r="Q836" s="106"/>
      <c r="R836" s="108"/>
      <c r="S836" s="108"/>
      <c r="T836" s="108"/>
      <c r="U836" s="191"/>
      <c r="V836" s="191"/>
      <c r="W836" s="108"/>
      <c r="X836" s="108"/>
      <c r="Y836" s="108"/>
      <c r="Z836" s="108"/>
      <c r="AA836" s="108"/>
      <c r="AB836" s="108"/>
      <c r="AC836" s="108"/>
      <c r="AD836" s="191"/>
      <c r="AE836" s="108"/>
      <c r="AF836" s="108"/>
      <c r="AG836" s="108"/>
      <c r="AH836" s="191"/>
      <c r="AI836" s="108"/>
      <c r="AJ836" s="108"/>
      <c r="AK836" s="108"/>
      <c r="AL836" s="191"/>
      <c r="AM836" s="108"/>
      <c r="AN836" s="108"/>
      <c r="AO836" s="108"/>
      <c r="AP836" s="108"/>
      <c r="AQ836" s="108"/>
      <c r="AR836" s="108"/>
      <c r="AS836" s="108"/>
      <c r="AT836" s="108"/>
      <c r="AU836" s="108"/>
      <c r="AV836" s="108"/>
      <c r="AW836" s="108"/>
      <c r="AX836" s="108"/>
      <c r="AY836" s="108"/>
      <c r="AZ836" s="108"/>
      <c r="BA836" s="108"/>
      <c r="BB836" s="108"/>
      <c r="BC836" s="108"/>
      <c r="BD836" s="108"/>
      <c r="BE836" s="108"/>
      <c r="BF836" s="108"/>
    </row>
    <row r="837" spans="1:58" ht="30" customHeight="1">
      <c r="A837" s="108"/>
      <c r="B837" s="108"/>
      <c r="C837" s="108"/>
      <c r="D837" s="106"/>
      <c r="E837" s="108"/>
      <c r="F837" s="108"/>
      <c r="G837" s="106"/>
      <c r="H837" s="106"/>
      <c r="I837" s="106"/>
      <c r="J837" s="106"/>
      <c r="K837" s="106"/>
      <c r="L837" s="106"/>
      <c r="M837" s="108"/>
      <c r="N837" s="108"/>
      <c r="O837" s="108"/>
      <c r="P837" s="191"/>
      <c r="Q837" s="106"/>
      <c r="R837" s="108"/>
      <c r="S837" s="108"/>
      <c r="T837" s="108"/>
      <c r="U837" s="191"/>
      <c r="V837" s="191"/>
      <c r="W837" s="108"/>
      <c r="X837" s="108"/>
      <c r="Y837" s="108"/>
      <c r="Z837" s="108"/>
      <c r="AA837" s="108"/>
      <c r="AB837" s="108"/>
      <c r="AC837" s="108"/>
      <c r="AD837" s="191"/>
      <c r="AE837" s="108"/>
      <c r="AF837" s="108"/>
      <c r="AG837" s="108"/>
      <c r="AH837" s="191"/>
      <c r="AI837" s="108"/>
      <c r="AJ837" s="108"/>
      <c r="AK837" s="108"/>
      <c r="AL837" s="191"/>
      <c r="AM837" s="108"/>
      <c r="AN837" s="108"/>
      <c r="AO837" s="108"/>
      <c r="AP837" s="108"/>
      <c r="AQ837" s="108"/>
      <c r="AR837" s="108"/>
      <c r="AS837" s="108"/>
      <c r="AT837" s="108"/>
      <c r="AU837" s="108"/>
      <c r="AV837" s="108"/>
      <c r="AW837" s="108"/>
      <c r="AX837" s="108"/>
      <c r="AY837" s="108"/>
      <c r="AZ837" s="108"/>
      <c r="BA837" s="108"/>
      <c r="BB837" s="108"/>
      <c r="BC837" s="108"/>
      <c r="BD837" s="108"/>
      <c r="BE837" s="108"/>
      <c r="BF837" s="108"/>
    </row>
    <row r="838" spans="1:58" ht="30" customHeight="1">
      <c r="A838" s="108"/>
      <c r="B838" s="108"/>
      <c r="C838" s="108"/>
      <c r="D838" s="106"/>
      <c r="E838" s="108"/>
      <c r="F838" s="108"/>
      <c r="G838" s="106"/>
      <c r="H838" s="106"/>
      <c r="I838" s="106"/>
      <c r="J838" s="106"/>
      <c r="K838" s="106"/>
      <c r="L838" s="106"/>
      <c r="M838" s="108"/>
      <c r="N838" s="108"/>
      <c r="O838" s="108"/>
      <c r="P838" s="191"/>
      <c r="Q838" s="106"/>
      <c r="R838" s="108"/>
      <c r="S838" s="108"/>
      <c r="T838" s="108"/>
      <c r="U838" s="191"/>
      <c r="V838" s="191"/>
      <c r="W838" s="108"/>
      <c r="X838" s="108"/>
      <c r="Y838" s="108"/>
      <c r="Z838" s="108"/>
      <c r="AA838" s="108"/>
      <c r="AB838" s="108"/>
      <c r="AC838" s="108"/>
      <c r="AD838" s="191"/>
      <c r="AE838" s="108"/>
      <c r="AF838" s="108"/>
      <c r="AG838" s="108"/>
      <c r="AH838" s="191"/>
      <c r="AI838" s="108"/>
      <c r="AJ838" s="108"/>
      <c r="AK838" s="108"/>
      <c r="AL838" s="191"/>
      <c r="AM838" s="108"/>
      <c r="AN838" s="108"/>
      <c r="AO838" s="108"/>
      <c r="AP838" s="108"/>
      <c r="AQ838" s="108"/>
      <c r="AR838" s="108"/>
      <c r="AS838" s="108"/>
      <c r="AT838" s="108"/>
      <c r="AU838" s="108"/>
      <c r="AV838" s="108"/>
      <c r="AW838" s="108"/>
      <c r="AX838" s="108"/>
      <c r="AY838" s="108"/>
      <c r="AZ838" s="108"/>
      <c r="BA838" s="108"/>
      <c r="BB838" s="108"/>
      <c r="BC838" s="108"/>
      <c r="BD838" s="108"/>
      <c r="BE838" s="108"/>
      <c r="BF838" s="108"/>
    </row>
    <row r="839" spans="1:58" ht="30" customHeight="1">
      <c r="A839" s="108"/>
      <c r="B839" s="108"/>
      <c r="C839" s="108"/>
      <c r="D839" s="106"/>
      <c r="E839" s="108"/>
      <c r="F839" s="108"/>
      <c r="G839" s="106"/>
      <c r="H839" s="106"/>
      <c r="I839" s="106"/>
      <c r="J839" s="106"/>
      <c r="K839" s="106"/>
      <c r="L839" s="106"/>
      <c r="M839" s="108"/>
      <c r="N839" s="108"/>
      <c r="O839" s="108"/>
      <c r="P839" s="191"/>
      <c r="Q839" s="106"/>
      <c r="R839" s="108"/>
      <c r="S839" s="108"/>
      <c r="T839" s="108"/>
      <c r="U839" s="191"/>
      <c r="V839" s="191"/>
      <c r="W839" s="108"/>
      <c r="X839" s="108"/>
      <c r="Y839" s="108"/>
      <c r="Z839" s="108"/>
      <c r="AA839" s="108"/>
      <c r="AB839" s="108"/>
      <c r="AC839" s="108"/>
      <c r="AD839" s="191"/>
      <c r="AE839" s="108"/>
      <c r="AF839" s="108"/>
      <c r="AG839" s="108"/>
      <c r="AH839" s="191"/>
      <c r="AI839" s="108"/>
      <c r="AJ839" s="108"/>
      <c r="AK839" s="108"/>
      <c r="AL839" s="191"/>
      <c r="AM839" s="108"/>
      <c r="AN839" s="108"/>
      <c r="AO839" s="108"/>
      <c r="AP839" s="108"/>
      <c r="AQ839" s="108"/>
      <c r="AR839" s="108"/>
      <c r="AS839" s="108"/>
      <c r="AT839" s="108"/>
      <c r="AU839" s="108"/>
      <c r="AV839" s="108"/>
      <c r="AW839" s="108"/>
      <c r="AX839" s="108"/>
      <c r="AY839" s="108"/>
      <c r="AZ839" s="108"/>
      <c r="BA839" s="108"/>
      <c r="BB839" s="108"/>
      <c r="BC839" s="108"/>
      <c r="BD839" s="108"/>
      <c r="BE839" s="108"/>
      <c r="BF839" s="108"/>
    </row>
    <row r="840" spans="1:58" ht="30" customHeight="1">
      <c r="A840" s="108"/>
      <c r="B840" s="108"/>
      <c r="C840" s="108"/>
      <c r="D840" s="106"/>
      <c r="E840" s="108"/>
      <c r="F840" s="108"/>
      <c r="G840" s="106"/>
      <c r="H840" s="106"/>
      <c r="I840" s="106"/>
      <c r="J840" s="106"/>
      <c r="K840" s="106"/>
      <c r="L840" s="106"/>
      <c r="M840" s="108"/>
      <c r="N840" s="108"/>
      <c r="O840" s="108"/>
      <c r="P840" s="191"/>
      <c r="Q840" s="106"/>
      <c r="R840" s="108"/>
      <c r="S840" s="108"/>
      <c r="T840" s="108"/>
      <c r="U840" s="191"/>
      <c r="V840" s="191"/>
      <c r="W840" s="108"/>
      <c r="X840" s="108"/>
      <c r="Y840" s="108"/>
      <c r="Z840" s="108"/>
      <c r="AA840" s="108"/>
      <c r="AB840" s="108"/>
      <c r="AC840" s="108"/>
      <c r="AD840" s="191"/>
      <c r="AE840" s="108"/>
      <c r="AF840" s="108"/>
      <c r="AG840" s="108"/>
      <c r="AH840" s="191"/>
      <c r="AI840" s="108"/>
      <c r="AJ840" s="108"/>
      <c r="AK840" s="108"/>
      <c r="AL840" s="191"/>
      <c r="AM840" s="108"/>
      <c r="AN840" s="108"/>
      <c r="AO840" s="108"/>
      <c r="AP840" s="108"/>
      <c r="AQ840" s="108"/>
      <c r="AR840" s="108"/>
      <c r="AS840" s="108"/>
      <c r="AT840" s="108"/>
      <c r="AU840" s="108"/>
      <c r="AV840" s="108"/>
      <c r="AW840" s="108"/>
      <c r="AX840" s="108"/>
      <c r="AY840" s="108"/>
      <c r="AZ840" s="108"/>
      <c r="BA840" s="108"/>
      <c r="BB840" s="108"/>
      <c r="BC840" s="108"/>
      <c r="BD840" s="108"/>
      <c r="BE840" s="108"/>
      <c r="BF840" s="108"/>
    </row>
    <row r="841" spans="1:58" ht="30" customHeight="1">
      <c r="A841" s="108"/>
      <c r="B841" s="108"/>
      <c r="C841" s="108"/>
      <c r="D841" s="106"/>
      <c r="E841" s="108"/>
      <c r="F841" s="108"/>
      <c r="G841" s="106"/>
      <c r="H841" s="106"/>
      <c r="I841" s="106"/>
      <c r="J841" s="106"/>
      <c r="K841" s="106"/>
      <c r="L841" s="106"/>
      <c r="M841" s="108"/>
      <c r="N841" s="108"/>
      <c r="O841" s="108"/>
      <c r="P841" s="191"/>
      <c r="Q841" s="106"/>
      <c r="R841" s="108"/>
      <c r="S841" s="108"/>
      <c r="T841" s="108"/>
      <c r="U841" s="191"/>
      <c r="V841" s="191"/>
      <c r="W841" s="108"/>
      <c r="X841" s="108"/>
      <c r="Y841" s="108"/>
      <c r="Z841" s="108"/>
      <c r="AA841" s="108"/>
      <c r="AB841" s="108"/>
      <c r="AC841" s="108"/>
      <c r="AD841" s="191"/>
      <c r="AE841" s="108"/>
      <c r="AF841" s="108"/>
      <c r="AG841" s="108"/>
      <c r="AH841" s="191"/>
      <c r="AI841" s="108"/>
      <c r="AJ841" s="108"/>
      <c r="AK841" s="108"/>
      <c r="AL841" s="191"/>
      <c r="AM841" s="108"/>
      <c r="AN841" s="108"/>
      <c r="AO841" s="108"/>
      <c r="AP841" s="108"/>
      <c r="AQ841" s="108"/>
      <c r="AR841" s="108"/>
      <c r="AS841" s="108"/>
      <c r="AT841" s="108"/>
      <c r="AU841" s="108"/>
      <c r="AV841" s="108"/>
      <c r="AW841" s="108"/>
      <c r="AX841" s="108"/>
      <c r="AY841" s="108"/>
      <c r="AZ841" s="108"/>
      <c r="BA841" s="108"/>
      <c r="BB841" s="108"/>
      <c r="BC841" s="108"/>
      <c r="BD841" s="108"/>
      <c r="BE841" s="108"/>
      <c r="BF841" s="108"/>
    </row>
    <row r="842" spans="1:58" ht="30" customHeight="1">
      <c r="A842" s="108"/>
      <c r="B842" s="108"/>
      <c r="C842" s="108"/>
      <c r="D842" s="106"/>
      <c r="E842" s="108"/>
      <c r="F842" s="108"/>
      <c r="G842" s="106"/>
      <c r="H842" s="106"/>
      <c r="I842" s="106"/>
      <c r="J842" s="106"/>
      <c r="K842" s="106"/>
      <c r="L842" s="106"/>
      <c r="M842" s="108"/>
      <c r="N842" s="108"/>
      <c r="O842" s="108"/>
      <c r="P842" s="191"/>
      <c r="Q842" s="106"/>
      <c r="R842" s="108"/>
      <c r="S842" s="108"/>
      <c r="T842" s="108"/>
      <c r="U842" s="191"/>
      <c r="V842" s="191"/>
      <c r="W842" s="108"/>
      <c r="X842" s="108"/>
      <c r="Y842" s="108"/>
      <c r="Z842" s="108"/>
      <c r="AA842" s="108"/>
      <c r="AB842" s="108"/>
      <c r="AC842" s="108"/>
      <c r="AD842" s="191"/>
      <c r="AE842" s="108"/>
      <c r="AF842" s="108"/>
      <c r="AG842" s="108"/>
      <c r="AH842" s="191"/>
      <c r="AI842" s="108"/>
      <c r="AJ842" s="108"/>
      <c r="AK842" s="108"/>
      <c r="AL842" s="191"/>
      <c r="AM842" s="108"/>
      <c r="AN842" s="108"/>
      <c r="AO842" s="108"/>
      <c r="AP842" s="108"/>
      <c r="AQ842" s="108"/>
      <c r="AR842" s="108"/>
      <c r="AS842" s="108"/>
      <c r="AT842" s="108"/>
      <c r="AU842" s="108"/>
      <c r="AV842" s="108"/>
      <c r="AW842" s="108"/>
      <c r="AX842" s="108"/>
      <c r="AY842" s="108"/>
      <c r="AZ842" s="108"/>
      <c r="BA842" s="108"/>
      <c r="BB842" s="108"/>
      <c r="BC842" s="108"/>
      <c r="BD842" s="108"/>
      <c r="BE842" s="108"/>
      <c r="BF842" s="108"/>
    </row>
    <row r="843" spans="1:58" ht="30" customHeight="1">
      <c r="A843" s="108"/>
      <c r="B843" s="108"/>
      <c r="C843" s="108"/>
      <c r="D843" s="106"/>
      <c r="E843" s="108"/>
      <c r="F843" s="108"/>
      <c r="G843" s="106"/>
      <c r="H843" s="106"/>
      <c r="I843" s="106"/>
      <c r="J843" s="106"/>
      <c r="K843" s="106"/>
      <c r="L843" s="106"/>
      <c r="M843" s="108"/>
      <c r="N843" s="108"/>
      <c r="O843" s="108"/>
      <c r="P843" s="191"/>
      <c r="Q843" s="106"/>
      <c r="R843" s="108"/>
      <c r="S843" s="108"/>
      <c r="T843" s="108"/>
      <c r="U843" s="191"/>
      <c r="V843" s="191"/>
      <c r="W843" s="108"/>
      <c r="X843" s="108"/>
      <c r="Y843" s="108"/>
      <c r="Z843" s="108"/>
      <c r="AA843" s="108"/>
      <c r="AB843" s="108"/>
      <c r="AC843" s="108"/>
      <c r="AD843" s="191"/>
      <c r="AE843" s="108"/>
      <c r="AF843" s="108"/>
      <c r="AG843" s="108"/>
      <c r="AH843" s="191"/>
      <c r="AI843" s="108"/>
      <c r="AJ843" s="108"/>
      <c r="AK843" s="108"/>
      <c r="AL843" s="191"/>
      <c r="AM843" s="108"/>
      <c r="AN843" s="108"/>
      <c r="AO843" s="108"/>
      <c r="AP843" s="108"/>
      <c r="AQ843" s="108"/>
      <c r="AR843" s="108"/>
      <c r="AS843" s="108"/>
      <c r="AT843" s="108"/>
      <c r="AU843" s="108"/>
      <c r="AV843" s="108"/>
      <c r="AW843" s="108"/>
      <c r="AX843" s="108"/>
      <c r="AY843" s="108"/>
      <c r="AZ843" s="108"/>
      <c r="BA843" s="108"/>
      <c r="BB843" s="108"/>
      <c r="BC843" s="108"/>
      <c r="BD843" s="108"/>
      <c r="BE843" s="108"/>
      <c r="BF843" s="108"/>
    </row>
    <row r="844" spans="1:58" ht="30" customHeight="1">
      <c r="A844" s="108"/>
      <c r="B844" s="108"/>
      <c r="C844" s="108"/>
      <c r="D844" s="106"/>
      <c r="E844" s="108"/>
      <c r="F844" s="108"/>
      <c r="G844" s="106"/>
      <c r="H844" s="106"/>
      <c r="I844" s="106"/>
      <c r="J844" s="106"/>
      <c r="K844" s="106"/>
      <c r="L844" s="106"/>
      <c r="M844" s="108"/>
      <c r="N844" s="108"/>
      <c r="O844" s="108"/>
      <c r="P844" s="191"/>
      <c r="Q844" s="106"/>
      <c r="R844" s="108"/>
      <c r="S844" s="108"/>
      <c r="T844" s="108"/>
      <c r="U844" s="191"/>
      <c r="V844" s="191"/>
      <c r="W844" s="108"/>
      <c r="X844" s="108"/>
      <c r="Y844" s="108"/>
      <c r="Z844" s="108"/>
      <c r="AA844" s="108"/>
      <c r="AB844" s="108"/>
      <c r="AC844" s="108"/>
      <c r="AD844" s="191"/>
      <c r="AE844" s="108"/>
      <c r="AF844" s="108"/>
      <c r="AG844" s="108"/>
      <c r="AH844" s="191"/>
      <c r="AI844" s="108"/>
      <c r="AJ844" s="108"/>
      <c r="AK844" s="108"/>
      <c r="AL844" s="191"/>
      <c r="AM844" s="108"/>
      <c r="AN844" s="108"/>
      <c r="AO844" s="108"/>
      <c r="AP844" s="108"/>
      <c r="AQ844" s="108"/>
      <c r="AR844" s="108"/>
      <c r="AS844" s="108"/>
      <c r="AT844" s="108"/>
      <c r="AU844" s="108"/>
      <c r="AV844" s="108"/>
      <c r="AW844" s="108"/>
      <c r="AX844" s="108"/>
      <c r="AY844" s="108"/>
      <c r="AZ844" s="108"/>
      <c r="BA844" s="108"/>
      <c r="BB844" s="108"/>
      <c r="BC844" s="108"/>
      <c r="BD844" s="108"/>
      <c r="BE844" s="108"/>
      <c r="BF844" s="108"/>
    </row>
    <row r="845" spans="1:58" ht="30" customHeight="1">
      <c r="A845" s="108"/>
      <c r="B845" s="108"/>
      <c r="C845" s="108"/>
      <c r="D845" s="106"/>
      <c r="E845" s="108"/>
      <c r="F845" s="108"/>
      <c r="G845" s="106"/>
      <c r="H845" s="106"/>
      <c r="I845" s="106"/>
      <c r="J845" s="106"/>
      <c r="K845" s="106"/>
      <c r="L845" s="106"/>
      <c r="M845" s="108"/>
      <c r="N845" s="108"/>
      <c r="O845" s="108"/>
      <c r="P845" s="191"/>
      <c r="Q845" s="106"/>
      <c r="R845" s="108"/>
      <c r="S845" s="108"/>
      <c r="T845" s="108"/>
      <c r="U845" s="191"/>
      <c r="V845" s="191"/>
      <c r="W845" s="108"/>
      <c r="X845" s="108"/>
      <c r="Y845" s="108"/>
      <c r="Z845" s="108"/>
      <c r="AA845" s="108"/>
      <c r="AB845" s="108"/>
      <c r="AC845" s="108"/>
      <c r="AD845" s="191"/>
      <c r="AE845" s="108"/>
      <c r="AF845" s="108"/>
      <c r="AG845" s="108"/>
      <c r="AH845" s="191"/>
      <c r="AI845" s="108"/>
      <c r="AJ845" s="108"/>
      <c r="AK845" s="108"/>
      <c r="AL845" s="191"/>
      <c r="AM845" s="108"/>
      <c r="AN845" s="108"/>
      <c r="AO845" s="108"/>
      <c r="AP845" s="108"/>
      <c r="AQ845" s="108"/>
      <c r="AR845" s="108"/>
      <c r="AS845" s="108"/>
      <c r="AT845" s="108"/>
      <c r="AU845" s="108"/>
      <c r="AV845" s="108"/>
      <c r="AW845" s="108"/>
      <c r="AX845" s="108"/>
      <c r="AY845" s="108"/>
      <c r="AZ845" s="108"/>
      <c r="BA845" s="108"/>
      <c r="BB845" s="108"/>
      <c r="BC845" s="108"/>
      <c r="BD845" s="108"/>
      <c r="BE845" s="108"/>
      <c r="BF845" s="108"/>
    </row>
    <row r="846" spans="1:58" ht="30" customHeight="1">
      <c r="A846" s="108"/>
      <c r="B846" s="108"/>
      <c r="C846" s="108"/>
      <c r="D846" s="106"/>
      <c r="E846" s="108"/>
      <c r="F846" s="108"/>
      <c r="G846" s="106"/>
      <c r="H846" s="106"/>
      <c r="I846" s="106"/>
      <c r="J846" s="106"/>
      <c r="K846" s="106"/>
      <c r="L846" s="106"/>
      <c r="M846" s="108"/>
      <c r="N846" s="108"/>
      <c r="O846" s="108"/>
      <c r="P846" s="191"/>
      <c r="Q846" s="106"/>
      <c r="R846" s="108"/>
      <c r="S846" s="108"/>
      <c r="T846" s="108"/>
      <c r="U846" s="191"/>
      <c r="V846" s="191"/>
      <c r="W846" s="108"/>
      <c r="X846" s="108"/>
      <c r="Y846" s="108"/>
      <c r="Z846" s="108"/>
      <c r="AA846" s="108"/>
      <c r="AB846" s="108"/>
      <c r="AC846" s="108"/>
      <c r="AD846" s="191"/>
      <c r="AE846" s="108"/>
      <c r="AF846" s="108"/>
      <c r="AG846" s="108"/>
      <c r="AH846" s="191"/>
      <c r="AI846" s="108"/>
      <c r="AJ846" s="108"/>
      <c r="AK846" s="108"/>
      <c r="AL846" s="191"/>
      <c r="AM846" s="108"/>
      <c r="AN846" s="108"/>
      <c r="AO846" s="108"/>
      <c r="AP846" s="108"/>
      <c r="AQ846" s="108"/>
      <c r="AR846" s="108"/>
      <c r="AS846" s="108"/>
      <c r="AT846" s="108"/>
      <c r="AU846" s="108"/>
      <c r="AV846" s="108"/>
      <c r="AW846" s="108"/>
      <c r="AX846" s="108"/>
      <c r="AY846" s="108"/>
      <c r="AZ846" s="108"/>
      <c r="BA846" s="108"/>
      <c r="BB846" s="108"/>
      <c r="BC846" s="108"/>
      <c r="BD846" s="108"/>
      <c r="BE846" s="108"/>
      <c r="BF846" s="108"/>
    </row>
    <row r="847" spans="1:58" ht="30" customHeight="1">
      <c r="A847" s="108"/>
      <c r="B847" s="108"/>
      <c r="C847" s="108"/>
      <c r="D847" s="106"/>
      <c r="E847" s="108"/>
      <c r="F847" s="108"/>
      <c r="G847" s="106"/>
      <c r="H847" s="106"/>
      <c r="I847" s="106"/>
      <c r="J847" s="106"/>
      <c r="K847" s="106"/>
      <c r="L847" s="106"/>
      <c r="M847" s="108"/>
      <c r="N847" s="108"/>
      <c r="O847" s="108"/>
      <c r="P847" s="191"/>
      <c r="Q847" s="106"/>
      <c r="R847" s="108"/>
      <c r="S847" s="108"/>
      <c r="T847" s="108"/>
      <c r="U847" s="191"/>
      <c r="V847" s="191"/>
      <c r="W847" s="108"/>
      <c r="X847" s="108"/>
      <c r="Y847" s="108"/>
      <c r="Z847" s="108"/>
      <c r="AA847" s="108"/>
      <c r="AB847" s="108"/>
      <c r="AC847" s="108"/>
      <c r="AD847" s="191"/>
      <c r="AE847" s="108"/>
      <c r="AF847" s="108"/>
      <c r="AG847" s="108"/>
      <c r="AH847" s="191"/>
      <c r="AI847" s="108"/>
      <c r="AJ847" s="108"/>
      <c r="AK847" s="108"/>
      <c r="AL847" s="191"/>
      <c r="AM847" s="108"/>
      <c r="AN847" s="108"/>
      <c r="AO847" s="108"/>
      <c r="AP847" s="108"/>
      <c r="AQ847" s="108"/>
      <c r="AR847" s="108"/>
      <c r="AS847" s="108"/>
      <c r="AT847" s="108"/>
      <c r="AU847" s="108"/>
      <c r="AV847" s="108"/>
      <c r="AW847" s="108"/>
      <c r="AX847" s="108"/>
      <c r="AY847" s="108"/>
      <c r="AZ847" s="108"/>
      <c r="BA847" s="108"/>
      <c r="BB847" s="108"/>
      <c r="BC847" s="108"/>
      <c r="BD847" s="108"/>
      <c r="BE847" s="108"/>
      <c r="BF847" s="108"/>
    </row>
    <row r="848" spans="1:58" ht="30" customHeight="1">
      <c r="A848" s="108"/>
      <c r="B848" s="108"/>
      <c r="C848" s="108"/>
      <c r="D848" s="106"/>
      <c r="E848" s="108"/>
      <c r="F848" s="108"/>
      <c r="G848" s="106"/>
      <c r="H848" s="106"/>
      <c r="I848" s="106"/>
      <c r="J848" s="106"/>
      <c r="K848" s="106"/>
      <c r="L848" s="106"/>
      <c r="M848" s="108"/>
      <c r="N848" s="108"/>
      <c r="O848" s="108"/>
      <c r="P848" s="191"/>
      <c r="Q848" s="106"/>
      <c r="R848" s="108"/>
      <c r="S848" s="108"/>
      <c r="T848" s="108"/>
      <c r="U848" s="191"/>
      <c r="V848" s="191"/>
      <c r="W848" s="108"/>
      <c r="X848" s="108"/>
      <c r="Y848" s="108"/>
      <c r="Z848" s="108"/>
      <c r="AA848" s="108"/>
      <c r="AB848" s="108"/>
      <c r="AC848" s="108"/>
      <c r="AD848" s="191"/>
      <c r="AE848" s="108"/>
      <c r="AF848" s="108"/>
      <c r="AG848" s="108"/>
      <c r="AH848" s="191"/>
      <c r="AI848" s="108"/>
      <c r="AJ848" s="108"/>
      <c r="AK848" s="108"/>
      <c r="AL848" s="191"/>
      <c r="AM848" s="108"/>
      <c r="AN848" s="108"/>
      <c r="AO848" s="108"/>
      <c r="AP848" s="108"/>
      <c r="AQ848" s="108"/>
      <c r="AR848" s="108"/>
      <c r="AS848" s="108"/>
      <c r="AT848" s="108"/>
      <c r="AU848" s="108"/>
      <c r="AV848" s="108"/>
      <c r="AW848" s="108"/>
      <c r="AX848" s="108"/>
      <c r="AY848" s="108"/>
      <c r="AZ848" s="108"/>
      <c r="BA848" s="108"/>
      <c r="BB848" s="108"/>
      <c r="BC848" s="108"/>
      <c r="BD848" s="108"/>
      <c r="BE848" s="108"/>
      <c r="BF848" s="108"/>
    </row>
    <row r="849" spans="1:58" ht="30" customHeight="1">
      <c r="A849" s="108"/>
      <c r="B849" s="108"/>
      <c r="C849" s="108"/>
      <c r="D849" s="106"/>
      <c r="E849" s="108"/>
      <c r="F849" s="108"/>
      <c r="G849" s="106"/>
      <c r="H849" s="106"/>
      <c r="I849" s="106"/>
      <c r="J849" s="106"/>
      <c r="K849" s="106"/>
      <c r="L849" s="106"/>
      <c r="M849" s="108"/>
      <c r="N849" s="108"/>
      <c r="O849" s="108"/>
      <c r="P849" s="191"/>
      <c r="Q849" s="106"/>
      <c r="R849" s="108"/>
      <c r="S849" s="108"/>
      <c r="T849" s="108"/>
      <c r="U849" s="191"/>
      <c r="V849" s="191"/>
      <c r="W849" s="108"/>
      <c r="X849" s="108"/>
      <c r="Y849" s="108"/>
      <c r="Z849" s="108"/>
      <c r="AA849" s="108"/>
      <c r="AB849" s="108"/>
      <c r="AC849" s="108"/>
      <c r="AD849" s="191"/>
      <c r="AE849" s="108"/>
      <c r="AF849" s="108"/>
      <c r="AG849" s="108"/>
      <c r="AH849" s="191"/>
      <c r="AI849" s="108"/>
      <c r="AJ849" s="108"/>
      <c r="AK849" s="108"/>
      <c r="AL849" s="191"/>
      <c r="AM849" s="108"/>
      <c r="AN849" s="108"/>
      <c r="AO849" s="108"/>
      <c r="AP849" s="108"/>
      <c r="AQ849" s="108"/>
      <c r="AR849" s="108"/>
      <c r="AS849" s="108"/>
      <c r="AT849" s="108"/>
      <c r="AU849" s="108"/>
      <c r="AV849" s="108"/>
      <c r="AW849" s="108"/>
      <c r="AX849" s="108"/>
      <c r="AY849" s="108"/>
      <c r="AZ849" s="108"/>
      <c r="BA849" s="108"/>
      <c r="BB849" s="108"/>
      <c r="BC849" s="108"/>
      <c r="BD849" s="108"/>
      <c r="BE849" s="108"/>
      <c r="BF849" s="108"/>
    </row>
    <row r="850" spans="1:58" ht="30" customHeight="1">
      <c r="A850" s="108"/>
      <c r="B850" s="108"/>
      <c r="C850" s="108"/>
      <c r="D850" s="106"/>
      <c r="E850" s="108"/>
      <c r="F850" s="108"/>
      <c r="G850" s="106"/>
      <c r="H850" s="106"/>
      <c r="I850" s="106"/>
      <c r="J850" s="106"/>
      <c r="K850" s="106"/>
      <c r="L850" s="106"/>
      <c r="M850" s="108"/>
      <c r="N850" s="108"/>
      <c r="O850" s="108"/>
      <c r="P850" s="191"/>
      <c r="Q850" s="106"/>
      <c r="R850" s="108"/>
      <c r="S850" s="108"/>
      <c r="T850" s="108"/>
      <c r="U850" s="191"/>
      <c r="V850" s="191"/>
      <c r="W850" s="108"/>
      <c r="X850" s="108"/>
      <c r="Y850" s="108"/>
      <c r="Z850" s="108"/>
      <c r="AA850" s="108"/>
      <c r="AB850" s="108"/>
      <c r="AC850" s="108"/>
      <c r="AD850" s="191"/>
      <c r="AE850" s="108"/>
      <c r="AF850" s="108"/>
      <c r="AG850" s="108"/>
      <c r="AH850" s="191"/>
      <c r="AI850" s="108"/>
      <c r="AJ850" s="108"/>
      <c r="AK850" s="108"/>
      <c r="AL850" s="191"/>
      <c r="AM850" s="108"/>
      <c r="AN850" s="108"/>
      <c r="AO850" s="108"/>
      <c r="AP850" s="108"/>
      <c r="AQ850" s="108"/>
      <c r="AR850" s="108"/>
      <c r="AS850" s="108"/>
      <c r="AT850" s="108"/>
      <c r="AU850" s="108"/>
      <c r="AV850" s="108"/>
      <c r="AW850" s="108"/>
      <c r="AX850" s="108"/>
      <c r="AY850" s="108"/>
      <c r="AZ850" s="108"/>
      <c r="BA850" s="108"/>
      <c r="BB850" s="108"/>
      <c r="BC850" s="108"/>
      <c r="BD850" s="108"/>
      <c r="BE850" s="108"/>
      <c r="BF850" s="108"/>
    </row>
    <row r="851" spans="1:58" ht="30" customHeight="1">
      <c r="A851" s="108"/>
      <c r="B851" s="108"/>
      <c r="C851" s="108"/>
      <c r="D851" s="106"/>
      <c r="E851" s="108"/>
      <c r="F851" s="108"/>
      <c r="G851" s="106"/>
      <c r="H851" s="106"/>
      <c r="I851" s="106"/>
      <c r="J851" s="106"/>
      <c r="K851" s="106"/>
      <c r="L851" s="106"/>
      <c r="M851" s="108"/>
      <c r="N851" s="108"/>
      <c r="O851" s="108"/>
      <c r="P851" s="191"/>
      <c r="Q851" s="106"/>
      <c r="R851" s="108"/>
      <c r="S851" s="108"/>
      <c r="T851" s="108"/>
      <c r="U851" s="191"/>
      <c r="V851" s="191"/>
      <c r="W851" s="108"/>
      <c r="X851" s="108"/>
      <c r="Y851" s="108"/>
      <c r="Z851" s="108"/>
      <c r="AA851" s="108"/>
      <c r="AB851" s="108"/>
      <c r="AC851" s="108"/>
      <c r="AD851" s="191"/>
      <c r="AE851" s="108"/>
      <c r="AF851" s="108"/>
      <c r="AG851" s="108"/>
      <c r="AH851" s="191"/>
      <c r="AI851" s="108"/>
      <c r="AJ851" s="108"/>
      <c r="AK851" s="108"/>
      <c r="AL851" s="191"/>
      <c r="AM851" s="108"/>
      <c r="AN851" s="108"/>
      <c r="AO851" s="108"/>
      <c r="AP851" s="108"/>
      <c r="AQ851" s="108"/>
      <c r="AR851" s="108"/>
      <c r="AS851" s="108"/>
      <c r="AT851" s="108"/>
      <c r="AU851" s="108"/>
      <c r="AV851" s="108"/>
      <c r="AW851" s="108"/>
      <c r="AX851" s="108"/>
      <c r="AY851" s="108"/>
      <c r="AZ851" s="108"/>
      <c r="BA851" s="108"/>
      <c r="BB851" s="108"/>
      <c r="BC851" s="108"/>
      <c r="BD851" s="108"/>
      <c r="BE851" s="108"/>
      <c r="BF851" s="108"/>
    </row>
    <row r="852" spans="1:58" ht="30" customHeight="1">
      <c r="A852" s="108"/>
      <c r="B852" s="108"/>
      <c r="C852" s="108"/>
      <c r="D852" s="106"/>
      <c r="E852" s="108"/>
      <c r="F852" s="108"/>
      <c r="G852" s="106"/>
      <c r="H852" s="106"/>
      <c r="I852" s="106"/>
      <c r="J852" s="106"/>
      <c r="K852" s="106"/>
      <c r="L852" s="106"/>
      <c r="M852" s="108"/>
      <c r="N852" s="108"/>
      <c r="O852" s="108"/>
      <c r="P852" s="191"/>
      <c r="Q852" s="106"/>
      <c r="R852" s="108"/>
      <c r="S852" s="108"/>
      <c r="T852" s="108"/>
      <c r="U852" s="191"/>
      <c r="V852" s="191"/>
      <c r="W852" s="108"/>
      <c r="X852" s="108"/>
      <c r="Y852" s="108"/>
      <c r="Z852" s="108"/>
      <c r="AA852" s="108"/>
      <c r="AB852" s="108"/>
      <c r="AC852" s="108"/>
      <c r="AD852" s="191"/>
      <c r="AE852" s="108"/>
      <c r="AF852" s="108"/>
      <c r="AG852" s="108"/>
      <c r="AH852" s="191"/>
      <c r="AI852" s="108"/>
      <c r="AJ852" s="108"/>
      <c r="AK852" s="108"/>
      <c r="AL852" s="191"/>
      <c r="AM852" s="108"/>
      <c r="AN852" s="108"/>
      <c r="AO852" s="108"/>
      <c r="AP852" s="108"/>
      <c r="AQ852" s="108"/>
      <c r="AR852" s="108"/>
      <c r="AS852" s="108"/>
      <c r="AT852" s="108"/>
      <c r="AU852" s="108"/>
      <c r="AV852" s="108"/>
      <c r="AW852" s="108"/>
      <c r="AX852" s="108"/>
      <c r="AY852" s="108"/>
      <c r="AZ852" s="108"/>
      <c r="BA852" s="108"/>
      <c r="BB852" s="108"/>
      <c r="BC852" s="108"/>
      <c r="BD852" s="108"/>
      <c r="BE852" s="108"/>
      <c r="BF852" s="108"/>
    </row>
    <row r="853" spans="1:58" ht="30" customHeight="1">
      <c r="A853" s="108"/>
      <c r="B853" s="108"/>
      <c r="C853" s="108"/>
      <c r="D853" s="106"/>
      <c r="E853" s="108"/>
      <c r="F853" s="108"/>
      <c r="G853" s="106"/>
      <c r="H853" s="106"/>
      <c r="I853" s="106"/>
      <c r="J853" s="106"/>
      <c r="K853" s="106"/>
      <c r="L853" s="106"/>
      <c r="M853" s="108"/>
      <c r="N853" s="108"/>
      <c r="O853" s="108"/>
      <c r="P853" s="191"/>
      <c r="Q853" s="106"/>
      <c r="R853" s="108"/>
      <c r="S853" s="108"/>
      <c r="T853" s="108"/>
      <c r="U853" s="191"/>
      <c r="V853" s="191"/>
      <c r="W853" s="108"/>
      <c r="X853" s="108"/>
      <c r="Y853" s="108"/>
      <c r="Z853" s="108"/>
      <c r="AA853" s="108"/>
      <c r="AB853" s="108"/>
      <c r="AC853" s="108"/>
      <c r="AD853" s="191"/>
      <c r="AE853" s="108"/>
      <c r="AF853" s="108"/>
      <c r="AG853" s="108"/>
      <c r="AH853" s="191"/>
      <c r="AI853" s="108"/>
      <c r="AJ853" s="108"/>
      <c r="AK853" s="108"/>
      <c r="AL853" s="191"/>
      <c r="AM853" s="108"/>
      <c r="AN853" s="108"/>
      <c r="AO853" s="108"/>
      <c r="AP853" s="108"/>
      <c r="AQ853" s="108"/>
      <c r="AR853" s="108"/>
      <c r="AS853" s="108"/>
      <c r="AT853" s="108"/>
      <c r="AU853" s="108"/>
      <c r="AV853" s="108"/>
      <c r="AW853" s="108"/>
      <c r="AX853" s="108"/>
      <c r="AY853" s="108"/>
      <c r="AZ853" s="108"/>
      <c r="BA853" s="108"/>
      <c r="BB853" s="108"/>
      <c r="BC853" s="108"/>
      <c r="BD853" s="108"/>
      <c r="BE853" s="108"/>
      <c r="BF853" s="108"/>
    </row>
    <row r="854" spans="1:58" ht="30" customHeight="1">
      <c r="A854" s="108"/>
      <c r="B854" s="108"/>
      <c r="C854" s="108"/>
      <c r="D854" s="106"/>
      <c r="E854" s="108"/>
      <c r="F854" s="108"/>
      <c r="G854" s="106"/>
      <c r="H854" s="106"/>
      <c r="I854" s="106"/>
      <c r="J854" s="106"/>
      <c r="K854" s="106"/>
      <c r="L854" s="106"/>
      <c r="M854" s="108"/>
      <c r="N854" s="108"/>
      <c r="O854" s="108"/>
      <c r="P854" s="191"/>
      <c r="Q854" s="106"/>
      <c r="R854" s="108"/>
      <c r="S854" s="108"/>
      <c r="T854" s="108"/>
      <c r="U854" s="191"/>
      <c r="V854" s="191"/>
      <c r="W854" s="108"/>
      <c r="X854" s="108"/>
      <c r="Y854" s="108"/>
      <c r="Z854" s="108"/>
      <c r="AA854" s="108"/>
      <c r="AB854" s="108"/>
      <c r="AC854" s="108"/>
      <c r="AD854" s="191"/>
      <c r="AE854" s="108"/>
      <c r="AF854" s="108"/>
      <c r="AG854" s="108"/>
      <c r="AH854" s="191"/>
      <c r="AI854" s="108"/>
      <c r="AJ854" s="108"/>
      <c r="AK854" s="108"/>
      <c r="AL854" s="191"/>
      <c r="AM854" s="108"/>
      <c r="AN854" s="108"/>
      <c r="AO854" s="108"/>
      <c r="AP854" s="108"/>
      <c r="AQ854" s="108"/>
      <c r="AR854" s="108"/>
      <c r="AS854" s="108"/>
      <c r="AT854" s="108"/>
      <c r="AU854" s="108"/>
      <c r="AV854" s="108"/>
      <c r="AW854" s="108"/>
      <c r="AX854" s="108"/>
      <c r="AY854" s="108"/>
      <c r="AZ854" s="108"/>
      <c r="BA854" s="108"/>
      <c r="BB854" s="108"/>
      <c r="BC854" s="108"/>
      <c r="BD854" s="108"/>
      <c r="BE854" s="108"/>
      <c r="BF854" s="108"/>
    </row>
    <row r="855" spans="1:58" ht="30" customHeight="1">
      <c r="A855" s="108"/>
      <c r="B855" s="108"/>
      <c r="C855" s="108"/>
      <c r="D855" s="106"/>
      <c r="E855" s="108"/>
      <c r="F855" s="108"/>
      <c r="G855" s="106"/>
      <c r="H855" s="106"/>
      <c r="I855" s="106"/>
      <c r="J855" s="106"/>
      <c r="K855" s="106"/>
      <c r="L855" s="106"/>
      <c r="M855" s="108"/>
      <c r="N855" s="108"/>
      <c r="O855" s="108"/>
      <c r="P855" s="191"/>
      <c r="Q855" s="106"/>
      <c r="R855" s="108"/>
      <c r="S855" s="108"/>
      <c r="T855" s="108"/>
      <c r="U855" s="191"/>
      <c r="V855" s="191"/>
      <c r="W855" s="108"/>
      <c r="X855" s="108"/>
      <c r="Y855" s="108"/>
      <c r="Z855" s="108"/>
      <c r="AA855" s="108"/>
      <c r="AB855" s="108"/>
      <c r="AC855" s="108"/>
      <c r="AD855" s="191"/>
      <c r="AE855" s="108"/>
      <c r="AF855" s="108"/>
      <c r="AG855" s="108"/>
      <c r="AH855" s="191"/>
      <c r="AI855" s="108"/>
      <c r="AJ855" s="108"/>
      <c r="AK855" s="108"/>
      <c r="AL855" s="191"/>
      <c r="AM855" s="108"/>
      <c r="AN855" s="108"/>
      <c r="AO855" s="108"/>
      <c r="AP855" s="108"/>
      <c r="AQ855" s="108"/>
      <c r="AR855" s="108"/>
      <c r="AS855" s="108"/>
      <c r="AT855" s="108"/>
      <c r="AU855" s="108"/>
      <c r="AV855" s="108"/>
      <c r="AW855" s="108"/>
      <c r="AX855" s="108"/>
      <c r="AY855" s="108"/>
      <c r="AZ855" s="108"/>
      <c r="BA855" s="108"/>
      <c r="BB855" s="108"/>
      <c r="BC855" s="108"/>
      <c r="BD855" s="108"/>
      <c r="BE855" s="108"/>
      <c r="BF855" s="108"/>
    </row>
    <row r="856" spans="1:58" ht="30" customHeight="1">
      <c r="A856" s="108"/>
      <c r="B856" s="108"/>
      <c r="C856" s="108"/>
      <c r="D856" s="106"/>
      <c r="E856" s="108"/>
      <c r="F856" s="108"/>
      <c r="G856" s="106"/>
      <c r="H856" s="106"/>
      <c r="I856" s="106"/>
      <c r="J856" s="106"/>
      <c r="K856" s="106"/>
      <c r="L856" s="106"/>
      <c r="M856" s="108"/>
      <c r="N856" s="108"/>
      <c r="O856" s="108"/>
      <c r="P856" s="191"/>
      <c r="Q856" s="106"/>
      <c r="R856" s="108"/>
      <c r="S856" s="108"/>
      <c r="T856" s="108"/>
      <c r="U856" s="191"/>
      <c r="V856" s="191"/>
      <c r="W856" s="108"/>
      <c r="X856" s="108"/>
      <c r="Y856" s="108"/>
      <c r="Z856" s="108"/>
      <c r="AA856" s="108"/>
      <c r="AB856" s="108"/>
      <c r="AC856" s="108"/>
      <c r="AD856" s="191"/>
      <c r="AE856" s="108"/>
      <c r="AF856" s="108"/>
      <c r="AG856" s="108"/>
      <c r="AH856" s="191"/>
      <c r="AI856" s="108"/>
      <c r="AJ856" s="108"/>
      <c r="AK856" s="108"/>
      <c r="AL856" s="191"/>
      <c r="AM856" s="108"/>
      <c r="AN856" s="108"/>
      <c r="AO856" s="108"/>
      <c r="AP856" s="108"/>
      <c r="AQ856" s="108"/>
      <c r="AR856" s="108"/>
      <c r="AS856" s="108"/>
      <c r="AT856" s="108"/>
      <c r="AU856" s="108"/>
      <c r="AV856" s="108"/>
      <c r="AW856" s="108"/>
      <c r="AX856" s="108"/>
      <c r="AY856" s="108"/>
      <c r="AZ856" s="108"/>
      <c r="BA856" s="108"/>
      <c r="BB856" s="108"/>
      <c r="BC856" s="108"/>
      <c r="BD856" s="108"/>
      <c r="BE856" s="108"/>
      <c r="BF856" s="108"/>
    </row>
    <row r="857" spans="1:58" ht="30" customHeight="1">
      <c r="A857" s="108"/>
      <c r="B857" s="108"/>
      <c r="C857" s="108"/>
      <c r="D857" s="106"/>
      <c r="E857" s="108"/>
      <c r="F857" s="108"/>
      <c r="G857" s="106"/>
      <c r="H857" s="106"/>
      <c r="I857" s="106"/>
      <c r="J857" s="106"/>
      <c r="K857" s="106"/>
      <c r="L857" s="106"/>
      <c r="M857" s="108"/>
      <c r="N857" s="108"/>
      <c r="O857" s="108"/>
      <c r="P857" s="191"/>
      <c r="Q857" s="106"/>
      <c r="R857" s="108"/>
      <c r="S857" s="108"/>
      <c r="T857" s="108"/>
      <c r="U857" s="191"/>
      <c r="V857" s="191"/>
      <c r="W857" s="108"/>
      <c r="X857" s="108"/>
      <c r="Y857" s="108"/>
      <c r="Z857" s="108"/>
      <c r="AA857" s="108"/>
      <c r="AB857" s="108"/>
      <c r="AC857" s="108"/>
      <c r="AD857" s="191"/>
      <c r="AE857" s="108"/>
      <c r="AF857" s="108"/>
      <c r="AG857" s="108"/>
      <c r="AH857" s="191"/>
      <c r="AI857" s="108"/>
      <c r="AJ857" s="108"/>
      <c r="AK857" s="108"/>
      <c r="AL857" s="191"/>
      <c r="AM857" s="108"/>
      <c r="AN857" s="108"/>
      <c r="AO857" s="108"/>
      <c r="AP857" s="108"/>
      <c r="AQ857" s="108"/>
      <c r="AR857" s="108"/>
      <c r="AS857" s="108"/>
      <c r="AT857" s="108"/>
      <c r="AU857" s="108"/>
      <c r="AV857" s="108"/>
      <c r="AW857" s="108"/>
      <c r="AX857" s="108"/>
      <c r="AY857" s="108"/>
      <c r="AZ857" s="108"/>
      <c r="BA857" s="108"/>
      <c r="BB857" s="108"/>
      <c r="BC857" s="108"/>
      <c r="BD857" s="108"/>
      <c r="BE857" s="108"/>
      <c r="BF857" s="108"/>
    </row>
    <row r="858" spans="1:58" ht="30" customHeight="1">
      <c r="A858" s="108"/>
      <c r="B858" s="108"/>
      <c r="C858" s="108"/>
      <c r="D858" s="106"/>
      <c r="E858" s="108"/>
      <c r="F858" s="108"/>
      <c r="G858" s="106"/>
      <c r="H858" s="106"/>
      <c r="I858" s="106"/>
      <c r="J858" s="106"/>
      <c r="K858" s="106"/>
      <c r="L858" s="106"/>
      <c r="M858" s="108"/>
      <c r="N858" s="108"/>
      <c r="O858" s="108"/>
      <c r="P858" s="191"/>
      <c r="Q858" s="106"/>
      <c r="R858" s="108"/>
      <c r="S858" s="108"/>
      <c r="T858" s="108"/>
      <c r="U858" s="191"/>
      <c r="V858" s="191"/>
      <c r="W858" s="108"/>
      <c r="X858" s="108"/>
      <c r="Y858" s="108"/>
      <c r="Z858" s="108"/>
      <c r="AA858" s="108"/>
      <c r="AB858" s="108"/>
      <c r="AC858" s="108"/>
      <c r="AD858" s="191"/>
      <c r="AE858" s="108"/>
      <c r="AF858" s="108"/>
      <c r="AG858" s="108"/>
      <c r="AH858" s="191"/>
      <c r="AI858" s="108"/>
      <c r="AJ858" s="108"/>
      <c r="AK858" s="108"/>
      <c r="AL858" s="191"/>
      <c r="AM858" s="108"/>
      <c r="AN858" s="108"/>
      <c r="AO858" s="108"/>
      <c r="AP858" s="108"/>
      <c r="AQ858" s="108"/>
      <c r="AR858" s="108"/>
      <c r="AS858" s="108"/>
      <c r="AT858" s="108"/>
      <c r="AU858" s="108"/>
      <c r="AV858" s="108"/>
      <c r="AW858" s="108"/>
      <c r="AX858" s="108"/>
      <c r="AY858" s="108"/>
      <c r="AZ858" s="108"/>
      <c r="BA858" s="108"/>
      <c r="BB858" s="108"/>
      <c r="BC858" s="108"/>
      <c r="BD858" s="108"/>
      <c r="BE858" s="108"/>
      <c r="BF858" s="108"/>
    </row>
    <row r="859" spans="1:58" ht="30" customHeight="1">
      <c r="A859" s="108"/>
      <c r="B859" s="108"/>
      <c r="C859" s="108"/>
      <c r="D859" s="106"/>
      <c r="E859" s="108"/>
      <c r="F859" s="108"/>
      <c r="G859" s="106"/>
      <c r="H859" s="106"/>
      <c r="I859" s="106"/>
      <c r="J859" s="106"/>
      <c r="K859" s="106"/>
      <c r="L859" s="106"/>
      <c r="M859" s="108"/>
      <c r="N859" s="108"/>
      <c r="O859" s="108"/>
      <c r="P859" s="191"/>
      <c r="Q859" s="106"/>
      <c r="R859" s="108"/>
      <c r="S859" s="108"/>
      <c r="T859" s="108"/>
      <c r="U859" s="191"/>
      <c r="V859" s="191"/>
      <c r="W859" s="108"/>
      <c r="X859" s="108"/>
      <c r="Y859" s="108"/>
      <c r="Z859" s="108"/>
      <c r="AA859" s="108"/>
      <c r="AB859" s="108"/>
      <c r="AC859" s="108"/>
      <c r="AD859" s="191"/>
      <c r="AE859" s="108"/>
      <c r="AF859" s="108"/>
      <c r="AG859" s="108"/>
      <c r="AH859" s="191"/>
      <c r="AI859" s="108"/>
      <c r="AJ859" s="108"/>
      <c r="AK859" s="108"/>
      <c r="AL859" s="191"/>
      <c r="AM859" s="108"/>
      <c r="AN859" s="108"/>
      <c r="AO859" s="108"/>
      <c r="AP859" s="108"/>
      <c r="AQ859" s="108"/>
      <c r="AR859" s="108"/>
      <c r="AS859" s="108"/>
      <c r="AT859" s="108"/>
      <c r="AU859" s="108"/>
      <c r="AV859" s="108"/>
      <c r="AW859" s="108"/>
      <c r="AX859" s="108"/>
      <c r="AY859" s="108"/>
      <c r="AZ859" s="108"/>
      <c r="BA859" s="108"/>
      <c r="BB859" s="108"/>
      <c r="BC859" s="108"/>
      <c r="BD859" s="108"/>
      <c r="BE859" s="108"/>
      <c r="BF859" s="108"/>
    </row>
    <row r="860" spans="1:58" ht="30" customHeight="1">
      <c r="A860" s="108"/>
      <c r="B860" s="108"/>
      <c r="C860" s="108"/>
      <c r="D860" s="106"/>
      <c r="E860" s="108"/>
      <c r="F860" s="108"/>
      <c r="G860" s="106"/>
      <c r="H860" s="106"/>
      <c r="I860" s="106"/>
      <c r="J860" s="106"/>
      <c r="K860" s="106"/>
      <c r="L860" s="106"/>
      <c r="M860" s="108"/>
      <c r="N860" s="108"/>
      <c r="O860" s="108"/>
      <c r="P860" s="191"/>
      <c r="Q860" s="106"/>
      <c r="R860" s="108"/>
      <c r="S860" s="108"/>
      <c r="T860" s="108"/>
      <c r="U860" s="191"/>
      <c r="V860" s="191"/>
      <c r="W860" s="108"/>
      <c r="X860" s="108"/>
      <c r="Y860" s="108"/>
      <c r="Z860" s="108"/>
      <c r="AA860" s="108"/>
      <c r="AB860" s="108"/>
      <c r="AC860" s="108"/>
      <c r="AD860" s="191"/>
      <c r="AE860" s="108"/>
      <c r="AF860" s="108"/>
      <c r="AG860" s="108"/>
      <c r="AH860" s="191"/>
      <c r="AI860" s="108"/>
      <c r="AJ860" s="108"/>
      <c r="AK860" s="108"/>
      <c r="AL860" s="191"/>
      <c r="AM860" s="108"/>
      <c r="AN860" s="108"/>
      <c r="AO860" s="108"/>
      <c r="AP860" s="108"/>
      <c r="AQ860" s="108"/>
      <c r="AR860" s="108"/>
      <c r="AS860" s="108"/>
      <c r="AT860" s="108"/>
      <c r="AU860" s="108"/>
      <c r="AV860" s="108"/>
      <c r="AW860" s="108"/>
      <c r="AX860" s="108"/>
      <c r="AY860" s="108"/>
      <c r="AZ860" s="108"/>
      <c r="BA860" s="108"/>
      <c r="BB860" s="108"/>
      <c r="BC860" s="108"/>
      <c r="BD860" s="108"/>
      <c r="BE860" s="108"/>
      <c r="BF860" s="108"/>
    </row>
    <row r="861" spans="1:58" ht="30" customHeight="1">
      <c r="A861" s="108"/>
      <c r="B861" s="108"/>
      <c r="C861" s="108"/>
      <c r="D861" s="106"/>
      <c r="E861" s="108"/>
      <c r="F861" s="108"/>
      <c r="G861" s="106"/>
      <c r="H861" s="106"/>
      <c r="I861" s="106"/>
      <c r="J861" s="106"/>
      <c r="K861" s="106"/>
      <c r="L861" s="106"/>
      <c r="M861" s="108"/>
      <c r="N861" s="108"/>
      <c r="O861" s="108"/>
      <c r="P861" s="191"/>
      <c r="Q861" s="106"/>
      <c r="R861" s="108"/>
      <c r="S861" s="108"/>
      <c r="T861" s="108"/>
      <c r="U861" s="191"/>
      <c r="V861" s="191"/>
      <c r="W861" s="108"/>
      <c r="X861" s="108"/>
      <c r="Y861" s="108"/>
      <c r="Z861" s="108"/>
      <c r="AA861" s="108"/>
      <c r="AB861" s="108"/>
      <c r="AC861" s="108"/>
      <c r="AD861" s="191"/>
      <c r="AE861" s="108"/>
      <c r="AF861" s="108"/>
      <c r="AG861" s="108"/>
      <c r="AH861" s="191"/>
      <c r="AI861" s="108"/>
      <c r="AJ861" s="108"/>
      <c r="AK861" s="108"/>
      <c r="AL861" s="191"/>
      <c r="AM861" s="108"/>
      <c r="AN861" s="108"/>
      <c r="AO861" s="108"/>
      <c r="AP861" s="108"/>
      <c r="AQ861" s="108"/>
      <c r="AR861" s="108"/>
      <c r="AS861" s="108"/>
      <c r="AT861" s="108"/>
      <c r="AU861" s="108"/>
      <c r="AV861" s="108"/>
      <c r="AW861" s="108"/>
      <c r="AX861" s="108"/>
      <c r="AY861" s="108"/>
      <c r="AZ861" s="108"/>
      <c r="BA861" s="108"/>
      <c r="BB861" s="108"/>
      <c r="BC861" s="108"/>
      <c r="BD861" s="108"/>
      <c r="BE861" s="108"/>
      <c r="BF861" s="108"/>
    </row>
    <row r="862" spans="1:58" ht="30" customHeight="1">
      <c r="A862" s="108"/>
      <c r="B862" s="108"/>
      <c r="C862" s="108"/>
      <c r="D862" s="106"/>
      <c r="E862" s="108"/>
      <c r="F862" s="108"/>
      <c r="G862" s="106"/>
      <c r="H862" s="106"/>
      <c r="I862" s="106"/>
      <c r="J862" s="106"/>
      <c r="K862" s="106"/>
      <c r="L862" s="106"/>
      <c r="M862" s="108"/>
      <c r="N862" s="108"/>
      <c r="O862" s="108"/>
      <c r="P862" s="191"/>
      <c r="Q862" s="106"/>
      <c r="R862" s="108"/>
      <c r="S862" s="108"/>
      <c r="T862" s="108"/>
      <c r="U862" s="191"/>
      <c r="V862" s="191"/>
      <c r="W862" s="108"/>
      <c r="X862" s="108"/>
      <c r="Y862" s="108"/>
      <c r="Z862" s="108"/>
      <c r="AA862" s="108"/>
      <c r="AB862" s="108"/>
      <c r="AC862" s="108"/>
      <c r="AD862" s="191"/>
      <c r="AE862" s="108"/>
      <c r="AF862" s="108"/>
      <c r="AG862" s="108"/>
      <c r="AH862" s="191"/>
      <c r="AI862" s="108"/>
      <c r="AJ862" s="108"/>
      <c r="AK862" s="108"/>
      <c r="AL862" s="191"/>
      <c r="AM862" s="108"/>
      <c r="AN862" s="108"/>
      <c r="AO862" s="108"/>
      <c r="AP862" s="108"/>
      <c r="AQ862" s="108"/>
      <c r="AR862" s="108"/>
      <c r="AS862" s="108"/>
      <c r="AT862" s="108"/>
      <c r="AU862" s="108"/>
      <c r="AV862" s="108"/>
      <c r="AW862" s="108"/>
      <c r="AX862" s="108"/>
      <c r="AY862" s="108"/>
      <c r="AZ862" s="108"/>
      <c r="BA862" s="108"/>
      <c r="BB862" s="108"/>
      <c r="BC862" s="108"/>
      <c r="BD862" s="108"/>
      <c r="BE862" s="108"/>
      <c r="BF862" s="108"/>
    </row>
    <row r="863" spans="1:58" ht="30" customHeight="1">
      <c r="A863" s="108"/>
      <c r="B863" s="108"/>
      <c r="C863" s="108"/>
      <c r="D863" s="106"/>
      <c r="E863" s="108"/>
      <c r="F863" s="108"/>
      <c r="G863" s="106"/>
      <c r="H863" s="106"/>
      <c r="I863" s="106"/>
      <c r="J863" s="106"/>
      <c r="K863" s="106"/>
      <c r="L863" s="106"/>
      <c r="M863" s="108"/>
      <c r="N863" s="108"/>
      <c r="O863" s="108"/>
      <c r="P863" s="191"/>
      <c r="Q863" s="106"/>
      <c r="R863" s="108"/>
      <c r="S863" s="108"/>
      <c r="T863" s="108"/>
      <c r="U863" s="191"/>
      <c r="V863" s="191"/>
      <c r="W863" s="108"/>
      <c r="X863" s="108"/>
      <c r="Y863" s="108"/>
      <c r="Z863" s="108"/>
      <c r="AA863" s="108"/>
      <c r="AB863" s="108"/>
      <c r="AC863" s="108"/>
      <c r="AD863" s="191"/>
      <c r="AE863" s="108"/>
      <c r="AF863" s="108"/>
      <c r="AG863" s="108"/>
      <c r="AH863" s="191"/>
      <c r="AI863" s="108"/>
      <c r="AJ863" s="108"/>
      <c r="AK863" s="108"/>
      <c r="AL863" s="191"/>
      <c r="AM863" s="108"/>
      <c r="AN863" s="108"/>
      <c r="AO863" s="108"/>
      <c r="AP863" s="108"/>
      <c r="AQ863" s="108"/>
      <c r="AR863" s="108"/>
      <c r="AS863" s="108"/>
      <c r="AT863" s="108"/>
      <c r="AU863" s="108"/>
      <c r="AV863" s="108"/>
      <c r="AW863" s="108"/>
      <c r="AX863" s="108"/>
      <c r="AY863" s="108"/>
      <c r="AZ863" s="108"/>
      <c r="BA863" s="108"/>
      <c r="BB863" s="108"/>
      <c r="BC863" s="108"/>
      <c r="BD863" s="108"/>
      <c r="BE863" s="108"/>
      <c r="BF863" s="108"/>
    </row>
    <row r="864" spans="1:58" ht="30" customHeight="1">
      <c r="A864" s="108"/>
      <c r="B864" s="108"/>
      <c r="C864" s="108"/>
      <c r="D864" s="106"/>
      <c r="E864" s="108"/>
      <c r="F864" s="108"/>
      <c r="G864" s="106"/>
      <c r="H864" s="106"/>
      <c r="I864" s="106"/>
      <c r="J864" s="106"/>
      <c r="K864" s="106"/>
      <c r="L864" s="106"/>
      <c r="M864" s="108"/>
      <c r="N864" s="108"/>
      <c r="O864" s="108"/>
      <c r="P864" s="191"/>
      <c r="Q864" s="106"/>
      <c r="R864" s="108"/>
      <c r="S864" s="108"/>
      <c r="T864" s="108"/>
      <c r="U864" s="191"/>
      <c r="V864" s="191"/>
      <c r="W864" s="108"/>
      <c r="X864" s="108"/>
      <c r="Y864" s="108"/>
      <c r="Z864" s="108"/>
      <c r="AA864" s="108"/>
      <c r="AB864" s="108"/>
      <c r="AC864" s="108"/>
      <c r="AD864" s="191"/>
      <c r="AE864" s="108"/>
      <c r="AF864" s="108"/>
      <c r="AG864" s="108"/>
      <c r="AH864" s="191"/>
      <c r="AI864" s="108"/>
      <c r="AJ864" s="108"/>
      <c r="AK864" s="108"/>
      <c r="AL864" s="191"/>
      <c r="AM864" s="108"/>
      <c r="AN864" s="108"/>
      <c r="AO864" s="108"/>
      <c r="AP864" s="108"/>
      <c r="AQ864" s="108"/>
      <c r="AR864" s="108"/>
      <c r="AS864" s="108"/>
      <c r="AT864" s="108"/>
      <c r="AU864" s="108"/>
      <c r="AV864" s="108"/>
      <c r="AW864" s="108"/>
      <c r="AX864" s="108"/>
      <c r="AY864" s="108"/>
      <c r="AZ864" s="108"/>
      <c r="BA864" s="108"/>
      <c r="BB864" s="108"/>
      <c r="BC864" s="108"/>
      <c r="BD864" s="108"/>
      <c r="BE864" s="108"/>
      <c r="BF864" s="108"/>
    </row>
    <row r="865" spans="1:58" ht="30" customHeight="1">
      <c r="A865" s="108"/>
      <c r="B865" s="108"/>
      <c r="C865" s="108"/>
      <c r="D865" s="106"/>
      <c r="E865" s="108"/>
      <c r="F865" s="108"/>
      <c r="G865" s="106"/>
      <c r="H865" s="106"/>
      <c r="I865" s="106"/>
      <c r="J865" s="106"/>
      <c r="K865" s="106"/>
      <c r="L865" s="106"/>
      <c r="M865" s="108"/>
      <c r="N865" s="108"/>
      <c r="O865" s="108"/>
      <c r="P865" s="191"/>
      <c r="Q865" s="106"/>
      <c r="R865" s="108"/>
      <c r="S865" s="108"/>
      <c r="T865" s="108"/>
      <c r="U865" s="191"/>
      <c r="V865" s="191"/>
      <c r="W865" s="108"/>
      <c r="X865" s="108"/>
      <c r="Y865" s="108"/>
      <c r="Z865" s="108"/>
      <c r="AA865" s="108"/>
      <c r="AB865" s="108"/>
      <c r="AC865" s="108"/>
      <c r="AD865" s="191"/>
      <c r="AE865" s="108"/>
      <c r="AF865" s="108"/>
      <c r="AG865" s="108"/>
      <c r="AH865" s="191"/>
      <c r="AI865" s="108"/>
      <c r="AJ865" s="108"/>
      <c r="AK865" s="108"/>
      <c r="AL865" s="191"/>
      <c r="AM865" s="108"/>
      <c r="AN865" s="108"/>
      <c r="AO865" s="108"/>
      <c r="AP865" s="108"/>
      <c r="AQ865" s="108"/>
      <c r="AR865" s="108"/>
      <c r="AS865" s="108"/>
      <c r="AT865" s="108"/>
      <c r="AU865" s="108"/>
      <c r="AV865" s="108"/>
      <c r="AW865" s="108"/>
      <c r="AX865" s="108"/>
      <c r="AY865" s="108"/>
      <c r="AZ865" s="108"/>
      <c r="BA865" s="108"/>
      <c r="BB865" s="108"/>
      <c r="BC865" s="108"/>
      <c r="BD865" s="108"/>
      <c r="BE865" s="108"/>
      <c r="BF865" s="108"/>
    </row>
    <row r="866" spans="1:58" ht="30" customHeight="1">
      <c r="A866" s="108"/>
      <c r="B866" s="108"/>
      <c r="C866" s="108"/>
      <c r="D866" s="106"/>
      <c r="E866" s="108"/>
      <c r="F866" s="108"/>
      <c r="G866" s="106"/>
      <c r="H866" s="106"/>
      <c r="I866" s="106"/>
      <c r="J866" s="106"/>
      <c r="K866" s="106"/>
      <c r="L866" s="106"/>
      <c r="M866" s="108"/>
      <c r="N866" s="108"/>
      <c r="O866" s="108"/>
      <c r="P866" s="191"/>
      <c r="Q866" s="106"/>
      <c r="R866" s="108"/>
      <c r="S866" s="108"/>
      <c r="T866" s="108"/>
      <c r="U866" s="191"/>
      <c r="V866" s="191"/>
      <c r="W866" s="108"/>
      <c r="X866" s="108"/>
      <c r="Y866" s="108"/>
      <c r="Z866" s="108"/>
      <c r="AA866" s="108"/>
      <c r="AB866" s="108"/>
      <c r="AC866" s="108"/>
      <c r="AD866" s="191"/>
      <c r="AE866" s="108"/>
      <c r="AF866" s="108"/>
      <c r="AG866" s="108"/>
      <c r="AH866" s="191"/>
      <c r="AI866" s="108"/>
      <c r="AJ866" s="108"/>
      <c r="AK866" s="108"/>
      <c r="AL866" s="191"/>
      <c r="AM866" s="108"/>
      <c r="AN866" s="108"/>
      <c r="AO866" s="108"/>
      <c r="AP866" s="108"/>
      <c r="AQ866" s="108"/>
      <c r="AR866" s="108"/>
      <c r="AS866" s="108"/>
      <c r="AT866" s="108"/>
      <c r="AU866" s="108"/>
      <c r="AV866" s="108"/>
      <c r="AW866" s="108"/>
      <c r="AX866" s="108"/>
      <c r="AY866" s="108"/>
      <c r="AZ866" s="108"/>
      <c r="BA866" s="108"/>
      <c r="BB866" s="108"/>
      <c r="BC866" s="108"/>
      <c r="BD866" s="108"/>
      <c r="BE866" s="108"/>
      <c r="BF866" s="108"/>
    </row>
    <row r="867" spans="1:58" ht="30" customHeight="1">
      <c r="A867" s="108"/>
      <c r="B867" s="108"/>
      <c r="C867" s="108"/>
      <c r="D867" s="106"/>
      <c r="E867" s="108"/>
      <c r="F867" s="108"/>
      <c r="G867" s="106"/>
      <c r="H867" s="106"/>
      <c r="I867" s="106"/>
      <c r="J867" s="106"/>
      <c r="K867" s="106"/>
      <c r="L867" s="106"/>
      <c r="M867" s="108"/>
      <c r="N867" s="108"/>
      <c r="O867" s="108"/>
      <c r="P867" s="191"/>
      <c r="Q867" s="106"/>
      <c r="R867" s="108"/>
      <c r="S867" s="108"/>
      <c r="T867" s="108"/>
      <c r="U867" s="191"/>
      <c r="V867" s="191"/>
      <c r="W867" s="108"/>
      <c r="X867" s="108"/>
      <c r="Y867" s="108"/>
      <c r="Z867" s="108"/>
      <c r="AA867" s="108"/>
      <c r="AB867" s="108"/>
      <c r="AC867" s="108"/>
      <c r="AD867" s="191"/>
      <c r="AE867" s="108"/>
      <c r="AF867" s="108"/>
      <c r="AG867" s="108"/>
      <c r="AH867" s="191"/>
      <c r="AI867" s="108"/>
      <c r="AJ867" s="108"/>
      <c r="AK867" s="108"/>
      <c r="AL867" s="191"/>
      <c r="AM867" s="108"/>
      <c r="AN867" s="108"/>
      <c r="AO867" s="108"/>
      <c r="AP867" s="108"/>
      <c r="AQ867" s="108"/>
      <c r="AR867" s="108"/>
      <c r="AS867" s="108"/>
      <c r="AT867" s="108"/>
      <c r="AU867" s="108"/>
      <c r="AV867" s="108"/>
      <c r="AW867" s="108"/>
      <c r="AX867" s="108"/>
      <c r="AY867" s="108"/>
      <c r="AZ867" s="108"/>
      <c r="BA867" s="108"/>
      <c r="BB867" s="108"/>
      <c r="BC867" s="108"/>
      <c r="BD867" s="108"/>
      <c r="BE867" s="108"/>
      <c r="BF867" s="108"/>
    </row>
    <row r="868" spans="1:58" ht="30" customHeight="1">
      <c r="A868" s="108"/>
      <c r="B868" s="108"/>
      <c r="C868" s="108"/>
      <c r="D868" s="106"/>
      <c r="E868" s="108"/>
      <c r="F868" s="108"/>
      <c r="G868" s="106"/>
      <c r="H868" s="106"/>
      <c r="I868" s="106"/>
      <c r="J868" s="106"/>
      <c r="K868" s="106"/>
      <c r="L868" s="106"/>
      <c r="M868" s="108"/>
      <c r="N868" s="108"/>
      <c r="O868" s="108"/>
      <c r="P868" s="191"/>
      <c r="Q868" s="106"/>
      <c r="R868" s="108"/>
      <c r="S868" s="108"/>
      <c r="T868" s="108"/>
      <c r="U868" s="191"/>
      <c r="V868" s="191"/>
      <c r="W868" s="108"/>
      <c r="X868" s="108"/>
      <c r="Y868" s="108"/>
      <c r="Z868" s="108"/>
      <c r="AA868" s="108"/>
      <c r="AB868" s="108"/>
      <c r="AC868" s="108"/>
      <c r="AD868" s="191"/>
      <c r="AE868" s="108"/>
      <c r="AF868" s="108"/>
      <c r="AG868" s="108"/>
      <c r="AH868" s="191"/>
      <c r="AI868" s="108"/>
      <c r="AJ868" s="108"/>
      <c r="AK868" s="108"/>
      <c r="AL868" s="191"/>
      <c r="AM868" s="108"/>
      <c r="AN868" s="108"/>
      <c r="AO868" s="108"/>
      <c r="AP868" s="108"/>
      <c r="AQ868" s="108"/>
      <c r="AR868" s="108"/>
      <c r="AS868" s="108"/>
      <c r="AT868" s="108"/>
      <c r="AU868" s="108"/>
      <c r="AV868" s="108"/>
      <c r="AW868" s="108"/>
      <c r="AX868" s="108"/>
      <c r="AY868" s="108"/>
      <c r="AZ868" s="108"/>
      <c r="BA868" s="108"/>
      <c r="BB868" s="108"/>
      <c r="BC868" s="108"/>
      <c r="BD868" s="108"/>
      <c r="BE868" s="108"/>
      <c r="BF868" s="108"/>
    </row>
    <row r="869" spans="1:58" ht="30" customHeight="1">
      <c r="A869" s="108"/>
      <c r="B869" s="108"/>
      <c r="C869" s="108"/>
      <c r="D869" s="106"/>
      <c r="E869" s="108"/>
      <c r="F869" s="108"/>
      <c r="G869" s="106"/>
      <c r="H869" s="106"/>
      <c r="I869" s="106"/>
      <c r="J869" s="106"/>
      <c r="K869" s="106"/>
      <c r="L869" s="106"/>
      <c r="M869" s="108"/>
      <c r="N869" s="108"/>
      <c r="O869" s="108"/>
      <c r="P869" s="191"/>
      <c r="Q869" s="106"/>
      <c r="R869" s="108"/>
      <c r="S869" s="108"/>
      <c r="T869" s="108"/>
      <c r="U869" s="191"/>
      <c r="V869" s="191"/>
      <c r="W869" s="108"/>
      <c r="X869" s="108"/>
      <c r="Y869" s="108"/>
      <c r="Z869" s="108"/>
      <c r="AA869" s="108"/>
      <c r="AB869" s="108"/>
      <c r="AC869" s="108"/>
      <c r="AD869" s="191"/>
      <c r="AE869" s="108"/>
      <c r="AF869" s="108"/>
      <c r="AG869" s="108"/>
      <c r="AH869" s="191"/>
      <c r="AI869" s="108"/>
      <c r="AJ869" s="108"/>
      <c r="AK869" s="108"/>
      <c r="AL869" s="191"/>
      <c r="AM869" s="108"/>
      <c r="AN869" s="108"/>
      <c r="AO869" s="108"/>
      <c r="AP869" s="108"/>
      <c r="AQ869" s="108"/>
      <c r="AR869" s="108"/>
      <c r="AS869" s="108"/>
      <c r="AT869" s="108"/>
      <c r="AU869" s="108"/>
      <c r="AV869" s="108"/>
      <c r="AW869" s="108"/>
      <c r="AX869" s="108"/>
      <c r="AY869" s="108"/>
      <c r="AZ869" s="108"/>
      <c r="BA869" s="108"/>
      <c r="BB869" s="108"/>
      <c r="BC869" s="108"/>
      <c r="BD869" s="108"/>
      <c r="BE869" s="108"/>
      <c r="BF869" s="108"/>
    </row>
    <row r="870" spans="1:58" ht="30" customHeight="1">
      <c r="A870" s="108"/>
      <c r="B870" s="108"/>
      <c r="C870" s="108"/>
      <c r="D870" s="106"/>
      <c r="E870" s="108"/>
      <c r="F870" s="108"/>
      <c r="G870" s="106"/>
      <c r="H870" s="106"/>
      <c r="I870" s="106"/>
      <c r="J870" s="106"/>
      <c r="K870" s="106"/>
      <c r="L870" s="106"/>
      <c r="M870" s="108"/>
      <c r="N870" s="108"/>
      <c r="O870" s="108"/>
      <c r="P870" s="191"/>
      <c r="Q870" s="106"/>
      <c r="R870" s="108"/>
      <c r="S870" s="108"/>
      <c r="T870" s="108"/>
      <c r="U870" s="191"/>
      <c r="V870" s="191"/>
      <c r="W870" s="108"/>
      <c r="X870" s="108"/>
      <c r="Y870" s="108"/>
      <c r="Z870" s="108"/>
      <c r="AA870" s="108"/>
      <c r="AB870" s="108"/>
      <c r="AC870" s="108"/>
      <c r="AD870" s="191"/>
      <c r="AE870" s="108"/>
      <c r="AF870" s="108"/>
      <c r="AG870" s="108"/>
      <c r="AH870" s="191"/>
      <c r="AI870" s="108"/>
      <c r="AJ870" s="108"/>
      <c r="AK870" s="108"/>
      <c r="AL870" s="191"/>
      <c r="AM870" s="108"/>
      <c r="AN870" s="108"/>
      <c r="AO870" s="108"/>
      <c r="AP870" s="108"/>
      <c r="AQ870" s="108"/>
      <c r="AR870" s="108"/>
      <c r="AS870" s="108"/>
      <c r="AT870" s="108"/>
      <c r="AU870" s="108"/>
      <c r="AV870" s="108"/>
      <c r="AW870" s="108"/>
      <c r="AX870" s="108"/>
      <c r="AY870" s="108"/>
      <c r="AZ870" s="108"/>
      <c r="BA870" s="108"/>
      <c r="BB870" s="108"/>
      <c r="BC870" s="108"/>
      <c r="BD870" s="108"/>
      <c r="BE870" s="108"/>
      <c r="BF870" s="108"/>
    </row>
    <row r="871" spans="1:58" ht="30" customHeight="1">
      <c r="A871" s="108"/>
      <c r="B871" s="108"/>
      <c r="C871" s="108"/>
      <c r="D871" s="106"/>
      <c r="E871" s="108"/>
      <c r="F871" s="108"/>
      <c r="G871" s="106"/>
      <c r="H871" s="106"/>
      <c r="I871" s="106"/>
      <c r="J871" s="106"/>
      <c r="K871" s="106"/>
      <c r="L871" s="106"/>
      <c r="M871" s="108"/>
      <c r="N871" s="108"/>
      <c r="O871" s="108"/>
      <c r="P871" s="191"/>
      <c r="Q871" s="106"/>
      <c r="R871" s="108"/>
      <c r="S871" s="108"/>
      <c r="T871" s="108"/>
      <c r="U871" s="191"/>
      <c r="V871" s="191"/>
      <c r="W871" s="108"/>
      <c r="X871" s="108"/>
      <c r="Y871" s="108"/>
      <c r="Z871" s="108"/>
      <c r="AA871" s="108"/>
      <c r="AB871" s="108"/>
      <c r="AC871" s="108"/>
      <c r="AD871" s="191"/>
      <c r="AE871" s="108"/>
      <c r="AF871" s="108"/>
      <c r="AG871" s="108"/>
      <c r="AH871" s="191"/>
      <c r="AI871" s="108"/>
      <c r="AJ871" s="108"/>
      <c r="AK871" s="108"/>
      <c r="AL871" s="191"/>
      <c r="AM871" s="108"/>
      <c r="AN871" s="108"/>
      <c r="AO871" s="108"/>
      <c r="AP871" s="108"/>
      <c r="AQ871" s="108"/>
      <c r="AR871" s="108"/>
      <c r="AS871" s="108"/>
      <c r="AT871" s="108"/>
      <c r="AU871" s="108"/>
      <c r="AV871" s="108"/>
      <c r="AW871" s="108"/>
      <c r="AX871" s="108"/>
      <c r="AY871" s="108"/>
      <c r="AZ871" s="108"/>
      <c r="BA871" s="108"/>
      <c r="BB871" s="108"/>
      <c r="BC871" s="108"/>
      <c r="BD871" s="108"/>
      <c r="BE871" s="108"/>
      <c r="BF871" s="108"/>
    </row>
    <row r="872" spans="1:58" ht="30" customHeight="1">
      <c r="A872" s="108"/>
      <c r="B872" s="108"/>
      <c r="C872" s="108"/>
      <c r="D872" s="106"/>
      <c r="E872" s="108"/>
      <c r="F872" s="108"/>
      <c r="G872" s="106"/>
      <c r="H872" s="106"/>
      <c r="I872" s="106"/>
      <c r="J872" s="106"/>
      <c r="K872" s="106"/>
      <c r="L872" s="106"/>
      <c r="M872" s="108"/>
      <c r="N872" s="108"/>
      <c r="O872" s="108"/>
      <c r="P872" s="191"/>
      <c r="Q872" s="106"/>
      <c r="R872" s="108"/>
      <c r="S872" s="108"/>
      <c r="T872" s="108"/>
      <c r="U872" s="191"/>
      <c r="V872" s="191"/>
      <c r="W872" s="108"/>
      <c r="X872" s="108"/>
      <c r="Y872" s="108"/>
      <c r="Z872" s="108"/>
      <c r="AA872" s="108"/>
      <c r="AB872" s="108"/>
      <c r="AC872" s="108"/>
      <c r="AD872" s="191"/>
      <c r="AE872" s="108"/>
      <c r="AF872" s="108"/>
      <c r="AG872" s="108"/>
      <c r="AH872" s="191"/>
      <c r="AI872" s="108"/>
      <c r="AJ872" s="108"/>
      <c r="AK872" s="108"/>
      <c r="AL872" s="191"/>
      <c r="AM872" s="108"/>
      <c r="AN872" s="108"/>
      <c r="AO872" s="108"/>
      <c r="AP872" s="108"/>
      <c r="AQ872" s="108"/>
      <c r="AR872" s="108"/>
      <c r="AS872" s="108"/>
      <c r="AT872" s="108"/>
      <c r="AU872" s="108"/>
      <c r="AV872" s="108"/>
      <c r="AW872" s="108"/>
      <c r="AX872" s="108"/>
      <c r="AY872" s="108"/>
      <c r="AZ872" s="108"/>
      <c r="BA872" s="108"/>
      <c r="BB872" s="108"/>
      <c r="BC872" s="108"/>
      <c r="BD872" s="108"/>
      <c r="BE872" s="108"/>
      <c r="BF872" s="108"/>
    </row>
    <row r="873" spans="1:58" ht="30" customHeight="1">
      <c r="A873" s="108"/>
      <c r="B873" s="108"/>
      <c r="C873" s="108"/>
      <c r="D873" s="106"/>
      <c r="E873" s="108"/>
      <c r="F873" s="108"/>
      <c r="G873" s="106"/>
      <c r="H873" s="106"/>
      <c r="I873" s="106"/>
      <c r="J873" s="106"/>
      <c r="K873" s="106"/>
      <c r="L873" s="106"/>
      <c r="M873" s="108"/>
      <c r="N873" s="108"/>
      <c r="O873" s="108"/>
      <c r="P873" s="191"/>
      <c r="Q873" s="106"/>
      <c r="R873" s="108"/>
      <c r="S873" s="108"/>
      <c r="T873" s="108"/>
      <c r="U873" s="191"/>
      <c r="V873" s="191"/>
      <c r="W873" s="108"/>
      <c r="X873" s="108"/>
      <c r="Y873" s="108"/>
      <c r="Z873" s="108"/>
      <c r="AA873" s="108"/>
      <c r="AB873" s="108"/>
      <c r="AC873" s="108"/>
      <c r="AD873" s="191"/>
      <c r="AE873" s="108"/>
      <c r="AF873" s="108"/>
      <c r="AG873" s="108"/>
      <c r="AH873" s="191"/>
      <c r="AI873" s="108"/>
      <c r="AJ873" s="108"/>
      <c r="AK873" s="108"/>
      <c r="AL873" s="191"/>
      <c r="AM873" s="108"/>
      <c r="AN873" s="108"/>
      <c r="AO873" s="108"/>
      <c r="AP873" s="108"/>
      <c r="AQ873" s="108"/>
      <c r="AR873" s="108"/>
      <c r="AS873" s="108"/>
      <c r="AT873" s="108"/>
      <c r="AU873" s="108"/>
      <c r="AV873" s="108"/>
      <c r="AW873" s="108"/>
      <c r="AX873" s="108"/>
      <c r="AY873" s="108"/>
      <c r="AZ873" s="108"/>
      <c r="BA873" s="108"/>
      <c r="BB873" s="108"/>
      <c r="BC873" s="108"/>
      <c r="BD873" s="108"/>
      <c r="BE873" s="108"/>
      <c r="BF873" s="108"/>
    </row>
    <row r="874" spans="1:58" ht="30" customHeight="1">
      <c r="A874" s="108"/>
      <c r="B874" s="108"/>
      <c r="C874" s="108"/>
      <c r="D874" s="106"/>
      <c r="E874" s="108"/>
      <c r="F874" s="108"/>
      <c r="G874" s="106"/>
      <c r="H874" s="106"/>
      <c r="I874" s="106"/>
      <c r="J874" s="106"/>
      <c r="K874" s="106"/>
      <c r="L874" s="106"/>
      <c r="M874" s="108"/>
      <c r="N874" s="108"/>
      <c r="O874" s="108"/>
      <c r="P874" s="191"/>
      <c r="Q874" s="106"/>
      <c r="R874" s="108"/>
      <c r="S874" s="108"/>
      <c r="T874" s="108"/>
      <c r="U874" s="191"/>
      <c r="V874" s="191"/>
      <c r="W874" s="108"/>
      <c r="X874" s="108"/>
      <c r="Y874" s="108"/>
      <c r="Z874" s="108"/>
      <c r="AA874" s="108"/>
      <c r="AB874" s="108"/>
      <c r="AC874" s="108"/>
      <c r="AD874" s="191"/>
      <c r="AE874" s="108"/>
      <c r="AF874" s="108"/>
      <c r="AG874" s="108"/>
      <c r="AH874" s="191"/>
      <c r="AI874" s="108"/>
      <c r="AJ874" s="108"/>
      <c r="AK874" s="108"/>
      <c r="AL874" s="191"/>
      <c r="AM874" s="108"/>
      <c r="AN874" s="108"/>
      <c r="AO874" s="108"/>
      <c r="AP874" s="108"/>
      <c r="AQ874" s="108"/>
      <c r="AR874" s="108"/>
      <c r="AS874" s="108"/>
      <c r="AT874" s="108"/>
      <c r="AU874" s="108"/>
      <c r="AV874" s="108"/>
      <c r="AW874" s="108"/>
      <c r="AX874" s="108"/>
      <c r="AY874" s="108"/>
      <c r="AZ874" s="108"/>
      <c r="BA874" s="108"/>
      <c r="BB874" s="108"/>
      <c r="BC874" s="108"/>
      <c r="BD874" s="108"/>
      <c r="BE874" s="108"/>
      <c r="BF874" s="108"/>
    </row>
    <row r="875" spans="1:58" ht="30" customHeight="1">
      <c r="A875" s="108"/>
      <c r="B875" s="108"/>
      <c r="C875" s="108"/>
      <c r="D875" s="106"/>
      <c r="E875" s="108"/>
      <c r="F875" s="108"/>
      <c r="G875" s="106"/>
      <c r="H875" s="106"/>
      <c r="I875" s="106"/>
      <c r="J875" s="106"/>
      <c r="K875" s="106"/>
      <c r="L875" s="106"/>
      <c r="M875" s="108"/>
      <c r="N875" s="108"/>
      <c r="O875" s="108"/>
      <c r="P875" s="191"/>
      <c r="Q875" s="106"/>
      <c r="R875" s="108"/>
      <c r="S875" s="108"/>
      <c r="T875" s="108"/>
      <c r="U875" s="191"/>
      <c r="V875" s="191"/>
      <c r="W875" s="108"/>
      <c r="X875" s="108"/>
      <c r="Y875" s="108"/>
      <c r="Z875" s="108"/>
      <c r="AA875" s="108"/>
      <c r="AB875" s="108"/>
      <c r="AC875" s="108"/>
      <c r="AD875" s="191"/>
      <c r="AE875" s="108"/>
      <c r="AF875" s="108"/>
      <c r="AG875" s="108"/>
      <c r="AH875" s="191"/>
      <c r="AI875" s="108"/>
      <c r="AJ875" s="108"/>
      <c r="AK875" s="108"/>
      <c r="AL875" s="191"/>
      <c r="AM875" s="108"/>
      <c r="AN875" s="108"/>
      <c r="AO875" s="108"/>
      <c r="AP875" s="108"/>
      <c r="AQ875" s="108"/>
      <c r="AR875" s="108"/>
      <c r="AS875" s="108"/>
      <c r="AT875" s="108"/>
      <c r="AU875" s="108"/>
      <c r="AV875" s="108"/>
      <c r="AW875" s="108"/>
      <c r="AX875" s="108"/>
      <c r="AY875" s="108"/>
      <c r="AZ875" s="108"/>
      <c r="BA875" s="108"/>
      <c r="BB875" s="108"/>
      <c r="BC875" s="108"/>
      <c r="BD875" s="108"/>
      <c r="BE875" s="108"/>
      <c r="BF875" s="108"/>
    </row>
    <row r="876" spans="1:58" ht="30" customHeight="1">
      <c r="A876" s="108"/>
      <c r="B876" s="108"/>
      <c r="C876" s="108"/>
      <c r="D876" s="106"/>
      <c r="E876" s="108"/>
      <c r="F876" s="108"/>
      <c r="G876" s="106"/>
      <c r="H876" s="106"/>
      <c r="I876" s="106"/>
      <c r="J876" s="106"/>
      <c r="K876" s="106"/>
      <c r="L876" s="106"/>
      <c r="M876" s="108"/>
      <c r="N876" s="108"/>
      <c r="O876" s="108"/>
      <c r="P876" s="191"/>
      <c r="Q876" s="106"/>
      <c r="R876" s="108"/>
      <c r="S876" s="108"/>
      <c r="T876" s="108"/>
      <c r="U876" s="191"/>
      <c r="V876" s="191"/>
      <c r="W876" s="108"/>
      <c r="X876" s="108"/>
      <c r="Y876" s="108"/>
      <c r="Z876" s="108"/>
      <c r="AA876" s="108"/>
      <c r="AB876" s="108"/>
      <c r="AC876" s="108"/>
      <c r="AD876" s="191"/>
      <c r="AE876" s="108"/>
      <c r="AF876" s="108"/>
      <c r="AG876" s="108"/>
      <c r="AH876" s="191"/>
      <c r="AI876" s="108"/>
      <c r="AJ876" s="108"/>
      <c r="AK876" s="108"/>
      <c r="AL876" s="191"/>
      <c r="AM876" s="108"/>
      <c r="AN876" s="108"/>
      <c r="AO876" s="108"/>
      <c r="AP876" s="108"/>
      <c r="AQ876" s="108"/>
      <c r="AR876" s="108"/>
      <c r="AS876" s="108"/>
      <c r="AT876" s="108"/>
      <c r="AU876" s="108"/>
      <c r="AV876" s="108"/>
      <c r="AW876" s="108"/>
      <c r="AX876" s="108"/>
      <c r="AY876" s="108"/>
      <c r="AZ876" s="108"/>
      <c r="BA876" s="108"/>
      <c r="BB876" s="108"/>
      <c r="BC876" s="108"/>
      <c r="BD876" s="108"/>
      <c r="BE876" s="108"/>
      <c r="BF876" s="108"/>
    </row>
    <row r="877" spans="1:58" ht="30" customHeight="1">
      <c r="A877" s="108"/>
      <c r="B877" s="108"/>
      <c r="C877" s="108"/>
      <c r="D877" s="106"/>
      <c r="E877" s="108"/>
      <c r="F877" s="108"/>
      <c r="G877" s="106"/>
      <c r="H877" s="106"/>
      <c r="I877" s="106"/>
      <c r="J877" s="106"/>
      <c r="K877" s="106"/>
      <c r="L877" s="106"/>
      <c r="M877" s="108"/>
      <c r="N877" s="108"/>
      <c r="O877" s="108"/>
      <c r="P877" s="191"/>
      <c r="Q877" s="106"/>
      <c r="R877" s="108"/>
      <c r="S877" s="108"/>
      <c r="T877" s="108"/>
      <c r="U877" s="191"/>
      <c r="V877" s="191"/>
      <c r="W877" s="108"/>
      <c r="X877" s="108"/>
      <c r="Y877" s="108"/>
      <c r="Z877" s="108"/>
      <c r="AA877" s="108"/>
      <c r="AB877" s="108"/>
      <c r="AC877" s="108"/>
      <c r="AD877" s="191"/>
      <c r="AE877" s="108"/>
      <c r="AF877" s="108"/>
      <c r="AG877" s="108"/>
      <c r="AH877" s="191"/>
      <c r="AI877" s="108"/>
      <c r="AJ877" s="108"/>
      <c r="AK877" s="108"/>
      <c r="AL877" s="191"/>
      <c r="AM877" s="108"/>
      <c r="AN877" s="108"/>
      <c r="AO877" s="108"/>
      <c r="AP877" s="108"/>
      <c r="AQ877" s="108"/>
      <c r="AR877" s="108"/>
      <c r="AS877" s="108"/>
      <c r="AT877" s="108"/>
      <c r="AU877" s="108"/>
      <c r="AV877" s="108"/>
      <c r="AW877" s="108"/>
      <c r="AX877" s="108"/>
      <c r="AY877" s="108"/>
      <c r="AZ877" s="108"/>
      <c r="BA877" s="108"/>
      <c r="BB877" s="108"/>
      <c r="BC877" s="108"/>
      <c r="BD877" s="108"/>
      <c r="BE877" s="108"/>
      <c r="BF877" s="108"/>
    </row>
    <row r="878" spans="1:58" ht="30" customHeight="1">
      <c r="A878" s="108"/>
      <c r="B878" s="108"/>
      <c r="C878" s="108"/>
      <c r="D878" s="106"/>
      <c r="E878" s="108"/>
      <c r="F878" s="108"/>
      <c r="G878" s="106"/>
      <c r="H878" s="106"/>
      <c r="I878" s="106"/>
      <c r="J878" s="106"/>
      <c r="K878" s="106"/>
      <c r="L878" s="106"/>
      <c r="M878" s="108"/>
      <c r="N878" s="108"/>
      <c r="O878" s="108"/>
      <c r="P878" s="191"/>
      <c r="Q878" s="106"/>
      <c r="R878" s="108"/>
      <c r="S878" s="108"/>
      <c r="T878" s="108"/>
      <c r="U878" s="191"/>
      <c r="V878" s="191"/>
      <c r="W878" s="108"/>
      <c r="X878" s="108"/>
      <c r="Y878" s="108"/>
      <c r="Z878" s="108"/>
      <c r="AA878" s="108"/>
      <c r="AB878" s="108"/>
      <c r="AC878" s="108"/>
      <c r="AD878" s="191"/>
      <c r="AE878" s="108"/>
      <c r="AF878" s="108"/>
      <c r="AG878" s="108"/>
      <c r="AH878" s="191"/>
      <c r="AI878" s="108"/>
      <c r="AJ878" s="108"/>
      <c r="AK878" s="108"/>
      <c r="AL878" s="191"/>
      <c r="AM878" s="108"/>
      <c r="AN878" s="108"/>
      <c r="AO878" s="108"/>
      <c r="AP878" s="108"/>
      <c r="AQ878" s="108"/>
      <c r="AR878" s="108"/>
      <c r="AS878" s="108"/>
      <c r="AT878" s="108"/>
      <c r="AU878" s="108"/>
      <c r="AV878" s="108"/>
      <c r="AW878" s="108"/>
      <c r="AX878" s="108"/>
      <c r="AY878" s="108"/>
      <c r="AZ878" s="108"/>
      <c r="BA878" s="108"/>
      <c r="BB878" s="108"/>
      <c r="BC878" s="108"/>
      <c r="BD878" s="108"/>
      <c r="BE878" s="108"/>
      <c r="BF878" s="108"/>
    </row>
    <row r="879" spans="1:58" ht="30" customHeight="1">
      <c r="A879" s="108"/>
      <c r="B879" s="108"/>
      <c r="C879" s="108"/>
      <c r="D879" s="106"/>
      <c r="E879" s="108"/>
      <c r="F879" s="108"/>
      <c r="G879" s="106"/>
      <c r="H879" s="106"/>
      <c r="I879" s="106"/>
      <c r="J879" s="106"/>
      <c r="K879" s="106"/>
      <c r="L879" s="106"/>
      <c r="M879" s="108"/>
      <c r="N879" s="108"/>
      <c r="O879" s="108"/>
      <c r="P879" s="191"/>
      <c r="Q879" s="106"/>
      <c r="R879" s="108"/>
      <c r="S879" s="108"/>
      <c r="T879" s="108"/>
      <c r="U879" s="191"/>
      <c r="V879" s="191"/>
      <c r="W879" s="108"/>
      <c r="X879" s="108"/>
      <c r="Y879" s="108"/>
      <c r="Z879" s="108"/>
      <c r="AA879" s="108"/>
      <c r="AB879" s="108"/>
      <c r="AC879" s="108"/>
      <c r="AD879" s="191"/>
      <c r="AE879" s="108"/>
      <c r="AF879" s="108"/>
      <c r="AG879" s="108"/>
      <c r="AH879" s="191"/>
      <c r="AI879" s="108"/>
      <c r="AJ879" s="108"/>
      <c r="AK879" s="108"/>
      <c r="AL879" s="191"/>
      <c r="AM879" s="108"/>
      <c r="AN879" s="108"/>
      <c r="AO879" s="108"/>
      <c r="AP879" s="108"/>
      <c r="AQ879" s="108"/>
      <c r="AR879" s="108"/>
      <c r="AS879" s="108"/>
      <c r="AT879" s="108"/>
      <c r="AU879" s="108"/>
      <c r="AV879" s="108"/>
      <c r="AW879" s="108"/>
      <c r="AX879" s="108"/>
      <c r="AY879" s="108"/>
      <c r="AZ879" s="108"/>
      <c r="BA879" s="108"/>
      <c r="BB879" s="108"/>
      <c r="BC879" s="108"/>
      <c r="BD879" s="108"/>
      <c r="BE879" s="108"/>
      <c r="BF879" s="108"/>
    </row>
    <row r="880" spans="1:58" ht="30" customHeight="1">
      <c r="A880" s="108"/>
      <c r="B880" s="108"/>
      <c r="C880" s="108"/>
      <c r="D880" s="106"/>
      <c r="E880" s="108"/>
      <c r="F880" s="108"/>
      <c r="G880" s="106"/>
      <c r="H880" s="106"/>
      <c r="I880" s="106"/>
      <c r="J880" s="106"/>
      <c r="K880" s="106"/>
      <c r="L880" s="106"/>
      <c r="M880" s="108"/>
      <c r="N880" s="108"/>
      <c r="O880" s="108"/>
      <c r="P880" s="191"/>
      <c r="Q880" s="106"/>
      <c r="R880" s="108"/>
      <c r="S880" s="108"/>
      <c r="T880" s="108"/>
      <c r="U880" s="191"/>
      <c r="V880" s="191"/>
      <c r="W880" s="108"/>
      <c r="X880" s="108"/>
      <c r="Y880" s="108"/>
      <c r="Z880" s="108"/>
      <c r="AA880" s="108"/>
      <c r="AB880" s="108"/>
      <c r="AC880" s="108"/>
      <c r="AD880" s="191"/>
      <c r="AE880" s="108"/>
      <c r="AF880" s="108"/>
      <c r="AG880" s="108"/>
      <c r="AH880" s="191"/>
      <c r="AI880" s="108"/>
      <c r="AJ880" s="108"/>
      <c r="AK880" s="108"/>
      <c r="AL880" s="191"/>
      <c r="AM880" s="108"/>
      <c r="AN880" s="108"/>
      <c r="AO880" s="108"/>
      <c r="AP880" s="108"/>
      <c r="AQ880" s="108"/>
      <c r="AR880" s="108"/>
      <c r="AS880" s="108"/>
      <c r="AT880" s="108"/>
      <c r="AU880" s="108"/>
      <c r="AV880" s="108"/>
      <c r="AW880" s="108"/>
      <c r="AX880" s="108"/>
      <c r="AY880" s="108"/>
      <c r="AZ880" s="108"/>
      <c r="BA880" s="108"/>
      <c r="BB880" s="108"/>
      <c r="BC880" s="108"/>
      <c r="BD880" s="108"/>
      <c r="BE880" s="108"/>
      <c r="BF880" s="108"/>
    </row>
    <row r="881" spans="1:58" ht="30" customHeight="1">
      <c r="A881" s="108"/>
      <c r="B881" s="108"/>
      <c r="C881" s="108"/>
      <c r="D881" s="106"/>
      <c r="E881" s="108"/>
      <c r="F881" s="108"/>
      <c r="G881" s="106"/>
      <c r="H881" s="106"/>
      <c r="I881" s="106"/>
      <c r="J881" s="106"/>
      <c r="K881" s="106"/>
      <c r="L881" s="106"/>
      <c r="M881" s="108"/>
      <c r="N881" s="108"/>
      <c r="O881" s="108"/>
      <c r="P881" s="191"/>
      <c r="Q881" s="106"/>
      <c r="R881" s="108"/>
      <c r="S881" s="108"/>
      <c r="T881" s="108"/>
      <c r="U881" s="191"/>
      <c r="V881" s="191"/>
      <c r="W881" s="108"/>
      <c r="X881" s="108"/>
      <c r="Y881" s="108"/>
      <c r="Z881" s="108"/>
      <c r="AA881" s="108"/>
      <c r="AB881" s="108"/>
      <c r="AC881" s="108"/>
      <c r="AD881" s="191"/>
      <c r="AE881" s="108"/>
      <c r="AF881" s="108"/>
      <c r="AG881" s="108"/>
      <c r="AH881" s="191"/>
      <c r="AI881" s="108"/>
      <c r="AJ881" s="108"/>
      <c r="AK881" s="108"/>
      <c r="AL881" s="191"/>
      <c r="AM881" s="108"/>
      <c r="AN881" s="108"/>
      <c r="AO881" s="108"/>
      <c r="AP881" s="108"/>
      <c r="AQ881" s="108"/>
      <c r="AR881" s="108"/>
      <c r="AS881" s="108"/>
      <c r="AT881" s="108"/>
      <c r="AU881" s="108"/>
      <c r="AV881" s="108"/>
      <c r="AW881" s="108"/>
      <c r="AX881" s="108"/>
      <c r="AY881" s="108"/>
      <c r="AZ881" s="108"/>
      <c r="BA881" s="108"/>
      <c r="BB881" s="108"/>
      <c r="BC881" s="108"/>
      <c r="BD881" s="108"/>
      <c r="BE881" s="108"/>
      <c r="BF881" s="108"/>
    </row>
    <row r="882" spans="1:58" ht="30" customHeight="1">
      <c r="A882" s="108"/>
      <c r="B882" s="108"/>
      <c r="C882" s="108"/>
      <c r="D882" s="106"/>
      <c r="E882" s="108"/>
      <c r="F882" s="108"/>
      <c r="G882" s="106"/>
      <c r="H882" s="106"/>
      <c r="I882" s="106"/>
      <c r="J882" s="106"/>
      <c r="K882" s="106"/>
      <c r="L882" s="106"/>
      <c r="M882" s="108"/>
      <c r="N882" s="108"/>
      <c r="O882" s="108"/>
      <c r="P882" s="191"/>
      <c r="Q882" s="106"/>
      <c r="R882" s="108"/>
      <c r="S882" s="108"/>
      <c r="T882" s="108"/>
      <c r="U882" s="191"/>
      <c r="V882" s="191"/>
      <c r="W882" s="108"/>
      <c r="X882" s="108"/>
      <c r="Y882" s="108"/>
      <c r="Z882" s="108"/>
      <c r="AA882" s="108"/>
      <c r="AB882" s="108"/>
      <c r="AC882" s="108"/>
      <c r="AD882" s="191"/>
      <c r="AE882" s="108"/>
      <c r="AF882" s="108"/>
      <c r="AG882" s="108"/>
      <c r="AH882" s="191"/>
      <c r="AI882" s="108"/>
      <c r="AJ882" s="108"/>
      <c r="AK882" s="108"/>
      <c r="AL882" s="191"/>
      <c r="AM882" s="108"/>
      <c r="AN882" s="108"/>
      <c r="AO882" s="108"/>
      <c r="AP882" s="108"/>
      <c r="AQ882" s="108"/>
      <c r="AR882" s="108"/>
      <c r="AS882" s="108"/>
      <c r="AT882" s="108"/>
      <c r="AU882" s="108"/>
      <c r="AV882" s="108"/>
      <c r="AW882" s="108"/>
      <c r="AX882" s="108"/>
      <c r="AY882" s="108"/>
      <c r="AZ882" s="108"/>
      <c r="BA882" s="108"/>
      <c r="BB882" s="108"/>
      <c r="BC882" s="108"/>
      <c r="BD882" s="108"/>
      <c r="BE882" s="108"/>
      <c r="BF882" s="108"/>
    </row>
    <row r="883" spans="1:58" ht="30" customHeight="1">
      <c r="A883" s="108"/>
      <c r="B883" s="108"/>
      <c r="C883" s="108"/>
      <c r="D883" s="106"/>
      <c r="E883" s="108"/>
      <c r="F883" s="108"/>
      <c r="G883" s="106"/>
      <c r="H883" s="106"/>
      <c r="I883" s="106"/>
      <c r="J883" s="106"/>
      <c r="K883" s="106"/>
      <c r="L883" s="106"/>
      <c r="M883" s="108"/>
      <c r="N883" s="108"/>
      <c r="O883" s="108"/>
      <c r="P883" s="191"/>
      <c r="Q883" s="106"/>
      <c r="R883" s="108"/>
      <c r="S883" s="108"/>
      <c r="T883" s="108"/>
      <c r="U883" s="191"/>
      <c r="V883" s="191"/>
      <c r="W883" s="108"/>
      <c r="X883" s="108"/>
      <c r="Y883" s="108"/>
      <c r="Z883" s="108"/>
      <c r="AA883" s="108"/>
      <c r="AB883" s="108"/>
      <c r="AC883" s="108"/>
      <c r="AD883" s="191"/>
      <c r="AE883" s="108"/>
      <c r="AF883" s="108"/>
      <c r="AG883" s="108"/>
      <c r="AH883" s="191"/>
      <c r="AI883" s="108"/>
      <c r="AJ883" s="108"/>
      <c r="AK883" s="108"/>
      <c r="AL883" s="191"/>
      <c r="AM883" s="108"/>
      <c r="AN883" s="108"/>
      <c r="AO883" s="108"/>
      <c r="AP883" s="108"/>
      <c r="AQ883" s="108"/>
      <c r="AR883" s="108"/>
      <c r="AS883" s="108"/>
      <c r="AT883" s="108"/>
      <c r="AU883" s="108"/>
      <c r="AV883" s="108"/>
      <c r="AW883" s="108"/>
      <c r="AX883" s="108"/>
      <c r="AY883" s="108"/>
      <c r="AZ883" s="108"/>
      <c r="BA883" s="108"/>
      <c r="BB883" s="108"/>
      <c r="BC883" s="108"/>
      <c r="BD883" s="108"/>
      <c r="BE883" s="108"/>
      <c r="BF883" s="108"/>
    </row>
    <row r="884" spans="1:58" ht="30" customHeight="1">
      <c r="A884" s="108"/>
      <c r="B884" s="108"/>
      <c r="C884" s="108"/>
      <c r="D884" s="106"/>
      <c r="E884" s="108"/>
      <c r="F884" s="108"/>
      <c r="G884" s="106"/>
      <c r="H884" s="106"/>
      <c r="I884" s="106"/>
      <c r="J884" s="106"/>
      <c r="K884" s="106"/>
      <c r="L884" s="106"/>
      <c r="M884" s="108"/>
      <c r="N884" s="108"/>
      <c r="O884" s="108"/>
      <c r="P884" s="191"/>
      <c r="Q884" s="106"/>
      <c r="R884" s="108"/>
      <c r="S884" s="108"/>
      <c r="T884" s="108"/>
      <c r="U884" s="191"/>
      <c r="V884" s="191"/>
      <c r="W884" s="108"/>
      <c r="X884" s="108"/>
      <c r="Y884" s="108"/>
      <c r="Z884" s="108"/>
      <c r="AA884" s="108"/>
      <c r="AB884" s="108"/>
      <c r="AC884" s="108"/>
      <c r="AD884" s="191"/>
      <c r="AE884" s="108"/>
      <c r="AF884" s="108"/>
      <c r="AG884" s="108"/>
      <c r="AH884" s="191"/>
      <c r="AI884" s="108"/>
      <c r="AJ884" s="108"/>
      <c r="AK884" s="108"/>
      <c r="AL884" s="191"/>
      <c r="AM884" s="108"/>
      <c r="AN884" s="108"/>
      <c r="AO884" s="108"/>
      <c r="AP884" s="108"/>
      <c r="AQ884" s="108"/>
      <c r="AR884" s="108"/>
      <c r="AS884" s="108"/>
      <c r="AT884" s="108"/>
      <c r="AU884" s="108"/>
      <c r="AV884" s="108"/>
      <c r="AW884" s="108"/>
      <c r="AX884" s="108"/>
      <c r="AY884" s="108"/>
      <c r="AZ884" s="108"/>
      <c r="BA884" s="108"/>
      <c r="BB884" s="108"/>
      <c r="BC884" s="108"/>
      <c r="BD884" s="108"/>
      <c r="BE884" s="108"/>
      <c r="BF884" s="108"/>
    </row>
    <row r="885" spans="1:58" ht="30" customHeight="1">
      <c r="A885" s="108"/>
      <c r="B885" s="108"/>
      <c r="C885" s="108"/>
      <c r="D885" s="106"/>
      <c r="E885" s="108"/>
      <c r="F885" s="108"/>
      <c r="G885" s="106"/>
      <c r="H885" s="106"/>
      <c r="I885" s="106"/>
      <c r="J885" s="106"/>
      <c r="K885" s="106"/>
      <c r="L885" s="106"/>
      <c r="M885" s="108"/>
      <c r="N885" s="108"/>
      <c r="O885" s="108"/>
      <c r="P885" s="191"/>
      <c r="Q885" s="106"/>
      <c r="R885" s="108"/>
      <c r="S885" s="108"/>
      <c r="T885" s="108"/>
      <c r="U885" s="191"/>
      <c r="V885" s="191"/>
      <c r="W885" s="108"/>
      <c r="X885" s="108"/>
      <c r="Y885" s="108"/>
      <c r="Z885" s="108"/>
      <c r="AA885" s="108"/>
      <c r="AB885" s="108"/>
      <c r="AC885" s="108"/>
      <c r="AD885" s="191"/>
      <c r="AE885" s="108"/>
      <c r="AF885" s="108"/>
      <c r="AG885" s="108"/>
      <c r="AH885" s="191"/>
      <c r="AI885" s="108"/>
      <c r="AJ885" s="108"/>
      <c r="AK885" s="108"/>
      <c r="AL885" s="191"/>
      <c r="AM885" s="108"/>
      <c r="AN885" s="108"/>
      <c r="AO885" s="108"/>
      <c r="AP885" s="108"/>
      <c r="AQ885" s="108"/>
      <c r="AR885" s="108"/>
      <c r="AS885" s="108"/>
      <c r="AT885" s="108"/>
      <c r="AU885" s="108"/>
      <c r="AV885" s="108"/>
      <c r="AW885" s="108"/>
      <c r="AX885" s="108"/>
      <c r="AY885" s="108"/>
      <c r="AZ885" s="108"/>
      <c r="BA885" s="108"/>
      <c r="BB885" s="108"/>
      <c r="BC885" s="108"/>
      <c r="BD885" s="108"/>
      <c r="BE885" s="108"/>
      <c r="BF885" s="108"/>
    </row>
    <row r="886" spans="1:58" ht="30" customHeight="1">
      <c r="A886" s="108"/>
      <c r="B886" s="108"/>
      <c r="C886" s="108"/>
      <c r="D886" s="106"/>
      <c r="E886" s="108"/>
      <c r="F886" s="108"/>
      <c r="G886" s="106"/>
      <c r="H886" s="106"/>
      <c r="I886" s="106"/>
      <c r="J886" s="106"/>
      <c r="K886" s="106"/>
      <c r="L886" s="106"/>
      <c r="M886" s="108"/>
      <c r="N886" s="108"/>
      <c r="O886" s="108"/>
      <c r="P886" s="191"/>
      <c r="Q886" s="106"/>
      <c r="R886" s="108"/>
      <c r="S886" s="108"/>
      <c r="T886" s="108"/>
      <c r="U886" s="191"/>
      <c r="V886" s="191"/>
      <c r="W886" s="108"/>
      <c r="X886" s="108"/>
      <c r="Y886" s="108"/>
      <c r="Z886" s="108"/>
      <c r="AA886" s="108"/>
      <c r="AB886" s="108"/>
      <c r="AC886" s="108"/>
      <c r="AD886" s="191"/>
      <c r="AE886" s="108"/>
      <c r="AF886" s="108"/>
      <c r="AG886" s="108"/>
      <c r="AH886" s="191"/>
      <c r="AI886" s="108"/>
      <c r="AJ886" s="108"/>
      <c r="AK886" s="108"/>
      <c r="AL886" s="191"/>
      <c r="AM886" s="108"/>
      <c r="AN886" s="108"/>
      <c r="AO886" s="108"/>
      <c r="AP886" s="108"/>
      <c r="AQ886" s="108"/>
      <c r="AR886" s="108"/>
      <c r="AS886" s="108"/>
      <c r="AT886" s="108"/>
      <c r="AU886" s="108"/>
      <c r="AV886" s="108"/>
      <c r="AW886" s="108"/>
      <c r="AX886" s="108"/>
      <c r="AY886" s="108"/>
      <c r="AZ886" s="108"/>
      <c r="BA886" s="108"/>
      <c r="BB886" s="108"/>
      <c r="BC886" s="108"/>
      <c r="BD886" s="108"/>
      <c r="BE886" s="108"/>
      <c r="BF886" s="108"/>
    </row>
    <row r="887" spans="1:58" ht="30" customHeight="1">
      <c r="A887" s="108"/>
      <c r="B887" s="108"/>
      <c r="C887" s="108"/>
      <c r="D887" s="106"/>
      <c r="E887" s="108"/>
      <c r="F887" s="108"/>
      <c r="G887" s="106"/>
      <c r="H887" s="106"/>
      <c r="I887" s="106"/>
      <c r="J887" s="106"/>
      <c r="K887" s="106"/>
      <c r="L887" s="106"/>
      <c r="M887" s="108"/>
      <c r="N887" s="108"/>
      <c r="O887" s="108"/>
      <c r="P887" s="191"/>
      <c r="Q887" s="106"/>
      <c r="R887" s="108"/>
      <c r="S887" s="108"/>
      <c r="T887" s="108"/>
      <c r="U887" s="191"/>
      <c r="V887" s="191"/>
      <c r="W887" s="108"/>
      <c r="X887" s="108"/>
      <c r="Y887" s="108"/>
      <c r="Z887" s="108"/>
      <c r="AA887" s="108"/>
      <c r="AB887" s="108"/>
      <c r="AC887" s="108"/>
      <c r="AD887" s="191"/>
      <c r="AE887" s="108"/>
      <c r="AF887" s="108"/>
      <c r="AG887" s="108"/>
      <c r="AH887" s="191"/>
      <c r="AI887" s="108"/>
      <c r="AJ887" s="108"/>
      <c r="AK887" s="108"/>
      <c r="AL887" s="191"/>
      <c r="AM887" s="108"/>
      <c r="AN887" s="108"/>
      <c r="AO887" s="108"/>
      <c r="AP887" s="108"/>
      <c r="AQ887" s="108"/>
      <c r="AR887" s="108"/>
      <c r="AS887" s="108"/>
      <c r="AT887" s="108"/>
      <c r="AU887" s="108"/>
      <c r="AV887" s="108"/>
      <c r="AW887" s="108"/>
      <c r="AX887" s="108"/>
      <c r="AY887" s="108"/>
      <c r="AZ887" s="108"/>
      <c r="BA887" s="108"/>
      <c r="BB887" s="108"/>
      <c r="BC887" s="108"/>
      <c r="BD887" s="108"/>
      <c r="BE887" s="108"/>
      <c r="BF887" s="108"/>
    </row>
    <row r="888" spans="1:58" ht="30" customHeight="1">
      <c r="A888" s="108"/>
      <c r="B888" s="108"/>
      <c r="C888" s="108"/>
      <c r="D888" s="106"/>
      <c r="E888" s="108"/>
      <c r="F888" s="108"/>
      <c r="G888" s="106"/>
      <c r="H888" s="106"/>
      <c r="I888" s="106"/>
      <c r="J888" s="106"/>
      <c r="K888" s="106"/>
      <c r="L888" s="106"/>
      <c r="M888" s="108"/>
      <c r="N888" s="108"/>
      <c r="O888" s="108"/>
      <c r="P888" s="191"/>
      <c r="Q888" s="106"/>
      <c r="R888" s="108"/>
      <c r="S888" s="108"/>
      <c r="T888" s="108"/>
      <c r="U888" s="191"/>
      <c r="V888" s="191"/>
      <c r="W888" s="108"/>
      <c r="X888" s="108"/>
      <c r="Y888" s="108"/>
      <c r="Z888" s="108"/>
      <c r="AA888" s="108"/>
      <c r="AB888" s="108"/>
      <c r="AC888" s="108"/>
      <c r="AD888" s="191"/>
      <c r="AE888" s="108"/>
      <c r="AF888" s="108"/>
      <c r="AG888" s="108"/>
      <c r="AH888" s="191"/>
      <c r="AI888" s="108"/>
      <c r="AJ888" s="108"/>
      <c r="AK888" s="108"/>
      <c r="AL888" s="191"/>
      <c r="AM888" s="108"/>
      <c r="AN888" s="108"/>
      <c r="AO888" s="108"/>
      <c r="AP888" s="108"/>
      <c r="AQ888" s="108"/>
      <c r="AR888" s="108"/>
      <c r="AS888" s="108"/>
      <c r="AT888" s="108"/>
      <c r="AU888" s="108"/>
      <c r="AV888" s="108"/>
      <c r="AW888" s="108"/>
      <c r="AX888" s="108"/>
      <c r="AY888" s="108"/>
      <c r="AZ888" s="108"/>
      <c r="BA888" s="108"/>
      <c r="BB888" s="108"/>
      <c r="BC888" s="108"/>
      <c r="BD888" s="108"/>
      <c r="BE888" s="108"/>
      <c r="BF888" s="108"/>
    </row>
    <row r="889" spans="1:58" ht="30" customHeight="1">
      <c r="A889" s="108"/>
      <c r="B889" s="108"/>
      <c r="C889" s="108"/>
      <c r="D889" s="106"/>
      <c r="E889" s="108"/>
      <c r="F889" s="108"/>
      <c r="G889" s="106"/>
      <c r="H889" s="106"/>
      <c r="I889" s="106"/>
      <c r="J889" s="106"/>
      <c r="K889" s="106"/>
      <c r="L889" s="106"/>
      <c r="M889" s="108"/>
      <c r="N889" s="108"/>
      <c r="O889" s="108"/>
      <c r="P889" s="191"/>
      <c r="Q889" s="106"/>
      <c r="R889" s="108"/>
      <c r="S889" s="108"/>
      <c r="T889" s="108"/>
      <c r="U889" s="191"/>
      <c r="V889" s="191"/>
      <c r="W889" s="108"/>
      <c r="X889" s="108"/>
      <c r="Y889" s="108"/>
      <c r="Z889" s="108"/>
      <c r="AA889" s="108"/>
      <c r="AB889" s="108"/>
      <c r="AC889" s="108"/>
      <c r="AD889" s="191"/>
      <c r="AE889" s="108"/>
      <c r="AF889" s="108"/>
      <c r="AG889" s="108"/>
      <c r="AH889" s="191"/>
      <c r="AI889" s="108"/>
      <c r="AJ889" s="108"/>
      <c r="AK889" s="108"/>
      <c r="AL889" s="191"/>
      <c r="AM889" s="108"/>
      <c r="AN889" s="108"/>
      <c r="AO889" s="108"/>
      <c r="AP889" s="108"/>
      <c r="AQ889" s="108"/>
      <c r="AR889" s="108"/>
      <c r="AS889" s="108"/>
      <c r="AT889" s="108"/>
      <c r="AU889" s="108"/>
      <c r="AV889" s="108"/>
      <c r="AW889" s="108"/>
      <c r="AX889" s="108"/>
      <c r="AY889" s="108"/>
      <c r="AZ889" s="108"/>
      <c r="BA889" s="108"/>
      <c r="BB889" s="108"/>
      <c r="BC889" s="108"/>
      <c r="BD889" s="108"/>
      <c r="BE889" s="108"/>
      <c r="BF889" s="108"/>
    </row>
    <row r="890" spans="1:58" ht="30" customHeight="1">
      <c r="A890" s="108"/>
      <c r="B890" s="108"/>
      <c r="C890" s="108"/>
      <c r="D890" s="106"/>
      <c r="E890" s="108"/>
      <c r="F890" s="108"/>
      <c r="G890" s="106"/>
      <c r="H890" s="106"/>
      <c r="I890" s="106"/>
      <c r="J890" s="106"/>
      <c r="K890" s="106"/>
      <c r="L890" s="106"/>
      <c r="M890" s="108"/>
      <c r="N890" s="108"/>
      <c r="O890" s="108"/>
      <c r="P890" s="191"/>
      <c r="Q890" s="106"/>
      <c r="R890" s="108"/>
      <c r="S890" s="108"/>
      <c r="T890" s="108"/>
      <c r="U890" s="191"/>
      <c r="V890" s="191"/>
      <c r="W890" s="108"/>
      <c r="X890" s="108"/>
      <c r="Y890" s="108"/>
      <c r="Z890" s="108"/>
      <c r="AA890" s="108"/>
      <c r="AB890" s="108"/>
      <c r="AC890" s="108"/>
      <c r="AD890" s="191"/>
      <c r="AE890" s="108"/>
      <c r="AF890" s="108"/>
      <c r="AG890" s="108"/>
      <c r="AH890" s="191"/>
      <c r="AI890" s="108"/>
      <c r="AJ890" s="108"/>
      <c r="AK890" s="108"/>
      <c r="AL890" s="191"/>
      <c r="AM890" s="108"/>
      <c r="AN890" s="108"/>
      <c r="AO890" s="108"/>
      <c r="AP890" s="108"/>
      <c r="AQ890" s="108"/>
      <c r="AR890" s="108"/>
      <c r="AS890" s="108"/>
      <c r="AT890" s="108"/>
      <c r="AU890" s="108"/>
      <c r="AV890" s="108"/>
      <c r="AW890" s="108"/>
      <c r="AX890" s="108"/>
      <c r="AY890" s="108"/>
      <c r="AZ890" s="108"/>
      <c r="BA890" s="108"/>
      <c r="BB890" s="108"/>
      <c r="BC890" s="108"/>
      <c r="BD890" s="108"/>
      <c r="BE890" s="108"/>
      <c r="BF890" s="108"/>
    </row>
    <row r="891" spans="1:58" ht="30" customHeight="1">
      <c r="A891" s="108"/>
      <c r="B891" s="108"/>
      <c r="C891" s="108"/>
      <c r="D891" s="106"/>
      <c r="E891" s="108"/>
      <c r="F891" s="108"/>
      <c r="G891" s="106"/>
      <c r="H891" s="106"/>
      <c r="I891" s="106"/>
      <c r="J891" s="106"/>
      <c r="K891" s="106"/>
      <c r="L891" s="106"/>
      <c r="M891" s="108"/>
      <c r="N891" s="108"/>
      <c r="O891" s="108"/>
      <c r="P891" s="191"/>
      <c r="Q891" s="106"/>
      <c r="R891" s="108"/>
      <c r="S891" s="108"/>
      <c r="T891" s="108"/>
      <c r="U891" s="191"/>
      <c r="V891" s="191"/>
      <c r="W891" s="108"/>
      <c r="X891" s="108"/>
      <c r="Y891" s="108"/>
      <c r="Z891" s="108"/>
      <c r="AA891" s="108"/>
      <c r="AB891" s="108"/>
      <c r="AC891" s="108"/>
      <c r="AD891" s="191"/>
      <c r="AE891" s="108"/>
      <c r="AF891" s="108"/>
      <c r="AG891" s="108"/>
      <c r="AH891" s="191"/>
      <c r="AI891" s="108"/>
      <c r="AJ891" s="108"/>
      <c r="AK891" s="108"/>
      <c r="AL891" s="191"/>
      <c r="AM891" s="108"/>
      <c r="AN891" s="108"/>
      <c r="AO891" s="108"/>
      <c r="AP891" s="108"/>
      <c r="AQ891" s="108"/>
      <c r="AR891" s="108"/>
      <c r="AS891" s="108"/>
      <c r="AT891" s="108"/>
      <c r="AU891" s="108"/>
      <c r="AV891" s="108"/>
      <c r="AW891" s="108"/>
      <c r="AX891" s="108"/>
      <c r="AY891" s="108"/>
      <c r="AZ891" s="108"/>
      <c r="BA891" s="108"/>
      <c r="BB891" s="108"/>
      <c r="BC891" s="108"/>
      <c r="BD891" s="108"/>
      <c r="BE891" s="108"/>
      <c r="BF891" s="108"/>
    </row>
    <row r="892" spans="1:58" ht="30" customHeight="1">
      <c r="A892" s="108"/>
      <c r="B892" s="108"/>
      <c r="C892" s="108"/>
      <c r="D892" s="106"/>
      <c r="E892" s="108"/>
      <c r="F892" s="108"/>
      <c r="G892" s="106"/>
      <c r="H892" s="106"/>
      <c r="I892" s="106"/>
      <c r="J892" s="106"/>
      <c r="K892" s="106"/>
      <c r="L892" s="106"/>
      <c r="M892" s="108"/>
      <c r="N892" s="108"/>
      <c r="O892" s="108"/>
      <c r="P892" s="191"/>
      <c r="Q892" s="106"/>
      <c r="R892" s="108"/>
      <c r="S892" s="108"/>
      <c r="T892" s="108"/>
      <c r="U892" s="191"/>
      <c r="V892" s="191"/>
      <c r="W892" s="108"/>
      <c r="X892" s="108"/>
      <c r="Y892" s="108"/>
      <c r="Z892" s="108"/>
      <c r="AA892" s="108"/>
      <c r="AB892" s="108"/>
      <c r="AC892" s="108"/>
      <c r="AD892" s="191"/>
      <c r="AE892" s="108"/>
      <c r="AF892" s="108"/>
      <c r="AG892" s="108"/>
      <c r="AH892" s="191"/>
      <c r="AI892" s="108"/>
      <c r="AJ892" s="108"/>
      <c r="AK892" s="108"/>
      <c r="AL892" s="191"/>
      <c r="AM892" s="108"/>
      <c r="AN892" s="108"/>
      <c r="AO892" s="108"/>
      <c r="AP892" s="108"/>
      <c r="AQ892" s="108"/>
      <c r="AR892" s="108"/>
      <c r="AS892" s="108"/>
      <c r="AT892" s="108"/>
      <c r="AU892" s="108"/>
      <c r="AV892" s="108"/>
      <c r="AW892" s="108"/>
      <c r="AX892" s="108"/>
      <c r="AY892" s="108"/>
      <c r="AZ892" s="108"/>
      <c r="BA892" s="108"/>
      <c r="BB892" s="108"/>
      <c r="BC892" s="108"/>
      <c r="BD892" s="108"/>
      <c r="BE892" s="108"/>
      <c r="BF892" s="108"/>
    </row>
    <row r="893" spans="1:58" ht="30" customHeight="1">
      <c r="A893" s="108"/>
      <c r="B893" s="108"/>
      <c r="C893" s="108"/>
      <c r="D893" s="106"/>
      <c r="E893" s="108"/>
      <c r="F893" s="108"/>
      <c r="G893" s="106"/>
      <c r="H893" s="106"/>
      <c r="I893" s="106"/>
      <c r="J893" s="106"/>
      <c r="K893" s="106"/>
      <c r="L893" s="106"/>
      <c r="M893" s="108"/>
      <c r="N893" s="108"/>
      <c r="O893" s="108"/>
      <c r="P893" s="191"/>
      <c r="Q893" s="106"/>
      <c r="R893" s="108"/>
      <c r="S893" s="108"/>
      <c r="T893" s="108"/>
      <c r="U893" s="191"/>
      <c r="V893" s="191"/>
      <c r="W893" s="108"/>
      <c r="X893" s="108"/>
      <c r="Y893" s="108"/>
      <c r="Z893" s="108"/>
      <c r="AA893" s="108"/>
      <c r="AB893" s="108"/>
      <c r="AC893" s="108"/>
      <c r="AD893" s="191"/>
      <c r="AE893" s="108"/>
      <c r="AF893" s="108"/>
      <c r="AG893" s="108"/>
      <c r="AH893" s="191"/>
      <c r="AI893" s="108"/>
      <c r="AJ893" s="108"/>
      <c r="AK893" s="108"/>
      <c r="AL893" s="191"/>
      <c r="AM893" s="108"/>
      <c r="AN893" s="108"/>
      <c r="AO893" s="108"/>
      <c r="AP893" s="108"/>
      <c r="AQ893" s="108"/>
      <c r="AR893" s="108"/>
      <c r="AS893" s="108"/>
      <c r="AT893" s="108"/>
      <c r="AU893" s="108"/>
      <c r="AV893" s="108"/>
      <c r="AW893" s="108"/>
      <c r="AX893" s="108"/>
      <c r="AY893" s="108"/>
      <c r="AZ893" s="108"/>
      <c r="BA893" s="108"/>
      <c r="BB893" s="108"/>
      <c r="BC893" s="108"/>
      <c r="BD893" s="108"/>
      <c r="BE893" s="108"/>
      <c r="BF893" s="108"/>
    </row>
    <row r="894" spans="1:58" ht="30" customHeight="1">
      <c r="A894" s="108"/>
      <c r="B894" s="108"/>
      <c r="C894" s="108"/>
      <c r="D894" s="106"/>
      <c r="E894" s="108"/>
      <c r="F894" s="108"/>
      <c r="G894" s="106"/>
      <c r="H894" s="106"/>
      <c r="I894" s="106"/>
      <c r="J894" s="106"/>
      <c r="K894" s="106"/>
      <c r="L894" s="106"/>
      <c r="M894" s="108"/>
      <c r="N894" s="108"/>
      <c r="O894" s="108"/>
      <c r="P894" s="191"/>
      <c r="Q894" s="106"/>
      <c r="R894" s="108"/>
      <c r="S894" s="108"/>
      <c r="T894" s="108"/>
      <c r="U894" s="191"/>
      <c r="V894" s="191"/>
      <c r="W894" s="108"/>
      <c r="X894" s="108"/>
      <c r="Y894" s="108"/>
      <c r="Z894" s="108"/>
      <c r="AA894" s="108"/>
      <c r="AB894" s="108"/>
      <c r="AC894" s="108"/>
      <c r="AD894" s="191"/>
      <c r="AE894" s="108"/>
      <c r="AF894" s="108"/>
      <c r="AG894" s="108"/>
      <c r="AH894" s="191"/>
      <c r="AI894" s="108"/>
      <c r="AJ894" s="108"/>
      <c r="AK894" s="108"/>
      <c r="AL894" s="191"/>
      <c r="AM894" s="108"/>
      <c r="AN894" s="108"/>
      <c r="AO894" s="108"/>
      <c r="AP894" s="108"/>
      <c r="AQ894" s="108"/>
      <c r="AR894" s="108"/>
      <c r="AS894" s="108"/>
      <c r="AT894" s="108"/>
      <c r="AU894" s="108"/>
      <c r="AV894" s="108"/>
      <c r="AW894" s="108"/>
      <c r="AX894" s="108"/>
      <c r="AY894" s="108"/>
      <c r="AZ894" s="108"/>
      <c r="BA894" s="108"/>
      <c r="BB894" s="108"/>
      <c r="BC894" s="108"/>
      <c r="BD894" s="108"/>
      <c r="BE894" s="108"/>
      <c r="BF894" s="108"/>
    </row>
    <row r="895" spans="1:58" ht="30" customHeight="1">
      <c r="A895" s="108"/>
      <c r="B895" s="108"/>
      <c r="C895" s="108"/>
      <c r="D895" s="106"/>
      <c r="E895" s="108"/>
      <c r="F895" s="108"/>
      <c r="G895" s="106"/>
      <c r="H895" s="106"/>
      <c r="I895" s="106"/>
      <c r="J895" s="106"/>
      <c r="K895" s="106"/>
      <c r="L895" s="106"/>
      <c r="M895" s="108"/>
      <c r="N895" s="108"/>
      <c r="O895" s="108"/>
      <c r="P895" s="191"/>
      <c r="Q895" s="106"/>
      <c r="R895" s="108"/>
      <c r="S895" s="108"/>
      <c r="T895" s="108"/>
      <c r="U895" s="191"/>
      <c r="V895" s="191"/>
      <c r="W895" s="108"/>
      <c r="X895" s="108"/>
      <c r="Y895" s="108"/>
      <c r="Z895" s="108"/>
      <c r="AA895" s="108"/>
      <c r="AB895" s="108"/>
      <c r="AC895" s="108"/>
      <c r="AD895" s="191"/>
      <c r="AE895" s="108"/>
      <c r="AF895" s="108"/>
      <c r="AG895" s="108"/>
      <c r="AH895" s="191"/>
      <c r="AI895" s="108"/>
      <c r="AJ895" s="108"/>
      <c r="AK895" s="108"/>
      <c r="AL895" s="191"/>
      <c r="AM895" s="108"/>
      <c r="AN895" s="108"/>
      <c r="AO895" s="108"/>
      <c r="AP895" s="108"/>
      <c r="AQ895" s="108"/>
      <c r="AR895" s="108"/>
      <c r="AS895" s="108"/>
      <c r="AT895" s="108"/>
      <c r="AU895" s="108"/>
      <c r="AV895" s="108"/>
      <c r="AW895" s="108"/>
      <c r="AX895" s="108"/>
      <c r="AY895" s="108"/>
      <c r="AZ895" s="108"/>
      <c r="BA895" s="108"/>
      <c r="BB895" s="108"/>
      <c r="BC895" s="108"/>
      <c r="BD895" s="108"/>
      <c r="BE895" s="108"/>
      <c r="BF895" s="108"/>
    </row>
    <row r="896" spans="1:58" ht="30" customHeight="1">
      <c r="A896" s="108"/>
      <c r="B896" s="108"/>
      <c r="C896" s="108"/>
      <c r="D896" s="106"/>
      <c r="E896" s="108"/>
      <c r="F896" s="108"/>
      <c r="G896" s="106"/>
      <c r="H896" s="106"/>
      <c r="I896" s="106"/>
      <c r="J896" s="106"/>
      <c r="K896" s="106"/>
      <c r="L896" s="106"/>
      <c r="M896" s="108"/>
      <c r="N896" s="108"/>
      <c r="O896" s="108"/>
      <c r="P896" s="191"/>
      <c r="Q896" s="106"/>
      <c r="R896" s="108"/>
      <c r="S896" s="108"/>
      <c r="T896" s="108"/>
      <c r="U896" s="191"/>
      <c r="V896" s="191"/>
      <c r="W896" s="108"/>
      <c r="X896" s="108"/>
      <c r="Y896" s="108"/>
      <c r="Z896" s="108"/>
      <c r="AA896" s="108"/>
      <c r="AB896" s="108"/>
      <c r="AC896" s="108"/>
      <c r="AD896" s="191"/>
      <c r="AE896" s="108"/>
      <c r="AF896" s="108"/>
      <c r="AG896" s="108"/>
      <c r="AH896" s="191"/>
      <c r="AI896" s="108"/>
      <c r="AJ896" s="108"/>
      <c r="AK896" s="108"/>
      <c r="AL896" s="191"/>
      <c r="AM896" s="108"/>
      <c r="AN896" s="108"/>
      <c r="AO896" s="108"/>
      <c r="AP896" s="108"/>
      <c r="AQ896" s="108"/>
      <c r="AR896" s="108"/>
      <c r="AS896" s="108"/>
      <c r="AT896" s="108"/>
      <c r="AU896" s="108"/>
      <c r="AV896" s="108"/>
      <c r="AW896" s="108"/>
      <c r="AX896" s="108"/>
      <c r="AY896" s="108"/>
      <c r="AZ896" s="108"/>
      <c r="BA896" s="108"/>
      <c r="BB896" s="108"/>
      <c r="BC896" s="108"/>
      <c r="BD896" s="108"/>
      <c r="BE896" s="108"/>
      <c r="BF896" s="108"/>
    </row>
    <row r="897" spans="1:58" ht="30" customHeight="1">
      <c r="A897" s="108"/>
      <c r="B897" s="108"/>
      <c r="C897" s="108"/>
      <c r="D897" s="106"/>
      <c r="E897" s="108"/>
      <c r="F897" s="108"/>
      <c r="G897" s="106"/>
      <c r="H897" s="106"/>
      <c r="I897" s="106"/>
      <c r="J897" s="106"/>
      <c r="K897" s="106"/>
      <c r="L897" s="106"/>
      <c r="M897" s="108"/>
      <c r="N897" s="108"/>
      <c r="O897" s="108"/>
      <c r="P897" s="191"/>
      <c r="Q897" s="106"/>
      <c r="R897" s="108"/>
      <c r="S897" s="108"/>
      <c r="T897" s="108"/>
      <c r="U897" s="191"/>
      <c r="V897" s="191"/>
      <c r="W897" s="108"/>
      <c r="X897" s="108"/>
      <c r="Y897" s="108"/>
      <c r="Z897" s="108"/>
      <c r="AA897" s="108"/>
      <c r="AB897" s="108"/>
      <c r="AC897" s="108"/>
      <c r="AD897" s="191"/>
      <c r="AE897" s="108"/>
      <c r="AF897" s="108"/>
      <c r="AG897" s="108"/>
      <c r="AH897" s="191"/>
      <c r="AI897" s="108"/>
      <c r="AJ897" s="108"/>
      <c r="AK897" s="108"/>
      <c r="AL897" s="191"/>
      <c r="AM897" s="108"/>
      <c r="AN897" s="108"/>
      <c r="AO897" s="108"/>
      <c r="AP897" s="108"/>
      <c r="AQ897" s="108"/>
      <c r="AR897" s="108"/>
      <c r="AS897" s="108"/>
      <c r="AT897" s="108"/>
      <c r="AU897" s="108"/>
      <c r="AV897" s="108"/>
      <c r="AW897" s="108"/>
      <c r="AX897" s="108"/>
      <c r="AY897" s="108"/>
      <c r="AZ897" s="108"/>
      <c r="BA897" s="108"/>
      <c r="BB897" s="108"/>
      <c r="BC897" s="108"/>
      <c r="BD897" s="108"/>
      <c r="BE897" s="108"/>
      <c r="BF897" s="108"/>
    </row>
    <row r="898" spans="1:58" ht="30" customHeight="1">
      <c r="A898" s="108"/>
      <c r="B898" s="108"/>
      <c r="C898" s="108"/>
      <c r="D898" s="106"/>
      <c r="E898" s="108"/>
      <c r="F898" s="108"/>
      <c r="G898" s="106"/>
      <c r="H898" s="106"/>
      <c r="I898" s="106"/>
      <c r="J898" s="106"/>
      <c r="K898" s="106"/>
      <c r="L898" s="106"/>
      <c r="M898" s="108"/>
      <c r="N898" s="108"/>
      <c r="O898" s="108"/>
      <c r="P898" s="191"/>
      <c r="Q898" s="106"/>
      <c r="R898" s="108"/>
      <c r="S898" s="108"/>
      <c r="T898" s="108"/>
      <c r="U898" s="191"/>
      <c r="V898" s="191"/>
      <c r="W898" s="108"/>
      <c r="X898" s="108"/>
      <c r="Y898" s="108"/>
      <c r="Z898" s="108"/>
      <c r="AA898" s="108"/>
      <c r="AB898" s="108"/>
      <c r="AC898" s="108"/>
      <c r="AD898" s="191"/>
      <c r="AE898" s="108"/>
      <c r="AF898" s="108"/>
      <c r="AG898" s="108"/>
      <c r="AH898" s="191"/>
      <c r="AI898" s="108"/>
      <c r="AJ898" s="108"/>
      <c r="AK898" s="108"/>
      <c r="AL898" s="191"/>
      <c r="AM898" s="108"/>
      <c r="AN898" s="108"/>
      <c r="AO898" s="108"/>
      <c r="AP898" s="108"/>
      <c r="AQ898" s="108"/>
      <c r="AR898" s="108"/>
      <c r="AS898" s="108"/>
      <c r="AT898" s="108"/>
      <c r="AU898" s="108"/>
      <c r="AV898" s="108"/>
      <c r="AW898" s="108"/>
      <c r="AX898" s="108"/>
      <c r="AY898" s="108"/>
      <c r="AZ898" s="108"/>
      <c r="BA898" s="108"/>
      <c r="BB898" s="108"/>
      <c r="BC898" s="108"/>
      <c r="BD898" s="108"/>
      <c r="BE898" s="108"/>
      <c r="BF898" s="108"/>
    </row>
    <row r="899" spans="1:58" ht="30" customHeight="1">
      <c r="A899" s="108"/>
      <c r="B899" s="108"/>
      <c r="C899" s="108"/>
      <c r="D899" s="106"/>
      <c r="E899" s="108"/>
      <c r="F899" s="108"/>
      <c r="G899" s="106"/>
      <c r="H899" s="106"/>
      <c r="I899" s="106"/>
      <c r="J899" s="106"/>
      <c r="K899" s="106"/>
      <c r="L899" s="106"/>
      <c r="M899" s="108"/>
      <c r="N899" s="108"/>
      <c r="O899" s="108"/>
      <c r="P899" s="191"/>
      <c r="Q899" s="106"/>
      <c r="R899" s="108"/>
      <c r="S899" s="108"/>
      <c r="T899" s="108"/>
      <c r="U899" s="191"/>
      <c r="V899" s="191"/>
      <c r="W899" s="108"/>
      <c r="X899" s="108"/>
      <c r="Y899" s="108"/>
      <c r="Z899" s="108"/>
      <c r="AA899" s="108"/>
      <c r="AB899" s="108"/>
      <c r="AC899" s="108"/>
      <c r="AD899" s="191"/>
      <c r="AE899" s="108"/>
      <c r="AF899" s="108"/>
      <c r="AG899" s="108"/>
      <c r="AH899" s="191"/>
      <c r="AI899" s="108"/>
      <c r="AJ899" s="108"/>
      <c r="AK899" s="108"/>
      <c r="AL899" s="191"/>
      <c r="AM899" s="108"/>
      <c r="AN899" s="108"/>
      <c r="AO899" s="108"/>
      <c r="AP899" s="108"/>
      <c r="AQ899" s="108"/>
      <c r="AR899" s="108"/>
      <c r="AS899" s="108"/>
      <c r="AT899" s="108"/>
      <c r="AU899" s="108"/>
      <c r="AV899" s="108"/>
      <c r="AW899" s="108"/>
      <c r="AX899" s="108"/>
      <c r="AY899" s="108"/>
      <c r="AZ899" s="108"/>
      <c r="BA899" s="108"/>
      <c r="BB899" s="108"/>
      <c r="BC899" s="108"/>
      <c r="BD899" s="108"/>
      <c r="BE899" s="108"/>
      <c r="BF899" s="108"/>
    </row>
    <row r="900" spans="1:58" ht="30" customHeight="1">
      <c r="A900" s="108"/>
      <c r="B900" s="108"/>
      <c r="C900" s="108"/>
      <c r="D900" s="106"/>
      <c r="E900" s="108"/>
      <c r="F900" s="108"/>
      <c r="G900" s="106"/>
      <c r="H900" s="106"/>
      <c r="I900" s="106"/>
      <c r="J900" s="106"/>
      <c r="K900" s="106"/>
      <c r="L900" s="106"/>
      <c r="M900" s="108"/>
      <c r="N900" s="108"/>
      <c r="O900" s="108"/>
      <c r="P900" s="191"/>
      <c r="Q900" s="106"/>
      <c r="R900" s="108"/>
      <c r="S900" s="108"/>
      <c r="T900" s="108"/>
      <c r="U900" s="191"/>
      <c r="V900" s="191"/>
      <c r="W900" s="108"/>
      <c r="X900" s="108"/>
      <c r="Y900" s="108"/>
      <c r="Z900" s="108"/>
      <c r="AA900" s="108"/>
      <c r="AB900" s="108"/>
      <c r="AC900" s="108"/>
      <c r="AD900" s="191"/>
      <c r="AE900" s="108"/>
      <c r="AF900" s="108"/>
      <c r="AG900" s="108"/>
      <c r="AH900" s="191"/>
      <c r="AI900" s="108"/>
      <c r="AJ900" s="108"/>
      <c r="AK900" s="108"/>
      <c r="AL900" s="191"/>
      <c r="AM900" s="108"/>
      <c r="AN900" s="108"/>
      <c r="AO900" s="108"/>
      <c r="AP900" s="108"/>
      <c r="AQ900" s="108"/>
      <c r="AR900" s="108"/>
      <c r="AS900" s="108"/>
      <c r="AT900" s="108"/>
      <c r="AU900" s="108"/>
      <c r="AV900" s="108"/>
      <c r="AW900" s="108"/>
      <c r="AX900" s="108"/>
      <c r="AY900" s="108"/>
      <c r="AZ900" s="108"/>
      <c r="BA900" s="108"/>
      <c r="BB900" s="108"/>
      <c r="BC900" s="108"/>
      <c r="BD900" s="108"/>
      <c r="BE900" s="108"/>
      <c r="BF900" s="108"/>
    </row>
    <row r="901" spans="1:58" ht="30" customHeight="1">
      <c r="A901" s="108"/>
      <c r="B901" s="108"/>
      <c r="C901" s="108"/>
      <c r="D901" s="106"/>
      <c r="E901" s="108"/>
      <c r="F901" s="108"/>
      <c r="G901" s="106"/>
      <c r="H901" s="106"/>
      <c r="I901" s="106"/>
      <c r="J901" s="106"/>
      <c r="K901" s="106"/>
      <c r="L901" s="106"/>
      <c r="M901" s="108"/>
      <c r="N901" s="108"/>
      <c r="O901" s="108"/>
      <c r="P901" s="191"/>
      <c r="Q901" s="106"/>
      <c r="R901" s="108"/>
      <c r="S901" s="108"/>
      <c r="T901" s="108"/>
      <c r="U901" s="191"/>
      <c r="V901" s="191"/>
      <c r="W901" s="108"/>
      <c r="X901" s="108"/>
      <c r="Y901" s="108"/>
      <c r="Z901" s="108"/>
      <c r="AA901" s="108"/>
      <c r="AB901" s="108"/>
      <c r="AC901" s="108"/>
      <c r="AD901" s="191"/>
      <c r="AE901" s="108"/>
      <c r="AF901" s="108"/>
      <c r="AG901" s="108"/>
      <c r="AH901" s="191"/>
      <c r="AI901" s="108"/>
      <c r="AJ901" s="108"/>
      <c r="AK901" s="108"/>
      <c r="AL901" s="191"/>
      <c r="AM901" s="108"/>
      <c r="AN901" s="108"/>
      <c r="AO901" s="108"/>
      <c r="AP901" s="108"/>
      <c r="AQ901" s="108"/>
      <c r="AR901" s="108"/>
      <c r="AS901" s="108"/>
      <c r="AT901" s="108"/>
      <c r="AU901" s="108"/>
      <c r="AV901" s="108"/>
      <c r="AW901" s="108"/>
      <c r="AX901" s="108"/>
      <c r="AY901" s="108"/>
      <c r="AZ901" s="108"/>
      <c r="BA901" s="108"/>
      <c r="BB901" s="108"/>
      <c r="BC901" s="108"/>
      <c r="BD901" s="108"/>
      <c r="BE901" s="108"/>
      <c r="BF901" s="108"/>
    </row>
    <row r="902" spans="1:58" ht="30" customHeight="1">
      <c r="A902" s="108"/>
      <c r="B902" s="108"/>
      <c r="C902" s="108"/>
      <c r="D902" s="106"/>
      <c r="E902" s="108"/>
      <c r="F902" s="108"/>
      <c r="G902" s="106"/>
      <c r="H902" s="106"/>
      <c r="I902" s="106"/>
      <c r="J902" s="106"/>
      <c r="K902" s="106"/>
      <c r="L902" s="106"/>
      <c r="M902" s="108"/>
      <c r="N902" s="108"/>
      <c r="O902" s="108"/>
      <c r="P902" s="191"/>
      <c r="Q902" s="106"/>
      <c r="R902" s="108"/>
      <c r="S902" s="108"/>
      <c r="T902" s="108"/>
      <c r="U902" s="191"/>
      <c r="V902" s="191"/>
      <c r="W902" s="108"/>
      <c r="X902" s="108"/>
      <c r="Y902" s="108"/>
      <c r="Z902" s="108"/>
      <c r="AA902" s="108"/>
      <c r="AB902" s="108"/>
      <c r="AC902" s="108"/>
      <c r="AD902" s="191"/>
      <c r="AE902" s="108"/>
      <c r="AF902" s="108"/>
      <c r="AG902" s="108"/>
      <c r="AH902" s="191"/>
      <c r="AI902" s="108"/>
      <c r="AJ902" s="108"/>
      <c r="AK902" s="108"/>
      <c r="AL902" s="191"/>
      <c r="AM902" s="108"/>
      <c r="AN902" s="108"/>
      <c r="AO902" s="108"/>
      <c r="AP902" s="108"/>
      <c r="AQ902" s="108"/>
      <c r="AR902" s="108"/>
      <c r="AS902" s="108"/>
      <c r="AT902" s="108"/>
      <c r="AU902" s="108"/>
      <c r="AV902" s="108"/>
      <c r="AW902" s="108"/>
      <c r="AX902" s="108"/>
      <c r="AY902" s="108"/>
      <c r="AZ902" s="108"/>
      <c r="BA902" s="108"/>
      <c r="BB902" s="108"/>
      <c r="BC902" s="108"/>
      <c r="BD902" s="108"/>
      <c r="BE902" s="108"/>
      <c r="BF902" s="108"/>
    </row>
    <row r="903" spans="1:58" ht="30" customHeight="1">
      <c r="A903" s="108"/>
      <c r="B903" s="108"/>
      <c r="C903" s="108"/>
      <c r="D903" s="106"/>
      <c r="E903" s="108"/>
      <c r="F903" s="108"/>
      <c r="G903" s="106"/>
      <c r="H903" s="106"/>
      <c r="I903" s="106"/>
      <c r="J903" s="106"/>
      <c r="K903" s="106"/>
      <c r="L903" s="106"/>
      <c r="M903" s="108"/>
      <c r="N903" s="108"/>
      <c r="O903" s="108"/>
      <c r="P903" s="191"/>
      <c r="Q903" s="106"/>
      <c r="R903" s="108"/>
      <c r="S903" s="108"/>
      <c r="T903" s="108"/>
      <c r="U903" s="191"/>
      <c r="V903" s="191"/>
      <c r="W903" s="108"/>
      <c r="X903" s="108"/>
      <c r="Y903" s="108"/>
      <c r="Z903" s="108"/>
      <c r="AA903" s="108"/>
      <c r="AB903" s="108"/>
      <c r="AC903" s="108"/>
      <c r="AD903" s="191"/>
      <c r="AE903" s="108"/>
      <c r="AF903" s="108"/>
      <c r="AG903" s="108"/>
      <c r="AH903" s="191"/>
      <c r="AI903" s="108"/>
      <c r="AJ903" s="108"/>
      <c r="AK903" s="108"/>
      <c r="AL903" s="191"/>
      <c r="AM903" s="108"/>
      <c r="AN903" s="108"/>
      <c r="AO903" s="108"/>
      <c r="AP903" s="108"/>
      <c r="AQ903" s="108"/>
      <c r="AR903" s="108"/>
      <c r="AS903" s="108"/>
      <c r="AT903" s="108"/>
      <c r="AU903" s="108"/>
      <c r="AV903" s="108"/>
      <c r="AW903" s="108"/>
      <c r="AX903" s="108"/>
      <c r="AY903" s="108"/>
      <c r="AZ903" s="108"/>
      <c r="BA903" s="108"/>
      <c r="BB903" s="108"/>
      <c r="BC903" s="108"/>
      <c r="BD903" s="108"/>
      <c r="BE903" s="108"/>
      <c r="BF903" s="108"/>
    </row>
    <row r="904" spans="1:58" ht="30" customHeight="1">
      <c r="A904" s="108"/>
      <c r="B904" s="108"/>
      <c r="C904" s="108"/>
      <c r="D904" s="106"/>
      <c r="E904" s="108"/>
      <c r="F904" s="108"/>
      <c r="G904" s="106"/>
      <c r="H904" s="106"/>
      <c r="I904" s="106"/>
      <c r="J904" s="106"/>
      <c r="K904" s="106"/>
      <c r="L904" s="106"/>
      <c r="M904" s="108"/>
      <c r="N904" s="108"/>
      <c r="O904" s="108"/>
      <c r="P904" s="191"/>
      <c r="Q904" s="106"/>
      <c r="R904" s="108"/>
      <c r="S904" s="108"/>
      <c r="T904" s="108"/>
      <c r="U904" s="191"/>
      <c r="V904" s="191"/>
      <c r="W904" s="108"/>
      <c r="X904" s="108"/>
      <c r="Y904" s="108"/>
      <c r="Z904" s="108"/>
      <c r="AA904" s="108"/>
      <c r="AB904" s="108"/>
      <c r="AC904" s="108"/>
      <c r="AD904" s="191"/>
      <c r="AE904" s="108"/>
      <c r="AF904" s="108"/>
      <c r="AG904" s="108"/>
      <c r="AH904" s="191"/>
      <c r="AI904" s="108"/>
      <c r="AJ904" s="108"/>
      <c r="AK904" s="108"/>
      <c r="AL904" s="191"/>
      <c r="AM904" s="108"/>
      <c r="AN904" s="108"/>
      <c r="AO904" s="108"/>
      <c r="AP904" s="108"/>
      <c r="AQ904" s="108"/>
      <c r="AR904" s="108"/>
      <c r="AS904" s="108"/>
      <c r="AT904" s="108"/>
      <c r="AU904" s="108"/>
      <c r="AV904" s="108"/>
      <c r="AW904" s="108"/>
      <c r="AX904" s="108"/>
      <c r="AY904" s="108"/>
      <c r="AZ904" s="108"/>
      <c r="BA904" s="108"/>
      <c r="BB904" s="108"/>
      <c r="BC904" s="108"/>
      <c r="BD904" s="108"/>
      <c r="BE904" s="108"/>
      <c r="BF904" s="108"/>
    </row>
    <row r="905" spans="1:58" ht="30" customHeight="1">
      <c r="A905" s="108"/>
      <c r="B905" s="108"/>
      <c r="C905" s="108"/>
      <c r="D905" s="106"/>
      <c r="E905" s="108"/>
      <c r="F905" s="108"/>
      <c r="G905" s="106"/>
      <c r="H905" s="106"/>
      <c r="I905" s="106"/>
      <c r="J905" s="106"/>
      <c r="K905" s="106"/>
      <c r="L905" s="106"/>
      <c r="M905" s="108"/>
      <c r="N905" s="108"/>
      <c r="O905" s="108"/>
      <c r="P905" s="191"/>
      <c r="Q905" s="106"/>
      <c r="R905" s="108"/>
      <c r="S905" s="108"/>
      <c r="T905" s="108"/>
      <c r="U905" s="191"/>
      <c r="V905" s="191"/>
      <c r="W905" s="108"/>
      <c r="X905" s="108"/>
      <c r="Y905" s="108"/>
      <c r="Z905" s="108"/>
      <c r="AA905" s="108"/>
      <c r="AB905" s="108"/>
      <c r="AC905" s="108"/>
      <c r="AD905" s="191"/>
      <c r="AE905" s="108"/>
      <c r="AF905" s="108"/>
      <c r="AG905" s="108"/>
      <c r="AH905" s="191"/>
      <c r="AI905" s="108"/>
      <c r="AJ905" s="108"/>
      <c r="AK905" s="108"/>
      <c r="AL905" s="191"/>
      <c r="AM905" s="108"/>
      <c r="AN905" s="108"/>
      <c r="AO905" s="108"/>
      <c r="AP905" s="108"/>
      <c r="AQ905" s="108"/>
      <c r="AR905" s="108"/>
      <c r="AS905" s="108"/>
      <c r="AT905" s="108"/>
      <c r="AU905" s="108"/>
      <c r="AV905" s="108"/>
      <c r="AW905" s="108"/>
      <c r="AX905" s="108"/>
      <c r="AY905" s="108"/>
      <c r="AZ905" s="108"/>
      <c r="BA905" s="108"/>
      <c r="BB905" s="108"/>
      <c r="BC905" s="108"/>
      <c r="BD905" s="108"/>
      <c r="BE905" s="108"/>
      <c r="BF905" s="108"/>
    </row>
    <row r="906" spans="1:58" ht="30" customHeight="1">
      <c r="A906" s="108"/>
      <c r="B906" s="108"/>
      <c r="C906" s="108"/>
      <c r="D906" s="106"/>
      <c r="E906" s="108"/>
      <c r="F906" s="108"/>
      <c r="G906" s="106"/>
      <c r="H906" s="106"/>
      <c r="I906" s="106"/>
      <c r="J906" s="106"/>
      <c r="K906" s="106"/>
      <c r="L906" s="106"/>
      <c r="M906" s="108"/>
      <c r="N906" s="108"/>
      <c r="O906" s="108"/>
      <c r="P906" s="191"/>
      <c r="Q906" s="106"/>
      <c r="R906" s="108"/>
      <c r="S906" s="108"/>
      <c r="T906" s="108"/>
      <c r="U906" s="191"/>
      <c r="V906" s="191"/>
      <c r="W906" s="108"/>
      <c r="X906" s="108"/>
      <c r="Y906" s="108"/>
      <c r="Z906" s="108"/>
      <c r="AA906" s="108"/>
      <c r="AB906" s="108"/>
      <c r="AC906" s="108"/>
      <c r="AD906" s="191"/>
      <c r="AE906" s="108"/>
      <c r="AF906" s="108"/>
      <c r="AG906" s="108"/>
      <c r="AH906" s="191"/>
      <c r="AI906" s="108"/>
      <c r="AJ906" s="108"/>
      <c r="AK906" s="108"/>
      <c r="AL906" s="191"/>
      <c r="AM906" s="108"/>
      <c r="AN906" s="108"/>
      <c r="AO906" s="108"/>
      <c r="AP906" s="108"/>
      <c r="AQ906" s="108"/>
      <c r="AR906" s="108"/>
      <c r="AS906" s="108"/>
      <c r="AT906" s="108"/>
      <c r="AU906" s="108"/>
      <c r="AV906" s="108"/>
      <c r="AW906" s="108"/>
      <c r="AX906" s="108"/>
      <c r="AY906" s="108"/>
      <c r="AZ906" s="108"/>
      <c r="BA906" s="108"/>
      <c r="BB906" s="108"/>
      <c r="BC906" s="108"/>
      <c r="BD906" s="108"/>
      <c r="BE906" s="108"/>
      <c r="BF906" s="108"/>
    </row>
    <row r="907" spans="1:58" ht="30" customHeight="1">
      <c r="A907" s="108"/>
      <c r="B907" s="108"/>
      <c r="C907" s="108"/>
      <c r="D907" s="106"/>
      <c r="E907" s="108"/>
      <c r="F907" s="108"/>
      <c r="G907" s="106"/>
      <c r="H907" s="106"/>
      <c r="I907" s="106"/>
      <c r="J907" s="106"/>
      <c r="K907" s="106"/>
      <c r="L907" s="106"/>
      <c r="M907" s="108"/>
      <c r="N907" s="108"/>
      <c r="O907" s="108"/>
      <c r="P907" s="191"/>
      <c r="Q907" s="106"/>
      <c r="R907" s="108"/>
      <c r="S907" s="108"/>
      <c r="T907" s="108"/>
      <c r="U907" s="191"/>
      <c r="V907" s="191"/>
      <c r="W907" s="108"/>
      <c r="X907" s="108"/>
      <c r="Y907" s="108"/>
      <c r="Z907" s="108"/>
      <c r="AA907" s="108"/>
      <c r="AB907" s="108"/>
      <c r="AC907" s="108"/>
      <c r="AD907" s="191"/>
      <c r="AE907" s="108"/>
      <c r="AF907" s="108"/>
      <c r="AG907" s="108"/>
      <c r="AH907" s="191"/>
      <c r="AI907" s="108"/>
      <c r="AJ907" s="108"/>
      <c r="AK907" s="108"/>
      <c r="AL907" s="191"/>
      <c r="AM907" s="108"/>
      <c r="AN907" s="108"/>
      <c r="AO907" s="108"/>
      <c r="AP907" s="108"/>
      <c r="AQ907" s="108"/>
      <c r="AR907" s="108"/>
      <c r="AS907" s="108"/>
      <c r="AT907" s="108"/>
      <c r="AU907" s="108"/>
      <c r="AV907" s="108"/>
      <c r="AW907" s="108"/>
      <c r="AX907" s="108"/>
      <c r="AY907" s="108"/>
      <c r="AZ907" s="108"/>
      <c r="BA907" s="108"/>
      <c r="BB907" s="108"/>
      <c r="BC907" s="108"/>
      <c r="BD907" s="108"/>
      <c r="BE907" s="108"/>
      <c r="BF907" s="108"/>
    </row>
    <row r="908" spans="1:58" ht="30" customHeight="1">
      <c r="A908" s="108"/>
      <c r="B908" s="108"/>
      <c r="C908" s="108"/>
      <c r="D908" s="106"/>
      <c r="E908" s="108"/>
      <c r="F908" s="108"/>
      <c r="G908" s="106"/>
      <c r="H908" s="106"/>
      <c r="I908" s="106"/>
      <c r="J908" s="106"/>
      <c r="K908" s="106"/>
      <c r="L908" s="106"/>
      <c r="M908" s="108"/>
      <c r="N908" s="108"/>
      <c r="O908" s="108"/>
      <c r="P908" s="191"/>
      <c r="Q908" s="106"/>
      <c r="R908" s="108"/>
      <c r="S908" s="108"/>
      <c r="T908" s="108"/>
      <c r="U908" s="191"/>
      <c r="V908" s="191"/>
      <c r="W908" s="108"/>
      <c r="X908" s="108"/>
      <c r="Y908" s="108"/>
      <c r="Z908" s="108"/>
      <c r="AA908" s="108"/>
      <c r="AB908" s="108"/>
      <c r="AC908" s="108"/>
      <c r="AD908" s="191"/>
      <c r="AE908" s="108"/>
      <c r="AF908" s="108"/>
      <c r="AG908" s="108"/>
      <c r="AH908" s="191"/>
      <c r="AI908" s="108"/>
      <c r="AJ908" s="108"/>
      <c r="AK908" s="108"/>
      <c r="AL908" s="191"/>
      <c r="AM908" s="108"/>
      <c r="AN908" s="108"/>
      <c r="AO908" s="108"/>
      <c r="AP908" s="108"/>
      <c r="AQ908" s="108"/>
      <c r="AR908" s="108"/>
      <c r="AS908" s="108"/>
      <c r="AT908" s="108"/>
      <c r="AU908" s="108"/>
      <c r="AV908" s="108"/>
      <c r="AW908" s="108"/>
      <c r="AX908" s="108"/>
      <c r="AY908" s="108"/>
      <c r="AZ908" s="108"/>
      <c r="BA908" s="108"/>
      <c r="BB908" s="108"/>
      <c r="BC908" s="108"/>
      <c r="BD908" s="108"/>
      <c r="BE908" s="108"/>
      <c r="BF908" s="108"/>
    </row>
    <row r="909" spans="1:58" ht="30" customHeight="1">
      <c r="A909" s="108"/>
      <c r="B909" s="108"/>
      <c r="C909" s="108"/>
      <c r="D909" s="106"/>
      <c r="E909" s="108"/>
      <c r="F909" s="108"/>
      <c r="G909" s="106"/>
      <c r="H909" s="106"/>
      <c r="I909" s="106"/>
      <c r="J909" s="106"/>
      <c r="K909" s="106"/>
      <c r="L909" s="106"/>
      <c r="M909" s="108"/>
      <c r="N909" s="108"/>
      <c r="O909" s="108"/>
      <c r="P909" s="191"/>
      <c r="Q909" s="106"/>
      <c r="R909" s="108"/>
      <c r="S909" s="108"/>
      <c r="T909" s="108"/>
      <c r="U909" s="191"/>
      <c r="V909" s="191"/>
      <c r="W909" s="108"/>
      <c r="X909" s="108"/>
      <c r="Y909" s="108"/>
      <c r="Z909" s="108"/>
      <c r="AA909" s="108"/>
      <c r="AB909" s="108"/>
      <c r="AC909" s="108"/>
      <c r="AD909" s="191"/>
      <c r="AE909" s="108"/>
      <c r="AF909" s="108"/>
      <c r="AG909" s="108"/>
      <c r="AH909" s="191"/>
      <c r="AI909" s="108"/>
      <c r="AJ909" s="108"/>
      <c r="AK909" s="108"/>
      <c r="AL909" s="191"/>
      <c r="AM909" s="108"/>
      <c r="AN909" s="108"/>
      <c r="AO909" s="108"/>
      <c r="AP909" s="108"/>
      <c r="AQ909" s="108"/>
      <c r="AR909" s="108"/>
      <c r="AS909" s="108"/>
      <c r="AT909" s="108"/>
      <c r="AU909" s="108"/>
      <c r="AV909" s="108"/>
      <c r="AW909" s="108"/>
      <c r="AX909" s="108"/>
      <c r="AY909" s="108"/>
      <c r="AZ909" s="108"/>
      <c r="BA909" s="108"/>
      <c r="BB909" s="108"/>
      <c r="BC909" s="108"/>
      <c r="BD909" s="108"/>
      <c r="BE909" s="108"/>
      <c r="BF909" s="108"/>
    </row>
    <row r="910" spans="1:58" ht="30" customHeight="1">
      <c r="A910" s="108"/>
      <c r="B910" s="108"/>
      <c r="C910" s="108"/>
      <c r="D910" s="106"/>
      <c r="E910" s="108"/>
      <c r="F910" s="108"/>
      <c r="G910" s="106"/>
      <c r="H910" s="106"/>
      <c r="I910" s="106"/>
      <c r="J910" s="106"/>
      <c r="K910" s="106"/>
      <c r="L910" s="106"/>
      <c r="M910" s="108"/>
      <c r="N910" s="108"/>
      <c r="O910" s="108"/>
      <c r="P910" s="191"/>
      <c r="Q910" s="106"/>
      <c r="R910" s="108"/>
      <c r="S910" s="108"/>
      <c r="T910" s="108"/>
      <c r="U910" s="191"/>
      <c r="V910" s="191"/>
      <c r="W910" s="108"/>
      <c r="X910" s="108"/>
      <c r="Y910" s="108"/>
      <c r="Z910" s="108"/>
      <c r="AA910" s="108"/>
      <c r="AB910" s="108"/>
      <c r="AC910" s="108"/>
      <c r="AD910" s="191"/>
      <c r="AE910" s="108"/>
      <c r="AF910" s="108"/>
      <c r="AG910" s="108"/>
      <c r="AH910" s="191"/>
      <c r="AI910" s="108"/>
      <c r="AJ910" s="108"/>
      <c r="AK910" s="108"/>
      <c r="AL910" s="191"/>
      <c r="AM910" s="108"/>
      <c r="AN910" s="108"/>
      <c r="AO910" s="108"/>
      <c r="AP910" s="108"/>
      <c r="AQ910" s="108"/>
      <c r="AR910" s="108"/>
      <c r="AS910" s="108"/>
      <c r="AT910" s="108"/>
      <c r="AU910" s="108"/>
      <c r="AV910" s="108"/>
      <c r="AW910" s="108"/>
      <c r="AX910" s="108"/>
      <c r="AY910" s="108"/>
      <c r="AZ910" s="108"/>
      <c r="BA910" s="108"/>
      <c r="BB910" s="108"/>
      <c r="BC910" s="108"/>
      <c r="BD910" s="108"/>
      <c r="BE910" s="108"/>
      <c r="BF910" s="108"/>
    </row>
    <row r="911" spans="1:58" ht="30" customHeight="1">
      <c r="A911" s="108"/>
      <c r="B911" s="108"/>
      <c r="C911" s="108"/>
      <c r="D911" s="106"/>
      <c r="E911" s="108"/>
      <c r="F911" s="108"/>
      <c r="G911" s="106"/>
      <c r="H911" s="106"/>
      <c r="I911" s="106"/>
      <c r="J911" s="106"/>
      <c r="K911" s="106"/>
      <c r="L911" s="106"/>
      <c r="M911" s="108"/>
      <c r="N911" s="108"/>
      <c r="O911" s="108"/>
      <c r="P911" s="191"/>
      <c r="Q911" s="106"/>
      <c r="R911" s="108"/>
      <c r="S911" s="108"/>
      <c r="T911" s="108"/>
      <c r="U911" s="191"/>
      <c r="V911" s="191"/>
      <c r="W911" s="108"/>
      <c r="X911" s="108"/>
      <c r="Y911" s="108"/>
      <c r="Z911" s="108"/>
      <c r="AA911" s="108"/>
      <c r="AB911" s="108"/>
      <c r="AC911" s="108"/>
      <c r="AD911" s="191"/>
      <c r="AE911" s="108"/>
      <c r="AF911" s="108"/>
      <c r="AG911" s="108"/>
      <c r="AH911" s="191"/>
      <c r="AI911" s="108"/>
      <c r="AJ911" s="108"/>
      <c r="AK911" s="108"/>
      <c r="AL911" s="191"/>
      <c r="AM911" s="108"/>
      <c r="AN911" s="108"/>
      <c r="AO911" s="108"/>
      <c r="AP911" s="108"/>
      <c r="AQ911" s="108"/>
      <c r="AR911" s="108"/>
      <c r="AS911" s="108"/>
      <c r="AT911" s="108"/>
      <c r="AU911" s="108"/>
      <c r="AV911" s="108"/>
      <c r="AW911" s="108"/>
      <c r="AX911" s="108"/>
      <c r="AY911" s="108"/>
      <c r="AZ911" s="108"/>
      <c r="BA911" s="108"/>
      <c r="BB911" s="108"/>
      <c r="BC911" s="108"/>
      <c r="BD911" s="108"/>
      <c r="BE911" s="108"/>
      <c r="BF911" s="108"/>
    </row>
    <row r="912" spans="1:58" ht="30" customHeight="1">
      <c r="A912" s="108"/>
      <c r="B912" s="108"/>
      <c r="C912" s="108"/>
      <c r="D912" s="106"/>
      <c r="E912" s="108"/>
      <c r="F912" s="108"/>
      <c r="G912" s="106"/>
      <c r="H912" s="106"/>
      <c r="I912" s="106"/>
      <c r="J912" s="106"/>
      <c r="K912" s="106"/>
      <c r="L912" s="106"/>
      <c r="M912" s="108"/>
      <c r="N912" s="108"/>
      <c r="O912" s="108"/>
      <c r="P912" s="191"/>
      <c r="Q912" s="106"/>
      <c r="R912" s="108"/>
      <c r="S912" s="108"/>
      <c r="T912" s="108"/>
      <c r="U912" s="191"/>
      <c r="V912" s="191"/>
      <c r="W912" s="108"/>
      <c r="X912" s="108"/>
      <c r="Y912" s="108"/>
      <c r="Z912" s="108"/>
      <c r="AA912" s="108"/>
      <c r="AB912" s="108"/>
      <c r="AC912" s="108"/>
      <c r="AD912" s="191"/>
      <c r="AE912" s="108"/>
      <c r="AF912" s="108"/>
      <c r="AG912" s="108"/>
      <c r="AH912" s="191"/>
      <c r="AI912" s="108"/>
      <c r="AJ912" s="108"/>
      <c r="AK912" s="108"/>
      <c r="AL912" s="191"/>
      <c r="AM912" s="108"/>
      <c r="AN912" s="108"/>
      <c r="AO912" s="108"/>
      <c r="AP912" s="108"/>
      <c r="AQ912" s="108"/>
      <c r="AR912" s="108"/>
      <c r="AS912" s="108"/>
      <c r="AT912" s="108"/>
      <c r="AU912" s="108"/>
      <c r="AV912" s="108"/>
      <c r="AW912" s="108"/>
      <c r="AX912" s="108"/>
      <c r="AY912" s="108"/>
      <c r="AZ912" s="108"/>
      <c r="BA912" s="108"/>
      <c r="BB912" s="108"/>
      <c r="BC912" s="108"/>
      <c r="BD912" s="108"/>
      <c r="BE912" s="108"/>
      <c r="BF912" s="108"/>
    </row>
    <row r="913" spans="1:58" ht="30" customHeight="1">
      <c r="A913" s="108"/>
      <c r="B913" s="108"/>
      <c r="C913" s="108"/>
      <c r="D913" s="106"/>
      <c r="E913" s="108"/>
      <c r="F913" s="108"/>
      <c r="G913" s="106"/>
      <c r="H913" s="106"/>
      <c r="I913" s="106"/>
      <c r="J913" s="106"/>
      <c r="K913" s="106"/>
      <c r="L913" s="106"/>
      <c r="M913" s="108"/>
      <c r="N913" s="108"/>
      <c r="O913" s="108"/>
      <c r="P913" s="191"/>
      <c r="Q913" s="106"/>
      <c r="R913" s="108"/>
      <c r="S913" s="108"/>
      <c r="T913" s="108"/>
      <c r="U913" s="191"/>
      <c r="V913" s="191"/>
      <c r="W913" s="108"/>
      <c r="X913" s="108"/>
      <c r="Y913" s="108"/>
      <c r="Z913" s="108"/>
      <c r="AA913" s="108"/>
      <c r="AB913" s="108"/>
      <c r="AC913" s="108"/>
      <c r="AD913" s="191"/>
      <c r="AE913" s="108"/>
      <c r="AF913" s="108"/>
      <c r="AG913" s="108"/>
      <c r="AH913" s="191"/>
      <c r="AI913" s="108"/>
      <c r="AJ913" s="108"/>
      <c r="AK913" s="108"/>
      <c r="AL913" s="191"/>
      <c r="AM913" s="108"/>
      <c r="AN913" s="108"/>
      <c r="AO913" s="108"/>
      <c r="AP913" s="108"/>
      <c r="AQ913" s="108"/>
      <c r="AR913" s="108"/>
      <c r="AS913" s="108"/>
      <c r="AT913" s="108"/>
      <c r="AU913" s="108"/>
      <c r="AV913" s="108"/>
      <c r="AW913" s="108"/>
      <c r="AX913" s="108"/>
      <c r="AY913" s="108"/>
      <c r="AZ913" s="108"/>
      <c r="BA913" s="108"/>
      <c r="BB913" s="108"/>
      <c r="BC913" s="108"/>
      <c r="BD913" s="108"/>
      <c r="BE913" s="108"/>
      <c r="BF913" s="108"/>
    </row>
    <row r="914" spans="1:58" ht="30" customHeight="1">
      <c r="A914" s="108"/>
      <c r="B914" s="108"/>
      <c r="C914" s="108"/>
      <c r="D914" s="106"/>
      <c r="E914" s="108"/>
      <c r="F914" s="108"/>
      <c r="G914" s="106"/>
      <c r="H914" s="106"/>
      <c r="I914" s="106"/>
      <c r="J914" s="106"/>
      <c r="K914" s="106"/>
      <c r="L914" s="106"/>
      <c r="M914" s="108"/>
      <c r="N914" s="108"/>
      <c r="O914" s="108"/>
      <c r="P914" s="191"/>
      <c r="Q914" s="106"/>
      <c r="R914" s="108"/>
      <c r="S914" s="108"/>
      <c r="T914" s="108"/>
      <c r="U914" s="191"/>
      <c r="V914" s="191"/>
      <c r="W914" s="108"/>
      <c r="X914" s="108"/>
      <c r="Y914" s="108"/>
      <c r="Z914" s="108"/>
      <c r="AA914" s="108"/>
      <c r="AB914" s="108"/>
      <c r="AC914" s="108"/>
      <c r="AD914" s="191"/>
      <c r="AE914" s="108"/>
      <c r="AF914" s="108"/>
      <c r="AG914" s="108"/>
      <c r="AH914" s="191"/>
      <c r="AI914" s="108"/>
      <c r="AJ914" s="108"/>
      <c r="AK914" s="108"/>
      <c r="AL914" s="191"/>
      <c r="AM914" s="108"/>
      <c r="AN914" s="108"/>
      <c r="AO914" s="108"/>
      <c r="AP914" s="108"/>
      <c r="AQ914" s="108"/>
      <c r="AR914" s="108"/>
      <c r="AS914" s="108"/>
      <c r="AT914" s="108"/>
      <c r="AU914" s="108"/>
      <c r="AV914" s="108"/>
      <c r="AW914" s="108"/>
      <c r="AX914" s="108"/>
      <c r="AY914" s="108"/>
      <c r="AZ914" s="108"/>
      <c r="BA914" s="108"/>
      <c r="BB914" s="108"/>
      <c r="BC914" s="108"/>
      <c r="BD914" s="108"/>
      <c r="BE914" s="108"/>
      <c r="BF914" s="108"/>
    </row>
    <row r="915" spans="1:58" ht="30" customHeight="1">
      <c r="A915" s="108"/>
      <c r="B915" s="108"/>
      <c r="C915" s="108"/>
      <c r="D915" s="106"/>
      <c r="E915" s="108"/>
      <c r="F915" s="108"/>
      <c r="G915" s="106"/>
      <c r="H915" s="106"/>
      <c r="I915" s="106"/>
      <c r="J915" s="106"/>
      <c r="K915" s="106"/>
      <c r="L915" s="106"/>
      <c r="M915" s="108"/>
      <c r="N915" s="108"/>
      <c r="O915" s="108"/>
      <c r="P915" s="191"/>
      <c r="Q915" s="106"/>
      <c r="R915" s="108"/>
      <c r="S915" s="108"/>
      <c r="T915" s="108"/>
      <c r="U915" s="191"/>
      <c r="V915" s="191"/>
      <c r="W915" s="108"/>
      <c r="X915" s="108"/>
      <c r="Y915" s="108"/>
      <c r="Z915" s="108"/>
      <c r="AA915" s="108"/>
      <c r="AB915" s="108"/>
      <c r="AC915" s="108"/>
      <c r="AD915" s="191"/>
      <c r="AE915" s="108"/>
      <c r="AF915" s="108"/>
      <c r="AG915" s="108"/>
      <c r="AH915" s="191"/>
      <c r="AI915" s="108"/>
      <c r="AJ915" s="108"/>
      <c r="AK915" s="108"/>
      <c r="AL915" s="191"/>
      <c r="AM915" s="108"/>
      <c r="AN915" s="108"/>
      <c r="AO915" s="108"/>
      <c r="AP915" s="108"/>
      <c r="AQ915" s="108"/>
      <c r="AR915" s="108"/>
      <c r="AS915" s="108"/>
      <c r="AT915" s="108"/>
      <c r="AU915" s="108"/>
      <c r="AV915" s="108"/>
      <c r="AW915" s="108"/>
      <c r="AX915" s="108"/>
      <c r="AY915" s="108"/>
      <c r="AZ915" s="108"/>
      <c r="BA915" s="108"/>
      <c r="BB915" s="108"/>
      <c r="BC915" s="108"/>
      <c r="BD915" s="108"/>
      <c r="BE915" s="108"/>
      <c r="BF915" s="108"/>
    </row>
    <row r="916" spans="1:58" ht="30" customHeight="1">
      <c r="A916" s="108"/>
      <c r="B916" s="108"/>
      <c r="C916" s="108"/>
      <c r="D916" s="106"/>
      <c r="E916" s="108"/>
      <c r="F916" s="108"/>
      <c r="G916" s="106"/>
      <c r="H916" s="106"/>
      <c r="I916" s="106"/>
      <c r="J916" s="106"/>
      <c r="K916" s="106"/>
      <c r="L916" s="106"/>
      <c r="M916" s="108"/>
      <c r="N916" s="108"/>
      <c r="O916" s="108"/>
      <c r="P916" s="191"/>
      <c r="Q916" s="106"/>
      <c r="R916" s="108"/>
      <c r="S916" s="108"/>
      <c r="T916" s="108"/>
      <c r="U916" s="191"/>
      <c r="V916" s="191"/>
      <c r="W916" s="108"/>
      <c r="X916" s="108"/>
      <c r="Y916" s="108"/>
      <c r="Z916" s="108"/>
      <c r="AA916" s="108"/>
      <c r="AB916" s="108"/>
      <c r="AC916" s="108"/>
      <c r="AD916" s="191"/>
      <c r="AE916" s="108"/>
      <c r="AF916" s="108"/>
      <c r="AG916" s="108"/>
      <c r="AH916" s="191"/>
      <c r="AI916" s="108"/>
      <c r="AJ916" s="108"/>
      <c r="AK916" s="108"/>
      <c r="AL916" s="191"/>
      <c r="AM916" s="108"/>
      <c r="AN916" s="108"/>
      <c r="AO916" s="108"/>
      <c r="AP916" s="108"/>
      <c r="AQ916" s="108"/>
      <c r="AR916" s="108"/>
      <c r="AS916" s="108"/>
      <c r="AT916" s="108"/>
      <c r="AU916" s="108"/>
      <c r="AV916" s="108"/>
      <c r="AW916" s="108"/>
      <c r="AX916" s="108"/>
      <c r="AY916" s="108"/>
      <c r="AZ916" s="108"/>
      <c r="BA916" s="108"/>
      <c r="BB916" s="108"/>
      <c r="BC916" s="108"/>
      <c r="BD916" s="108"/>
      <c r="BE916" s="108"/>
      <c r="BF916" s="108"/>
    </row>
    <row r="917" spans="1:58" ht="30" customHeight="1">
      <c r="A917" s="108"/>
      <c r="B917" s="108"/>
      <c r="C917" s="108"/>
      <c r="D917" s="106"/>
      <c r="E917" s="108"/>
      <c r="F917" s="108"/>
      <c r="G917" s="106"/>
      <c r="H917" s="106"/>
      <c r="I917" s="106"/>
      <c r="J917" s="106"/>
      <c r="K917" s="106"/>
      <c r="L917" s="106"/>
      <c r="M917" s="108"/>
      <c r="N917" s="108"/>
      <c r="O917" s="108"/>
      <c r="P917" s="191"/>
      <c r="Q917" s="106"/>
      <c r="R917" s="108"/>
      <c r="S917" s="108"/>
      <c r="T917" s="108"/>
      <c r="U917" s="191"/>
      <c r="V917" s="191"/>
      <c r="W917" s="108"/>
      <c r="X917" s="108"/>
      <c r="Y917" s="108"/>
      <c r="Z917" s="108"/>
      <c r="AA917" s="108"/>
      <c r="AB917" s="108"/>
      <c r="AC917" s="108"/>
      <c r="AD917" s="191"/>
      <c r="AE917" s="108"/>
      <c r="AF917" s="108"/>
      <c r="AG917" s="108"/>
      <c r="AH917" s="191"/>
      <c r="AI917" s="108"/>
      <c r="AJ917" s="108"/>
      <c r="AK917" s="108"/>
      <c r="AL917" s="191"/>
      <c r="AM917" s="108"/>
      <c r="AN917" s="108"/>
      <c r="AO917" s="108"/>
      <c r="AP917" s="108"/>
      <c r="AQ917" s="108"/>
      <c r="AR917" s="108"/>
      <c r="AS917" s="108"/>
      <c r="AT917" s="108"/>
      <c r="AU917" s="108"/>
      <c r="AV917" s="108"/>
      <c r="AW917" s="108"/>
      <c r="AX917" s="108"/>
      <c r="AY917" s="108"/>
      <c r="AZ917" s="108"/>
      <c r="BA917" s="108"/>
      <c r="BB917" s="108"/>
      <c r="BC917" s="108"/>
      <c r="BD917" s="108"/>
      <c r="BE917" s="108"/>
      <c r="BF917" s="108"/>
    </row>
    <row r="918" spans="1:58" ht="30" customHeight="1">
      <c r="A918" s="108"/>
      <c r="B918" s="108"/>
      <c r="C918" s="108"/>
      <c r="D918" s="106"/>
      <c r="E918" s="108"/>
      <c r="F918" s="108"/>
      <c r="G918" s="106"/>
      <c r="H918" s="106"/>
      <c r="I918" s="106"/>
      <c r="J918" s="106"/>
      <c r="K918" s="106"/>
      <c r="L918" s="106"/>
      <c r="M918" s="108"/>
      <c r="N918" s="108"/>
      <c r="O918" s="108"/>
      <c r="P918" s="191"/>
      <c r="Q918" s="106"/>
      <c r="R918" s="108"/>
      <c r="S918" s="108"/>
      <c r="T918" s="108"/>
      <c r="U918" s="191"/>
      <c r="V918" s="191"/>
      <c r="W918" s="108"/>
      <c r="X918" s="108"/>
      <c r="Y918" s="108"/>
      <c r="Z918" s="108"/>
      <c r="AA918" s="108"/>
      <c r="AB918" s="108"/>
      <c r="AC918" s="108"/>
      <c r="AD918" s="191"/>
      <c r="AE918" s="108"/>
      <c r="AF918" s="108"/>
      <c r="AG918" s="108"/>
      <c r="AH918" s="191"/>
      <c r="AI918" s="108"/>
      <c r="AJ918" s="108"/>
      <c r="AK918" s="108"/>
      <c r="AL918" s="191"/>
      <c r="AM918" s="108"/>
      <c r="AN918" s="108"/>
      <c r="AO918" s="108"/>
      <c r="AP918" s="108"/>
      <c r="AQ918" s="108"/>
      <c r="AR918" s="108"/>
      <c r="AS918" s="108"/>
      <c r="AT918" s="108"/>
      <c r="AU918" s="108"/>
      <c r="AV918" s="108"/>
      <c r="AW918" s="108"/>
      <c r="AX918" s="108"/>
      <c r="AY918" s="108"/>
      <c r="AZ918" s="108"/>
      <c r="BA918" s="108"/>
      <c r="BB918" s="108"/>
      <c r="BC918" s="108"/>
      <c r="BD918" s="108"/>
      <c r="BE918" s="108"/>
      <c r="BF918" s="108"/>
    </row>
    <row r="919" spans="1:58" ht="30" customHeight="1">
      <c r="A919" s="108"/>
      <c r="B919" s="108"/>
      <c r="C919" s="108"/>
      <c r="D919" s="106"/>
      <c r="E919" s="108"/>
      <c r="F919" s="108"/>
      <c r="G919" s="106"/>
      <c r="H919" s="106"/>
      <c r="I919" s="106"/>
      <c r="J919" s="106"/>
      <c r="K919" s="106"/>
      <c r="L919" s="106"/>
      <c r="M919" s="108"/>
      <c r="N919" s="108"/>
      <c r="O919" s="108"/>
      <c r="P919" s="191"/>
      <c r="Q919" s="106"/>
      <c r="R919" s="108"/>
      <c r="S919" s="108"/>
      <c r="T919" s="108"/>
      <c r="U919" s="191"/>
      <c r="V919" s="191"/>
      <c r="W919" s="108"/>
      <c r="X919" s="108"/>
      <c r="Y919" s="108"/>
      <c r="Z919" s="108"/>
      <c r="AA919" s="108"/>
      <c r="AB919" s="108"/>
      <c r="AC919" s="108"/>
      <c r="AD919" s="191"/>
      <c r="AE919" s="108"/>
      <c r="AF919" s="108"/>
      <c r="AG919" s="108"/>
      <c r="AH919" s="191"/>
      <c r="AI919" s="108"/>
      <c r="AJ919" s="108"/>
      <c r="AK919" s="108"/>
      <c r="AL919" s="191"/>
      <c r="AM919" s="108"/>
      <c r="AN919" s="108"/>
      <c r="AO919" s="108"/>
      <c r="AP919" s="108"/>
      <c r="AQ919" s="108"/>
      <c r="AR919" s="108"/>
      <c r="AS919" s="108"/>
      <c r="AT919" s="108"/>
      <c r="AU919" s="108"/>
      <c r="AV919" s="108"/>
      <c r="AW919" s="108"/>
      <c r="AX919" s="108"/>
      <c r="AY919" s="108"/>
      <c r="AZ919" s="108"/>
      <c r="BA919" s="108"/>
      <c r="BB919" s="108"/>
      <c r="BC919" s="108"/>
      <c r="BD919" s="108"/>
      <c r="BE919" s="108"/>
      <c r="BF919" s="108"/>
    </row>
    <row r="920" spans="1:58" ht="30" customHeight="1">
      <c r="A920" s="108"/>
      <c r="B920" s="108"/>
      <c r="C920" s="108"/>
      <c r="D920" s="106"/>
      <c r="E920" s="108"/>
      <c r="F920" s="108"/>
      <c r="G920" s="106"/>
      <c r="H920" s="106"/>
      <c r="I920" s="106"/>
      <c r="J920" s="106"/>
      <c r="K920" s="106"/>
      <c r="L920" s="106"/>
      <c r="M920" s="108"/>
      <c r="N920" s="108"/>
      <c r="O920" s="108"/>
      <c r="P920" s="191"/>
      <c r="Q920" s="106"/>
      <c r="R920" s="108"/>
      <c r="S920" s="108"/>
      <c r="T920" s="108"/>
      <c r="U920" s="191"/>
      <c r="V920" s="191"/>
      <c r="W920" s="108"/>
      <c r="X920" s="108"/>
      <c r="Y920" s="108"/>
      <c r="Z920" s="108"/>
      <c r="AA920" s="108"/>
      <c r="AB920" s="108"/>
      <c r="AC920" s="108"/>
      <c r="AD920" s="191"/>
      <c r="AE920" s="108"/>
      <c r="AF920" s="108"/>
      <c r="AG920" s="108"/>
      <c r="AH920" s="191"/>
      <c r="AI920" s="108"/>
      <c r="AJ920" s="108"/>
      <c r="AK920" s="108"/>
      <c r="AL920" s="191"/>
      <c r="AM920" s="108"/>
      <c r="AN920" s="108"/>
      <c r="AO920" s="108"/>
      <c r="AP920" s="108"/>
      <c r="AQ920" s="108"/>
      <c r="AR920" s="108"/>
      <c r="AS920" s="108"/>
      <c r="AT920" s="108"/>
      <c r="AU920" s="108"/>
      <c r="AV920" s="108"/>
      <c r="AW920" s="108"/>
      <c r="AX920" s="108"/>
      <c r="AY920" s="108"/>
      <c r="AZ920" s="108"/>
      <c r="BA920" s="108"/>
      <c r="BB920" s="108"/>
      <c r="BC920" s="108"/>
      <c r="BD920" s="108"/>
      <c r="BE920" s="108"/>
      <c r="BF920" s="108"/>
    </row>
    <row r="921" spans="1:58" ht="30" customHeight="1">
      <c r="A921" s="108"/>
      <c r="B921" s="108"/>
      <c r="C921" s="108"/>
      <c r="D921" s="106"/>
      <c r="E921" s="108"/>
      <c r="F921" s="108"/>
      <c r="G921" s="106"/>
      <c r="H921" s="106"/>
      <c r="I921" s="106"/>
      <c r="J921" s="106"/>
      <c r="K921" s="106"/>
      <c r="L921" s="106"/>
      <c r="M921" s="108"/>
      <c r="N921" s="108"/>
      <c r="O921" s="108"/>
      <c r="P921" s="191"/>
      <c r="Q921" s="106"/>
      <c r="R921" s="108"/>
      <c r="S921" s="108"/>
      <c r="T921" s="108"/>
      <c r="U921" s="191"/>
      <c r="V921" s="191"/>
      <c r="W921" s="108"/>
      <c r="X921" s="108"/>
      <c r="Y921" s="108"/>
      <c r="Z921" s="108"/>
      <c r="AA921" s="108"/>
      <c r="AB921" s="108"/>
      <c r="AC921" s="108"/>
      <c r="AD921" s="191"/>
      <c r="AE921" s="108"/>
      <c r="AF921" s="108"/>
      <c r="AG921" s="108"/>
      <c r="AH921" s="191"/>
      <c r="AI921" s="108"/>
      <c r="AJ921" s="108"/>
      <c r="AK921" s="108"/>
      <c r="AL921" s="191"/>
      <c r="AM921" s="108"/>
      <c r="AN921" s="108"/>
      <c r="AO921" s="108"/>
      <c r="AP921" s="108"/>
      <c r="AQ921" s="108"/>
      <c r="AR921" s="108"/>
      <c r="AS921" s="108"/>
      <c r="AT921" s="108"/>
      <c r="AU921" s="108"/>
      <c r="AV921" s="108"/>
      <c r="AW921" s="108"/>
      <c r="AX921" s="108"/>
      <c r="AY921" s="108"/>
      <c r="AZ921" s="108"/>
      <c r="BA921" s="108"/>
      <c r="BB921" s="108"/>
      <c r="BC921" s="108"/>
      <c r="BD921" s="108"/>
      <c r="BE921" s="108"/>
      <c r="BF921" s="108"/>
    </row>
    <row r="922" spans="1:58" ht="30" customHeight="1">
      <c r="A922" s="108"/>
      <c r="B922" s="108"/>
      <c r="C922" s="108"/>
      <c r="D922" s="106"/>
      <c r="E922" s="108"/>
      <c r="F922" s="108"/>
      <c r="G922" s="106"/>
      <c r="H922" s="106"/>
      <c r="I922" s="106"/>
      <c r="J922" s="106"/>
      <c r="K922" s="106"/>
      <c r="L922" s="106"/>
      <c r="M922" s="108"/>
      <c r="N922" s="108"/>
      <c r="O922" s="108"/>
      <c r="P922" s="191"/>
      <c r="Q922" s="106"/>
      <c r="R922" s="108"/>
      <c r="S922" s="108"/>
      <c r="T922" s="108"/>
      <c r="U922" s="191"/>
      <c r="V922" s="191"/>
      <c r="W922" s="108"/>
      <c r="X922" s="108"/>
      <c r="Y922" s="108"/>
      <c r="Z922" s="108"/>
      <c r="AA922" s="108"/>
      <c r="AB922" s="108"/>
      <c r="AC922" s="108"/>
      <c r="AD922" s="191"/>
      <c r="AE922" s="108"/>
      <c r="AF922" s="108"/>
      <c r="AG922" s="108"/>
      <c r="AH922" s="191"/>
      <c r="AI922" s="108"/>
      <c r="AJ922" s="108"/>
      <c r="AK922" s="108"/>
      <c r="AL922" s="191"/>
      <c r="AM922" s="108"/>
      <c r="AN922" s="108"/>
      <c r="AO922" s="108"/>
      <c r="AP922" s="108"/>
      <c r="AQ922" s="108"/>
      <c r="AR922" s="108"/>
      <c r="AS922" s="108"/>
      <c r="AT922" s="108"/>
      <c r="AU922" s="108"/>
      <c r="AV922" s="108"/>
      <c r="AW922" s="108"/>
      <c r="AX922" s="108"/>
      <c r="AY922" s="108"/>
      <c r="AZ922" s="108"/>
      <c r="BA922" s="108"/>
      <c r="BB922" s="108"/>
      <c r="BC922" s="108"/>
      <c r="BD922" s="108"/>
      <c r="BE922" s="108"/>
      <c r="BF922" s="108"/>
    </row>
    <row r="923" spans="1:58" ht="30" customHeight="1">
      <c r="A923" s="108"/>
      <c r="B923" s="108"/>
      <c r="C923" s="108"/>
      <c r="D923" s="106"/>
      <c r="E923" s="108"/>
      <c r="F923" s="108"/>
      <c r="G923" s="106"/>
      <c r="H923" s="106"/>
      <c r="I923" s="106"/>
      <c r="J923" s="106"/>
      <c r="K923" s="106"/>
      <c r="L923" s="106"/>
      <c r="M923" s="108"/>
      <c r="N923" s="108"/>
      <c r="O923" s="108"/>
      <c r="P923" s="191"/>
      <c r="Q923" s="106"/>
      <c r="R923" s="108"/>
      <c r="S923" s="108"/>
      <c r="T923" s="108"/>
      <c r="U923" s="191"/>
      <c r="V923" s="191"/>
      <c r="W923" s="108"/>
      <c r="X923" s="108"/>
      <c r="Y923" s="108"/>
      <c r="Z923" s="108"/>
      <c r="AA923" s="108"/>
      <c r="AB923" s="108"/>
      <c r="AC923" s="108"/>
      <c r="AD923" s="191"/>
      <c r="AE923" s="108"/>
      <c r="AF923" s="108"/>
      <c r="AG923" s="108"/>
      <c r="AH923" s="191"/>
      <c r="AI923" s="108"/>
      <c r="AJ923" s="108"/>
      <c r="AK923" s="108"/>
      <c r="AL923" s="191"/>
      <c r="AM923" s="108"/>
      <c r="AN923" s="108"/>
      <c r="AO923" s="108"/>
      <c r="AP923" s="108"/>
      <c r="AQ923" s="108"/>
      <c r="AR923" s="108"/>
      <c r="AS923" s="108"/>
      <c r="AT923" s="108"/>
      <c r="AU923" s="108"/>
      <c r="AV923" s="108"/>
      <c r="AW923" s="108"/>
      <c r="AX923" s="108"/>
      <c r="AY923" s="108"/>
      <c r="AZ923" s="108"/>
      <c r="BA923" s="108"/>
      <c r="BB923" s="108"/>
      <c r="BC923" s="108"/>
      <c r="BD923" s="108"/>
      <c r="BE923" s="108"/>
      <c r="BF923" s="108"/>
    </row>
    <row r="924" spans="1:58" ht="30" customHeight="1">
      <c r="A924" s="108"/>
      <c r="B924" s="108"/>
      <c r="C924" s="108"/>
      <c r="D924" s="106"/>
      <c r="E924" s="108"/>
      <c r="F924" s="108"/>
      <c r="G924" s="106"/>
      <c r="H924" s="106"/>
      <c r="I924" s="106"/>
      <c r="J924" s="106"/>
      <c r="K924" s="106"/>
      <c r="L924" s="106"/>
      <c r="M924" s="108"/>
      <c r="N924" s="108"/>
      <c r="O924" s="108"/>
      <c r="P924" s="191"/>
      <c r="Q924" s="106"/>
      <c r="R924" s="108"/>
      <c r="S924" s="108"/>
      <c r="T924" s="108"/>
      <c r="U924" s="191"/>
      <c r="V924" s="191"/>
      <c r="W924" s="108"/>
      <c r="X924" s="108"/>
      <c r="Y924" s="108"/>
      <c r="Z924" s="108"/>
      <c r="AA924" s="108"/>
      <c r="AB924" s="108"/>
      <c r="AC924" s="108"/>
      <c r="AD924" s="191"/>
      <c r="AE924" s="108"/>
      <c r="AF924" s="108"/>
      <c r="AG924" s="108"/>
      <c r="AH924" s="191"/>
      <c r="AI924" s="108"/>
      <c r="AJ924" s="108"/>
      <c r="AK924" s="108"/>
      <c r="AL924" s="191"/>
      <c r="AM924" s="108"/>
      <c r="AN924" s="108"/>
      <c r="AO924" s="108"/>
      <c r="AP924" s="108"/>
      <c r="AQ924" s="108"/>
      <c r="AR924" s="108"/>
      <c r="AS924" s="108"/>
      <c r="AT924" s="108"/>
      <c r="AU924" s="108"/>
      <c r="AV924" s="108"/>
      <c r="AW924" s="108"/>
      <c r="AX924" s="108"/>
      <c r="AY924" s="108"/>
      <c r="AZ924" s="108"/>
      <c r="BA924" s="108"/>
      <c r="BB924" s="108"/>
      <c r="BC924" s="108"/>
      <c r="BD924" s="108"/>
      <c r="BE924" s="108"/>
      <c r="BF924" s="108"/>
    </row>
    <row r="925" spans="1:58" ht="30" customHeight="1">
      <c r="A925" s="108"/>
      <c r="B925" s="108"/>
      <c r="C925" s="108"/>
      <c r="D925" s="106"/>
      <c r="E925" s="108"/>
      <c r="F925" s="108"/>
      <c r="G925" s="106"/>
      <c r="H925" s="106"/>
      <c r="I925" s="106"/>
      <c r="J925" s="106"/>
      <c r="K925" s="106"/>
      <c r="L925" s="106"/>
      <c r="M925" s="108"/>
      <c r="N925" s="108"/>
      <c r="O925" s="108"/>
      <c r="P925" s="191"/>
      <c r="Q925" s="106"/>
      <c r="R925" s="108"/>
      <c r="S925" s="108"/>
      <c r="T925" s="108"/>
      <c r="U925" s="191"/>
      <c r="V925" s="191"/>
      <c r="W925" s="108"/>
      <c r="X925" s="108"/>
      <c r="Y925" s="108"/>
      <c r="Z925" s="108"/>
      <c r="AA925" s="108"/>
      <c r="AB925" s="108"/>
      <c r="AC925" s="108"/>
      <c r="AD925" s="191"/>
      <c r="AE925" s="108"/>
      <c r="AF925" s="108"/>
      <c r="AG925" s="108"/>
      <c r="AH925" s="191"/>
      <c r="AI925" s="108"/>
      <c r="AJ925" s="108"/>
      <c r="AK925" s="108"/>
      <c r="AL925" s="191"/>
      <c r="AM925" s="108"/>
      <c r="AN925" s="108"/>
      <c r="AO925" s="108"/>
      <c r="AP925" s="108"/>
      <c r="AQ925" s="108"/>
      <c r="AR925" s="108"/>
      <c r="AS925" s="108"/>
      <c r="AT925" s="108"/>
      <c r="AU925" s="108"/>
      <c r="AV925" s="108"/>
      <c r="AW925" s="108"/>
      <c r="AX925" s="108"/>
      <c r="AY925" s="108"/>
      <c r="AZ925" s="108"/>
      <c r="BA925" s="108"/>
      <c r="BB925" s="108"/>
      <c r="BC925" s="108"/>
      <c r="BD925" s="108"/>
      <c r="BE925" s="108"/>
      <c r="BF925" s="108"/>
    </row>
    <row r="926" spans="1:58" ht="30" customHeight="1">
      <c r="A926" s="108"/>
      <c r="B926" s="108"/>
      <c r="C926" s="108"/>
      <c r="D926" s="106"/>
      <c r="E926" s="108"/>
      <c r="F926" s="108"/>
      <c r="G926" s="106"/>
      <c r="H926" s="106"/>
      <c r="I926" s="106"/>
      <c r="J926" s="106"/>
      <c r="K926" s="106"/>
      <c r="L926" s="106"/>
      <c r="M926" s="108"/>
      <c r="N926" s="108"/>
      <c r="O926" s="108"/>
      <c r="P926" s="191"/>
      <c r="Q926" s="106"/>
      <c r="R926" s="108"/>
      <c r="S926" s="108"/>
      <c r="T926" s="108"/>
      <c r="U926" s="191"/>
      <c r="V926" s="191"/>
      <c r="W926" s="108"/>
      <c r="X926" s="108"/>
      <c r="Y926" s="108"/>
      <c r="Z926" s="108"/>
      <c r="AA926" s="108"/>
      <c r="AB926" s="108"/>
      <c r="AC926" s="108"/>
      <c r="AD926" s="191"/>
      <c r="AE926" s="108"/>
      <c r="AF926" s="108"/>
      <c r="AG926" s="108"/>
      <c r="AH926" s="191"/>
      <c r="AI926" s="108"/>
      <c r="AJ926" s="108"/>
      <c r="AK926" s="108"/>
      <c r="AL926" s="191"/>
      <c r="AM926" s="108"/>
      <c r="AN926" s="108"/>
      <c r="AO926" s="108"/>
      <c r="AP926" s="108"/>
      <c r="AQ926" s="108"/>
      <c r="AR926" s="108"/>
      <c r="AS926" s="108"/>
      <c r="AT926" s="108"/>
      <c r="AU926" s="108"/>
      <c r="AV926" s="108"/>
      <c r="AW926" s="108"/>
      <c r="AX926" s="108"/>
      <c r="AY926" s="108"/>
      <c r="AZ926" s="108"/>
      <c r="BA926" s="108"/>
      <c r="BB926" s="108"/>
      <c r="BC926" s="108"/>
      <c r="BD926" s="108"/>
      <c r="BE926" s="108"/>
      <c r="BF926" s="108"/>
    </row>
    <row r="927" spans="1:58" ht="30" customHeight="1">
      <c r="A927" s="108"/>
      <c r="B927" s="108"/>
      <c r="C927" s="108"/>
      <c r="D927" s="106"/>
      <c r="E927" s="108"/>
      <c r="F927" s="108"/>
      <c r="G927" s="106"/>
      <c r="H927" s="106"/>
      <c r="I927" s="106"/>
      <c r="J927" s="106"/>
      <c r="K927" s="106"/>
      <c r="L927" s="106"/>
      <c r="M927" s="108"/>
      <c r="N927" s="108"/>
      <c r="O927" s="108"/>
      <c r="P927" s="191"/>
      <c r="Q927" s="106"/>
      <c r="R927" s="108"/>
      <c r="S927" s="108"/>
      <c r="T927" s="108"/>
      <c r="U927" s="191"/>
      <c r="V927" s="191"/>
      <c r="W927" s="108"/>
      <c r="X927" s="108"/>
      <c r="Y927" s="108"/>
      <c r="Z927" s="108"/>
      <c r="AA927" s="108"/>
      <c r="AB927" s="108"/>
      <c r="AC927" s="108"/>
      <c r="AD927" s="191"/>
      <c r="AE927" s="108"/>
      <c r="AF927" s="108"/>
      <c r="AG927" s="108"/>
      <c r="AH927" s="191"/>
      <c r="AI927" s="108"/>
      <c r="AJ927" s="108"/>
      <c r="AK927" s="108"/>
      <c r="AL927" s="191"/>
      <c r="AM927" s="108"/>
      <c r="AN927" s="108"/>
      <c r="AO927" s="108"/>
      <c r="AP927" s="108"/>
      <c r="AQ927" s="108"/>
      <c r="AR927" s="108"/>
      <c r="AS927" s="108"/>
      <c r="AT927" s="108"/>
      <c r="AU927" s="108"/>
      <c r="AV927" s="108"/>
      <c r="AW927" s="108"/>
      <c r="AX927" s="108"/>
      <c r="AY927" s="108"/>
      <c r="AZ927" s="108"/>
      <c r="BA927" s="108"/>
      <c r="BB927" s="108"/>
      <c r="BC927" s="108"/>
      <c r="BD927" s="108"/>
      <c r="BE927" s="108"/>
      <c r="BF927" s="108"/>
    </row>
    <row r="928" spans="1:58" ht="30" customHeight="1">
      <c r="A928" s="108"/>
      <c r="B928" s="108"/>
      <c r="C928" s="108"/>
      <c r="D928" s="106"/>
      <c r="E928" s="108"/>
      <c r="F928" s="108"/>
      <c r="G928" s="106"/>
      <c r="H928" s="106"/>
      <c r="I928" s="106"/>
      <c r="J928" s="106"/>
      <c r="K928" s="106"/>
      <c r="L928" s="106"/>
      <c r="M928" s="108"/>
      <c r="N928" s="108"/>
      <c r="O928" s="108"/>
      <c r="P928" s="191"/>
      <c r="Q928" s="106"/>
      <c r="R928" s="108"/>
      <c r="S928" s="108"/>
      <c r="T928" s="108"/>
      <c r="U928" s="191"/>
      <c r="V928" s="191"/>
      <c r="W928" s="108"/>
      <c r="X928" s="108"/>
      <c r="Y928" s="108"/>
      <c r="Z928" s="108"/>
      <c r="AA928" s="108"/>
      <c r="AB928" s="108"/>
      <c r="AC928" s="108"/>
      <c r="AD928" s="191"/>
      <c r="AE928" s="108"/>
      <c r="AF928" s="108"/>
      <c r="AG928" s="108"/>
      <c r="AH928" s="191"/>
      <c r="AI928" s="108"/>
      <c r="AJ928" s="108"/>
      <c r="AK928" s="108"/>
      <c r="AL928" s="191"/>
      <c r="AM928" s="108"/>
      <c r="AN928" s="108"/>
      <c r="AO928" s="108"/>
      <c r="AP928" s="108"/>
      <c r="AQ928" s="108"/>
      <c r="AR928" s="108"/>
      <c r="AS928" s="108"/>
      <c r="AT928" s="108"/>
      <c r="AU928" s="108"/>
      <c r="AV928" s="108"/>
      <c r="AW928" s="108"/>
      <c r="AX928" s="108"/>
      <c r="AY928" s="108"/>
      <c r="AZ928" s="108"/>
      <c r="BA928" s="108"/>
      <c r="BB928" s="108"/>
      <c r="BC928" s="108"/>
      <c r="BD928" s="108"/>
      <c r="BE928" s="108"/>
      <c r="BF928" s="108"/>
    </row>
    <row r="929" spans="1:58" ht="30" customHeight="1">
      <c r="A929" s="108"/>
      <c r="B929" s="108"/>
      <c r="C929" s="108"/>
      <c r="D929" s="106"/>
      <c r="E929" s="108"/>
      <c r="F929" s="108"/>
      <c r="G929" s="106"/>
      <c r="H929" s="106"/>
      <c r="I929" s="106"/>
      <c r="J929" s="106"/>
      <c r="K929" s="106"/>
      <c r="L929" s="106"/>
      <c r="M929" s="108"/>
      <c r="N929" s="108"/>
      <c r="O929" s="108"/>
      <c r="P929" s="191"/>
      <c r="Q929" s="106"/>
      <c r="R929" s="108"/>
      <c r="S929" s="108"/>
      <c r="T929" s="108"/>
      <c r="U929" s="191"/>
      <c r="V929" s="191"/>
      <c r="W929" s="108"/>
      <c r="X929" s="108"/>
      <c r="Y929" s="108"/>
      <c r="Z929" s="108"/>
      <c r="AA929" s="108"/>
      <c r="AB929" s="108"/>
      <c r="AC929" s="108"/>
      <c r="AD929" s="191"/>
      <c r="AE929" s="108"/>
      <c r="AF929" s="108"/>
      <c r="AG929" s="108"/>
      <c r="AH929" s="191"/>
      <c r="AI929" s="108"/>
      <c r="AJ929" s="108"/>
      <c r="AK929" s="108"/>
      <c r="AL929" s="191"/>
      <c r="AM929" s="108"/>
      <c r="AN929" s="108"/>
      <c r="AO929" s="108"/>
      <c r="AP929" s="108"/>
      <c r="AQ929" s="108"/>
      <c r="AR929" s="108"/>
      <c r="AS929" s="108"/>
      <c r="AT929" s="108"/>
      <c r="AU929" s="108"/>
      <c r="AV929" s="108"/>
      <c r="AW929" s="108"/>
      <c r="AX929" s="108"/>
      <c r="AY929" s="108"/>
      <c r="AZ929" s="108"/>
      <c r="BA929" s="108"/>
      <c r="BB929" s="108"/>
      <c r="BC929" s="108"/>
      <c r="BD929" s="108"/>
      <c r="BE929" s="108"/>
      <c r="BF929" s="108"/>
    </row>
    <row r="930" spans="1:58" ht="30" customHeight="1">
      <c r="A930" s="108"/>
      <c r="B930" s="108"/>
      <c r="C930" s="108"/>
      <c r="D930" s="106"/>
      <c r="E930" s="108"/>
      <c r="F930" s="108"/>
      <c r="G930" s="106"/>
      <c r="H930" s="106"/>
      <c r="I930" s="106"/>
      <c r="J930" s="106"/>
      <c r="K930" s="106"/>
      <c r="L930" s="106"/>
      <c r="M930" s="108"/>
      <c r="N930" s="108"/>
      <c r="O930" s="108"/>
      <c r="P930" s="191"/>
      <c r="Q930" s="106"/>
      <c r="R930" s="108"/>
      <c r="S930" s="108"/>
      <c r="T930" s="108"/>
      <c r="U930" s="191"/>
      <c r="V930" s="191"/>
      <c r="W930" s="108"/>
      <c r="X930" s="108"/>
      <c r="Y930" s="108"/>
      <c r="Z930" s="108"/>
      <c r="AA930" s="108"/>
      <c r="AB930" s="108"/>
      <c r="AC930" s="108"/>
      <c r="AD930" s="191"/>
      <c r="AE930" s="108"/>
      <c r="AF930" s="108"/>
      <c r="AG930" s="108"/>
      <c r="AH930" s="191"/>
      <c r="AI930" s="108"/>
      <c r="AJ930" s="108"/>
      <c r="AK930" s="108"/>
      <c r="AL930" s="191"/>
      <c r="AM930" s="108"/>
      <c r="AN930" s="108"/>
      <c r="AO930" s="108"/>
      <c r="AP930" s="108"/>
      <c r="AQ930" s="108"/>
      <c r="AR930" s="108"/>
      <c r="AS930" s="108"/>
      <c r="AT930" s="108"/>
      <c r="AU930" s="108"/>
      <c r="AV930" s="108"/>
      <c r="AW930" s="108"/>
      <c r="AX930" s="108"/>
      <c r="AY930" s="108"/>
      <c r="AZ930" s="108"/>
      <c r="BA930" s="108"/>
      <c r="BB930" s="108"/>
      <c r="BC930" s="108"/>
      <c r="BD930" s="108"/>
      <c r="BE930" s="108"/>
      <c r="BF930" s="108"/>
    </row>
    <row r="931" spans="1:58" ht="30" customHeight="1">
      <c r="A931" s="108"/>
      <c r="B931" s="108"/>
      <c r="C931" s="108"/>
      <c r="D931" s="106"/>
      <c r="E931" s="108"/>
      <c r="F931" s="108"/>
      <c r="G931" s="106"/>
      <c r="H931" s="106"/>
      <c r="I931" s="106"/>
      <c r="J931" s="106"/>
      <c r="K931" s="106"/>
      <c r="L931" s="106"/>
      <c r="M931" s="108"/>
      <c r="N931" s="108"/>
      <c r="O931" s="108"/>
      <c r="P931" s="191"/>
      <c r="Q931" s="106"/>
      <c r="R931" s="108"/>
      <c r="S931" s="108"/>
      <c r="T931" s="108"/>
      <c r="U931" s="191"/>
      <c r="V931" s="191"/>
      <c r="W931" s="108"/>
      <c r="X931" s="108"/>
      <c r="Y931" s="108"/>
      <c r="Z931" s="108"/>
      <c r="AA931" s="108"/>
      <c r="AB931" s="108"/>
      <c r="AC931" s="108"/>
      <c r="AD931" s="191"/>
      <c r="AE931" s="108"/>
      <c r="AF931" s="108"/>
      <c r="AG931" s="108"/>
      <c r="AH931" s="191"/>
      <c r="AI931" s="108"/>
      <c r="AJ931" s="108"/>
      <c r="AK931" s="108"/>
      <c r="AL931" s="191"/>
      <c r="AM931" s="108"/>
      <c r="AN931" s="108"/>
      <c r="AO931" s="108"/>
      <c r="AP931" s="108"/>
      <c r="AQ931" s="108"/>
      <c r="AR931" s="108"/>
      <c r="AS931" s="108"/>
      <c r="AT931" s="108"/>
      <c r="AU931" s="108"/>
      <c r="AV931" s="108"/>
      <c r="AW931" s="108"/>
      <c r="AX931" s="108"/>
      <c r="AY931" s="108"/>
      <c r="AZ931" s="108"/>
      <c r="BA931" s="108"/>
      <c r="BB931" s="108"/>
      <c r="BC931" s="108"/>
      <c r="BD931" s="108"/>
      <c r="BE931" s="108"/>
      <c r="BF931" s="108"/>
    </row>
    <row r="932" spans="1:58" ht="30" customHeight="1">
      <c r="A932" s="108"/>
      <c r="B932" s="108"/>
      <c r="C932" s="108"/>
      <c r="D932" s="106"/>
      <c r="E932" s="108"/>
      <c r="F932" s="108"/>
      <c r="G932" s="106"/>
      <c r="H932" s="106"/>
      <c r="I932" s="106"/>
      <c r="J932" s="106"/>
      <c r="K932" s="106"/>
      <c r="L932" s="106"/>
      <c r="M932" s="108"/>
      <c r="N932" s="108"/>
      <c r="O932" s="108"/>
      <c r="P932" s="191"/>
      <c r="Q932" s="106"/>
      <c r="R932" s="108"/>
      <c r="S932" s="108"/>
      <c r="T932" s="108"/>
      <c r="U932" s="191"/>
      <c r="V932" s="191"/>
      <c r="W932" s="108"/>
      <c r="X932" s="108"/>
      <c r="Y932" s="108"/>
      <c r="Z932" s="108"/>
      <c r="AA932" s="108"/>
      <c r="AB932" s="108"/>
      <c r="AC932" s="108"/>
      <c r="AD932" s="191"/>
      <c r="AE932" s="108"/>
      <c r="AF932" s="108"/>
      <c r="AG932" s="108"/>
      <c r="AH932" s="191"/>
      <c r="AI932" s="108"/>
      <c r="AJ932" s="108"/>
      <c r="AK932" s="108"/>
      <c r="AL932" s="191"/>
      <c r="AM932" s="108"/>
      <c r="AN932" s="108"/>
      <c r="AO932" s="108"/>
      <c r="AP932" s="108"/>
      <c r="AQ932" s="108"/>
      <c r="AR932" s="108"/>
      <c r="AS932" s="108"/>
      <c r="AT932" s="108"/>
      <c r="AU932" s="108"/>
      <c r="AV932" s="108"/>
      <c r="AW932" s="108"/>
      <c r="AX932" s="108"/>
      <c r="AY932" s="108"/>
      <c r="AZ932" s="108"/>
      <c r="BA932" s="108"/>
      <c r="BB932" s="108"/>
      <c r="BC932" s="108"/>
      <c r="BD932" s="108"/>
      <c r="BE932" s="108"/>
      <c r="BF932" s="108"/>
    </row>
    <row r="933" spans="1:58" ht="30" customHeight="1">
      <c r="A933" s="108"/>
      <c r="B933" s="108"/>
      <c r="C933" s="108"/>
      <c r="D933" s="106"/>
      <c r="E933" s="108"/>
      <c r="F933" s="108"/>
      <c r="G933" s="106"/>
      <c r="H933" s="106"/>
      <c r="I933" s="106"/>
      <c r="J933" s="106"/>
      <c r="K933" s="106"/>
      <c r="L933" s="106"/>
      <c r="M933" s="108"/>
      <c r="N933" s="108"/>
      <c r="O933" s="108"/>
      <c r="P933" s="191"/>
      <c r="Q933" s="106"/>
      <c r="R933" s="108"/>
      <c r="S933" s="108"/>
      <c r="T933" s="108"/>
      <c r="U933" s="191"/>
      <c r="V933" s="191"/>
      <c r="W933" s="108"/>
      <c r="X933" s="108"/>
      <c r="Y933" s="108"/>
      <c r="Z933" s="108"/>
      <c r="AA933" s="108"/>
      <c r="AB933" s="108"/>
      <c r="AC933" s="108"/>
      <c r="AD933" s="191"/>
      <c r="AE933" s="108"/>
      <c r="AF933" s="108"/>
      <c r="AG933" s="108"/>
      <c r="AH933" s="191"/>
      <c r="AI933" s="108"/>
      <c r="AJ933" s="108"/>
      <c r="AK933" s="108"/>
      <c r="AL933" s="191"/>
      <c r="AM933" s="108"/>
      <c r="AN933" s="108"/>
      <c r="AO933" s="108"/>
      <c r="AP933" s="108"/>
      <c r="AQ933" s="108"/>
      <c r="AR933" s="108"/>
      <c r="AS933" s="108"/>
      <c r="AT933" s="108"/>
      <c r="AU933" s="108"/>
      <c r="AV933" s="108"/>
      <c r="AW933" s="108"/>
      <c r="AX933" s="108"/>
      <c r="AY933" s="108"/>
      <c r="AZ933" s="108"/>
      <c r="BA933" s="108"/>
      <c r="BB933" s="108"/>
      <c r="BC933" s="108"/>
      <c r="BD933" s="108"/>
      <c r="BE933" s="108"/>
      <c r="BF933" s="108"/>
    </row>
    <row r="934" spans="1:58" ht="30" customHeight="1">
      <c r="A934" s="108"/>
      <c r="B934" s="108"/>
      <c r="C934" s="108"/>
      <c r="D934" s="106"/>
      <c r="E934" s="108"/>
      <c r="F934" s="108"/>
      <c r="G934" s="106"/>
      <c r="H934" s="106"/>
      <c r="I934" s="106"/>
      <c r="J934" s="106"/>
      <c r="K934" s="106"/>
      <c r="L934" s="106"/>
      <c r="M934" s="108"/>
      <c r="N934" s="108"/>
      <c r="O934" s="108"/>
      <c r="P934" s="191"/>
      <c r="Q934" s="106"/>
      <c r="R934" s="108"/>
      <c r="S934" s="108"/>
      <c r="T934" s="108"/>
      <c r="U934" s="191"/>
      <c r="V934" s="191"/>
      <c r="W934" s="108"/>
      <c r="X934" s="108"/>
      <c r="Y934" s="108"/>
      <c r="Z934" s="108"/>
      <c r="AA934" s="108"/>
      <c r="AB934" s="108"/>
      <c r="AC934" s="108"/>
      <c r="AD934" s="191"/>
      <c r="AE934" s="108"/>
      <c r="AF934" s="108"/>
      <c r="AG934" s="108"/>
      <c r="AH934" s="191"/>
      <c r="AI934" s="108"/>
      <c r="AJ934" s="108"/>
      <c r="AK934" s="108"/>
      <c r="AL934" s="191"/>
      <c r="AM934" s="108"/>
      <c r="AN934" s="108"/>
      <c r="AO934" s="108"/>
      <c r="AP934" s="108"/>
      <c r="AQ934" s="108"/>
      <c r="AR934" s="108"/>
      <c r="AS934" s="108"/>
      <c r="AT934" s="108"/>
      <c r="AU934" s="108"/>
      <c r="AV934" s="108"/>
      <c r="AW934" s="108"/>
      <c r="AX934" s="108"/>
      <c r="AY934" s="108"/>
      <c r="AZ934" s="108"/>
      <c r="BA934" s="108"/>
      <c r="BB934" s="108"/>
      <c r="BC934" s="108"/>
      <c r="BD934" s="108"/>
      <c r="BE934" s="108"/>
      <c r="BF934" s="108"/>
    </row>
    <row r="935" spans="1:58" ht="30" customHeight="1">
      <c r="A935" s="108"/>
      <c r="B935" s="108"/>
      <c r="C935" s="108"/>
      <c r="D935" s="106"/>
      <c r="E935" s="108"/>
      <c r="F935" s="108"/>
      <c r="G935" s="106"/>
      <c r="H935" s="106"/>
      <c r="I935" s="106"/>
      <c r="J935" s="106"/>
      <c r="K935" s="106"/>
      <c r="L935" s="106"/>
      <c r="M935" s="108"/>
      <c r="N935" s="108"/>
      <c r="O935" s="108"/>
      <c r="P935" s="191"/>
      <c r="Q935" s="106"/>
      <c r="R935" s="108"/>
      <c r="S935" s="108"/>
      <c r="T935" s="108"/>
      <c r="U935" s="191"/>
      <c r="V935" s="191"/>
      <c r="W935" s="108"/>
      <c r="X935" s="108"/>
      <c r="Y935" s="108"/>
      <c r="Z935" s="108"/>
      <c r="AA935" s="108"/>
      <c r="AB935" s="108"/>
      <c r="AC935" s="108"/>
      <c r="AD935" s="191"/>
      <c r="AE935" s="108"/>
      <c r="AF935" s="108"/>
      <c r="AG935" s="108"/>
      <c r="AH935" s="191"/>
      <c r="AI935" s="108"/>
      <c r="AJ935" s="108"/>
      <c r="AK935" s="108"/>
      <c r="AL935" s="191"/>
      <c r="AM935" s="108"/>
      <c r="AN935" s="108"/>
      <c r="AO935" s="108"/>
      <c r="AP935" s="108"/>
      <c r="AQ935" s="108"/>
      <c r="AR935" s="108"/>
      <c r="AS935" s="108"/>
      <c r="AT935" s="108"/>
      <c r="AU935" s="108"/>
      <c r="AV935" s="108"/>
      <c r="AW935" s="108"/>
      <c r="AX935" s="108"/>
      <c r="AY935" s="108"/>
      <c r="AZ935" s="108"/>
      <c r="BA935" s="108"/>
      <c r="BB935" s="108"/>
      <c r="BC935" s="108"/>
      <c r="BD935" s="108"/>
      <c r="BE935" s="108"/>
      <c r="BF935" s="108"/>
    </row>
    <row r="936" spans="1:58" ht="30" customHeight="1">
      <c r="A936" s="108"/>
      <c r="B936" s="108"/>
      <c r="C936" s="108"/>
      <c r="D936" s="106"/>
      <c r="E936" s="108"/>
      <c r="F936" s="108"/>
      <c r="G936" s="106"/>
      <c r="H936" s="106"/>
      <c r="I936" s="106"/>
      <c r="J936" s="106"/>
      <c r="K936" s="106"/>
      <c r="L936" s="106"/>
      <c r="M936" s="108"/>
      <c r="N936" s="108"/>
      <c r="O936" s="108"/>
      <c r="P936" s="191"/>
      <c r="Q936" s="106"/>
      <c r="R936" s="108"/>
      <c r="S936" s="108"/>
      <c r="T936" s="108"/>
      <c r="U936" s="191"/>
      <c r="V936" s="191"/>
      <c r="W936" s="108"/>
      <c r="X936" s="108"/>
      <c r="Y936" s="108"/>
      <c r="Z936" s="108"/>
      <c r="AA936" s="108"/>
      <c r="AB936" s="108"/>
      <c r="AC936" s="108"/>
      <c r="AD936" s="191"/>
      <c r="AE936" s="108"/>
      <c r="AF936" s="108"/>
      <c r="AG936" s="108"/>
      <c r="AH936" s="191"/>
      <c r="AI936" s="108"/>
      <c r="AJ936" s="108"/>
      <c r="AK936" s="108"/>
      <c r="AL936" s="191"/>
      <c r="AM936" s="108"/>
      <c r="AN936" s="108"/>
      <c r="AO936" s="108"/>
      <c r="AP936" s="108"/>
      <c r="AQ936" s="108"/>
      <c r="AR936" s="108"/>
      <c r="AS936" s="108"/>
      <c r="AT936" s="108"/>
      <c r="AU936" s="108"/>
      <c r="AV936" s="108"/>
      <c r="AW936" s="108"/>
      <c r="AX936" s="108"/>
      <c r="AY936" s="108"/>
      <c r="AZ936" s="108"/>
      <c r="BA936" s="108"/>
      <c r="BB936" s="108"/>
      <c r="BC936" s="108"/>
      <c r="BD936" s="108"/>
      <c r="BE936" s="108"/>
      <c r="BF936" s="108"/>
    </row>
    <row r="937" spans="1:58" ht="30" customHeight="1">
      <c r="A937" s="108"/>
      <c r="B937" s="108"/>
      <c r="C937" s="108"/>
      <c r="D937" s="106"/>
      <c r="E937" s="108"/>
      <c r="F937" s="108"/>
      <c r="G937" s="106"/>
      <c r="H937" s="106"/>
      <c r="I937" s="106"/>
      <c r="J937" s="106"/>
      <c r="K937" s="106"/>
      <c r="L937" s="106"/>
      <c r="M937" s="108"/>
      <c r="N937" s="108"/>
      <c r="O937" s="108"/>
      <c r="P937" s="191"/>
      <c r="Q937" s="106"/>
      <c r="R937" s="108"/>
      <c r="S937" s="108"/>
      <c r="T937" s="108"/>
      <c r="U937" s="191"/>
      <c r="V937" s="191"/>
      <c r="W937" s="108"/>
      <c r="X937" s="108"/>
      <c r="Y937" s="108"/>
      <c r="Z937" s="108"/>
      <c r="AA937" s="108"/>
      <c r="AB937" s="108"/>
      <c r="AC937" s="108"/>
      <c r="AD937" s="191"/>
      <c r="AE937" s="108"/>
      <c r="AF937" s="108"/>
      <c r="AG937" s="108"/>
      <c r="AH937" s="191"/>
      <c r="AI937" s="108"/>
      <c r="AJ937" s="108"/>
      <c r="AK937" s="108"/>
      <c r="AL937" s="191"/>
      <c r="AM937" s="108"/>
      <c r="AN937" s="108"/>
      <c r="AO937" s="108"/>
      <c r="AP937" s="108"/>
      <c r="AQ937" s="108"/>
      <c r="AR937" s="108"/>
      <c r="AS937" s="108"/>
      <c r="AT937" s="108"/>
      <c r="AU937" s="108"/>
      <c r="AV937" s="108"/>
      <c r="AW937" s="108"/>
      <c r="AX937" s="108"/>
      <c r="AY937" s="108"/>
      <c r="AZ937" s="108"/>
      <c r="BA937" s="108"/>
      <c r="BB937" s="108"/>
      <c r="BC937" s="108"/>
      <c r="BD937" s="108"/>
      <c r="BE937" s="108"/>
      <c r="BF937" s="108"/>
    </row>
    <row r="938" spans="1:58" ht="30" customHeight="1">
      <c r="A938" s="108"/>
      <c r="B938" s="108"/>
      <c r="C938" s="108"/>
      <c r="D938" s="106"/>
      <c r="E938" s="108"/>
      <c r="F938" s="108"/>
      <c r="G938" s="106"/>
      <c r="H938" s="106"/>
      <c r="I938" s="106"/>
      <c r="J938" s="106"/>
      <c r="K938" s="106"/>
      <c r="L938" s="106"/>
      <c r="M938" s="108"/>
      <c r="N938" s="108"/>
      <c r="O938" s="108"/>
      <c r="P938" s="191"/>
      <c r="Q938" s="106"/>
      <c r="R938" s="108"/>
      <c r="S938" s="108"/>
      <c r="T938" s="108"/>
      <c r="U938" s="191"/>
      <c r="V938" s="191"/>
      <c r="W938" s="108"/>
      <c r="X938" s="108"/>
      <c r="Y938" s="108"/>
      <c r="Z938" s="108"/>
      <c r="AA938" s="108"/>
      <c r="AB938" s="108"/>
      <c r="AC938" s="108"/>
      <c r="AD938" s="191"/>
      <c r="AE938" s="108"/>
      <c r="AF938" s="108"/>
      <c r="AG938" s="108"/>
      <c r="AH938" s="191"/>
      <c r="AI938" s="108"/>
      <c r="AJ938" s="108"/>
      <c r="AK938" s="108"/>
      <c r="AL938" s="191"/>
      <c r="AM938" s="108"/>
      <c r="AN938" s="108"/>
      <c r="AO938" s="108"/>
      <c r="AP938" s="108"/>
      <c r="AQ938" s="108"/>
      <c r="AR938" s="108"/>
      <c r="AS938" s="108"/>
      <c r="AT938" s="108"/>
      <c r="AU938" s="108"/>
      <c r="AV938" s="108"/>
      <c r="AW938" s="108"/>
      <c r="AX938" s="108"/>
      <c r="AY938" s="108"/>
      <c r="AZ938" s="108"/>
      <c r="BA938" s="108"/>
      <c r="BB938" s="108"/>
      <c r="BC938" s="108"/>
      <c r="BD938" s="108"/>
      <c r="BE938" s="108"/>
      <c r="BF938" s="108"/>
    </row>
    <row r="939" spans="1:58" ht="30" customHeight="1">
      <c r="A939" s="108"/>
      <c r="B939" s="108"/>
      <c r="C939" s="108"/>
      <c r="D939" s="106"/>
      <c r="E939" s="108"/>
      <c r="F939" s="108"/>
      <c r="G939" s="106"/>
      <c r="H939" s="106"/>
      <c r="I939" s="106"/>
      <c r="J939" s="106"/>
      <c r="K939" s="106"/>
      <c r="L939" s="106"/>
      <c r="M939" s="108"/>
      <c r="N939" s="108"/>
      <c r="O939" s="108"/>
      <c r="P939" s="191"/>
      <c r="Q939" s="106"/>
      <c r="R939" s="108"/>
      <c r="S939" s="108"/>
      <c r="T939" s="108"/>
      <c r="U939" s="191"/>
      <c r="V939" s="191"/>
      <c r="W939" s="108"/>
      <c r="X939" s="108"/>
      <c r="Y939" s="108"/>
      <c r="Z939" s="108"/>
      <c r="AA939" s="108"/>
      <c r="AB939" s="108"/>
      <c r="AC939" s="108"/>
      <c r="AD939" s="191"/>
      <c r="AE939" s="108"/>
      <c r="AF939" s="108"/>
      <c r="AG939" s="108"/>
      <c r="AH939" s="191"/>
      <c r="AI939" s="108"/>
      <c r="AJ939" s="108"/>
      <c r="AK939" s="108"/>
      <c r="AL939" s="191"/>
      <c r="AM939" s="108"/>
      <c r="AN939" s="108"/>
      <c r="AO939" s="108"/>
      <c r="AP939" s="108"/>
      <c r="AQ939" s="108"/>
      <c r="AR939" s="108"/>
      <c r="AS939" s="108"/>
      <c r="AT939" s="108"/>
      <c r="AU939" s="108"/>
      <c r="AV939" s="108"/>
      <c r="AW939" s="108"/>
      <c r="AX939" s="108"/>
      <c r="AY939" s="108"/>
      <c r="AZ939" s="108"/>
      <c r="BA939" s="108"/>
      <c r="BB939" s="108"/>
      <c r="BC939" s="108"/>
      <c r="BD939" s="108"/>
      <c r="BE939" s="108"/>
      <c r="BF939" s="108"/>
    </row>
    <row r="940" spans="1:58" ht="30" customHeight="1">
      <c r="A940" s="108"/>
      <c r="B940" s="108"/>
      <c r="C940" s="108"/>
      <c r="D940" s="106"/>
      <c r="E940" s="108"/>
      <c r="F940" s="108"/>
      <c r="G940" s="106"/>
      <c r="H940" s="106"/>
      <c r="I940" s="106"/>
      <c r="J940" s="106"/>
      <c r="K940" s="106"/>
      <c r="L940" s="106"/>
      <c r="M940" s="108"/>
      <c r="N940" s="108"/>
      <c r="O940" s="108"/>
      <c r="P940" s="191"/>
      <c r="Q940" s="106"/>
      <c r="R940" s="108"/>
      <c r="S940" s="108"/>
      <c r="T940" s="108"/>
      <c r="U940" s="191"/>
      <c r="V940" s="191"/>
      <c r="W940" s="108"/>
      <c r="X940" s="108"/>
      <c r="Y940" s="108"/>
      <c r="Z940" s="108"/>
      <c r="AA940" s="108"/>
      <c r="AB940" s="108"/>
      <c r="AC940" s="108"/>
      <c r="AD940" s="191"/>
      <c r="AE940" s="108"/>
      <c r="AF940" s="108"/>
      <c r="AG940" s="108"/>
      <c r="AH940" s="191"/>
      <c r="AI940" s="108"/>
      <c r="AJ940" s="108"/>
      <c r="AK940" s="108"/>
      <c r="AL940" s="191"/>
      <c r="AM940" s="108"/>
      <c r="AN940" s="108"/>
      <c r="AO940" s="108"/>
      <c r="AP940" s="108"/>
      <c r="AQ940" s="108"/>
      <c r="AR940" s="108"/>
      <c r="AS940" s="108"/>
      <c r="AT940" s="108"/>
      <c r="AU940" s="108"/>
      <c r="AV940" s="108"/>
      <c r="AW940" s="108"/>
      <c r="AX940" s="108"/>
      <c r="AY940" s="108"/>
      <c r="AZ940" s="108"/>
      <c r="BA940" s="108"/>
      <c r="BB940" s="108"/>
      <c r="BC940" s="108"/>
      <c r="BD940" s="108"/>
      <c r="BE940" s="108"/>
      <c r="BF940" s="108"/>
    </row>
    <row r="941" spans="1:58" ht="30" customHeight="1">
      <c r="A941" s="108"/>
      <c r="B941" s="108"/>
      <c r="C941" s="108"/>
      <c r="D941" s="106"/>
      <c r="E941" s="108"/>
      <c r="F941" s="108"/>
      <c r="G941" s="106"/>
      <c r="H941" s="106"/>
      <c r="I941" s="106"/>
      <c r="J941" s="106"/>
      <c r="K941" s="106"/>
      <c r="L941" s="106"/>
      <c r="M941" s="108"/>
      <c r="N941" s="108"/>
      <c r="O941" s="108"/>
      <c r="P941" s="191"/>
      <c r="Q941" s="106"/>
      <c r="R941" s="108"/>
      <c r="S941" s="108"/>
      <c r="T941" s="108"/>
      <c r="U941" s="191"/>
      <c r="V941" s="191"/>
      <c r="W941" s="108"/>
      <c r="X941" s="108"/>
      <c r="Y941" s="108"/>
      <c r="Z941" s="108"/>
      <c r="AA941" s="108"/>
      <c r="AB941" s="108"/>
      <c r="AC941" s="108"/>
      <c r="AD941" s="191"/>
      <c r="AE941" s="108"/>
      <c r="AF941" s="108"/>
      <c r="AG941" s="108"/>
      <c r="AH941" s="191"/>
      <c r="AI941" s="108"/>
      <c r="AJ941" s="108"/>
      <c r="AK941" s="108"/>
      <c r="AL941" s="191"/>
      <c r="AM941" s="108"/>
      <c r="AN941" s="108"/>
      <c r="AO941" s="108"/>
      <c r="AP941" s="108"/>
      <c r="AQ941" s="108"/>
      <c r="AR941" s="108"/>
      <c r="AS941" s="108"/>
      <c r="AT941" s="108"/>
      <c r="AU941" s="108"/>
      <c r="AV941" s="108"/>
      <c r="AW941" s="108"/>
      <c r="AX941" s="108"/>
      <c r="AY941" s="108"/>
      <c r="AZ941" s="108"/>
      <c r="BA941" s="108"/>
      <c r="BB941" s="108"/>
      <c r="BC941" s="108"/>
      <c r="BD941" s="108"/>
      <c r="BE941" s="108"/>
      <c r="BF941" s="108"/>
    </row>
    <row r="942" spans="1:58" ht="30" customHeight="1">
      <c r="A942" s="108"/>
      <c r="B942" s="108"/>
      <c r="C942" s="108"/>
      <c r="D942" s="106"/>
      <c r="E942" s="108"/>
      <c r="F942" s="108"/>
      <c r="G942" s="106"/>
      <c r="H942" s="106"/>
      <c r="I942" s="106"/>
      <c r="J942" s="106"/>
      <c r="K942" s="106"/>
      <c r="L942" s="106"/>
      <c r="M942" s="108"/>
      <c r="N942" s="108"/>
      <c r="O942" s="108"/>
      <c r="P942" s="191"/>
      <c r="Q942" s="106"/>
      <c r="R942" s="108"/>
      <c r="S942" s="108"/>
      <c r="T942" s="108"/>
      <c r="U942" s="191"/>
      <c r="V942" s="191"/>
      <c r="W942" s="108"/>
      <c r="X942" s="108"/>
      <c r="Y942" s="108"/>
      <c r="Z942" s="108"/>
      <c r="AA942" s="108"/>
      <c r="AB942" s="108"/>
      <c r="AC942" s="108"/>
      <c r="AD942" s="191"/>
      <c r="AE942" s="108"/>
      <c r="AF942" s="108"/>
      <c r="AG942" s="108"/>
      <c r="AH942" s="191"/>
      <c r="AI942" s="108"/>
      <c r="AJ942" s="108"/>
      <c r="AK942" s="108"/>
      <c r="AL942" s="191"/>
      <c r="AM942" s="108"/>
      <c r="AN942" s="108"/>
      <c r="AO942" s="108"/>
      <c r="AP942" s="108"/>
      <c r="AQ942" s="108"/>
      <c r="AR942" s="108"/>
      <c r="AS942" s="108"/>
      <c r="AT942" s="108"/>
      <c r="AU942" s="108"/>
      <c r="AV942" s="108"/>
      <c r="AW942" s="108"/>
      <c r="AX942" s="108"/>
      <c r="AY942" s="108"/>
      <c r="AZ942" s="108"/>
      <c r="BA942" s="108"/>
      <c r="BB942" s="108"/>
      <c r="BC942" s="108"/>
      <c r="BD942" s="108"/>
      <c r="BE942" s="108"/>
      <c r="BF942" s="108"/>
    </row>
    <row r="943" spans="1:58" ht="30" customHeight="1">
      <c r="A943" s="108"/>
      <c r="B943" s="108"/>
      <c r="C943" s="108"/>
      <c r="D943" s="106"/>
      <c r="E943" s="108"/>
      <c r="F943" s="108"/>
      <c r="G943" s="106"/>
      <c r="H943" s="106"/>
      <c r="I943" s="106"/>
      <c r="J943" s="106"/>
      <c r="K943" s="106"/>
      <c r="L943" s="106"/>
      <c r="M943" s="108"/>
      <c r="N943" s="108"/>
      <c r="O943" s="108"/>
      <c r="P943" s="191"/>
      <c r="Q943" s="106"/>
      <c r="R943" s="108"/>
      <c r="S943" s="108"/>
      <c r="T943" s="108"/>
      <c r="U943" s="191"/>
      <c r="V943" s="191"/>
      <c r="W943" s="108"/>
      <c r="X943" s="108"/>
      <c r="Y943" s="108"/>
      <c r="Z943" s="108"/>
      <c r="AA943" s="108"/>
      <c r="AB943" s="108"/>
      <c r="AC943" s="108"/>
      <c r="AD943" s="191"/>
      <c r="AE943" s="108"/>
      <c r="AF943" s="108"/>
      <c r="AG943" s="108"/>
      <c r="AH943" s="191"/>
      <c r="AI943" s="108"/>
      <c r="AJ943" s="108"/>
      <c r="AK943" s="108"/>
      <c r="AL943" s="191"/>
      <c r="AM943" s="108"/>
      <c r="AN943" s="108"/>
      <c r="AO943" s="108"/>
      <c r="AP943" s="108"/>
      <c r="AQ943" s="108"/>
      <c r="AR943" s="108"/>
      <c r="AS943" s="108"/>
      <c r="AT943" s="108"/>
      <c r="AU943" s="108"/>
      <c r="AV943" s="108"/>
      <c r="AW943" s="108"/>
      <c r="AX943" s="108"/>
      <c r="AY943" s="108"/>
      <c r="AZ943" s="108"/>
      <c r="BA943" s="108"/>
      <c r="BB943" s="108"/>
      <c r="BC943" s="108"/>
      <c r="BD943" s="108"/>
      <c r="BE943" s="108"/>
      <c r="BF943" s="108"/>
    </row>
    <row r="944" spans="1:58" ht="30" customHeight="1">
      <c r="A944" s="108"/>
      <c r="B944" s="108"/>
      <c r="C944" s="108"/>
      <c r="D944" s="106"/>
      <c r="E944" s="108"/>
      <c r="F944" s="108"/>
      <c r="G944" s="106"/>
      <c r="H944" s="106"/>
      <c r="I944" s="106"/>
      <c r="J944" s="106"/>
      <c r="K944" s="106"/>
      <c r="L944" s="106"/>
      <c r="M944" s="108"/>
      <c r="N944" s="108"/>
      <c r="O944" s="108"/>
      <c r="P944" s="191"/>
      <c r="Q944" s="106"/>
      <c r="R944" s="108"/>
      <c r="S944" s="108"/>
      <c r="T944" s="108"/>
      <c r="U944" s="191"/>
      <c r="V944" s="191"/>
      <c r="W944" s="108"/>
      <c r="X944" s="108"/>
      <c r="Y944" s="108"/>
      <c r="Z944" s="108"/>
      <c r="AA944" s="108"/>
      <c r="AB944" s="108"/>
      <c r="AC944" s="108"/>
      <c r="AD944" s="191"/>
      <c r="AE944" s="108"/>
      <c r="AF944" s="108"/>
      <c r="AG944" s="108"/>
      <c r="AH944" s="191"/>
      <c r="AI944" s="108"/>
      <c r="AJ944" s="108"/>
      <c r="AK944" s="108"/>
      <c r="AL944" s="191"/>
      <c r="AM944" s="108"/>
      <c r="AN944" s="108"/>
      <c r="AO944" s="108"/>
      <c r="AP944" s="108"/>
      <c r="AQ944" s="108"/>
      <c r="AR944" s="108"/>
      <c r="AS944" s="108"/>
      <c r="AT944" s="108"/>
      <c r="AU944" s="108"/>
      <c r="AV944" s="108"/>
      <c r="AW944" s="108"/>
      <c r="AX944" s="108"/>
      <c r="AY944" s="108"/>
      <c r="AZ944" s="108"/>
      <c r="BA944" s="108"/>
      <c r="BB944" s="108"/>
      <c r="BC944" s="108"/>
      <c r="BD944" s="108"/>
      <c r="BE944" s="108"/>
      <c r="BF944" s="108"/>
    </row>
    <row r="945" spans="1:58" ht="30" customHeight="1">
      <c r="A945" s="108"/>
      <c r="B945" s="108"/>
      <c r="C945" s="108"/>
      <c r="D945" s="106"/>
      <c r="E945" s="108"/>
      <c r="F945" s="108"/>
      <c r="G945" s="106"/>
      <c r="H945" s="106"/>
      <c r="I945" s="106"/>
      <c r="J945" s="106"/>
      <c r="K945" s="106"/>
      <c r="L945" s="106"/>
      <c r="M945" s="108"/>
      <c r="N945" s="108"/>
      <c r="O945" s="108"/>
      <c r="P945" s="191"/>
      <c r="Q945" s="106"/>
      <c r="R945" s="108"/>
      <c r="S945" s="108"/>
      <c r="T945" s="108"/>
      <c r="U945" s="191"/>
      <c r="V945" s="191"/>
      <c r="W945" s="108"/>
      <c r="X945" s="108"/>
      <c r="Y945" s="108"/>
      <c r="Z945" s="108"/>
      <c r="AA945" s="108"/>
      <c r="AB945" s="108"/>
      <c r="AC945" s="108"/>
      <c r="AD945" s="191"/>
      <c r="AE945" s="108"/>
      <c r="AF945" s="108"/>
      <c r="AG945" s="108"/>
      <c r="AH945" s="191"/>
      <c r="AI945" s="108"/>
      <c r="AJ945" s="108"/>
      <c r="AK945" s="108"/>
      <c r="AL945" s="191"/>
      <c r="AM945" s="108"/>
      <c r="AN945" s="108"/>
      <c r="AO945" s="108"/>
      <c r="AP945" s="108"/>
      <c r="AQ945" s="108"/>
      <c r="AR945" s="108"/>
      <c r="AS945" s="108"/>
      <c r="AT945" s="108"/>
      <c r="AU945" s="108"/>
      <c r="AV945" s="108"/>
      <c r="AW945" s="108"/>
      <c r="AX945" s="108"/>
      <c r="AY945" s="108"/>
      <c r="AZ945" s="108"/>
      <c r="BA945" s="108"/>
      <c r="BB945" s="108"/>
      <c r="BC945" s="108"/>
      <c r="BD945" s="108"/>
      <c r="BE945" s="108"/>
      <c r="BF945" s="108"/>
    </row>
    <row r="946" spans="1:58" ht="30" customHeight="1">
      <c r="A946" s="108"/>
      <c r="B946" s="108"/>
      <c r="C946" s="108"/>
      <c r="D946" s="106"/>
      <c r="E946" s="108"/>
      <c r="F946" s="108"/>
      <c r="G946" s="106"/>
      <c r="H946" s="106"/>
      <c r="I946" s="106"/>
      <c r="J946" s="106"/>
      <c r="K946" s="106"/>
      <c r="L946" s="106"/>
      <c r="M946" s="108"/>
      <c r="N946" s="108"/>
      <c r="O946" s="108"/>
      <c r="P946" s="191"/>
      <c r="Q946" s="106"/>
      <c r="R946" s="108"/>
      <c r="S946" s="108"/>
      <c r="T946" s="108"/>
      <c r="U946" s="191"/>
      <c r="V946" s="191"/>
      <c r="W946" s="108"/>
      <c r="X946" s="108"/>
      <c r="Y946" s="108"/>
      <c r="Z946" s="108"/>
      <c r="AA946" s="108"/>
      <c r="AB946" s="108"/>
      <c r="AC946" s="108"/>
      <c r="AD946" s="191"/>
      <c r="AE946" s="108"/>
      <c r="AF946" s="108"/>
      <c r="AG946" s="108"/>
      <c r="AH946" s="191"/>
      <c r="AI946" s="108"/>
      <c r="AJ946" s="108"/>
      <c r="AK946" s="108"/>
      <c r="AL946" s="191"/>
      <c r="AM946" s="108"/>
      <c r="AN946" s="108"/>
      <c r="AO946" s="108"/>
      <c r="AP946" s="108"/>
      <c r="AQ946" s="108"/>
      <c r="AR946" s="108"/>
      <c r="AS946" s="108"/>
      <c r="AT946" s="108"/>
      <c r="AU946" s="108"/>
      <c r="AV946" s="108"/>
      <c r="AW946" s="108"/>
      <c r="AX946" s="108"/>
      <c r="AY946" s="108"/>
      <c r="AZ946" s="108"/>
      <c r="BA946" s="108"/>
      <c r="BB946" s="108"/>
      <c r="BC946" s="108"/>
      <c r="BD946" s="108"/>
      <c r="BE946" s="108"/>
      <c r="BF946" s="108"/>
    </row>
    <row r="947" spans="1:58" ht="30" customHeight="1">
      <c r="A947" s="108"/>
      <c r="B947" s="108"/>
      <c r="C947" s="108"/>
      <c r="D947" s="106"/>
      <c r="E947" s="108"/>
      <c r="F947" s="108"/>
      <c r="G947" s="106"/>
      <c r="H947" s="106"/>
      <c r="I947" s="106"/>
      <c r="J947" s="106"/>
      <c r="K947" s="106"/>
      <c r="L947" s="106"/>
      <c r="M947" s="108"/>
      <c r="N947" s="108"/>
      <c r="O947" s="108"/>
      <c r="P947" s="191"/>
      <c r="Q947" s="106"/>
      <c r="R947" s="108"/>
      <c r="S947" s="108"/>
      <c r="T947" s="108"/>
      <c r="U947" s="191"/>
      <c r="V947" s="191"/>
      <c r="W947" s="108"/>
      <c r="X947" s="108"/>
      <c r="Y947" s="108"/>
      <c r="Z947" s="108"/>
      <c r="AA947" s="108"/>
      <c r="AB947" s="108"/>
      <c r="AC947" s="108"/>
      <c r="AD947" s="191"/>
      <c r="AE947" s="108"/>
      <c r="AF947" s="108"/>
      <c r="AG947" s="108"/>
      <c r="AH947" s="191"/>
      <c r="AI947" s="108"/>
      <c r="AJ947" s="108"/>
      <c r="AK947" s="108"/>
      <c r="AL947" s="191"/>
      <c r="AM947" s="108"/>
      <c r="AN947" s="108"/>
      <c r="AO947" s="108"/>
      <c r="AP947" s="108"/>
      <c r="AQ947" s="108"/>
      <c r="AR947" s="108"/>
      <c r="AS947" s="108"/>
      <c r="AT947" s="108"/>
      <c r="AU947" s="108"/>
      <c r="AV947" s="108"/>
      <c r="AW947" s="108"/>
      <c r="AX947" s="108"/>
      <c r="AY947" s="108"/>
      <c r="AZ947" s="108"/>
      <c r="BA947" s="108"/>
      <c r="BB947" s="108"/>
      <c r="BC947" s="108"/>
      <c r="BD947" s="108"/>
      <c r="BE947" s="108"/>
      <c r="BF947" s="108"/>
    </row>
    <row r="948" spans="1:58" ht="30" customHeight="1">
      <c r="A948" s="108"/>
      <c r="B948" s="108"/>
      <c r="C948" s="108"/>
      <c r="D948" s="106"/>
      <c r="E948" s="108"/>
      <c r="F948" s="108"/>
      <c r="G948" s="106"/>
      <c r="H948" s="106"/>
      <c r="I948" s="106"/>
      <c r="J948" s="106"/>
      <c r="K948" s="106"/>
      <c r="L948" s="106"/>
      <c r="M948" s="108"/>
      <c r="N948" s="108"/>
      <c r="O948" s="108"/>
      <c r="P948" s="191"/>
      <c r="Q948" s="106"/>
      <c r="R948" s="108"/>
      <c r="S948" s="108"/>
      <c r="T948" s="108"/>
      <c r="U948" s="191"/>
      <c r="V948" s="191"/>
      <c r="W948" s="108"/>
      <c r="X948" s="108"/>
      <c r="Y948" s="108"/>
      <c r="Z948" s="108"/>
      <c r="AA948" s="108"/>
      <c r="AB948" s="108"/>
      <c r="AC948" s="108"/>
      <c r="AD948" s="191"/>
      <c r="AE948" s="108"/>
      <c r="AF948" s="108"/>
      <c r="AG948" s="108"/>
      <c r="AH948" s="191"/>
      <c r="AI948" s="108"/>
      <c r="AJ948" s="108"/>
      <c r="AK948" s="108"/>
      <c r="AL948" s="191"/>
      <c r="AM948" s="108"/>
      <c r="AN948" s="108"/>
      <c r="AO948" s="108"/>
      <c r="AP948" s="108"/>
      <c r="AQ948" s="108"/>
      <c r="AR948" s="108"/>
      <c r="AS948" s="108"/>
      <c r="AT948" s="108"/>
      <c r="AU948" s="108"/>
      <c r="AV948" s="108"/>
      <c r="AW948" s="108"/>
      <c r="AX948" s="108"/>
      <c r="AY948" s="108"/>
      <c r="AZ948" s="108"/>
      <c r="BA948" s="108"/>
      <c r="BB948" s="108"/>
      <c r="BC948" s="108"/>
      <c r="BD948" s="108"/>
      <c r="BE948" s="108"/>
      <c r="BF948" s="108"/>
    </row>
    <row r="949" spans="1:58" ht="30" customHeight="1">
      <c r="A949" s="108"/>
      <c r="B949" s="108"/>
      <c r="C949" s="108"/>
      <c r="D949" s="106"/>
      <c r="E949" s="108"/>
      <c r="F949" s="108"/>
      <c r="G949" s="106"/>
      <c r="H949" s="106"/>
      <c r="I949" s="106"/>
      <c r="J949" s="106"/>
      <c r="K949" s="106"/>
      <c r="L949" s="106"/>
      <c r="M949" s="108"/>
      <c r="N949" s="108"/>
      <c r="O949" s="108"/>
      <c r="P949" s="191"/>
      <c r="Q949" s="106"/>
      <c r="R949" s="108"/>
      <c r="S949" s="108"/>
      <c r="T949" s="108"/>
      <c r="U949" s="191"/>
      <c r="V949" s="191"/>
      <c r="W949" s="108"/>
      <c r="X949" s="108"/>
      <c r="Y949" s="108"/>
      <c r="Z949" s="108"/>
      <c r="AA949" s="108"/>
      <c r="AB949" s="108"/>
      <c r="AC949" s="108"/>
      <c r="AD949" s="191"/>
      <c r="AE949" s="108"/>
      <c r="AF949" s="108"/>
      <c r="AG949" s="108"/>
      <c r="AH949" s="191"/>
      <c r="AI949" s="108"/>
      <c r="AJ949" s="108"/>
      <c r="AK949" s="108"/>
      <c r="AL949" s="191"/>
      <c r="AM949" s="108"/>
      <c r="AN949" s="108"/>
      <c r="AO949" s="108"/>
      <c r="AP949" s="108"/>
      <c r="AQ949" s="108"/>
      <c r="AR949" s="108"/>
      <c r="AS949" s="108"/>
      <c r="AT949" s="108"/>
      <c r="AU949" s="108"/>
      <c r="AV949" s="108"/>
      <c r="AW949" s="108"/>
      <c r="AX949" s="108"/>
      <c r="AY949" s="108"/>
      <c r="AZ949" s="108"/>
      <c r="BA949" s="108"/>
      <c r="BB949" s="108"/>
      <c r="BC949" s="108"/>
      <c r="BD949" s="108"/>
      <c r="BE949" s="108"/>
      <c r="BF949" s="108"/>
    </row>
    <row r="950" spans="1:58" ht="30" customHeight="1">
      <c r="A950" s="108"/>
      <c r="B950" s="108"/>
      <c r="C950" s="108"/>
      <c r="D950" s="106"/>
      <c r="E950" s="108"/>
      <c r="F950" s="108"/>
      <c r="G950" s="106"/>
      <c r="H950" s="106"/>
      <c r="I950" s="106"/>
      <c r="J950" s="106"/>
      <c r="K950" s="106"/>
      <c r="L950" s="106"/>
      <c r="M950" s="108"/>
      <c r="N950" s="108"/>
      <c r="O950" s="108"/>
      <c r="P950" s="191"/>
      <c r="Q950" s="106"/>
      <c r="R950" s="108"/>
      <c r="S950" s="108"/>
      <c r="T950" s="108"/>
      <c r="U950" s="191"/>
      <c r="V950" s="191"/>
      <c r="W950" s="108"/>
      <c r="X950" s="108"/>
      <c r="Y950" s="108"/>
      <c r="Z950" s="108"/>
      <c r="AA950" s="108"/>
      <c r="AB950" s="108"/>
      <c r="AC950" s="108"/>
      <c r="AD950" s="191"/>
      <c r="AE950" s="108"/>
      <c r="AF950" s="108"/>
      <c r="AG950" s="108"/>
      <c r="AH950" s="191"/>
      <c r="AI950" s="108"/>
      <c r="AJ950" s="108"/>
      <c r="AK950" s="108"/>
      <c r="AL950" s="191"/>
      <c r="AM950" s="108"/>
      <c r="AN950" s="108"/>
      <c r="AO950" s="108"/>
      <c r="AP950" s="108"/>
      <c r="AQ950" s="108"/>
      <c r="AR950" s="108"/>
      <c r="AS950" s="108"/>
      <c r="AT950" s="108"/>
      <c r="AU950" s="108"/>
      <c r="AV950" s="108"/>
      <c r="AW950" s="108"/>
      <c r="AX950" s="108"/>
      <c r="AY950" s="108"/>
      <c r="AZ950" s="108"/>
      <c r="BA950" s="108"/>
      <c r="BB950" s="108"/>
      <c r="BC950" s="108"/>
      <c r="BD950" s="108"/>
      <c r="BE950" s="108"/>
      <c r="BF950" s="108"/>
    </row>
    <row r="951" spans="1:58" ht="30" customHeight="1">
      <c r="A951" s="108"/>
      <c r="B951" s="108"/>
      <c r="C951" s="108"/>
      <c r="D951" s="106"/>
      <c r="E951" s="108"/>
      <c r="F951" s="108"/>
      <c r="G951" s="106"/>
      <c r="H951" s="106"/>
      <c r="I951" s="106"/>
      <c r="J951" s="106"/>
      <c r="K951" s="106"/>
      <c r="L951" s="106"/>
      <c r="M951" s="108"/>
      <c r="N951" s="108"/>
      <c r="O951" s="108"/>
      <c r="P951" s="191"/>
      <c r="Q951" s="106"/>
      <c r="R951" s="108"/>
      <c r="S951" s="108"/>
      <c r="T951" s="108"/>
      <c r="U951" s="191"/>
      <c r="V951" s="191"/>
      <c r="W951" s="108"/>
      <c r="X951" s="108"/>
      <c r="Y951" s="108"/>
      <c r="Z951" s="108"/>
      <c r="AA951" s="108"/>
      <c r="AB951" s="108"/>
      <c r="AC951" s="108"/>
      <c r="AD951" s="191"/>
      <c r="AE951" s="108"/>
      <c r="AF951" s="108"/>
      <c r="AG951" s="108"/>
      <c r="AH951" s="191"/>
      <c r="AI951" s="108"/>
      <c r="AJ951" s="108"/>
      <c r="AK951" s="108"/>
      <c r="AL951" s="191"/>
      <c r="AM951" s="108"/>
      <c r="AN951" s="108"/>
      <c r="AO951" s="108"/>
      <c r="AP951" s="108"/>
      <c r="AQ951" s="108"/>
      <c r="AR951" s="108"/>
      <c r="AS951" s="108"/>
      <c r="AT951" s="108"/>
      <c r="AU951" s="108"/>
      <c r="AV951" s="108"/>
      <c r="AW951" s="108"/>
      <c r="AX951" s="108"/>
      <c r="AY951" s="108"/>
      <c r="AZ951" s="108"/>
      <c r="BA951" s="108"/>
      <c r="BB951" s="108"/>
      <c r="BC951" s="108"/>
      <c r="BD951" s="108"/>
      <c r="BE951" s="108"/>
      <c r="BF951" s="108"/>
    </row>
    <row r="952" spans="1:58" ht="30" customHeight="1">
      <c r="A952" s="108"/>
      <c r="B952" s="108"/>
      <c r="C952" s="108"/>
      <c r="D952" s="106"/>
      <c r="E952" s="108"/>
      <c r="F952" s="108"/>
      <c r="G952" s="106"/>
      <c r="H952" s="106"/>
      <c r="I952" s="106"/>
      <c r="J952" s="106"/>
      <c r="K952" s="106"/>
      <c r="L952" s="106"/>
      <c r="M952" s="108"/>
      <c r="N952" s="108"/>
      <c r="O952" s="108"/>
      <c r="P952" s="191"/>
      <c r="Q952" s="106"/>
      <c r="R952" s="108"/>
      <c r="S952" s="108"/>
      <c r="T952" s="108"/>
      <c r="U952" s="191"/>
      <c r="V952" s="191"/>
      <c r="W952" s="108"/>
      <c r="X952" s="108"/>
      <c r="Y952" s="108"/>
      <c r="Z952" s="108"/>
      <c r="AA952" s="108"/>
      <c r="AB952" s="108"/>
      <c r="AC952" s="108"/>
      <c r="AD952" s="191"/>
      <c r="AE952" s="108"/>
      <c r="AF952" s="108"/>
      <c r="AG952" s="108"/>
      <c r="AH952" s="191"/>
      <c r="AI952" s="108"/>
      <c r="AJ952" s="108"/>
      <c r="AK952" s="108"/>
      <c r="AL952" s="191"/>
      <c r="AM952" s="108"/>
      <c r="AN952" s="108"/>
      <c r="AO952" s="108"/>
      <c r="AP952" s="108"/>
      <c r="AQ952" s="108"/>
      <c r="AR952" s="108"/>
      <c r="AS952" s="108"/>
      <c r="AT952" s="108"/>
      <c r="AU952" s="108"/>
      <c r="AV952" s="108"/>
      <c r="AW952" s="108"/>
      <c r="AX952" s="108"/>
      <c r="AY952" s="108"/>
      <c r="AZ952" s="108"/>
      <c r="BA952" s="108"/>
      <c r="BB952" s="108"/>
      <c r="BC952" s="108"/>
      <c r="BD952" s="108"/>
      <c r="BE952" s="108"/>
      <c r="BF952" s="108"/>
    </row>
    <row r="953" spans="1:58" ht="30" customHeight="1">
      <c r="A953" s="108"/>
      <c r="B953" s="108"/>
      <c r="C953" s="108"/>
      <c r="D953" s="106"/>
      <c r="E953" s="108"/>
      <c r="F953" s="108"/>
      <c r="G953" s="106"/>
      <c r="H953" s="106"/>
      <c r="I953" s="106"/>
      <c r="J953" s="106"/>
      <c r="K953" s="106"/>
      <c r="L953" s="106"/>
      <c r="M953" s="108"/>
      <c r="N953" s="108"/>
      <c r="O953" s="108"/>
      <c r="P953" s="191"/>
      <c r="Q953" s="106"/>
      <c r="R953" s="108"/>
      <c r="S953" s="108"/>
      <c r="T953" s="108"/>
      <c r="U953" s="191"/>
      <c r="V953" s="191"/>
      <c r="W953" s="108"/>
      <c r="X953" s="108"/>
      <c r="Y953" s="108"/>
      <c r="Z953" s="108"/>
      <c r="AA953" s="108"/>
      <c r="AB953" s="108"/>
      <c r="AC953" s="108"/>
      <c r="AD953" s="191"/>
      <c r="AE953" s="108"/>
      <c r="AF953" s="108"/>
      <c r="AG953" s="108"/>
      <c r="AH953" s="191"/>
      <c r="AI953" s="108"/>
      <c r="AJ953" s="108"/>
      <c r="AK953" s="108"/>
      <c r="AL953" s="191"/>
      <c r="AM953" s="108"/>
      <c r="AN953" s="108"/>
      <c r="AO953" s="108"/>
      <c r="AP953" s="108"/>
      <c r="AQ953" s="108"/>
      <c r="AR953" s="108"/>
      <c r="AS953" s="108"/>
      <c r="AT953" s="108"/>
      <c r="AU953" s="108"/>
      <c r="AV953" s="108"/>
      <c r="AW953" s="108"/>
      <c r="AX953" s="108"/>
      <c r="AY953" s="108"/>
      <c r="AZ953" s="108"/>
      <c r="BA953" s="108"/>
      <c r="BB953" s="108"/>
      <c r="BC953" s="108"/>
      <c r="BD953" s="108"/>
      <c r="BE953" s="108"/>
      <c r="BF953" s="108"/>
    </row>
    <row r="954" spans="1:58" ht="30" customHeight="1">
      <c r="A954" s="108"/>
      <c r="B954" s="108"/>
      <c r="C954" s="108"/>
      <c r="D954" s="106"/>
      <c r="E954" s="108"/>
      <c r="F954" s="108"/>
      <c r="G954" s="106"/>
      <c r="H954" s="106"/>
      <c r="I954" s="106"/>
      <c r="J954" s="106"/>
      <c r="K954" s="106"/>
      <c r="L954" s="106"/>
      <c r="M954" s="108"/>
      <c r="N954" s="108"/>
      <c r="O954" s="108"/>
      <c r="P954" s="191"/>
      <c r="Q954" s="106"/>
      <c r="R954" s="108"/>
      <c r="S954" s="108"/>
      <c r="T954" s="108"/>
      <c r="U954" s="191"/>
      <c r="V954" s="191"/>
      <c r="W954" s="108"/>
      <c r="X954" s="108"/>
      <c r="Y954" s="108"/>
      <c r="Z954" s="108"/>
      <c r="AA954" s="108"/>
      <c r="AB954" s="108"/>
      <c r="AC954" s="108"/>
      <c r="AD954" s="191"/>
      <c r="AE954" s="108"/>
      <c r="AF954" s="108"/>
      <c r="AG954" s="108"/>
      <c r="AH954" s="191"/>
      <c r="AI954" s="108"/>
      <c r="AJ954" s="108"/>
      <c r="AK954" s="108"/>
      <c r="AL954" s="191"/>
      <c r="AM954" s="108"/>
      <c r="AN954" s="108"/>
      <c r="AO954" s="108"/>
      <c r="AP954" s="108"/>
      <c r="AQ954" s="108"/>
      <c r="AR954" s="108"/>
      <c r="AS954" s="108"/>
      <c r="AT954" s="108"/>
      <c r="AU954" s="108"/>
      <c r="AV954" s="108"/>
      <c r="AW954" s="108"/>
      <c r="AX954" s="108"/>
      <c r="AY954" s="108"/>
      <c r="AZ954" s="108"/>
      <c r="BA954" s="108"/>
      <c r="BB954" s="108"/>
      <c r="BC954" s="108"/>
      <c r="BD954" s="108"/>
      <c r="BE954" s="108"/>
      <c r="BF954" s="108"/>
    </row>
    <row r="955" spans="1:58" ht="30" customHeight="1">
      <c r="A955" s="108"/>
      <c r="B955" s="108"/>
      <c r="C955" s="108"/>
      <c r="D955" s="106"/>
      <c r="E955" s="108"/>
      <c r="F955" s="108"/>
      <c r="G955" s="106"/>
      <c r="H955" s="106"/>
      <c r="I955" s="106"/>
      <c r="J955" s="106"/>
      <c r="K955" s="106"/>
      <c r="L955" s="106"/>
      <c r="M955" s="108"/>
      <c r="N955" s="108"/>
      <c r="O955" s="108"/>
      <c r="P955" s="191"/>
      <c r="Q955" s="106"/>
      <c r="R955" s="108"/>
      <c r="S955" s="108"/>
      <c r="T955" s="108"/>
      <c r="U955" s="191"/>
      <c r="V955" s="191"/>
      <c r="W955" s="108"/>
      <c r="X955" s="108"/>
      <c r="Y955" s="108"/>
      <c r="Z955" s="108"/>
      <c r="AA955" s="108"/>
      <c r="AB955" s="108"/>
      <c r="AC955" s="108"/>
      <c r="AD955" s="191"/>
      <c r="AE955" s="108"/>
      <c r="AF955" s="108"/>
      <c r="AG955" s="108"/>
      <c r="AH955" s="191"/>
      <c r="AI955" s="108"/>
      <c r="AJ955" s="108"/>
      <c r="AK955" s="108"/>
      <c r="AL955" s="191"/>
      <c r="AM955" s="108"/>
      <c r="AN955" s="108"/>
      <c r="AO955" s="108"/>
      <c r="AP955" s="108"/>
      <c r="AQ955" s="108"/>
      <c r="AR955" s="108"/>
      <c r="AS955" s="108"/>
      <c r="AT955" s="108"/>
      <c r="AU955" s="108"/>
      <c r="AV955" s="108"/>
      <c r="AW955" s="108"/>
      <c r="AX955" s="108"/>
      <c r="AY955" s="108"/>
      <c r="AZ955" s="108"/>
      <c r="BA955" s="108"/>
      <c r="BB955" s="108"/>
      <c r="BC955" s="108"/>
      <c r="BD955" s="108"/>
      <c r="BE955" s="108"/>
      <c r="BF955" s="108"/>
    </row>
    <row r="956" spans="1:58" ht="30" customHeight="1">
      <c r="A956" s="108"/>
      <c r="B956" s="108"/>
      <c r="C956" s="108"/>
      <c r="D956" s="106"/>
      <c r="E956" s="108"/>
      <c r="F956" s="108"/>
      <c r="G956" s="106"/>
      <c r="H956" s="106"/>
      <c r="I956" s="106"/>
      <c r="J956" s="106"/>
      <c r="K956" s="106"/>
      <c r="L956" s="106"/>
      <c r="M956" s="108"/>
      <c r="N956" s="108"/>
      <c r="O956" s="108"/>
      <c r="P956" s="191"/>
      <c r="Q956" s="106"/>
      <c r="R956" s="108"/>
      <c r="S956" s="108"/>
      <c r="T956" s="108"/>
      <c r="U956" s="191"/>
      <c r="V956" s="191"/>
      <c r="W956" s="108"/>
      <c r="X956" s="108"/>
      <c r="Y956" s="108"/>
      <c r="Z956" s="108"/>
      <c r="AA956" s="108"/>
      <c r="AB956" s="108"/>
      <c r="AC956" s="108"/>
      <c r="AD956" s="191"/>
      <c r="AE956" s="108"/>
      <c r="AF956" s="108"/>
      <c r="AG956" s="108"/>
      <c r="AH956" s="191"/>
      <c r="AI956" s="108"/>
      <c r="AJ956" s="108"/>
      <c r="AK956" s="108"/>
      <c r="AL956" s="191"/>
      <c r="AM956" s="108"/>
      <c r="AN956" s="108"/>
      <c r="AO956" s="108"/>
      <c r="AP956" s="108"/>
      <c r="AQ956" s="108"/>
      <c r="AR956" s="108"/>
      <c r="AS956" s="108"/>
      <c r="AT956" s="108"/>
      <c r="AU956" s="108"/>
      <c r="AV956" s="108"/>
      <c r="AW956" s="108"/>
      <c r="AX956" s="108"/>
      <c r="AY956" s="108"/>
      <c r="AZ956" s="108"/>
      <c r="BA956" s="108"/>
      <c r="BB956" s="108"/>
      <c r="BC956" s="108"/>
      <c r="BD956" s="108"/>
      <c r="BE956" s="108"/>
      <c r="BF956" s="108"/>
    </row>
    <row r="957" spans="1:58" ht="30" customHeight="1">
      <c r="A957" s="108"/>
      <c r="B957" s="108"/>
      <c r="C957" s="108"/>
      <c r="D957" s="106"/>
      <c r="E957" s="108"/>
      <c r="F957" s="108"/>
      <c r="G957" s="106"/>
      <c r="H957" s="106"/>
      <c r="I957" s="106"/>
      <c r="J957" s="106"/>
      <c r="K957" s="106"/>
      <c r="L957" s="106"/>
      <c r="M957" s="108"/>
      <c r="N957" s="108"/>
      <c r="O957" s="108"/>
      <c r="P957" s="191"/>
      <c r="Q957" s="106"/>
      <c r="R957" s="108"/>
      <c r="S957" s="108"/>
      <c r="T957" s="108"/>
      <c r="U957" s="191"/>
      <c r="V957" s="191"/>
      <c r="W957" s="108"/>
      <c r="X957" s="108"/>
      <c r="Y957" s="108"/>
      <c r="Z957" s="108"/>
      <c r="AA957" s="108"/>
      <c r="AB957" s="108"/>
      <c r="AC957" s="108"/>
      <c r="AD957" s="191"/>
      <c r="AE957" s="108"/>
      <c r="AF957" s="108"/>
      <c r="AG957" s="108"/>
      <c r="AH957" s="191"/>
      <c r="AI957" s="108"/>
      <c r="AJ957" s="108"/>
      <c r="AK957" s="108"/>
      <c r="AL957" s="191"/>
      <c r="AM957" s="108"/>
      <c r="AN957" s="108"/>
      <c r="AO957" s="108"/>
      <c r="AP957" s="108"/>
      <c r="AQ957" s="108"/>
      <c r="AR957" s="108"/>
      <c r="AS957" s="108"/>
      <c r="AT957" s="108"/>
      <c r="AU957" s="108"/>
      <c r="AV957" s="108"/>
      <c r="AW957" s="108"/>
      <c r="AX957" s="108"/>
      <c r="AY957" s="108"/>
      <c r="AZ957" s="108"/>
      <c r="BA957" s="108"/>
      <c r="BB957" s="108"/>
      <c r="BC957" s="108"/>
      <c r="BD957" s="108"/>
      <c r="BE957" s="108"/>
      <c r="BF957" s="108"/>
    </row>
    <row r="958" spans="1:58" ht="30" customHeight="1">
      <c r="A958" s="108"/>
      <c r="B958" s="108"/>
      <c r="C958" s="108"/>
      <c r="D958" s="106"/>
      <c r="E958" s="108"/>
      <c r="F958" s="108"/>
      <c r="G958" s="106"/>
      <c r="H958" s="106"/>
      <c r="I958" s="106"/>
      <c r="J958" s="106"/>
      <c r="K958" s="106"/>
      <c r="L958" s="106"/>
      <c r="M958" s="108"/>
      <c r="N958" s="108"/>
      <c r="O958" s="108"/>
      <c r="P958" s="191"/>
      <c r="Q958" s="106"/>
      <c r="R958" s="108"/>
      <c r="S958" s="108"/>
      <c r="T958" s="108"/>
      <c r="U958" s="191"/>
      <c r="V958" s="191"/>
      <c r="W958" s="108"/>
      <c r="X958" s="108"/>
      <c r="Y958" s="108"/>
      <c r="Z958" s="108"/>
      <c r="AA958" s="108"/>
      <c r="AB958" s="108"/>
      <c r="AC958" s="108"/>
      <c r="AD958" s="191"/>
      <c r="AE958" s="108"/>
      <c r="AF958" s="108"/>
      <c r="AG958" s="108"/>
      <c r="AH958" s="191"/>
      <c r="AI958" s="108"/>
      <c r="AJ958" s="108"/>
      <c r="AK958" s="108"/>
      <c r="AL958" s="191"/>
      <c r="AM958" s="108"/>
      <c r="AN958" s="108"/>
      <c r="AO958" s="108"/>
      <c r="AP958" s="108"/>
      <c r="AQ958" s="108"/>
      <c r="AR958" s="108"/>
      <c r="AS958" s="108"/>
      <c r="AT958" s="108"/>
      <c r="AU958" s="108"/>
      <c r="AV958" s="108"/>
      <c r="AW958" s="108"/>
      <c r="AX958" s="108"/>
      <c r="AY958" s="108"/>
      <c r="AZ958" s="108"/>
      <c r="BA958" s="108"/>
      <c r="BB958" s="108"/>
      <c r="BC958" s="108"/>
      <c r="BD958" s="108"/>
      <c r="BE958" s="108"/>
      <c r="BF958" s="108"/>
    </row>
    <row r="959" spans="1:58" ht="30" customHeight="1">
      <c r="A959" s="108"/>
      <c r="B959" s="108"/>
      <c r="C959" s="108"/>
      <c r="D959" s="106"/>
      <c r="E959" s="108"/>
      <c r="F959" s="108"/>
      <c r="G959" s="106"/>
      <c r="H959" s="106"/>
      <c r="I959" s="106"/>
      <c r="J959" s="106"/>
      <c r="K959" s="106"/>
      <c r="L959" s="106"/>
      <c r="M959" s="108"/>
      <c r="N959" s="108"/>
      <c r="O959" s="108"/>
      <c r="P959" s="191"/>
      <c r="Q959" s="106"/>
      <c r="R959" s="108"/>
      <c r="S959" s="108"/>
      <c r="T959" s="108"/>
      <c r="U959" s="191"/>
      <c r="V959" s="191"/>
      <c r="W959" s="108"/>
      <c r="X959" s="108"/>
      <c r="Y959" s="108"/>
      <c r="Z959" s="108"/>
      <c r="AA959" s="108"/>
      <c r="AB959" s="108"/>
      <c r="AC959" s="108"/>
      <c r="AD959" s="191"/>
      <c r="AE959" s="108"/>
      <c r="AF959" s="108"/>
      <c r="AG959" s="108"/>
      <c r="AH959" s="191"/>
      <c r="AI959" s="108"/>
      <c r="AJ959" s="108"/>
      <c r="AK959" s="108"/>
      <c r="AL959" s="191"/>
      <c r="AM959" s="108"/>
      <c r="AN959" s="108"/>
      <c r="AO959" s="108"/>
      <c r="AP959" s="108"/>
      <c r="AQ959" s="108"/>
      <c r="AR959" s="108"/>
      <c r="AS959" s="108"/>
      <c r="AT959" s="108"/>
      <c r="AU959" s="108"/>
      <c r="AV959" s="108"/>
      <c r="AW959" s="108"/>
      <c r="AX959" s="108"/>
      <c r="AY959" s="108"/>
      <c r="AZ959" s="108"/>
      <c r="BA959" s="108"/>
      <c r="BB959" s="108"/>
      <c r="BC959" s="108"/>
      <c r="BD959" s="108"/>
      <c r="BE959" s="108"/>
      <c r="BF959" s="108"/>
    </row>
    <row r="960" spans="1:58" ht="30" customHeight="1">
      <c r="A960" s="108"/>
      <c r="B960" s="108"/>
      <c r="C960" s="108"/>
      <c r="D960" s="106"/>
      <c r="E960" s="108"/>
      <c r="F960" s="108"/>
      <c r="G960" s="106"/>
      <c r="H960" s="106"/>
      <c r="I960" s="106"/>
      <c r="J960" s="106"/>
      <c r="K960" s="106"/>
      <c r="L960" s="106"/>
      <c r="M960" s="108"/>
      <c r="N960" s="108"/>
      <c r="O960" s="108"/>
      <c r="P960" s="191"/>
      <c r="Q960" s="106"/>
      <c r="R960" s="108"/>
      <c r="S960" s="108"/>
      <c r="T960" s="108"/>
      <c r="U960" s="191"/>
      <c r="V960" s="191"/>
      <c r="W960" s="108"/>
      <c r="X960" s="108"/>
      <c r="Y960" s="108"/>
      <c r="Z960" s="108"/>
      <c r="AA960" s="108"/>
      <c r="AB960" s="108"/>
      <c r="AC960" s="108"/>
      <c r="AD960" s="191"/>
      <c r="AE960" s="108"/>
      <c r="AF960" s="108"/>
      <c r="AG960" s="108"/>
      <c r="AH960" s="191"/>
      <c r="AI960" s="108"/>
      <c r="AJ960" s="108"/>
      <c r="AK960" s="108"/>
      <c r="AL960" s="191"/>
      <c r="AM960" s="108"/>
      <c r="AN960" s="108"/>
      <c r="AO960" s="108"/>
      <c r="AP960" s="108"/>
      <c r="AQ960" s="108"/>
      <c r="AR960" s="108"/>
      <c r="AS960" s="108"/>
      <c r="AT960" s="108"/>
      <c r="AU960" s="108"/>
      <c r="AV960" s="108"/>
      <c r="AW960" s="108"/>
      <c r="AX960" s="108"/>
      <c r="AY960" s="108"/>
      <c r="AZ960" s="108"/>
      <c r="BA960" s="108"/>
      <c r="BB960" s="108"/>
      <c r="BC960" s="108"/>
      <c r="BD960" s="108"/>
      <c r="BE960" s="108"/>
      <c r="BF960" s="108"/>
    </row>
    <row r="961" spans="1:58" ht="30" customHeight="1">
      <c r="A961" s="108"/>
      <c r="B961" s="108"/>
      <c r="C961" s="108"/>
      <c r="D961" s="106"/>
      <c r="E961" s="108"/>
      <c r="F961" s="108"/>
      <c r="G961" s="106"/>
      <c r="H961" s="106"/>
      <c r="I961" s="106"/>
      <c r="J961" s="106"/>
      <c r="K961" s="106"/>
      <c r="L961" s="106"/>
      <c r="M961" s="108"/>
      <c r="N961" s="108"/>
      <c r="O961" s="108"/>
      <c r="P961" s="191"/>
      <c r="Q961" s="106"/>
      <c r="R961" s="108"/>
      <c r="S961" s="108"/>
      <c r="T961" s="108"/>
      <c r="U961" s="191"/>
      <c r="V961" s="191"/>
      <c r="W961" s="108"/>
      <c r="X961" s="108"/>
      <c r="Y961" s="108"/>
      <c r="Z961" s="108"/>
      <c r="AA961" s="108"/>
      <c r="AB961" s="108"/>
      <c r="AC961" s="108"/>
      <c r="AD961" s="191"/>
      <c r="AE961" s="108"/>
      <c r="AF961" s="108"/>
      <c r="AG961" s="108"/>
      <c r="AH961" s="191"/>
      <c r="AI961" s="108"/>
      <c r="AJ961" s="108"/>
      <c r="AK961" s="108"/>
      <c r="AL961" s="191"/>
      <c r="AM961" s="108"/>
      <c r="AN961" s="108"/>
      <c r="AO961" s="108"/>
      <c r="AP961" s="108"/>
      <c r="AQ961" s="108"/>
      <c r="AR961" s="108"/>
      <c r="AS961" s="108"/>
      <c r="AT961" s="108"/>
      <c r="AU961" s="108"/>
      <c r="AV961" s="108"/>
      <c r="AW961" s="108"/>
      <c r="AX961" s="108"/>
      <c r="AY961" s="108"/>
      <c r="AZ961" s="108"/>
      <c r="BA961" s="108"/>
      <c r="BB961" s="108"/>
      <c r="BC961" s="108"/>
      <c r="BD961" s="108"/>
      <c r="BE961" s="108"/>
      <c r="BF961" s="108"/>
    </row>
    <row r="962" spans="1:58" ht="30" customHeight="1">
      <c r="A962" s="108"/>
      <c r="B962" s="108"/>
      <c r="C962" s="108"/>
      <c r="D962" s="106"/>
      <c r="E962" s="108"/>
      <c r="F962" s="108"/>
      <c r="G962" s="106"/>
      <c r="H962" s="106"/>
      <c r="I962" s="106"/>
      <c r="J962" s="106"/>
      <c r="K962" s="106"/>
      <c r="L962" s="106"/>
      <c r="M962" s="108"/>
      <c r="N962" s="108"/>
      <c r="O962" s="108"/>
      <c r="P962" s="191"/>
      <c r="Q962" s="106"/>
      <c r="R962" s="108"/>
      <c r="S962" s="108"/>
      <c r="T962" s="108"/>
      <c r="U962" s="191"/>
      <c r="V962" s="191"/>
      <c r="W962" s="108"/>
      <c r="X962" s="108"/>
      <c r="Y962" s="108"/>
      <c r="Z962" s="108"/>
      <c r="AA962" s="108"/>
      <c r="AB962" s="108"/>
      <c r="AC962" s="108"/>
      <c r="AD962" s="191"/>
      <c r="AE962" s="108"/>
      <c r="AF962" s="108"/>
      <c r="AG962" s="108"/>
      <c r="AH962" s="191"/>
      <c r="AI962" s="108"/>
      <c r="AJ962" s="108"/>
      <c r="AK962" s="108"/>
      <c r="AL962" s="191"/>
      <c r="AM962" s="108"/>
      <c r="AN962" s="108"/>
      <c r="AO962" s="108"/>
      <c r="AP962" s="108"/>
      <c r="AQ962" s="108"/>
      <c r="AR962" s="108"/>
      <c r="AS962" s="108"/>
      <c r="AT962" s="108"/>
      <c r="AU962" s="108"/>
      <c r="AV962" s="108"/>
      <c r="AW962" s="108"/>
      <c r="AX962" s="108"/>
      <c r="AY962" s="108"/>
      <c r="AZ962" s="108"/>
      <c r="BA962" s="108"/>
      <c r="BB962" s="108"/>
      <c r="BC962" s="108"/>
      <c r="BD962" s="108"/>
      <c r="BE962" s="108"/>
      <c r="BF962" s="108"/>
    </row>
    <row r="963" spans="1:58" ht="30" customHeight="1">
      <c r="A963" s="108"/>
      <c r="B963" s="108"/>
      <c r="C963" s="108"/>
      <c r="D963" s="106"/>
      <c r="E963" s="108"/>
      <c r="F963" s="108"/>
      <c r="G963" s="106"/>
      <c r="H963" s="106"/>
      <c r="I963" s="106"/>
      <c r="J963" s="106"/>
      <c r="K963" s="106"/>
      <c r="L963" s="106"/>
      <c r="M963" s="108"/>
      <c r="N963" s="108"/>
      <c r="O963" s="108"/>
      <c r="P963" s="191"/>
      <c r="Q963" s="106"/>
      <c r="R963" s="108"/>
      <c r="S963" s="108"/>
      <c r="T963" s="108"/>
      <c r="U963" s="191"/>
      <c r="V963" s="191"/>
      <c r="W963" s="108"/>
      <c r="X963" s="108"/>
      <c r="Y963" s="108"/>
      <c r="Z963" s="108"/>
      <c r="AA963" s="108"/>
      <c r="AB963" s="108"/>
      <c r="AC963" s="108"/>
      <c r="AD963" s="191"/>
      <c r="AE963" s="108"/>
      <c r="AF963" s="108"/>
      <c r="AG963" s="108"/>
      <c r="AH963" s="191"/>
      <c r="AI963" s="108"/>
      <c r="AJ963" s="108"/>
      <c r="AK963" s="108"/>
      <c r="AL963" s="191"/>
      <c r="AM963" s="108"/>
      <c r="AN963" s="108"/>
      <c r="AO963" s="108"/>
      <c r="AP963" s="108"/>
      <c r="AQ963" s="108"/>
      <c r="AR963" s="108"/>
      <c r="AS963" s="108"/>
      <c r="AT963" s="108"/>
      <c r="AU963" s="108"/>
      <c r="AV963" s="108"/>
      <c r="AW963" s="108"/>
      <c r="AX963" s="108"/>
      <c r="AY963" s="108"/>
      <c r="AZ963" s="108"/>
      <c r="BA963" s="108"/>
      <c r="BB963" s="108"/>
      <c r="BC963" s="108"/>
      <c r="BD963" s="108"/>
      <c r="BE963" s="108"/>
      <c r="BF963" s="108"/>
    </row>
    <row r="964" spans="1:58" ht="30" customHeight="1">
      <c r="A964" s="108"/>
      <c r="B964" s="108"/>
      <c r="C964" s="108"/>
      <c r="D964" s="106"/>
      <c r="E964" s="108"/>
      <c r="F964" s="108"/>
      <c r="G964" s="106"/>
      <c r="H964" s="106"/>
      <c r="I964" s="106"/>
      <c r="J964" s="106"/>
      <c r="K964" s="106"/>
      <c r="L964" s="106"/>
      <c r="M964" s="108"/>
      <c r="N964" s="108"/>
      <c r="O964" s="108"/>
      <c r="P964" s="191"/>
      <c r="Q964" s="106"/>
      <c r="R964" s="108"/>
      <c r="S964" s="108"/>
      <c r="T964" s="108"/>
      <c r="U964" s="191"/>
      <c r="V964" s="191"/>
      <c r="W964" s="108"/>
      <c r="X964" s="108"/>
      <c r="Y964" s="108"/>
      <c r="Z964" s="108"/>
      <c r="AA964" s="108"/>
      <c r="AB964" s="108"/>
      <c r="AC964" s="108"/>
      <c r="AD964" s="191"/>
      <c r="AE964" s="108"/>
      <c r="AF964" s="108"/>
      <c r="AG964" s="108"/>
      <c r="AH964" s="191"/>
      <c r="AI964" s="108"/>
      <c r="AJ964" s="108"/>
      <c r="AK964" s="108"/>
      <c r="AL964" s="191"/>
      <c r="AM964" s="108"/>
      <c r="AN964" s="108"/>
      <c r="AO964" s="108"/>
      <c r="AP964" s="108"/>
      <c r="AQ964" s="108"/>
      <c r="AR964" s="108"/>
      <c r="AS964" s="108"/>
      <c r="AT964" s="108"/>
      <c r="AU964" s="108"/>
      <c r="AV964" s="108"/>
      <c r="AW964" s="108"/>
      <c r="AX964" s="108"/>
      <c r="AY964" s="108"/>
      <c r="AZ964" s="108"/>
      <c r="BA964" s="108"/>
      <c r="BB964" s="108"/>
      <c r="BC964" s="108"/>
      <c r="BD964" s="108"/>
      <c r="BE964" s="108"/>
      <c r="BF964" s="108"/>
    </row>
    <row r="965" spans="1:58" ht="30" customHeight="1">
      <c r="A965" s="108"/>
      <c r="B965" s="108"/>
      <c r="C965" s="108"/>
      <c r="D965" s="106"/>
      <c r="E965" s="108"/>
      <c r="F965" s="108"/>
      <c r="G965" s="106"/>
      <c r="H965" s="106"/>
      <c r="I965" s="106"/>
      <c r="J965" s="106"/>
      <c r="K965" s="106"/>
      <c r="L965" s="106"/>
      <c r="M965" s="108"/>
      <c r="N965" s="108"/>
      <c r="O965" s="108"/>
      <c r="P965" s="191"/>
      <c r="Q965" s="106"/>
      <c r="R965" s="108"/>
      <c r="S965" s="108"/>
      <c r="T965" s="108"/>
      <c r="U965" s="191"/>
      <c r="V965" s="191"/>
      <c r="W965" s="108"/>
      <c r="X965" s="108"/>
      <c r="Y965" s="108"/>
      <c r="Z965" s="108"/>
      <c r="AA965" s="108"/>
      <c r="AB965" s="108"/>
      <c r="AC965" s="108"/>
      <c r="AD965" s="191"/>
      <c r="AE965" s="108"/>
      <c r="AF965" s="108"/>
      <c r="AG965" s="108"/>
      <c r="AH965" s="191"/>
      <c r="AI965" s="108"/>
      <c r="AJ965" s="108"/>
      <c r="AK965" s="108"/>
      <c r="AL965" s="191"/>
      <c r="AM965" s="108"/>
      <c r="AN965" s="108"/>
      <c r="AO965" s="108"/>
      <c r="AP965" s="108"/>
      <c r="AQ965" s="108"/>
      <c r="AR965" s="108"/>
      <c r="AS965" s="108"/>
      <c r="AT965" s="108"/>
      <c r="AU965" s="108"/>
      <c r="AV965" s="108"/>
      <c r="AW965" s="108"/>
      <c r="AX965" s="108"/>
      <c r="AY965" s="108"/>
      <c r="AZ965" s="108"/>
      <c r="BA965" s="108"/>
      <c r="BB965" s="108"/>
      <c r="BC965" s="108"/>
      <c r="BD965" s="108"/>
      <c r="BE965" s="108"/>
      <c r="BF965" s="108"/>
    </row>
    <row r="966" spans="1:58" ht="30" customHeight="1">
      <c r="A966" s="108"/>
      <c r="B966" s="108"/>
      <c r="C966" s="108"/>
      <c r="D966" s="106"/>
      <c r="E966" s="108"/>
      <c r="F966" s="108"/>
      <c r="G966" s="106"/>
      <c r="H966" s="106"/>
      <c r="I966" s="106"/>
      <c r="J966" s="106"/>
      <c r="K966" s="106"/>
      <c r="L966" s="106"/>
      <c r="M966" s="108"/>
      <c r="N966" s="108"/>
      <c r="O966" s="108"/>
      <c r="P966" s="191"/>
      <c r="Q966" s="106"/>
      <c r="R966" s="108"/>
      <c r="S966" s="108"/>
      <c r="T966" s="108"/>
      <c r="U966" s="191"/>
      <c r="V966" s="191"/>
      <c r="W966" s="108"/>
      <c r="X966" s="108"/>
      <c r="Y966" s="108"/>
      <c r="Z966" s="108"/>
      <c r="AA966" s="108"/>
      <c r="AB966" s="108"/>
      <c r="AC966" s="108"/>
      <c r="AD966" s="191"/>
      <c r="AE966" s="108"/>
      <c r="AF966" s="108"/>
      <c r="AG966" s="108"/>
      <c r="AH966" s="191"/>
      <c r="AI966" s="108"/>
      <c r="AJ966" s="108"/>
      <c r="AK966" s="108"/>
      <c r="AL966" s="191"/>
      <c r="AM966" s="108"/>
      <c r="AN966" s="108"/>
      <c r="AO966" s="108"/>
      <c r="AP966" s="108"/>
      <c r="AQ966" s="108"/>
      <c r="AR966" s="108"/>
      <c r="AS966" s="108"/>
      <c r="AT966" s="108"/>
      <c r="AU966" s="108"/>
      <c r="AV966" s="108"/>
      <c r="AW966" s="108"/>
      <c r="AX966" s="108"/>
      <c r="AY966" s="108"/>
      <c r="AZ966" s="108"/>
      <c r="BA966" s="108"/>
      <c r="BB966" s="108"/>
      <c r="BC966" s="108"/>
      <c r="BD966" s="108"/>
      <c r="BE966" s="108"/>
      <c r="BF966" s="108"/>
    </row>
    <row r="967" spans="1:58" ht="30" customHeight="1">
      <c r="A967" s="108"/>
      <c r="B967" s="108"/>
      <c r="C967" s="108"/>
      <c r="D967" s="106"/>
      <c r="E967" s="108"/>
      <c r="F967" s="108"/>
      <c r="G967" s="106"/>
      <c r="H967" s="106"/>
      <c r="I967" s="106"/>
      <c r="J967" s="106"/>
      <c r="K967" s="106"/>
      <c r="L967" s="106"/>
      <c r="M967" s="108"/>
      <c r="N967" s="108"/>
      <c r="O967" s="108"/>
      <c r="P967" s="191"/>
      <c r="Q967" s="106"/>
      <c r="R967" s="108"/>
      <c r="S967" s="108"/>
      <c r="T967" s="108"/>
      <c r="U967" s="191"/>
      <c r="V967" s="191"/>
      <c r="W967" s="108"/>
      <c r="X967" s="108"/>
      <c r="Y967" s="108"/>
      <c r="Z967" s="108"/>
      <c r="AA967" s="108"/>
      <c r="AB967" s="108"/>
      <c r="AC967" s="108"/>
      <c r="AD967" s="191"/>
      <c r="AE967" s="108"/>
      <c r="AF967" s="108"/>
      <c r="AG967" s="108"/>
      <c r="AH967" s="191"/>
      <c r="AI967" s="108"/>
      <c r="AJ967" s="108"/>
      <c r="AK967" s="108"/>
      <c r="AL967" s="191"/>
      <c r="AM967" s="108"/>
      <c r="AN967" s="108"/>
      <c r="AO967" s="108"/>
      <c r="AP967" s="108"/>
      <c r="AQ967" s="108"/>
      <c r="AR967" s="108"/>
      <c r="AS967" s="108"/>
      <c r="AT967" s="108"/>
      <c r="AU967" s="108"/>
      <c r="AV967" s="108"/>
      <c r="AW967" s="108"/>
      <c r="AX967" s="108"/>
      <c r="AY967" s="108"/>
      <c r="AZ967" s="108"/>
      <c r="BA967" s="108"/>
      <c r="BB967" s="108"/>
      <c r="BC967" s="108"/>
      <c r="BD967" s="108"/>
      <c r="BE967" s="108"/>
      <c r="BF967" s="108"/>
    </row>
    <row r="968" spans="1:58" ht="30" customHeight="1">
      <c r="A968" s="108"/>
      <c r="B968" s="108"/>
      <c r="C968" s="108"/>
      <c r="D968" s="106"/>
      <c r="E968" s="108"/>
      <c r="F968" s="108"/>
      <c r="G968" s="106"/>
      <c r="H968" s="106"/>
      <c r="I968" s="106"/>
      <c r="J968" s="106"/>
      <c r="K968" s="106"/>
      <c r="L968" s="106"/>
      <c r="M968" s="108"/>
      <c r="N968" s="108"/>
      <c r="O968" s="108"/>
      <c r="P968" s="191"/>
      <c r="Q968" s="106"/>
      <c r="R968" s="108"/>
      <c r="S968" s="108"/>
      <c r="T968" s="108"/>
      <c r="U968" s="191"/>
      <c r="V968" s="191"/>
      <c r="W968" s="108"/>
      <c r="X968" s="108"/>
      <c r="Y968" s="108"/>
      <c r="Z968" s="108"/>
      <c r="AA968" s="108"/>
      <c r="AB968" s="108"/>
      <c r="AC968" s="108"/>
      <c r="AD968" s="191"/>
      <c r="AE968" s="108"/>
      <c r="AF968" s="108"/>
      <c r="AG968" s="108"/>
      <c r="AH968" s="191"/>
      <c r="AI968" s="108"/>
      <c r="AJ968" s="108"/>
      <c r="AK968" s="108"/>
      <c r="AL968" s="191"/>
      <c r="AM968" s="108"/>
      <c r="AN968" s="108"/>
      <c r="AO968" s="108"/>
      <c r="AP968" s="108"/>
      <c r="AQ968" s="108"/>
      <c r="AR968" s="108"/>
      <c r="AS968" s="108"/>
      <c r="AT968" s="108"/>
      <c r="AU968" s="108"/>
      <c r="AV968" s="108"/>
      <c r="AW968" s="108"/>
      <c r="AX968" s="108"/>
      <c r="AY968" s="108"/>
      <c r="AZ968" s="108"/>
      <c r="BA968" s="108"/>
      <c r="BB968" s="108"/>
      <c r="BC968" s="108"/>
      <c r="BD968" s="108"/>
      <c r="BE968" s="108"/>
      <c r="BF968" s="108"/>
    </row>
    <row r="969" spans="1:58" ht="30" customHeight="1">
      <c r="A969" s="108"/>
      <c r="B969" s="108"/>
      <c r="C969" s="108"/>
      <c r="D969" s="106"/>
      <c r="E969" s="108"/>
      <c r="F969" s="108"/>
      <c r="G969" s="106"/>
      <c r="H969" s="106"/>
      <c r="I969" s="106"/>
      <c r="J969" s="106"/>
      <c r="K969" s="106"/>
      <c r="L969" s="106"/>
      <c r="M969" s="108"/>
      <c r="N969" s="108"/>
      <c r="O969" s="108"/>
      <c r="P969" s="191"/>
      <c r="Q969" s="106"/>
      <c r="R969" s="108"/>
      <c r="S969" s="108"/>
      <c r="T969" s="108"/>
      <c r="U969" s="191"/>
      <c r="V969" s="191"/>
      <c r="W969" s="108"/>
      <c r="X969" s="108"/>
      <c r="Y969" s="108"/>
      <c r="Z969" s="108"/>
      <c r="AA969" s="108"/>
      <c r="AB969" s="108"/>
      <c r="AC969" s="108"/>
      <c r="AD969" s="191"/>
      <c r="AE969" s="108"/>
      <c r="AF969" s="108"/>
      <c r="AG969" s="108"/>
      <c r="AH969" s="191"/>
      <c r="AI969" s="108"/>
      <c r="AJ969" s="108"/>
      <c r="AK969" s="108"/>
      <c r="AL969" s="191"/>
      <c r="AM969" s="108"/>
      <c r="AN969" s="108"/>
      <c r="AO969" s="108"/>
      <c r="AP969" s="108"/>
      <c r="AQ969" s="108"/>
      <c r="AR969" s="108"/>
      <c r="AS969" s="108"/>
      <c r="AT969" s="108"/>
      <c r="AU969" s="108"/>
      <c r="AV969" s="108"/>
      <c r="AW969" s="108"/>
      <c r="AX969" s="108"/>
      <c r="AY969" s="108"/>
      <c r="AZ969" s="108"/>
      <c r="BA969" s="108"/>
      <c r="BB969" s="108"/>
      <c r="BC969" s="108"/>
      <c r="BD969" s="108"/>
      <c r="BE969" s="108"/>
      <c r="BF969" s="108"/>
    </row>
    <row r="970" spans="1:58" ht="30" customHeight="1">
      <c r="A970" s="108"/>
      <c r="B970" s="108"/>
      <c r="C970" s="108"/>
      <c r="D970" s="106"/>
      <c r="E970" s="108"/>
      <c r="F970" s="108"/>
      <c r="G970" s="106"/>
      <c r="H970" s="106"/>
      <c r="I970" s="106"/>
      <c r="J970" s="106"/>
      <c r="K970" s="106"/>
      <c r="L970" s="106"/>
      <c r="M970" s="108"/>
      <c r="N970" s="108"/>
      <c r="O970" s="108"/>
      <c r="P970" s="191"/>
      <c r="Q970" s="106"/>
      <c r="R970" s="108"/>
      <c r="S970" s="108"/>
      <c r="T970" s="108"/>
      <c r="U970" s="191"/>
      <c r="V970" s="191"/>
      <c r="W970" s="108"/>
      <c r="X970" s="108"/>
      <c r="Y970" s="108"/>
      <c r="Z970" s="108"/>
      <c r="AA970" s="108"/>
      <c r="AB970" s="108"/>
      <c r="AC970" s="108"/>
      <c r="AD970" s="191"/>
      <c r="AE970" s="108"/>
      <c r="AF970" s="108"/>
      <c r="AG970" s="108"/>
      <c r="AH970" s="191"/>
      <c r="AI970" s="108"/>
      <c r="AJ970" s="108"/>
      <c r="AK970" s="108"/>
      <c r="AL970" s="191"/>
      <c r="AM970" s="108"/>
      <c r="AN970" s="108"/>
      <c r="AO970" s="108"/>
      <c r="AP970" s="108"/>
      <c r="AQ970" s="108"/>
      <c r="AR970" s="108"/>
      <c r="AS970" s="108"/>
      <c r="AT970" s="108"/>
      <c r="AU970" s="108"/>
      <c r="AV970" s="108"/>
      <c r="AW970" s="108"/>
      <c r="AX970" s="108"/>
      <c r="AY970" s="108"/>
      <c r="AZ970" s="108"/>
      <c r="BA970" s="108"/>
      <c r="BB970" s="108"/>
      <c r="BC970" s="108"/>
      <c r="BD970" s="108"/>
      <c r="BE970" s="108"/>
      <c r="BF970" s="108"/>
    </row>
    <row r="971" spans="1:58" ht="30" customHeight="1">
      <c r="A971" s="108"/>
      <c r="B971" s="108"/>
      <c r="C971" s="108"/>
      <c r="D971" s="106"/>
      <c r="E971" s="108"/>
      <c r="F971" s="108"/>
      <c r="G971" s="106"/>
      <c r="H971" s="106"/>
      <c r="I971" s="106"/>
      <c r="J971" s="106"/>
      <c r="K971" s="106"/>
      <c r="L971" s="106"/>
      <c r="M971" s="108"/>
      <c r="N971" s="108"/>
      <c r="O971" s="108"/>
      <c r="P971" s="191"/>
      <c r="Q971" s="106"/>
      <c r="R971" s="108"/>
      <c r="S971" s="108"/>
      <c r="T971" s="108"/>
      <c r="U971" s="191"/>
      <c r="V971" s="191"/>
      <c r="W971" s="108"/>
      <c r="X971" s="108"/>
      <c r="Y971" s="108"/>
      <c r="Z971" s="108"/>
      <c r="AA971" s="108"/>
      <c r="AB971" s="108"/>
      <c r="AC971" s="108"/>
      <c r="AD971" s="191"/>
      <c r="AE971" s="108"/>
      <c r="AF971" s="108"/>
      <c r="AG971" s="108"/>
      <c r="AH971" s="191"/>
      <c r="AI971" s="108"/>
      <c r="AJ971" s="108"/>
      <c r="AK971" s="108"/>
      <c r="AL971" s="191"/>
      <c r="AM971" s="108"/>
      <c r="AN971" s="108"/>
      <c r="AO971" s="108"/>
      <c r="AP971" s="108"/>
      <c r="AQ971" s="108"/>
      <c r="AR971" s="108"/>
      <c r="AS971" s="108"/>
      <c r="AT971" s="108"/>
      <c r="AU971" s="108"/>
      <c r="AV971" s="108"/>
      <c r="AW971" s="108"/>
      <c r="AX971" s="108"/>
      <c r="AY971" s="108"/>
      <c r="AZ971" s="108"/>
      <c r="BA971" s="108"/>
      <c r="BB971" s="108"/>
      <c r="BC971" s="108"/>
      <c r="BD971" s="108"/>
      <c r="BE971" s="108"/>
      <c r="BF971" s="108"/>
    </row>
    <row r="972" spans="1:58" ht="30" customHeight="1">
      <c r="A972" s="108"/>
      <c r="B972" s="108"/>
      <c r="C972" s="108"/>
      <c r="D972" s="106"/>
      <c r="E972" s="108"/>
      <c r="F972" s="108"/>
      <c r="G972" s="106"/>
      <c r="H972" s="106"/>
      <c r="I972" s="106"/>
      <c r="J972" s="106"/>
      <c r="K972" s="106"/>
      <c r="L972" s="106"/>
      <c r="M972" s="108"/>
      <c r="N972" s="108"/>
      <c r="O972" s="108"/>
      <c r="P972" s="191"/>
      <c r="Q972" s="106"/>
      <c r="R972" s="108"/>
      <c r="S972" s="108"/>
      <c r="T972" s="108"/>
      <c r="U972" s="191"/>
      <c r="V972" s="191"/>
      <c r="W972" s="108"/>
      <c r="X972" s="108"/>
      <c r="Y972" s="108"/>
      <c r="Z972" s="108"/>
      <c r="AA972" s="108"/>
      <c r="AB972" s="108"/>
      <c r="AC972" s="108"/>
      <c r="AD972" s="191"/>
      <c r="AE972" s="108"/>
      <c r="AF972" s="108"/>
      <c r="AG972" s="108"/>
      <c r="AH972" s="191"/>
      <c r="AI972" s="108"/>
      <c r="AJ972" s="108"/>
      <c r="AK972" s="108"/>
      <c r="AL972" s="191"/>
      <c r="AM972" s="108"/>
      <c r="AN972" s="108"/>
      <c r="AO972" s="108"/>
      <c r="AP972" s="108"/>
      <c r="AQ972" s="108"/>
      <c r="AR972" s="108"/>
      <c r="AS972" s="108"/>
      <c r="AT972" s="108"/>
      <c r="AU972" s="108"/>
      <c r="AV972" s="108"/>
      <c r="AW972" s="108"/>
      <c r="AX972" s="108"/>
      <c r="AY972" s="108"/>
      <c r="AZ972" s="108"/>
      <c r="BA972" s="108"/>
      <c r="BB972" s="108"/>
      <c r="BC972" s="108"/>
      <c r="BD972" s="108"/>
      <c r="BE972" s="108"/>
      <c r="BF972" s="108"/>
    </row>
    <row r="973" spans="1:58" ht="30" customHeight="1">
      <c r="A973" s="108"/>
      <c r="B973" s="108"/>
      <c r="C973" s="108"/>
      <c r="D973" s="106"/>
      <c r="E973" s="108"/>
      <c r="F973" s="108"/>
      <c r="G973" s="106"/>
      <c r="H973" s="106"/>
      <c r="I973" s="106"/>
      <c r="J973" s="106"/>
      <c r="K973" s="106"/>
      <c r="L973" s="106"/>
      <c r="M973" s="108"/>
      <c r="N973" s="108"/>
      <c r="O973" s="108"/>
      <c r="P973" s="191"/>
      <c r="Q973" s="106"/>
      <c r="R973" s="108"/>
      <c r="S973" s="108"/>
      <c r="T973" s="108"/>
      <c r="U973" s="191"/>
      <c r="V973" s="191"/>
      <c r="W973" s="108"/>
      <c r="X973" s="108"/>
      <c r="Y973" s="108"/>
      <c r="Z973" s="108"/>
      <c r="AA973" s="108"/>
      <c r="AB973" s="108"/>
      <c r="AC973" s="108"/>
      <c r="AD973" s="191"/>
      <c r="AE973" s="108"/>
      <c r="AF973" s="108"/>
      <c r="AG973" s="108"/>
      <c r="AH973" s="191"/>
      <c r="AI973" s="108"/>
      <c r="AJ973" s="108"/>
      <c r="AK973" s="108"/>
      <c r="AL973" s="191"/>
      <c r="AM973" s="108"/>
      <c r="AN973" s="108"/>
      <c r="AO973" s="108"/>
      <c r="AP973" s="108"/>
      <c r="AQ973" s="108"/>
      <c r="AR973" s="108"/>
      <c r="AS973" s="108"/>
      <c r="AT973" s="108"/>
      <c r="AU973" s="108"/>
      <c r="AV973" s="108"/>
      <c r="AW973" s="108"/>
      <c r="AX973" s="108"/>
      <c r="AY973" s="108"/>
      <c r="AZ973" s="108"/>
      <c r="BA973" s="108"/>
      <c r="BB973" s="108"/>
      <c r="BC973" s="108"/>
      <c r="BD973" s="108"/>
      <c r="BE973" s="108"/>
      <c r="BF973" s="108"/>
    </row>
    <row r="974" spans="1:58" ht="30" customHeight="1">
      <c r="A974" s="108"/>
      <c r="B974" s="108"/>
      <c r="C974" s="108"/>
      <c r="D974" s="106"/>
      <c r="E974" s="108"/>
      <c r="F974" s="108"/>
      <c r="G974" s="106"/>
      <c r="H974" s="106"/>
      <c r="I974" s="106"/>
      <c r="J974" s="106"/>
      <c r="K974" s="106"/>
      <c r="L974" s="106"/>
      <c r="M974" s="108"/>
      <c r="N974" s="108"/>
      <c r="O974" s="108"/>
      <c r="P974" s="191"/>
      <c r="Q974" s="106"/>
      <c r="R974" s="108"/>
      <c r="S974" s="108"/>
      <c r="T974" s="108"/>
      <c r="U974" s="191"/>
      <c r="V974" s="191"/>
      <c r="W974" s="108"/>
      <c r="X974" s="108"/>
      <c r="Y974" s="108"/>
      <c r="Z974" s="108"/>
      <c r="AA974" s="108"/>
      <c r="AB974" s="108"/>
      <c r="AC974" s="108"/>
      <c r="AD974" s="191"/>
      <c r="AE974" s="108"/>
      <c r="AF974" s="108"/>
      <c r="AG974" s="108"/>
      <c r="AH974" s="191"/>
      <c r="AI974" s="108"/>
      <c r="AJ974" s="108"/>
      <c r="AK974" s="108"/>
      <c r="AL974" s="191"/>
      <c r="AM974" s="108"/>
      <c r="AN974" s="108"/>
      <c r="AO974" s="108"/>
      <c r="AP974" s="108"/>
      <c r="AQ974" s="108"/>
      <c r="AR974" s="108"/>
      <c r="AS974" s="108"/>
      <c r="AT974" s="108"/>
      <c r="AU974" s="108"/>
      <c r="AV974" s="108"/>
      <c r="AW974" s="108"/>
      <c r="AX974" s="108"/>
      <c r="AY974" s="108"/>
      <c r="AZ974" s="108"/>
      <c r="BA974" s="108"/>
      <c r="BB974" s="108"/>
      <c r="BC974" s="108"/>
      <c r="BD974" s="108"/>
      <c r="BE974" s="108"/>
      <c r="BF974" s="108"/>
    </row>
    <row r="975" spans="1:58" ht="30" customHeight="1">
      <c r="A975" s="108"/>
      <c r="B975" s="108"/>
      <c r="C975" s="108"/>
      <c r="D975" s="106"/>
      <c r="E975" s="108"/>
      <c r="F975" s="108"/>
      <c r="G975" s="106"/>
      <c r="H975" s="106"/>
      <c r="I975" s="106"/>
      <c r="J975" s="106"/>
      <c r="K975" s="106"/>
      <c r="L975" s="106"/>
      <c r="M975" s="108"/>
      <c r="N975" s="108"/>
      <c r="O975" s="108"/>
      <c r="P975" s="191"/>
      <c r="Q975" s="106"/>
      <c r="R975" s="108"/>
      <c r="S975" s="108"/>
      <c r="T975" s="108"/>
      <c r="U975" s="191"/>
      <c r="V975" s="191"/>
      <c r="W975" s="108"/>
      <c r="X975" s="108"/>
      <c r="Y975" s="108"/>
      <c r="Z975" s="108"/>
      <c r="AA975" s="108"/>
      <c r="AB975" s="108"/>
      <c r="AC975" s="108"/>
      <c r="AD975" s="191"/>
      <c r="AE975" s="108"/>
      <c r="AF975" s="108"/>
      <c r="AG975" s="108"/>
      <c r="AH975" s="191"/>
      <c r="AI975" s="108"/>
      <c r="AJ975" s="108"/>
      <c r="AK975" s="108"/>
      <c r="AL975" s="191"/>
      <c r="AM975" s="108"/>
      <c r="AN975" s="108"/>
      <c r="AO975" s="108"/>
      <c r="AP975" s="108"/>
      <c r="AQ975" s="108"/>
      <c r="AR975" s="108"/>
      <c r="AS975" s="108"/>
      <c r="AT975" s="108"/>
      <c r="AU975" s="108"/>
      <c r="AV975" s="108"/>
      <c r="AW975" s="108"/>
      <c r="AX975" s="108"/>
      <c r="AY975" s="108"/>
      <c r="AZ975" s="108"/>
      <c r="BA975" s="108"/>
      <c r="BB975" s="108"/>
      <c r="BC975" s="108"/>
      <c r="BD975" s="108"/>
      <c r="BE975" s="108"/>
      <c r="BF975" s="108"/>
    </row>
    <row r="976" spans="1:58" ht="30" customHeight="1">
      <c r="A976" s="108"/>
      <c r="B976" s="108"/>
      <c r="C976" s="108"/>
      <c r="D976" s="106"/>
      <c r="E976" s="108"/>
      <c r="F976" s="108"/>
      <c r="G976" s="106"/>
      <c r="H976" s="106"/>
      <c r="I976" s="106"/>
      <c r="J976" s="106"/>
      <c r="K976" s="106"/>
      <c r="L976" s="106"/>
      <c r="M976" s="108"/>
      <c r="N976" s="108"/>
      <c r="O976" s="108"/>
      <c r="P976" s="191"/>
      <c r="Q976" s="106"/>
      <c r="R976" s="108"/>
      <c r="S976" s="108"/>
      <c r="T976" s="108"/>
      <c r="U976" s="191"/>
      <c r="V976" s="191"/>
      <c r="W976" s="108"/>
      <c r="X976" s="108"/>
      <c r="Y976" s="108"/>
      <c r="Z976" s="108"/>
      <c r="AA976" s="108"/>
      <c r="AB976" s="108"/>
      <c r="AC976" s="108"/>
      <c r="AD976" s="191"/>
      <c r="AE976" s="108"/>
      <c r="AF976" s="108"/>
      <c r="AG976" s="108"/>
      <c r="AH976" s="191"/>
      <c r="AI976" s="108"/>
      <c r="AJ976" s="108"/>
      <c r="AK976" s="108"/>
      <c r="AL976" s="191"/>
      <c r="AM976" s="108"/>
      <c r="AN976" s="108"/>
      <c r="AO976" s="108"/>
      <c r="AP976" s="108"/>
      <c r="AQ976" s="108"/>
      <c r="AR976" s="108"/>
      <c r="AS976" s="108"/>
      <c r="AT976" s="108"/>
      <c r="AU976" s="108"/>
      <c r="AV976" s="108"/>
      <c r="AW976" s="108"/>
      <c r="AX976" s="108"/>
      <c r="AY976" s="108"/>
      <c r="AZ976" s="108"/>
      <c r="BA976" s="108"/>
      <c r="BB976" s="108"/>
      <c r="BC976" s="108"/>
      <c r="BD976" s="108"/>
      <c r="BE976" s="108"/>
      <c r="BF976" s="108"/>
    </row>
    <row r="977" spans="1:58" ht="30" customHeight="1">
      <c r="A977" s="108"/>
      <c r="B977" s="108"/>
      <c r="C977" s="108"/>
      <c r="D977" s="106"/>
      <c r="E977" s="108"/>
      <c r="F977" s="108"/>
      <c r="G977" s="106"/>
      <c r="H977" s="106"/>
      <c r="I977" s="106"/>
      <c r="J977" s="106"/>
      <c r="K977" s="106"/>
      <c r="L977" s="106"/>
      <c r="M977" s="108"/>
      <c r="N977" s="108"/>
      <c r="O977" s="108"/>
      <c r="P977" s="191"/>
      <c r="Q977" s="106"/>
      <c r="R977" s="108"/>
      <c r="S977" s="108"/>
      <c r="T977" s="108"/>
      <c r="U977" s="191"/>
      <c r="V977" s="191"/>
      <c r="W977" s="108"/>
      <c r="X977" s="108"/>
      <c r="Y977" s="108"/>
      <c r="Z977" s="108"/>
      <c r="AA977" s="108"/>
      <c r="AB977" s="108"/>
      <c r="AC977" s="108"/>
      <c r="AD977" s="191"/>
      <c r="AE977" s="108"/>
      <c r="AF977" s="108"/>
      <c r="AG977" s="108"/>
      <c r="AH977" s="191"/>
      <c r="AI977" s="108"/>
      <c r="AJ977" s="108"/>
      <c r="AK977" s="108"/>
      <c r="AL977" s="191"/>
      <c r="AM977" s="108"/>
      <c r="AN977" s="108"/>
      <c r="AO977" s="108"/>
      <c r="AP977" s="108"/>
      <c r="AQ977" s="108"/>
      <c r="AR977" s="108"/>
      <c r="AS977" s="108"/>
      <c r="AT977" s="108"/>
      <c r="AU977" s="108"/>
      <c r="AV977" s="108"/>
      <c r="AW977" s="108"/>
      <c r="AX977" s="108"/>
      <c r="AY977" s="108"/>
      <c r="AZ977" s="108"/>
      <c r="BA977" s="108"/>
      <c r="BB977" s="108"/>
      <c r="BC977" s="108"/>
      <c r="BD977" s="108"/>
      <c r="BE977" s="108"/>
      <c r="BF977" s="108"/>
    </row>
    <row r="978" spans="1:58" ht="30" customHeight="1">
      <c r="A978" s="108"/>
      <c r="B978" s="108"/>
      <c r="C978" s="108"/>
      <c r="D978" s="106"/>
      <c r="E978" s="108"/>
      <c r="F978" s="108"/>
      <c r="G978" s="106"/>
      <c r="H978" s="106"/>
      <c r="I978" s="106"/>
      <c r="J978" s="106"/>
      <c r="K978" s="106"/>
      <c r="L978" s="106"/>
      <c r="M978" s="108"/>
      <c r="N978" s="108"/>
      <c r="O978" s="108"/>
      <c r="P978" s="191"/>
      <c r="Q978" s="106"/>
      <c r="R978" s="108"/>
      <c r="S978" s="108"/>
      <c r="T978" s="108"/>
      <c r="U978" s="191"/>
      <c r="V978" s="191"/>
      <c r="W978" s="108"/>
      <c r="X978" s="108"/>
      <c r="Y978" s="108"/>
      <c r="Z978" s="108"/>
      <c r="AA978" s="108"/>
      <c r="AB978" s="108"/>
      <c r="AC978" s="108"/>
      <c r="AD978" s="191"/>
      <c r="AE978" s="108"/>
      <c r="AF978" s="108"/>
      <c r="AG978" s="108"/>
      <c r="AH978" s="191"/>
      <c r="AI978" s="108"/>
      <c r="AJ978" s="108"/>
      <c r="AK978" s="108"/>
      <c r="AL978" s="191"/>
      <c r="AM978" s="108"/>
      <c r="AN978" s="108"/>
      <c r="AO978" s="108"/>
      <c r="AP978" s="108"/>
      <c r="AQ978" s="108"/>
      <c r="AR978" s="108"/>
      <c r="AS978" s="108"/>
      <c r="AT978" s="108"/>
      <c r="AU978" s="108"/>
      <c r="AV978" s="108"/>
      <c r="AW978" s="108"/>
      <c r="AX978" s="108"/>
      <c r="AY978" s="108"/>
      <c r="AZ978" s="108"/>
      <c r="BA978" s="108"/>
      <c r="BB978" s="108"/>
      <c r="BC978" s="108"/>
      <c r="BD978" s="108"/>
      <c r="BE978" s="108"/>
      <c r="BF978" s="108"/>
    </row>
    <row r="979" spans="1:58" ht="30" customHeight="1">
      <c r="A979" s="108"/>
      <c r="B979" s="108"/>
      <c r="C979" s="108"/>
      <c r="D979" s="106"/>
      <c r="E979" s="108"/>
      <c r="F979" s="108"/>
      <c r="G979" s="106"/>
      <c r="H979" s="106"/>
      <c r="I979" s="106"/>
      <c r="J979" s="106"/>
      <c r="K979" s="106"/>
      <c r="L979" s="106"/>
      <c r="M979" s="108"/>
      <c r="N979" s="108"/>
      <c r="O979" s="108"/>
      <c r="P979" s="191"/>
      <c r="Q979" s="106"/>
      <c r="R979" s="108"/>
      <c r="S979" s="108"/>
      <c r="T979" s="108"/>
      <c r="U979" s="191"/>
      <c r="V979" s="191"/>
      <c r="W979" s="108"/>
      <c r="X979" s="108"/>
      <c r="Y979" s="108"/>
      <c r="Z979" s="108"/>
      <c r="AA979" s="108"/>
      <c r="AB979" s="108"/>
      <c r="AC979" s="108"/>
      <c r="AD979" s="191"/>
      <c r="AE979" s="108"/>
      <c r="AF979" s="108"/>
      <c r="AG979" s="108"/>
      <c r="AH979" s="191"/>
      <c r="AI979" s="108"/>
      <c r="AJ979" s="108"/>
      <c r="AK979" s="108"/>
      <c r="AL979" s="191"/>
      <c r="AM979" s="108"/>
      <c r="AN979" s="108"/>
      <c r="AO979" s="108"/>
      <c r="AP979" s="108"/>
      <c r="AQ979" s="108"/>
      <c r="AR979" s="108"/>
      <c r="AS979" s="108"/>
      <c r="AT979" s="108"/>
      <c r="AU979" s="108"/>
      <c r="AV979" s="108"/>
      <c r="AW979" s="108"/>
      <c r="AX979" s="108"/>
      <c r="AY979" s="108"/>
      <c r="AZ979" s="108"/>
      <c r="BA979" s="108"/>
      <c r="BB979" s="108"/>
      <c r="BC979" s="108"/>
      <c r="BD979" s="108"/>
      <c r="BE979" s="108"/>
      <c r="BF979" s="108"/>
    </row>
    <row r="980" spans="1:58" ht="30" customHeight="1">
      <c r="A980" s="108"/>
      <c r="B980" s="108"/>
      <c r="C980" s="108"/>
      <c r="D980" s="106"/>
      <c r="E980" s="108"/>
      <c r="F980" s="108"/>
      <c r="G980" s="106"/>
      <c r="H980" s="106"/>
      <c r="I980" s="106"/>
      <c r="J980" s="106"/>
      <c r="K980" s="106"/>
      <c r="L980" s="106"/>
      <c r="M980" s="108"/>
      <c r="N980" s="108"/>
      <c r="O980" s="108"/>
      <c r="P980" s="191"/>
      <c r="Q980" s="106"/>
      <c r="R980" s="108"/>
      <c r="S980" s="108"/>
      <c r="T980" s="108"/>
      <c r="U980" s="191"/>
      <c r="V980" s="191"/>
      <c r="W980" s="108"/>
      <c r="X980" s="108"/>
      <c r="Y980" s="108"/>
      <c r="Z980" s="108"/>
      <c r="AA980" s="108"/>
      <c r="AB980" s="108"/>
      <c r="AC980" s="108"/>
      <c r="AD980" s="191"/>
      <c r="AE980" s="108"/>
      <c r="AF980" s="108"/>
      <c r="AG980" s="108"/>
      <c r="AH980" s="191"/>
      <c r="AI980" s="108"/>
      <c r="AJ980" s="108"/>
      <c r="AK980" s="108"/>
      <c r="AL980" s="191"/>
      <c r="AM980" s="108"/>
      <c r="AN980" s="108"/>
      <c r="AO980" s="108"/>
      <c r="AP980" s="108"/>
      <c r="AQ980" s="108"/>
      <c r="AR980" s="108"/>
      <c r="AS980" s="108"/>
      <c r="AT980" s="108"/>
      <c r="AU980" s="108"/>
      <c r="AV980" s="108"/>
      <c r="AW980" s="108"/>
      <c r="AX980" s="108"/>
      <c r="AY980" s="108"/>
      <c r="AZ980" s="108"/>
      <c r="BA980" s="108"/>
      <c r="BB980" s="108"/>
      <c r="BC980" s="108"/>
      <c r="BD980" s="108"/>
      <c r="BE980" s="108"/>
      <c r="BF980" s="108"/>
    </row>
    <row r="981" spans="1:58" ht="30" customHeight="1">
      <c r="A981" s="108"/>
      <c r="B981" s="108"/>
      <c r="C981" s="108"/>
      <c r="D981" s="106"/>
      <c r="E981" s="108"/>
      <c r="F981" s="108"/>
      <c r="G981" s="106"/>
      <c r="H981" s="106"/>
      <c r="I981" s="106"/>
      <c r="J981" s="106"/>
      <c r="K981" s="106"/>
      <c r="L981" s="106"/>
      <c r="M981" s="108"/>
      <c r="N981" s="108"/>
      <c r="O981" s="108"/>
      <c r="P981" s="191"/>
      <c r="Q981" s="106"/>
      <c r="R981" s="108"/>
      <c r="S981" s="108"/>
      <c r="T981" s="108"/>
      <c r="U981" s="191"/>
      <c r="V981" s="191"/>
      <c r="W981" s="108"/>
      <c r="X981" s="108"/>
      <c r="Y981" s="108"/>
      <c r="Z981" s="108"/>
      <c r="AA981" s="108"/>
      <c r="AB981" s="108"/>
      <c r="AC981" s="108"/>
      <c r="AD981" s="191"/>
      <c r="AE981" s="108"/>
      <c r="AF981" s="108"/>
      <c r="AG981" s="108"/>
      <c r="AH981" s="191"/>
      <c r="AI981" s="108"/>
      <c r="AJ981" s="108"/>
      <c r="AK981" s="108"/>
      <c r="AL981" s="191"/>
      <c r="AM981" s="108"/>
      <c r="AN981" s="108"/>
      <c r="AO981" s="108"/>
      <c r="AP981" s="108"/>
      <c r="AQ981" s="108"/>
      <c r="AR981" s="108"/>
      <c r="AS981" s="108"/>
      <c r="AT981" s="108"/>
      <c r="AU981" s="108"/>
      <c r="AV981" s="108"/>
      <c r="AW981" s="108"/>
      <c r="AX981" s="108"/>
      <c r="AY981" s="108"/>
      <c r="AZ981" s="108"/>
      <c r="BA981" s="108"/>
      <c r="BB981" s="108"/>
      <c r="BC981" s="108"/>
      <c r="BD981" s="108"/>
      <c r="BE981" s="108"/>
      <c r="BF981" s="108"/>
    </row>
    <row r="982" spans="1:58" ht="30" customHeight="1">
      <c r="A982" s="108"/>
      <c r="B982" s="108"/>
      <c r="C982" s="108"/>
      <c r="D982" s="106"/>
      <c r="E982" s="108"/>
      <c r="F982" s="108"/>
      <c r="G982" s="106"/>
      <c r="H982" s="106"/>
      <c r="I982" s="106"/>
      <c r="J982" s="106"/>
      <c r="K982" s="106"/>
      <c r="L982" s="106"/>
      <c r="M982" s="108"/>
      <c r="N982" s="108"/>
      <c r="O982" s="108"/>
      <c r="P982" s="191"/>
      <c r="Q982" s="106"/>
      <c r="R982" s="108"/>
      <c r="S982" s="108"/>
      <c r="T982" s="108"/>
      <c r="U982" s="191"/>
      <c r="V982" s="191"/>
      <c r="W982" s="108"/>
      <c r="X982" s="108"/>
      <c r="Y982" s="108"/>
      <c r="Z982" s="108"/>
      <c r="AA982" s="108"/>
      <c r="AB982" s="108"/>
      <c r="AC982" s="108"/>
      <c r="AD982" s="191"/>
      <c r="AE982" s="108"/>
      <c r="AF982" s="108"/>
      <c r="AG982" s="108"/>
      <c r="AH982" s="191"/>
      <c r="AI982" s="108"/>
      <c r="AJ982" s="108"/>
      <c r="AK982" s="108"/>
      <c r="AL982" s="191"/>
      <c r="AM982" s="108"/>
      <c r="AN982" s="108"/>
      <c r="AO982" s="108"/>
      <c r="AP982" s="108"/>
      <c r="AQ982" s="108"/>
      <c r="AR982" s="108"/>
      <c r="AS982" s="108"/>
      <c r="AT982" s="108"/>
      <c r="AU982" s="108"/>
      <c r="AV982" s="108"/>
      <c r="AW982" s="108"/>
      <c r="AX982" s="108"/>
      <c r="AY982" s="108"/>
      <c r="AZ982" s="108"/>
      <c r="BA982" s="108"/>
      <c r="BB982" s="108"/>
      <c r="BC982" s="108"/>
      <c r="BD982" s="108"/>
      <c r="BE982" s="108"/>
      <c r="BF982" s="108"/>
    </row>
    <row r="983" spans="1:58" ht="30" customHeight="1">
      <c r="A983" s="108"/>
      <c r="B983" s="108"/>
      <c r="C983" s="108"/>
      <c r="D983" s="106"/>
      <c r="E983" s="108"/>
      <c r="F983" s="108"/>
      <c r="G983" s="106"/>
      <c r="H983" s="106"/>
      <c r="I983" s="106"/>
      <c r="J983" s="106"/>
      <c r="K983" s="106"/>
      <c r="L983" s="106"/>
      <c r="M983" s="108"/>
      <c r="N983" s="108"/>
      <c r="O983" s="108"/>
      <c r="P983" s="191"/>
      <c r="Q983" s="106"/>
      <c r="R983" s="108"/>
      <c r="S983" s="108"/>
      <c r="T983" s="108"/>
      <c r="U983" s="191"/>
      <c r="V983" s="191"/>
      <c r="W983" s="108"/>
      <c r="X983" s="108"/>
      <c r="Y983" s="108"/>
      <c r="Z983" s="108"/>
      <c r="AA983" s="108"/>
      <c r="AB983" s="108"/>
      <c r="AC983" s="108"/>
      <c r="AD983" s="191"/>
      <c r="AE983" s="108"/>
      <c r="AF983" s="108"/>
      <c r="AG983" s="108"/>
      <c r="AH983" s="191"/>
      <c r="AI983" s="108"/>
      <c r="AJ983" s="108"/>
      <c r="AK983" s="108"/>
      <c r="AL983" s="191"/>
      <c r="AM983" s="108"/>
      <c r="AN983" s="108"/>
      <c r="AO983" s="108"/>
      <c r="AP983" s="108"/>
      <c r="AQ983" s="108"/>
      <c r="AR983" s="108"/>
      <c r="AS983" s="108"/>
      <c r="AT983" s="108"/>
      <c r="AU983" s="108"/>
      <c r="AV983" s="108"/>
      <c r="AW983" s="108"/>
      <c r="AX983" s="108"/>
      <c r="AY983" s="108"/>
      <c r="AZ983" s="108"/>
      <c r="BA983" s="108"/>
      <c r="BB983" s="108"/>
      <c r="BC983" s="108"/>
      <c r="BD983" s="108"/>
      <c r="BE983" s="108"/>
      <c r="BF983" s="108"/>
    </row>
    <row r="984" spans="1:58" ht="30" customHeight="1">
      <c r="A984" s="108"/>
      <c r="B984" s="108"/>
      <c r="C984" s="108"/>
      <c r="D984" s="106"/>
      <c r="E984" s="108"/>
      <c r="F984" s="108"/>
      <c r="G984" s="106"/>
      <c r="H984" s="106"/>
      <c r="I984" s="106"/>
      <c r="J984" s="106"/>
      <c r="K984" s="106"/>
      <c r="L984" s="106"/>
      <c r="M984" s="108"/>
      <c r="N984" s="108"/>
      <c r="O984" s="108"/>
      <c r="P984" s="191"/>
      <c r="Q984" s="106"/>
      <c r="R984" s="108"/>
      <c r="S984" s="108"/>
      <c r="T984" s="108"/>
      <c r="U984" s="191"/>
      <c r="V984" s="191"/>
      <c r="W984" s="108"/>
      <c r="X984" s="108"/>
      <c r="Y984" s="108"/>
      <c r="Z984" s="108"/>
      <c r="AA984" s="108"/>
      <c r="AB984" s="108"/>
      <c r="AC984" s="108"/>
      <c r="AD984" s="191"/>
      <c r="AE984" s="108"/>
      <c r="AF984" s="108"/>
      <c r="AG984" s="108"/>
      <c r="AH984" s="191"/>
      <c r="AI984" s="108"/>
      <c r="AJ984" s="108"/>
      <c r="AK984" s="108"/>
      <c r="AL984" s="191"/>
      <c r="AM984" s="108"/>
      <c r="AN984" s="108"/>
      <c r="AO984" s="108"/>
      <c r="AP984" s="108"/>
      <c r="AQ984" s="108"/>
      <c r="AR984" s="108"/>
      <c r="AS984" s="108"/>
      <c r="AT984" s="108"/>
      <c r="AU984" s="108"/>
      <c r="AV984" s="108"/>
      <c r="AW984" s="108"/>
      <c r="AX984" s="108"/>
      <c r="AY984" s="108"/>
      <c r="AZ984" s="108"/>
      <c r="BA984" s="108"/>
      <c r="BB984" s="108"/>
      <c r="BC984" s="108"/>
      <c r="BD984" s="108"/>
      <c r="BE984" s="108"/>
      <c r="BF984" s="108"/>
    </row>
    <row r="985" spans="1:58" ht="30" customHeight="1">
      <c r="A985" s="108"/>
      <c r="B985" s="108"/>
      <c r="C985" s="108"/>
      <c r="D985" s="106"/>
      <c r="E985" s="108"/>
      <c r="F985" s="108"/>
      <c r="G985" s="106"/>
      <c r="H985" s="106"/>
      <c r="I985" s="106"/>
      <c r="J985" s="106"/>
      <c r="K985" s="106"/>
      <c r="L985" s="106"/>
      <c r="M985" s="108"/>
      <c r="N985" s="108"/>
      <c r="O985" s="108"/>
      <c r="P985" s="191"/>
      <c r="Q985" s="106"/>
      <c r="R985" s="108"/>
      <c r="S985" s="108"/>
      <c r="T985" s="108"/>
      <c r="U985" s="191"/>
      <c r="V985" s="191"/>
      <c r="W985" s="108"/>
      <c r="X985" s="108"/>
      <c r="Y985" s="108"/>
      <c r="Z985" s="108"/>
      <c r="AA985" s="108"/>
      <c r="AB985" s="108"/>
      <c r="AC985" s="108"/>
      <c r="AD985" s="191"/>
      <c r="AE985" s="108"/>
      <c r="AF985" s="108"/>
      <c r="AG985" s="108"/>
      <c r="AH985" s="191"/>
      <c r="AI985" s="108"/>
      <c r="AJ985" s="108"/>
      <c r="AK985" s="108"/>
      <c r="AL985" s="191"/>
      <c r="AM985" s="108"/>
      <c r="AN985" s="108"/>
      <c r="AO985" s="108"/>
      <c r="AP985" s="108"/>
      <c r="AQ985" s="108"/>
      <c r="AR985" s="108"/>
      <c r="AS985" s="108"/>
      <c r="AT985" s="108"/>
      <c r="AU985" s="108"/>
      <c r="AV985" s="108"/>
      <c r="AW985" s="108"/>
      <c r="AX985" s="108"/>
      <c r="AY985" s="108"/>
      <c r="AZ985" s="108"/>
      <c r="BA985" s="108"/>
      <c r="BB985" s="108"/>
      <c r="BC985" s="108"/>
      <c r="BD985" s="108"/>
      <c r="BE985" s="108"/>
      <c r="BF985" s="108"/>
    </row>
    <row r="986" spans="1:58" ht="30" customHeight="1">
      <c r="A986" s="108"/>
      <c r="B986" s="108"/>
      <c r="C986" s="108"/>
      <c r="D986" s="106"/>
      <c r="E986" s="108"/>
      <c r="F986" s="108"/>
      <c r="G986" s="106"/>
      <c r="H986" s="106"/>
      <c r="I986" s="106"/>
      <c r="J986" s="106"/>
      <c r="K986" s="106"/>
      <c r="L986" s="106"/>
      <c r="M986" s="108"/>
      <c r="N986" s="108"/>
      <c r="O986" s="108"/>
      <c r="P986" s="191"/>
      <c r="Q986" s="106"/>
      <c r="R986" s="108"/>
      <c r="S986" s="108"/>
      <c r="T986" s="108"/>
      <c r="U986" s="191"/>
      <c r="V986" s="191"/>
      <c r="W986" s="108"/>
      <c r="X986" s="108"/>
      <c r="Y986" s="108"/>
      <c r="Z986" s="108"/>
      <c r="AA986" s="108"/>
      <c r="AB986" s="108"/>
      <c r="AC986" s="108"/>
      <c r="AD986" s="191"/>
      <c r="AE986" s="108"/>
      <c r="AF986" s="108"/>
      <c r="AG986" s="108"/>
      <c r="AH986" s="191"/>
      <c r="AI986" s="108"/>
      <c r="AJ986" s="108"/>
      <c r="AK986" s="108"/>
      <c r="AL986" s="191"/>
      <c r="AM986" s="108"/>
      <c r="AN986" s="108"/>
      <c r="AO986" s="108"/>
      <c r="AP986" s="108"/>
      <c r="AQ986" s="108"/>
      <c r="AR986" s="108"/>
      <c r="AS986" s="108"/>
      <c r="AT986" s="108"/>
      <c r="AU986" s="108"/>
      <c r="AV986" s="108"/>
      <c r="AW986" s="108"/>
      <c r="AX986" s="108"/>
      <c r="AY986" s="108"/>
      <c r="AZ986" s="108"/>
      <c r="BA986" s="108"/>
      <c r="BB986" s="108"/>
      <c r="BC986" s="108"/>
      <c r="BD986" s="108"/>
      <c r="BE986" s="108"/>
      <c r="BF986" s="108"/>
    </row>
    <row r="987" spans="1:58" ht="30" customHeight="1">
      <c r="A987" s="108"/>
      <c r="B987" s="108"/>
      <c r="C987" s="108"/>
      <c r="D987" s="106"/>
      <c r="E987" s="108"/>
      <c r="F987" s="108"/>
      <c r="G987" s="106"/>
      <c r="H987" s="106"/>
      <c r="I987" s="106"/>
      <c r="J987" s="106"/>
      <c r="K987" s="106"/>
      <c r="L987" s="106"/>
      <c r="M987" s="108"/>
      <c r="N987" s="108"/>
      <c r="O987" s="108"/>
      <c r="P987" s="191"/>
      <c r="Q987" s="106"/>
      <c r="R987" s="108"/>
      <c r="S987" s="108"/>
      <c r="T987" s="108"/>
      <c r="U987" s="191"/>
      <c r="V987" s="191"/>
      <c r="W987" s="108"/>
      <c r="X987" s="108"/>
      <c r="Y987" s="108"/>
      <c r="Z987" s="108"/>
      <c r="AA987" s="108"/>
      <c r="AB987" s="108"/>
      <c r="AC987" s="108"/>
      <c r="AD987" s="191"/>
      <c r="AE987" s="108"/>
      <c r="AF987" s="108"/>
      <c r="AG987" s="108"/>
      <c r="AH987" s="191"/>
      <c r="AI987" s="108"/>
      <c r="AJ987" s="108"/>
      <c r="AK987" s="108"/>
      <c r="AL987" s="191"/>
      <c r="AM987" s="108"/>
      <c r="AN987" s="108"/>
      <c r="AO987" s="108"/>
      <c r="AP987" s="108"/>
      <c r="AQ987" s="108"/>
      <c r="AR987" s="108"/>
      <c r="AS987" s="108"/>
      <c r="AT987" s="108"/>
      <c r="AU987" s="108"/>
      <c r="AV987" s="108"/>
      <c r="AW987" s="108"/>
      <c r="AX987" s="108"/>
      <c r="AY987" s="108"/>
      <c r="AZ987" s="108"/>
      <c r="BA987" s="108"/>
      <c r="BB987" s="108"/>
      <c r="BC987" s="108"/>
      <c r="BD987" s="108"/>
      <c r="BE987" s="108"/>
      <c r="BF987" s="108"/>
    </row>
    <row r="988" spans="1:58" ht="30" customHeight="1">
      <c r="A988" s="108"/>
      <c r="B988" s="108"/>
      <c r="C988" s="108"/>
      <c r="D988" s="106"/>
      <c r="E988" s="108"/>
      <c r="F988" s="108"/>
      <c r="G988" s="106"/>
      <c r="H988" s="106"/>
      <c r="I988" s="106"/>
      <c r="J988" s="106"/>
      <c r="K988" s="106"/>
      <c r="L988" s="106"/>
      <c r="M988" s="108"/>
      <c r="N988" s="108"/>
      <c r="O988" s="108"/>
      <c r="P988" s="191"/>
      <c r="Q988" s="106"/>
      <c r="R988" s="108"/>
      <c r="S988" s="108"/>
      <c r="T988" s="108"/>
      <c r="U988" s="191"/>
      <c r="V988" s="191"/>
      <c r="W988" s="108"/>
      <c r="X988" s="108"/>
      <c r="Y988" s="108"/>
      <c r="Z988" s="108"/>
      <c r="AA988" s="108"/>
      <c r="AB988" s="108"/>
      <c r="AC988" s="108"/>
      <c r="AD988" s="191"/>
      <c r="AE988" s="108"/>
      <c r="AF988" s="108"/>
      <c r="AG988" s="108"/>
      <c r="AH988" s="191"/>
      <c r="AI988" s="108"/>
      <c r="AJ988" s="108"/>
      <c r="AK988" s="108"/>
      <c r="AL988" s="191"/>
      <c r="AM988" s="108"/>
      <c r="AN988" s="108"/>
      <c r="AO988" s="108"/>
      <c r="AP988" s="108"/>
      <c r="AQ988" s="108"/>
      <c r="AR988" s="108"/>
      <c r="AS988" s="108"/>
      <c r="AT988" s="108"/>
      <c r="AU988" s="108"/>
      <c r="AV988" s="108"/>
      <c r="AW988" s="108"/>
      <c r="AX988" s="108"/>
      <c r="AY988" s="108"/>
      <c r="AZ988" s="108"/>
      <c r="BA988" s="108"/>
      <c r="BB988" s="108"/>
      <c r="BC988" s="108"/>
      <c r="BD988" s="108"/>
      <c r="BE988" s="108"/>
      <c r="BF988" s="108"/>
    </row>
    <row r="989" spans="1:58" ht="30" customHeight="1">
      <c r="A989" s="108"/>
      <c r="B989" s="108"/>
      <c r="C989" s="108"/>
      <c r="D989" s="106"/>
      <c r="E989" s="108"/>
      <c r="F989" s="108"/>
      <c r="G989" s="106"/>
      <c r="H989" s="106"/>
      <c r="I989" s="106"/>
      <c r="J989" s="106"/>
      <c r="K989" s="106"/>
      <c r="L989" s="106"/>
      <c r="M989" s="108"/>
      <c r="N989" s="108"/>
      <c r="O989" s="108"/>
      <c r="P989" s="191"/>
      <c r="Q989" s="106"/>
      <c r="R989" s="108"/>
      <c r="S989" s="108"/>
      <c r="T989" s="108"/>
      <c r="U989" s="191"/>
      <c r="V989" s="191"/>
      <c r="W989" s="108"/>
      <c r="X989" s="108"/>
      <c r="Y989" s="108"/>
      <c r="Z989" s="108"/>
      <c r="AA989" s="108"/>
      <c r="AB989" s="108"/>
      <c r="AC989" s="108"/>
      <c r="AD989" s="191"/>
      <c r="AE989" s="108"/>
      <c r="AF989" s="108"/>
      <c r="AG989" s="108"/>
      <c r="AH989" s="191"/>
      <c r="AI989" s="108"/>
      <c r="AJ989" s="108"/>
      <c r="AK989" s="108"/>
      <c r="AL989" s="191"/>
      <c r="AM989" s="108"/>
      <c r="AN989" s="108"/>
      <c r="AO989" s="108"/>
      <c r="AP989" s="108"/>
      <c r="AQ989" s="108"/>
      <c r="AR989" s="108"/>
      <c r="AS989" s="108"/>
      <c r="AT989" s="108"/>
      <c r="AU989" s="108"/>
      <c r="AV989" s="108"/>
      <c r="AW989" s="108"/>
      <c r="AX989" s="108"/>
      <c r="AY989" s="108"/>
      <c r="AZ989" s="108"/>
      <c r="BA989" s="108"/>
      <c r="BB989" s="108"/>
      <c r="BC989" s="108"/>
      <c r="BD989" s="108"/>
      <c r="BE989" s="108"/>
      <c r="BF989" s="108"/>
    </row>
    <row r="990" spans="1:58" ht="30" customHeight="1">
      <c r="A990" s="108"/>
      <c r="B990" s="108"/>
      <c r="C990" s="108"/>
      <c r="D990" s="106"/>
      <c r="E990" s="108"/>
      <c r="F990" s="108"/>
      <c r="G990" s="106"/>
      <c r="H990" s="106"/>
      <c r="I990" s="106"/>
      <c r="J990" s="106"/>
      <c r="K990" s="106"/>
      <c r="L990" s="106"/>
      <c r="M990" s="108"/>
      <c r="N990" s="108"/>
      <c r="O990" s="108"/>
      <c r="P990" s="191"/>
      <c r="Q990" s="106"/>
      <c r="R990" s="108"/>
      <c r="S990" s="108"/>
      <c r="T990" s="108"/>
      <c r="U990" s="191"/>
      <c r="V990" s="191"/>
      <c r="W990" s="108"/>
      <c r="X990" s="108"/>
      <c r="Y990" s="108"/>
      <c r="Z990" s="108"/>
      <c r="AA990" s="108"/>
      <c r="AB990" s="108"/>
      <c r="AC990" s="108"/>
      <c r="AD990" s="191"/>
      <c r="AE990" s="108"/>
      <c r="AF990" s="108"/>
      <c r="AG990" s="108"/>
      <c r="AH990" s="191"/>
      <c r="AI990" s="108"/>
      <c r="AJ990" s="108"/>
      <c r="AK990" s="108"/>
      <c r="AL990" s="191"/>
      <c r="AM990" s="108"/>
      <c r="AN990" s="108"/>
      <c r="AO990" s="108"/>
      <c r="AP990" s="108"/>
      <c r="AQ990" s="108"/>
      <c r="AR990" s="108"/>
      <c r="AS990" s="108"/>
      <c r="AT990" s="108"/>
      <c r="AU990" s="108"/>
      <c r="AV990" s="108"/>
      <c r="AW990" s="108"/>
      <c r="AX990" s="108"/>
      <c r="AY990" s="108"/>
      <c r="AZ990" s="108"/>
      <c r="BA990" s="108"/>
      <c r="BB990" s="108"/>
      <c r="BC990" s="108"/>
      <c r="BD990" s="108"/>
      <c r="BE990" s="108"/>
      <c r="BF990" s="108"/>
    </row>
    <row r="991" spans="1:58" ht="30" customHeight="1">
      <c r="A991" s="108"/>
      <c r="B991" s="108"/>
      <c r="C991" s="108"/>
      <c r="D991" s="106"/>
      <c r="E991" s="108"/>
      <c r="F991" s="108"/>
      <c r="G991" s="106"/>
      <c r="H991" s="106"/>
      <c r="I991" s="106"/>
      <c r="J991" s="106"/>
      <c r="K991" s="106"/>
      <c r="L991" s="106"/>
      <c r="M991" s="108"/>
      <c r="N991" s="108"/>
      <c r="O991" s="108"/>
      <c r="P991" s="191"/>
      <c r="Q991" s="106"/>
      <c r="R991" s="108"/>
      <c r="S991" s="108"/>
      <c r="T991" s="108"/>
      <c r="U991" s="191"/>
      <c r="V991" s="191"/>
      <c r="W991" s="108"/>
      <c r="X991" s="108"/>
      <c r="Y991" s="108"/>
      <c r="Z991" s="108"/>
      <c r="AA991" s="108"/>
      <c r="AB991" s="108"/>
      <c r="AC991" s="108"/>
      <c r="AD991" s="191"/>
      <c r="AE991" s="108"/>
      <c r="AF991" s="108"/>
      <c r="AG991" s="108"/>
      <c r="AH991" s="191"/>
      <c r="AI991" s="108"/>
      <c r="AJ991" s="108"/>
      <c r="AK991" s="108"/>
      <c r="AL991" s="191"/>
      <c r="AM991" s="108"/>
      <c r="AN991" s="108"/>
      <c r="AO991" s="108"/>
      <c r="AP991" s="108"/>
      <c r="AQ991" s="108"/>
      <c r="AR991" s="108"/>
      <c r="AS991" s="108"/>
      <c r="AT991" s="108"/>
      <c r="AU991" s="108"/>
      <c r="AV991" s="108"/>
      <c r="AW991" s="108"/>
      <c r="AX991" s="108"/>
      <c r="AY991" s="108"/>
      <c r="AZ991" s="108"/>
      <c r="BA991" s="108"/>
      <c r="BB991" s="108"/>
      <c r="BC991" s="108"/>
      <c r="BD991" s="108"/>
      <c r="BE991" s="108"/>
      <c r="BF991" s="108"/>
    </row>
    <row r="992" spans="1:58" ht="30" customHeight="1">
      <c r="A992" s="108"/>
      <c r="B992" s="108"/>
      <c r="C992" s="108"/>
      <c r="D992" s="106"/>
      <c r="E992" s="108"/>
      <c r="F992" s="108"/>
      <c r="G992" s="106"/>
      <c r="H992" s="106"/>
      <c r="I992" s="106"/>
      <c r="J992" s="106"/>
      <c r="K992" s="106"/>
      <c r="L992" s="106"/>
      <c r="M992" s="108"/>
      <c r="N992" s="108"/>
      <c r="O992" s="108"/>
      <c r="P992" s="191"/>
      <c r="Q992" s="106"/>
      <c r="R992" s="108"/>
      <c r="S992" s="108"/>
      <c r="T992" s="108"/>
      <c r="U992" s="191"/>
      <c r="V992" s="191"/>
      <c r="W992" s="108"/>
      <c r="X992" s="108"/>
      <c r="Y992" s="108"/>
      <c r="Z992" s="108"/>
      <c r="AA992" s="108"/>
      <c r="AB992" s="108"/>
      <c r="AC992" s="108"/>
      <c r="AD992" s="191"/>
      <c r="AE992" s="108"/>
      <c r="AF992" s="108"/>
      <c r="AG992" s="108"/>
      <c r="AH992" s="191"/>
      <c r="AI992" s="108"/>
      <c r="AJ992" s="108"/>
      <c r="AK992" s="108"/>
      <c r="AL992" s="191"/>
      <c r="AM992" s="108"/>
      <c r="AN992" s="108"/>
      <c r="AO992" s="108"/>
      <c r="AP992" s="108"/>
      <c r="AQ992" s="108"/>
      <c r="AR992" s="108"/>
      <c r="AS992" s="108"/>
      <c r="AT992" s="108"/>
      <c r="AU992" s="108"/>
      <c r="AV992" s="108"/>
      <c r="AW992" s="108"/>
      <c r="AX992" s="108"/>
      <c r="AY992" s="108"/>
      <c r="AZ992" s="108"/>
      <c r="BA992" s="108"/>
      <c r="BB992" s="108"/>
      <c r="BC992" s="108"/>
      <c r="BD992" s="108"/>
      <c r="BE992" s="108"/>
      <c r="BF992" s="108"/>
    </row>
    <row r="993" spans="1:58" ht="30" customHeight="1">
      <c r="A993" s="108"/>
      <c r="B993" s="108"/>
      <c r="C993" s="108"/>
      <c r="D993" s="106"/>
      <c r="E993" s="108"/>
      <c r="F993" s="108"/>
      <c r="G993" s="106"/>
      <c r="H993" s="106"/>
      <c r="I993" s="106"/>
      <c r="J993" s="106"/>
      <c r="K993" s="106"/>
      <c r="L993" s="106"/>
      <c r="M993" s="108"/>
      <c r="N993" s="108"/>
      <c r="O993" s="108"/>
      <c r="P993" s="191"/>
      <c r="Q993" s="106"/>
      <c r="R993" s="108"/>
      <c r="S993" s="108"/>
      <c r="T993" s="108"/>
      <c r="U993" s="191"/>
      <c r="V993" s="191"/>
      <c r="W993" s="108"/>
      <c r="X993" s="108"/>
      <c r="Y993" s="108"/>
      <c r="Z993" s="108"/>
      <c r="AA993" s="108"/>
      <c r="AB993" s="108"/>
      <c r="AC993" s="108"/>
      <c r="AD993" s="191"/>
      <c r="AE993" s="108"/>
      <c r="AF993" s="108"/>
      <c r="AG993" s="108"/>
      <c r="AH993" s="191"/>
      <c r="AI993" s="108"/>
      <c r="AJ993" s="108"/>
      <c r="AK993" s="108"/>
      <c r="AL993" s="191"/>
      <c r="AM993" s="108"/>
      <c r="AN993" s="108"/>
      <c r="AO993" s="108"/>
      <c r="AP993" s="108"/>
      <c r="AQ993" s="108"/>
      <c r="AR993" s="108"/>
      <c r="AS993" s="108"/>
      <c r="AT993" s="108"/>
      <c r="AU993" s="108"/>
      <c r="AV993" s="108"/>
      <c r="AW993" s="108"/>
      <c r="AX993" s="108"/>
      <c r="AY993" s="108"/>
      <c r="AZ993" s="108"/>
      <c r="BA993" s="108"/>
      <c r="BB993" s="108"/>
      <c r="BC993" s="108"/>
      <c r="BD993" s="108"/>
      <c r="BE993" s="108"/>
      <c r="BF993" s="108"/>
    </row>
    <row r="994" spans="1:58" ht="30" customHeight="1">
      <c r="A994" s="108"/>
      <c r="B994" s="108"/>
      <c r="C994" s="108"/>
      <c r="D994" s="106"/>
      <c r="E994" s="108"/>
      <c r="F994" s="108"/>
      <c r="G994" s="106"/>
      <c r="H994" s="106"/>
      <c r="I994" s="106"/>
      <c r="J994" s="106"/>
      <c r="K994" s="106"/>
      <c r="L994" s="106"/>
      <c r="M994" s="108"/>
      <c r="N994" s="108"/>
      <c r="O994" s="108"/>
      <c r="P994" s="191"/>
      <c r="Q994" s="106"/>
      <c r="R994" s="108"/>
      <c r="S994" s="108"/>
      <c r="T994" s="108"/>
      <c r="U994" s="191"/>
      <c r="V994" s="191"/>
      <c r="W994" s="108"/>
      <c r="X994" s="108"/>
      <c r="Y994" s="108"/>
      <c r="Z994" s="108"/>
      <c r="AA994" s="108"/>
      <c r="AB994" s="108"/>
      <c r="AC994" s="108"/>
      <c r="AD994" s="191"/>
      <c r="AE994" s="108"/>
      <c r="AF994" s="108"/>
      <c r="AG994" s="108"/>
      <c r="AH994" s="191"/>
      <c r="AI994" s="108"/>
      <c r="AJ994" s="108"/>
      <c r="AK994" s="108"/>
      <c r="AL994" s="191"/>
      <c r="AM994" s="108"/>
      <c r="AN994" s="108"/>
      <c r="AO994" s="108"/>
      <c r="AP994" s="108"/>
      <c r="AQ994" s="108"/>
      <c r="AR994" s="108"/>
      <c r="AS994" s="108"/>
      <c r="AT994" s="108"/>
      <c r="AU994" s="108"/>
      <c r="AV994" s="108"/>
      <c r="AW994" s="108"/>
      <c r="AX994" s="108"/>
      <c r="AY994" s="108"/>
      <c r="AZ994" s="108"/>
      <c r="BA994" s="108"/>
      <c r="BB994" s="108"/>
      <c r="BC994" s="108"/>
      <c r="BD994" s="108"/>
      <c r="BE994" s="108"/>
      <c r="BF994" s="108"/>
    </row>
    <row r="995" spans="1:58" ht="30" customHeight="1">
      <c r="A995" s="108"/>
      <c r="B995" s="108"/>
      <c r="C995" s="108"/>
      <c r="D995" s="106"/>
      <c r="E995" s="108"/>
      <c r="F995" s="108"/>
      <c r="G995" s="106"/>
      <c r="H995" s="106"/>
      <c r="I995" s="106"/>
      <c r="J995" s="106"/>
      <c r="K995" s="106"/>
      <c r="L995" s="106"/>
      <c r="M995" s="108"/>
      <c r="N995" s="108"/>
      <c r="O995" s="108"/>
      <c r="P995" s="191"/>
      <c r="Q995" s="106"/>
      <c r="R995" s="108"/>
      <c r="S995" s="108"/>
      <c r="T995" s="108"/>
      <c r="U995" s="191"/>
      <c r="V995" s="191"/>
      <c r="W995" s="108"/>
      <c r="X995" s="108"/>
      <c r="Y995" s="108"/>
      <c r="Z995" s="108"/>
      <c r="AA995" s="108"/>
      <c r="AB995" s="108"/>
      <c r="AC995" s="108"/>
      <c r="AD995" s="191"/>
      <c r="AE995" s="108"/>
      <c r="AF995" s="108"/>
      <c r="AG995" s="108"/>
      <c r="AH995" s="191"/>
      <c r="AI995" s="108"/>
      <c r="AJ995" s="108"/>
      <c r="AK995" s="108"/>
      <c r="AL995" s="191"/>
      <c r="AM995" s="108"/>
      <c r="AN995" s="108"/>
      <c r="AO995" s="108"/>
      <c r="AP995" s="108"/>
      <c r="AQ995" s="108"/>
      <c r="AR995" s="108"/>
      <c r="AS995" s="108"/>
      <c r="AT995" s="108"/>
      <c r="AU995" s="108"/>
      <c r="AV995" s="108"/>
      <c r="AW995" s="108"/>
      <c r="AX995" s="108"/>
      <c r="AY995" s="108"/>
      <c r="AZ995" s="108"/>
      <c r="BA995" s="108"/>
      <c r="BB995" s="108"/>
      <c r="BC995" s="108"/>
      <c r="BD995" s="108"/>
      <c r="BE995" s="108"/>
      <c r="BF995" s="108"/>
    </row>
    <row r="996" spans="1:58" ht="30" customHeight="1">
      <c r="A996" s="108"/>
      <c r="B996" s="108"/>
      <c r="C996" s="108"/>
      <c r="D996" s="106"/>
      <c r="E996" s="108"/>
      <c r="F996" s="108"/>
      <c r="G996" s="106"/>
      <c r="H996" s="106"/>
      <c r="I996" s="106"/>
      <c r="J996" s="106"/>
      <c r="K996" s="106"/>
      <c r="L996" s="106"/>
      <c r="M996" s="108"/>
      <c r="N996" s="108"/>
      <c r="O996" s="108"/>
      <c r="P996" s="191"/>
      <c r="Q996" s="106"/>
      <c r="R996" s="108"/>
      <c r="S996" s="108"/>
      <c r="T996" s="108"/>
      <c r="U996" s="191"/>
      <c r="V996" s="191"/>
      <c r="W996" s="108"/>
      <c r="X996" s="108"/>
      <c r="Y996" s="108"/>
      <c r="Z996" s="108"/>
      <c r="AA996" s="108"/>
      <c r="AB996" s="108"/>
      <c r="AC996" s="108"/>
      <c r="AD996" s="191"/>
      <c r="AE996" s="108"/>
      <c r="AF996" s="108"/>
      <c r="AG996" s="108"/>
      <c r="AH996" s="191"/>
      <c r="AI996" s="108"/>
      <c r="AJ996" s="108"/>
      <c r="AK996" s="108"/>
      <c r="AL996" s="191"/>
      <c r="AM996" s="108"/>
      <c r="AN996" s="108"/>
      <c r="AO996" s="108"/>
      <c r="AP996" s="108"/>
      <c r="AQ996" s="108"/>
      <c r="AR996" s="108"/>
      <c r="AS996" s="108"/>
      <c r="AT996" s="108"/>
      <c r="AU996" s="108"/>
      <c r="AV996" s="108"/>
      <c r="AW996" s="108"/>
      <c r="AX996" s="108"/>
      <c r="AY996" s="108"/>
      <c r="AZ996" s="108"/>
      <c r="BA996" s="108"/>
      <c r="BB996" s="108"/>
      <c r="BC996" s="108"/>
      <c r="BD996" s="108"/>
      <c r="BE996" s="108"/>
      <c r="BF996" s="108"/>
    </row>
    <row r="997" spans="1:58" ht="30" customHeight="1">
      <c r="A997" s="108"/>
      <c r="B997" s="108"/>
      <c r="C997" s="108"/>
      <c r="D997" s="106"/>
      <c r="E997" s="108"/>
      <c r="F997" s="108"/>
      <c r="G997" s="106"/>
      <c r="H997" s="106"/>
      <c r="I997" s="106"/>
      <c r="J997" s="106"/>
      <c r="K997" s="106"/>
      <c r="L997" s="106"/>
      <c r="M997" s="108"/>
      <c r="N997" s="108"/>
      <c r="O997" s="108"/>
      <c r="P997" s="191"/>
      <c r="Q997" s="106"/>
      <c r="R997" s="108"/>
      <c r="S997" s="108"/>
      <c r="T997" s="108"/>
      <c r="U997" s="191"/>
      <c r="V997" s="191"/>
      <c r="W997" s="108"/>
      <c r="X997" s="108"/>
      <c r="Y997" s="108"/>
      <c r="Z997" s="108"/>
      <c r="AA997" s="108"/>
      <c r="AB997" s="108"/>
      <c r="AC997" s="108"/>
      <c r="AD997" s="191"/>
      <c r="AE997" s="108"/>
      <c r="AF997" s="108"/>
      <c r="AG997" s="108"/>
      <c r="AH997" s="191"/>
      <c r="AI997" s="108"/>
      <c r="AJ997" s="108"/>
      <c r="AK997" s="108"/>
      <c r="AL997" s="191"/>
      <c r="AM997" s="108"/>
      <c r="AN997" s="108"/>
      <c r="AO997" s="108"/>
      <c r="AP997" s="108"/>
      <c r="AQ997" s="108"/>
      <c r="AR997" s="108"/>
      <c r="AS997" s="108"/>
      <c r="AT997" s="108"/>
      <c r="AU997" s="108"/>
      <c r="AV997" s="108"/>
      <c r="AW997" s="108"/>
      <c r="AX997" s="108"/>
      <c r="AY997" s="108"/>
      <c r="AZ997" s="108"/>
      <c r="BA997" s="108"/>
      <c r="BB997" s="108"/>
      <c r="BC997" s="108"/>
      <c r="BD997" s="108"/>
      <c r="BE997" s="108"/>
      <c r="BF997" s="108"/>
    </row>
    <row r="998" spans="1:58" ht="30" customHeight="1">
      <c r="A998" s="108"/>
      <c r="B998" s="108"/>
      <c r="C998" s="108"/>
      <c r="D998" s="106"/>
      <c r="E998" s="108"/>
      <c r="F998" s="108"/>
      <c r="G998" s="106"/>
      <c r="H998" s="106"/>
      <c r="I998" s="106"/>
      <c r="J998" s="106"/>
      <c r="K998" s="106"/>
      <c r="L998" s="106"/>
      <c r="M998" s="108"/>
      <c r="N998" s="108"/>
      <c r="O998" s="108"/>
      <c r="P998" s="191"/>
      <c r="Q998" s="106"/>
      <c r="R998" s="108"/>
      <c r="S998" s="108"/>
      <c r="T998" s="108"/>
      <c r="U998" s="191"/>
      <c r="V998" s="191"/>
      <c r="W998" s="108"/>
      <c r="X998" s="108"/>
      <c r="Y998" s="108"/>
      <c r="Z998" s="108"/>
      <c r="AA998" s="108"/>
      <c r="AB998" s="108"/>
      <c r="AC998" s="108"/>
      <c r="AD998" s="191"/>
      <c r="AE998" s="108"/>
      <c r="AF998" s="108"/>
      <c r="AG998" s="108"/>
      <c r="AH998" s="191"/>
      <c r="AI998" s="108"/>
      <c r="AJ998" s="108"/>
      <c r="AK998" s="108"/>
      <c r="AL998" s="191"/>
      <c r="AM998" s="108"/>
      <c r="AN998" s="108"/>
      <c r="AO998" s="108"/>
      <c r="AP998" s="108"/>
      <c r="AQ998" s="108"/>
      <c r="AR998" s="108"/>
      <c r="AS998" s="108"/>
      <c r="AT998" s="108"/>
      <c r="AU998" s="108"/>
      <c r="AV998" s="108"/>
      <c r="AW998" s="108"/>
      <c r="AX998" s="108"/>
      <c r="AY998" s="108"/>
      <c r="AZ998" s="108"/>
      <c r="BA998" s="108"/>
      <c r="BB998" s="108"/>
      <c r="BC998" s="108"/>
      <c r="BD998" s="108"/>
      <c r="BE998" s="108"/>
      <c r="BF998" s="108"/>
    </row>
    <row r="999" spans="1:58" ht="30" customHeight="1">
      <c r="A999" s="108"/>
      <c r="B999" s="108"/>
      <c r="C999" s="108"/>
      <c r="D999" s="106"/>
      <c r="E999" s="108"/>
      <c r="F999" s="108"/>
      <c r="G999" s="106"/>
      <c r="H999" s="106"/>
      <c r="I999" s="106"/>
      <c r="J999" s="106"/>
      <c r="K999" s="106"/>
      <c r="L999" s="106"/>
      <c r="M999" s="108"/>
      <c r="N999" s="108"/>
      <c r="O999" s="108"/>
      <c r="P999" s="191"/>
      <c r="Q999" s="106"/>
      <c r="R999" s="108"/>
      <c r="S999" s="108"/>
      <c r="T999" s="108"/>
      <c r="U999" s="191"/>
      <c r="V999" s="191"/>
      <c r="W999" s="108"/>
      <c r="X999" s="108"/>
      <c r="Y999" s="108"/>
      <c r="Z999" s="108"/>
      <c r="AA999" s="108"/>
      <c r="AB999" s="108"/>
      <c r="AC999" s="108"/>
      <c r="AD999" s="191"/>
      <c r="AE999" s="108"/>
      <c r="AF999" s="108"/>
      <c r="AG999" s="108"/>
      <c r="AH999" s="191"/>
      <c r="AI999" s="108"/>
      <c r="AJ999" s="108"/>
      <c r="AK999" s="108"/>
      <c r="AL999" s="191"/>
      <c r="AM999" s="108"/>
      <c r="AN999" s="108"/>
      <c r="AO999" s="108"/>
      <c r="AP999" s="108"/>
      <c r="AQ999" s="108"/>
      <c r="AR999" s="108"/>
      <c r="AS999" s="108"/>
      <c r="AT999" s="108"/>
      <c r="AU999" s="108"/>
      <c r="AV999" s="108"/>
      <c r="AW999" s="108"/>
      <c r="AX999" s="108"/>
      <c r="AY999" s="108"/>
      <c r="AZ999" s="108"/>
      <c r="BA999" s="108"/>
      <c r="BB999" s="108"/>
      <c r="BC999" s="108"/>
      <c r="BD999" s="108"/>
      <c r="BE999" s="108"/>
      <c r="BF999" s="108"/>
    </row>
    <row r="1000" spans="1:58" ht="30" customHeight="1">
      <c r="A1000" s="108"/>
      <c r="B1000" s="108"/>
      <c r="C1000" s="108"/>
      <c r="D1000" s="106"/>
      <c r="E1000" s="108"/>
      <c r="F1000" s="108"/>
      <c r="G1000" s="106"/>
      <c r="H1000" s="106"/>
      <c r="I1000" s="106"/>
      <c r="J1000" s="106"/>
      <c r="K1000" s="106"/>
      <c r="L1000" s="106"/>
      <c r="M1000" s="108"/>
      <c r="N1000" s="108"/>
      <c r="O1000" s="108"/>
      <c r="P1000" s="191"/>
      <c r="Q1000" s="106"/>
      <c r="R1000" s="108"/>
      <c r="S1000" s="108"/>
      <c r="T1000" s="108"/>
      <c r="U1000" s="191"/>
      <c r="V1000" s="191"/>
      <c r="W1000" s="108"/>
      <c r="X1000" s="108"/>
      <c r="Y1000" s="108"/>
      <c r="Z1000" s="108"/>
      <c r="AA1000" s="108"/>
      <c r="AB1000" s="108"/>
      <c r="AC1000" s="108"/>
      <c r="AD1000" s="191"/>
      <c r="AE1000" s="108"/>
      <c r="AF1000" s="108"/>
      <c r="AG1000" s="108"/>
      <c r="AH1000" s="191"/>
      <c r="AI1000" s="108"/>
      <c r="AJ1000" s="108"/>
      <c r="AK1000" s="108"/>
      <c r="AL1000" s="191"/>
      <c r="AM1000" s="108"/>
      <c r="AN1000" s="108"/>
      <c r="AO1000" s="108"/>
      <c r="AP1000" s="108"/>
      <c r="AQ1000" s="108"/>
      <c r="AR1000" s="108"/>
      <c r="AS1000" s="108"/>
      <c r="AT1000" s="108"/>
      <c r="AU1000" s="108"/>
      <c r="AV1000" s="108"/>
      <c r="AW1000" s="108"/>
      <c r="AX1000" s="108"/>
      <c r="AY1000" s="108"/>
      <c r="AZ1000" s="108"/>
      <c r="BA1000" s="108"/>
      <c r="BB1000" s="108"/>
      <c r="BC1000" s="108"/>
      <c r="BD1000" s="108"/>
      <c r="BE1000" s="108"/>
      <c r="BF1000" s="108"/>
    </row>
  </sheetData>
  <mergeCells count="85">
    <mergeCell ref="F4:F6"/>
    <mergeCell ref="G4:K4"/>
    <mergeCell ref="L4:P4"/>
    <mergeCell ref="Q4:U4"/>
    <mergeCell ref="AD4:AG4"/>
    <mergeCell ref="AH4:AK4"/>
    <mergeCell ref="AL4:AO4"/>
    <mergeCell ref="H5:H6"/>
    <mergeCell ref="I5:K5"/>
    <mergeCell ref="L5:L6"/>
    <mergeCell ref="M5:M6"/>
    <mergeCell ref="N5:P5"/>
    <mergeCell ref="Q5:Q6"/>
    <mergeCell ref="AI5:AI6"/>
    <mergeCell ref="AJ5:AJ6"/>
    <mergeCell ref="AK5:AK6"/>
    <mergeCell ref="AL5:AL6"/>
    <mergeCell ref="AM5:AM6"/>
    <mergeCell ref="AN5:AN6"/>
    <mergeCell ref="AO5:AO6"/>
    <mergeCell ref="R5:R6"/>
    <mergeCell ref="S5:U5"/>
    <mergeCell ref="AD5:AD6"/>
    <mergeCell ref="AE5:AE6"/>
    <mergeCell ref="AF5:AF6"/>
    <mergeCell ref="AG5:AG6"/>
    <mergeCell ref="AH5:AH6"/>
    <mergeCell ref="Z5:Z6"/>
    <mergeCell ref="AA5:AA6"/>
    <mergeCell ref="A109:Y109"/>
    <mergeCell ref="A110:A112"/>
    <mergeCell ref="B110:B112"/>
    <mergeCell ref="C110:C112"/>
    <mergeCell ref="D110:D112"/>
    <mergeCell ref="Y111:Y112"/>
    <mergeCell ref="E110:E112"/>
    <mergeCell ref="F110:F112"/>
    <mergeCell ref="Q111:Q112"/>
    <mergeCell ref="R111:R112"/>
    <mergeCell ref="S111:U111"/>
    <mergeCell ref="V111:V112"/>
    <mergeCell ref="W111:W112"/>
    <mergeCell ref="G110:K110"/>
    <mergeCell ref="L110:P110"/>
    <mergeCell ref="I111:K111"/>
    <mergeCell ref="A1:AB1"/>
    <mergeCell ref="A2:AB2"/>
    <mergeCell ref="A3:AB3"/>
    <mergeCell ref="A4:A6"/>
    <mergeCell ref="B4:B6"/>
    <mergeCell ref="C4:C6"/>
    <mergeCell ref="Z4:AB4"/>
    <mergeCell ref="AB5:AB6"/>
    <mergeCell ref="X5:X6"/>
    <mergeCell ref="Y5:Y6"/>
    <mergeCell ref="D4:D6"/>
    <mergeCell ref="G5:G6"/>
    <mergeCell ref="V5:V6"/>
    <mergeCell ref="W5:W6"/>
    <mergeCell ref="V4:Y4"/>
    <mergeCell ref="E4:E6"/>
    <mergeCell ref="A129:AB129"/>
    <mergeCell ref="Q110:U110"/>
    <mergeCell ref="V110:Y110"/>
    <mergeCell ref="AD110:AG110"/>
    <mergeCell ref="AH110:AK110"/>
    <mergeCell ref="G111:G112"/>
    <mergeCell ref="H111:H112"/>
    <mergeCell ref="AD111:AD112"/>
    <mergeCell ref="AE111:AE112"/>
    <mergeCell ref="AF111:AF112"/>
    <mergeCell ref="AG111:AG112"/>
    <mergeCell ref="AH111:AH112"/>
    <mergeCell ref="X111:X112"/>
    <mergeCell ref="L111:L112"/>
    <mergeCell ref="M111:M112"/>
    <mergeCell ref="N111:P111"/>
    <mergeCell ref="AL110:AO110"/>
    <mergeCell ref="AI111:AI112"/>
    <mergeCell ref="AJ111:AJ112"/>
    <mergeCell ref="AK111:AK112"/>
    <mergeCell ref="AL111:AL112"/>
    <mergeCell ref="AM111:AM112"/>
    <mergeCell ref="AN111:AN112"/>
    <mergeCell ref="AO111:AO112"/>
  </mergeCells>
  <dataValidations count="4">
    <dataValidation type="list" allowBlank="1" showErrorMessage="1" sqref="I112:K112 N112:P112 S112:U112">
      <formula1>Beneficios3</formula1>
    </dataValidation>
    <dataValidation type="decimal" allowBlank="1" showInputMessage="1" showErrorMessage="1" prompt="Preencher com números de 1 a 36." sqref="E7:G106 L7:L106 E113:G122 L113:L122">
      <formula1>1</formula1>
      <formula2>36</formula2>
    </dataValidation>
    <dataValidation type="list" allowBlank="1" showErrorMessage="1" sqref="I6:K6 N6:P6 S6:U6">
      <formula1>Benefícios</formula1>
    </dataValidation>
    <dataValidation type="decimal" allowBlank="1" showInputMessage="1" showErrorMessage="1" prompt="Preencher com números de 1 a 36._x000a_" sqref="Q7:Q106 Q113:Q122">
      <formula1>1</formula1>
      <formula2>36</formula2>
    </dataValidation>
  </dataValidations>
  <pageMargins left="0.19685039370078741" right="0.19685039370078741" top="0.59055118110236227" bottom="0.59055118110236227" header="0" footer="0"/>
  <pageSetup paperSize="9" fitToWidth="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9594"/>
    <pageSetUpPr fitToPage="1"/>
  </sheetPr>
  <dimension ref="A1:Z1000"/>
  <sheetViews>
    <sheetView showGridLines="0" tabSelected="1" topLeftCell="C1" workbookViewId="0">
      <pane ySplit="3" topLeftCell="A4" activePane="bottomLeft" state="frozen"/>
      <selection pane="bottomLeft" activeCell="H16" sqref="H16"/>
    </sheetView>
  </sheetViews>
  <sheetFormatPr defaultColWidth="14.42578125" defaultRowHeight="15" customHeight="1"/>
  <cols>
    <col min="1" max="1" width="5.5703125" customWidth="1"/>
    <col min="2" max="2" width="43.5703125" customWidth="1"/>
    <col min="3" max="3" width="60" customWidth="1"/>
    <col min="4" max="4" width="8.5703125" customWidth="1"/>
    <col min="5" max="5" width="9.85546875" customWidth="1"/>
    <col min="6" max="6" width="11.5703125" customWidth="1"/>
    <col min="7" max="7" width="14.28515625" customWidth="1"/>
    <col min="8" max="8" width="40.7109375" customWidth="1"/>
    <col min="9" max="26" width="8.7109375" customWidth="1"/>
  </cols>
  <sheetData>
    <row r="1" spans="1:26" ht="34.5" customHeight="1">
      <c r="A1" s="281" t="str">
        <f>Capa!A1</f>
        <v>Memória de Cálculo
Contrato de Gestão celebrado entre a Secretaria de Estado de Justiça e Segurança Pública - SEJUSP e o Instituto ELO - IELO</v>
      </c>
      <c r="B1" s="282"/>
      <c r="C1" s="282"/>
      <c r="D1" s="282"/>
      <c r="E1" s="282"/>
      <c r="F1" s="282"/>
      <c r="G1" s="282"/>
      <c r="H1" s="283"/>
      <c r="I1" s="227"/>
      <c r="J1" s="227"/>
      <c r="K1" s="227"/>
      <c r="L1" s="227"/>
      <c r="M1" s="227"/>
      <c r="N1" s="227"/>
      <c r="O1" s="227"/>
      <c r="P1" s="227"/>
      <c r="Q1" s="227"/>
      <c r="R1" s="227"/>
      <c r="S1" s="227"/>
      <c r="T1" s="227"/>
      <c r="U1" s="227"/>
      <c r="V1" s="227"/>
    </row>
    <row r="2" spans="1:26" ht="27" customHeight="1">
      <c r="A2" s="284" t="s">
        <v>457</v>
      </c>
      <c r="B2" s="285"/>
      <c r="C2" s="285"/>
      <c r="D2" s="285"/>
      <c r="E2" s="285"/>
      <c r="F2" s="285"/>
      <c r="G2" s="285"/>
      <c r="H2" s="286"/>
      <c r="I2" s="227"/>
      <c r="J2" s="227"/>
      <c r="K2" s="227"/>
      <c r="L2" s="227"/>
      <c r="M2" s="227"/>
      <c r="N2" s="227"/>
      <c r="O2" s="227"/>
      <c r="P2" s="227"/>
      <c r="Q2" s="227"/>
      <c r="R2" s="227"/>
      <c r="S2" s="227"/>
      <c r="T2" s="227"/>
      <c r="U2" s="227"/>
      <c r="V2" s="227"/>
    </row>
    <row r="3" spans="1:26" ht="31.5" customHeight="1">
      <c r="A3" s="228" t="s">
        <v>458</v>
      </c>
      <c r="B3" s="229" t="s">
        <v>459</v>
      </c>
      <c r="C3" s="230" t="s">
        <v>460</v>
      </c>
      <c r="D3" s="230" t="s">
        <v>461</v>
      </c>
      <c r="E3" s="229" t="s">
        <v>462</v>
      </c>
      <c r="F3" s="231" t="s">
        <v>463</v>
      </c>
      <c r="G3" s="230" t="s">
        <v>5</v>
      </c>
      <c r="H3" s="229" t="s">
        <v>464</v>
      </c>
    </row>
    <row r="4" spans="1:26" ht="54" customHeight="1">
      <c r="A4" s="232">
        <v>1</v>
      </c>
      <c r="B4" s="232" t="s">
        <v>348</v>
      </c>
      <c r="C4" s="232" t="s">
        <v>465</v>
      </c>
      <c r="D4" s="233">
        <v>1</v>
      </c>
      <c r="E4" s="234">
        <v>280</v>
      </c>
      <c r="F4" s="235">
        <v>23</v>
      </c>
      <c r="G4" s="236">
        <f t="shared" ref="G4:G103" si="0">F4*E4</f>
        <v>6440</v>
      </c>
      <c r="H4" s="232" t="s">
        <v>466</v>
      </c>
      <c r="I4" s="237"/>
      <c r="J4" s="237"/>
      <c r="K4" s="237"/>
      <c r="L4" s="237"/>
      <c r="M4" s="237"/>
      <c r="N4" s="237"/>
      <c r="O4" s="237"/>
      <c r="P4" s="237"/>
      <c r="Q4" s="237"/>
      <c r="R4" s="237"/>
      <c r="S4" s="237"/>
      <c r="T4" s="237"/>
      <c r="U4" s="237"/>
      <c r="V4" s="237"/>
      <c r="W4" s="237"/>
      <c r="X4" s="237"/>
      <c r="Y4" s="237"/>
      <c r="Z4" s="237"/>
    </row>
    <row r="5" spans="1:26" ht="33.75" customHeight="1">
      <c r="A5" s="232">
        <v>2</v>
      </c>
      <c r="B5" s="232" t="s">
        <v>348</v>
      </c>
      <c r="C5" s="232" t="s">
        <v>467</v>
      </c>
      <c r="D5" s="233">
        <v>1</v>
      </c>
      <c r="E5" s="234">
        <v>430</v>
      </c>
      <c r="F5" s="235">
        <v>4</v>
      </c>
      <c r="G5" s="236">
        <f t="shared" si="0"/>
        <v>1720</v>
      </c>
      <c r="H5" s="232" t="s">
        <v>468</v>
      </c>
      <c r="I5" s="237"/>
      <c r="J5" s="237"/>
      <c r="K5" s="237"/>
      <c r="L5" s="237"/>
      <c r="M5" s="237"/>
      <c r="N5" s="237"/>
      <c r="O5" s="237"/>
      <c r="P5" s="237"/>
      <c r="Q5" s="237"/>
      <c r="R5" s="237"/>
      <c r="S5" s="237"/>
      <c r="T5" s="237"/>
      <c r="U5" s="237"/>
      <c r="V5" s="237"/>
      <c r="W5" s="237"/>
      <c r="X5" s="237"/>
      <c r="Y5" s="237"/>
      <c r="Z5" s="237"/>
    </row>
    <row r="6" spans="1:26" ht="75" customHeight="1">
      <c r="A6" s="232">
        <v>3</v>
      </c>
      <c r="B6" s="232" t="s">
        <v>340</v>
      </c>
      <c r="C6" s="232" t="s">
        <v>469</v>
      </c>
      <c r="D6" s="233">
        <v>1</v>
      </c>
      <c r="E6" s="234">
        <v>2950</v>
      </c>
      <c r="F6" s="235">
        <v>11</v>
      </c>
      <c r="G6" s="236">
        <f t="shared" si="0"/>
        <v>32450</v>
      </c>
      <c r="H6" s="232" t="s">
        <v>470</v>
      </c>
      <c r="I6" s="237"/>
      <c r="J6" s="237"/>
      <c r="K6" s="237"/>
      <c r="L6" s="237"/>
      <c r="M6" s="237"/>
      <c r="N6" s="237"/>
      <c r="O6" s="237"/>
      <c r="P6" s="237"/>
      <c r="Q6" s="237"/>
      <c r="R6" s="237"/>
      <c r="S6" s="237"/>
      <c r="T6" s="237"/>
      <c r="U6" s="237"/>
      <c r="V6" s="237"/>
      <c r="W6" s="237"/>
      <c r="X6" s="237"/>
      <c r="Y6" s="237"/>
      <c r="Z6" s="237"/>
    </row>
    <row r="7" spans="1:26" ht="65.25" customHeight="1">
      <c r="A7" s="232">
        <v>4</v>
      </c>
      <c r="B7" s="232" t="s">
        <v>340</v>
      </c>
      <c r="C7" s="232" t="s">
        <v>471</v>
      </c>
      <c r="D7" s="233">
        <v>1</v>
      </c>
      <c r="E7" s="234">
        <v>5100</v>
      </c>
      <c r="F7" s="235">
        <v>2</v>
      </c>
      <c r="G7" s="236">
        <f t="shared" si="0"/>
        <v>10200</v>
      </c>
      <c r="H7" s="232" t="s">
        <v>472</v>
      </c>
      <c r="I7" s="237"/>
      <c r="J7" s="237"/>
      <c r="K7" s="237"/>
      <c r="L7" s="237"/>
      <c r="M7" s="237"/>
      <c r="N7" s="237"/>
      <c r="O7" s="237"/>
      <c r="P7" s="237"/>
      <c r="Q7" s="237"/>
      <c r="R7" s="237"/>
      <c r="S7" s="237"/>
      <c r="T7" s="237"/>
      <c r="U7" s="237"/>
      <c r="V7" s="237"/>
      <c r="W7" s="237"/>
      <c r="X7" s="237"/>
      <c r="Y7" s="237"/>
      <c r="Z7" s="237"/>
    </row>
    <row r="8" spans="1:26" ht="111.75" customHeight="1">
      <c r="A8" s="232">
        <v>5</v>
      </c>
      <c r="B8" s="232" t="s">
        <v>340</v>
      </c>
      <c r="C8" s="232" t="s">
        <v>473</v>
      </c>
      <c r="D8" s="233">
        <v>1</v>
      </c>
      <c r="E8" s="234">
        <v>5380</v>
      </c>
      <c r="F8" s="235">
        <v>5</v>
      </c>
      <c r="G8" s="236">
        <f t="shared" si="0"/>
        <v>26900</v>
      </c>
      <c r="H8" s="232" t="s">
        <v>474</v>
      </c>
      <c r="I8" s="237"/>
      <c r="J8" s="237"/>
      <c r="K8" s="237"/>
      <c r="L8" s="237"/>
      <c r="M8" s="237"/>
      <c r="N8" s="237"/>
      <c r="O8" s="237"/>
      <c r="P8" s="237"/>
      <c r="Q8" s="237"/>
      <c r="R8" s="237"/>
      <c r="S8" s="237"/>
      <c r="T8" s="237"/>
      <c r="U8" s="237"/>
      <c r="V8" s="237"/>
      <c r="W8" s="237"/>
      <c r="X8" s="237"/>
      <c r="Y8" s="237"/>
      <c r="Z8" s="237"/>
    </row>
    <row r="9" spans="1:26" ht="63.75" customHeight="1">
      <c r="A9" s="232">
        <v>6</v>
      </c>
      <c r="B9" s="232" t="s">
        <v>360</v>
      </c>
      <c r="C9" s="232" t="s">
        <v>475</v>
      </c>
      <c r="D9" s="233">
        <v>1</v>
      </c>
      <c r="E9" s="234">
        <v>1500</v>
      </c>
      <c r="F9" s="235">
        <v>10</v>
      </c>
      <c r="G9" s="236">
        <f t="shared" si="0"/>
        <v>15000</v>
      </c>
      <c r="H9" s="232" t="s">
        <v>476</v>
      </c>
      <c r="I9" s="237"/>
      <c r="J9" s="237"/>
      <c r="K9" s="237"/>
      <c r="L9" s="237"/>
      <c r="M9" s="237"/>
      <c r="N9" s="237"/>
      <c r="O9" s="237"/>
      <c r="P9" s="237"/>
      <c r="Q9" s="237"/>
      <c r="R9" s="237"/>
      <c r="S9" s="237"/>
      <c r="T9" s="237"/>
      <c r="U9" s="237"/>
      <c r="V9" s="237"/>
      <c r="W9" s="237"/>
      <c r="X9" s="237"/>
      <c r="Y9" s="237"/>
      <c r="Z9" s="237"/>
    </row>
    <row r="10" spans="1:26" ht="76.5" customHeight="1">
      <c r="A10" s="232">
        <v>7</v>
      </c>
      <c r="B10" s="232" t="s">
        <v>360</v>
      </c>
      <c r="C10" s="232" t="s">
        <v>477</v>
      </c>
      <c r="D10" s="233">
        <v>1</v>
      </c>
      <c r="E10" s="234">
        <v>575</v>
      </c>
      <c r="F10" s="235">
        <v>15</v>
      </c>
      <c r="G10" s="236">
        <f t="shared" si="0"/>
        <v>8625</v>
      </c>
      <c r="H10" s="232" t="s">
        <v>478</v>
      </c>
      <c r="I10" s="237"/>
      <c r="J10" s="237"/>
      <c r="K10" s="237"/>
      <c r="L10" s="237"/>
      <c r="M10" s="237"/>
      <c r="N10" s="237"/>
      <c r="O10" s="237"/>
      <c r="P10" s="237"/>
      <c r="Q10" s="237"/>
      <c r="R10" s="237"/>
      <c r="S10" s="237"/>
      <c r="T10" s="237"/>
      <c r="U10" s="237"/>
      <c r="V10" s="237"/>
      <c r="W10" s="237"/>
      <c r="X10" s="237"/>
      <c r="Y10" s="237"/>
      <c r="Z10" s="237"/>
    </row>
    <row r="11" spans="1:26" ht="75" customHeight="1">
      <c r="A11" s="232">
        <v>8</v>
      </c>
      <c r="B11" s="232" t="s">
        <v>360</v>
      </c>
      <c r="C11" s="232" t="s">
        <v>479</v>
      </c>
      <c r="D11" s="233">
        <v>1</v>
      </c>
      <c r="E11" s="234">
        <v>240</v>
      </c>
      <c r="F11" s="235">
        <v>40</v>
      </c>
      <c r="G11" s="236">
        <f t="shared" si="0"/>
        <v>9600</v>
      </c>
      <c r="H11" s="232" t="s">
        <v>478</v>
      </c>
      <c r="I11" s="237"/>
      <c r="J11" s="237"/>
      <c r="K11" s="237"/>
      <c r="L11" s="237"/>
      <c r="M11" s="237"/>
      <c r="N11" s="237"/>
      <c r="O11" s="237"/>
      <c r="P11" s="237"/>
      <c r="Q11" s="237"/>
      <c r="R11" s="237"/>
      <c r="S11" s="237"/>
      <c r="T11" s="237"/>
      <c r="U11" s="237"/>
      <c r="V11" s="237"/>
      <c r="W11" s="237"/>
      <c r="X11" s="237"/>
      <c r="Y11" s="237"/>
      <c r="Z11" s="237"/>
    </row>
    <row r="12" spans="1:26" ht="78" customHeight="1">
      <c r="A12" s="232">
        <v>9</v>
      </c>
      <c r="B12" s="232" t="s">
        <v>360</v>
      </c>
      <c r="C12" s="232" t="s">
        <v>480</v>
      </c>
      <c r="D12" s="233">
        <v>1</v>
      </c>
      <c r="E12" s="234">
        <v>900</v>
      </c>
      <c r="F12" s="235">
        <v>15</v>
      </c>
      <c r="G12" s="236">
        <f t="shared" si="0"/>
        <v>13500</v>
      </c>
      <c r="H12" s="232" t="s">
        <v>478</v>
      </c>
      <c r="I12" s="237"/>
      <c r="J12" s="237"/>
      <c r="K12" s="237"/>
      <c r="L12" s="237"/>
      <c r="M12" s="237"/>
      <c r="N12" s="237"/>
      <c r="O12" s="237"/>
      <c r="P12" s="237"/>
      <c r="Q12" s="237"/>
      <c r="R12" s="237"/>
      <c r="S12" s="237"/>
      <c r="T12" s="237"/>
      <c r="U12" s="237"/>
      <c r="V12" s="237"/>
      <c r="W12" s="237"/>
      <c r="X12" s="237"/>
      <c r="Y12" s="237"/>
      <c r="Z12" s="237"/>
    </row>
    <row r="13" spans="1:26" ht="24" customHeight="1">
      <c r="A13" s="232">
        <v>10</v>
      </c>
      <c r="B13" s="232" t="s">
        <v>360</v>
      </c>
      <c r="C13" s="232" t="s">
        <v>567</v>
      </c>
      <c r="D13" s="233">
        <v>1</v>
      </c>
      <c r="E13" s="234">
        <v>600</v>
      </c>
      <c r="F13" s="235">
        <v>2</v>
      </c>
      <c r="G13" s="236">
        <f t="shared" si="0"/>
        <v>1200</v>
      </c>
      <c r="H13" s="232" t="s">
        <v>570</v>
      </c>
      <c r="I13" s="237"/>
      <c r="J13" s="237"/>
      <c r="K13" s="237"/>
      <c r="L13" s="237"/>
      <c r="M13" s="237"/>
      <c r="N13" s="237"/>
      <c r="O13" s="237"/>
      <c r="P13" s="237"/>
      <c r="Q13" s="237"/>
      <c r="R13" s="237"/>
      <c r="S13" s="237"/>
      <c r="T13" s="237"/>
      <c r="U13" s="237"/>
      <c r="V13" s="237"/>
      <c r="W13" s="237"/>
      <c r="X13" s="237"/>
      <c r="Y13" s="237"/>
      <c r="Z13" s="237"/>
    </row>
    <row r="14" spans="1:26" ht="24" customHeight="1">
      <c r="A14" s="232">
        <v>11</v>
      </c>
      <c r="B14" s="232" t="s">
        <v>340</v>
      </c>
      <c r="C14" s="232" t="s">
        <v>568</v>
      </c>
      <c r="D14" s="233">
        <v>1</v>
      </c>
      <c r="E14" s="234">
        <v>2500</v>
      </c>
      <c r="F14" s="235">
        <v>1</v>
      </c>
      <c r="G14" s="236">
        <v>2625</v>
      </c>
      <c r="H14" s="232" t="s">
        <v>571</v>
      </c>
      <c r="I14" s="237"/>
      <c r="J14" s="237"/>
      <c r="K14" s="237"/>
      <c r="L14" s="237"/>
      <c r="M14" s="237"/>
      <c r="N14" s="237"/>
      <c r="O14" s="237"/>
      <c r="P14" s="237"/>
      <c r="Q14" s="237"/>
      <c r="R14" s="237"/>
      <c r="S14" s="237"/>
      <c r="T14" s="237"/>
      <c r="U14" s="237"/>
      <c r="V14" s="237"/>
      <c r="W14" s="237"/>
      <c r="X14" s="237"/>
      <c r="Y14" s="237"/>
      <c r="Z14" s="237"/>
    </row>
    <row r="15" spans="1:26" ht="24" customHeight="1">
      <c r="A15" s="232">
        <v>12</v>
      </c>
      <c r="B15" s="232" t="s">
        <v>340</v>
      </c>
      <c r="C15" s="232" t="s">
        <v>569</v>
      </c>
      <c r="D15" s="233">
        <v>1</v>
      </c>
      <c r="E15" s="234">
        <v>1200</v>
      </c>
      <c r="F15" s="235">
        <v>3</v>
      </c>
      <c r="G15" s="236">
        <f t="shared" si="0"/>
        <v>3600</v>
      </c>
      <c r="H15" s="232" t="s">
        <v>572</v>
      </c>
      <c r="I15" s="237"/>
      <c r="J15" s="237"/>
      <c r="K15" s="237"/>
      <c r="L15" s="237"/>
      <c r="M15" s="237"/>
      <c r="N15" s="237"/>
      <c r="O15" s="237"/>
      <c r="P15" s="237"/>
      <c r="Q15" s="237"/>
      <c r="R15" s="237"/>
      <c r="S15" s="237"/>
      <c r="T15" s="237"/>
      <c r="U15" s="237"/>
      <c r="V15" s="237"/>
      <c r="W15" s="237"/>
      <c r="X15" s="237"/>
      <c r="Y15" s="237"/>
      <c r="Z15" s="237"/>
    </row>
    <row r="16" spans="1:26" ht="24" customHeight="1">
      <c r="A16" s="232">
        <v>13</v>
      </c>
      <c r="B16" s="232"/>
      <c r="C16" s="232"/>
      <c r="D16" s="233"/>
      <c r="E16" s="234"/>
      <c r="F16" s="235"/>
      <c r="G16" s="236">
        <f t="shared" si="0"/>
        <v>0</v>
      </c>
      <c r="H16" s="232"/>
      <c r="I16" s="237"/>
      <c r="J16" s="237"/>
      <c r="K16" s="237"/>
      <c r="L16" s="237"/>
      <c r="M16" s="237"/>
      <c r="N16" s="237"/>
      <c r="O16" s="237"/>
      <c r="P16" s="237"/>
      <c r="Q16" s="237"/>
      <c r="R16" s="237"/>
      <c r="S16" s="237"/>
      <c r="T16" s="237"/>
      <c r="U16" s="237"/>
      <c r="V16" s="237"/>
      <c r="W16" s="237"/>
      <c r="X16" s="237"/>
      <c r="Y16" s="237"/>
      <c r="Z16" s="237"/>
    </row>
    <row r="17" spans="1:26" ht="24" hidden="1" customHeight="1">
      <c r="A17" s="232">
        <v>14</v>
      </c>
      <c r="B17" s="232"/>
      <c r="C17" s="232"/>
      <c r="D17" s="233"/>
      <c r="E17" s="234"/>
      <c r="F17" s="235"/>
      <c r="G17" s="236">
        <f t="shared" si="0"/>
        <v>0</v>
      </c>
      <c r="H17" s="232"/>
      <c r="I17" s="237"/>
      <c r="J17" s="237"/>
      <c r="K17" s="237"/>
      <c r="L17" s="237"/>
      <c r="M17" s="237"/>
      <c r="N17" s="237"/>
      <c r="O17" s="237"/>
      <c r="P17" s="237"/>
      <c r="Q17" s="237"/>
      <c r="R17" s="237"/>
      <c r="S17" s="237"/>
      <c r="T17" s="237"/>
      <c r="U17" s="237"/>
      <c r="V17" s="237"/>
      <c r="W17" s="237"/>
      <c r="X17" s="237"/>
      <c r="Y17" s="237"/>
      <c r="Z17" s="237"/>
    </row>
    <row r="18" spans="1:26" ht="24" hidden="1" customHeight="1">
      <c r="A18" s="232">
        <v>15</v>
      </c>
      <c r="B18" s="232"/>
      <c r="C18" s="232"/>
      <c r="D18" s="233"/>
      <c r="E18" s="234"/>
      <c r="F18" s="235"/>
      <c r="G18" s="236">
        <f t="shared" si="0"/>
        <v>0</v>
      </c>
      <c r="H18" s="232"/>
      <c r="I18" s="237"/>
      <c r="J18" s="237"/>
      <c r="K18" s="237"/>
      <c r="L18" s="237"/>
      <c r="M18" s="237"/>
      <c r="N18" s="237"/>
      <c r="O18" s="237"/>
      <c r="P18" s="237"/>
      <c r="Q18" s="237"/>
      <c r="R18" s="237"/>
      <c r="S18" s="237"/>
      <c r="T18" s="237"/>
      <c r="U18" s="237"/>
      <c r="V18" s="237"/>
      <c r="W18" s="237"/>
      <c r="X18" s="237"/>
      <c r="Y18" s="237"/>
      <c r="Z18" s="237"/>
    </row>
    <row r="19" spans="1:26" ht="24" hidden="1" customHeight="1">
      <c r="A19" s="232">
        <v>16</v>
      </c>
      <c r="B19" s="232"/>
      <c r="C19" s="232"/>
      <c r="D19" s="233"/>
      <c r="E19" s="234"/>
      <c r="F19" s="235"/>
      <c r="G19" s="236">
        <f t="shared" si="0"/>
        <v>0</v>
      </c>
      <c r="H19" s="232"/>
      <c r="I19" s="237"/>
      <c r="J19" s="237"/>
      <c r="K19" s="237"/>
      <c r="L19" s="237"/>
      <c r="M19" s="237"/>
      <c r="N19" s="237"/>
      <c r="O19" s="237"/>
      <c r="P19" s="237"/>
      <c r="Q19" s="237"/>
      <c r="R19" s="237"/>
      <c r="S19" s="237"/>
      <c r="T19" s="237"/>
      <c r="U19" s="237"/>
      <c r="V19" s="237"/>
      <c r="W19" s="237"/>
      <c r="X19" s="237"/>
      <c r="Y19" s="237"/>
      <c r="Z19" s="237"/>
    </row>
    <row r="20" spans="1:26" ht="24" hidden="1" customHeight="1">
      <c r="A20" s="232">
        <v>17</v>
      </c>
      <c r="B20" s="232"/>
      <c r="C20" s="232"/>
      <c r="D20" s="233"/>
      <c r="E20" s="234"/>
      <c r="F20" s="235"/>
      <c r="G20" s="236">
        <f t="shared" si="0"/>
        <v>0</v>
      </c>
      <c r="H20" s="232"/>
      <c r="I20" s="237"/>
      <c r="J20" s="237"/>
      <c r="K20" s="237"/>
      <c r="L20" s="237"/>
      <c r="M20" s="237"/>
      <c r="N20" s="237"/>
      <c r="O20" s="237"/>
      <c r="P20" s="237"/>
      <c r="Q20" s="237"/>
      <c r="R20" s="237"/>
      <c r="S20" s="237"/>
      <c r="T20" s="237"/>
      <c r="U20" s="237"/>
      <c r="V20" s="237"/>
      <c r="W20" s="237"/>
      <c r="X20" s="237"/>
      <c r="Y20" s="237"/>
      <c r="Z20" s="237"/>
    </row>
    <row r="21" spans="1:26" ht="24" hidden="1" customHeight="1">
      <c r="A21" s="232">
        <v>18</v>
      </c>
      <c r="B21" s="232"/>
      <c r="C21" s="232"/>
      <c r="D21" s="233"/>
      <c r="E21" s="234"/>
      <c r="F21" s="235"/>
      <c r="G21" s="236">
        <f t="shared" si="0"/>
        <v>0</v>
      </c>
      <c r="H21" s="232"/>
      <c r="I21" s="237"/>
      <c r="J21" s="237"/>
      <c r="K21" s="237"/>
      <c r="L21" s="237"/>
      <c r="M21" s="237"/>
      <c r="N21" s="237"/>
      <c r="O21" s="237"/>
      <c r="P21" s="237"/>
      <c r="Q21" s="237"/>
      <c r="R21" s="237"/>
      <c r="S21" s="237"/>
      <c r="T21" s="237"/>
      <c r="U21" s="237"/>
      <c r="V21" s="237"/>
      <c r="W21" s="237"/>
      <c r="X21" s="237"/>
      <c r="Y21" s="237"/>
      <c r="Z21" s="237"/>
    </row>
    <row r="22" spans="1:26" ht="24" hidden="1" customHeight="1">
      <c r="A22" s="232">
        <v>19</v>
      </c>
      <c r="B22" s="232"/>
      <c r="C22" s="232"/>
      <c r="D22" s="233"/>
      <c r="E22" s="234"/>
      <c r="F22" s="235"/>
      <c r="G22" s="236">
        <f t="shared" si="0"/>
        <v>0</v>
      </c>
      <c r="H22" s="232"/>
      <c r="I22" s="237"/>
      <c r="J22" s="237"/>
      <c r="K22" s="237"/>
      <c r="L22" s="237"/>
      <c r="M22" s="237"/>
      <c r="N22" s="237"/>
      <c r="O22" s="237"/>
      <c r="P22" s="237"/>
      <c r="Q22" s="237"/>
      <c r="R22" s="237"/>
      <c r="S22" s="237"/>
      <c r="T22" s="237"/>
      <c r="U22" s="237"/>
      <c r="V22" s="237"/>
      <c r="W22" s="237"/>
      <c r="X22" s="237"/>
      <c r="Y22" s="237"/>
      <c r="Z22" s="237"/>
    </row>
    <row r="23" spans="1:26" ht="24" hidden="1" customHeight="1">
      <c r="A23" s="232">
        <v>20</v>
      </c>
      <c r="B23" s="232"/>
      <c r="C23" s="232"/>
      <c r="D23" s="233"/>
      <c r="E23" s="234"/>
      <c r="F23" s="235"/>
      <c r="G23" s="236">
        <f t="shared" si="0"/>
        <v>0</v>
      </c>
      <c r="H23" s="232"/>
      <c r="I23" s="237"/>
      <c r="J23" s="237"/>
      <c r="K23" s="237"/>
      <c r="L23" s="237"/>
      <c r="M23" s="237"/>
      <c r="N23" s="237"/>
      <c r="O23" s="237"/>
      <c r="P23" s="237"/>
      <c r="Q23" s="237"/>
      <c r="R23" s="237"/>
      <c r="S23" s="237"/>
      <c r="T23" s="237"/>
      <c r="U23" s="237"/>
      <c r="V23" s="237"/>
      <c r="W23" s="237"/>
      <c r="X23" s="237"/>
      <c r="Y23" s="237"/>
      <c r="Z23" s="237"/>
    </row>
    <row r="24" spans="1:26" ht="24" hidden="1" customHeight="1">
      <c r="A24" s="232">
        <v>21</v>
      </c>
      <c r="B24" s="232"/>
      <c r="C24" s="232"/>
      <c r="D24" s="233"/>
      <c r="E24" s="234"/>
      <c r="F24" s="235"/>
      <c r="G24" s="236">
        <f t="shared" si="0"/>
        <v>0</v>
      </c>
      <c r="H24" s="232"/>
      <c r="I24" s="237"/>
      <c r="J24" s="237"/>
      <c r="K24" s="237"/>
      <c r="L24" s="237"/>
      <c r="M24" s="237"/>
      <c r="N24" s="237"/>
      <c r="O24" s="237"/>
      <c r="P24" s="237"/>
      <c r="Q24" s="237"/>
      <c r="R24" s="237"/>
      <c r="S24" s="237"/>
      <c r="T24" s="237"/>
      <c r="U24" s="237"/>
      <c r="V24" s="237"/>
      <c r="W24" s="237"/>
      <c r="X24" s="237"/>
      <c r="Y24" s="237"/>
      <c r="Z24" s="237"/>
    </row>
    <row r="25" spans="1:26" ht="24" hidden="1" customHeight="1">
      <c r="A25" s="232">
        <v>22</v>
      </c>
      <c r="B25" s="232"/>
      <c r="C25" s="232"/>
      <c r="D25" s="233"/>
      <c r="E25" s="234"/>
      <c r="F25" s="235"/>
      <c r="G25" s="236">
        <f t="shared" si="0"/>
        <v>0</v>
      </c>
      <c r="H25" s="232"/>
      <c r="I25" s="237"/>
      <c r="J25" s="237"/>
      <c r="K25" s="237"/>
      <c r="L25" s="237"/>
      <c r="M25" s="237"/>
      <c r="N25" s="237"/>
      <c r="O25" s="237"/>
      <c r="P25" s="237"/>
      <c r="Q25" s="237"/>
      <c r="R25" s="237"/>
      <c r="S25" s="237"/>
      <c r="T25" s="237"/>
      <c r="U25" s="237"/>
      <c r="V25" s="237"/>
      <c r="W25" s="237"/>
      <c r="X25" s="237"/>
      <c r="Y25" s="237"/>
      <c r="Z25" s="237"/>
    </row>
    <row r="26" spans="1:26" ht="24" hidden="1" customHeight="1">
      <c r="A26" s="232">
        <v>23</v>
      </c>
      <c r="B26" s="232"/>
      <c r="C26" s="232"/>
      <c r="D26" s="233"/>
      <c r="E26" s="234"/>
      <c r="F26" s="235"/>
      <c r="G26" s="236">
        <f t="shared" si="0"/>
        <v>0</v>
      </c>
      <c r="H26" s="232"/>
      <c r="I26" s="237"/>
      <c r="J26" s="237"/>
      <c r="K26" s="237"/>
      <c r="L26" s="237"/>
      <c r="M26" s="237"/>
      <c r="N26" s="237"/>
      <c r="O26" s="237"/>
      <c r="P26" s="237"/>
      <c r="Q26" s="237"/>
      <c r="R26" s="237"/>
      <c r="S26" s="237"/>
      <c r="T26" s="237"/>
      <c r="U26" s="237"/>
      <c r="V26" s="237"/>
      <c r="W26" s="237"/>
      <c r="X26" s="237"/>
      <c r="Y26" s="237"/>
      <c r="Z26" s="237"/>
    </row>
    <row r="27" spans="1:26" ht="24" hidden="1" customHeight="1">
      <c r="A27" s="232">
        <v>24</v>
      </c>
      <c r="B27" s="232"/>
      <c r="C27" s="232"/>
      <c r="D27" s="233"/>
      <c r="E27" s="234"/>
      <c r="F27" s="235"/>
      <c r="G27" s="236">
        <f t="shared" si="0"/>
        <v>0</v>
      </c>
      <c r="H27" s="232"/>
      <c r="I27" s="237"/>
      <c r="J27" s="237"/>
      <c r="K27" s="237"/>
      <c r="L27" s="237"/>
      <c r="M27" s="237"/>
      <c r="N27" s="237"/>
      <c r="O27" s="237"/>
      <c r="P27" s="237"/>
      <c r="Q27" s="237"/>
      <c r="R27" s="237"/>
      <c r="S27" s="237"/>
      <c r="T27" s="237"/>
      <c r="U27" s="237"/>
      <c r="V27" s="237"/>
      <c r="W27" s="237"/>
      <c r="X27" s="237"/>
      <c r="Y27" s="237"/>
      <c r="Z27" s="237"/>
    </row>
    <row r="28" spans="1:26" ht="24" hidden="1" customHeight="1">
      <c r="A28" s="232">
        <v>25</v>
      </c>
      <c r="B28" s="232"/>
      <c r="C28" s="232"/>
      <c r="D28" s="233"/>
      <c r="E28" s="234"/>
      <c r="F28" s="235"/>
      <c r="G28" s="236">
        <f t="shared" si="0"/>
        <v>0</v>
      </c>
      <c r="H28" s="232"/>
      <c r="I28" s="237"/>
      <c r="J28" s="237"/>
      <c r="K28" s="237"/>
      <c r="L28" s="237"/>
      <c r="M28" s="237"/>
      <c r="N28" s="237"/>
      <c r="O28" s="237"/>
      <c r="P28" s="237"/>
      <c r="Q28" s="237"/>
      <c r="R28" s="237"/>
      <c r="S28" s="237"/>
      <c r="T28" s="237"/>
      <c r="U28" s="237"/>
      <c r="V28" s="237"/>
      <c r="W28" s="237"/>
      <c r="X28" s="237"/>
      <c r="Y28" s="237"/>
      <c r="Z28" s="237"/>
    </row>
    <row r="29" spans="1:26" ht="24" hidden="1" customHeight="1">
      <c r="A29" s="232">
        <v>26</v>
      </c>
      <c r="B29" s="232"/>
      <c r="C29" s="232"/>
      <c r="D29" s="233"/>
      <c r="E29" s="234"/>
      <c r="F29" s="235"/>
      <c r="G29" s="236">
        <f t="shared" si="0"/>
        <v>0</v>
      </c>
      <c r="H29" s="232"/>
      <c r="I29" s="237"/>
      <c r="J29" s="237"/>
      <c r="K29" s="237"/>
      <c r="L29" s="237"/>
      <c r="M29" s="237"/>
      <c r="N29" s="237"/>
      <c r="O29" s="237"/>
      <c r="P29" s="237"/>
      <c r="Q29" s="237"/>
      <c r="R29" s="237"/>
      <c r="S29" s="237"/>
      <c r="T29" s="237"/>
      <c r="U29" s="237"/>
      <c r="V29" s="237"/>
      <c r="W29" s="237"/>
      <c r="X29" s="237"/>
      <c r="Y29" s="237"/>
      <c r="Z29" s="237"/>
    </row>
    <row r="30" spans="1:26" ht="24" hidden="1" customHeight="1">
      <c r="A30" s="232">
        <v>27</v>
      </c>
      <c r="B30" s="232"/>
      <c r="C30" s="232"/>
      <c r="D30" s="233"/>
      <c r="E30" s="234"/>
      <c r="F30" s="235"/>
      <c r="G30" s="236">
        <f t="shared" si="0"/>
        <v>0</v>
      </c>
      <c r="H30" s="232"/>
      <c r="I30" s="237"/>
      <c r="J30" s="237"/>
      <c r="K30" s="237"/>
      <c r="L30" s="237"/>
      <c r="M30" s="237"/>
      <c r="N30" s="237"/>
      <c r="O30" s="237"/>
      <c r="P30" s="237"/>
      <c r="Q30" s="237"/>
      <c r="R30" s="237"/>
      <c r="S30" s="237"/>
      <c r="T30" s="237"/>
      <c r="U30" s="237"/>
      <c r="V30" s="237"/>
      <c r="W30" s="237"/>
      <c r="X30" s="237"/>
      <c r="Y30" s="237"/>
      <c r="Z30" s="237"/>
    </row>
    <row r="31" spans="1:26" ht="24" hidden="1" customHeight="1">
      <c r="A31" s="232">
        <v>28</v>
      </c>
      <c r="B31" s="232"/>
      <c r="C31" s="232"/>
      <c r="D31" s="233"/>
      <c r="E31" s="234"/>
      <c r="F31" s="235"/>
      <c r="G31" s="236">
        <f t="shared" si="0"/>
        <v>0</v>
      </c>
      <c r="H31" s="232"/>
      <c r="I31" s="237"/>
      <c r="J31" s="237"/>
      <c r="K31" s="237"/>
      <c r="L31" s="237"/>
      <c r="M31" s="237"/>
      <c r="N31" s="237"/>
      <c r="O31" s="237"/>
      <c r="P31" s="237"/>
      <c r="Q31" s="237"/>
      <c r="R31" s="237"/>
      <c r="S31" s="237"/>
      <c r="T31" s="237"/>
      <c r="U31" s="237"/>
      <c r="V31" s="237"/>
      <c r="W31" s="237"/>
      <c r="X31" s="237"/>
      <c r="Y31" s="237"/>
      <c r="Z31" s="237"/>
    </row>
    <row r="32" spans="1:26" ht="24" hidden="1" customHeight="1">
      <c r="A32" s="232">
        <v>29</v>
      </c>
      <c r="B32" s="232"/>
      <c r="C32" s="232"/>
      <c r="D32" s="233"/>
      <c r="E32" s="234"/>
      <c r="F32" s="235"/>
      <c r="G32" s="236">
        <f t="shared" si="0"/>
        <v>0</v>
      </c>
      <c r="H32" s="232"/>
      <c r="I32" s="237"/>
      <c r="J32" s="237"/>
      <c r="K32" s="237"/>
      <c r="L32" s="237"/>
      <c r="M32" s="237"/>
      <c r="N32" s="237"/>
      <c r="O32" s="237"/>
      <c r="P32" s="237"/>
      <c r="Q32" s="237"/>
      <c r="R32" s="237"/>
      <c r="S32" s="237"/>
      <c r="T32" s="237"/>
      <c r="U32" s="237"/>
      <c r="V32" s="237"/>
      <c r="W32" s="237"/>
      <c r="X32" s="237"/>
      <c r="Y32" s="237"/>
      <c r="Z32" s="237"/>
    </row>
    <row r="33" spans="1:26" ht="24" hidden="1" customHeight="1">
      <c r="A33" s="232">
        <v>30</v>
      </c>
      <c r="B33" s="232"/>
      <c r="C33" s="232"/>
      <c r="D33" s="233"/>
      <c r="E33" s="234"/>
      <c r="F33" s="235"/>
      <c r="G33" s="236">
        <f t="shared" si="0"/>
        <v>0</v>
      </c>
      <c r="H33" s="232"/>
      <c r="I33" s="237"/>
      <c r="J33" s="237"/>
      <c r="K33" s="237"/>
      <c r="L33" s="237"/>
      <c r="M33" s="237"/>
      <c r="N33" s="237"/>
      <c r="O33" s="237"/>
      <c r="P33" s="237"/>
      <c r="Q33" s="237"/>
      <c r="R33" s="237"/>
      <c r="S33" s="237"/>
      <c r="T33" s="237"/>
      <c r="U33" s="237"/>
      <c r="V33" s="237"/>
      <c r="W33" s="237"/>
      <c r="X33" s="237"/>
      <c r="Y33" s="237"/>
      <c r="Z33" s="237"/>
    </row>
    <row r="34" spans="1:26" ht="24" hidden="1" customHeight="1">
      <c r="A34" s="232">
        <v>31</v>
      </c>
      <c r="B34" s="232"/>
      <c r="C34" s="232"/>
      <c r="D34" s="233"/>
      <c r="E34" s="234"/>
      <c r="F34" s="235"/>
      <c r="G34" s="236">
        <f t="shared" si="0"/>
        <v>0</v>
      </c>
      <c r="H34" s="232"/>
      <c r="I34" s="237"/>
      <c r="J34" s="237"/>
      <c r="K34" s="237"/>
      <c r="L34" s="237"/>
      <c r="M34" s="237"/>
      <c r="N34" s="237"/>
      <c r="O34" s="237"/>
      <c r="P34" s="237"/>
      <c r="Q34" s="237"/>
      <c r="R34" s="237"/>
      <c r="S34" s="237"/>
      <c r="T34" s="237"/>
      <c r="U34" s="237"/>
      <c r="V34" s="237"/>
      <c r="W34" s="237"/>
      <c r="X34" s="237"/>
      <c r="Y34" s="237"/>
      <c r="Z34" s="237"/>
    </row>
    <row r="35" spans="1:26" ht="24" hidden="1" customHeight="1">
      <c r="A35" s="232">
        <v>32</v>
      </c>
      <c r="B35" s="232"/>
      <c r="C35" s="232"/>
      <c r="D35" s="233"/>
      <c r="E35" s="234"/>
      <c r="F35" s="235"/>
      <c r="G35" s="236">
        <f t="shared" si="0"/>
        <v>0</v>
      </c>
      <c r="H35" s="232"/>
      <c r="I35" s="237"/>
      <c r="J35" s="237"/>
      <c r="K35" s="237"/>
      <c r="L35" s="237"/>
      <c r="M35" s="237"/>
      <c r="N35" s="237"/>
      <c r="O35" s="237"/>
      <c r="P35" s="237"/>
      <c r="Q35" s="237"/>
      <c r="R35" s="237"/>
      <c r="S35" s="237"/>
      <c r="T35" s="237"/>
      <c r="U35" s="237"/>
      <c r="V35" s="237"/>
      <c r="W35" s="237"/>
      <c r="X35" s="237"/>
      <c r="Y35" s="237"/>
      <c r="Z35" s="237"/>
    </row>
    <row r="36" spans="1:26" ht="24" hidden="1" customHeight="1">
      <c r="A36" s="232">
        <v>33</v>
      </c>
      <c r="B36" s="232"/>
      <c r="C36" s="232"/>
      <c r="D36" s="233"/>
      <c r="E36" s="234"/>
      <c r="F36" s="235"/>
      <c r="G36" s="236">
        <f t="shared" si="0"/>
        <v>0</v>
      </c>
      <c r="H36" s="232"/>
      <c r="I36" s="237"/>
      <c r="J36" s="237"/>
      <c r="K36" s="237"/>
      <c r="L36" s="237"/>
      <c r="M36" s="237"/>
      <c r="N36" s="237"/>
      <c r="O36" s="237"/>
      <c r="P36" s="237"/>
      <c r="Q36" s="237"/>
      <c r="R36" s="237"/>
      <c r="S36" s="237"/>
      <c r="T36" s="237"/>
      <c r="U36" s="237"/>
      <c r="V36" s="237"/>
      <c r="W36" s="237"/>
      <c r="X36" s="237"/>
      <c r="Y36" s="237"/>
      <c r="Z36" s="237"/>
    </row>
    <row r="37" spans="1:26" ht="24" hidden="1" customHeight="1">
      <c r="A37" s="232">
        <v>34</v>
      </c>
      <c r="B37" s="232"/>
      <c r="C37" s="232"/>
      <c r="D37" s="233"/>
      <c r="E37" s="234"/>
      <c r="F37" s="235"/>
      <c r="G37" s="236">
        <f t="shared" si="0"/>
        <v>0</v>
      </c>
      <c r="H37" s="232"/>
      <c r="I37" s="237"/>
      <c r="J37" s="237"/>
      <c r="K37" s="237"/>
      <c r="L37" s="237"/>
      <c r="M37" s="237"/>
      <c r="N37" s="237"/>
      <c r="O37" s="237"/>
      <c r="P37" s="237"/>
      <c r="Q37" s="237"/>
      <c r="R37" s="237"/>
      <c r="S37" s="237"/>
      <c r="T37" s="237"/>
      <c r="U37" s="237"/>
      <c r="V37" s="237"/>
      <c r="W37" s="237"/>
      <c r="X37" s="237"/>
      <c r="Y37" s="237"/>
      <c r="Z37" s="237"/>
    </row>
    <row r="38" spans="1:26" ht="24" hidden="1" customHeight="1">
      <c r="A38" s="232">
        <v>35</v>
      </c>
      <c r="B38" s="232"/>
      <c r="C38" s="232"/>
      <c r="D38" s="233"/>
      <c r="E38" s="234"/>
      <c r="F38" s="235"/>
      <c r="G38" s="236">
        <f t="shared" si="0"/>
        <v>0</v>
      </c>
      <c r="H38" s="232"/>
      <c r="I38" s="237"/>
      <c r="J38" s="237"/>
      <c r="K38" s="237"/>
      <c r="L38" s="237"/>
      <c r="M38" s="237"/>
      <c r="N38" s="237"/>
      <c r="O38" s="237"/>
      <c r="P38" s="237"/>
      <c r="Q38" s="237"/>
      <c r="R38" s="237"/>
      <c r="S38" s="237"/>
      <c r="T38" s="237"/>
      <c r="U38" s="237"/>
      <c r="V38" s="237"/>
      <c r="W38" s="237"/>
      <c r="X38" s="237"/>
      <c r="Y38" s="237"/>
      <c r="Z38" s="237"/>
    </row>
    <row r="39" spans="1:26" ht="24" hidden="1" customHeight="1">
      <c r="A39" s="232">
        <v>36</v>
      </c>
      <c r="B39" s="232"/>
      <c r="C39" s="232"/>
      <c r="D39" s="233"/>
      <c r="E39" s="234"/>
      <c r="F39" s="235"/>
      <c r="G39" s="236">
        <f t="shared" si="0"/>
        <v>0</v>
      </c>
      <c r="H39" s="232"/>
      <c r="I39" s="237"/>
      <c r="J39" s="237"/>
      <c r="K39" s="237"/>
      <c r="L39" s="237"/>
      <c r="M39" s="237"/>
      <c r="N39" s="237"/>
      <c r="O39" s="237"/>
      <c r="P39" s="237"/>
      <c r="Q39" s="237"/>
      <c r="R39" s="237"/>
      <c r="S39" s="237"/>
      <c r="T39" s="237"/>
      <c r="U39" s="237"/>
      <c r="V39" s="237"/>
      <c r="W39" s="237"/>
      <c r="X39" s="237"/>
      <c r="Y39" s="237"/>
      <c r="Z39" s="237"/>
    </row>
    <row r="40" spans="1:26" ht="24" hidden="1" customHeight="1">
      <c r="A40" s="232">
        <v>37</v>
      </c>
      <c r="B40" s="232"/>
      <c r="C40" s="232"/>
      <c r="D40" s="233"/>
      <c r="E40" s="234"/>
      <c r="F40" s="235"/>
      <c r="G40" s="236">
        <f t="shared" si="0"/>
        <v>0</v>
      </c>
      <c r="H40" s="232"/>
      <c r="I40" s="237"/>
      <c r="J40" s="237"/>
      <c r="K40" s="237"/>
      <c r="L40" s="237"/>
      <c r="M40" s="237"/>
      <c r="N40" s="237"/>
      <c r="O40" s="237"/>
      <c r="P40" s="237"/>
      <c r="Q40" s="237"/>
      <c r="R40" s="237"/>
      <c r="S40" s="237"/>
      <c r="T40" s="237"/>
      <c r="U40" s="237"/>
      <c r="V40" s="237"/>
      <c r="W40" s="237"/>
      <c r="X40" s="237"/>
      <c r="Y40" s="237"/>
      <c r="Z40" s="237"/>
    </row>
    <row r="41" spans="1:26" ht="24" hidden="1" customHeight="1">
      <c r="A41" s="232">
        <v>38</v>
      </c>
      <c r="B41" s="232"/>
      <c r="C41" s="232"/>
      <c r="D41" s="233"/>
      <c r="E41" s="234"/>
      <c r="F41" s="235"/>
      <c r="G41" s="236">
        <f t="shared" si="0"/>
        <v>0</v>
      </c>
      <c r="H41" s="232"/>
      <c r="I41" s="237"/>
      <c r="J41" s="237"/>
      <c r="K41" s="237"/>
      <c r="L41" s="237"/>
      <c r="M41" s="237"/>
      <c r="N41" s="237"/>
      <c r="O41" s="237"/>
      <c r="P41" s="237"/>
      <c r="Q41" s="237"/>
      <c r="R41" s="237"/>
      <c r="S41" s="237"/>
      <c r="T41" s="237"/>
      <c r="U41" s="237"/>
      <c r="V41" s="237"/>
      <c r="W41" s="237"/>
      <c r="X41" s="237"/>
      <c r="Y41" s="237"/>
      <c r="Z41" s="237"/>
    </row>
    <row r="42" spans="1:26" ht="24" hidden="1" customHeight="1">
      <c r="A42" s="232">
        <v>39</v>
      </c>
      <c r="B42" s="232"/>
      <c r="C42" s="232"/>
      <c r="D42" s="233"/>
      <c r="E42" s="234"/>
      <c r="F42" s="235"/>
      <c r="G42" s="236">
        <f t="shared" si="0"/>
        <v>0</v>
      </c>
      <c r="H42" s="232"/>
      <c r="I42" s="237"/>
      <c r="J42" s="237"/>
      <c r="K42" s="237"/>
      <c r="L42" s="237"/>
      <c r="M42" s="237"/>
      <c r="N42" s="237"/>
      <c r="O42" s="237"/>
      <c r="P42" s="237"/>
      <c r="Q42" s="237"/>
      <c r="R42" s="237"/>
      <c r="S42" s="237"/>
      <c r="T42" s="237"/>
      <c r="U42" s="237"/>
      <c r="V42" s="237"/>
      <c r="W42" s="237"/>
      <c r="X42" s="237"/>
      <c r="Y42" s="237"/>
      <c r="Z42" s="237"/>
    </row>
    <row r="43" spans="1:26" ht="24" hidden="1" customHeight="1">
      <c r="A43" s="232">
        <v>40</v>
      </c>
      <c r="B43" s="232"/>
      <c r="C43" s="232"/>
      <c r="D43" s="233"/>
      <c r="E43" s="234"/>
      <c r="F43" s="235"/>
      <c r="G43" s="236">
        <f t="shared" si="0"/>
        <v>0</v>
      </c>
      <c r="H43" s="232"/>
      <c r="I43" s="237"/>
      <c r="J43" s="237"/>
      <c r="K43" s="237"/>
      <c r="L43" s="237"/>
      <c r="M43" s="237"/>
      <c r="N43" s="237"/>
      <c r="O43" s="237"/>
      <c r="P43" s="237"/>
      <c r="Q43" s="237"/>
      <c r="R43" s="237"/>
      <c r="S43" s="237"/>
      <c r="T43" s="237"/>
      <c r="U43" s="237"/>
      <c r="V43" s="237"/>
      <c r="W43" s="237"/>
      <c r="X43" s="237"/>
      <c r="Y43" s="237"/>
      <c r="Z43" s="237"/>
    </row>
    <row r="44" spans="1:26" ht="24" hidden="1" customHeight="1">
      <c r="A44" s="232">
        <v>41</v>
      </c>
      <c r="B44" s="232"/>
      <c r="C44" s="232"/>
      <c r="D44" s="233"/>
      <c r="E44" s="234"/>
      <c r="F44" s="235"/>
      <c r="G44" s="236">
        <f t="shared" si="0"/>
        <v>0</v>
      </c>
      <c r="H44" s="232"/>
      <c r="I44" s="237"/>
      <c r="J44" s="237"/>
      <c r="K44" s="237"/>
      <c r="L44" s="237"/>
      <c r="M44" s="237"/>
      <c r="N44" s="237"/>
      <c r="O44" s="237"/>
      <c r="P44" s="237"/>
      <c r="Q44" s="237"/>
      <c r="R44" s="237"/>
      <c r="S44" s="237"/>
      <c r="T44" s="237"/>
      <c r="U44" s="237"/>
      <c r="V44" s="237"/>
      <c r="W44" s="237"/>
      <c r="X44" s="237"/>
      <c r="Y44" s="237"/>
      <c r="Z44" s="237"/>
    </row>
    <row r="45" spans="1:26" ht="24" hidden="1" customHeight="1">
      <c r="A45" s="232">
        <v>42</v>
      </c>
      <c r="B45" s="232"/>
      <c r="C45" s="232"/>
      <c r="D45" s="233"/>
      <c r="E45" s="234"/>
      <c r="F45" s="235"/>
      <c r="G45" s="236">
        <f t="shared" si="0"/>
        <v>0</v>
      </c>
      <c r="H45" s="232"/>
      <c r="I45" s="237"/>
      <c r="J45" s="237"/>
      <c r="K45" s="237"/>
      <c r="L45" s="237"/>
      <c r="M45" s="237"/>
      <c r="N45" s="237"/>
      <c r="O45" s="237"/>
      <c r="P45" s="237"/>
      <c r="Q45" s="237"/>
      <c r="R45" s="237"/>
      <c r="S45" s="237"/>
      <c r="T45" s="237"/>
      <c r="U45" s="237"/>
      <c r="V45" s="237"/>
      <c r="W45" s="237"/>
      <c r="X45" s="237"/>
      <c r="Y45" s="237"/>
      <c r="Z45" s="237"/>
    </row>
    <row r="46" spans="1:26" ht="24" hidden="1" customHeight="1">
      <c r="A46" s="232">
        <v>43</v>
      </c>
      <c r="B46" s="232"/>
      <c r="C46" s="232"/>
      <c r="D46" s="233"/>
      <c r="E46" s="234"/>
      <c r="F46" s="235"/>
      <c r="G46" s="236">
        <f t="shared" si="0"/>
        <v>0</v>
      </c>
      <c r="H46" s="232"/>
      <c r="I46" s="237"/>
      <c r="J46" s="237"/>
      <c r="K46" s="237"/>
      <c r="L46" s="237"/>
      <c r="M46" s="237"/>
      <c r="N46" s="237"/>
      <c r="O46" s="237"/>
      <c r="P46" s="237"/>
      <c r="Q46" s="237"/>
      <c r="R46" s="237"/>
      <c r="S46" s="237"/>
      <c r="T46" s="237"/>
      <c r="U46" s="237"/>
      <c r="V46" s="237"/>
      <c r="W46" s="237"/>
      <c r="X46" s="237"/>
      <c r="Y46" s="237"/>
      <c r="Z46" s="237"/>
    </row>
    <row r="47" spans="1:26" ht="24" hidden="1" customHeight="1">
      <c r="A47" s="232">
        <v>44</v>
      </c>
      <c r="B47" s="232"/>
      <c r="C47" s="232"/>
      <c r="D47" s="233"/>
      <c r="E47" s="234"/>
      <c r="F47" s="235"/>
      <c r="G47" s="236">
        <f t="shared" si="0"/>
        <v>0</v>
      </c>
      <c r="H47" s="232"/>
      <c r="I47" s="237"/>
      <c r="J47" s="237"/>
      <c r="K47" s="237"/>
      <c r="L47" s="237"/>
      <c r="M47" s="237"/>
      <c r="N47" s="237"/>
      <c r="O47" s="237"/>
      <c r="P47" s="237"/>
      <c r="Q47" s="237"/>
      <c r="R47" s="237"/>
      <c r="S47" s="237"/>
      <c r="T47" s="237"/>
      <c r="U47" s="237"/>
      <c r="V47" s="237"/>
      <c r="W47" s="237"/>
      <c r="X47" s="237"/>
      <c r="Y47" s="237"/>
      <c r="Z47" s="237"/>
    </row>
    <row r="48" spans="1:26" ht="24" hidden="1" customHeight="1">
      <c r="A48" s="232">
        <v>45</v>
      </c>
      <c r="B48" s="232"/>
      <c r="C48" s="232"/>
      <c r="D48" s="233"/>
      <c r="E48" s="234"/>
      <c r="F48" s="235"/>
      <c r="G48" s="236">
        <f t="shared" si="0"/>
        <v>0</v>
      </c>
      <c r="H48" s="232"/>
      <c r="I48" s="237"/>
      <c r="J48" s="237"/>
      <c r="K48" s="237"/>
      <c r="L48" s="237"/>
      <c r="M48" s="237"/>
      <c r="N48" s="237"/>
      <c r="O48" s="237"/>
      <c r="P48" s="237"/>
      <c r="Q48" s="237"/>
      <c r="R48" s="237"/>
      <c r="S48" s="237"/>
      <c r="T48" s="237"/>
      <c r="U48" s="237"/>
      <c r="V48" s="237"/>
      <c r="W48" s="237"/>
      <c r="X48" s="237"/>
      <c r="Y48" s="237"/>
      <c r="Z48" s="237"/>
    </row>
    <row r="49" spans="1:26" ht="24" hidden="1" customHeight="1">
      <c r="A49" s="232">
        <v>46</v>
      </c>
      <c r="B49" s="232"/>
      <c r="C49" s="232"/>
      <c r="D49" s="233"/>
      <c r="E49" s="234"/>
      <c r="F49" s="235"/>
      <c r="G49" s="236">
        <f t="shared" si="0"/>
        <v>0</v>
      </c>
      <c r="H49" s="232"/>
      <c r="I49" s="237"/>
      <c r="J49" s="237"/>
      <c r="K49" s="237"/>
      <c r="L49" s="237"/>
      <c r="M49" s="237"/>
      <c r="N49" s="237"/>
      <c r="O49" s="237"/>
      <c r="P49" s="237"/>
      <c r="Q49" s="237"/>
      <c r="R49" s="237"/>
      <c r="S49" s="237"/>
      <c r="T49" s="237"/>
      <c r="U49" s="237"/>
      <c r="V49" s="237"/>
      <c r="W49" s="237"/>
      <c r="X49" s="237"/>
      <c r="Y49" s="237"/>
      <c r="Z49" s="237"/>
    </row>
    <row r="50" spans="1:26" ht="24" hidden="1" customHeight="1">
      <c r="A50" s="232">
        <v>47</v>
      </c>
      <c r="B50" s="232"/>
      <c r="C50" s="232"/>
      <c r="D50" s="233"/>
      <c r="E50" s="234"/>
      <c r="F50" s="235"/>
      <c r="G50" s="236">
        <f t="shared" si="0"/>
        <v>0</v>
      </c>
      <c r="H50" s="232"/>
      <c r="I50" s="237"/>
      <c r="J50" s="237"/>
      <c r="K50" s="237"/>
      <c r="L50" s="237"/>
      <c r="M50" s="237"/>
      <c r="N50" s="237"/>
      <c r="O50" s="237"/>
      <c r="P50" s="237"/>
      <c r="Q50" s="237"/>
      <c r="R50" s="237"/>
      <c r="S50" s="237"/>
      <c r="T50" s="237"/>
      <c r="U50" s="237"/>
      <c r="V50" s="237"/>
      <c r="W50" s="237"/>
      <c r="X50" s="237"/>
      <c r="Y50" s="237"/>
      <c r="Z50" s="237"/>
    </row>
    <row r="51" spans="1:26" ht="24" hidden="1" customHeight="1">
      <c r="A51" s="232">
        <v>48</v>
      </c>
      <c r="B51" s="232"/>
      <c r="C51" s="232"/>
      <c r="D51" s="233"/>
      <c r="E51" s="234"/>
      <c r="F51" s="235"/>
      <c r="G51" s="236">
        <f t="shared" si="0"/>
        <v>0</v>
      </c>
      <c r="H51" s="232"/>
      <c r="I51" s="237"/>
      <c r="J51" s="237"/>
      <c r="K51" s="237"/>
      <c r="L51" s="237"/>
      <c r="M51" s="237"/>
      <c r="N51" s="237"/>
      <c r="O51" s="237"/>
      <c r="P51" s="237"/>
      <c r="Q51" s="237"/>
      <c r="R51" s="237"/>
      <c r="S51" s="237"/>
      <c r="T51" s="237"/>
      <c r="U51" s="237"/>
      <c r="V51" s="237"/>
      <c r="W51" s="237"/>
      <c r="X51" s="237"/>
      <c r="Y51" s="237"/>
      <c r="Z51" s="237"/>
    </row>
    <row r="52" spans="1:26" ht="24" hidden="1" customHeight="1">
      <c r="A52" s="232">
        <v>49</v>
      </c>
      <c r="B52" s="232"/>
      <c r="C52" s="232"/>
      <c r="D52" s="233"/>
      <c r="E52" s="234"/>
      <c r="F52" s="235"/>
      <c r="G52" s="236">
        <f t="shared" si="0"/>
        <v>0</v>
      </c>
      <c r="H52" s="232"/>
      <c r="I52" s="237"/>
      <c r="J52" s="237"/>
      <c r="K52" s="237"/>
      <c r="L52" s="237"/>
      <c r="M52" s="237"/>
      <c r="N52" s="237"/>
      <c r="O52" s="237"/>
      <c r="P52" s="237"/>
      <c r="Q52" s="237"/>
      <c r="R52" s="237"/>
      <c r="S52" s="237"/>
      <c r="T52" s="237"/>
      <c r="U52" s="237"/>
      <c r="V52" s="237"/>
      <c r="W52" s="237"/>
      <c r="X52" s="237"/>
      <c r="Y52" s="237"/>
      <c r="Z52" s="237"/>
    </row>
    <row r="53" spans="1:26" ht="24" hidden="1" customHeight="1">
      <c r="A53" s="232">
        <v>50</v>
      </c>
      <c r="B53" s="232"/>
      <c r="C53" s="232"/>
      <c r="D53" s="233"/>
      <c r="E53" s="234"/>
      <c r="F53" s="235"/>
      <c r="G53" s="236">
        <f t="shared" si="0"/>
        <v>0</v>
      </c>
      <c r="H53" s="232"/>
      <c r="I53" s="237"/>
      <c r="J53" s="237"/>
      <c r="K53" s="237"/>
      <c r="L53" s="237"/>
      <c r="M53" s="237"/>
      <c r="N53" s="237"/>
      <c r="O53" s="237"/>
      <c r="P53" s="237"/>
      <c r="Q53" s="237"/>
      <c r="R53" s="237"/>
      <c r="S53" s="237"/>
      <c r="T53" s="237"/>
      <c r="U53" s="237"/>
      <c r="V53" s="237"/>
      <c r="W53" s="237"/>
      <c r="X53" s="237"/>
      <c r="Y53" s="237"/>
      <c r="Z53" s="237"/>
    </row>
    <row r="54" spans="1:26" ht="24" hidden="1" customHeight="1">
      <c r="A54" s="232">
        <v>51</v>
      </c>
      <c r="B54" s="232"/>
      <c r="C54" s="232"/>
      <c r="D54" s="233"/>
      <c r="E54" s="234"/>
      <c r="F54" s="235"/>
      <c r="G54" s="236">
        <f t="shared" si="0"/>
        <v>0</v>
      </c>
      <c r="H54" s="232"/>
      <c r="I54" s="237"/>
      <c r="J54" s="237"/>
      <c r="K54" s="237"/>
      <c r="L54" s="237"/>
      <c r="M54" s="237"/>
      <c r="N54" s="237"/>
      <c r="O54" s="237"/>
      <c r="P54" s="237"/>
      <c r="Q54" s="237"/>
      <c r="R54" s="237"/>
      <c r="S54" s="237"/>
      <c r="T54" s="237"/>
      <c r="U54" s="237"/>
      <c r="V54" s="237"/>
      <c r="W54" s="237"/>
      <c r="X54" s="237"/>
      <c r="Y54" s="237"/>
      <c r="Z54" s="237"/>
    </row>
    <row r="55" spans="1:26" ht="24" hidden="1" customHeight="1">
      <c r="A55" s="232">
        <v>52</v>
      </c>
      <c r="B55" s="232"/>
      <c r="C55" s="232"/>
      <c r="D55" s="233"/>
      <c r="E55" s="234"/>
      <c r="F55" s="235"/>
      <c r="G55" s="236">
        <f t="shared" si="0"/>
        <v>0</v>
      </c>
      <c r="H55" s="232"/>
      <c r="I55" s="237"/>
      <c r="J55" s="237"/>
      <c r="K55" s="237"/>
      <c r="L55" s="237"/>
      <c r="M55" s="237"/>
      <c r="N55" s="237"/>
      <c r="O55" s="237"/>
      <c r="P55" s="237"/>
      <c r="Q55" s="237"/>
      <c r="R55" s="237"/>
      <c r="S55" s="237"/>
      <c r="T55" s="237"/>
      <c r="U55" s="237"/>
      <c r="V55" s="237"/>
      <c r="W55" s="237"/>
      <c r="X55" s="237"/>
      <c r="Y55" s="237"/>
      <c r="Z55" s="237"/>
    </row>
    <row r="56" spans="1:26" ht="24" hidden="1" customHeight="1">
      <c r="A56" s="232">
        <v>53</v>
      </c>
      <c r="B56" s="232"/>
      <c r="C56" s="232"/>
      <c r="D56" s="233"/>
      <c r="E56" s="234"/>
      <c r="F56" s="235"/>
      <c r="G56" s="236">
        <f t="shared" si="0"/>
        <v>0</v>
      </c>
      <c r="H56" s="232"/>
      <c r="I56" s="237"/>
      <c r="J56" s="237"/>
      <c r="K56" s="237"/>
      <c r="L56" s="237"/>
      <c r="M56" s="237"/>
      <c r="N56" s="237"/>
      <c r="O56" s="237"/>
      <c r="P56" s="237"/>
      <c r="Q56" s="237"/>
      <c r="R56" s="237"/>
      <c r="S56" s="237"/>
      <c r="T56" s="237"/>
      <c r="U56" s="237"/>
      <c r="V56" s="237"/>
      <c r="W56" s="237"/>
      <c r="X56" s="237"/>
      <c r="Y56" s="237"/>
      <c r="Z56" s="237"/>
    </row>
    <row r="57" spans="1:26" ht="24" hidden="1" customHeight="1">
      <c r="A57" s="232">
        <v>54</v>
      </c>
      <c r="B57" s="232"/>
      <c r="C57" s="232"/>
      <c r="D57" s="233"/>
      <c r="E57" s="234"/>
      <c r="F57" s="235"/>
      <c r="G57" s="236">
        <f t="shared" si="0"/>
        <v>0</v>
      </c>
      <c r="H57" s="232"/>
      <c r="I57" s="237"/>
      <c r="J57" s="237"/>
      <c r="K57" s="237"/>
      <c r="L57" s="237"/>
      <c r="M57" s="237"/>
      <c r="N57" s="237"/>
      <c r="O57" s="237"/>
      <c r="P57" s="237"/>
      <c r="Q57" s="237"/>
      <c r="R57" s="237"/>
      <c r="S57" s="237"/>
      <c r="T57" s="237"/>
      <c r="U57" s="237"/>
      <c r="V57" s="237"/>
      <c r="W57" s="237"/>
      <c r="X57" s="237"/>
      <c r="Y57" s="237"/>
      <c r="Z57" s="237"/>
    </row>
    <row r="58" spans="1:26" ht="24" hidden="1" customHeight="1">
      <c r="A58" s="232">
        <v>55</v>
      </c>
      <c r="B58" s="232"/>
      <c r="C58" s="232"/>
      <c r="D58" s="233"/>
      <c r="E58" s="234"/>
      <c r="F58" s="235"/>
      <c r="G58" s="236">
        <f t="shared" si="0"/>
        <v>0</v>
      </c>
      <c r="H58" s="232"/>
      <c r="I58" s="237"/>
      <c r="J58" s="237"/>
      <c r="K58" s="237"/>
      <c r="L58" s="237"/>
      <c r="M58" s="237"/>
      <c r="N58" s="237"/>
      <c r="O58" s="237"/>
      <c r="P58" s="237"/>
      <c r="Q58" s="237"/>
      <c r="R58" s="237"/>
      <c r="S58" s="237"/>
      <c r="T58" s="237"/>
      <c r="U58" s="237"/>
      <c r="V58" s="237"/>
      <c r="W58" s="237"/>
      <c r="X58" s="237"/>
      <c r="Y58" s="237"/>
      <c r="Z58" s="237"/>
    </row>
    <row r="59" spans="1:26" ht="24" hidden="1" customHeight="1">
      <c r="A59" s="232">
        <v>56</v>
      </c>
      <c r="B59" s="232"/>
      <c r="C59" s="232"/>
      <c r="D59" s="233"/>
      <c r="E59" s="234"/>
      <c r="F59" s="235"/>
      <c r="G59" s="236">
        <f t="shared" si="0"/>
        <v>0</v>
      </c>
      <c r="H59" s="232"/>
      <c r="I59" s="237"/>
      <c r="J59" s="237"/>
      <c r="K59" s="237"/>
      <c r="L59" s="237"/>
      <c r="M59" s="237"/>
      <c r="N59" s="237"/>
      <c r="O59" s="237"/>
      <c r="P59" s="237"/>
      <c r="Q59" s="237"/>
      <c r="R59" s="237"/>
      <c r="S59" s="237"/>
      <c r="T59" s="237"/>
      <c r="U59" s="237"/>
      <c r="V59" s="237"/>
      <c r="W59" s="237"/>
      <c r="X59" s="237"/>
      <c r="Y59" s="237"/>
      <c r="Z59" s="237"/>
    </row>
    <row r="60" spans="1:26" ht="24" hidden="1" customHeight="1">
      <c r="A60" s="232">
        <v>57</v>
      </c>
      <c r="B60" s="232"/>
      <c r="C60" s="232"/>
      <c r="D60" s="233"/>
      <c r="E60" s="234"/>
      <c r="F60" s="235"/>
      <c r="G60" s="236">
        <f t="shared" si="0"/>
        <v>0</v>
      </c>
      <c r="H60" s="232"/>
      <c r="I60" s="237"/>
      <c r="J60" s="237"/>
      <c r="K60" s="237"/>
      <c r="L60" s="237"/>
      <c r="M60" s="237"/>
      <c r="N60" s="237"/>
      <c r="O60" s="237"/>
      <c r="P60" s="237"/>
      <c r="Q60" s="237"/>
      <c r="R60" s="237"/>
      <c r="S60" s="237"/>
      <c r="T60" s="237"/>
      <c r="U60" s="237"/>
      <c r="V60" s="237"/>
      <c r="W60" s="237"/>
      <c r="X60" s="237"/>
      <c r="Y60" s="237"/>
      <c r="Z60" s="237"/>
    </row>
    <row r="61" spans="1:26" ht="24" hidden="1" customHeight="1">
      <c r="A61" s="232">
        <v>58</v>
      </c>
      <c r="B61" s="232"/>
      <c r="C61" s="232"/>
      <c r="D61" s="233"/>
      <c r="E61" s="234"/>
      <c r="F61" s="235"/>
      <c r="G61" s="236">
        <f t="shared" si="0"/>
        <v>0</v>
      </c>
      <c r="H61" s="232"/>
      <c r="I61" s="237"/>
      <c r="J61" s="237"/>
      <c r="K61" s="237"/>
      <c r="L61" s="237"/>
      <c r="M61" s="237"/>
      <c r="N61" s="237"/>
      <c r="O61" s="237"/>
      <c r="P61" s="237"/>
      <c r="Q61" s="237"/>
      <c r="R61" s="237"/>
      <c r="S61" s="237"/>
      <c r="T61" s="237"/>
      <c r="U61" s="237"/>
      <c r="V61" s="237"/>
      <c r="W61" s="237"/>
      <c r="X61" s="237"/>
      <c r="Y61" s="237"/>
      <c r="Z61" s="237"/>
    </row>
    <row r="62" spans="1:26" ht="24" hidden="1" customHeight="1">
      <c r="A62" s="232">
        <v>59</v>
      </c>
      <c r="B62" s="232"/>
      <c r="C62" s="232"/>
      <c r="D62" s="233"/>
      <c r="E62" s="234"/>
      <c r="F62" s="235"/>
      <c r="G62" s="236">
        <f t="shared" si="0"/>
        <v>0</v>
      </c>
      <c r="H62" s="232"/>
      <c r="I62" s="237"/>
      <c r="J62" s="237"/>
      <c r="K62" s="237"/>
      <c r="L62" s="237"/>
      <c r="M62" s="237"/>
      <c r="N62" s="237"/>
      <c r="O62" s="237"/>
      <c r="P62" s="237"/>
      <c r="Q62" s="237"/>
      <c r="R62" s="237"/>
      <c r="S62" s="237"/>
      <c r="T62" s="237"/>
      <c r="U62" s="237"/>
      <c r="V62" s="237"/>
      <c r="W62" s="237"/>
      <c r="X62" s="237"/>
      <c r="Y62" s="237"/>
      <c r="Z62" s="237"/>
    </row>
    <row r="63" spans="1:26" ht="24" hidden="1" customHeight="1">
      <c r="A63" s="232">
        <v>60</v>
      </c>
      <c r="B63" s="232"/>
      <c r="C63" s="232"/>
      <c r="D63" s="233"/>
      <c r="E63" s="234"/>
      <c r="F63" s="235"/>
      <c r="G63" s="236">
        <f t="shared" si="0"/>
        <v>0</v>
      </c>
      <c r="H63" s="232"/>
      <c r="I63" s="237"/>
      <c r="J63" s="237"/>
      <c r="K63" s="237"/>
      <c r="L63" s="237"/>
      <c r="M63" s="237"/>
      <c r="N63" s="237"/>
      <c r="O63" s="237"/>
      <c r="P63" s="237"/>
      <c r="Q63" s="237"/>
      <c r="R63" s="237"/>
      <c r="S63" s="237"/>
      <c r="T63" s="237"/>
      <c r="U63" s="237"/>
      <c r="V63" s="237"/>
      <c r="W63" s="237"/>
      <c r="X63" s="237"/>
      <c r="Y63" s="237"/>
      <c r="Z63" s="237"/>
    </row>
    <row r="64" spans="1:26" ht="24" hidden="1" customHeight="1">
      <c r="A64" s="232">
        <v>61</v>
      </c>
      <c r="B64" s="232"/>
      <c r="C64" s="232"/>
      <c r="D64" s="233"/>
      <c r="E64" s="234"/>
      <c r="F64" s="235"/>
      <c r="G64" s="236">
        <f t="shared" si="0"/>
        <v>0</v>
      </c>
      <c r="H64" s="232"/>
      <c r="I64" s="237"/>
      <c r="J64" s="237"/>
      <c r="K64" s="237"/>
      <c r="L64" s="237"/>
      <c r="M64" s="237"/>
      <c r="N64" s="237"/>
      <c r="O64" s="237"/>
      <c r="P64" s="237"/>
      <c r="Q64" s="237"/>
      <c r="R64" s="237"/>
      <c r="S64" s="237"/>
      <c r="T64" s="237"/>
      <c r="U64" s="237"/>
      <c r="V64" s="237"/>
      <c r="W64" s="237"/>
      <c r="X64" s="237"/>
      <c r="Y64" s="237"/>
      <c r="Z64" s="237"/>
    </row>
    <row r="65" spans="1:26" ht="24" hidden="1" customHeight="1">
      <c r="A65" s="232">
        <v>62</v>
      </c>
      <c r="B65" s="232"/>
      <c r="C65" s="232"/>
      <c r="D65" s="233"/>
      <c r="E65" s="234"/>
      <c r="F65" s="235"/>
      <c r="G65" s="236">
        <f t="shared" si="0"/>
        <v>0</v>
      </c>
      <c r="H65" s="232"/>
      <c r="I65" s="237"/>
      <c r="J65" s="237"/>
      <c r="K65" s="237"/>
      <c r="L65" s="237"/>
      <c r="M65" s="237"/>
      <c r="N65" s="237"/>
      <c r="O65" s="237"/>
      <c r="P65" s="237"/>
      <c r="Q65" s="237"/>
      <c r="R65" s="237"/>
      <c r="S65" s="237"/>
      <c r="T65" s="237"/>
      <c r="U65" s="237"/>
      <c r="V65" s="237"/>
      <c r="W65" s="237"/>
      <c r="X65" s="237"/>
      <c r="Y65" s="237"/>
      <c r="Z65" s="237"/>
    </row>
    <row r="66" spans="1:26" ht="24" hidden="1" customHeight="1">
      <c r="A66" s="232">
        <v>63</v>
      </c>
      <c r="B66" s="232"/>
      <c r="C66" s="232"/>
      <c r="D66" s="233"/>
      <c r="E66" s="234"/>
      <c r="F66" s="235"/>
      <c r="G66" s="236">
        <f t="shared" si="0"/>
        <v>0</v>
      </c>
      <c r="H66" s="232"/>
      <c r="I66" s="237"/>
      <c r="J66" s="237"/>
      <c r="K66" s="237"/>
      <c r="L66" s="237"/>
      <c r="M66" s="237"/>
      <c r="N66" s="237"/>
      <c r="O66" s="237"/>
      <c r="P66" s="237"/>
      <c r="Q66" s="237"/>
      <c r="R66" s="237"/>
      <c r="S66" s="237"/>
      <c r="T66" s="237"/>
      <c r="U66" s="237"/>
      <c r="V66" s="237"/>
      <c r="W66" s="237"/>
      <c r="X66" s="237"/>
      <c r="Y66" s="237"/>
      <c r="Z66" s="237"/>
    </row>
    <row r="67" spans="1:26" ht="24" hidden="1" customHeight="1">
      <c r="A67" s="232">
        <v>64</v>
      </c>
      <c r="B67" s="232"/>
      <c r="C67" s="232"/>
      <c r="D67" s="233"/>
      <c r="E67" s="234"/>
      <c r="F67" s="235"/>
      <c r="G67" s="236">
        <f t="shared" si="0"/>
        <v>0</v>
      </c>
      <c r="H67" s="232"/>
      <c r="I67" s="237"/>
      <c r="J67" s="237"/>
      <c r="K67" s="237"/>
      <c r="L67" s="237"/>
      <c r="M67" s="237"/>
      <c r="N67" s="237"/>
      <c r="O67" s="237"/>
      <c r="P67" s="237"/>
      <c r="Q67" s="237"/>
      <c r="R67" s="237"/>
      <c r="S67" s="237"/>
      <c r="T67" s="237"/>
      <c r="U67" s="237"/>
      <c r="V67" s="237"/>
      <c r="W67" s="237"/>
      <c r="X67" s="237"/>
      <c r="Y67" s="237"/>
      <c r="Z67" s="237"/>
    </row>
    <row r="68" spans="1:26" ht="24" hidden="1" customHeight="1">
      <c r="A68" s="232">
        <v>65</v>
      </c>
      <c r="B68" s="232"/>
      <c r="C68" s="232"/>
      <c r="D68" s="233"/>
      <c r="E68" s="234"/>
      <c r="F68" s="235"/>
      <c r="G68" s="236">
        <f t="shared" si="0"/>
        <v>0</v>
      </c>
      <c r="H68" s="232"/>
      <c r="I68" s="237"/>
      <c r="J68" s="237"/>
      <c r="K68" s="237"/>
      <c r="L68" s="237"/>
      <c r="M68" s="237"/>
      <c r="N68" s="237"/>
      <c r="O68" s="237"/>
      <c r="P68" s="237"/>
      <c r="Q68" s="237"/>
      <c r="R68" s="237"/>
      <c r="S68" s="237"/>
      <c r="T68" s="237"/>
      <c r="U68" s="237"/>
      <c r="V68" s="237"/>
      <c r="W68" s="237"/>
      <c r="X68" s="237"/>
      <c r="Y68" s="237"/>
      <c r="Z68" s="237"/>
    </row>
    <row r="69" spans="1:26" ht="24" hidden="1" customHeight="1">
      <c r="A69" s="232">
        <v>66</v>
      </c>
      <c r="B69" s="232"/>
      <c r="C69" s="232"/>
      <c r="D69" s="233"/>
      <c r="E69" s="234"/>
      <c r="F69" s="235"/>
      <c r="G69" s="236">
        <f t="shared" si="0"/>
        <v>0</v>
      </c>
      <c r="H69" s="232"/>
      <c r="I69" s="237"/>
      <c r="J69" s="237"/>
      <c r="K69" s="237"/>
      <c r="L69" s="237"/>
      <c r="M69" s="237"/>
      <c r="N69" s="237"/>
      <c r="O69" s="237"/>
      <c r="P69" s="237"/>
      <c r="Q69" s="237"/>
      <c r="R69" s="237"/>
      <c r="S69" s="237"/>
      <c r="T69" s="237"/>
      <c r="U69" s="237"/>
      <c r="V69" s="237"/>
      <c r="W69" s="237"/>
      <c r="X69" s="237"/>
      <c r="Y69" s="237"/>
      <c r="Z69" s="237"/>
    </row>
    <row r="70" spans="1:26" ht="24" hidden="1" customHeight="1">
      <c r="A70" s="232">
        <v>67</v>
      </c>
      <c r="B70" s="232"/>
      <c r="C70" s="232"/>
      <c r="D70" s="233"/>
      <c r="E70" s="234"/>
      <c r="F70" s="235"/>
      <c r="G70" s="236">
        <f t="shared" si="0"/>
        <v>0</v>
      </c>
      <c r="H70" s="232"/>
      <c r="I70" s="237"/>
      <c r="J70" s="237"/>
      <c r="K70" s="237"/>
      <c r="L70" s="237"/>
      <c r="M70" s="237"/>
      <c r="N70" s="237"/>
      <c r="O70" s="237"/>
      <c r="P70" s="237"/>
      <c r="Q70" s="237"/>
      <c r="R70" s="237"/>
      <c r="S70" s="237"/>
      <c r="T70" s="237"/>
      <c r="U70" s="237"/>
      <c r="V70" s="237"/>
      <c r="W70" s="237"/>
      <c r="X70" s="237"/>
      <c r="Y70" s="237"/>
      <c r="Z70" s="237"/>
    </row>
    <row r="71" spans="1:26" ht="24" hidden="1" customHeight="1">
      <c r="A71" s="232">
        <v>68</v>
      </c>
      <c r="B71" s="232"/>
      <c r="C71" s="232"/>
      <c r="D71" s="233"/>
      <c r="E71" s="234"/>
      <c r="F71" s="235"/>
      <c r="G71" s="236">
        <f t="shared" si="0"/>
        <v>0</v>
      </c>
      <c r="H71" s="232"/>
      <c r="I71" s="237"/>
      <c r="J71" s="237"/>
      <c r="K71" s="237"/>
      <c r="L71" s="237"/>
      <c r="M71" s="237"/>
      <c r="N71" s="237"/>
      <c r="O71" s="237"/>
      <c r="P71" s="237"/>
      <c r="Q71" s="237"/>
      <c r="R71" s="237"/>
      <c r="S71" s="237"/>
      <c r="T71" s="237"/>
      <c r="U71" s="237"/>
      <c r="V71" s="237"/>
      <c r="W71" s="237"/>
      <c r="X71" s="237"/>
      <c r="Y71" s="237"/>
      <c r="Z71" s="237"/>
    </row>
    <row r="72" spans="1:26" ht="24" hidden="1" customHeight="1">
      <c r="A72" s="232">
        <v>69</v>
      </c>
      <c r="B72" s="232"/>
      <c r="C72" s="232"/>
      <c r="D72" s="233"/>
      <c r="E72" s="234"/>
      <c r="F72" s="235"/>
      <c r="G72" s="236">
        <f t="shared" si="0"/>
        <v>0</v>
      </c>
      <c r="H72" s="232"/>
      <c r="I72" s="237"/>
      <c r="J72" s="237"/>
      <c r="K72" s="237"/>
      <c r="L72" s="237"/>
      <c r="M72" s="237"/>
      <c r="N72" s="237"/>
      <c r="O72" s="237"/>
      <c r="P72" s="237"/>
      <c r="Q72" s="237"/>
      <c r="R72" s="237"/>
      <c r="S72" s="237"/>
      <c r="T72" s="237"/>
      <c r="U72" s="237"/>
      <c r="V72" s="237"/>
      <c r="W72" s="237"/>
      <c r="X72" s="237"/>
      <c r="Y72" s="237"/>
      <c r="Z72" s="237"/>
    </row>
    <row r="73" spans="1:26" ht="24" hidden="1" customHeight="1">
      <c r="A73" s="232">
        <v>70</v>
      </c>
      <c r="B73" s="232"/>
      <c r="C73" s="232"/>
      <c r="D73" s="233"/>
      <c r="E73" s="234"/>
      <c r="F73" s="235"/>
      <c r="G73" s="236">
        <f t="shared" si="0"/>
        <v>0</v>
      </c>
      <c r="H73" s="232"/>
      <c r="I73" s="237"/>
      <c r="J73" s="237"/>
      <c r="K73" s="237"/>
      <c r="L73" s="237"/>
      <c r="M73" s="237"/>
      <c r="N73" s="237"/>
      <c r="O73" s="237"/>
      <c r="P73" s="237"/>
      <c r="Q73" s="237"/>
      <c r="R73" s="237"/>
      <c r="S73" s="237"/>
      <c r="T73" s="237"/>
      <c r="U73" s="237"/>
      <c r="V73" s="237"/>
      <c r="W73" s="237"/>
      <c r="X73" s="237"/>
      <c r="Y73" s="237"/>
      <c r="Z73" s="237"/>
    </row>
    <row r="74" spans="1:26" ht="24" hidden="1" customHeight="1">
      <c r="A74" s="232">
        <v>71</v>
      </c>
      <c r="B74" s="232"/>
      <c r="C74" s="232"/>
      <c r="D74" s="233"/>
      <c r="E74" s="234"/>
      <c r="F74" s="235"/>
      <c r="G74" s="236">
        <f t="shared" si="0"/>
        <v>0</v>
      </c>
      <c r="H74" s="232"/>
      <c r="I74" s="237"/>
      <c r="J74" s="237"/>
      <c r="K74" s="237"/>
      <c r="L74" s="237"/>
      <c r="M74" s="237"/>
      <c r="N74" s="237"/>
      <c r="O74" s="237"/>
      <c r="P74" s="237"/>
      <c r="Q74" s="237"/>
      <c r="R74" s="237"/>
      <c r="S74" s="237"/>
      <c r="T74" s="237"/>
      <c r="U74" s="237"/>
      <c r="V74" s="237"/>
      <c r="W74" s="237"/>
      <c r="X74" s="237"/>
      <c r="Y74" s="237"/>
      <c r="Z74" s="237"/>
    </row>
    <row r="75" spans="1:26" ht="24" hidden="1" customHeight="1">
      <c r="A75" s="232">
        <v>72</v>
      </c>
      <c r="B75" s="232"/>
      <c r="C75" s="232"/>
      <c r="D75" s="233"/>
      <c r="E75" s="234"/>
      <c r="F75" s="235"/>
      <c r="G75" s="236">
        <f t="shared" si="0"/>
        <v>0</v>
      </c>
      <c r="H75" s="232"/>
      <c r="I75" s="237"/>
      <c r="J75" s="237"/>
      <c r="K75" s="237"/>
      <c r="L75" s="237"/>
      <c r="M75" s="237"/>
      <c r="N75" s="237"/>
      <c r="O75" s="237"/>
      <c r="P75" s="237"/>
      <c r="Q75" s="237"/>
      <c r="R75" s="237"/>
      <c r="S75" s="237"/>
      <c r="T75" s="237"/>
      <c r="U75" s="237"/>
      <c r="V75" s="237"/>
      <c r="W75" s="237"/>
      <c r="X75" s="237"/>
      <c r="Y75" s="237"/>
      <c r="Z75" s="237"/>
    </row>
    <row r="76" spans="1:26" ht="24" hidden="1" customHeight="1">
      <c r="A76" s="232">
        <v>73</v>
      </c>
      <c r="B76" s="232"/>
      <c r="C76" s="232"/>
      <c r="D76" s="233"/>
      <c r="E76" s="234"/>
      <c r="F76" s="235"/>
      <c r="G76" s="236">
        <f t="shared" si="0"/>
        <v>0</v>
      </c>
      <c r="H76" s="232"/>
      <c r="I76" s="237"/>
      <c r="J76" s="237"/>
      <c r="K76" s="237"/>
      <c r="L76" s="237"/>
      <c r="M76" s="237"/>
      <c r="N76" s="237"/>
      <c r="O76" s="237"/>
      <c r="P76" s="237"/>
      <c r="Q76" s="237"/>
      <c r="R76" s="237"/>
      <c r="S76" s="237"/>
      <c r="T76" s="237"/>
      <c r="U76" s="237"/>
      <c r="V76" s="237"/>
      <c r="W76" s="237"/>
      <c r="X76" s="237"/>
      <c r="Y76" s="237"/>
      <c r="Z76" s="237"/>
    </row>
    <row r="77" spans="1:26" ht="24" hidden="1" customHeight="1">
      <c r="A77" s="232">
        <v>74</v>
      </c>
      <c r="B77" s="232"/>
      <c r="C77" s="232"/>
      <c r="D77" s="233"/>
      <c r="E77" s="234"/>
      <c r="F77" s="235"/>
      <c r="G77" s="236">
        <f t="shared" si="0"/>
        <v>0</v>
      </c>
      <c r="H77" s="232"/>
      <c r="I77" s="237"/>
      <c r="J77" s="237"/>
      <c r="K77" s="237"/>
      <c r="L77" s="237"/>
      <c r="M77" s="237"/>
      <c r="N77" s="237"/>
      <c r="O77" s="237"/>
      <c r="P77" s="237"/>
      <c r="Q77" s="237"/>
      <c r="R77" s="237"/>
      <c r="S77" s="237"/>
      <c r="T77" s="237"/>
      <c r="U77" s="237"/>
      <c r="V77" s="237"/>
      <c r="W77" s="237"/>
      <c r="X77" s="237"/>
      <c r="Y77" s="237"/>
      <c r="Z77" s="237"/>
    </row>
    <row r="78" spans="1:26" ht="24" hidden="1" customHeight="1">
      <c r="A78" s="232">
        <v>75</v>
      </c>
      <c r="B78" s="232"/>
      <c r="C78" s="232"/>
      <c r="D78" s="233"/>
      <c r="E78" s="234"/>
      <c r="F78" s="235"/>
      <c r="G78" s="236">
        <f t="shared" si="0"/>
        <v>0</v>
      </c>
      <c r="H78" s="232"/>
      <c r="I78" s="237"/>
      <c r="J78" s="237"/>
      <c r="K78" s="237"/>
      <c r="L78" s="237"/>
      <c r="M78" s="237"/>
      <c r="N78" s="237"/>
      <c r="O78" s="237"/>
      <c r="P78" s="237"/>
      <c r="Q78" s="237"/>
      <c r="R78" s="237"/>
      <c r="S78" s="237"/>
      <c r="T78" s="237"/>
      <c r="U78" s="237"/>
      <c r="V78" s="237"/>
      <c r="W78" s="237"/>
      <c r="X78" s="237"/>
      <c r="Y78" s="237"/>
      <c r="Z78" s="237"/>
    </row>
    <row r="79" spans="1:26" ht="24" hidden="1" customHeight="1">
      <c r="A79" s="232">
        <v>76</v>
      </c>
      <c r="B79" s="232"/>
      <c r="C79" s="232"/>
      <c r="D79" s="233"/>
      <c r="E79" s="234"/>
      <c r="F79" s="235"/>
      <c r="G79" s="236">
        <f t="shared" si="0"/>
        <v>0</v>
      </c>
      <c r="H79" s="232"/>
      <c r="I79" s="237"/>
      <c r="J79" s="237"/>
      <c r="K79" s="237"/>
      <c r="L79" s="237"/>
      <c r="M79" s="237"/>
      <c r="N79" s="237"/>
      <c r="O79" s="237"/>
      <c r="P79" s="237"/>
      <c r="Q79" s="237"/>
      <c r="R79" s="237"/>
      <c r="S79" s="237"/>
      <c r="T79" s="237"/>
      <c r="U79" s="237"/>
      <c r="V79" s="237"/>
      <c r="W79" s="237"/>
      <c r="X79" s="237"/>
      <c r="Y79" s="237"/>
      <c r="Z79" s="237"/>
    </row>
    <row r="80" spans="1:26" ht="24" hidden="1" customHeight="1">
      <c r="A80" s="232">
        <v>77</v>
      </c>
      <c r="B80" s="232"/>
      <c r="C80" s="232"/>
      <c r="D80" s="233"/>
      <c r="E80" s="234"/>
      <c r="F80" s="235"/>
      <c r="G80" s="236">
        <f t="shared" si="0"/>
        <v>0</v>
      </c>
      <c r="H80" s="232"/>
      <c r="I80" s="237"/>
      <c r="J80" s="237"/>
      <c r="K80" s="237"/>
      <c r="L80" s="237"/>
      <c r="M80" s="237"/>
      <c r="N80" s="237"/>
      <c r="O80" s="237"/>
      <c r="P80" s="237"/>
      <c r="Q80" s="237"/>
      <c r="R80" s="237"/>
      <c r="S80" s="237"/>
      <c r="T80" s="237"/>
      <c r="U80" s="237"/>
      <c r="V80" s="237"/>
      <c r="W80" s="237"/>
      <c r="X80" s="237"/>
      <c r="Y80" s="237"/>
      <c r="Z80" s="237"/>
    </row>
    <row r="81" spans="1:26" ht="24" hidden="1" customHeight="1">
      <c r="A81" s="232">
        <v>78</v>
      </c>
      <c r="B81" s="232"/>
      <c r="C81" s="232"/>
      <c r="D81" s="233"/>
      <c r="E81" s="234"/>
      <c r="F81" s="235"/>
      <c r="G81" s="236">
        <f t="shared" si="0"/>
        <v>0</v>
      </c>
      <c r="H81" s="232"/>
      <c r="I81" s="237"/>
      <c r="J81" s="237"/>
      <c r="K81" s="237"/>
      <c r="L81" s="237"/>
      <c r="M81" s="237"/>
      <c r="N81" s="237"/>
      <c r="O81" s="237"/>
      <c r="P81" s="237"/>
      <c r="Q81" s="237"/>
      <c r="R81" s="237"/>
      <c r="S81" s="237"/>
      <c r="T81" s="237"/>
      <c r="U81" s="237"/>
      <c r="V81" s="237"/>
      <c r="W81" s="237"/>
      <c r="X81" s="237"/>
      <c r="Y81" s="237"/>
      <c r="Z81" s="237"/>
    </row>
    <row r="82" spans="1:26" ht="24" hidden="1" customHeight="1">
      <c r="A82" s="232">
        <v>79</v>
      </c>
      <c r="B82" s="232"/>
      <c r="C82" s="232"/>
      <c r="D82" s="233"/>
      <c r="E82" s="234"/>
      <c r="F82" s="235"/>
      <c r="G82" s="236">
        <f t="shared" si="0"/>
        <v>0</v>
      </c>
      <c r="H82" s="232"/>
      <c r="I82" s="237"/>
      <c r="J82" s="237"/>
      <c r="K82" s="237"/>
      <c r="L82" s="237"/>
      <c r="M82" s="237"/>
      <c r="N82" s="237"/>
      <c r="O82" s="237"/>
      <c r="P82" s="237"/>
      <c r="Q82" s="237"/>
      <c r="R82" s="237"/>
      <c r="S82" s="237"/>
      <c r="T82" s="237"/>
      <c r="U82" s="237"/>
      <c r="V82" s="237"/>
      <c r="W82" s="237"/>
      <c r="X82" s="237"/>
      <c r="Y82" s="237"/>
      <c r="Z82" s="237"/>
    </row>
    <row r="83" spans="1:26" ht="24" hidden="1" customHeight="1">
      <c r="A83" s="232">
        <v>80</v>
      </c>
      <c r="B83" s="232"/>
      <c r="C83" s="232"/>
      <c r="D83" s="233"/>
      <c r="E83" s="234"/>
      <c r="F83" s="235"/>
      <c r="G83" s="236">
        <f t="shared" si="0"/>
        <v>0</v>
      </c>
      <c r="H83" s="232"/>
      <c r="I83" s="237"/>
      <c r="J83" s="237"/>
      <c r="K83" s="237"/>
      <c r="L83" s="237"/>
      <c r="M83" s="237"/>
      <c r="N83" s="237"/>
      <c r="O83" s="237"/>
      <c r="P83" s="237"/>
      <c r="Q83" s="237"/>
      <c r="R83" s="237"/>
      <c r="S83" s="237"/>
      <c r="T83" s="237"/>
      <c r="U83" s="237"/>
      <c r="V83" s="237"/>
      <c r="W83" s="237"/>
      <c r="X83" s="237"/>
      <c r="Y83" s="237"/>
      <c r="Z83" s="237"/>
    </row>
    <row r="84" spans="1:26" ht="24" hidden="1" customHeight="1">
      <c r="A84" s="232">
        <v>81</v>
      </c>
      <c r="B84" s="232"/>
      <c r="C84" s="232"/>
      <c r="D84" s="233"/>
      <c r="E84" s="234"/>
      <c r="F84" s="235"/>
      <c r="G84" s="236">
        <f t="shared" si="0"/>
        <v>0</v>
      </c>
      <c r="H84" s="232"/>
      <c r="I84" s="237"/>
      <c r="J84" s="237"/>
      <c r="K84" s="237"/>
      <c r="L84" s="237"/>
      <c r="M84" s="237"/>
      <c r="N84" s="237"/>
      <c r="O84" s="237"/>
      <c r="P84" s="237"/>
      <c r="Q84" s="237"/>
      <c r="R84" s="237"/>
      <c r="S84" s="237"/>
      <c r="T84" s="237"/>
      <c r="U84" s="237"/>
      <c r="V84" s="237"/>
      <c r="W84" s="237"/>
      <c r="X84" s="237"/>
      <c r="Y84" s="237"/>
      <c r="Z84" s="237"/>
    </row>
    <row r="85" spans="1:26" ht="24" hidden="1" customHeight="1">
      <c r="A85" s="232">
        <v>82</v>
      </c>
      <c r="B85" s="232"/>
      <c r="C85" s="232"/>
      <c r="D85" s="233"/>
      <c r="E85" s="234"/>
      <c r="F85" s="235"/>
      <c r="G85" s="236">
        <f t="shared" si="0"/>
        <v>0</v>
      </c>
      <c r="H85" s="232"/>
      <c r="I85" s="237"/>
      <c r="J85" s="237"/>
      <c r="K85" s="237"/>
      <c r="L85" s="237"/>
      <c r="M85" s="237"/>
      <c r="N85" s="237"/>
      <c r="O85" s="237"/>
      <c r="P85" s="237"/>
      <c r="Q85" s="237"/>
      <c r="R85" s="237"/>
      <c r="S85" s="237"/>
      <c r="T85" s="237"/>
      <c r="U85" s="237"/>
      <c r="V85" s="237"/>
      <c r="W85" s="237"/>
      <c r="X85" s="237"/>
      <c r="Y85" s="237"/>
      <c r="Z85" s="237"/>
    </row>
    <row r="86" spans="1:26" ht="24" hidden="1" customHeight="1">
      <c r="A86" s="232">
        <v>83</v>
      </c>
      <c r="B86" s="232"/>
      <c r="C86" s="232"/>
      <c r="D86" s="233"/>
      <c r="E86" s="234"/>
      <c r="F86" s="235"/>
      <c r="G86" s="236">
        <f t="shared" si="0"/>
        <v>0</v>
      </c>
      <c r="H86" s="232"/>
      <c r="I86" s="237"/>
      <c r="J86" s="237"/>
      <c r="K86" s="237"/>
      <c r="L86" s="237"/>
      <c r="M86" s="237"/>
      <c r="N86" s="237"/>
      <c r="O86" s="237"/>
      <c r="P86" s="237"/>
      <c r="Q86" s="237"/>
      <c r="R86" s="237"/>
      <c r="S86" s="237"/>
      <c r="T86" s="237"/>
      <c r="U86" s="237"/>
      <c r="V86" s="237"/>
      <c r="W86" s="237"/>
      <c r="X86" s="237"/>
      <c r="Y86" s="237"/>
      <c r="Z86" s="237"/>
    </row>
    <row r="87" spans="1:26" ht="24" hidden="1" customHeight="1">
      <c r="A87" s="232">
        <v>84</v>
      </c>
      <c r="B87" s="232"/>
      <c r="C87" s="232"/>
      <c r="D87" s="233"/>
      <c r="E87" s="234"/>
      <c r="F87" s="235"/>
      <c r="G87" s="236">
        <f t="shared" si="0"/>
        <v>0</v>
      </c>
      <c r="H87" s="232"/>
      <c r="I87" s="237"/>
      <c r="J87" s="237"/>
      <c r="K87" s="237"/>
      <c r="L87" s="237"/>
      <c r="M87" s="237"/>
      <c r="N87" s="237"/>
      <c r="O87" s="237"/>
      <c r="P87" s="237"/>
      <c r="Q87" s="237"/>
      <c r="R87" s="237"/>
      <c r="S87" s="237"/>
      <c r="T87" s="237"/>
      <c r="U87" s="237"/>
      <c r="V87" s="237"/>
      <c r="W87" s="237"/>
      <c r="X87" s="237"/>
      <c r="Y87" s="237"/>
      <c r="Z87" s="237"/>
    </row>
    <row r="88" spans="1:26" ht="24" hidden="1" customHeight="1">
      <c r="A88" s="232">
        <v>85</v>
      </c>
      <c r="B88" s="232"/>
      <c r="C88" s="232"/>
      <c r="D88" s="233"/>
      <c r="E88" s="234"/>
      <c r="F88" s="235"/>
      <c r="G88" s="236">
        <f t="shared" si="0"/>
        <v>0</v>
      </c>
      <c r="H88" s="232"/>
      <c r="I88" s="237"/>
      <c r="J88" s="237"/>
      <c r="K88" s="237"/>
      <c r="L88" s="237"/>
      <c r="M88" s="237"/>
      <c r="N88" s="237"/>
      <c r="O88" s="237"/>
      <c r="P88" s="237"/>
      <c r="Q88" s="237"/>
      <c r="R88" s="237"/>
      <c r="S88" s="237"/>
      <c r="T88" s="237"/>
      <c r="U88" s="237"/>
      <c r="V88" s="237"/>
      <c r="W88" s="237"/>
      <c r="X88" s="237"/>
      <c r="Y88" s="237"/>
      <c r="Z88" s="237"/>
    </row>
    <row r="89" spans="1:26" ht="24" hidden="1" customHeight="1">
      <c r="A89" s="232">
        <v>86</v>
      </c>
      <c r="B89" s="232"/>
      <c r="C89" s="232"/>
      <c r="D89" s="233"/>
      <c r="E89" s="234"/>
      <c r="F89" s="235"/>
      <c r="G89" s="236">
        <f t="shared" si="0"/>
        <v>0</v>
      </c>
      <c r="H89" s="232"/>
      <c r="I89" s="237"/>
      <c r="J89" s="237"/>
      <c r="K89" s="237"/>
      <c r="L89" s="237"/>
      <c r="M89" s="237"/>
      <c r="N89" s="237"/>
      <c r="O89" s="237"/>
      <c r="P89" s="237"/>
      <c r="Q89" s="237"/>
      <c r="R89" s="237"/>
      <c r="S89" s="237"/>
      <c r="T89" s="237"/>
      <c r="U89" s="237"/>
      <c r="V89" s="237"/>
      <c r="W89" s="237"/>
      <c r="X89" s="237"/>
      <c r="Y89" s="237"/>
      <c r="Z89" s="237"/>
    </row>
    <row r="90" spans="1:26" ht="24" hidden="1" customHeight="1">
      <c r="A90" s="232">
        <v>87</v>
      </c>
      <c r="B90" s="232"/>
      <c r="C90" s="232"/>
      <c r="D90" s="233"/>
      <c r="E90" s="234"/>
      <c r="F90" s="235"/>
      <c r="G90" s="236">
        <f t="shared" si="0"/>
        <v>0</v>
      </c>
      <c r="H90" s="232"/>
      <c r="I90" s="237"/>
      <c r="J90" s="237"/>
      <c r="K90" s="237"/>
      <c r="L90" s="237"/>
      <c r="M90" s="237"/>
      <c r="N90" s="237"/>
      <c r="O90" s="237"/>
      <c r="P90" s="237"/>
      <c r="Q90" s="237"/>
      <c r="R90" s="237"/>
      <c r="S90" s="237"/>
      <c r="T90" s="237"/>
      <c r="U90" s="237"/>
      <c r="V90" s="237"/>
      <c r="W90" s="237"/>
      <c r="X90" s="237"/>
      <c r="Y90" s="237"/>
      <c r="Z90" s="237"/>
    </row>
    <row r="91" spans="1:26" ht="24" hidden="1" customHeight="1">
      <c r="A91" s="232">
        <v>88</v>
      </c>
      <c r="B91" s="232"/>
      <c r="C91" s="232"/>
      <c r="D91" s="233"/>
      <c r="E91" s="234"/>
      <c r="F91" s="235"/>
      <c r="G91" s="236">
        <f t="shared" si="0"/>
        <v>0</v>
      </c>
      <c r="H91" s="232"/>
      <c r="I91" s="237"/>
      <c r="J91" s="237"/>
      <c r="K91" s="237"/>
      <c r="L91" s="237"/>
      <c r="M91" s="237"/>
      <c r="N91" s="237"/>
      <c r="O91" s="237"/>
      <c r="P91" s="237"/>
      <c r="Q91" s="237"/>
      <c r="R91" s="237"/>
      <c r="S91" s="237"/>
      <c r="T91" s="237"/>
      <c r="U91" s="237"/>
      <c r="V91" s="237"/>
      <c r="W91" s="237"/>
      <c r="X91" s="237"/>
      <c r="Y91" s="237"/>
      <c r="Z91" s="237"/>
    </row>
    <row r="92" spans="1:26" ht="24" hidden="1" customHeight="1">
      <c r="A92" s="232">
        <v>89</v>
      </c>
      <c r="B92" s="232"/>
      <c r="C92" s="232"/>
      <c r="D92" s="233"/>
      <c r="E92" s="234"/>
      <c r="F92" s="235"/>
      <c r="G92" s="236">
        <f t="shared" si="0"/>
        <v>0</v>
      </c>
      <c r="H92" s="232"/>
      <c r="I92" s="237"/>
      <c r="J92" s="237"/>
      <c r="K92" s="237"/>
      <c r="L92" s="237"/>
      <c r="M92" s="237"/>
      <c r="N92" s="237"/>
      <c r="O92" s="237"/>
      <c r="P92" s="237"/>
      <c r="Q92" s="237"/>
      <c r="R92" s="237"/>
      <c r="S92" s="237"/>
      <c r="T92" s="237"/>
      <c r="U92" s="237"/>
      <c r="V92" s="237"/>
      <c r="W92" s="237"/>
      <c r="X92" s="237"/>
      <c r="Y92" s="237"/>
      <c r="Z92" s="237"/>
    </row>
    <row r="93" spans="1:26" ht="24" hidden="1" customHeight="1">
      <c r="A93" s="232">
        <v>90</v>
      </c>
      <c r="B93" s="232"/>
      <c r="C93" s="232"/>
      <c r="D93" s="233"/>
      <c r="E93" s="234"/>
      <c r="F93" s="235"/>
      <c r="G93" s="236">
        <f t="shared" si="0"/>
        <v>0</v>
      </c>
      <c r="H93" s="232"/>
      <c r="I93" s="237"/>
      <c r="J93" s="237"/>
      <c r="K93" s="237"/>
      <c r="L93" s="237"/>
      <c r="M93" s="237"/>
      <c r="N93" s="237"/>
      <c r="O93" s="237"/>
      <c r="P93" s="237"/>
      <c r="Q93" s="237"/>
      <c r="R93" s="237"/>
      <c r="S93" s="237"/>
      <c r="T93" s="237"/>
      <c r="U93" s="237"/>
      <c r="V93" s="237"/>
      <c r="W93" s="237"/>
      <c r="X93" s="237"/>
      <c r="Y93" s="237"/>
      <c r="Z93" s="237"/>
    </row>
    <row r="94" spans="1:26" ht="24" hidden="1" customHeight="1">
      <c r="A94" s="232">
        <v>91</v>
      </c>
      <c r="B94" s="232"/>
      <c r="C94" s="232"/>
      <c r="D94" s="233"/>
      <c r="E94" s="234"/>
      <c r="F94" s="235"/>
      <c r="G94" s="236">
        <f t="shared" si="0"/>
        <v>0</v>
      </c>
      <c r="H94" s="232"/>
      <c r="I94" s="237"/>
      <c r="J94" s="237"/>
      <c r="K94" s="237"/>
      <c r="L94" s="237"/>
      <c r="M94" s="237"/>
      <c r="N94" s="237"/>
      <c r="O94" s="237"/>
      <c r="P94" s="237"/>
      <c r="Q94" s="237"/>
      <c r="R94" s="237"/>
      <c r="S94" s="237"/>
      <c r="T94" s="237"/>
      <c r="U94" s="237"/>
      <c r="V94" s="237"/>
      <c r="W94" s="237"/>
      <c r="X94" s="237"/>
      <c r="Y94" s="237"/>
      <c r="Z94" s="237"/>
    </row>
    <row r="95" spans="1:26" ht="24" hidden="1" customHeight="1">
      <c r="A95" s="232">
        <v>92</v>
      </c>
      <c r="B95" s="232"/>
      <c r="C95" s="232"/>
      <c r="D95" s="233"/>
      <c r="E95" s="234"/>
      <c r="F95" s="235"/>
      <c r="G95" s="236">
        <f t="shared" si="0"/>
        <v>0</v>
      </c>
      <c r="H95" s="232"/>
      <c r="I95" s="237"/>
      <c r="J95" s="237"/>
      <c r="K95" s="237"/>
      <c r="L95" s="237"/>
      <c r="M95" s="237"/>
      <c r="N95" s="237"/>
      <c r="O95" s="237"/>
      <c r="P95" s="237"/>
      <c r="Q95" s="237"/>
      <c r="R95" s="237"/>
      <c r="S95" s="237"/>
      <c r="T95" s="237"/>
      <c r="U95" s="237"/>
      <c r="V95" s="237"/>
      <c r="W95" s="237"/>
      <c r="X95" s="237"/>
      <c r="Y95" s="237"/>
      <c r="Z95" s="237"/>
    </row>
    <row r="96" spans="1:26" ht="24" hidden="1" customHeight="1">
      <c r="A96" s="232">
        <v>93</v>
      </c>
      <c r="B96" s="232"/>
      <c r="C96" s="232"/>
      <c r="D96" s="233"/>
      <c r="E96" s="234"/>
      <c r="F96" s="235"/>
      <c r="G96" s="236">
        <f t="shared" si="0"/>
        <v>0</v>
      </c>
      <c r="H96" s="232"/>
      <c r="I96" s="237"/>
      <c r="J96" s="237"/>
      <c r="K96" s="237"/>
      <c r="L96" s="237"/>
      <c r="M96" s="237"/>
      <c r="N96" s="237"/>
      <c r="O96" s="237"/>
      <c r="P96" s="237"/>
      <c r="Q96" s="237"/>
      <c r="R96" s="237"/>
      <c r="S96" s="237"/>
      <c r="T96" s="237"/>
      <c r="U96" s="237"/>
      <c r="V96" s="237"/>
      <c r="W96" s="237"/>
      <c r="X96" s="237"/>
      <c r="Y96" s="237"/>
      <c r="Z96" s="237"/>
    </row>
    <row r="97" spans="1:26" ht="24" hidden="1" customHeight="1">
      <c r="A97" s="232">
        <v>94</v>
      </c>
      <c r="B97" s="232"/>
      <c r="C97" s="232"/>
      <c r="D97" s="233"/>
      <c r="E97" s="234"/>
      <c r="F97" s="235"/>
      <c r="G97" s="236">
        <f t="shared" si="0"/>
        <v>0</v>
      </c>
      <c r="H97" s="232"/>
      <c r="I97" s="237"/>
      <c r="J97" s="237"/>
      <c r="K97" s="237"/>
      <c r="L97" s="237"/>
      <c r="M97" s="237"/>
      <c r="N97" s="237"/>
      <c r="O97" s="237"/>
      <c r="P97" s="237"/>
      <c r="Q97" s="237"/>
      <c r="R97" s="237"/>
      <c r="S97" s="237"/>
      <c r="T97" s="237"/>
      <c r="U97" s="237"/>
      <c r="V97" s="237"/>
      <c r="W97" s="237"/>
      <c r="X97" s="237"/>
      <c r="Y97" s="237"/>
      <c r="Z97" s="237"/>
    </row>
    <row r="98" spans="1:26" ht="24" hidden="1" customHeight="1">
      <c r="A98" s="232">
        <v>95</v>
      </c>
      <c r="B98" s="232"/>
      <c r="C98" s="232"/>
      <c r="D98" s="233"/>
      <c r="E98" s="234"/>
      <c r="F98" s="235"/>
      <c r="G98" s="236">
        <f t="shared" si="0"/>
        <v>0</v>
      </c>
      <c r="H98" s="232"/>
      <c r="I98" s="237"/>
      <c r="J98" s="237"/>
      <c r="K98" s="237"/>
      <c r="L98" s="237"/>
      <c r="M98" s="237"/>
      <c r="N98" s="237"/>
      <c r="O98" s="237"/>
      <c r="P98" s="237"/>
      <c r="Q98" s="237"/>
      <c r="R98" s="237"/>
      <c r="S98" s="237"/>
      <c r="T98" s="237"/>
      <c r="U98" s="237"/>
      <c r="V98" s="237"/>
      <c r="W98" s="237"/>
      <c r="X98" s="237"/>
      <c r="Y98" s="237"/>
      <c r="Z98" s="237"/>
    </row>
    <row r="99" spans="1:26" ht="24" hidden="1" customHeight="1">
      <c r="A99" s="232">
        <v>96</v>
      </c>
      <c r="B99" s="232"/>
      <c r="C99" s="232"/>
      <c r="D99" s="233"/>
      <c r="E99" s="234"/>
      <c r="F99" s="235"/>
      <c r="G99" s="236">
        <f t="shared" si="0"/>
        <v>0</v>
      </c>
      <c r="H99" s="232"/>
      <c r="I99" s="237"/>
      <c r="J99" s="237"/>
      <c r="K99" s="237"/>
      <c r="L99" s="237"/>
      <c r="M99" s="237"/>
      <c r="N99" s="237"/>
      <c r="O99" s="237"/>
      <c r="P99" s="237"/>
      <c r="Q99" s="237"/>
      <c r="R99" s="237"/>
      <c r="S99" s="237"/>
      <c r="T99" s="237"/>
      <c r="U99" s="237"/>
      <c r="V99" s="237"/>
      <c r="W99" s="237"/>
      <c r="X99" s="237"/>
      <c r="Y99" s="237"/>
      <c r="Z99" s="237"/>
    </row>
    <row r="100" spans="1:26" ht="24" hidden="1" customHeight="1">
      <c r="A100" s="232">
        <v>97</v>
      </c>
      <c r="B100" s="232"/>
      <c r="C100" s="232"/>
      <c r="D100" s="233"/>
      <c r="E100" s="234"/>
      <c r="F100" s="235"/>
      <c r="G100" s="236">
        <f t="shared" si="0"/>
        <v>0</v>
      </c>
      <c r="H100" s="232"/>
      <c r="I100" s="237"/>
      <c r="J100" s="237"/>
      <c r="K100" s="237"/>
      <c r="L100" s="237"/>
      <c r="M100" s="237"/>
      <c r="N100" s="237"/>
      <c r="O100" s="237"/>
      <c r="P100" s="237"/>
      <c r="Q100" s="237"/>
      <c r="R100" s="237"/>
      <c r="S100" s="237"/>
      <c r="T100" s="237"/>
      <c r="U100" s="237"/>
      <c r="V100" s="237"/>
      <c r="W100" s="237"/>
      <c r="X100" s="237"/>
      <c r="Y100" s="237"/>
      <c r="Z100" s="237"/>
    </row>
    <row r="101" spans="1:26" ht="24" hidden="1" customHeight="1">
      <c r="A101" s="232">
        <v>98</v>
      </c>
      <c r="B101" s="232"/>
      <c r="C101" s="232"/>
      <c r="D101" s="233"/>
      <c r="E101" s="234"/>
      <c r="F101" s="235"/>
      <c r="G101" s="236">
        <f t="shared" si="0"/>
        <v>0</v>
      </c>
      <c r="H101" s="232"/>
      <c r="I101" s="237"/>
      <c r="J101" s="237"/>
      <c r="K101" s="237"/>
      <c r="L101" s="237"/>
      <c r="M101" s="237"/>
      <c r="N101" s="237"/>
      <c r="O101" s="237"/>
      <c r="P101" s="237"/>
      <c r="Q101" s="237"/>
      <c r="R101" s="237"/>
      <c r="S101" s="237"/>
      <c r="T101" s="237"/>
      <c r="U101" s="237"/>
      <c r="V101" s="237"/>
      <c r="W101" s="237"/>
      <c r="X101" s="237"/>
      <c r="Y101" s="237"/>
      <c r="Z101" s="237"/>
    </row>
    <row r="102" spans="1:26" ht="24" hidden="1" customHeight="1">
      <c r="A102" s="232">
        <v>99</v>
      </c>
      <c r="B102" s="232"/>
      <c r="C102" s="232"/>
      <c r="D102" s="233"/>
      <c r="E102" s="234"/>
      <c r="F102" s="235"/>
      <c r="G102" s="236">
        <f t="shared" si="0"/>
        <v>0</v>
      </c>
      <c r="H102" s="232"/>
      <c r="I102" s="237"/>
      <c r="J102" s="237"/>
      <c r="K102" s="237"/>
      <c r="L102" s="237"/>
      <c r="M102" s="237"/>
      <c r="N102" s="237"/>
      <c r="O102" s="237"/>
      <c r="P102" s="237"/>
      <c r="Q102" s="237"/>
      <c r="R102" s="237"/>
      <c r="S102" s="237"/>
      <c r="T102" s="237"/>
      <c r="U102" s="237"/>
      <c r="V102" s="237"/>
      <c r="W102" s="237"/>
      <c r="X102" s="237"/>
      <c r="Y102" s="237"/>
      <c r="Z102" s="237"/>
    </row>
    <row r="103" spans="1:26" ht="24" hidden="1" customHeight="1">
      <c r="A103" s="232">
        <v>100</v>
      </c>
      <c r="B103" s="238"/>
      <c r="C103" s="238"/>
      <c r="D103" s="233"/>
      <c r="E103" s="239"/>
      <c r="F103" s="240"/>
      <c r="G103" s="241">
        <f t="shared" si="0"/>
        <v>0</v>
      </c>
      <c r="H103" s="238"/>
      <c r="I103" s="237"/>
      <c r="J103" s="237"/>
      <c r="K103" s="237"/>
      <c r="L103" s="237"/>
      <c r="M103" s="237"/>
      <c r="N103" s="237"/>
      <c r="O103" s="237"/>
      <c r="P103" s="237"/>
      <c r="Q103" s="237"/>
      <c r="R103" s="237"/>
      <c r="S103" s="237"/>
      <c r="T103" s="237"/>
      <c r="U103" s="237"/>
      <c r="V103" s="237"/>
      <c r="W103" s="237"/>
      <c r="X103" s="237"/>
      <c r="Y103" s="237"/>
      <c r="Z103" s="237"/>
    </row>
    <row r="104" spans="1:26" ht="20.25" customHeight="1">
      <c r="A104" s="242"/>
      <c r="B104" s="242"/>
      <c r="C104" s="242"/>
      <c r="D104" s="242"/>
      <c r="E104" s="243" t="s">
        <v>5</v>
      </c>
      <c r="F104" s="244">
        <f t="shared" ref="F104:G104" si="1">SUM(F4:F103)</f>
        <v>131</v>
      </c>
      <c r="G104" s="245">
        <f t="shared" si="1"/>
        <v>131860</v>
      </c>
      <c r="H104" s="246"/>
    </row>
    <row r="105" spans="1:26" ht="12.75" customHeight="1">
      <c r="D105" s="247"/>
    </row>
    <row r="106" spans="1:26" ht="12.75" customHeight="1">
      <c r="D106" s="247"/>
      <c r="G106" s="342"/>
    </row>
    <row r="107" spans="1:26" ht="12.75" customHeight="1">
      <c r="D107" s="247"/>
    </row>
    <row r="108" spans="1:26" ht="12.75" customHeight="1">
      <c r="D108" s="247"/>
    </row>
    <row r="109" spans="1:26" ht="12.75" customHeight="1">
      <c r="D109" s="247"/>
    </row>
    <row r="110" spans="1:26" ht="12.75" customHeight="1">
      <c r="D110" s="247"/>
    </row>
    <row r="111" spans="1:26" ht="12.75" customHeight="1">
      <c r="D111" s="247"/>
    </row>
    <row r="112" spans="1:26" ht="12.75" customHeight="1">
      <c r="D112" s="247"/>
    </row>
    <row r="113" spans="2:4" ht="12.75" customHeight="1">
      <c r="D113" s="247"/>
    </row>
    <row r="114" spans="2:4" ht="12.75" customHeight="1">
      <c r="D114" s="247"/>
    </row>
    <row r="115" spans="2:4" ht="12.75" customHeight="1">
      <c r="D115" s="247"/>
    </row>
    <row r="116" spans="2:4" ht="12.75" customHeight="1">
      <c r="D116" s="247"/>
    </row>
    <row r="117" spans="2:4" ht="12.75" customHeight="1">
      <c r="D117" s="247"/>
    </row>
    <row r="118" spans="2:4" ht="12.75" customHeight="1">
      <c r="D118" s="247"/>
    </row>
    <row r="119" spans="2:4" ht="12.75" customHeight="1">
      <c r="D119" s="247"/>
    </row>
    <row r="120" spans="2:4" ht="12.75" customHeight="1">
      <c r="D120" s="247"/>
    </row>
    <row r="121" spans="2:4" ht="12.75" customHeight="1">
      <c r="D121" s="247"/>
    </row>
    <row r="122" spans="2:4" ht="12.75" customHeight="1">
      <c r="D122" s="247"/>
    </row>
    <row r="123" spans="2:4" ht="12.75" customHeight="1">
      <c r="D123" s="247"/>
    </row>
    <row r="124" spans="2:4" ht="12.75" customHeight="1">
      <c r="D124" s="247"/>
    </row>
    <row r="125" spans="2:4" ht="12.75" customHeight="1">
      <c r="D125" s="247"/>
    </row>
    <row r="126" spans="2:4" ht="12.75" customHeight="1">
      <c r="D126" s="247"/>
    </row>
    <row r="127" spans="2:4" ht="12.75" customHeight="1">
      <c r="B127" s="137"/>
      <c r="D127" s="247"/>
    </row>
    <row r="128" spans="2:4" ht="12.75" customHeight="1">
      <c r="B128" s="137"/>
      <c r="D128" s="247"/>
    </row>
    <row r="129" spans="2:4" ht="12.75" customHeight="1">
      <c r="B129" s="137"/>
      <c r="D129" s="247"/>
    </row>
    <row r="130" spans="2:4" ht="12.75" customHeight="1">
      <c r="B130" s="137"/>
      <c r="D130" s="247"/>
    </row>
    <row r="131" spans="2:4" ht="12.75" customHeight="1">
      <c r="B131" s="137"/>
      <c r="D131" s="247"/>
    </row>
    <row r="132" spans="2:4" ht="12.75" customHeight="1">
      <c r="B132" s="137"/>
      <c r="D132" s="247"/>
    </row>
    <row r="133" spans="2:4" ht="12.75" customHeight="1">
      <c r="B133" s="137"/>
      <c r="D133" s="247"/>
    </row>
    <row r="134" spans="2:4" ht="12.75" customHeight="1">
      <c r="B134" s="137"/>
      <c r="D134" s="247"/>
    </row>
    <row r="135" spans="2:4" ht="12.75" customHeight="1">
      <c r="B135" s="137"/>
      <c r="D135" s="247"/>
    </row>
    <row r="136" spans="2:4" ht="12.75" customHeight="1">
      <c r="B136" s="137"/>
      <c r="D136" s="247"/>
    </row>
    <row r="137" spans="2:4" ht="12.75" customHeight="1">
      <c r="B137" s="137"/>
      <c r="D137" s="247"/>
    </row>
    <row r="138" spans="2:4" ht="12.75" customHeight="1">
      <c r="B138" s="137"/>
      <c r="D138" s="247"/>
    </row>
    <row r="139" spans="2:4" ht="12.75" customHeight="1">
      <c r="B139" s="137"/>
      <c r="D139" s="247"/>
    </row>
    <row r="140" spans="2:4" ht="12.75" customHeight="1">
      <c r="B140" s="77"/>
      <c r="D140" s="247"/>
    </row>
    <row r="141" spans="2:4" ht="12.75" customHeight="1">
      <c r="D141" s="247"/>
    </row>
    <row r="142" spans="2:4" ht="12.75" customHeight="1">
      <c r="D142" s="247"/>
    </row>
    <row r="143" spans="2:4" ht="12.75" customHeight="1">
      <c r="D143" s="247"/>
    </row>
    <row r="144" spans="2:4" ht="12.75" customHeight="1">
      <c r="D144" s="247"/>
    </row>
    <row r="145" spans="4:4" ht="12.75" customHeight="1">
      <c r="D145" s="247"/>
    </row>
    <row r="146" spans="4:4" ht="12.75" customHeight="1">
      <c r="D146" s="247"/>
    </row>
    <row r="147" spans="4:4" ht="12.75" customHeight="1">
      <c r="D147" s="247"/>
    </row>
    <row r="148" spans="4:4" ht="12.75" customHeight="1">
      <c r="D148" s="247"/>
    </row>
    <row r="149" spans="4:4" ht="12.75" customHeight="1">
      <c r="D149" s="247"/>
    </row>
    <row r="150" spans="4:4" ht="12.75" customHeight="1">
      <c r="D150" s="247"/>
    </row>
    <row r="151" spans="4:4" ht="12.75" customHeight="1">
      <c r="D151" s="247"/>
    </row>
    <row r="152" spans="4:4" ht="12.75" customHeight="1">
      <c r="D152" s="247"/>
    </row>
    <row r="153" spans="4:4" ht="12.75" customHeight="1">
      <c r="D153" s="247"/>
    </row>
    <row r="154" spans="4:4" ht="12.75" customHeight="1">
      <c r="D154" s="247"/>
    </row>
    <row r="155" spans="4:4" ht="12.75" customHeight="1">
      <c r="D155" s="247"/>
    </row>
    <row r="156" spans="4:4" ht="12.75" customHeight="1">
      <c r="D156" s="247"/>
    </row>
    <row r="157" spans="4:4" ht="12.75" customHeight="1">
      <c r="D157" s="247"/>
    </row>
    <row r="158" spans="4:4" ht="12.75" customHeight="1">
      <c r="D158" s="247"/>
    </row>
    <row r="159" spans="4:4" ht="12.75" customHeight="1">
      <c r="D159" s="247"/>
    </row>
    <row r="160" spans="4:4" ht="12.75" customHeight="1">
      <c r="D160" s="247"/>
    </row>
    <row r="161" spans="4:4" ht="12.75" customHeight="1">
      <c r="D161" s="247"/>
    </row>
    <row r="162" spans="4:4" ht="12.75" customHeight="1">
      <c r="D162" s="247"/>
    </row>
    <row r="163" spans="4:4" ht="12.75" customHeight="1">
      <c r="D163" s="247"/>
    </row>
    <row r="164" spans="4:4" ht="12.75" customHeight="1">
      <c r="D164" s="247"/>
    </row>
    <row r="165" spans="4:4" ht="12.75" customHeight="1">
      <c r="D165" s="247"/>
    </row>
    <row r="166" spans="4:4" ht="12.75" customHeight="1">
      <c r="D166" s="247"/>
    </row>
    <row r="167" spans="4:4" ht="12.75" customHeight="1">
      <c r="D167" s="247"/>
    </row>
    <row r="168" spans="4:4" ht="12.75" customHeight="1">
      <c r="D168" s="247"/>
    </row>
    <row r="169" spans="4:4" ht="12.75" customHeight="1">
      <c r="D169" s="247"/>
    </row>
    <row r="170" spans="4:4" ht="12.75" customHeight="1">
      <c r="D170" s="247"/>
    </row>
    <row r="171" spans="4:4" ht="12.75" customHeight="1">
      <c r="D171" s="247"/>
    </row>
    <row r="172" spans="4:4" ht="12.75" customHeight="1">
      <c r="D172" s="247"/>
    </row>
    <row r="173" spans="4:4" ht="12.75" customHeight="1">
      <c r="D173" s="247"/>
    </row>
    <row r="174" spans="4:4" ht="12.75" customHeight="1">
      <c r="D174" s="247"/>
    </row>
    <row r="175" spans="4:4" ht="12.75" customHeight="1">
      <c r="D175" s="247"/>
    </row>
    <row r="176" spans="4:4" ht="12.75" customHeight="1">
      <c r="D176" s="247"/>
    </row>
    <row r="177" spans="4:4" ht="12.75" customHeight="1">
      <c r="D177" s="247"/>
    </row>
    <row r="178" spans="4:4" ht="12.75" customHeight="1">
      <c r="D178" s="247"/>
    </row>
    <row r="179" spans="4:4" ht="12.75" customHeight="1">
      <c r="D179" s="247"/>
    </row>
    <row r="180" spans="4:4" ht="12.75" customHeight="1">
      <c r="D180" s="247"/>
    </row>
    <row r="181" spans="4:4" ht="12.75" customHeight="1">
      <c r="D181" s="247"/>
    </row>
    <row r="182" spans="4:4" ht="12.75" customHeight="1">
      <c r="D182" s="247"/>
    </row>
    <row r="183" spans="4:4" ht="12.75" customHeight="1">
      <c r="D183" s="247"/>
    </row>
    <row r="184" spans="4:4" ht="12.75" customHeight="1">
      <c r="D184" s="247"/>
    </row>
    <row r="185" spans="4:4" ht="12.75" customHeight="1">
      <c r="D185" s="247"/>
    </row>
    <row r="186" spans="4:4" ht="12.75" customHeight="1">
      <c r="D186" s="247"/>
    </row>
    <row r="187" spans="4:4" ht="12.75" customHeight="1">
      <c r="D187" s="247"/>
    </row>
    <row r="188" spans="4:4" ht="12.75" customHeight="1">
      <c r="D188" s="247"/>
    </row>
    <row r="189" spans="4:4" ht="12.75" customHeight="1">
      <c r="D189" s="247"/>
    </row>
    <row r="190" spans="4:4" ht="12.75" customHeight="1">
      <c r="D190" s="247"/>
    </row>
    <row r="191" spans="4:4" ht="12.75" customHeight="1">
      <c r="D191" s="247"/>
    </row>
    <row r="192" spans="4:4" ht="12.75" customHeight="1">
      <c r="D192" s="247"/>
    </row>
    <row r="193" spans="4:4" ht="12.75" customHeight="1">
      <c r="D193" s="247"/>
    </row>
    <row r="194" spans="4:4" ht="12.75" customHeight="1">
      <c r="D194" s="247"/>
    </row>
    <row r="195" spans="4:4" ht="12.75" customHeight="1">
      <c r="D195" s="247"/>
    </row>
    <row r="196" spans="4:4" ht="12.75" customHeight="1">
      <c r="D196" s="247"/>
    </row>
    <row r="197" spans="4:4" ht="12.75" customHeight="1">
      <c r="D197" s="247"/>
    </row>
    <row r="198" spans="4:4" ht="12.75" customHeight="1">
      <c r="D198" s="247"/>
    </row>
    <row r="199" spans="4:4" ht="12.75" customHeight="1">
      <c r="D199" s="247"/>
    </row>
    <row r="200" spans="4:4" ht="12.75" customHeight="1">
      <c r="D200" s="247"/>
    </row>
    <row r="201" spans="4:4" ht="12.75" customHeight="1">
      <c r="D201" s="247"/>
    </row>
    <row r="202" spans="4:4" ht="12.75" customHeight="1">
      <c r="D202" s="247"/>
    </row>
    <row r="203" spans="4:4" ht="12.75" customHeight="1">
      <c r="D203" s="247"/>
    </row>
    <row r="204" spans="4:4" ht="12.75" customHeight="1">
      <c r="D204" s="247"/>
    </row>
    <row r="205" spans="4:4" ht="12.75" customHeight="1">
      <c r="D205" s="247"/>
    </row>
    <row r="206" spans="4:4" ht="12.75" customHeight="1">
      <c r="D206" s="247"/>
    </row>
    <row r="207" spans="4:4" ht="12.75" customHeight="1">
      <c r="D207" s="247"/>
    </row>
    <row r="208" spans="4:4" ht="12.75" customHeight="1">
      <c r="D208" s="247"/>
    </row>
    <row r="209" spans="4:4" ht="12.75" customHeight="1">
      <c r="D209" s="247"/>
    </row>
    <row r="210" spans="4:4" ht="12.75" customHeight="1">
      <c r="D210" s="247"/>
    </row>
    <row r="211" spans="4:4" ht="12.75" customHeight="1">
      <c r="D211" s="247"/>
    </row>
    <row r="212" spans="4:4" ht="12.75" customHeight="1">
      <c r="D212" s="247"/>
    </row>
    <row r="213" spans="4:4" ht="12.75" customHeight="1">
      <c r="D213" s="247"/>
    </row>
    <row r="214" spans="4:4" ht="12.75" customHeight="1">
      <c r="D214" s="247"/>
    </row>
    <row r="215" spans="4:4" ht="12.75" customHeight="1">
      <c r="D215" s="247"/>
    </row>
    <row r="216" spans="4:4" ht="12.75" customHeight="1">
      <c r="D216" s="247"/>
    </row>
    <row r="217" spans="4:4" ht="12.75" customHeight="1">
      <c r="D217" s="247"/>
    </row>
    <row r="218" spans="4:4" ht="12.75" customHeight="1">
      <c r="D218" s="247"/>
    </row>
    <row r="219" spans="4:4" ht="12.75" customHeight="1">
      <c r="D219" s="247"/>
    </row>
    <row r="220" spans="4:4" ht="12.75" customHeight="1">
      <c r="D220" s="247"/>
    </row>
    <row r="221" spans="4:4" ht="12.75" customHeight="1">
      <c r="D221" s="247"/>
    </row>
    <row r="222" spans="4:4" ht="12.75" customHeight="1">
      <c r="D222" s="247"/>
    </row>
    <row r="223" spans="4:4" ht="12.75" customHeight="1">
      <c r="D223" s="247"/>
    </row>
    <row r="224" spans="4:4" ht="12.75" customHeight="1">
      <c r="D224" s="247"/>
    </row>
    <row r="225" spans="4:4" ht="12.75" customHeight="1">
      <c r="D225" s="247"/>
    </row>
    <row r="226" spans="4:4" ht="12.75" customHeight="1">
      <c r="D226" s="247"/>
    </row>
    <row r="227" spans="4:4" ht="12.75" customHeight="1">
      <c r="D227" s="247"/>
    </row>
    <row r="228" spans="4:4" ht="12.75" customHeight="1">
      <c r="D228" s="247"/>
    </row>
    <row r="229" spans="4:4" ht="12.75" customHeight="1">
      <c r="D229" s="247"/>
    </row>
    <row r="230" spans="4:4" ht="12.75" customHeight="1">
      <c r="D230" s="247"/>
    </row>
    <row r="231" spans="4:4" ht="12.75" customHeight="1">
      <c r="D231" s="247"/>
    </row>
    <row r="232" spans="4:4" ht="12.75" customHeight="1">
      <c r="D232" s="247"/>
    </row>
    <row r="233" spans="4:4" ht="12.75" customHeight="1">
      <c r="D233" s="247"/>
    </row>
    <row r="234" spans="4:4" ht="12.75" customHeight="1">
      <c r="D234" s="247"/>
    </row>
    <row r="235" spans="4:4" ht="12.75" customHeight="1">
      <c r="D235" s="247"/>
    </row>
    <row r="236" spans="4:4" ht="12.75" customHeight="1">
      <c r="D236" s="247"/>
    </row>
    <row r="237" spans="4:4" ht="12.75" customHeight="1">
      <c r="D237" s="247"/>
    </row>
    <row r="238" spans="4:4" ht="12.75" customHeight="1">
      <c r="D238" s="247"/>
    </row>
    <row r="239" spans="4:4" ht="12.75" customHeight="1">
      <c r="D239" s="247"/>
    </row>
    <row r="240" spans="4:4" ht="12.75" customHeight="1">
      <c r="D240" s="247"/>
    </row>
    <row r="241" spans="4:4" ht="12.75" customHeight="1">
      <c r="D241" s="247"/>
    </row>
    <row r="242" spans="4:4" ht="12.75" customHeight="1">
      <c r="D242" s="247"/>
    </row>
    <row r="243" spans="4:4" ht="12.75" customHeight="1">
      <c r="D243" s="247"/>
    </row>
    <row r="244" spans="4:4" ht="12.75" customHeight="1">
      <c r="D244" s="247"/>
    </row>
    <row r="245" spans="4:4" ht="12.75" customHeight="1">
      <c r="D245" s="247"/>
    </row>
    <row r="246" spans="4:4" ht="12.75" customHeight="1">
      <c r="D246" s="247"/>
    </row>
    <row r="247" spans="4:4" ht="12.75" customHeight="1">
      <c r="D247" s="247"/>
    </row>
    <row r="248" spans="4:4" ht="12.75" customHeight="1">
      <c r="D248" s="247"/>
    </row>
    <row r="249" spans="4:4" ht="12.75" customHeight="1">
      <c r="D249" s="247"/>
    </row>
    <row r="250" spans="4:4" ht="12.75" customHeight="1">
      <c r="D250" s="247"/>
    </row>
    <row r="251" spans="4:4" ht="12.75" customHeight="1">
      <c r="D251" s="247"/>
    </row>
    <row r="252" spans="4:4" ht="12.75" customHeight="1">
      <c r="D252" s="247"/>
    </row>
    <row r="253" spans="4:4" ht="12.75" customHeight="1">
      <c r="D253" s="247"/>
    </row>
    <row r="254" spans="4:4" ht="12.75" customHeight="1">
      <c r="D254" s="247"/>
    </row>
    <row r="255" spans="4:4" ht="12.75" customHeight="1">
      <c r="D255" s="247"/>
    </row>
    <row r="256" spans="4:4" ht="12.75" customHeight="1">
      <c r="D256" s="247"/>
    </row>
    <row r="257" spans="4:4" ht="12.75" customHeight="1">
      <c r="D257" s="247"/>
    </row>
    <row r="258" spans="4:4" ht="12.75" customHeight="1">
      <c r="D258" s="247"/>
    </row>
    <row r="259" spans="4:4" ht="12.75" customHeight="1">
      <c r="D259" s="247"/>
    </row>
    <row r="260" spans="4:4" ht="12.75" customHeight="1">
      <c r="D260" s="247"/>
    </row>
    <row r="261" spans="4:4" ht="12.75" customHeight="1">
      <c r="D261" s="247"/>
    </row>
    <row r="262" spans="4:4" ht="12.75" customHeight="1">
      <c r="D262" s="247"/>
    </row>
    <row r="263" spans="4:4" ht="12.75" customHeight="1">
      <c r="D263" s="247"/>
    </row>
    <row r="264" spans="4:4" ht="12.75" customHeight="1">
      <c r="D264" s="247"/>
    </row>
    <row r="265" spans="4:4" ht="12.75" customHeight="1">
      <c r="D265" s="247"/>
    </row>
    <row r="266" spans="4:4" ht="12.75" customHeight="1">
      <c r="D266" s="247"/>
    </row>
    <row r="267" spans="4:4" ht="12.75" customHeight="1">
      <c r="D267" s="247"/>
    </row>
    <row r="268" spans="4:4" ht="12.75" customHeight="1">
      <c r="D268" s="247"/>
    </row>
    <row r="269" spans="4:4" ht="12.75" customHeight="1">
      <c r="D269" s="247"/>
    </row>
    <row r="270" spans="4:4" ht="12.75" customHeight="1">
      <c r="D270" s="247"/>
    </row>
    <row r="271" spans="4:4" ht="12.75" customHeight="1">
      <c r="D271" s="247"/>
    </row>
    <row r="272" spans="4:4" ht="12.75" customHeight="1">
      <c r="D272" s="247"/>
    </row>
    <row r="273" spans="4:4" ht="12.75" customHeight="1">
      <c r="D273" s="247"/>
    </row>
    <row r="274" spans="4:4" ht="12.75" customHeight="1">
      <c r="D274" s="247"/>
    </row>
    <row r="275" spans="4:4" ht="12.75" customHeight="1">
      <c r="D275" s="247"/>
    </row>
    <row r="276" spans="4:4" ht="12.75" customHeight="1">
      <c r="D276" s="247"/>
    </row>
    <row r="277" spans="4:4" ht="12.75" customHeight="1">
      <c r="D277" s="247"/>
    </row>
    <row r="278" spans="4:4" ht="12.75" customHeight="1">
      <c r="D278" s="247"/>
    </row>
    <row r="279" spans="4:4" ht="12.75" customHeight="1">
      <c r="D279" s="247"/>
    </row>
    <row r="280" spans="4:4" ht="12.75" customHeight="1">
      <c r="D280" s="247"/>
    </row>
    <row r="281" spans="4:4" ht="12.75" customHeight="1">
      <c r="D281" s="247"/>
    </row>
    <row r="282" spans="4:4" ht="12.75" customHeight="1">
      <c r="D282" s="247"/>
    </row>
    <row r="283" spans="4:4" ht="12.75" customHeight="1">
      <c r="D283" s="247"/>
    </row>
    <row r="284" spans="4:4" ht="12.75" customHeight="1">
      <c r="D284" s="247"/>
    </row>
    <row r="285" spans="4:4" ht="12.75" customHeight="1">
      <c r="D285" s="247"/>
    </row>
    <row r="286" spans="4:4" ht="12.75" customHeight="1">
      <c r="D286" s="247"/>
    </row>
    <row r="287" spans="4:4" ht="12.75" customHeight="1">
      <c r="D287" s="247"/>
    </row>
    <row r="288" spans="4:4" ht="12.75" customHeight="1">
      <c r="D288" s="247"/>
    </row>
    <row r="289" spans="4:4" ht="12.75" customHeight="1">
      <c r="D289" s="247"/>
    </row>
    <row r="290" spans="4:4" ht="12.75" customHeight="1">
      <c r="D290" s="247"/>
    </row>
    <row r="291" spans="4:4" ht="12.75" customHeight="1">
      <c r="D291" s="247"/>
    </row>
    <row r="292" spans="4:4" ht="12.75" customHeight="1">
      <c r="D292" s="247"/>
    </row>
    <row r="293" spans="4:4" ht="12.75" customHeight="1">
      <c r="D293" s="247"/>
    </row>
    <row r="294" spans="4:4" ht="12.75" customHeight="1">
      <c r="D294" s="247"/>
    </row>
    <row r="295" spans="4:4" ht="12.75" customHeight="1">
      <c r="D295" s="247"/>
    </row>
    <row r="296" spans="4:4" ht="12.75" customHeight="1">
      <c r="D296" s="247"/>
    </row>
    <row r="297" spans="4:4" ht="12.75" customHeight="1">
      <c r="D297" s="247"/>
    </row>
    <row r="298" spans="4:4" ht="12.75" customHeight="1">
      <c r="D298" s="247"/>
    </row>
    <row r="299" spans="4:4" ht="12.75" customHeight="1">
      <c r="D299" s="247"/>
    </row>
    <row r="300" spans="4:4" ht="12.75" customHeight="1">
      <c r="D300" s="247"/>
    </row>
    <row r="301" spans="4:4" ht="12.75" customHeight="1">
      <c r="D301" s="247"/>
    </row>
    <row r="302" spans="4:4" ht="12.75" customHeight="1">
      <c r="D302" s="247"/>
    </row>
    <row r="303" spans="4:4" ht="12.75" customHeight="1">
      <c r="D303" s="247"/>
    </row>
    <row r="304" spans="4:4" ht="12.75" customHeight="1">
      <c r="D304" s="247"/>
    </row>
    <row r="305" spans="4:4" ht="12.75" customHeight="1">
      <c r="D305" s="247"/>
    </row>
    <row r="306" spans="4:4" ht="12.75" customHeight="1">
      <c r="D306" s="247"/>
    </row>
    <row r="307" spans="4:4" ht="12.75" customHeight="1">
      <c r="D307" s="247"/>
    </row>
    <row r="308" spans="4:4" ht="12.75" customHeight="1">
      <c r="D308" s="247"/>
    </row>
    <row r="309" spans="4:4" ht="12.75" customHeight="1">
      <c r="D309" s="247"/>
    </row>
    <row r="310" spans="4:4" ht="12.75" customHeight="1">
      <c r="D310" s="247"/>
    </row>
    <row r="311" spans="4:4" ht="12.75" customHeight="1">
      <c r="D311" s="247"/>
    </row>
    <row r="312" spans="4:4" ht="12.75" customHeight="1">
      <c r="D312" s="247"/>
    </row>
    <row r="313" spans="4:4" ht="12.75" customHeight="1">
      <c r="D313" s="247"/>
    </row>
    <row r="314" spans="4:4" ht="12.75" customHeight="1">
      <c r="D314" s="247"/>
    </row>
    <row r="315" spans="4:4" ht="12.75" customHeight="1">
      <c r="D315" s="247"/>
    </row>
    <row r="316" spans="4:4" ht="12.75" customHeight="1">
      <c r="D316" s="247"/>
    </row>
    <row r="317" spans="4:4" ht="12.75" customHeight="1">
      <c r="D317" s="247"/>
    </row>
    <row r="318" spans="4:4" ht="12.75" customHeight="1">
      <c r="D318" s="247"/>
    </row>
    <row r="319" spans="4:4" ht="12.75" customHeight="1">
      <c r="D319" s="247"/>
    </row>
    <row r="320" spans="4:4" ht="12.75" customHeight="1">
      <c r="D320" s="247"/>
    </row>
    <row r="321" spans="4:4" ht="12.75" customHeight="1">
      <c r="D321" s="247"/>
    </row>
    <row r="322" spans="4:4" ht="12.75" customHeight="1">
      <c r="D322" s="247"/>
    </row>
    <row r="323" spans="4:4" ht="12.75" customHeight="1">
      <c r="D323" s="247"/>
    </row>
    <row r="324" spans="4:4" ht="12.75" customHeight="1">
      <c r="D324" s="247"/>
    </row>
    <row r="325" spans="4:4" ht="12.75" customHeight="1">
      <c r="D325" s="247"/>
    </row>
    <row r="326" spans="4:4" ht="12.75" customHeight="1">
      <c r="D326" s="247"/>
    </row>
    <row r="327" spans="4:4" ht="12.75" customHeight="1">
      <c r="D327" s="247"/>
    </row>
    <row r="328" spans="4:4" ht="12.75" customHeight="1">
      <c r="D328" s="247"/>
    </row>
    <row r="329" spans="4:4" ht="12.75" customHeight="1">
      <c r="D329" s="247"/>
    </row>
    <row r="330" spans="4:4" ht="12.75" customHeight="1">
      <c r="D330" s="247"/>
    </row>
    <row r="331" spans="4:4" ht="12.75" customHeight="1">
      <c r="D331" s="247"/>
    </row>
    <row r="332" spans="4:4" ht="12.75" customHeight="1">
      <c r="D332" s="247"/>
    </row>
    <row r="333" spans="4:4" ht="12.75" customHeight="1">
      <c r="D333" s="247"/>
    </row>
    <row r="334" spans="4:4" ht="12.75" customHeight="1">
      <c r="D334" s="247"/>
    </row>
    <row r="335" spans="4:4" ht="12.75" customHeight="1">
      <c r="D335" s="247"/>
    </row>
    <row r="336" spans="4:4" ht="12.75" customHeight="1">
      <c r="D336" s="247"/>
    </row>
    <row r="337" spans="4:4" ht="12.75" customHeight="1">
      <c r="D337" s="247"/>
    </row>
    <row r="338" spans="4:4" ht="12.75" customHeight="1">
      <c r="D338" s="247"/>
    </row>
    <row r="339" spans="4:4" ht="12.75" customHeight="1">
      <c r="D339" s="247"/>
    </row>
    <row r="340" spans="4:4" ht="12.75" customHeight="1">
      <c r="D340" s="247"/>
    </row>
    <row r="341" spans="4:4" ht="12.75" customHeight="1">
      <c r="D341" s="247"/>
    </row>
    <row r="342" spans="4:4" ht="12.75" customHeight="1">
      <c r="D342" s="247"/>
    </row>
    <row r="343" spans="4:4" ht="12.75" customHeight="1">
      <c r="D343" s="247"/>
    </row>
    <row r="344" spans="4:4" ht="12.75" customHeight="1">
      <c r="D344" s="247"/>
    </row>
    <row r="345" spans="4:4" ht="12.75" customHeight="1">
      <c r="D345" s="247"/>
    </row>
    <row r="346" spans="4:4" ht="12.75" customHeight="1">
      <c r="D346" s="247"/>
    </row>
    <row r="347" spans="4:4" ht="12.75" customHeight="1">
      <c r="D347" s="247"/>
    </row>
    <row r="348" spans="4:4" ht="12.75" customHeight="1">
      <c r="D348" s="247"/>
    </row>
    <row r="349" spans="4:4" ht="12.75" customHeight="1">
      <c r="D349" s="247"/>
    </row>
    <row r="350" spans="4:4" ht="12.75" customHeight="1">
      <c r="D350" s="247"/>
    </row>
    <row r="351" spans="4:4" ht="12.75" customHeight="1">
      <c r="D351" s="247"/>
    </row>
    <row r="352" spans="4:4" ht="12.75" customHeight="1">
      <c r="D352" s="247"/>
    </row>
    <row r="353" spans="4:4" ht="12.75" customHeight="1">
      <c r="D353" s="247"/>
    </row>
    <row r="354" spans="4:4" ht="12.75" customHeight="1">
      <c r="D354" s="247"/>
    </row>
    <row r="355" spans="4:4" ht="12.75" customHeight="1">
      <c r="D355" s="247"/>
    </row>
    <row r="356" spans="4:4" ht="12.75" customHeight="1">
      <c r="D356" s="247"/>
    </row>
    <row r="357" spans="4:4" ht="12.75" customHeight="1">
      <c r="D357" s="247"/>
    </row>
    <row r="358" spans="4:4" ht="12.75" customHeight="1">
      <c r="D358" s="247"/>
    </row>
    <row r="359" spans="4:4" ht="12.75" customHeight="1">
      <c r="D359" s="247"/>
    </row>
    <row r="360" spans="4:4" ht="12.75" customHeight="1">
      <c r="D360" s="247"/>
    </row>
    <row r="361" spans="4:4" ht="12.75" customHeight="1">
      <c r="D361" s="247"/>
    </row>
    <row r="362" spans="4:4" ht="12.75" customHeight="1">
      <c r="D362" s="247"/>
    </row>
    <row r="363" spans="4:4" ht="12.75" customHeight="1">
      <c r="D363" s="247"/>
    </row>
    <row r="364" spans="4:4" ht="12.75" customHeight="1">
      <c r="D364" s="247"/>
    </row>
    <row r="365" spans="4:4" ht="12.75" customHeight="1">
      <c r="D365" s="247"/>
    </row>
    <row r="366" spans="4:4" ht="12.75" customHeight="1">
      <c r="D366" s="247"/>
    </row>
    <row r="367" spans="4:4" ht="12.75" customHeight="1">
      <c r="D367" s="247"/>
    </row>
    <row r="368" spans="4:4" ht="12.75" customHeight="1">
      <c r="D368" s="247"/>
    </row>
    <row r="369" spans="4:4" ht="12.75" customHeight="1">
      <c r="D369" s="247"/>
    </row>
    <row r="370" spans="4:4" ht="12.75" customHeight="1">
      <c r="D370" s="247"/>
    </row>
    <row r="371" spans="4:4" ht="12.75" customHeight="1">
      <c r="D371" s="247"/>
    </row>
    <row r="372" spans="4:4" ht="12.75" customHeight="1">
      <c r="D372" s="247"/>
    </row>
    <row r="373" spans="4:4" ht="12.75" customHeight="1">
      <c r="D373" s="247"/>
    </row>
    <row r="374" spans="4:4" ht="12.75" customHeight="1">
      <c r="D374" s="247"/>
    </row>
    <row r="375" spans="4:4" ht="12.75" customHeight="1">
      <c r="D375" s="247"/>
    </row>
    <row r="376" spans="4:4" ht="12.75" customHeight="1">
      <c r="D376" s="247"/>
    </row>
    <row r="377" spans="4:4" ht="12.75" customHeight="1">
      <c r="D377" s="247"/>
    </row>
    <row r="378" spans="4:4" ht="12.75" customHeight="1">
      <c r="D378" s="247"/>
    </row>
    <row r="379" spans="4:4" ht="12.75" customHeight="1">
      <c r="D379" s="247"/>
    </row>
    <row r="380" spans="4:4" ht="12.75" customHeight="1">
      <c r="D380" s="247"/>
    </row>
    <row r="381" spans="4:4" ht="12.75" customHeight="1">
      <c r="D381" s="247"/>
    </row>
    <row r="382" spans="4:4" ht="12.75" customHeight="1">
      <c r="D382" s="247"/>
    </row>
    <row r="383" spans="4:4" ht="12.75" customHeight="1">
      <c r="D383" s="247"/>
    </row>
    <row r="384" spans="4:4" ht="12.75" customHeight="1">
      <c r="D384" s="247"/>
    </row>
    <row r="385" spans="4:4" ht="12.75" customHeight="1">
      <c r="D385" s="247"/>
    </row>
    <row r="386" spans="4:4" ht="12.75" customHeight="1">
      <c r="D386" s="247"/>
    </row>
    <row r="387" spans="4:4" ht="12.75" customHeight="1">
      <c r="D387" s="247"/>
    </row>
    <row r="388" spans="4:4" ht="12.75" customHeight="1">
      <c r="D388" s="247"/>
    </row>
    <row r="389" spans="4:4" ht="12.75" customHeight="1">
      <c r="D389" s="247"/>
    </row>
    <row r="390" spans="4:4" ht="12.75" customHeight="1">
      <c r="D390" s="247"/>
    </row>
    <row r="391" spans="4:4" ht="12.75" customHeight="1">
      <c r="D391" s="247"/>
    </row>
    <row r="392" spans="4:4" ht="12.75" customHeight="1">
      <c r="D392" s="247"/>
    </row>
    <row r="393" spans="4:4" ht="12.75" customHeight="1">
      <c r="D393" s="247"/>
    </row>
    <row r="394" spans="4:4" ht="12.75" customHeight="1">
      <c r="D394" s="247"/>
    </row>
    <row r="395" spans="4:4" ht="12.75" customHeight="1">
      <c r="D395" s="247"/>
    </row>
    <row r="396" spans="4:4" ht="12.75" customHeight="1">
      <c r="D396" s="247"/>
    </row>
    <row r="397" spans="4:4" ht="12.75" customHeight="1">
      <c r="D397" s="247"/>
    </row>
    <row r="398" spans="4:4" ht="12.75" customHeight="1">
      <c r="D398" s="247"/>
    </row>
    <row r="399" spans="4:4" ht="12.75" customHeight="1">
      <c r="D399" s="247"/>
    </row>
    <row r="400" spans="4:4" ht="12.75" customHeight="1">
      <c r="D400" s="247"/>
    </row>
    <row r="401" spans="4:4" ht="12.75" customHeight="1">
      <c r="D401" s="247"/>
    </row>
    <row r="402" spans="4:4" ht="12.75" customHeight="1">
      <c r="D402" s="247"/>
    </row>
    <row r="403" spans="4:4" ht="12.75" customHeight="1">
      <c r="D403" s="247"/>
    </row>
    <row r="404" spans="4:4" ht="12.75" customHeight="1">
      <c r="D404" s="247"/>
    </row>
    <row r="405" spans="4:4" ht="12.75" customHeight="1">
      <c r="D405" s="247"/>
    </row>
    <row r="406" spans="4:4" ht="12.75" customHeight="1">
      <c r="D406" s="247"/>
    </row>
    <row r="407" spans="4:4" ht="12.75" customHeight="1">
      <c r="D407" s="247"/>
    </row>
    <row r="408" spans="4:4" ht="12.75" customHeight="1">
      <c r="D408" s="247"/>
    </row>
    <row r="409" spans="4:4" ht="12.75" customHeight="1">
      <c r="D409" s="247"/>
    </row>
    <row r="410" spans="4:4" ht="12.75" customHeight="1">
      <c r="D410" s="247"/>
    </row>
    <row r="411" spans="4:4" ht="12.75" customHeight="1">
      <c r="D411" s="247"/>
    </row>
    <row r="412" spans="4:4" ht="12.75" customHeight="1">
      <c r="D412" s="247"/>
    </row>
    <row r="413" spans="4:4" ht="12.75" customHeight="1">
      <c r="D413" s="247"/>
    </row>
    <row r="414" spans="4:4" ht="12.75" customHeight="1">
      <c r="D414" s="247"/>
    </row>
    <row r="415" spans="4:4" ht="12.75" customHeight="1">
      <c r="D415" s="247"/>
    </row>
    <row r="416" spans="4:4" ht="12.75" customHeight="1">
      <c r="D416" s="247"/>
    </row>
    <row r="417" spans="4:4" ht="12.75" customHeight="1">
      <c r="D417" s="247"/>
    </row>
    <row r="418" spans="4:4" ht="12.75" customHeight="1">
      <c r="D418" s="247"/>
    </row>
    <row r="419" spans="4:4" ht="12.75" customHeight="1">
      <c r="D419" s="247"/>
    </row>
    <row r="420" spans="4:4" ht="12.75" customHeight="1">
      <c r="D420" s="247"/>
    </row>
    <row r="421" spans="4:4" ht="12.75" customHeight="1">
      <c r="D421" s="247"/>
    </row>
    <row r="422" spans="4:4" ht="12.75" customHeight="1">
      <c r="D422" s="247"/>
    </row>
    <row r="423" spans="4:4" ht="12.75" customHeight="1">
      <c r="D423" s="247"/>
    </row>
    <row r="424" spans="4:4" ht="12.75" customHeight="1">
      <c r="D424" s="247"/>
    </row>
    <row r="425" spans="4:4" ht="12.75" customHeight="1">
      <c r="D425" s="247"/>
    </row>
    <row r="426" spans="4:4" ht="12.75" customHeight="1">
      <c r="D426" s="247"/>
    </row>
    <row r="427" spans="4:4" ht="12.75" customHeight="1">
      <c r="D427" s="247"/>
    </row>
    <row r="428" spans="4:4" ht="12.75" customHeight="1">
      <c r="D428" s="247"/>
    </row>
    <row r="429" spans="4:4" ht="12.75" customHeight="1">
      <c r="D429" s="247"/>
    </row>
    <row r="430" spans="4:4" ht="12.75" customHeight="1">
      <c r="D430" s="247"/>
    </row>
    <row r="431" spans="4:4" ht="12.75" customHeight="1">
      <c r="D431" s="247"/>
    </row>
    <row r="432" spans="4:4" ht="12.75" customHeight="1">
      <c r="D432" s="247"/>
    </row>
    <row r="433" spans="4:4" ht="12.75" customHeight="1">
      <c r="D433" s="247"/>
    </row>
    <row r="434" spans="4:4" ht="12.75" customHeight="1">
      <c r="D434" s="247"/>
    </row>
    <row r="435" spans="4:4" ht="12.75" customHeight="1">
      <c r="D435" s="247"/>
    </row>
    <row r="436" spans="4:4" ht="12.75" customHeight="1">
      <c r="D436" s="247"/>
    </row>
    <row r="437" spans="4:4" ht="12.75" customHeight="1">
      <c r="D437" s="247"/>
    </row>
    <row r="438" spans="4:4" ht="12.75" customHeight="1">
      <c r="D438" s="247"/>
    </row>
    <row r="439" spans="4:4" ht="12.75" customHeight="1">
      <c r="D439" s="247"/>
    </row>
    <row r="440" spans="4:4" ht="12.75" customHeight="1">
      <c r="D440" s="247"/>
    </row>
    <row r="441" spans="4:4" ht="12.75" customHeight="1">
      <c r="D441" s="247"/>
    </row>
    <row r="442" spans="4:4" ht="12.75" customHeight="1">
      <c r="D442" s="247"/>
    </row>
    <row r="443" spans="4:4" ht="12.75" customHeight="1">
      <c r="D443" s="247"/>
    </row>
    <row r="444" spans="4:4" ht="12.75" customHeight="1">
      <c r="D444" s="247"/>
    </row>
    <row r="445" spans="4:4" ht="12.75" customHeight="1">
      <c r="D445" s="247"/>
    </row>
    <row r="446" spans="4:4" ht="12.75" customHeight="1">
      <c r="D446" s="247"/>
    </row>
    <row r="447" spans="4:4" ht="12.75" customHeight="1">
      <c r="D447" s="247"/>
    </row>
    <row r="448" spans="4:4" ht="12.75" customHeight="1">
      <c r="D448" s="247"/>
    </row>
    <row r="449" spans="4:4" ht="12.75" customHeight="1">
      <c r="D449" s="247"/>
    </row>
    <row r="450" spans="4:4" ht="12.75" customHeight="1">
      <c r="D450" s="247"/>
    </row>
    <row r="451" spans="4:4" ht="12.75" customHeight="1">
      <c r="D451" s="247"/>
    </row>
    <row r="452" spans="4:4" ht="12.75" customHeight="1">
      <c r="D452" s="247"/>
    </row>
    <row r="453" spans="4:4" ht="12.75" customHeight="1">
      <c r="D453" s="247"/>
    </row>
    <row r="454" spans="4:4" ht="12.75" customHeight="1">
      <c r="D454" s="247"/>
    </row>
    <row r="455" spans="4:4" ht="12.75" customHeight="1">
      <c r="D455" s="247"/>
    </row>
    <row r="456" spans="4:4" ht="12.75" customHeight="1">
      <c r="D456" s="247"/>
    </row>
    <row r="457" spans="4:4" ht="12.75" customHeight="1">
      <c r="D457" s="247"/>
    </row>
    <row r="458" spans="4:4" ht="12.75" customHeight="1">
      <c r="D458" s="247"/>
    </row>
    <row r="459" spans="4:4" ht="12.75" customHeight="1">
      <c r="D459" s="247"/>
    </row>
    <row r="460" spans="4:4" ht="12.75" customHeight="1">
      <c r="D460" s="247"/>
    </row>
    <row r="461" spans="4:4" ht="12.75" customHeight="1">
      <c r="D461" s="247"/>
    </row>
    <row r="462" spans="4:4" ht="12.75" customHeight="1">
      <c r="D462" s="247"/>
    </row>
    <row r="463" spans="4:4" ht="12.75" customHeight="1">
      <c r="D463" s="247"/>
    </row>
    <row r="464" spans="4:4" ht="12.75" customHeight="1">
      <c r="D464" s="247"/>
    </row>
    <row r="465" spans="4:4" ht="12.75" customHeight="1">
      <c r="D465" s="247"/>
    </row>
    <row r="466" spans="4:4" ht="12.75" customHeight="1">
      <c r="D466" s="247"/>
    </row>
    <row r="467" spans="4:4" ht="12.75" customHeight="1">
      <c r="D467" s="247"/>
    </row>
    <row r="468" spans="4:4" ht="12.75" customHeight="1">
      <c r="D468" s="247"/>
    </row>
    <row r="469" spans="4:4" ht="12.75" customHeight="1">
      <c r="D469" s="247"/>
    </row>
    <row r="470" spans="4:4" ht="12.75" customHeight="1">
      <c r="D470" s="247"/>
    </row>
    <row r="471" spans="4:4" ht="12.75" customHeight="1">
      <c r="D471" s="247"/>
    </row>
    <row r="472" spans="4:4" ht="12.75" customHeight="1">
      <c r="D472" s="247"/>
    </row>
    <row r="473" spans="4:4" ht="12.75" customHeight="1">
      <c r="D473" s="247"/>
    </row>
    <row r="474" spans="4:4" ht="12.75" customHeight="1">
      <c r="D474" s="247"/>
    </row>
    <row r="475" spans="4:4" ht="12.75" customHeight="1">
      <c r="D475" s="247"/>
    </row>
    <row r="476" spans="4:4" ht="12.75" customHeight="1">
      <c r="D476" s="247"/>
    </row>
    <row r="477" spans="4:4" ht="12.75" customHeight="1">
      <c r="D477" s="247"/>
    </row>
    <row r="478" spans="4:4" ht="12.75" customHeight="1">
      <c r="D478" s="247"/>
    </row>
    <row r="479" spans="4:4" ht="12.75" customHeight="1">
      <c r="D479" s="247"/>
    </row>
    <row r="480" spans="4:4" ht="12.75" customHeight="1">
      <c r="D480" s="247"/>
    </row>
    <row r="481" spans="4:4" ht="12.75" customHeight="1">
      <c r="D481" s="247"/>
    </row>
    <row r="482" spans="4:4" ht="12.75" customHeight="1">
      <c r="D482" s="247"/>
    </row>
    <row r="483" spans="4:4" ht="12.75" customHeight="1">
      <c r="D483" s="247"/>
    </row>
    <row r="484" spans="4:4" ht="12.75" customHeight="1">
      <c r="D484" s="247"/>
    </row>
    <row r="485" spans="4:4" ht="12.75" customHeight="1">
      <c r="D485" s="247"/>
    </row>
    <row r="486" spans="4:4" ht="12.75" customHeight="1">
      <c r="D486" s="247"/>
    </row>
    <row r="487" spans="4:4" ht="12.75" customHeight="1">
      <c r="D487" s="247"/>
    </row>
    <row r="488" spans="4:4" ht="12.75" customHeight="1">
      <c r="D488" s="247"/>
    </row>
    <row r="489" spans="4:4" ht="12.75" customHeight="1">
      <c r="D489" s="247"/>
    </row>
    <row r="490" spans="4:4" ht="12.75" customHeight="1">
      <c r="D490" s="247"/>
    </row>
    <row r="491" spans="4:4" ht="12.75" customHeight="1">
      <c r="D491" s="247"/>
    </row>
    <row r="492" spans="4:4" ht="12.75" customHeight="1">
      <c r="D492" s="247"/>
    </row>
    <row r="493" spans="4:4" ht="12.75" customHeight="1">
      <c r="D493" s="247"/>
    </row>
    <row r="494" spans="4:4" ht="12.75" customHeight="1">
      <c r="D494" s="247"/>
    </row>
    <row r="495" spans="4:4" ht="12.75" customHeight="1">
      <c r="D495" s="247"/>
    </row>
    <row r="496" spans="4:4" ht="12.75" customHeight="1">
      <c r="D496" s="247"/>
    </row>
    <row r="497" spans="4:4" ht="12.75" customHeight="1">
      <c r="D497" s="247"/>
    </row>
    <row r="498" spans="4:4" ht="12.75" customHeight="1">
      <c r="D498" s="247"/>
    </row>
    <row r="499" spans="4:4" ht="12.75" customHeight="1">
      <c r="D499" s="247"/>
    </row>
    <row r="500" spans="4:4" ht="12.75" customHeight="1">
      <c r="D500" s="247"/>
    </row>
    <row r="501" spans="4:4" ht="12.75" customHeight="1">
      <c r="D501" s="247"/>
    </row>
    <row r="502" spans="4:4" ht="12.75" customHeight="1">
      <c r="D502" s="247"/>
    </row>
    <row r="503" spans="4:4" ht="12.75" customHeight="1">
      <c r="D503" s="247"/>
    </row>
    <row r="504" spans="4:4" ht="12.75" customHeight="1">
      <c r="D504" s="247"/>
    </row>
    <row r="505" spans="4:4" ht="12.75" customHeight="1">
      <c r="D505" s="247"/>
    </row>
    <row r="506" spans="4:4" ht="12.75" customHeight="1">
      <c r="D506" s="247"/>
    </row>
    <row r="507" spans="4:4" ht="12.75" customHeight="1">
      <c r="D507" s="247"/>
    </row>
    <row r="508" spans="4:4" ht="12.75" customHeight="1">
      <c r="D508" s="247"/>
    </row>
    <row r="509" spans="4:4" ht="12.75" customHeight="1">
      <c r="D509" s="247"/>
    </row>
    <row r="510" spans="4:4" ht="12.75" customHeight="1">
      <c r="D510" s="247"/>
    </row>
    <row r="511" spans="4:4" ht="12.75" customHeight="1">
      <c r="D511" s="247"/>
    </row>
    <row r="512" spans="4:4" ht="12.75" customHeight="1">
      <c r="D512" s="247"/>
    </row>
    <row r="513" spans="4:4" ht="12.75" customHeight="1">
      <c r="D513" s="247"/>
    </row>
    <row r="514" spans="4:4" ht="12.75" customHeight="1">
      <c r="D514" s="247"/>
    </row>
    <row r="515" spans="4:4" ht="12.75" customHeight="1">
      <c r="D515" s="247"/>
    </row>
    <row r="516" spans="4:4" ht="12.75" customHeight="1">
      <c r="D516" s="247"/>
    </row>
    <row r="517" spans="4:4" ht="12.75" customHeight="1">
      <c r="D517" s="247"/>
    </row>
    <row r="518" spans="4:4" ht="12.75" customHeight="1">
      <c r="D518" s="247"/>
    </row>
    <row r="519" spans="4:4" ht="12.75" customHeight="1">
      <c r="D519" s="247"/>
    </row>
    <row r="520" spans="4:4" ht="12.75" customHeight="1">
      <c r="D520" s="247"/>
    </row>
    <row r="521" spans="4:4" ht="12.75" customHeight="1">
      <c r="D521" s="247"/>
    </row>
    <row r="522" spans="4:4" ht="12.75" customHeight="1">
      <c r="D522" s="247"/>
    </row>
    <row r="523" spans="4:4" ht="12.75" customHeight="1">
      <c r="D523" s="247"/>
    </row>
    <row r="524" spans="4:4" ht="12.75" customHeight="1">
      <c r="D524" s="247"/>
    </row>
    <row r="525" spans="4:4" ht="12.75" customHeight="1">
      <c r="D525" s="247"/>
    </row>
    <row r="526" spans="4:4" ht="12.75" customHeight="1">
      <c r="D526" s="247"/>
    </row>
    <row r="527" spans="4:4" ht="12.75" customHeight="1">
      <c r="D527" s="247"/>
    </row>
    <row r="528" spans="4:4" ht="12.75" customHeight="1">
      <c r="D528" s="247"/>
    </row>
    <row r="529" spans="4:4" ht="12.75" customHeight="1">
      <c r="D529" s="247"/>
    </row>
    <row r="530" spans="4:4" ht="12.75" customHeight="1">
      <c r="D530" s="247"/>
    </row>
    <row r="531" spans="4:4" ht="12.75" customHeight="1">
      <c r="D531" s="247"/>
    </row>
    <row r="532" spans="4:4" ht="12.75" customHeight="1">
      <c r="D532" s="247"/>
    </row>
    <row r="533" spans="4:4" ht="12.75" customHeight="1">
      <c r="D533" s="247"/>
    </row>
    <row r="534" spans="4:4" ht="12.75" customHeight="1">
      <c r="D534" s="247"/>
    </row>
    <row r="535" spans="4:4" ht="12.75" customHeight="1">
      <c r="D535" s="247"/>
    </row>
    <row r="536" spans="4:4" ht="12.75" customHeight="1">
      <c r="D536" s="247"/>
    </row>
    <row r="537" spans="4:4" ht="12.75" customHeight="1">
      <c r="D537" s="247"/>
    </row>
    <row r="538" spans="4:4" ht="12.75" customHeight="1">
      <c r="D538" s="247"/>
    </row>
    <row r="539" spans="4:4" ht="12.75" customHeight="1">
      <c r="D539" s="247"/>
    </row>
    <row r="540" spans="4:4" ht="12.75" customHeight="1">
      <c r="D540" s="247"/>
    </row>
    <row r="541" spans="4:4" ht="12.75" customHeight="1">
      <c r="D541" s="247"/>
    </row>
    <row r="542" spans="4:4" ht="12.75" customHeight="1">
      <c r="D542" s="247"/>
    </row>
    <row r="543" spans="4:4" ht="12.75" customHeight="1">
      <c r="D543" s="247"/>
    </row>
    <row r="544" spans="4:4" ht="12.75" customHeight="1">
      <c r="D544" s="247"/>
    </row>
    <row r="545" spans="4:4" ht="12.75" customHeight="1">
      <c r="D545" s="247"/>
    </row>
    <row r="546" spans="4:4" ht="12.75" customHeight="1">
      <c r="D546" s="247"/>
    </row>
    <row r="547" spans="4:4" ht="12.75" customHeight="1">
      <c r="D547" s="247"/>
    </row>
    <row r="548" spans="4:4" ht="12.75" customHeight="1">
      <c r="D548" s="247"/>
    </row>
    <row r="549" spans="4:4" ht="12.75" customHeight="1">
      <c r="D549" s="247"/>
    </row>
    <row r="550" spans="4:4" ht="12.75" customHeight="1">
      <c r="D550" s="247"/>
    </row>
    <row r="551" spans="4:4" ht="12.75" customHeight="1">
      <c r="D551" s="247"/>
    </row>
    <row r="552" spans="4:4" ht="12.75" customHeight="1">
      <c r="D552" s="247"/>
    </row>
    <row r="553" spans="4:4" ht="12.75" customHeight="1">
      <c r="D553" s="247"/>
    </row>
    <row r="554" spans="4:4" ht="12.75" customHeight="1">
      <c r="D554" s="247"/>
    </row>
    <row r="555" spans="4:4" ht="12.75" customHeight="1">
      <c r="D555" s="247"/>
    </row>
    <row r="556" spans="4:4" ht="12.75" customHeight="1">
      <c r="D556" s="247"/>
    </row>
    <row r="557" spans="4:4" ht="12.75" customHeight="1">
      <c r="D557" s="247"/>
    </row>
    <row r="558" spans="4:4" ht="12.75" customHeight="1">
      <c r="D558" s="247"/>
    </row>
    <row r="559" spans="4:4" ht="12.75" customHeight="1">
      <c r="D559" s="247"/>
    </row>
    <row r="560" spans="4:4" ht="12.75" customHeight="1">
      <c r="D560" s="247"/>
    </row>
    <row r="561" spans="4:4" ht="12.75" customHeight="1">
      <c r="D561" s="247"/>
    </row>
    <row r="562" spans="4:4" ht="12.75" customHeight="1">
      <c r="D562" s="247"/>
    </row>
    <row r="563" spans="4:4" ht="12.75" customHeight="1">
      <c r="D563" s="247"/>
    </row>
    <row r="564" spans="4:4" ht="12.75" customHeight="1">
      <c r="D564" s="247"/>
    </row>
    <row r="565" spans="4:4" ht="12.75" customHeight="1">
      <c r="D565" s="247"/>
    </row>
    <row r="566" spans="4:4" ht="12.75" customHeight="1">
      <c r="D566" s="247"/>
    </row>
    <row r="567" spans="4:4" ht="12.75" customHeight="1">
      <c r="D567" s="247"/>
    </row>
    <row r="568" spans="4:4" ht="12.75" customHeight="1">
      <c r="D568" s="247"/>
    </row>
    <row r="569" spans="4:4" ht="12.75" customHeight="1">
      <c r="D569" s="247"/>
    </row>
    <row r="570" spans="4:4" ht="12.75" customHeight="1">
      <c r="D570" s="247"/>
    </row>
    <row r="571" spans="4:4" ht="12.75" customHeight="1">
      <c r="D571" s="247"/>
    </row>
    <row r="572" spans="4:4" ht="12.75" customHeight="1">
      <c r="D572" s="247"/>
    </row>
    <row r="573" spans="4:4" ht="12.75" customHeight="1">
      <c r="D573" s="247"/>
    </row>
    <row r="574" spans="4:4" ht="12.75" customHeight="1">
      <c r="D574" s="247"/>
    </row>
    <row r="575" spans="4:4" ht="12.75" customHeight="1">
      <c r="D575" s="247"/>
    </row>
    <row r="576" spans="4:4" ht="12.75" customHeight="1">
      <c r="D576" s="247"/>
    </row>
    <row r="577" spans="4:4" ht="12.75" customHeight="1">
      <c r="D577" s="247"/>
    </row>
    <row r="578" spans="4:4" ht="12.75" customHeight="1">
      <c r="D578" s="247"/>
    </row>
    <row r="579" spans="4:4" ht="12.75" customHeight="1">
      <c r="D579" s="247"/>
    </row>
    <row r="580" spans="4:4" ht="12.75" customHeight="1">
      <c r="D580" s="247"/>
    </row>
    <row r="581" spans="4:4" ht="12.75" customHeight="1">
      <c r="D581" s="247"/>
    </row>
    <row r="582" spans="4:4" ht="12.75" customHeight="1">
      <c r="D582" s="247"/>
    </row>
    <row r="583" spans="4:4" ht="12.75" customHeight="1">
      <c r="D583" s="247"/>
    </row>
    <row r="584" spans="4:4" ht="12.75" customHeight="1">
      <c r="D584" s="247"/>
    </row>
    <row r="585" spans="4:4" ht="12.75" customHeight="1">
      <c r="D585" s="247"/>
    </row>
    <row r="586" spans="4:4" ht="12.75" customHeight="1">
      <c r="D586" s="247"/>
    </row>
    <row r="587" spans="4:4" ht="12.75" customHeight="1">
      <c r="D587" s="247"/>
    </row>
    <row r="588" spans="4:4" ht="12.75" customHeight="1">
      <c r="D588" s="247"/>
    </row>
    <row r="589" spans="4:4" ht="12.75" customHeight="1">
      <c r="D589" s="247"/>
    </row>
    <row r="590" spans="4:4" ht="12.75" customHeight="1">
      <c r="D590" s="247"/>
    </row>
    <row r="591" spans="4:4" ht="12.75" customHeight="1">
      <c r="D591" s="247"/>
    </row>
    <row r="592" spans="4:4" ht="12.75" customHeight="1">
      <c r="D592" s="247"/>
    </row>
    <row r="593" spans="4:4" ht="12.75" customHeight="1">
      <c r="D593" s="247"/>
    </row>
    <row r="594" spans="4:4" ht="12.75" customHeight="1">
      <c r="D594" s="247"/>
    </row>
    <row r="595" spans="4:4" ht="12.75" customHeight="1">
      <c r="D595" s="247"/>
    </row>
    <row r="596" spans="4:4" ht="12.75" customHeight="1">
      <c r="D596" s="247"/>
    </row>
    <row r="597" spans="4:4" ht="12.75" customHeight="1">
      <c r="D597" s="247"/>
    </row>
    <row r="598" spans="4:4" ht="12.75" customHeight="1">
      <c r="D598" s="247"/>
    </row>
    <row r="599" spans="4:4" ht="12.75" customHeight="1">
      <c r="D599" s="247"/>
    </row>
    <row r="600" spans="4:4" ht="12.75" customHeight="1">
      <c r="D600" s="247"/>
    </row>
    <row r="601" spans="4:4" ht="12.75" customHeight="1">
      <c r="D601" s="247"/>
    </row>
    <row r="602" spans="4:4" ht="12.75" customHeight="1">
      <c r="D602" s="247"/>
    </row>
    <row r="603" spans="4:4" ht="12.75" customHeight="1">
      <c r="D603" s="247"/>
    </row>
    <row r="604" spans="4:4" ht="12.75" customHeight="1">
      <c r="D604" s="247"/>
    </row>
    <row r="605" spans="4:4" ht="12.75" customHeight="1">
      <c r="D605" s="247"/>
    </row>
    <row r="606" spans="4:4" ht="12.75" customHeight="1">
      <c r="D606" s="247"/>
    </row>
    <row r="607" spans="4:4" ht="12.75" customHeight="1">
      <c r="D607" s="247"/>
    </row>
    <row r="608" spans="4:4" ht="12.75" customHeight="1">
      <c r="D608" s="247"/>
    </row>
    <row r="609" spans="4:4" ht="12.75" customHeight="1">
      <c r="D609" s="247"/>
    </row>
    <row r="610" spans="4:4" ht="12.75" customHeight="1">
      <c r="D610" s="247"/>
    </row>
    <row r="611" spans="4:4" ht="12.75" customHeight="1">
      <c r="D611" s="247"/>
    </row>
    <row r="612" spans="4:4" ht="12.75" customHeight="1">
      <c r="D612" s="247"/>
    </row>
    <row r="613" spans="4:4" ht="12.75" customHeight="1">
      <c r="D613" s="247"/>
    </row>
    <row r="614" spans="4:4" ht="12.75" customHeight="1">
      <c r="D614" s="247"/>
    </row>
    <row r="615" spans="4:4" ht="12.75" customHeight="1">
      <c r="D615" s="247"/>
    </row>
    <row r="616" spans="4:4" ht="12.75" customHeight="1">
      <c r="D616" s="247"/>
    </row>
    <row r="617" spans="4:4" ht="12.75" customHeight="1">
      <c r="D617" s="247"/>
    </row>
    <row r="618" spans="4:4" ht="12.75" customHeight="1">
      <c r="D618" s="247"/>
    </row>
    <row r="619" spans="4:4" ht="12.75" customHeight="1">
      <c r="D619" s="247"/>
    </row>
    <row r="620" spans="4:4" ht="12.75" customHeight="1">
      <c r="D620" s="247"/>
    </row>
    <row r="621" spans="4:4" ht="12.75" customHeight="1">
      <c r="D621" s="247"/>
    </row>
    <row r="622" spans="4:4" ht="12.75" customHeight="1">
      <c r="D622" s="247"/>
    </row>
    <row r="623" spans="4:4" ht="12.75" customHeight="1">
      <c r="D623" s="247"/>
    </row>
    <row r="624" spans="4:4" ht="12.75" customHeight="1">
      <c r="D624" s="247"/>
    </row>
    <row r="625" spans="4:4" ht="12.75" customHeight="1">
      <c r="D625" s="247"/>
    </row>
    <row r="626" spans="4:4" ht="12.75" customHeight="1">
      <c r="D626" s="247"/>
    </row>
    <row r="627" spans="4:4" ht="12.75" customHeight="1">
      <c r="D627" s="247"/>
    </row>
    <row r="628" spans="4:4" ht="12.75" customHeight="1">
      <c r="D628" s="247"/>
    </row>
    <row r="629" spans="4:4" ht="12.75" customHeight="1">
      <c r="D629" s="247"/>
    </row>
    <row r="630" spans="4:4" ht="12.75" customHeight="1">
      <c r="D630" s="247"/>
    </row>
    <row r="631" spans="4:4" ht="12.75" customHeight="1">
      <c r="D631" s="247"/>
    </row>
    <row r="632" spans="4:4" ht="12.75" customHeight="1">
      <c r="D632" s="247"/>
    </row>
    <row r="633" spans="4:4" ht="12.75" customHeight="1">
      <c r="D633" s="247"/>
    </row>
    <row r="634" spans="4:4" ht="12.75" customHeight="1">
      <c r="D634" s="247"/>
    </row>
    <row r="635" spans="4:4" ht="12.75" customHeight="1">
      <c r="D635" s="247"/>
    </row>
    <row r="636" spans="4:4" ht="12.75" customHeight="1">
      <c r="D636" s="247"/>
    </row>
    <row r="637" spans="4:4" ht="12.75" customHeight="1">
      <c r="D637" s="247"/>
    </row>
    <row r="638" spans="4:4" ht="12.75" customHeight="1">
      <c r="D638" s="247"/>
    </row>
    <row r="639" spans="4:4" ht="12.75" customHeight="1">
      <c r="D639" s="247"/>
    </row>
    <row r="640" spans="4:4" ht="12.75" customHeight="1">
      <c r="D640" s="247"/>
    </row>
    <row r="641" spans="4:4" ht="12.75" customHeight="1">
      <c r="D641" s="247"/>
    </row>
    <row r="642" spans="4:4" ht="12.75" customHeight="1">
      <c r="D642" s="247"/>
    </row>
    <row r="643" spans="4:4" ht="12.75" customHeight="1">
      <c r="D643" s="247"/>
    </row>
    <row r="644" spans="4:4" ht="12.75" customHeight="1">
      <c r="D644" s="247"/>
    </row>
    <row r="645" spans="4:4" ht="12.75" customHeight="1">
      <c r="D645" s="247"/>
    </row>
    <row r="646" spans="4:4" ht="12.75" customHeight="1">
      <c r="D646" s="247"/>
    </row>
    <row r="647" spans="4:4" ht="12.75" customHeight="1">
      <c r="D647" s="247"/>
    </row>
    <row r="648" spans="4:4" ht="12.75" customHeight="1">
      <c r="D648" s="247"/>
    </row>
    <row r="649" spans="4:4" ht="12.75" customHeight="1">
      <c r="D649" s="247"/>
    </row>
    <row r="650" spans="4:4" ht="12.75" customHeight="1">
      <c r="D650" s="247"/>
    </row>
    <row r="651" spans="4:4" ht="12.75" customHeight="1">
      <c r="D651" s="247"/>
    </row>
    <row r="652" spans="4:4" ht="12.75" customHeight="1">
      <c r="D652" s="247"/>
    </row>
    <row r="653" spans="4:4" ht="12.75" customHeight="1">
      <c r="D653" s="247"/>
    </row>
    <row r="654" spans="4:4" ht="12.75" customHeight="1">
      <c r="D654" s="247"/>
    </row>
    <row r="655" spans="4:4" ht="12.75" customHeight="1">
      <c r="D655" s="247"/>
    </row>
    <row r="656" spans="4:4" ht="12.75" customHeight="1">
      <c r="D656" s="247"/>
    </row>
    <row r="657" spans="4:4" ht="12.75" customHeight="1">
      <c r="D657" s="247"/>
    </row>
    <row r="658" spans="4:4" ht="12.75" customHeight="1">
      <c r="D658" s="247"/>
    </row>
    <row r="659" spans="4:4" ht="12.75" customHeight="1">
      <c r="D659" s="247"/>
    </row>
    <row r="660" spans="4:4" ht="12.75" customHeight="1">
      <c r="D660" s="247"/>
    </row>
    <row r="661" spans="4:4" ht="12.75" customHeight="1">
      <c r="D661" s="247"/>
    </row>
    <row r="662" spans="4:4" ht="12.75" customHeight="1">
      <c r="D662" s="247"/>
    </row>
    <row r="663" spans="4:4" ht="12.75" customHeight="1">
      <c r="D663" s="247"/>
    </row>
    <row r="664" spans="4:4" ht="12.75" customHeight="1">
      <c r="D664" s="247"/>
    </row>
    <row r="665" spans="4:4" ht="12.75" customHeight="1">
      <c r="D665" s="247"/>
    </row>
    <row r="666" spans="4:4" ht="12.75" customHeight="1">
      <c r="D666" s="247"/>
    </row>
    <row r="667" spans="4:4" ht="12.75" customHeight="1">
      <c r="D667" s="247"/>
    </row>
    <row r="668" spans="4:4" ht="12.75" customHeight="1">
      <c r="D668" s="247"/>
    </row>
    <row r="669" spans="4:4" ht="12.75" customHeight="1">
      <c r="D669" s="247"/>
    </row>
    <row r="670" spans="4:4" ht="12.75" customHeight="1">
      <c r="D670" s="247"/>
    </row>
    <row r="671" spans="4:4" ht="12.75" customHeight="1">
      <c r="D671" s="247"/>
    </row>
    <row r="672" spans="4:4" ht="12.75" customHeight="1">
      <c r="D672" s="247"/>
    </row>
    <row r="673" spans="4:4" ht="12.75" customHeight="1">
      <c r="D673" s="247"/>
    </row>
    <row r="674" spans="4:4" ht="12.75" customHeight="1">
      <c r="D674" s="247"/>
    </row>
    <row r="675" spans="4:4" ht="12.75" customHeight="1">
      <c r="D675" s="247"/>
    </row>
    <row r="676" spans="4:4" ht="12.75" customHeight="1">
      <c r="D676" s="247"/>
    </row>
    <row r="677" spans="4:4" ht="12.75" customHeight="1">
      <c r="D677" s="247"/>
    </row>
    <row r="678" spans="4:4" ht="12.75" customHeight="1">
      <c r="D678" s="247"/>
    </row>
    <row r="679" spans="4:4" ht="12.75" customHeight="1">
      <c r="D679" s="247"/>
    </row>
    <row r="680" spans="4:4" ht="12.75" customHeight="1">
      <c r="D680" s="247"/>
    </row>
    <row r="681" spans="4:4" ht="12.75" customHeight="1">
      <c r="D681" s="247"/>
    </row>
    <row r="682" spans="4:4" ht="12.75" customHeight="1">
      <c r="D682" s="247"/>
    </row>
    <row r="683" spans="4:4" ht="12.75" customHeight="1">
      <c r="D683" s="247"/>
    </row>
    <row r="684" spans="4:4" ht="12.75" customHeight="1">
      <c r="D684" s="247"/>
    </row>
    <row r="685" spans="4:4" ht="12.75" customHeight="1">
      <c r="D685" s="247"/>
    </row>
    <row r="686" spans="4:4" ht="12.75" customHeight="1">
      <c r="D686" s="247"/>
    </row>
    <row r="687" spans="4:4" ht="12.75" customHeight="1">
      <c r="D687" s="247"/>
    </row>
    <row r="688" spans="4:4" ht="12.75" customHeight="1">
      <c r="D688" s="247"/>
    </row>
    <row r="689" spans="4:4" ht="12.75" customHeight="1">
      <c r="D689" s="247"/>
    </row>
    <row r="690" spans="4:4" ht="12.75" customHeight="1">
      <c r="D690" s="247"/>
    </row>
    <row r="691" spans="4:4" ht="12.75" customHeight="1">
      <c r="D691" s="247"/>
    </row>
    <row r="692" spans="4:4" ht="12.75" customHeight="1">
      <c r="D692" s="247"/>
    </row>
    <row r="693" spans="4:4" ht="12.75" customHeight="1">
      <c r="D693" s="247"/>
    </row>
    <row r="694" spans="4:4" ht="12.75" customHeight="1">
      <c r="D694" s="247"/>
    </row>
    <row r="695" spans="4:4" ht="12.75" customHeight="1">
      <c r="D695" s="247"/>
    </row>
    <row r="696" spans="4:4" ht="12.75" customHeight="1">
      <c r="D696" s="247"/>
    </row>
    <row r="697" spans="4:4" ht="12.75" customHeight="1">
      <c r="D697" s="247"/>
    </row>
    <row r="698" spans="4:4" ht="12.75" customHeight="1">
      <c r="D698" s="247"/>
    </row>
    <row r="699" spans="4:4" ht="12.75" customHeight="1">
      <c r="D699" s="247"/>
    </row>
    <row r="700" spans="4:4" ht="12.75" customHeight="1">
      <c r="D700" s="247"/>
    </row>
    <row r="701" spans="4:4" ht="12.75" customHeight="1">
      <c r="D701" s="247"/>
    </row>
    <row r="702" spans="4:4" ht="12.75" customHeight="1">
      <c r="D702" s="247"/>
    </row>
    <row r="703" spans="4:4" ht="12.75" customHeight="1">
      <c r="D703" s="247"/>
    </row>
    <row r="704" spans="4:4" ht="12.75" customHeight="1">
      <c r="D704" s="247"/>
    </row>
    <row r="705" spans="4:4" ht="12.75" customHeight="1">
      <c r="D705" s="247"/>
    </row>
    <row r="706" spans="4:4" ht="12.75" customHeight="1">
      <c r="D706" s="247"/>
    </row>
    <row r="707" spans="4:4" ht="12.75" customHeight="1">
      <c r="D707" s="247"/>
    </row>
    <row r="708" spans="4:4" ht="12.75" customHeight="1">
      <c r="D708" s="247"/>
    </row>
    <row r="709" spans="4:4" ht="12.75" customHeight="1">
      <c r="D709" s="247"/>
    </row>
    <row r="710" spans="4:4" ht="12.75" customHeight="1">
      <c r="D710" s="247"/>
    </row>
    <row r="711" spans="4:4" ht="12.75" customHeight="1">
      <c r="D711" s="247"/>
    </row>
    <row r="712" spans="4:4" ht="12.75" customHeight="1">
      <c r="D712" s="247"/>
    </row>
    <row r="713" spans="4:4" ht="12.75" customHeight="1">
      <c r="D713" s="247"/>
    </row>
    <row r="714" spans="4:4" ht="12.75" customHeight="1">
      <c r="D714" s="247"/>
    </row>
    <row r="715" spans="4:4" ht="12.75" customHeight="1">
      <c r="D715" s="247"/>
    </row>
    <row r="716" spans="4:4" ht="12.75" customHeight="1">
      <c r="D716" s="247"/>
    </row>
    <row r="717" spans="4:4" ht="12.75" customHeight="1">
      <c r="D717" s="247"/>
    </row>
    <row r="718" spans="4:4" ht="12.75" customHeight="1">
      <c r="D718" s="247"/>
    </row>
    <row r="719" spans="4:4" ht="12.75" customHeight="1">
      <c r="D719" s="247"/>
    </row>
    <row r="720" spans="4:4" ht="12.75" customHeight="1">
      <c r="D720" s="247"/>
    </row>
    <row r="721" spans="4:4" ht="12.75" customHeight="1">
      <c r="D721" s="247"/>
    </row>
    <row r="722" spans="4:4" ht="12.75" customHeight="1">
      <c r="D722" s="247"/>
    </row>
    <row r="723" spans="4:4" ht="12.75" customHeight="1">
      <c r="D723" s="247"/>
    </row>
    <row r="724" spans="4:4" ht="12.75" customHeight="1">
      <c r="D724" s="247"/>
    </row>
    <row r="725" spans="4:4" ht="12.75" customHeight="1">
      <c r="D725" s="247"/>
    </row>
    <row r="726" spans="4:4" ht="12.75" customHeight="1">
      <c r="D726" s="247"/>
    </row>
    <row r="727" spans="4:4" ht="12.75" customHeight="1">
      <c r="D727" s="247"/>
    </row>
    <row r="728" spans="4:4" ht="12.75" customHeight="1">
      <c r="D728" s="247"/>
    </row>
    <row r="729" spans="4:4" ht="12.75" customHeight="1">
      <c r="D729" s="247"/>
    </row>
    <row r="730" spans="4:4" ht="12.75" customHeight="1">
      <c r="D730" s="247"/>
    </row>
    <row r="731" spans="4:4" ht="12.75" customHeight="1">
      <c r="D731" s="247"/>
    </row>
    <row r="732" spans="4:4" ht="12.75" customHeight="1">
      <c r="D732" s="247"/>
    </row>
    <row r="733" spans="4:4" ht="12.75" customHeight="1">
      <c r="D733" s="247"/>
    </row>
    <row r="734" spans="4:4" ht="12.75" customHeight="1">
      <c r="D734" s="247"/>
    </row>
    <row r="735" spans="4:4" ht="12.75" customHeight="1">
      <c r="D735" s="247"/>
    </row>
    <row r="736" spans="4:4" ht="12.75" customHeight="1">
      <c r="D736" s="247"/>
    </row>
    <row r="737" spans="4:4" ht="12.75" customHeight="1">
      <c r="D737" s="247"/>
    </row>
    <row r="738" spans="4:4" ht="12.75" customHeight="1">
      <c r="D738" s="247"/>
    </row>
    <row r="739" spans="4:4" ht="12.75" customHeight="1">
      <c r="D739" s="247"/>
    </row>
    <row r="740" spans="4:4" ht="12.75" customHeight="1">
      <c r="D740" s="247"/>
    </row>
    <row r="741" spans="4:4" ht="12.75" customHeight="1">
      <c r="D741" s="247"/>
    </row>
    <row r="742" spans="4:4" ht="12.75" customHeight="1">
      <c r="D742" s="247"/>
    </row>
    <row r="743" spans="4:4" ht="12.75" customHeight="1">
      <c r="D743" s="247"/>
    </row>
    <row r="744" spans="4:4" ht="12.75" customHeight="1">
      <c r="D744" s="247"/>
    </row>
    <row r="745" spans="4:4" ht="12.75" customHeight="1">
      <c r="D745" s="247"/>
    </row>
    <row r="746" spans="4:4" ht="12.75" customHeight="1">
      <c r="D746" s="247"/>
    </row>
    <row r="747" spans="4:4" ht="12.75" customHeight="1">
      <c r="D747" s="247"/>
    </row>
    <row r="748" spans="4:4" ht="12.75" customHeight="1">
      <c r="D748" s="247"/>
    </row>
    <row r="749" spans="4:4" ht="12.75" customHeight="1">
      <c r="D749" s="247"/>
    </row>
    <row r="750" spans="4:4" ht="12.75" customHeight="1">
      <c r="D750" s="247"/>
    </row>
    <row r="751" spans="4:4" ht="12.75" customHeight="1">
      <c r="D751" s="247"/>
    </row>
    <row r="752" spans="4:4" ht="12.75" customHeight="1">
      <c r="D752" s="247"/>
    </row>
    <row r="753" spans="4:4" ht="12.75" customHeight="1">
      <c r="D753" s="247"/>
    </row>
    <row r="754" spans="4:4" ht="12.75" customHeight="1">
      <c r="D754" s="247"/>
    </row>
    <row r="755" spans="4:4" ht="12.75" customHeight="1">
      <c r="D755" s="247"/>
    </row>
    <row r="756" spans="4:4" ht="12.75" customHeight="1">
      <c r="D756" s="247"/>
    </row>
    <row r="757" spans="4:4" ht="12.75" customHeight="1">
      <c r="D757" s="247"/>
    </row>
    <row r="758" spans="4:4" ht="12.75" customHeight="1">
      <c r="D758" s="247"/>
    </row>
    <row r="759" spans="4:4" ht="12.75" customHeight="1">
      <c r="D759" s="247"/>
    </row>
    <row r="760" spans="4:4" ht="12.75" customHeight="1">
      <c r="D760" s="247"/>
    </row>
    <row r="761" spans="4:4" ht="12.75" customHeight="1">
      <c r="D761" s="247"/>
    </row>
    <row r="762" spans="4:4" ht="12.75" customHeight="1">
      <c r="D762" s="247"/>
    </row>
    <row r="763" spans="4:4" ht="12.75" customHeight="1">
      <c r="D763" s="247"/>
    </row>
    <row r="764" spans="4:4" ht="12.75" customHeight="1">
      <c r="D764" s="247"/>
    </row>
    <row r="765" spans="4:4" ht="12.75" customHeight="1">
      <c r="D765" s="247"/>
    </row>
    <row r="766" spans="4:4" ht="12.75" customHeight="1">
      <c r="D766" s="247"/>
    </row>
    <row r="767" spans="4:4" ht="12.75" customHeight="1">
      <c r="D767" s="247"/>
    </row>
    <row r="768" spans="4:4" ht="12.75" customHeight="1">
      <c r="D768" s="247"/>
    </row>
    <row r="769" spans="4:4" ht="12.75" customHeight="1">
      <c r="D769" s="247"/>
    </row>
    <row r="770" spans="4:4" ht="12.75" customHeight="1">
      <c r="D770" s="247"/>
    </row>
    <row r="771" spans="4:4" ht="12.75" customHeight="1">
      <c r="D771" s="247"/>
    </row>
    <row r="772" spans="4:4" ht="12.75" customHeight="1">
      <c r="D772" s="247"/>
    </row>
    <row r="773" spans="4:4" ht="12.75" customHeight="1">
      <c r="D773" s="247"/>
    </row>
    <row r="774" spans="4:4" ht="12.75" customHeight="1">
      <c r="D774" s="247"/>
    </row>
    <row r="775" spans="4:4" ht="12.75" customHeight="1">
      <c r="D775" s="247"/>
    </row>
    <row r="776" spans="4:4" ht="12.75" customHeight="1">
      <c r="D776" s="247"/>
    </row>
    <row r="777" spans="4:4" ht="12.75" customHeight="1">
      <c r="D777" s="247"/>
    </row>
    <row r="778" spans="4:4" ht="12.75" customHeight="1">
      <c r="D778" s="247"/>
    </row>
    <row r="779" spans="4:4" ht="12.75" customHeight="1">
      <c r="D779" s="247"/>
    </row>
    <row r="780" spans="4:4" ht="12.75" customHeight="1">
      <c r="D780" s="247"/>
    </row>
    <row r="781" spans="4:4" ht="12.75" customHeight="1">
      <c r="D781" s="247"/>
    </row>
    <row r="782" spans="4:4" ht="12.75" customHeight="1">
      <c r="D782" s="247"/>
    </row>
    <row r="783" spans="4:4" ht="12.75" customHeight="1">
      <c r="D783" s="247"/>
    </row>
    <row r="784" spans="4:4" ht="12.75" customHeight="1">
      <c r="D784" s="247"/>
    </row>
    <row r="785" spans="4:4" ht="12.75" customHeight="1">
      <c r="D785" s="247"/>
    </row>
    <row r="786" spans="4:4" ht="12.75" customHeight="1">
      <c r="D786" s="247"/>
    </row>
    <row r="787" spans="4:4" ht="12.75" customHeight="1">
      <c r="D787" s="247"/>
    </row>
    <row r="788" spans="4:4" ht="12.75" customHeight="1">
      <c r="D788" s="247"/>
    </row>
    <row r="789" spans="4:4" ht="12.75" customHeight="1">
      <c r="D789" s="247"/>
    </row>
    <row r="790" spans="4:4" ht="12.75" customHeight="1">
      <c r="D790" s="247"/>
    </row>
    <row r="791" spans="4:4" ht="12.75" customHeight="1">
      <c r="D791" s="247"/>
    </row>
    <row r="792" spans="4:4" ht="12.75" customHeight="1">
      <c r="D792" s="247"/>
    </row>
    <row r="793" spans="4:4" ht="12.75" customHeight="1">
      <c r="D793" s="247"/>
    </row>
    <row r="794" spans="4:4" ht="12.75" customHeight="1">
      <c r="D794" s="247"/>
    </row>
    <row r="795" spans="4:4" ht="12.75" customHeight="1">
      <c r="D795" s="247"/>
    </row>
    <row r="796" spans="4:4" ht="12.75" customHeight="1">
      <c r="D796" s="247"/>
    </row>
    <row r="797" spans="4:4" ht="12.75" customHeight="1">
      <c r="D797" s="247"/>
    </row>
    <row r="798" spans="4:4" ht="12.75" customHeight="1">
      <c r="D798" s="247"/>
    </row>
    <row r="799" spans="4:4" ht="12.75" customHeight="1">
      <c r="D799" s="247"/>
    </row>
    <row r="800" spans="4:4" ht="12.75" customHeight="1">
      <c r="D800" s="247"/>
    </row>
    <row r="801" spans="4:4" ht="12.75" customHeight="1">
      <c r="D801" s="247"/>
    </row>
    <row r="802" spans="4:4" ht="12.75" customHeight="1">
      <c r="D802" s="247"/>
    </row>
    <row r="803" spans="4:4" ht="12.75" customHeight="1">
      <c r="D803" s="247"/>
    </row>
    <row r="804" spans="4:4" ht="12.75" customHeight="1">
      <c r="D804" s="247"/>
    </row>
    <row r="805" spans="4:4" ht="12.75" customHeight="1">
      <c r="D805" s="247"/>
    </row>
    <row r="806" spans="4:4" ht="12.75" customHeight="1">
      <c r="D806" s="247"/>
    </row>
    <row r="807" spans="4:4" ht="12.75" customHeight="1">
      <c r="D807" s="247"/>
    </row>
    <row r="808" spans="4:4" ht="12.75" customHeight="1">
      <c r="D808" s="247"/>
    </row>
    <row r="809" spans="4:4" ht="12.75" customHeight="1">
      <c r="D809" s="247"/>
    </row>
    <row r="810" spans="4:4" ht="12.75" customHeight="1">
      <c r="D810" s="247"/>
    </row>
    <row r="811" spans="4:4" ht="12.75" customHeight="1">
      <c r="D811" s="247"/>
    </row>
    <row r="812" spans="4:4" ht="12.75" customHeight="1">
      <c r="D812" s="247"/>
    </row>
    <row r="813" spans="4:4" ht="12.75" customHeight="1">
      <c r="D813" s="247"/>
    </row>
    <row r="814" spans="4:4" ht="12.75" customHeight="1">
      <c r="D814" s="247"/>
    </row>
    <row r="815" spans="4:4" ht="12.75" customHeight="1">
      <c r="D815" s="247"/>
    </row>
    <row r="816" spans="4:4" ht="12.75" customHeight="1">
      <c r="D816" s="247"/>
    </row>
    <row r="817" spans="4:4" ht="12.75" customHeight="1">
      <c r="D817" s="247"/>
    </row>
    <row r="818" spans="4:4" ht="12.75" customHeight="1">
      <c r="D818" s="247"/>
    </row>
    <row r="819" spans="4:4" ht="12.75" customHeight="1">
      <c r="D819" s="247"/>
    </row>
    <row r="820" spans="4:4" ht="12.75" customHeight="1">
      <c r="D820" s="247"/>
    </row>
    <row r="821" spans="4:4" ht="12.75" customHeight="1">
      <c r="D821" s="247"/>
    </row>
    <row r="822" spans="4:4" ht="12.75" customHeight="1">
      <c r="D822" s="247"/>
    </row>
    <row r="823" spans="4:4" ht="12.75" customHeight="1">
      <c r="D823" s="247"/>
    </row>
    <row r="824" spans="4:4" ht="12.75" customHeight="1">
      <c r="D824" s="247"/>
    </row>
    <row r="825" spans="4:4" ht="12.75" customHeight="1">
      <c r="D825" s="247"/>
    </row>
    <row r="826" spans="4:4" ht="12.75" customHeight="1">
      <c r="D826" s="247"/>
    </row>
    <row r="827" spans="4:4" ht="12.75" customHeight="1">
      <c r="D827" s="247"/>
    </row>
    <row r="828" spans="4:4" ht="12.75" customHeight="1">
      <c r="D828" s="247"/>
    </row>
    <row r="829" spans="4:4" ht="12.75" customHeight="1">
      <c r="D829" s="247"/>
    </row>
    <row r="830" spans="4:4" ht="12.75" customHeight="1">
      <c r="D830" s="247"/>
    </row>
    <row r="831" spans="4:4" ht="12.75" customHeight="1">
      <c r="D831" s="247"/>
    </row>
    <row r="832" spans="4:4" ht="12.75" customHeight="1">
      <c r="D832" s="247"/>
    </row>
    <row r="833" spans="4:4" ht="12.75" customHeight="1">
      <c r="D833" s="247"/>
    </row>
    <row r="834" spans="4:4" ht="12.75" customHeight="1">
      <c r="D834" s="247"/>
    </row>
    <row r="835" spans="4:4" ht="12.75" customHeight="1">
      <c r="D835" s="247"/>
    </row>
    <row r="836" spans="4:4" ht="12.75" customHeight="1">
      <c r="D836" s="247"/>
    </row>
    <row r="837" spans="4:4" ht="12.75" customHeight="1">
      <c r="D837" s="247"/>
    </row>
    <row r="838" spans="4:4" ht="12.75" customHeight="1">
      <c r="D838" s="247"/>
    </row>
    <row r="839" spans="4:4" ht="12.75" customHeight="1">
      <c r="D839" s="247"/>
    </row>
    <row r="840" spans="4:4" ht="12.75" customHeight="1">
      <c r="D840" s="247"/>
    </row>
    <row r="841" spans="4:4" ht="12.75" customHeight="1">
      <c r="D841" s="247"/>
    </row>
    <row r="842" spans="4:4" ht="12.75" customHeight="1">
      <c r="D842" s="247"/>
    </row>
    <row r="843" spans="4:4" ht="12.75" customHeight="1">
      <c r="D843" s="247"/>
    </row>
    <row r="844" spans="4:4" ht="12.75" customHeight="1">
      <c r="D844" s="247"/>
    </row>
    <row r="845" spans="4:4" ht="12.75" customHeight="1">
      <c r="D845" s="247"/>
    </row>
    <row r="846" spans="4:4" ht="12.75" customHeight="1">
      <c r="D846" s="247"/>
    </row>
    <row r="847" spans="4:4" ht="12.75" customHeight="1">
      <c r="D847" s="247"/>
    </row>
    <row r="848" spans="4:4" ht="12.75" customHeight="1">
      <c r="D848" s="247"/>
    </row>
    <row r="849" spans="4:4" ht="12.75" customHeight="1">
      <c r="D849" s="247"/>
    </row>
    <row r="850" spans="4:4" ht="12.75" customHeight="1">
      <c r="D850" s="247"/>
    </row>
    <row r="851" spans="4:4" ht="12.75" customHeight="1">
      <c r="D851" s="247"/>
    </row>
    <row r="852" spans="4:4" ht="12.75" customHeight="1">
      <c r="D852" s="247"/>
    </row>
    <row r="853" spans="4:4" ht="12.75" customHeight="1">
      <c r="D853" s="247"/>
    </row>
    <row r="854" spans="4:4" ht="12.75" customHeight="1">
      <c r="D854" s="247"/>
    </row>
    <row r="855" spans="4:4" ht="12.75" customHeight="1">
      <c r="D855" s="247"/>
    </row>
    <row r="856" spans="4:4" ht="12.75" customHeight="1">
      <c r="D856" s="247"/>
    </row>
    <row r="857" spans="4:4" ht="12.75" customHeight="1">
      <c r="D857" s="247"/>
    </row>
    <row r="858" spans="4:4" ht="12.75" customHeight="1">
      <c r="D858" s="247"/>
    </row>
    <row r="859" spans="4:4" ht="12.75" customHeight="1">
      <c r="D859" s="247"/>
    </row>
    <row r="860" spans="4:4" ht="12.75" customHeight="1">
      <c r="D860" s="247"/>
    </row>
    <row r="861" spans="4:4" ht="12.75" customHeight="1">
      <c r="D861" s="247"/>
    </row>
    <row r="862" spans="4:4" ht="12.75" customHeight="1">
      <c r="D862" s="247"/>
    </row>
    <row r="863" spans="4:4" ht="12.75" customHeight="1">
      <c r="D863" s="247"/>
    </row>
    <row r="864" spans="4:4" ht="12.75" customHeight="1">
      <c r="D864" s="247"/>
    </row>
    <row r="865" spans="4:4" ht="12.75" customHeight="1">
      <c r="D865" s="247"/>
    </row>
    <row r="866" spans="4:4" ht="12.75" customHeight="1">
      <c r="D866" s="247"/>
    </row>
    <row r="867" spans="4:4" ht="12.75" customHeight="1">
      <c r="D867" s="247"/>
    </row>
    <row r="868" spans="4:4" ht="12.75" customHeight="1">
      <c r="D868" s="247"/>
    </row>
    <row r="869" spans="4:4" ht="12.75" customHeight="1">
      <c r="D869" s="247"/>
    </row>
    <row r="870" spans="4:4" ht="12.75" customHeight="1">
      <c r="D870" s="247"/>
    </row>
    <row r="871" spans="4:4" ht="12.75" customHeight="1">
      <c r="D871" s="247"/>
    </row>
    <row r="872" spans="4:4" ht="12.75" customHeight="1">
      <c r="D872" s="247"/>
    </row>
    <row r="873" spans="4:4" ht="12.75" customHeight="1">
      <c r="D873" s="247"/>
    </row>
    <row r="874" spans="4:4" ht="12.75" customHeight="1">
      <c r="D874" s="247"/>
    </row>
    <row r="875" spans="4:4" ht="12.75" customHeight="1">
      <c r="D875" s="247"/>
    </row>
    <row r="876" spans="4:4" ht="12.75" customHeight="1">
      <c r="D876" s="247"/>
    </row>
    <row r="877" spans="4:4" ht="12.75" customHeight="1">
      <c r="D877" s="247"/>
    </row>
    <row r="878" spans="4:4" ht="12.75" customHeight="1">
      <c r="D878" s="247"/>
    </row>
    <row r="879" spans="4:4" ht="12.75" customHeight="1">
      <c r="D879" s="247"/>
    </row>
    <row r="880" spans="4:4" ht="12.75" customHeight="1">
      <c r="D880" s="247"/>
    </row>
    <row r="881" spans="4:4" ht="12.75" customHeight="1">
      <c r="D881" s="247"/>
    </row>
    <row r="882" spans="4:4" ht="12.75" customHeight="1">
      <c r="D882" s="247"/>
    </row>
    <row r="883" spans="4:4" ht="12.75" customHeight="1">
      <c r="D883" s="247"/>
    </row>
    <row r="884" spans="4:4" ht="12.75" customHeight="1">
      <c r="D884" s="247"/>
    </row>
    <row r="885" spans="4:4" ht="12.75" customHeight="1">
      <c r="D885" s="247"/>
    </row>
    <row r="886" spans="4:4" ht="12.75" customHeight="1">
      <c r="D886" s="247"/>
    </row>
    <row r="887" spans="4:4" ht="12.75" customHeight="1">
      <c r="D887" s="247"/>
    </row>
    <row r="888" spans="4:4" ht="12.75" customHeight="1">
      <c r="D888" s="247"/>
    </row>
    <row r="889" spans="4:4" ht="12.75" customHeight="1">
      <c r="D889" s="247"/>
    </row>
    <row r="890" spans="4:4" ht="12.75" customHeight="1">
      <c r="D890" s="247"/>
    </row>
    <row r="891" spans="4:4" ht="12.75" customHeight="1">
      <c r="D891" s="247"/>
    </row>
    <row r="892" spans="4:4" ht="12.75" customHeight="1">
      <c r="D892" s="247"/>
    </row>
    <row r="893" spans="4:4" ht="12.75" customHeight="1">
      <c r="D893" s="247"/>
    </row>
    <row r="894" spans="4:4" ht="12.75" customHeight="1">
      <c r="D894" s="247"/>
    </row>
    <row r="895" spans="4:4" ht="12.75" customHeight="1">
      <c r="D895" s="247"/>
    </row>
    <row r="896" spans="4:4" ht="12.75" customHeight="1">
      <c r="D896" s="247"/>
    </row>
    <row r="897" spans="4:4" ht="12.75" customHeight="1">
      <c r="D897" s="247"/>
    </row>
    <row r="898" spans="4:4" ht="12.75" customHeight="1">
      <c r="D898" s="247"/>
    </row>
    <row r="899" spans="4:4" ht="12.75" customHeight="1">
      <c r="D899" s="247"/>
    </row>
    <row r="900" spans="4:4" ht="12.75" customHeight="1">
      <c r="D900" s="247"/>
    </row>
    <row r="901" spans="4:4" ht="12.75" customHeight="1">
      <c r="D901" s="247"/>
    </row>
    <row r="902" spans="4:4" ht="12.75" customHeight="1">
      <c r="D902" s="247"/>
    </row>
    <row r="903" spans="4:4" ht="12.75" customHeight="1">
      <c r="D903" s="247"/>
    </row>
    <row r="904" spans="4:4" ht="12.75" customHeight="1">
      <c r="D904" s="247"/>
    </row>
    <row r="905" spans="4:4" ht="12.75" customHeight="1">
      <c r="D905" s="247"/>
    </row>
    <row r="906" spans="4:4" ht="12.75" customHeight="1">
      <c r="D906" s="247"/>
    </row>
    <row r="907" spans="4:4" ht="12.75" customHeight="1">
      <c r="D907" s="247"/>
    </row>
    <row r="908" spans="4:4" ht="12.75" customHeight="1">
      <c r="D908" s="247"/>
    </row>
    <row r="909" spans="4:4" ht="12.75" customHeight="1">
      <c r="D909" s="247"/>
    </row>
    <row r="910" spans="4:4" ht="12.75" customHeight="1">
      <c r="D910" s="247"/>
    </row>
    <row r="911" spans="4:4" ht="12.75" customHeight="1">
      <c r="D911" s="247"/>
    </row>
    <row r="912" spans="4:4" ht="12.75" customHeight="1">
      <c r="D912" s="247"/>
    </row>
    <row r="913" spans="4:4" ht="12.75" customHeight="1">
      <c r="D913" s="247"/>
    </row>
    <row r="914" spans="4:4" ht="12.75" customHeight="1">
      <c r="D914" s="247"/>
    </row>
    <row r="915" spans="4:4" ht="12.75" customHeight="1">
      <c r="D915" s="247"/>
    </row>
    <row r="916" spans="4:4" ht="12.75" customHeight="1">
      <c r="D916" s="247"/>
    </row>
    <row r="917" spans="4:4" ht="12.75" customHeight="1">
      <c r="D917" s="247"/>
    </row>
    <row r="918" spans="4:4" ht="12.75" customHeight="1">
      <c r="D918" s="247"/>
    </row>
    <row r="919" spans="4:4" ht="12.75" customHeight="1">
      <c r="D919" s="247"/>
    </row>
    <row r="920" spans="4:4" ht="12.75" customHeight="1">
      <c r="D920" s="247"/>
    </row>
    <row r="921" spans="4:4" ht="12.75" customHeight="1">
      <c r="D921" s="247"/>
    </row>
    <row r="922" spans="4:4" ht="12.75" customHeight="1">
      <c r="D922" s="247"/>
    </row>
    <row r="923" spans="4:4" ht="12.75" customHeight="1">
      <c r="D923" s="247"/>
    </row>
    <row r="924" spans="4:4" ht="12.75" customHeight="1">
      <c r="D924" s="247"/>
    </row>
    <row r="925" spans="4:4" ht="12.75" customHeight="1">
      <c r="D925" s="247"/>
    </row>
    <row r="926" spans="4:4" ht="12.75" customHeight="1">
      <c r="D926" s="247"/>
    </row>
    <row r="927" spans="4:4" ht="12.75" customHeight="1">
      <c r="D927" s="247"/>
    </row>
    <row r="928" spans="4:4" ht="12.75" customHeight="1">
      <c r="D928" s="247"/>
    </row>
    <row r="929" spans="4:4" ht="12.75" customHeight="1">
      <c r="D929" s="247"/>
    </row>
    <row r="930" spans="4:4" ht="12.75" customHeight="1">
      <c r="D930" s="247"/>
    </row>
    <row r="931" spans="4:4" ht="12.75" customHeight="1">
      <c r="D931" s="247"/>
    </row>
    <row r="932" spans="4:4" ht="12.75" customHeight="1">
      <c r="D932" s="247"/>
    </row>
    <row r="933" spans="4:4" ht="12.75" customHeight="1">
      <c r="D933" s="247"/>
    </row>
    <row r="934" spans="4:4" ht="12.75" customHeight="1">
      <c r="D934" s="247"/>
    </row>
    <row r="935" spans="4:4" ht="12.75" customHeight="1">
      <c r="D935" s="247"/>
    </row>
    <row r="936" spans="4:4" ht="12.75" customHeight="1">
      <c r="D936" s="247"/>
    </row>
    <row r="937" spans="4:4" ht="12.75" customHeight="1">
      <c r="D937" s="247"/>
    </row>
    <row r="938" spans="4:4" ht="12.75" customHeight="1">
      <c r="D938" s="247"/>
    </row>
    <row r="939" spans="4:4" ht="12.75" customHeight="1">
      <c r="D939" s="247"/>
    </row>
    <row r="940" spans="4:4" ht="12.75" customHeight="1">
      <c r="D940" s="247"/>
    </row>
    <row r="941" spans="4:4" ht="12.75" customHeight="1">
      <c r="D941" s="247"/>
    </row>
    <row r="942" spans="4:4" ht="12.75" customHeight="1">
      <c r="D942" s="247"/>
    </row>
    <row r="943" spans="4:4" ht="12.75" customHeight="1">
      <c r="D943" s="247"/>
    </row>
    <row r="944" spans="4:4" ht="12.75" customHeight="1">
      <c r="D944" s="247"/>
    </row>
    <row r="945" spans="4:4" ht="12.75" customHeight="1">
      <c r="D945" s="247"/>
    </row>
    <row r="946" spans="4:4" ht="12.75" customHeight="1">
      <c r="D946" s="247"/>
    </row>
    <row r="947" spans="4:4" ht="12.75" customHeight="1">
      <c r="D947" s="247"/>
    </row>
    <row r="948" spans="4:4" ht="12.75" customHeight="1">
      <c r="D948" s="247"/>
    </row>
    <row r="949" spans="4:4" ht="12.75" customHeight="1">
      <c r="D949" s="247"/>
    </row>
    <row r="950" spans="4:4" ht="12.75" customHeight="1">
      <c r="D950" s="247"/>
    </row>
    <row r="951" spans="4:4" ht="12.75" customHeight="1">
      <c r="D951" s="247"/>
    </row>
    <row r="952" spans="4:4" ht="12.75" customHeight="1">
      <c r="D952" s="247"/>
    </row>
    <row r="953" spans="4:4" ht="12.75" customHeight="1">
      <c r="D953" s="247"/>
    </row>
    <row r="954" spans="4:4" ht="12.75" customHeight="1">
      <c r="D954" s="247"/>
    </row>
    <row r="955" spans="4:4" ht="12.75" customHeight="1">
      <c r="D955" s="247"/>
    </row>
    <row r="956" spans="4:4" ht="12.75" customHeight="1">
      <c r="D956" s="247"/>
    </row>
    <row r="957" spans="4:4" ht="12.75" customHeight="1">
      <c r="D957" s="247"/>
    </row>
    <row r="958" spans="4:4" ht="12.75" customHeight="1">
      <c r="D958" s="247"/>
    </row>
    <row r="959" spans="4:4" ht="12.75" customHeight="1">
      <c r="D959" s="247"/>
    </row>
    <row r="960" spans="4:4" ht="12.75" customHeight="1">
      <c r="D960" s="247"/>
    </row>
    <row r="961" spans="4:4" ht="12.75" customHeight="1">
      <c r="D961" s="247"/>
    </row>
    <row r="962" spans="4:4" ht="12.75" customHeight="1">
      <c r="D962" s="247"/>
    </row>
    <row r="963" spans="4:4" ht="12.75" customHeight="1">
      <c r="D963" s="247"/>
    </row>
    <row r="964" spans="4:4" ht="12.75" customHeight="1">
      <c r="D964" s="247"/>
    </row>
    <row r="965" spans="4:4" ht="12.75" customHeight="1">
      <c r="D965" s="247"/>
    </row>
    <row r="966" spans="4:4" ht="12.75" customHeight="1">
      <c r="D966" s="247"/>
    </row>
    <row r="967" spans="4:4" ht="12.75" customHeight="1">
      <c r="D967" s="247"/>
    </row>
    <row r="968" spans="4:4" ht="12.75" customHeight="1">
      <c r="D968" s="247"/>
    </row>
    <row r="969" spans="4:4" ht="12.75" customHeight="1">
      <c r="D969" s="247"/>
    </row>
    <row r="970" spans="4:4" ht="12.75" customHeight="1">
      <c r="D970" s="247"/>
    </row>
    <row r="971" spans="4:4" ht="12.75" customHeight="1">
      <c r="D971" s="247"/>
    </row>
    <row r="972" spans="4:4" ht="12.75" customHeight="1">
      <c r="D972" s="247"/>
    </row>
    <row r="973" spans="4:4" ht="12.75" customHeight="1">
      <c r="D973" s="247"/>
    </row>
    <row r="974" spans="4:4" ht="12.75" customHeight="1">
      <c r="D974" s="247"/>
    </row>
    <row r="975" spans="4:4" ht="12.75" customHeight="1">
      <c r="D975" s="247"/>
    </row>
    <row r="976" spans="4:4" ht="12.75" customHeight="1">
      <c r="D976" s="247"/>
    </row>
    <row r="977" spans="4:4" ht="12.75" customHeight="1">
      <c r="D977" s="247"/>
    </row>
    <row r="978" spans="4:4" ht="12.75" customHeight="1">
      <c r="D978" s="247"/>
    </row>
    <row r="979" spans="4:4" ht="12.75" customHeight="1">
      <c r="D979" s="247"/>
    </row>
    <row r="980" spans="4:4" ht="12.75" customHeight="1">
      <c r="D980" s="247"/>
    </row>
    <row r="981" spans="4:4" ht="12.75" customHeight="1">
      <c r="D981" s="247"/>
    </row>
    <row r="982" spans="4:4" ht="12.75" customHeight="1">
      <c r="D982" s="247"/>
    </row>
    <row r="983" spans="4:4" ht="12.75" customHeight="1">
      <c r="D983" s="247"/>
    </row>
    <row r="984" spans="4:4" ht="12.75" customHeight="1">
      <c r="D984" s="247"/>
    </row>
    <row r="985" spans="4:4" ht="12.75" customHeight="1">
      <c r="D985" s="247"/>
    </row>
    <row r="986" spans="4:4" ht="12.75" customHeight="1">
      <c r="D986" s="247"/>
    </row>
    <row r="987" spans="4:4" ht="12.75" customHeight="1">
      <c r="D987" s="247"/>
    </row>
    <row r="988" spans="4:4" ht="12.75" customHeight="1">
      <c r="D988" s="247"/>
    </row>
    <row r="989" spans="4:4" ht="12.75" customHeight="1">
      <c r="D989" s="247"/>
    </row>
    <row r="990" spans="4:4" ht="12.75" customHeight="1">
      <c r="D990" s="247"/>
    </row>
    <row r="991" spans="4:4" ht="12.75" customHeight="1">
      <c r="D991" s="247"/>
    </row>
    <row r="992" spans="4:4" ht="12.75" customHeight="1">
      <c r="D992" s="247"/>
    </row>
    <row r="993" spans="4:4" ht="12.75" customHeight="1">
      <c r="D993" s="247"/>
    </row>
    <row r="994" spans="4:4" ht="12.75" customHeight="1">
      <c r="D994" s="247"/>
    </row>
    <row r="995" spans="4:4" ht="12.75" customHeight="1">
      <c r="D995" s="247"/>
    </row>
    <row r="996" spans="4:4" ht="12.75" customHeight="1">
      <c r="D996" s="247"/>
    </row>
    <row r="997" spans="4:4" ht="12.75" customHeight="1">
      <c r="D997" s="247"/>
    </row>
    <row r="998" spans="4:4" ht="12.75" customHeight="1">
      <c r="D998" s="247"/>
    </row>
    <row r="999" spans="4:4" ht="12.75" customHeight="1">
      <c r="D999" s="247"/>
    </row>
    <row r="1000" spans="4:4" ht="12.75" customHeight="1">
      <c r="D1000" s="247"/>
    </row>
  </sheetData>
  <mergeCells count="2">
    <mergeCell ref="A1:H1"/>
    <mergeCell ref="A2:H2"/>
  </mergeCells>
  <dataValidations count="2">
    <dataValidation type="decimal" allowBlank="1" showInputMessage="1" showErrorMessage="1" prompt="Preencher com números de 1 a 24." sqref="D4:D103">
      <formula1>1</formula1>
      <formula2>60</formula2>
    </dataValidation>
    <dataValidation type="list" allowBlank="1" showErrorMessage="1" sqref="B4:B103">
      <formula1>Bens</formula1>
    </dataValidation>
  </dataValidations>
  <pageMargins left="0.19685039370078741" right="0.19685039370078741" top="0.59055118110236227" bottom="0.59055118110236227" header="0" footer="0"/>
  <pageSetup paperSize="9"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11"/>
  <sheetViews>
    <sheetView workbookViewId="0">
      <pane ySplit="3" topLeftCell="A4" activePane="bottomLeft" state="frozen"/>
      <selection pane="bottomLeft" activeCell="B5" sqref="B5"/>
    </sheetView>
  </sheetViews>
  <sheetFormatPr defaultColWidth="14.42578125" defaultRowHeight="15" customHeight="1"/>
  <cols>
    <col min="1" max="1" width="4.7109375" customWidth="1"/>
    <col min="2" max="2" width="30.85546875" customWidth="1"/>
    <col min="3" max="3" width="12.85546875" customWidth="1"/>
    <col min="4" max="5" width="10.140625" customWidth="1"/>
    <col min="6" max="6" width="31.5703125" customWidth="1"/>
    <col min="7" max="7" width="36" customWidth="1"/>
    <col min="8" max="8" width="11.7109375" customWidth="1"/>
    <col min="9" max="12" width="9.140625" customWidth="1"/>
    <col min="13" max="26" width="8.7109375" customWidth="1"/>
  </cols>
  <sheetData>
    <row r="1" spans="1:26" ht="32.25" customHeight="1">
      <c r="A1" s="281" t="str">
        <f>Capa!A1</f>
        <v>Memória de Cálculo
Contrato de Gestão celebrado entre a Secretaria de Estado de Justiça e Segurança Pública - SEJUSP e o Instituto ELO - IELO</v>
      </c>
      <c r="B1" s="282"/>
      <c r="C1" s="282"/>
      <c r="D1" s="282"/>
      <c r="E1" s="282"/>
      <c r="F1" s="282"/>
      <c r="G1" s="282"/>
      <c r="H1" s="283"/>
      <c r="I1" s="77"/>
      <c r="J1" s="77"/>
      <c r="K1" s="77"/>
      <c r="L1" s="77"/>
      <c r="M1" s="77"/>
      <c r="N1" s="77"/>
      <c r="O1" s="77"/>
      <c r="P1" s="77"/>
      <c r="Q1" s="77"/>
      <c r="R1" s="77"/>
      <c r="S1" s="77"/>
      <c r="T1" s="77"/>
      <c r="U1" s="77"/>
      <c r="V1" s="77"/>
      <c r="W1" s="77"/>
      <c r="X1" s="77"/>
      <c r="Y1" s="77"/>
      <c r="Z1" s="77"/>
    </row>
    <row r="2" spans="1:26" ht="23.25" customHeight="1">
      <c r="A2" s="284" t="s">
        <v>481</v>
      </c>
      <c r="B2" s="285"/>
      <c r="C2" s="285"/>
      <c r="D2" s="285"/>
      <c r="E2" s="285"/>
      <c r="F2" s="285"/>
      <c r="G2" s="285"/>
      <c r="H2" s="286"/>
      <c r="I2" s="77"/>
      <c r="J2" s="77"/>
      <c r="K2" s="77"/>
      <c r="L2" s="77"/>
      <c r="M2" s="77"/>
      <c r="N2" s="77"/>
      <c r="O2" s="77"/>
      <c r="P2" s="77"/>
      <c r="Q2" s="77"/>
      <c r="R2" s="77"/>
      <c r="S2" s="77"/>
      <c r="T2" s="77"/>
      <c r="U2" s="77"/>
      <c r="V2" s="77"/>
      <c r="W2" s="77"/>
      <c r="X2" s="77"/>
      <c r="Y2" s="77"/>
      <c r="Z2" s="77"/>
    </row>
    <row r="3" spans="1:26" ht="43.5" customHeight="1">
      <c r="A3" s="248" t="s">
        <v>482</v>
      </c>
      <c r="B3" s="249" t="s">
        <v>459</v>
      </c>
      <c r="C3" s="249" t="s">
        <v>483</v>
      </c>
      <c r="D3" s="249" t="s">
        <v>484</v>
      </c>
      <c r="E3" s="249" t="s">
        <v>485</v>
      </c>
      <c r="F3" s="250" t="s">
        <v>46</v>
      </c>
      <c r="G3" s="250" t="s">
        <v>486</v>
      </c>
      <c r="H3" s="250" t="s">
        <v>487</v>
      </c>
      <c r="I3" s="77"/>
      <c r="J3" s="77"/>
      <c r="K3" s="77"/>
      <c r="L3" s="77"/>
      <c r="M3" s="77"/>
      <c r="N3" s="77"/>
      <c r="O3" s="77"/>
      <c r="P3" s="77"/>
      <c r="Q3" s="77"/>
      <c r="R3" s="77"/>
      <c r="S3" s="77"/>
      <c r="T3" s="77"/>
      <c r="U3" s="77"/>
      <c r="V3" s="77"/>
      <c r="W3" s="77"/>
      <c r="X3" s="77"/>
      <c r="Y3" s="77"/>
      <c r="Z3" s="77"/>
    </row>
    <row r="4" spans="1:26" ht="12.75" customHeight="1">
      <c r="A4" s="251">
        <v>1</v>
      </c>
      <c r="B4" s="97" t="s">
        <v>207</v>
      </c>
      <c r="C4" s="252">
        <v>6000</v>
      </c>
      <c r="D4" s="253">
        <v>1</v>
      </c>
      <c r="E4" s="253">
        <v>6</v>
      </c>
      <c r="F4" s="254" t="s">
        <v>89</v>
      </c>
      <c r="G4" s="255" t="s">
        <v>488</v>
      </c>
      <c r="H4" s="256">
        <f t="shared" ref="H4:H1003" si="0">(E4-D4+1)*C4</f>
        <v>36000</v>
      </c>
      <c r="I4" s="77"/>
      <c r="J4" s="77"/>
      <c r="K4" s="77"/>
      <c r="L4" s="77"/>
      <c r="M4" s="77"/>
      <c r="N4" s="77"/>
      <c r="O4" s="77"/>
      <c r="P4" s="77"/>
      <c r="Q4" s="77"/>
      <c r="R4" s="77"/>
      <c r="S4" s="77"/>
      <c r="T4" s="77"/>
      <c r="U4" s="77"/>
      <c r="V4" s="77"/>
      <c r="W4" s="77"/>
      <c r="X4" s="77"/>
      <c r="Y4" s="77"/>
      <c r="Z4" s="77"/>
    </row>
    <row r="5" spans="1:26" ht="12.75" customHeight="1">
      <c r="A5" s="251">
        <v>2</v>
      </c>
      <c r="B5" s="97" t="s">
        <v>209</v>
      </c>
      <c r="C5" s="252">
        <v>3710</v>
      </c>
      <c r="D5" s="253">
        <v>1</v>
      </c>
      <c r="E5" s="253">
        <v>6</v>
      </c>
      <c r="F5" s="97" t="s">
        <v>89</v>
      </c>
      <c r="G5" s="255" t="s">
        <v>488</v>
      </c>
      <c r="H5" s="256">
        <f t="shared" si="0"/>
        <v>22260</v>
      </c>
      <c r="I5" s="77"/>
      <c r="J5" s="77"/>
      <c r="K5" s="77"/>
      <c r="L5" s="77"/>
      <c r="M5" s="77"/>
      <c r="N5" s="77"/>
      <c r="O5" s="77"/>
      <c r="P5" s="77"/>
      <c r="Q5" s="77"/>
      <c r="R5" s="77"/>
      <c r="S5" s="77"/>
      <c r="T5" s="77"/>
      <c r="U5" s="77"/>
      <c r="V5" s="77"/>
      <c r="W5" s="77"/>
      <c r="X5" s="77"/>
      <c r="Y5" s="77"/>
      <c r="Z5" s="77"/>
    </row>
    <row r="6" spans="1:26" ht="12.75" customHeight="1">
      <c r="A6" s="251">
        <v>3</v>
      </c>
      <c r="B6" s="97" t="s">
        <v>211</v>
      </c>
      <c r="C6" s="252">
        <v>1400</v>
      </c>
      <c r="D6" s="253">
        <v>1</v>
      </c>
      <c r="E6" s="253">
        <v>6</v>
      </c>
      <c r="F6" s="97" t="s">
        <v>89</v>
      </c>
      <c r="G6" s="255" t="s">
        <v>488</v>
      </c>
      <c r="H6" s="256">
        <f t="shared" si="0"/>
        <v>8400</v>
      </c>
      <c r="I6" s="77"/>
      <c r="J6" s="77"/>
      <c r="K6" s="77"/>
      <c r="L6" s="77"/>
      <c r="M6" s="77"/>
      <c r="N6" s="77"/>
      <c r="O6" s="77"/>
      <c r="P6" s="77"/>
      <c r="Q6" s="77"/>
      <c r="R6" s="77"/>
      <c r="S6" s="77"/>
      <c r="T6" s="77"/>
      <c r="U6" s="77"/>
      <c r="V6" s="77"/>
      <c r="W6" s="77"/>
      <c r="X6" s="77"/>
      <c r="Y6" s="77"/>
      <c r="Z6" s="77"/>
    </row>
    <row r="7" spans="1:26" ht="12.75" customHeight="1">
      <c r="A7" s="251">
        <v>4</v>
      </c>
      <c r="B7" s="97" t="s">
        <v>213</v>
      </c>
      <c r="C7" s="252">
        <v>1500</v>
      </c>
      <c r="D7" s="253">
        <v>2</v>
      </c>
      <c r="E7" s="253">
        <v>2</v>
      </c>
      <c r="F7" s="97" t="s">
        <v>89</v>
      </c>
      <c r="G7" s="255" t="s">
        <v>489</v>
      </c>
      <c r="H7" s="256">
        <f t="shared" si="0"/>
        <v>1500</v>
      </c>
      <c r="I7" s="77"/>
      <c r="J7" s="77"/>
      <c r="K7" s="77"/>
      <c r="L7" s="77"/>
      <c r="M7" s="77"/>
      <c r="N7" s="77"/>
      <c r="O7" s="77"/>
      <c r="P7" s="77"/>
      <c r="Q7" s="77"/>
      <c r="R7" s="77"/>
      <c r="S7" s="77"/>
      <c r="T7" s="77"/>
      <c r="U7" s="77"/>
      <c r="V7" s="77"/>
      <c r="W7" s="77"/>
      <c r="X7" s="77"/>
      <c r="Y7" s="77"/>
      <c r="Z7" s="77"/>
    </row>
    <row r="8" spans="1:26" ht="12.75" customHeight="1">
      <c r="A8" s="251">
        <v>5</v>
      </c>
      <c r="B8" s="97" t="s">
        <v>215</v>
      </c>
      <c r="C8" s="252">
        <v>1800</v>
      </c>
      <c r="D8" s="253">
        <v>1</v>
      </c>
      <c r="E8" s="253">
        <v>6</v>
      </c>
      <c r="F8" s="97" t="s">
        <v>89</v>
      </c>
      <c r="G8" s="255" t="s">
        <v>488</v>
      </c>
      <c r="H8" s="256">
        <f t="shared" si="0"/>
        <v>10800</v>
      </c>
      <c r="I8" s="77"/>
      <c r="J8" s="77"/>
      <c r="K8" s="77"/>
      <c r="L8" s="77"/>
      <c r="M8" s="77"/>
      <c r="N8" s="77"/>
      <c r="O8" s="77"/>
      <c r="P8" s="77"/>
      <c r="Q8" s="77"/>
      <c r="R8" s="77"/>
      <c r="S8" s="77"/>
      <c r="T8" s="77"/>
      <c r="U8" s="77"/>
      <c r="V8" s="77"/>
      <c r="W8" s="77"/>
      <c r="X8" s="77"/>
      <c r="Y8" s="77"/>
      <c r="Z8" s="77"/>
    </row>
    <row r="9" spans="1:26" ht="12.75" customHeight="1">
      <c r="A9" s="251">
        <v>6</v>
      </c>
      <c r="B9" s="97" t="s">
        <v>219</v>
      </c>
      <c r="C9" s="252">
        <v>500</v>
      </c>
      <c r="D9" s="253">
        <v>1</v>
      </c>
      <c r="E9" s="253">
        <v>6</v>
      </c>
      <c r="F9" s="97" t="s">
        <v>89</v>
      </c>
      <c r="G9" s="255" t="s">
        <v>488</v>
      </c>
      <c r="H9" s="256">
        <f t="shared" si="0"/>
        <v>3000</v>
      </c>
      <c r="I9" s="77"/>
      <c r="J9" s="77"/>
      <c r="K9" s="77"/>
      <c r="L9" s="77"/>
      <c r="M9" s="77"/>
      <c r="N9" s="77"/>
      <c r="O9" s="77"/>
      <c r="P9" s="77"/>
      <c r="Q9" s="77"/>
      <c r="R9" s="77"/>
      <c r="S9" s="77"/>
      <c r="T9" s="77"/>
      <c r="U9" s="77"/>
      <c r="V9" s="77"/>
      <c r="W9" s="77"/>
      <c r="X9" s="77"/>
      <c r="Y9" s="77"/>
      <c r="Z9" s="77"/>
    </row>
    <row r="10" spans="1:26" ht="12.75" customHeight="1">
      <c r="A10" s="251">
        <v>7</v>
      </c>
      <c r="B10" s="97" t="s">
        <v>221</v>
      </c>
      <c r="C10" s="252">
        <v>4600</v>
      </c>
      <c r="D10" s="253">
        <v>1</v>
      </c>
      <c r="E10" s="253">
        <v>6</v>
      </c>
      <c r="F10" s="97" t="s">
        <v>89</v>
      </c>
      <c r="G10" s="255" t="s">
        <v>490</v>
      </c>
      <c r="H10" s="256">
        <f t="shared" si="0"/>
        <v>27600</v>
      </c>
      <c r="I10" s="77"/>
      <c r="J10" s="77"/>
      <c r="K10" s="77"/>
      <c r="L10" s="77"/>
      <c r="M10" s="77"/>
      <c r="N10" s="77"/>
      <c r="O10" s="77"/>
      <c r="P10" s="77"/>
      <c r="Q10" s="77"/>
      <c r="R10" s="77"/>
      <c r="S10" s="77"/>
      <c r="T10" s="77"/>
      <c r="U10" s="77"/>
      <c r="V10" s="77"/>
      <c r="W10" s="77"/>
      <c r="X10" s="77"/>
      <c r="Y10" s="77"/>
      <c r="Z10" s="77"/>
    </row>
    <row r="11" spans="1:26" ht="12.75" customHeight="1">
      <c r="A11" s="251">
        <v>8</v>
      </c>
      <c r="B11" s="97" t="s">
        <v>223</v>
      </c>
      <c r="C11" s="252">
        <v>960</v>
      </c>
      <c r="D11" s="253">
        <v>1</v>
      </c>
      <c r="E11" s="253">
        <v>6</v>
      </c>
      <c r="F11" s="97" t="s">
        <v>89</v>
      </c>
      <c r="G11" s="255" t="s">
        <v>488</v>
      </c>
      <c r="H11" s="256">
        <f t="shared" si="0"/>
        <v>5760</v>
      </c>
      <c r="I11" s="77"/>
      <c r="J11" s="77"/>
      <c r="K11" s="77"/>
      <c r="L11" s="77"/>
      <c r="M11" s="77"/>
      <c r="N11" s="77"/>
      <c r="O11" s="77"/>
      <c r="P11" s="77"/>
      <c r="Q11" s="77"/>
      <c r="R11" s="77"/>
      <c r="S11" s="77"/>
      <c r="T11" s="77"/>
      <c r="U11" s="77"/>
      <c r="V11" s="77"/>
      <c r="W11" s="77"/>
      <c r="X11" s="77"/>
      <c r="Y11" s="77"/>
      <c r="Z11" s="77"/>
    </row>
    <row r="12" spans="1:26" ht="30" customHeight="1">
      <c r="A12" s="251">
        <v>9</v>
      </c>
      <c r="B12" s="97" t="s">
        <v>225</v>
      </c>
      <c r="C12" s="252">
        <v>260</v>
      </c>
      <c r="D12" s="253">
        <v>1</v>
      </c>
      <c r="E12" s="253">
        <v>6</v>
      </c>
      <c r="F12" s="97" t="s">
        <v>89</v>
      </c>
      <c r="G12" s="255" t="s">
        <v>491</v>
      </c>
      <c r="H12" s="256">
        <f t="shared" si="0"/>
        <v>1560</v>
      </c>
      <c r="I12" s="77"/>
      <c r="J12" s="77"/>
      <c r="K12" s="77"/>
      <c r="L12" s="77"/>
      <c r="M12" s="77"/>
      <c r="N12" s="77"/>
      <c r="O12" s="77"/>
      <c r="P12" s="77"/>
      <c r="Q12" s="77"/>
      <c r="R12" s="77"/>
      <c r="S12" s="77"/>
      <c r="T12" s="77"/>
      <c r="U12" s="77"/>
      <c r="V12" s="77"/>
      <c r="W12" s="77"/>
      <c r="X12" s="77"/>
      <c r="Y12" s="77"/>
      <c r="Z12" s="77"/>
    </row>
    <row r="13" spans="1:26" ht="18" customHeight="1">
      <c r="A13" s="251">
        <v>10</v>
      </c>
      <c r="B13" s="97" t="s">
        <v>227</v>
      </c>
      <c r="C13" s="252">
        <f t="shared" ref="C13:C14" si="1">17700*1.055</f>
        <v>18673.5</v>
      </c>
      <c r="D13" s="253">
        <v>1</v>
      </c>
      <c r="E13" s="253">
        <v>6</v>
      </c>
      <c r="F13" s="97" t="s">
        <v>89</v>
      </c>
      <c r="G13" s="255" t="s">
        <v>492</v>
      </c>
      <c r="H13" s="256">
        <f t="shared" si="0"/>
        <v>112041</v>
      </c>
      <c r="I13" s="77"/>
      <c r="J13" s="77"/>
      <c r="K13" s="77"/>
      <c r="L13" s="77"/>
      <c r="M13" s="77"/>
      <c r="N13" s="77"/>
      <c r="O13" s="77"/>
      <c r="P13" s="77"/>
      <c r="Q13" s="77"/>
      <c r="R13" s="77"/>
      <c r="S13" s="77"/>
      <c r="T13" s="77"/>
      <c r="U13" s="77"/>
      <c r="V13" s="77"/>
      <c r="W13" s="77"/>
      <c r="X13" s="77"/>
      <c r="Y13" s="77"/>
      <c r="Z13" s="77"/>
    </row>
    <row r="14" spans="1:26" ht="25.5" customHeight="1">
      <c r="A14" s="251">
        <v>11</v>
      </c>
      <c r="B14" s="97" t="s">
        <v>227</v>
      </c>
      <c r="C14" s="252">
        <f t="shared" si="1"/>
        <v>18673.5</v>
      </c>
      <c r="D14" s="253">
        <v>6</v>
      </c>
      <c r="E14" s="253">
        <v>6</v>
      </c>
      <c r="F14" s="97" t="s">
        <v>89</v>
      </c>
      <c r="G14" s="255" t="s">
        <v>493</v>
      </c>
      <c r="H14" s="256">
        <f t="shared" si="0"/>
        <v>18673.5</v>
      </c>
      <c r="I14" s="77"/>
      <c r="J14" s="77"/>
      <c r="K14" s="77"/>
      <c r="L14" s="77"/>
      <c r="M14" s="77"/>
      <c r="N14" s="77"/>
      <c r="O14" s="77"/>
      <c r="P14" s="77"/>
      <c r="Q14" s="77"/>
      <c r="R14" s="77"/>
      <c r="S14" s="77"/>
      <c r="T14" s="77"/>
      <c r="U14" s="77"/>
      <c r="V14" s="77"/>
      <c r="W14" s="77"/>
      <c r="X14" s="77"/>
      <c r="Y14" s="77"/>
      <c r="Z14" s="77"/>
    </row>
    <row r="15" spans="1:26" ht="26.25" customHeight="1">
      <c r="A15" s="251">
        <v>12</v>
      </c>
      <c r="B15" s="97" t="s">
        <v>243</v>
      </c>
      <c r="C15" s="252">
        <v>1100</v>
      </c>
      <c r="D15" s="253">
        <v>1</v>
      </c>
      <c r="E15" s="253">
        <v>6</v>
      </c>
      <c r="F15" s="97" t="s">
        <v>89</v>
      </c>
      <c r="G15" s="255" t="s">
        <v>494</v>
      </c>
      <c r="H15" s="256">
        <f t="shared" si="0"/>
        <v>6600</v>
      </c>
      <c r="I15" s="77"/>
      <c r="J15" s="77"/>
      <c r="K15" s="77"/>
      <c r="L15" s="77"/>
      <c r="M15" s="77"/>
      <c r="N15" s="77"/>
      <c r="O15" s="77"/>
      <c r="P15" s="77"/>
      <c r="Q15" s="77"/>
      <c r="R15" s="77"/>
      <c r="S15" s="77"/>
      <c r="T15" s="77"/>
      <c r="U15" s="77"/>
      <c r="V15" s="77"/>
      <c r="W15" s="77"/>
      <c r="X15" s="77"/>
      <c r="Y15" s="77"/>
      <c r="Z15" s="77"/>
    </row>
    <row r="16" spans="1:26" ht="36" customHeight="1">
      <c r="A16" s="251">
        <v>13</v>
      </c>
      <c r="B16" s="97" t="s">
        <v>245</v>
      </c>
      <c r="C16" s="252">
        <v>1900</v>
      </c>
      <c r="D16" s="253">
        <v>1</v>
      </c>
      <c r="E16" s="253">
        <v>6</v>
      </c>
      <c r="F16" s="97" t="s">
        <v>89</v>
      </c>
      <c r="G16" s="255" t="s">
        <v>495</v>
      </c>
      <c r="H16" s="256">
        <f t="shared" si="0"/>
        <v>11400</v>
      </c>
      <c r="I16" s="77"/>
      <c r="J16" s="77"/>
      <c r="K16" s="77"/>
      <c r="L16" s="77"/>
      <c r="M16" s="77"/>
      <c r="N16" s="77"/>
      <c r="O16" s="77"/>
      <c r="P16" s="77"/>
      <c r="Q16" s="77"/>
      <c r="R16" s="77"/>
      <c r="S16" s="77"/>
      <c r="T16" s="77"/>
      <c r="U16" s="77"/>
      <c r="V16" s="77"/>
      <c r="W16" s="77"/>
      <c r="X16" s="77"/>
      <c r="Y16" s="77"/>
      <c r="Z16" s="77"/>
    </row>
    <row r="17" spans="1:26" ht="74.25" customHeight="1">
      <c r="A17" s="251">
        <v>14</v>
      </c>
      <c r="B17" s="97" t="s">
        <v>247</v>
      </c>
      <c r="C17" s="252">
        <v>4000</v>
      </c>
      <c r="D17" s="253">
        <v>1</v>
      </c>
      <c r="E17" s="253">
        <v>1</v>
      </c>
      <c r="F17" s="97" t="s">
        <v>89</v>
      </c>
      <c r="G17" s="255" t="s">
        <v>496</v>
      </c>
      <c r="H17" s="256">
        <f t="shared" si="0"/>
        <v>4000</v>
      </c>
      <c r="I17" s="77"/>
      <c r="J17" s="77"/>
      <c r="K17" s="77"/>
      <c r="L17" s="77"/>
      <c r="M17" s="77"/>
      <c r="N17" s="77"/>
      <c r="O17" s="77"/>
      <c r="P17" s="77"/>
      <c r="Q17" s="77"/>
      <c r="R17" s="77"/>
      <c r="S17" s="77"/>
      <c r="T17" s="77"/>
      <c r="U17" s="77"/>
      <c r="V17" s="77"/>
      <c r="W17" s="77"/>
      <c r="X17" s="77"/>
      <c r="Y17" s="77"/>
      <c r="Z17" s="77"/>
    </row>
    <row r="18" spans="1:26" ht="27.75" customHeight="1">
      <c r="A18" s="251">
        <v>15</v>
      </c>
      <c r="B18" s="97" t="s">
        <v>247</v>
      </c>
      <c r="C18" s="252">
        <v>200</v>
      </c>
      <c r="D18" s="253">
        <v>1</v>
      </c>
      <c r="E18" s="253">
        <v>6</v>
      </c>
      <c r="F18" s="97" t="s">
        <v>89</v>
      </c>
      <c r="G18" s="255" t="s">
        <v>497</v>
      </c>
      <c r="H18" s="256">
        <f t="shared" si="0"/>
        <v>1200</v>
      </c>
      <c r="I18" s="77"/>
      <c r="J18" s="77"/>
      <c r="K18" s="77"/>
      <c r="L18" s="77"/>
      <c r="M18" s="77"/>
      <c r="N18" s="77"/>
      <c r="O18" s="77"/>
      <c r="P18" s="77"/>
      <c r="Q18" s="77"/>
      <c r="R18" s="77"/>
      <c r="S18" s="77"/>
      <c r="T18" s="77"/>
      <c r="U18" s="77"/>
      <c r="V18" s="77"/>
      <c r="W18" s="77"/>
      <c r="X18" s="77"/>
      <c r="Y18" s="77"/>
      <c r="Z18" s="77"/>
    </row>
    <row r="19" spans="1:26" ht="25.5" customHeight="1">
      <c r="A19" s="251">
        <v>16</v>
      </c>
      <c r="B19" s="97" t="s">
        <v>249</v>
      </c>
      <c r="C19" s="252">
        <v>450</v>
      </c>
      <c r="D19" s="253">
        <v>1</v>
      </c>
      <c r="E19" s="253">
        <v>6</v>
      </c>
      <c r="F19" s="97" t="s">
        <v>89</v>
      </c>
      <c r="G19" s="255" t="s">
        <v>498</v>
      </c>
      <c r="H19" s="256">
        <f t="shared" si="0"/>
        <v>2700</v>
      </c>
      <c r="I19" s="77"/>
      <c r="J19" s="77"/>
      <c r="K19" s="77"/>
      <c r="L19" s="77"/>
      <c r="M19" s="77"/>
      <c r="N19" s="77"/>
      <c r="O19" s="77"/>
      <c r="P19" s="77"/>
      <c r="Q19" s="77"/>
      <c r="R19" s="77"/>
      <c r="S19" s="77"/>
      <c r="T19" s="77"/>
      <c r="U19" s="77"/>
      <c r="V19" s="77"/>
      <c r="W19" s="77"/>
      <c r="X19" s="77"/>
      <c r="Y19" s="77"/>
      <c r="Z19" s="77"/>
    </row>
    <row r="20" spans="1:26" ht="42" customHeight="1">
      <c r="A20" s="251">
        <v>17</v>
      </c>
      <c r="B20" s="97" t="s">
        <v>255</v>
      </c>
      <c r="C20" s="252">
        <v>1900</v>
      </c>
      <c r="D20" s="253">
        <v>1</v>
      </c>
      <c r="E20" s="253">
        <v>6</v>
      </c>
      <c r="F20" s="97" t="s">
        <v>89</v>
      </c>
      <c r="G20" s="255" t="s">
        <v>499</v>
      </c>
      <c r="H20" s="256">
        <f t="shared" si="0"/>
        <v>11400</v>
      </c>
      <c r="I20" s="77"/>
      <c r="J20" s="77"/>
      <c r="K20" s="77"/>
      <c r="L20" s="77"/>
      <c r="M20" s="77"/>
      <c r="N20" s="77"/>
      <c r="O20" s="77"/>
      <c r="P20" s="77"/>
      <c r="Q20" s="77"/>
      <c r="R20" s="77"/>
      <c r="S20" s="77"/>
      <c r="T20" s="77"/>
      <c r="U20" s="77"/>
      <c r="V20" s="77"/>
      <c r="W20" s="77"/>
      <c r="X20" s="77"/>
      <c r="Y20" s="77"/>
      <c r="Z20" s="77"/>
    </row>
    <row r="21" spans="1:26" ht="24.75" customHeight="1">
      <c r="A21" s="251">
        <v>18</v>
      </c>
      <c r="B21" s="97" t="s">
        <v>261</v>
      </c>
      <c r="C21" s="252">
        <v>600</v>
      </c>
      <c r="D21" s="253">
        <v>1</v>
      </c>
      <c r="E21" s="253">
        <v>1</v>
      </c>
      <c r="F21" s="97" t="s">
        <v>89</v>
      </c>
      <c r="G21" s="255" t="s">
        <v>500</v>
      </c>
      <c r="H21" s="256">
        <f t="shared" si="0"/>
        <v>600</v>
      </c>
      <c r="I21" s="77"/>
      <c r="J21" s="77"/>
      <c r="K21" s="77"/>
      <c r="L21" s="77"/>
      <c r="M21" s="77"/>
      <c r="N21" s="77"/>
      <c r="O21" s="77"/>
      <c r="P21" s="77"/>
      <c r="Q21" s="77"/>
      <c r="R21" s="77"/>
      <c r="S21" s="77"/>
      <c r="T21" s="77"/>
      <c r="U21" s="77"/>
      <c r="V21" s="77"/>
      <c r="W21" s="77"/>
      <c r="X21" s="77"/>
      <c r="Y21" s="77"/>
      <c r="Z21" s="77"/>
    </row>
    <row r="22" spans="1:26" ht="15" customHeight="1">
      <c r="A22" s="251">
        <v>19</v>
      </c>
      <c r="B22" s="97" t="s">
        <v>267</v>
      </c>
      <c r="C22" s="252">
        <v>1600</v>
      </c>
      <c r="D22" s="253">
        <v>1</v>
      </c>
      <c r="E22" s="253">
        <v>6</v>
      </c>
      <c r="F22" s="97" t="s">
        <v>89</v>
      </c>
      <c r="G22" s="255" t="s">
        <v>501</v>
      </c>
      <c r="H22" s="256">
        <f t="shared" si="0"/>
        <v>9600</v>
      </c>
      <c r="I22" s="77"/>
      <c r="J22" s="77"/>
      <c r="K22" s="77"/>
      <c r="L22" s="77"/>
      <c r="M22" s="77"/>
      <c r="N22" s="77"/>
      <c r="O22" s="77"/>
      <c r="P22" s="77"/>
      <c r="Q22" s="77"/>
      <c r="R22" s="77"/>
      <c r="S22" s="77"/>
      <c r="T22" s="77"/>
      <c r="U22" s="77"/>
      <c r="V22" s="77"/>
      <c r="W22" s="77"/>
      <c r="X22" s="77"/>
      <c r="Y22" s="77"/>
      <c r="Z22" s="77"/>
    </row>
    <row r="23" spans="1:26" ht="12.75" customHeight="1">
      <c r="A23" s="251">
        <v>20</v>
      </c>
      <c r="B23" s="97" t="s">
        <v>267</v>
      </c>
      <c r="C23" s="252">
        <v>10000</v>
      </c>
      <c r="D23" s="253">
        <v>1</v>
      </c>
      <c r="E23" s="253">
        <v>6</v>
      </c>
      <c r="F23" s="97" t="s">
        <v>89</v>
      </c>
      <c r="G23" s="255" t="s">
        <v>502</v>
      </c>
      <c r="H23" s="256">
        <f t="shared" si="0"/>
        <v>60000</v>
      </c>
      <c r="I23" s="77"/>
      <c r="J23" s="77"/>
      <c r="K23" s="77"/>
      <c r="L23" s="77"/>
      <c r="M23" s="77"/>
      <c r="N23" s="77"/>
      <c r="O23" s="77"/>
      <c r="P23" s="77"/>
      <c r="Q23" s="77"/>
      <c r="R23" s="77"/>
      <c r="S23" s="77"/>
      <c r="T23" s="77"/>
      <c r="U23" s="77"/>
      <c r="V23" s="77"/>
      <c r="W23" s="77"/>
      <c r="X23" s="77"/>
      <c r="Y23" s="77"/>
      <c r="Z23" s="77"/>
    </row>
    <row r="24" spans="1:26" ht="12.75" customHeight="1">
      <c r="A24" s="251">
        <v>21</v>
      </c>
      <c r="B24" s="97" t="s">
        <v>271</v>
      </c>
      <c r="C24" s="252">
        <v>300</v>
      </c>
      <c r="D24" s="253">
        <v>1</v>
      </c>
      <c r="E24" s="253">
        <v>6</v>
      </c>
      <c r="F24" s="97" t="s">
        <v>89</v>
      </c>
      <c r="G24" s="255" t="s">
        <v>503</v>
      </c>
      <c r="H24" s="256">
        <f t="shared" si="0"/>
        <v>1800</v>
      </c>
      <c r="I24" s="77"/>
      <c r="J24" s="77"/>
      <c r="K24" s="77"/>
      <c r="L24" s="77"/>
      <c r="M24" s="77"/>
      <c r="N24" s="77"/>
      <c r="O24" s="77"/>
      <c r="P24" s="77"/>
      <c r="Q24" s="77"/>
      <c r="R24" s="77"/>
      <c r="S24" s="77"/>
      <c r="T24" s="77"/>
      <c r="U24" s="77"/>
      <c r="V24" s="77"/>
      <c r="W24" s="77"/>
      <c r="X24" s="77"/>
      <c r="Y24" s="77"/>
      <c r="Z24" s="77"/>
    </row>
    <row r="25" spans="1:26" ht="22.5" customHeight="1">
      <c r="A25" s="251">
        <v>22</v>
      </c>
      <c r="B25" s="97" t="s">
        <v>283</v>
      </c>
      <c r="C25" s="252">
        <v>500</v>
      </c>
      <c r="D25" s="253">
        <v>1</v>
      </c>
      <c r="E25" s="253">
        <v>6</v>
      </c>
      <c r="F25" s="97" t="s">
        <v>89</v>
      </c>
      <c r="G25" s="255" t="s">
        <v>504</v>
      </c>
      <c r="H25" s="256">
        <f t="shared" si="0"/>
        <v>3000</v>
      </c>
      <c r="I25" s="77"/>
      <c r="J25" s="77"/>
      <c r="K25" s="77"/>
      <c r="L25" s="77"/>
      <c r="M25" s="77"/>
      <c r="N25" s="77"/>
      <c r="O25" s="77"/>
      <c r="P25" s="77"/>
      <c r="Q25" s="77"/>
      <c r="R25" s="77"/>
      <c r="S25" s="77"/>
      <c r="T25" s="77"/>
      <c r="U25" s="77"/>
      <c r="V25" s="77"/>
      <c r="W25" s="77"/>
      <c r="X25" s="77"/>
      <c r="Y25" s="77"/>
      <c r="Z25" s="77"/>
    </row>
    <row r="26" spans="1:26" ht="25.5" customHeight="1">
      <c r="A26" s="251">
        <v>23</v>
      </c>
      <c r="B26" s="97" t="s">
        <v>287</v>
      </c>
      <c r="C26" s="252">
        <v>450</v>
      </c>
      <c r="D26" s="253">
        <v>1</v>
      </c>
      <c r="E26" s="253">
        <v>6</v>
      </c>
      <c r="F26" s="97" t="s">
        <v>89</v>
      </c>
      <c r="G26" s="255" t="s">
        <v>505</v>
      </c>
      <c r="H26" s="256">
        <f t="shared" si="0"/>
        <v>2700</v>
      </c>
      <c r="I26" s="77"/>
      <c r="J26" s="77"/>
      <c r="K26" s="77"/>
      <c r="L26" s="77"/>
      <c r="M26" s="77"/>
      <c r="N26" s="77"/>
      <c r="O26" s="77"/>
      <c r="P26" s="77"/>
      <c r="Q26" s="77"/>
      <c r="R26" s="77"/>
      <c r="S26" s="77"/>
      <c r="T26" s="77"/>
      <c r="U26" s="77"/>
      <c r="V26" s="77"/>
      <c r="W26" s="77"/>
      <c r="X26" s="77"/>
      <c r="Y26" s="77"/>
      <c r="Z26" s="77"/>
    </row>
    <row r="27" spans="1:26" ht="24.75" customHeight="1">
      <c r="A27" s="251">
        <v>24</v>
      </c>
      <c r="B27" s="97" t="s">
        <v>291</v>
      </c>
      <c r="C27" s="252">
        <v>250</v>
      </c>
      <c r="D27" s="253">
        <v>1</v>
      </c>
      <c r="E27" s="253">
        <v>6</v>
      </c>
      <c r="F27" s="97" t="s">
        <v>89</v>
      </c>
      <c r="G27" s="255" t="s">
        <v>506</v>
      </c>
      <c r="H27" s="256">
        <f t="shared" si="0"/>
        <v>1500</v>
      </c>
      <c r="I27" s="77"/>
      <c r="J27" s="77"/>
      <c r="K27" s="77"/>
      <c r="L27" s="77"/>
      <c r="M27" s="77"/>
      <c r="N27" s="77"/>
      <c r="O27" s="77"/>
      <c r="P27" s="77"/>
      <c r="Q27" s="77"/>
      <c r="R27" s="77"/>
      <c r="S27" s="77"/>
      <c r="T27" s="77"/>
      <c r="U27" s="77"/>
      <c r="V27" s="77"/>
      <c r="W27" s="77"/>
      <c r="X27" s="77"/>
      <c r="Y27" s="77"/>
      <c r="Z27" s="77"/>
    </row>
    <row r="28" spans="1:26" ht="24" customHeight="1">
      <c r="A28" s="251">
        <v>25</v>
      </c>
      <c r="B28" s="97" t="s">
        <v>293</v>
      </c>
      <c r="C28" s="252">
        <v>1100</v>
      </c>
      <c r="D28" s="253">
        <v>1</v>
      </c>
      <c r="E28" s="253">
        <v>6</v>
      </c>
      <c r="F28" s="97" t="s">
        <v>89</v>
      </c>
      <c r="G28" s="255" t="s">
        <v>507</v>
      </c>
      <c r="H28" s="256">
        <f t="shared" si="0"/>
        <v>6600</v>
      </c>
      <c r="I28" s="77"/>
      <c r="J28" s="77"/>
      <c r="K28" s="77"/>
      <c r="L28" s="77"/>
      <c r="M28" s="77"/>
      <c r="N28" s="77"/>
      <c r="O28" s="77"/>
      <c r="P28" s="77"/>
      <c r="Q28" s="77"/>
      <c r="R28" s="77"/>
      <c r="S28" s="77"/>
      <c r="T28" s="77"/>
      <c r="U28" s="77"/>
      <c r="V28" s="77"/>
      <c r="W28" s="77"/>
      <c r="X28" s="77"/>
      <c r="Y28" s="77"/>
      <c r="Z28" s="77"/>
    </row>
    <row r="29" spans="1:26" ht="51.75" customHeight="1">
      <c r="A29" s="251">
        <v>26</v>
      </c>
      <c r="B29" s="97" t="s">
        <v>327</v>
      </c>
      <c r="C29" s="252">
        <f>(200*2*28)</f>
        <v>11200</v>
      </c>
      <c r="D29" s="253">
        <v>2</v>
      </c>
      <c r="E29" s="253">
        <v>2</v>
      </c>
      <c r="F29" s="97" t="s">
        <v>508</v>
      </c>
      <c r="G29" s="255" t="s">
        <v>509</v>
      </c>
      <c r="H29" s="256">
        <f t="shared" si="0"/>
        <v>11200</v>
      </c>
      <c r="I29" s="77"/>
      <c r="J29" s="77"/>
      <c r="K29" s="77"/>
      <c r="L29" s="77"/>
      <c r="M29" s="77"/>
      <c r="N29" s="77"/>
      <c r="O29" s="77"/>
      <c r="P29" s="77"/>
      <c r="Q29" s="77"/>
      <c r="R29" s="77"/>
      <c r="S29" s="77"/>
      <c r="T29" s="77"/>
      <c r="U29" s="77"/>
      <c r="V29" s="77"/>
      <c r="W29" s="77"/>
      <c r="X29" s="77"/>
      <c r="Y29" s="77"/>
      <c r="Z29" s="77"/>
    </row>
    <row r="30" spans="1:26" ht="51.75" customHeight="1">
      <c r="A30" s="251">
        <v>27</v>
      </c>
      <c r="B30" s="97" t="s">
        <v>327</v>
      </c>
      <c r="C30" s="252">
        <f>(120*3.5*28)</f>
        <v>11760</v>
      </c>
      <c r="D30" s="253">
        <v>2</v>
      </c>
      <c r="E30" s="253">
        <v>2</v>
      </c>
      <c r="F30" s="97" t="s">
        <v>508</v>
      </c>
      <c r="G30" s="255" t="s">
        <v>510</v>
      </c>
      <c r="H30" s="256">
        <f t="shared" si="0"/>
        <v>11760</v>
      </c>
      <c r="I30" s="77"/>
      <c r="J30" s="77"/>
      <c r="K30" s="77"/>
      <c r="L30" s="77"/>
      <c r="M30" s="77"/>
      <c r="N30" s="77"/>
      <c r="O30" s="77"/>
      <c r="P30" s="77"/>
      <c r="Q30" s="77"/>
      <c r="R30" s="77"/>
      <c r="S30" s="77"/>
      <c r="T30" s="77"/>
      <c r="U30" s="77"/>
      <c r="V30" s="77"/>
      <c r="W30" s="77"/>
      <c r="X30" s="77"/>
      <c r="Y30" s="77"/>
      <c r="Z30" s="77"/>
    </row>
    <row r="31" spans="1:26" ht="51.75" customHeight="1">
      <c r="A31" s="251">
        <v>28</v>
      </c>
      <c r="B31" s="97" t="s">
        <v>325</v>
      </c>
      <c r="C31" s="252">
        <f>(400*28)</f>
        <v>11200</v>
      </c>
      <c r="D31" s="253">
        <v>2</v>
      </c>
      <c r="E31" s="253">
        <v>2</v>
      </c>
      <c r="F31" s="97" t="s">
        <v>508</v>
      </c>
      <c r="G31" s="255" t="s">
        <v>511</v>
      </c>
      <c r="H31" s="256">
        <f t="shared" si="0"/>
        <v>11200</v>
      </c>
      <c r="I31" s="77"/>
      <c r="J31" s="77"/>
      <c r="K31" s="77"/>
      <c r="L31" s="77"/>
      <c r="M31" s="77"/>
      <c r="N31" s="77"/>
      <c r="O31" s="77"/>
      <c r="P31" s="77"/>
      <c r="Q31" s="77"/>
      <c r="R31" s="77"/>
      <c r="S31" s="77"/>
      <c r="T31" s="77"/>
      <c r="U31" s="77"/>
      <c r="V31" s="77"/>
      <c r="W31" s="77"/>
      <c r="X31" s="77"/>
      <c r="Y31" s="77"/>
      <c r="Z31" s="77"/>
    </row>
    <row r="32" spans="1:26" ht="41.25" customHeight="1">
      <c r="A32" s="251">
        <v>29</v>
      </c>
      <c r="B32" s="97" t="s">
        <v>327</v>
      </c>
      <c r="C32" s="252">
        <f>(200*2*6)</f>
        <v>2400</v>
      </c>
      <c r="D32" s="253">
        <v>3</v>
      </c>
      <c r="E32" s="253">
        <v>3</v>
      </c>
      <c r="F32" s="97" t="s">
        <v>508</v>
      </c>
      <c r="G32" s="255" t="s">
        <v>512</v>
      </c>
      <c r="H32" s="256">
        <f t="shared" si="0"/>
        <v>2400</v>
      </c>
      <c r="I32" s="77"/>
      <c r="J32" s="77"/>
      <c r="K32" s="77"/>
      <c r="L32" s="77"/>
      <c r="M32" s="77"/>
      <c r="N32" s="77"/>
      <c r="O32" s="77"/>
      <c r="P32" s="77"/>
      <c r="Q32" s="77"/>
      <c r="R32" s="77"/>
      <c r="S32" s="77"/>
      <c r="T32" s="77"/>
      <c r="U32" s="77"/>
      <c r="V32" s="77"/>
      <c r="W32" s="77"/>
      <c r="X32" s="77"/>
      <c r="Y32" s="77"/>
      <c r="Z32" s="77"/>
    </row>
    <row r="33" spans="1:26" ht="41.25" customHeight="1">
      <c r="A33" s="251">
        <v>30</v>
      </c>
      <c r="B33" s="97" t="s">
        <v>327</v>
      </c>
      <c r="C33" s="252">
        <f>(120*3.5*6)</f>
        <v>2520</v>
      </c>
      <c r="D33" s="253">
        <v>3</v>
      </c>
      <c r="E33" s="253">
        <v>3</v>
      </c>
      <c r="F33" s="97" t="s">
        <v>508</v>
      </c>
      <c r="G33" s="255" t="s">
        <v>513</v>
      </c>
      <c r="H33" s="256">
        <f t="shared" si="0"/>
        <v>2520</v>
      </c>
      <c r="I33" s="77"/>
      <c r="J33" s="77"/>
      <c r="K33" s="77"/>
      <c r="L33" s="77"/>
      <c r="M33" s="77"/>
      <c r="N33" s="77"/>
      <c r="O33" s="77"/>
      <c r="P33" s="77"/>
      <c r="Q33" s="77"/>
      <c r="R33" s="77"/>
      <c r="S33" s="77"/>
      <c r="T33" s="77"/>
      <c r="U33" s="77"/>
      <c r="V33" s="77"/>
      <c r="W33" s="77"/>
      <c r="X33" s="77"/>
      <c r="Y33" s="77"/>
      <c r="Z33" s="77"/>
    </row>
    <row r="34" spans="1:26" ht="41.25" customHeight="1">
      <c r="A34" s="251">
        <v>31</v>
      </c>
      <c r="B34" s="97" t="s">
        <v>325</v>
      </c>
      <c r="C34" s="252">
        <f>(400*6)</f>
        <v>2400</v>
      </c>
      <c r="D34" s="253">
        <v>3</v>
      </c>
      <c r="E34" s="253">
        <v>3</v>
      </c>
      <c r="F34" s="97" t="s">
        <v>508</v>
      </c>
      <c r="G34" s="255" t="s">
        <v>514</v>
      </c>
      <c r="H34" s="256">
        <f t="shared" si="0"/>
        <v>2400</v>
      </c>
      <c r="I34" s="77"/>
      <c r="J34" s="77"/>
      <c r="K34" s="77"/>
      <c r="L34" s="77"/>
      <c r="M34" s="77"/>
      <c r="N34" s="77"/>
      <c r="O34" s="77"/>
      <c r="P34" s="77"/>
      <c r="Q34" s="77"/>
      <c r="R34" s="77"/>
      <c r="S34" s="77"/>
      <c r="T34" s="77"/>
      <c r="U34" s="77"/>
      <c r="V34" s="77"/>
      <c r="W34" s="77"/>
      <c r="X34" s="77"/>
      <c r="Y34" s="77"/>
      <c r="Z34" s="77"/>
    </row>
    <row r="35" spans="1:26" ht="39.75" customHeight="1">
      <c r="A35" s="251">
        <v>32</v>
      </c>
      <c r="B35" s="97" t="s">
        <v>327</v>
      </c>
      <c r="C35" s="252">
        <f>(200*2*1*8)</f>
        <v>3200</v>
      </c>
      <c r="D35" s="253">
        <v>4</v>
      </c>
      <c r="E35" s="253">
        <v>4</v>
      </c>
      <c r="F35" s="97" t="s">
        <v>91</v>
      </c>
      <c r="G35" s="255" t="s">
        <v>515</v>
      </c>
      <c r="H35" s="256">
        <f t="shared" si="0"/>
        <v>3200</v>
      </c>
      <c r="I35" s="77"/>
      <c r="J35" s="77"/>
      <c r="K35" s="77"/>
      <c r="L35" s="77"/>
      <c r="M35" s="77"/>
      <c r="N35" s="77"/>
      <c r="O35" s="77"/>
      <c r="P35" s="77"/>
      <c r="Q35" s="77"/>
      <c r="R35" s="77"/>
      <c r="S35" s="77"/>
      <c r="T35" s="77"/>
      <c r="U35" s="77"/>
      <c r="V35" s="77"/>
      <c r="W35" s="77"/>
      <c r="X35" s="77"/>
      <c r="Y35" s="77"/>
      <c r="Z35" s="77"/>
    </row>
    <row r="36" spans="1:26" ht="39.75" customHeight="1">
      <c r="A36" s="251">
        <v>33</v>
      </c>
      <c r="B36" s="97" t="s">
        <v>327</v>
      </c>
      <c r="C36" s="252">
        <f>(120*2*2*8)</f>
        <v>3840</v>
      </c>
      <c r="D36" s="253">
        <v>4</v>
      </c>
      <c r="E36" s="253">
        <v>4</v>
      </c>
      <c r="F36" s="97" t="s">
        <v>91</v>
      </c>
      <c r="G36" s="255" t="s">
        <v>516</v>
      </c>
      <c r="H36" s="256">
        <f t="shared" si="0"/>
        <v>3840</v>
      </c>
      <c r="I36" s="77"/>
      <c r="J36" s="77"/>
      <c r="K36" s="77"/>
      <c r="L36" s="77"/>
      <c r="M36" s="77"/>
      <c r="N36" s="77"/>
      <c r="O36" s="77"/>
      <c r="P36" s="77"/>
      <c r="Q36" s="77"/>
      <c r="R36" s="77"/>
      <c r="S36" s="77"/>
      <c r="T36" s="77"/>
      <c r="U36" s="77"/>
      <c r="V36" s="77"/>
      <c r="W36" s="77"/>
      <c r="X36" s="77"/>
      <c r="Y36" s="77"/>
      <c r="Z36" s="77"/>
    </row>
    <row r="37" spans="1:26" ht="39.75" customHeight="1">
      <c r="A37" s="251">
        <v>34</v>
      </c>
      <c r="B37" s="97" t="s">
        <v>325</v>
      </c>
      <c r="C37" s="252">
        <f>(400*8)</f>
        <v>3200</v>
      </c>
      <c r="D37" s="253">
        <v>4</v>
      </c>
      <c r="E37" s="253">
        <v>4</v>
      </c>
      <c r="F37" s="97" t="s">
        <v>91</v>
      </c>
      <c r="G37" s="255" t="s">
        <v>517</v>
      </c>
      <c r="H37" s="256">
        <f t="shared" si="0"/>
        <v>3200</v>
      </c>
      <c r="I37" s="77"/>
      <c r="J37" s="77"/>
      <c r="K37" s="77"/>
      <c r="L37" s="77"/>
      <c r="M37" s="77"/>
      <c r="N37" s="77"/>
      <c r="O37" s="77"/>
      <c r="P37" s="77"/>
      <c r="Q37" s="77"/>
      <c r="R37" s="77"/>
      <c r="S37" s="77"/>
      <c r="T37" s="77"/>
      <c r="U37" s="77"/>
      <c r="V37" s="77"/>
      <c r="W37" s="77"/>
      <c r="X37" s="77"/>
      <c r="Y37" s="77"/>
      <c r="Z37" s="77"/>
    </row>
    <row r="38" spans="1:26" ht="39.75" customHeight="1">
      <c r="A38" s="251">
        <v>35</v>
      </c>
      <c r="B38" s="97" t="s">
        <v>305</v>
      </c>
      <c r="C38" s="252">
        <v>450</v>
      </c>
      <c r="D38" s="253">
        <v>1</v>
      </c>
      <c r="E38" s="253">
        <v>6</v>
      </c>
      <c r="F38" s="97" t="s">
        <v>91</v>
      </c>
      <c r="G38" s="255" t="s">
        <v>518</v>
      </c>
      <c r="H38" s="256">
        <f t="shared" si="0"/>
        <v>2700</v>
      </c>
      <c r="I38" s="77"/>
      <c r="J38" s="77"/>
      <c r="K38" s="77"/>
      <c r="L38" s="77"/>
      <c r="M38" s="77"/>
      <c r="N38" s="77"/>
      <c r="O38" s="77"/>
      <c r="P38" s="77"/>
      <c r="Q38" s="77"/>
      <c r="R38" s="77"/>
      <c r="S38" s="77"/>
      <c r="T38" s="77"/>
      <c r="U38" s="77"/>
      <c r="V38" s="77"/>
      <c r="W38" s="77"/>
      <c r="X38" s="77"/>
      <c r="Y38" s="77"/>
      <c r="Z38" s="77"/>
    </row>
    <row r="39" spans="1:26" ht="30" customHeight="1">
      <c r="A39" s="251">
        <v>36</v>
      </c>
      <c r="B39" s="97" t="s">
        <v>90</v>
      </c>
      <c r="C39" s="252">
        <f>(1030*140)</f>
        <v>144200</v>
      </c>
      <c r="D39" s="253">
        <v>1</v>
      </c>
      <c r="E39" s="253">
        <v>1</v>
      </c>
      <c r="F39" s="97" t="s">
        <v>90</v>
      </c>
      <c r="G39" s="255" t="s">
        <v>519</v>
      </c>
      <c r="H39" s="256">
        <f t="shared" si="0"/>
        <v>144200</v>
      </c>
      <c r="I39" s="77"/>
      <c r="J39" s="77"/>
      <c r="K39" s="77"/>
      <c r="L39" s="77"/>
      <c r="M39" s="77"/>
      <c r="N39" s="77"/>
      <c r="O39" s="77"/>
      <c r="P39" s="77"/>
      <c r="Q39" s="77"/>
      <c r="R39" s="77"/>
      <c r="S39" s="77"/>
      <c r="T39" s="77"/>
      <c r="U39" s="77"/>
      <c r="V39" s="77"/>
      <c r="W39" s="77"/>
      <c r="X39" s="77"/>
      <c r="Y39" s="77"/>
      <c r="Z39" s="77"/>
    </row>
    <row r="40" spans="1:26" ht="30" customHeight="1">
      <c r="A40" s="251">
        <v>37</v>
      </c>
      <c r="B40" s="97" t="s">
        <v>90</v>
      </c>
      <c r="C40" s="252">
        <f>(1030*250)</f>
        <v>257500</v>
      </c>
      <c r="D40" s="253">
        <v>2</v>
      </c>
      <c r="E40" s="253">
        <v>3</v>
      </c>
      <c r="F40" s="97" t="s">
        <v>90</v>
      </c>
      <c r="G40" s="255" t="s">
        <v>520</v>
      </c>
      <c r="H40" s="256">
        <f t="shared" si="0"/>
        <v>515000</v>
      </c>
      <c r="I40" s="77"/>
      <c r="J40" s="77"/>
      <c r="K40" s="77"/>
      <c r="L40" s="77"/>
      <c r="M40" s="77"/>
      <c r="N40" s="77"/>
      <c r="O40" s="77"/>
      <c r="P40" s="77"/>
      <c r="Q40" s="77"/>
      <c r="R40" s="77"/>
      <c r="S40" s="77"/>
      <c r="T40" s="77"/>
      <c r="U40" s="77"/>
      <c r="V40" s="77"/>
      <c r="W40" s="77"/>
      <c r="X40" s="77"/>
      <c r="Y40" s="77"/>
      <c r="Z40" s="77"/>
    </row>
    <row r="41" spans="1:26" ht="30" customHeight="1">
      <c r="A41" s="251">
        <v>38</v>
      </c>
      <c r="B41" s="97" t="s">
        <v>90</v>
      </c>
      <c r="C41" s="252">
        <f>(1030*350)</f>
        <v>360500</v>
      </c>
      <c r="D41" s="253">
        <v>4</v>
      </c>
      <c r="E41" s="253">
        <v>5</v>
      </c>
      <c r="F41" s="97" t="s">
        <v>90</v>
      </c>
      <c r="G41" s="255" t="s">
        <v>521</v>
      </c>
      <c r="H41" s="256">
        <f t="shared" si="0"/>
        <v>721000</v>
      </c>
      <c r="I41" s="77"/>
      <c r="J41" s="77"/>
      <c r="K41" s="77"/>
      <c r="L41" s="77"/>
      <c r="M41" s="77"/>
      <c r="N41" s="77"/>
      <c r="O41" s="77"/>
      <c r="P41" s="77"/>
      <c r="Q41" s="77"/>
      <c r="R41" s="77"/>
      <c r="S41" s="77"/>
      <c r="T41" s="77"/>
      <c r="U41" s="77"/>
      <c r="V41" s="77"/>
      <c r="W41" s="77"/>
      <c r="X41" s="77"/>
      <c r="Y41" s="77"/>
      <c r="Z41" s="77"/>
    </row>
    <row r="42" spans="1:26" ht="30" customHeight="1">
      <c r="A42" s="251">
        <v>39</v>
      </c>
      <c r="B42" s="97" t="s">
        <v>90</v>
      </c>
      <c r="C42" s="252">
        <f>(1030*390)</f>
        <v>401700</v>
      </c>
      <c r="D42" s="253">
        <v>6</v>
      </c>
      <c r="E42" s="253">
        <v>6</v>
      </c>
      <c r="F42" s="97" t="s">
        <v>90</v>
      </c>
      <c r="G42" s="255" t="s">
        <v>522</v>
      </c>
      <c r="H42" s="256">
        <f t="shared" si="0"/>
        <v>401700</v>
      </c>
      <c r="I42" s="77"/>
      <c r="J42" s="77"/>
      <c r="K42" s="77"/>
      <c r="L42" s="77"/>
      <c r="M42" s="77"/>
      <c r="N42" s="77"/>
      <c r="O42" s="77"/>
      <c r="P42" s="77"/>
      <c r="Q42" s="77"/>
      <c r="R42" s="77"/>
      <c r="S42" s="77"/>
      <c r="T42" s="77"/>
      <c r="U42" s="77"/>
      <c r="V42" s="77"/>
      <c r="W42" s="77"/>
      <c r="X42" s="77"/>
      <c r="Y42" s="77"/>
      <c r="Z42" s="77"/>
    </row>
    <row r="43" spans="1:26" ht="35.25" customHeight="1">
      <c r="A43" s="251">
        <v>40</v>
      </c>
      <c r="B43" s="97" t="s">
        <v>99</v>
      </c>
      <c r="C43" s="252">
        <f>(1030*12)</f>
        <v>12360</v>
      </c>
      <c r="D43" s="253">
        <v>1</v>
      </c>
      <c r="E43" s="253">
        <v>6</v>
      </c>
      <c r="F43" s="97" t="s">
        <v>99</v>
      </c>
      <c r="G43" s="255" t="s">
        <v>523</v>
      </c>
      <c r="H43" s="256">
        <f t="shared" si="0"/>
        <v>74160</v>
      </c>
      <c r="I43" s="77"/>
      <c r="J43" s="77"/>
      <c r="K43" s="77"/>
      <c r="L43" s="77"/>
      <c r="M43" s="77"/>
      <c r="N43" s="77"/>
      <c r="O43" s="77"/>
      <c r="P43" s="77"/>
      <c r="Q43" s="77"/>
      <c r="R43" s="77"/>
      <c r="S43" s="77"/>
      <c r="T43" s="77"/>
      <c r="U43" s="77"/>
      <c r="V43" s="77"/>
      <c r="W43" s="77"/>
      <c r="X43" s="77"/>
      <c r="Y43" s="77"/>
      <c r="Z43" s="77"/>
    </row>
    <row r="44" spans="1:26" ht="27.75" customHeight="1">
      <c r="A44" s="251">
        <v>41</v>
      </c>
      <c r="B44" s="97" t="s">
        <v>333</v>
      </c>
      <c r="C44" s="252">
        <v>300</v>
      </c>
      <c r="D44" s="253">
        <v>1</v>
      </c>
      <c r="E44" s="253">
        <v>6</v>
      </c>
      <c r="F44" s="97" t="s">
        <v>89</v>
      </c>
      <c r="G44" s="255" t="s">
        <v>524</v>
      </c>
      <c r="H44" s="256">
        <f t="shared" si="0"/>
        <v>1800</v>
      </c>
      <c r="I44" s="77"/>
      <c r="J44" s="77"/>
      <c r="K44" s="77"/>
      <c r="L44" s="77"/>
      <c r="M44" s="77"/>
      <c r="N44" s="77"/>
      <c r="O44" s="77"/>
      <c r="P44" s="77"/>
      <c r="Q44" s="77"/>
      <c r="R44" s="77"/>
      <c r="S44" s="77"/>
      <c r="T44" s="77"/>
      <c r="U44" s="77"/>
      <c r="V44" s="77"/>
      <c r="W44" s="77"/>
      <c r="X44" s="77"/>
      <c r="Y44" s="77"/>
      <c r="Z44" s="77"/>
    </row>
    <row r="45" spans="1:26" ht="27.75" customHeight="1">
      <c r="A45" s="251">
        <v>42</v>
      </c>
      <c r="B45" s="97" t="s">
        <v>333</v>
      </c>
      <c r="C45" s="252">
        <v>15000</v>
      </c>
      <c r="D45" s="253">
        <v>1</v>
      </c>
      <c r="E45" s="253">
        <v>6</v>
      </c>
      <c r="F45" s="97" t="s">
        <v>97</v>
      </c>
      <c r="G45" s="255" t="s">
        <v>525</v>
      </c>
      <c r="H45" s="256">
        <f t="shared" si="0"/>
        <v>90000</v>
      </c>
      <c r="I45" s="77"/>
      <c r="J45" s="77"/>
      <c r="K45" s="77"/>
      <c r="L45" s="77"/>
      <c r="M45" s="77"/>
      <c r="N45" s="77"/>
      <c r="O45" s="77"/>
      <c r="P45" s="77"/>
      <c r="Q45" s="77"/>
      <c r="R45" s="77"/>
      <c r="S45" s="77"/>
      <c r="T45" s="77"/>
      <c r="U45" s="77"/>
      <c r="V45" s="77"/>
      <c r="W45" s="77"/>
      <c r="X45" s="77"/>
      <c r="Y45" s="77"/>
      <c r="Z45" s="77"/>
    </row>
    <row r="46" spans="1:26" ht="27.75" customHeight="1">
      <c r="A46" s="251">
        <v>43</v>
      </c>
      <c r="B46" s="97" t="s">
        <v>333</v>
      </c>
      <c r="C46" s="252">
        <v>3000</v>
      </c>
      <c r="D46" s="253">
        <v>1</v>
      </c>
      <c r="E46" s="253">
        <v>6</v>
      </c>
      <c r="F46" s="97" t="s">
        <v>106</v>
      </c>
      <c r="G46" s="255" t="s">
        <v>526</v>
      </c>
      <c r="H46" s="256">
        <f t="shared" si="0"/>
        <v>18000</v>
      </c>
      <c r="I46" s="77"/>
      <c r="J46" s="77"/>
      <c r="K46" s="77"/>
      <c r="L46" s="77"/>
      <c r="M46" s="77"/>
      <c r="N46" s="77"/>
      <c r="O46" s="77"/>
      <c r="P46" s="77"/>
      <c r="Q46" s="77"/>
      <c r="R46" s="77"/>
      <c r="S46" s="77"/>
      <c r="T46" s="77"/>
      <c r="U46" s="77"/>
      <c r="V46" s="77"/>
      <c r="W46" s="77"/>
      <c r="X46" s="77"/>
      <c r="Y46" s="77"/>
      <c r="Z46" s="77"/>
    </row>
    <row r="47" spans="1:26" ht="15.75" customHeight="1">
      <c r="A47" s="251">
        <v>44</v>
      </c>
      <c r="B47" s="97" t="s">
        <v>333</v>
      </c>
      <c r="C47" s="252">
        <v>5500</v>
      </c>
      <c r="D47" s="253">
        <v>1</v>
      </c>
      <c r="E47" s="253">
        <v>6</v>
      </c>
      <c r="F47" s="97" t="s">
        <v>96</v>
      </c>
      <c r="G47" s="255" t="s">
        <v>527</v>
      </c>
      <c r="H47" s="256">
        <f t="shared" si="0"/>
        <v>33000</v>
      </c>
      <c r="I47" s="77"/>
      <c r="J47" s="77"/>
      <c r="K47" s="77"/>
      <c r="L47" s="77"/>
      <c r="M47" s="77"/>
      <c r="N47" s="77"/>
      <c r="O47" s="77"/>
      <c r="P47" s="77"/>
      <c r="Q47" s="77"/>
      <c r="R47" s="77"/>
      <c r="S47" s="77"/>
      <c r="T47" s="77"/>
      <c r="U47" s="77"/>
      <c r="V47" s="77"/>
      <c r="W47" s="77"/>
      <c r="X47" s="77"/>
      <c r="Y47" s="77"/>
      <c r="Z47" s="77"/>
    </row>
    <row r="48" spans="1:26" ht="37.5" customHeight="1">
      <c r="A48" s="251">
        <v>45</v>
      </c>
      <c r="B48" s="97" t="s">
        <v>333</v>
      </c>
      <c r="C48" s="252">
        <v>1200</v>
      </c>
      <c r="D48" s="253">
        <v>1</v>
      </c>
      <c r="E48" s="253">
        <v>6</v>
      </c>
      <c r="F48" s="97" t="s">
        <v>96</v>
      </c>
      <c r="G48" s="255" t="s">
        <v>528</v>
      </c>
      <c r="H48" s="256">
        <f t="shared" si="0"/>
        <v>7200</v>
      </c>
      <c r="I48" s="77"/>
      <c r="J48" s="77"/>
      <c r="K48" s="77"/>
      <c r="L48" s="77"/>
      <c r="M48" s="77"/>
      <c r="N48" s="77"/>
      <c r="O48" s="77"/>
      <c r="P48" s="77"/>
      <c r="Q48" s="77"/>
      <c r="R48" s="77"/>
      <c r="S48" s="77"/>
      <c r="T48" s="77"/>
      <c r="U48" s="77"/>
      <c r="V48" s="77"/>
      <c r="W48" s="77"/>
      <c r="X48" s="77"/>
      <c r="Y48" s="77"/>
      <c r="Z48" s="77"/>
    </row>
    <row r="49" spans="1:26" ht="47.25" customHeight="1">
      <c r="A49" s="251">
        <v>46</v>
      </c>
      <c r="B49" s="97" t="s">
        <v>333</v>
      </c>
      <c r="C49" s="252">
        <v>130000</v>
      </c>
      <c r="D49" s="253">
        <v>1</v>
      </c>
      <c r="E49" s="253">
        <v>1</v>
      </c>
      <c r="F49" s="97" t="s">
        <v>104</v>
      </c>
      <c r="G49" s="255" t="s">
        <v>529</v>
      </c>
      <c r="H49" s="256">
        <f t="shared" si="0"/>
        <v>130000</v>
      </c>
      <c r="I49" s="77"/>
      <c r="J49" s="77"/>
      <c r="K49" s="77"/>
      <c r="L49" s="77"/>
      <c r="M49" s="77"/>
      <c r="N49" s="77"/>
      <c r="O49" s="77"/>
      <c r="P49" s="77"/>
      <c r="Q49" s="77"/>
      <c r="R49" s="77"/>
      <c r="S49" s="77"/>
      <c r="T49" s="77"/>
      <c r="U49" s="77"/>
      <c r="V49" s="77"/>
      <c r="W49" s="77"/>
      <c r="X49" s="77"/>
      <c r="Y49" s="77"/>
      <c r="Z49" s="77"/>
    </row>
    <row r="50" spans="1:26" ht="41.25" customHeight="1">
      <c r="A50" s="251">
        <v>47</v>
      </c>
      <c r="B50" s="97" t="s">
        <v>333</v>
      </c>
      <c r="C50" s="252">
        <v>2970</v>
      </c>
      <c r="D50" s="253">
        <v>1</v>
      </c>
      <c r="E50" s="253">
        <v>6</v>
      </c>
      <c r="F50" s="97" t="s">
        <v>92</v>
      </c>
      <c r="G50" s="255" t="s">
        <v>530</v>
      </c>
      <c r="H50" s="256">
        <f t="shared" si="0"/>
        <v>17820</v>
      </c>
      <c r="I50" s="77"/>
      <c r="J50" s="77"/>
      <c r="K50" s="77"/>
      <c r="L50" s="77"/>
      <c r="M50" s="77"/>
      <c r="N50" s="77"/>
      <c r="O50" s="77"/>
      <c r="P50" s="77"/>
      <c r="Q50" s="77"/>
      <c r="R50" s="77"/>
      <c r="S50" s="77"/>
      <c r="T50" s="77"/>
      <c r="U50" s="77"/>
      <c r="V50" s="77"/>
      <c r="W50" s="77"/>
      <c r="X50" s="77"/>
      <c r="Y50" s="77"/>
      <c r="Z50" s="77"/>
    </row>
    <row r="51" spans="1:26" ht="33" customHeight="1">
      <c r="A51" s="251">
        <v>48</v>
      </c>
      <c r="B51" s="97" t="s">
        <v>333</v>
      </c>
      <c r="C51" s="252">
        <v>2000</v>
      </c>
      <c r="D51" s="253">
        <v>1</v>
      </c>
      <c r="E51" s="253">
        <v>6</v>
      </c>
      <c r="F51" s="97" t="s">
        <v>106</v>
      </c>
      <c r="G51" s="255" t="s">
        <v>531</v>
      </c>
      <c r="H51" s="256">
        <f t="shared" si="0"/>
        <v>12000</v>
      </c>
      <c r="I51" s="77"/>
      <c r="J51" s="77"/>
      <c r="K51" s="77"/>
      <c r="L51" s="77"/>
      <c r="M51" s="77"/>
      <c r="N51" s="77"/>
      <c r="O51" s="77"/>
      <c r="P51" s="77"/>
      <c r="Q51" s="77"/>
      <c r="R51" s="77"/>
      <c r="S51" s="77"/>
      <c r="T51" s="77"/>
      <c r="U51" s="77"/>
      <c r="V51" s="77"/>
      <c r="W51" s="77"/>
      <c r="X51" s="77"/>
      <c r="Y51" s="77"/>
      <c r="Z51" s="77"/>
    </row>
    <row r="52" spans="1:26" ht="48" customHeight="1">
      <c r="A52" s="251">
        <v>49</v>
      </c>
      <c r="B52" s="97" t="s">
        <v>90</v>
      </c>
      <c r="C52" s="252">
        <f>70*320</f>
        <v>22400</v>
      </c>
      <c r="D52" s="253">
        <v>1</v>
      </c>
      <c r="E52" s="253">
        <v>6</v>
      </c>
      <c r="F52" s="97" t="s">
        <v>90</v>
      </c>
      <c r="G52" s="255" t="s">
        <v>532</v>
      </c>
      <c r="H52" s="256">
        <f t="shared" si="0"/>
        <v>134400</v>
      </c>
      <c r="I52" s="77"/>
      <c r="J52" s="77"/>
      <c r="K52" s="77"/>
      <c r="L52" s="77"/>
      <c r="M52" s="77"/>
      <c r="N52" s="77"/>
      <c r="O52" s="77"/>
      <c r="P52" s="77"/>
      <c r="Q52" s="77"/>
      <c r="R52" s="77"/>
      <c r="S52" s="77"/>
      <c r="T52" s="77"/>
      <c r="U52" s="77"/>
      <c r="V52" s="77"/>
      <c r="W52" s="77"/>
      <c r="X52" s="77"/>
      <c r="Y52" s="77"/>
      <c r="Z52" s="77"/>
    </row>
    <row r="53" spans="1:26" ht="28.5" customHeight="1">
      <c r="A53" s="251">
        <v>50</v>
      </c>
      <c r="B53" s="97" t="s">
        <v>333</v>
      </c>
      <c r="C53" s="252">
        <v>200000</v>
      </c>
      <c r="D53" s="253">
        <v>1</v>
      </c>
      <c r="E53" s="253">
        <v>1</v>
      </c>
      <c r="F53" s="97" t="s">
        <v>98</v>
      </c>
      <c r="G53" s="255" t="s">
        <v>533</v>
      </c>
      <c r="H53" s="256">
        <f t="shared" si="0"/>
        <v>200000</v>
      </c>
      <c r="I53" s="77"/>
      <c r="J53" s="77"/>
      <c r="K53" s="77"/>
      <c r="L53" s="77"/>
      <c r="M53" s="77"/>
      <c r="N53" s="77"/>
      <c r="O53" s="77"/>
      <c r="P53" s="77"/>
      <c r="Q53" s="77"/>
      <c r="R53" s="77"/>
      <c r="S53" s="77"/>
      <c r="T53" s="77"/>
      <c r="U53" s="77"/>
      <c r="V53" s="77"/>
      <c r="W53" s="77"/>
      <c r="X53" s="77"/>
      <c r="Y53" s="77"/>
      <c r="Z53" s="77"/>
    </row>
    <row r="54" spans="1:26" ht="50.25" customHeight="1">
      <c r="A54" s="251">
        <v>51</v>
      </c>
      <c r="B54" s="97" t="s">
        <v>333</v>
      </c>
      <c r="C54" s="252">
        <v>190602</v>
      </c>
      <c r="D54" s="253">
        <v>1</v>
      </c>
      <c r="E54" s="253">
        <v>1</v>
      </c>
      <c r="F54" s="97" t="s">
        <v>102</v>
      </c>
      <c r="G54" s="255" t="s">
        <v>534</v>
      </c>
      <c r="H54" s="256">
        <f t="shared" si="0"/>
        <v>190602</v>
      </c>
      <c r="I54" s="77"/>
      <c r="J54" s="77"/>
      <c r="K54" s="77"/>
      <c r="L54" s="77"/>
      <c r="M54" s="77"/>
      <c r="N54" s="77"/>
      <c r="O54" s="77"/>
      <c r="P54" s="77"/>
      <c r="Q54" s="77"/>
      <c r="R54" s="77"/>
      <c r="S54" s="77"/>
      <c r="T54" s="77"/>
      <c r="U54" s="77"/>
      <c r="V54" s="77"/>
      <c r="W54" s="77"/>
      <c r="X54" s="77"/>
      <c r="Y54" s="77"/>
      <c r="Z54" s="77"/>
    </row>
    <row r="55" spans="1:26" ht="36" customHeight="1">
      <c r="A55" s="251">
        <v>52</v>
      </c>
      <c r="B55" s="97" t="s">
        <v>333</v>
      </c>
      <c r="C55" s="252">
        <v>150000</v>
      </c>
      <c r="D55" s="253">
        <v>1</v>
      </c>
      <c r="E55" s="253">
        <v>1</v>
      </c>
      <c r="F55" s="97" t="s">
        <v>101</v>
      </c>
      <c r="G55" s="255" t="s">
        <v>535</v>
      </c>
      <c r="H55" s="256">
        <f t="shared" si="0"/>
        <v>150000</v>
      </c>
      <c r="I55" s="77"/>
      <c r="J55" s="77"/>
      <c r="K55" s="77"/>
      <c r="L55" s="77"/>
      <c r="M55" s="77"/>
      <c r="N55" s="77"/>
      <c r="O55" s="77"/>
      <c r="P55" s="77"/>
      <c r="Q55" s="77"/>
      <c r="R55" s="77"/>
      <c r="S55" s="77"/>
      <c r="T55" s="77"/>
      <c r="U55" s="77"/>
      <c r="V55" s="77"/>
      <c r="W55" s="77"/>
      <c r="X55" s="77"/>
      <c r="Y55" s="77"/>
      <c r="Z55" s="77"/>
    </row>
    <row r="56" spans="1:26" ht="39.75" customHeight="1">
      <c r="A56" s="251">
        <v>53</v>
      </c>
      <c r="B56" s="97" t="s">
        <v>333</v>
      </c>
      <c r="C56" s="252">
        <v>100000</v>
      </c>
      <c r="D56" s="253">
        <v>1</v>
      </c>
      <c r="E56" s="253">
        <v>1</v>
      </c>
      <c r="F56" s="97" t="s">
        <v>100</v>
      </c>
      <c r="G56" s="255" t="s">
        <v>536</v>
      </c>
      <c r="H56" s="256">
        <f t="shared" si="0"/>
        <v>100000</v>
      </c>
      <c r="I56" s="77"/>
      <c r="J56" s="77"/>
      <c r="K56" s="77"/>
      <c r="L56" s="77"/>
      <c r="M56" s="77"/>
      <c r="N56" s="77"/>
      <c r="O56" s="77"/>
      <c r="P56" s="77"/>
      <c r="Q56" s="77"/>
      <c r="R56" s="77"/>
      <c r="S56" s="77"/>
      <c r="T56" s="77"/>
      <c r="U56" s="77"/>
      <c r="V56" s="77"/>
      <c r="W56" s="77"/>
      <c r="X56" s="77"/>
      <c r="Y56" s="77"/>
      <c r="Z56" s="77"/>
    </row>
    <row r="57" spans="1:26" ht="29.25" customHeight="1">
      <c r="A57" s="251">
        <v>54</v>
      </c>
      <c r="B57" s="97" t="s">
        <v>333</v>
      </c>
      <c r="C57" s="252">
        <v>200000</v>
      </c>
      <c r="D57" s="253">
        <v>6</v>
      </c>
      <c r="E57" s="253">
        <v>6</v>
      </c>
      <c r="F57" s="97" t="s">
        <v>103</v>
      </c>
      <c r="G57" s="255" t="s">
        <v>537</v>
      </c>
      <c r="H57" s="256">
        <f t="shared" si="0"/>
        <v>200000</v>
      </c>
      <c r="I57" s="77"/>
      <c r="J57" s="77"/>
      <c r="K57" s="77"/>
      <c r="L57" s="77"/>
      <c r="M57" s="77"/>
      <c r="N57" s="77"/>
      <c r="O57" s="77"/>
      <c r="P57" s="77"/>
      <c r="Q57" s="77"/>
      <c r="R57" s="77"/>
      <c r="S57" s="77"/>
      <c r="T57" s="77"/>
      <c r="U57" s="77"/>
      <c r="V57" s="77"/>
      <c r="W57" s="77"/>
      <c r="X57" s="77"/>
      <c r="Y57" s="77"/>
      <c r="Z57" s="77"/>
    </row>
    <row r="58" spans="1:26" ht="42" customHeight="1">
      <c r="A58" s="251">
        <v>55</v>
      </c>
      <c r="B58" s="97" t="s">
        <v>333</v>
      </c>
      <c r="C58" s="252">
        <v>47900</v>
      </c>
      <c r="D58" s="253">
        <v>1</v>
      </c>
      <c r="E58" s="253">
        <v>1</v>
      </c>
      <c r="F58" s="97" t="s">
        <v>107</v>
      </c>
      <c r="G58" s="255" t="s">
        <v>538</v>
      </c>
      <c r="H58" s="256">
        <f t="shared" si="0"/>
        <v>47900</v>
      </c>
      <c r="I58" s="77"/>
      <c r="J58" s="77"/>
      <c r="K58" s="77"/>
      <c r="L58" s="77"/>
      <c r="M58" s="77"/>
      <c r="N58" s="77"/>
      <c r="O58" s="77"/>
      <c r="P58" s="77"/>
      <c r="Q58" s="77"/>
      <c r="R58" s="77"/>
      <c r="S58" s="77"/>
      <c r="T58" s="77"/>
      <c r="U58" s="77"/>
      <c r="V58" s="77"/>
      <c r="W58" s="77"/>
      <c r="X58" s="77"/>
      <c r="Y58" s="77"/>
      <c r="Z58" s="77"/>
    </row>
    <row r="59" spans="1:26" ht="27.75" customHeight="1">
      <c r="A59" s="251">
        <v>56</v>
      </c>
      <c r="B59" s="97" t="s">
        <v>257</v>
      </c>
      <c r="C59" s="252">
        <v>110000</v>
      </c>
      <c r="D59" s="253">
        <v>1</v>
      </c>
      <c r="E59" s="253">
        <v>1</v>
      </c>
      <c r="F59" s="97" t="s">
        <v>94</v>
      </c>
      <c r="G59" s="255" t="s">
        <v>539</v>
      </c>
      <c r="H59" s="256">
        <f t="shared" si="0"/>
        <v>110000</v>
      </c>
      <c r="I59" s="77"/>
      <c r="J59" s="77"/>
      <c r="K59" s="77"/>
      <c r="L59" s="77"/>
      <c r="M59" s="77"/>
      <c r="N59" s="77"/>
      <c r="O59" s="77"/>
      <c r="P59" s="77"/>
      <c r="Q59" s="77"/>
      <c r="R59" s="77"/>
      <c r="S59" s="77"/>
      <c r="T59" s="77"/>
      <c r="U59" s="77"/>
      <c r="V59" s="77"/>
      <c r="W59" s="77"/>
      <c r="X59" s="77"/>
      <c r="Y59" s="77"/>
      <c r="Z59" s="77"/>
    </row>
    <row r="60" spans="1:26" ht="29.25" customHeight="1">
      <c r="A60" s="251">
        <v>57</v>
      </c>
      <c r="B60" s="97" t="s">
        <v>235</v>
      </c>
      <c r="C60" s="252">
        <v>40000</v>
      </c>
      <c r="D60" s="253">
        <v>1</v>
      </c>
      <c r="E60" s="253">
        <v>1</v>
      </c>
      <c r="F60" s="97" t="s">
        <v>94</v>
      </c>
      <c r="G60" s="255" t="s">
        <v>540</v>
      </c>
      <c r="H60" s="256">
        <f t="shared" si="0"/>
        <v>40000</v>
      </c>
      <c r="I60" s="77"/>
      <c r="J60" s="77"/>
      <c r="K60" s="77"/>
      <c r="L60" s="77"/>
      <c r="M60" s="77"/>
      <c r="N60" s="77"/>
      <c r="O60" s="77"/>
      <c r="P60" s="77"/>
      <c r="Q60" s="77"/>
      <c r="R60" s="77"/>
      <c r="S60" s="77"/>
      <c r="T60" s="77"/>
      <c r="U60" s="77"/>
      <c r="V60" s="77"/>
      <c r="W60" s="77"/>
      <c r="X60" s="77"/>
      <c r="Y60" s="77"/>
      <c r="Z60" s="77"/>
    </row>
    <row r="61" spans="1:26" ht="29.25" customHeight="1">
      <c r="A61" s="251">
        <v>58</v>
      </c>
      <c r="B61" s="97" t="s">
        <v>243</v>
      </c>
      <c r="C61" s="252">
        <f>4000*54</f>
        <v>216000</v>
      </c>
      <c r="D61" s="253">
        <v>1</v>
      </c>
      <c r="E61" s="253">
        <v>1</v>
      </c>
      <c r="F61" s="97" t="s">
        <v>104</v>
      </c>
      <c r="G61" s="255" t="s">
        <v>541</v>
      </c>
      <c r="H61" s="256">
        <f t="shared" si="0"/>
        <v>216000</v>
      </c>
      <c r="I61" s="77"/>
      <c r="J61" s="77"/>
      <c r="K61" s="77"/>
      <c r="L61" s="77"/>
      <c r="M61" s="77"/>
      <c r="N61" s="77"/>
      <c r="O61" s="77"/>
      <c r="P61" s="77"/>
      <c r="Q61" s="77"/>
      <c r="R61" s="77"/>
      <c r="S61" s="77"/>
      <c r="T61" s="77"/>
      <c r="U61" s="77"/>
      <c r="V61" s="77"/>
      <c r="W61" s="77"/>
      <c r="X61" s="77"/>
      <c r="Y61" s="77"/>
      <c r="Z61" s="77"/>
    </row>
    <row r="62" spans="1:26" ht="24.75" customHeight="1">
      <c r="A62" s="251">
        <v>59</v>
      </c>
      <c r="B62" s="97" t="s">
        <v>261</v>
      </c>
      <c r="C62" s="252">
        <v>13900</v>
      </c>
      <c r="D62" s="253">
        <v>1</v>
      </c>
      <c r="E62" s="253">
        <v>6</v>
      </c>
      <c r="F62" s="97" t="s">
        <v>104</v>
      </c>
      <c r="G62" s="255" t="s">
        <v>542</v>
      </c>
      <c r="H62" s="256">
        <f t="shared" si="0"/>
        <v>83400</v>
      </c>
      <c r="I62" s="77"/>
      <c r="J62" s="77"/>
      <c r="K62" s="77"/>
      <c r="L62" s="77"/>
      <c r="M62" s="77"/>
      <c r="N62" s="77"/>
      <c r="O62" s="77"/>
      <c r="P62" s="77"/>
      <c r="Q62" s="77"/>
      <c r="R62" s="77"/>
      <c r="S62" s="77"/>
      <c r="T62" s="77"/>
      <c r="U62" s="77"/>
      <c r="V62" s="77"/>
      <c r="W62" s="77"/>
      <c r="X62" s="77"/>
      <c r="Y62" s="77"/>
      <c r="Z62" s="77"/>
    </row>
    <row r="63" spans="1:26" ht="26.25" hidden="1" customHeight="1">
      <c r="A63" s="251">
        <v>60</v>
      </c>
      <c r="B63" s="97"/>
      <c r="C63" s="252"/>
      <c r="D63" s="253"/>
      <c r="E63" s="253"/>
      <c r="F63" s="97"/>
      <c r="G63" s="255"/>
      <c r="H63" s="256">
        <f t="shared" si="0"/>
        <v>0</v>
      </c>
      <c r="I63" s="77"/>
      <c r="J63" s="77"/>
      <c r="K63" s="77"/>
      <c r="L63" s="77"/>
      <c r="M63" s="77"/>
      <c r="N63" s="77"/>
      <c r="O63" s="77"/>
      <c r="P63" s="77"/>
      <c r="Q63" s="77"/>
      <c r="R63" s="77"/>
      <c r="S63" s="77"/>
      <c r="T63" s="77"/>
      <c r="U63" s="77"/>
      <c r="V63" s="77"/>
      <c r="W63" s="77"/>
      <c r="X63" s="77"/>
      <c r="Y63" s="77"/>
      <c r="Z63" s="77"/>
    </row>
    <row r="64" spans="1:26" ht="16.5" hidden="1" customHeight="1">
      <c r="A64" s="251">
        <v>61</v>
      </c>
      <c r="B64" s="97"/>
      <c r="C64" s="252"/>
      <c r="D64" s="253"/>
      <c r="E64" s="253"/>
      <c r="F64" s="97"/>
      <c r="G64" s="255"/>
      <c r="H64" s="256">
        <f t="shared" si="0"/>
        <v>0</v>
      </c>
      <c r="I64" s="77"/>
      <c r="J64" s="77"/>
      <c r="K64" s="77"/>
      <c r="L64" s="77"/>
      <c r="M64" s="77"/>
      <c r="N64" s="77"/>
      <c r="O64" s="77"/>
      <c r="P64" s="77"/>
      <c r="Q64" s="77"/>
      <c r="R64" s="77"/>
      <c r="S64" s="77"/>
      <c r="T64" s="77"/>
      <c r="U64" s="77"/>
      <c r="V64" s="77"/>
      <c r="W64" s="77"/>
      <c r="X64" s="77"/>
      <c r="Y64" s="77"/>
      <c r="Z64" s="77"/>
    </row>
    <row r="65" spans="1:26" ht="41.25" hidden="1" customHeight="1">
      <c r="A65" s="251">
        <v>62</v>
      </c>
      <c r="B65" s="97"/>
      <c r="C65" s="252"/>
      <c r="D65" s="253"/>
      <c r="E65" s="253"/>
      <c r="F65" s="97"/>
      <c r="G65" s="255"/>
      <c r="H65" s="256">
        <f t="shared" si="0"/>
        <v>0</v>
      </c>
      <c r="I65" s="77"/>
      <c r="J65" s="77"/>
      <c r="K65" s="77"/>
      <c r="L65" s="77"/>
      <c r="M65" s="77"/>
      <c r="N65" s="77"/>
      <c r="O65" s="77"/>
      <c r="P65" s="77"/>
      <c r="Q65" s="77"/>
      <c r="R65" s="77"/>
      <c r="S65" s="77"/>
      <c r="T65" s="77"/>
      <c r="U65" s="77"/>
      <c r="V65" s="77"/>
      <c r="W65" s="77"/>
      <c r="X65" s="77"/>
      <c r="Y65" s="77"/>
      <c r="Z65" s="77"/>
    </row>
    <row r="66" spans="1:26" ht="44.25" hidden="1" customHeight="1">
      <c r="A66" s="251">
        <v>63</v>
      </c>
      <c r="B66" s="97"/>
      <c r="C66" s="252"/>
      <c r="D66" s="253"/>
      <c r="E66" s="253"/>
      <c r="F66" s="97"/>
      <c r="G66" s="255"/>
      <c r="H66" s="256">
        <f t="shared" si="0"/>
        <v>0</v>
      </c>
      <c r="I66" s="77"/>
      <c r="J66" s="77"/>
      <c r="K66" s="77"/>
      <c r="L66" s="77"/>
      <c r="M66" s="77"/>
      <c r="N66" s="77"/>
      <c r="O66" s="77"/>
      <c r="P66" s="77"/>
      <c r="Q66" s="77"/>
      <c r="R66" s="77"/>
      <c r="S66" s="77"/>
      <c r="T66" s="77"/>
      <c r="U66" s="77"/>
      <c r="V66" s="77"/>
      <c r="W66" s="77"/>
      <c r="X66" s="77"/>
      <c r="Y66" s="77"/>
      <c r="Z66" s="77"/>
    </row>
    <row r="67" spans="1:26" ht="39" hidden="1" customHeight="1">
      <c r="A67" s="251">
        <v>64</v>
      </c>
      <c r="B67" s="97"/>
      <c r="C67" s="252"/>
      <c r="D67" s="253"/>
      <c r="E67" s="253"/>
      <c r="F67" s="97"/>
      <c r="G67" s="255"/>
      <c r="H67" s="256">
        <f t="shared" si="0"/>
        <v>0</v>
      </c>
      <c r="I67" s="77"/>
      <c r="J67" s="77"/>
      <c r="K67" s="77"/>
      <c r="L67" s="77"/>
      <c r="M67" s="77"/>
      <c r="N67" s="77"/>
      <c r="O67" s="77"/>
      <c r="P67" s="77"/>
      <c r="Q67" s="77"/>
      <c r="R67" s="77"/>
      <c r="S67" s="77"/>
      <c r="T67" s="77"/>
      <c r="U67" s="77"/>
      <c r="V67" s="77"/>
      <c r="W67" s="77"/>
      <c r="X67" s="77"/>
      <c r="Y67" s="77"/>
      <c r="Z67" s="77"/>
    </row>
    <row r="68" spans="1:26" ht="30" hidden="1" customHeight="1">
      <c r="A68" s="251">
        <v>65</v>
      </c>
      <c r="B68" s="97"/>
      <c r="C68" s="252"/>
      <c r="D68" s="253"/>
      <c r="E68" s="253"/>
      <c r="F68" s="97"/>
      <c r="G68" s="255"/>
      <c r="H68" s="256">
        <f t="shared" si="0"/>
        <v>0</v>
      </c>
      <c r="I68" s="77"/>
      <c r="J68" s="77"/>
      <c r="K68" s="77"/>
      <c r="L68" s="77"/>
      <c r="M68" s="77"/>
      <c r="N68" s="77"/>
      <c r="O68" s="77"/>
      <c r="P68" s="77"/>
      <c r="Q68" s="77"/>
      <c r="R68" s="77"/>
      <c r="S68" s="77"/>
      <c r="T68" s="77"/>
      <c r="U68" s="77"/>
      <c r="V68" s="77"/>
      <c r="W68" s="77"/>
      <c r="X68" s="77"/>
      <c r="Y68" s="77"/>
      <c r="Z68" s="77"/>
    </row>
    <row r="69" spans="1:26" ht="48" hidden="1" customHeight="1">
      <c r="A69" s="251">
        <v>66</v>
      </c>
      <c r="B69" s="97"/>
      <c r="C69" s="252"/>
      <c r="D69" s="253"/>
      <c r="E69" s="253"/>
      <c r="F69" s="97"/>
      <c r="G69" s="255"/>
      <c r="H69" s="256">
        <f t="shared" si="0"/>
        <v>0</v>
      </c>
      <c r="I69" s="77"/>
      <c r="J69" s="77"/>
      <c r="K69" s="77"/>
      <c r="L69" s="77"/>
      <c r="M69" s="77"/>
      <c r="N69" s="77"/>
      <c r="O69" s="77"/>
      <c r="P69" s="77"/>
      <c r="Q69" s="77"/>
      <c r="R69" s="77"/>
      <c r="S69" s="77"/>
      <c r="T69" s="77"/>
      <c r="U69" s="77"/>
      <c r="V69" s="77"/>
      <c r="W69" s="77"/>
      <c r="X69" s="77"/>
      <c r="Y69" s="77"/>
      <c r="Z69" s="77"/>
    </row>
    <row r="70" spans="1:26" ht="50.25" hidden="1" customHeight="1">
      <c r="A70" s="251">
        <v>67</v>
      </c>
      <c r="B70" s="97"/>
      <c r="C70" s="252"/>
      <c r="D70" s="253"/>
      <c r="E70" s="253"/>
      <c r="F70" s="97"/>
      <c r="G70" s="255"/>
      <c r="H70" s="256">
        <f t="shared" si="0"/>
        <v>0</v>
      </c>
      <c r="I70" s="77"/>
      <c r="J70" s="77"/>
      <c r="K70" s="77"/>
      <c r="L70" s="77"/>
      <c r="M70" s="77"/>
      <c r="N70" s="77"/>
      <c r="O70" s="77"/>
      <c r="P70" s="77"/>
      <c r="Q70" s="77"/>
      <c r="R70" s="77"/>
      <c r="S70" s="77"/>
      <c r="T70" s="77"/>
      <c r="U70" s="77"/>
      <c r="V70" s="77"/>
      <c r="W70" s="77"/>
      <c r="X70" s="77"/>
      <c r="Y70" s="77"/>
      <c r="Z70" s="77"/>
    </row>
    <row r="71" spans="1:26" ht="47.25" hidden="1" customHeight="1">
      <c r="A71" s="251">
        <v>68</v>
      </c>
      <c r="B71" s="97"/>
      <c r="C71" s="252"/>
      <c r="D71" s="253"/>
      <c r="E71" s="253"/>
      <c r="F71" s="97"/>
      <c r="G71" s="255"/>
      <c r="H71" s="256">
        <f t="shared" si="0"/>
        <v>0</v>
      </c>
      <c r="I71" s="77"/>
      <c r="J71" s="77"/>
      <c r="K71" s="77"/>
      <c r="L71" s="77"/>
      <c r="M71" s="77"/>
      <c r="N71" s="77"/>
      <c r="O71" s="77"/>
      <c r="P71" s="77"/>
      <c r="Q71" s="77"/>
      <c r="R71" s="77"/>
      <c r="S71" s="77"/>
      <c r="T71" s="77"/>
      <c r="U71" s="77"/>
      <c r="V71" s="77"/>
      <c r="W71" s="77"/>
      <c r="X71" s="77"/>
      <c r="Y71" s="77"/>
      <c r="Z71" s="77"/>
    </row>
    <row r="72" spans="1:26" ht="29.25" hidden="1" customHeight="1">
      <c r="A72" s="251">
        <v>69</v>
      </c>
      <c r="B72" s="97"/>
      <c r="C72" s="252"/>
      <c r="D72" s="253"/>
      <c r="E72" s="253"/>
      <c r="F72" s="97"/>
      <c r="G72" s="255"/>
      <c r="H72" s="256">
        <f t="shared" si="0"/>
        <v>0</v>
      </c>
      <c r="I72" s="77"/>
      <c r="J72" s="77"/>
      <c r="K72" s="77"/>
      <c r="L72" s="77"/>
      <c r="M72" s="77"/>
      <c r="N72" s="77"/>
      <c r="O72" s="77"/>
      <c r="P72" s="77"/>
      <c r="Q72" s="77"/>
      <c r="R72" s="77"/>
      <c r="S72" s="77"/>
      <c r="T72" s="77"/>
      <c r="U72" s="77"/>
      <c r="V72" s="77"/>
      <c r="W72" s="77"/>
      <c r="X72" s="77"/>
      <c r="Y72" s="77"/>
      <c r="Z72" s="77"/>
    </row>
    <row r="73" spans="1:26" ht="26.25" hidden="1" customHeight="1">
      <c r="A73" s="251">
        <v>70</v>
      </c>
      <c r="B73" s="97"/>
      <c r="C73" s="252"/>
      <c r="D73" s="253"/>
      <c r="E73" s="253"/>
      <c r="F73" s="97"/>
      <c r="G73" s="255"/>
      <c r="H73" s="256">
        <f t="shared" si="0"/>
        <v>0</v>
      </c>
      <c r="I73" s="77"/>
      <c r="J73" s="77"/>
      <c r="K73" s="77"/>
      <c r="L73" s="77"/>
      <c r="M73" s="77"/>
      <c r="N73" s="77"/>
      <c r="O73" s="77"/>
      <c r="P73" s="77"/>
      <c r="Q73" s="77"/>
      <c r="R73" s="77"/>
      <c r="S73" s="77"/>
      <c r="T73" s="77"/>
      <c r="U73" s="77"/>
      <c r="V73" s="77"/>
      <c r="W73" s="77"/>
      <c r="X73" s="77"/>
      <c r="Y73" s="77"/>
      <c r="Z73" s="77"/>
    </row>
    <row r="74" spans="1:26" ht="75" hidden="1" customHeight="1">
      <c r="A74" s="251">
        <v>71</v>
      </c>
      <c r="B74" s="97"/>
      <c r="C74" s="252"/>
      <c r="D74" s="253"/>
      <c r="E74" s="253"/>
      <c r="F74" s="97"/>
      <c r="G74" s="255"/>
      <c r="H74" s="256">
        <f t="shared" si="0"/>
        <v>0</v>
      </c>
      <c r="I74" s="77"/>
      <c r="J74" s="77"/>
      <c r="K74" s="77"/>
      <c r="L74" s="77"/>
      <c r="M74" s="77"/>
      <c r="N74" s="77"/>
      <c r="O74" s="77"/>
      <c r="P74" s="77"/>
      <c r="Q74" s="77"/>
      <c r="R74" s="77"/>
      <c r="S74" s="77"/>
      <c r="T74" s="77"/>
      <c r="U74" s="77"/>
      <c r="V74" s="77"/>
      <c r="W74" s="77"/>
      <c r="X74" s="77"/>
      <c r="Y74" s="77"/>
      <c r="Z74" s="77"/>
    </row>
    <row r="75" spans="1:26" ht="12.75" hidden="1" customHeight="1">
      <c r="A75" s="251">
        <v>72</v>
      </c>
      <c r="B75" s="97"/>
      <c r="C75" s="252"/>
      <c r="D75" s="253"/>
      <c r="E75" s="253"/>
      <c r="F75" s="97"/>
      <c r="G75" s="255"/>
      <c r="H75" s="256">
        <f t="shared" si="0"/>
        <v>0</v>
      </c>
      <c r="I75" s="77"/>
      <c r="J75" s="77"/>
      <c r="K75" s="77"/>
      <c r="L75" s="77"/>
      <c r="M75" s="77"/>
      <c r="N75" s="77"/>
      <c r="O75" s="77"/>
      <c r="P75" s="77"/>
      <c r="Q75" s="77"/>
      <c r="R75" s="77"/>
      <c r="S75" s="77"/>
      <c r="T75" s="77"/>
      <c r="U75" s="77"/>
      <c r="V75" s="77"/>
      <c r="W75" s="77"/>
      <c r="X75" s="77"/>
      <c r="Y75" s="77"/>
      <c r="Z75" s="77"/>
    </row>
    <row r="76" spans="1:26" ht="12.75" hidden="1" customHeight="1">
      <c r="A76" s="251">
        <v>73</v>
      </c>
      <c r="B76" s="97"/>
      <c r="C76" s="252"/>
      <c r="D76" s="253"/>
      <c r="E76" s="253"/>
      <c r="F76" s="97"/>
      <c r="G76" s="255"/>
      <c r="H76" s="256">
        <f t="shared" si="0"/>
        <v>0</v>
      </c>
      <c r="I76" s="77"/>
      <c r="J76" s="77"/>
      <c r="K76" s="77"/>
      <c r="L76" s="77"/>
      <c r="M76" s="77"/>
      <c r="N76" s="77"/>
      <c r="O76" s="77"/>
      <c r="P76" s="77"/>
      <c r="Q76" s="77"/>
      <c r="R76" s="77"/>
      <c r="S76" s="77"/>
      <c r="T76" s="77"/>
      <c r="U76" s="77"/>
      <c r="V76" s="77"/>
      <c r="W76" s="77"/>
      <c r="X76" s="77"/>
      <c r="Y76" s="77"/>
      <c r="Z76" s="77"/>
    </row>
    <row r="77" spans="1:26" ht="12.75" hidden="1" customHeight="1">
      <c r="A77" s="251">
        <v>74</v>
      </c>
      <c r="B77" s="97"/>
      <c r="C77" s="252"/>
      <c r="D77" s="253"/>
      <c r="E77" s="253"/>
      <c r="F77" s="97"/>
      <c r="G77" s="255"/>
      <c r="H77" s="256">
        <f t="shared" si="0"/>
        <v>0</v>
      </c>
      <c r="I77" s="77"/>
      <c r="J77" s="77"/>
      <c r="K77" s="77"/>
      <c r="L77" s="77"/>
      <c r="M77" s="77"/>
      <c r="N77" s="77"/>
      <c r="O77" s="77"/>
      <c r="P77" s="77"/>
      <c r="Q77" s="77"/>
      <c r="R77" s="77"/>
      <c r="S77" s="77"/>
      <c r="T77" s="77"/>
      <c r="U77" s="77"/>
      <c r="V77" s="77"/>
      <c r="W77" s="77"/>
      <c r="X77" s="77"/>
      <c r="Y77" s="77"/>
      <c r="Z77" s="77"/>
    </row>
    <row r="78" spans="1:26" ht="12.75" hidden="1" customHeight="1">
      <c r="A78" s="251">
        <v>75</v>
      </c>
      <c r="B78" s="97"/>
      <c r="C78" s="252"/>
      <c r="D78" s="253"/>
      <c r="E78" s="253"/>
      <c r="F78" s="97"/>
      <c r="G78" s="255"/>
      <c r="H78" s="256">
        <f t="shared" si="0"/>
        <v>0</v>
      </c>
      <c r="I78" s="77"/>
      <c r="J78" s="77"/>
      <c r="K78" s="77"/>
      <c r="L78" s="77"/>
      <c r="M78" s="77"/>
      <c r="N78" s="77"/>
      <c r="O78" s="77"/>
      <c r="P78" s="77"/>
      <c r="Q78" s="77"/>
      <c r="R78" s="77"/>
      <c r="S78" s="77"/>
      <c r="T78" s="77"/>
      <c r="U78" s="77"/>
      <c r="V78" s="77"/>
      <c r="W78" s="77"/>
      <c r="X78" s="77"/>
      <c r="Y78" s="77"/>
      <c r="Z78" s="77"/>
    </row>
    <row r="79" spans="1:26" ht="12.75" hidden="1" customHeight="1">
      <c r="A79" s="251">
        <v>76</v>
      </c>
      <c r="B79" s="97"/>
      <c r="C79" s="252"/>
      <c r="D79" s="253"/>
      <c r="E79" s="253"/>
      <c r="F79" s="97"/>
      <c r="G79" s="255"/>
      <c r="H79" s="256">
        <f t="shared" si="0"/>
        <v>0</v>
      </c>
      <c r="I79" s="77"/>
      <c r="J79" s="77"/>
      <c r="K79" s="77"/>
      <c r="L79" s="77"/>
      <c r="M79" s="77"/>
      <c r="N79" s="77"/>
      <c r="O79" s="77"/>
      <c r="P79" s="77"/>
      <c r="Q79" s="77"/>
      <c r="R79" s="77"/>
      <c r="S79" s="77"/>
      <c r="T79" s="77"/>
      <c r="U79" s="77"/>
      <c r="V79" s="77"/>
      <c r="W79" s="77"/>
      <c r="X79" s="77"/>
      <c r="Y79" s="77"/>
      <c r="Z79" s="77"/>
    </row>
    <row r="80" spans="1:26" ht="12.75" hidden="1" customHeight="1">
      <c r="A80" s="251">
        <v>77</v>
      </c>
      <c r="B80" s="97"/>
      <c r="C80" s="252"/>
      <c r="D80" s="253"/>
      <c r="E80" s="253"/>
      <c r="F80" s="97"/>
      <c r="G80" s="255"/>
      <c r="H80" s="256">
        <f t="shared" si="0"/>
        <v>0</v>
      </c>
      <c r="I80" s="77"/>
      <c r="J80" s="77"/>
      <c r="K80" s="77"/>
      <c r="L80" s="77"/>
      <c r="M80" s="77"/>
      <c r="N80" s="77"/>
      <c r="O80" s="77"/>
      <c r="P80" s="77"/>
      <c r="Q80" s="77"/>
      <c r="R80" s="77"/>
      <c r="S80" s="77"/>
      <c r="T80" s="77"/>
      <c r="U80" s="77"/>
      <c r="V80" s="77"/>
      <c r="W80" s="77"/>
      <c r="X80" s="77"/>
      <c r="Y80" s="77"/>
      <c r="Z80" s="77"/>
    </row>
    <row r="81" spans="1:26" ht="12.75" hidden="1" customHeight="1">
      <c r="A81" s="251">
        <v>78</v>
      </c>
      <c r="B81" s="97"/>
      <c r="C81" s="252"/>
      <c r="D81" s="253"/>
      <c r="E81" s="253"/>
      <c r="F81" s="97"/>
      <c r="G81" s="255"/>
      <c r="H81" s="256">
        <f t="shared" si="0"/>
        <v>0</v>
      </c>
      <c r="I81" s="77"/>
      <c r="J81" s="77"/>
      <c r="K81" s="77"/>
      <c r="L81" s="77"/>
      <c r="M81" s="77"/>
      <c r="N81" s="77"/>
      <c r="O81" s="77"/>
      <c r="P81" s="77"/>
      <c r="Q81" s="77"/>
      <c r="R81" s="77"/>
      <c r="S81" s="77"/>
      <c r="T81" s="77"/>
      <c r="U81" s="77"/>
      <c r="V81" s="77"/>
      <c r="W81" s="77"/>
      <c r="X81" s="77"/>
      <c r="Y81" s="77"/>
      <c r="Z81" s="77"/>
    </row>
    <row r="82" spans="1:26" ht="12.75" hidden="1" customHeight="1">
      <c r="A82" s="251">
        <v>79</v>
      </c>
      <c r="B82" s="97"/>
      <c r="C82" s="252"/>
      <c r="D82" s="253"/>
      <c r="E82" s="253"/>
      <c r="F82" s="97"/>
      <c r="G82" s="255"/>
      <c r="H82" s="256">
        <f t="shared" si="0"/>
        <v>0</v>
      </c>
      <c r="I82" s="77"/>
      <c r="J82" s="77"/>
      <c r="K82" s="77"/>
      <c r="L82" s="77"/>
      <c r="M82" s="77"/>
      <c r="N82" s="77"/>
      <c r="O82" s="77"/>
      <c r="P82" s="77"/>
      <c r="Q82" s="77"/>
      <c r="R82" s="77"/>
      <c r="S82" s="77"/>
      <c r="T82" s="77"/>
      <c r="U82" s="77"/>
      <c r="V82" s="77"/>
      <c r="W82" s="77"/>
      <c r="X82" s="77"/>
      <c r="Y82" s="77"/>
      <c r="Z82" s="77"/>
    </row>
    <row r="83" spans="1:26" ht="12.75" hidden="1" customHeight="1">
      <c r="A83" s="251">
        <v>80</v>
      </c>
      <c r="B83" s="97"/>
      <c r="C83" s="252"/>
      <c r="D83" s="253"/>
      <c r="E83" s="253"/>
      <c r="F83" s="97"/>
      <c r="G83" s="255"/>
      <c r="H83" s="256">
        <f t="shared" si="0"/>
        <v>0</v>
      </c>
      <c r="I83" s="77"/>
      <c r="J83" s="77"/>
      <c r="K83" s="77"/>
      <c r="L83" s="77"/>
      <c r="M83" s="77"/>
      <c r="N83" s="77"/>
      <c r="O83" s="77"/>
      <c r="P83" s="77"/>
      <c r="Q83" s="77"/>
      <c r="R83" s="77"/>
      <c r="S83" s="77"/>
      <c r="T83" s="77"/>
      <c r="U83" s="77"/>
      <c r="V83" s="77"/>
      <c r="W83" s="77"/>
      <c r="X83" s="77"/>
      <c r="Y83" s="77"/>
      <c r="Z83" s="77"/>
    </row>
    <row r="84" spans="1:26" ht="12.75" hidden="1" customHeight="1">
      <c r="A84" s="251">
        <v>81</v>
      </c>
      <c r="B84" s="97"/>
      <c r="C84" s="252"/>
      <c r="D84" s="253"/>
      <c r="E84" s="253"/>
      <c r="F84" s="97"/>
      <c r="G84" s="255"/>
      <c r="H84" s="256">
        <f t="shared" si="0"/>
        <v>0</v>
      </c>
      <c r="I84" s="77"/>
      <c r="J84" s="77"/>
      <c r="K84" s="77"/>
      <c r="L84" s="77"/>
      <c r="M84" s="77"/>
      <c r="N84" s="77"/>
      <c r="O84" s="77"/>
      <c r="P84" s="77"/>
      <c r="Q84" s="77"/>
      <c r="R84" s="77"/>
      <c r="S84" s="77"/>
      <c r="T84" s="77"/>
      <c r="U84" s="77"/>
      <c r="V84" s="77"/>
      <c r="W84" s="77"/>
      <c r="X84" s="77"/>
      <c r="Y84" s="77"/>
      <c r="Z84" s="77"/>
    </row>
    <row r="85" spans="1:26" ht="12.75" hidden="1" customHeight="1">
      <c r="A85" s="251">
        <v>82</v>
      </c>
      <c r="B85" s="97"/>
      <c r="C85" s="252"/>
      <c r="D85" s="253"/>
      <c r="E85" s="253"/>
      <c r="F85" s="97"/>
      <c r="G85" s="255"/>
      <c r="H85" s="256">
        <f t="shared" si="0"/>
        <v>0</v>
      </c>
      <c r="I85" s="77"/>
      <c r="J85" s="77"/>
      <c r="K85" s="77"/>
      <c r="L85" s="77"/>
      <c r="M85" s="77"/>
      <c r="N85" s="77"/>
      <c r="O85" s="77"/>
      <c r="P85" s="77"/>
      <c r="Q85" s="77"/>
      <c r="R85" s="77"/>
      <c r="S85" s="77"/>
      <c r="T85" s="77"/>
      <c r="U85" s="77"/>
      <c r="V85" s="77"/>
      <c r="W85" s="77"/>
      <c r="X85" s="77"/>
      <c r="Y85" s="77"/>
      <c r="Z85" s="77"/>
    </row>
    <row r="86" spans="1:26" ht="12.75" hidden="1" customHeight="1">
      <c r="A86" s="251">
        <v>83</v>
      </c>
      <c r="B86" s="97"/>
      <c r="C86" s="252"/>
      <c r="D86" s="253"/>
      <c r="E86" s="253"/>
      <c r="F86" s="97"/>
      <c r="G86" s="255"/>
      <c r="H86" s="256">
        <f t="shared" si="0"/>
        <v>0</v>
      </c>
      <c r="I86" s="77"/>
      <c r="J86" s="77"/>
      <c r="K86" s="77"/>
      <c r="L86" s="77"/>
      <c r="M86" s="77"/>
      <c r="N86" s="77"/>
      <c r="O86" s="77"/>
      <c r="P86" s="77"/>
      <c r="Q86" s="77"/>
      <c r="R86" s="77"/>
      <c r="S86" s="77"/>
      <c r="T86" s="77"/>
      <c r="U86" s="77"/>
      <c r="V86" s="77"/>
      <c r="W86" s="77"/>
      <c r="X86" s="77"/>
      <c r="Y86" s="77"/>
      <c r="Z86" s="77"/>
    </row>
    <row r="87" spans="1:26" ht="12.75" hidden="1" customHeight="1">
      <c r="A87" s="251">
        <v>84</v>
      </c>
      <c r="B87" s="97"/>
      <c r="C87" s="252"/>
      <c r="D87" s="253"/>
      <c r="E87" s="253"/>
      <c r="F87" s="97"/>
      <c r="G87" s="255"/>
      <c r="H87" s="256">
        <f t="shared" si="0"/>
        <v>0</v>
      </c>
      <c r="I87" s="77"/>
      <c r="J87" s="77"/>
      <c r="K87" s="77"/>
      <c r="L87" s="77"/>
      <c r="M87" s="77"/>
      <c r="N87" s="77"/>
      <c r="O87" s="77"/>
      <c r="P87" s="77"/>
      <c r="Q87" s="77"/>
      <c r="R87" s="77"/>
      <c r="S87" s="77"/>
      <c r="T87" s="77"/>
      <c r="U87" s="77"/>
      <c r="V87" s="77"/>
      <c r="W87" s="77"/>
      <c r="X87" s="77"/>
      <c r="Y87" s="77"/>
      <c r="Z87" s="77"/>
    </row>
    <row r="88" spans="1:26" ht="12.75" hidden="1" customHeight="1">
      <c r="A88" s="251">
        <v>85</v>
      </c>
      <c r="B88" s="97"/>
      <c r="C88" s="252"/>
      <c r="D88" s="253"/>
      <c r="E88" s="253"/>
      <c r="F88" s="97"/>
      <c r="G88" s="255"/>
      <c r="H88" s="256">
        <f t="shared" si="0"/>
        <v>0</v>
      </c>
      <c r="I88" s="77"/>
      <c r="J88" s="77"/>
      <c r="K88" s="77"/>
      <c r="L88" s="77"/>
      <c r="M88" s="77"/>
      <c r="N88" s="77"/>
      <c r="O88" s="77"/>
      <c r="P88" s="77"/>
      <c r="Q88" s="77"/>
      <c r="R88" s="77"/>
      <c r="S88" s="77"/>
      <c r="T88" s="77"/>
      <c r="U88" s="77"/>
      <c r="V88" s="77"/>
      <c r="W88" s="77"/>
      <c r="X88" s="77"/>
      <c r="Y88" s="77"/>
      <c r="Z88" s="77"/>
    </row>
    <row r="89" spans="1:26" ht="12.75" hidden="1" customHeight="1">
      <c r="A89" s="251">
        <v>86</v>
      </c>
      <c r="B89" s="97"/>
      <c r="C89" s="252"/>
      <c r="D89" s="253"/>
      <c r="E89" s="253"/>
      <c r="F89" s="97"/>
      <c r="G89" s="255"/>
      <c r="H89" s="256">
        <f t="shared" si="0"/>
        <v>0</v>
      </c>
      <c r="I89" s="77"/>
      <c r="J89" s="77"/>
      <c r="K89" s="77"/>
      <c r="L89" s="77"/>
      <c r="M89" s="77"/>
      <c r="N89" s="77"/>
      <c r="O89" s="77"/>
      <c r="P89" s="77"/>
      <c r="Q89" s="77"/>
      <c r="R89" s="77"/>
      <c r="S89" s="77"/>
      <c r="T89" s="77"/>
      <c r="U89" s="77"/>
      <c r="V89" s="77"/>
      <c r="W89" s="77"/>
      <c r="X89" s="77"/>
      <c r="Y89" s="77"/>
      <c r="Z89" s="77"/>
    </row>
    <row r="90" spans="1:26" ht="12.75" hidden="1" customHeight="1">
      <c r="A90" s="251">
        <v>87</v>
      </c>
      <c r="B90" s="97"/>
      <c r="C90" s="252"/>
      <c r="D90" s="253"/>
      <c r="E90" s="253"/>
      <c r="F90" s="97"/>
      <c r="G90" s="255"/>
      <c r="H90" s="256">
        <f t="shared" si="0"/>
        <v>0</v>
      </c>
      <c r="I90" s="77"/>
      <c r="J90" s="77"/>
      <c r="K90" s="77"/>
      <c r="L90" s="77"/>
      <c r="M90" s="77"/>
      <c r="N90" s="77"/>
      <c r="O90" s="77"/>
      <c r="P90" s="77"/>
      <c r="Q90" s="77"/>
      <c r="R90" s="77"/>
      <c r="S90" s="77"/>
      <c r="T90" s="77"/>
      <c r="U90" s="77"/>
      <c r="V90" s="77"/>
      <c r="W90" s="77"/>
      <c r="X90" s="77"/>
      <c r="Y90" s="77"/>
      <c r="Z90" s="77"/>
    </row>
    <row r="91" spans="1:26" ht="12.75" hidden="1" customHeight="1">
      <c r="A91" s="251">
        <v>88</v>
      </c>
      <c r="B91" s="97"/>
      <c r="C91" s="252"/>
      <c r="D91" s="253"/>
      <c r="E91" s="253"/>
      <c r="F91" s="97"/>
      <c r="G91" s="255"/>
      <c r="H91" s="256">
        <f t="shared" si="0"/>
        <v>0</v>
      </c>
      <c r="I91" s="77"/>
      <c r="J91" s="77"/>
      <c r="K91" s="77"/>
      <c r="L91" s="77"/>
      <c r="M91" s="77"/>
      <c r="N91" s="77"/>
      <c r="O91" s="77"/>
      <c r="P91" s="77"/>
      <c r="Q91" s="77"/>
      <c r="R91" s="77"/>
      <c r="S91" s="77"/>
      <c r="T91" s="77"/>
      <c r="U91" s="77"/>
      <c r="V91" s="77"/>
      <c r="W91" s="77"/>
      <c r="X91" s="77"/>
      <c r="Y91" s="77"/>
      <c r="Z91" s="77"/>
    </row>
    <row r="92" spans="1:26" ht="12.75" hidden="1" customHeight="1">
      <c r="A92" s="251">
        <v>89</v>
      </c>
      <c r="B92" s="97"/>
      <c r="C92" s="252"/>
      <c r="D92" s="253"/>
      <c r="E92" s="253"/>
      <c r="F92" s="97"/>
      <c r="G92" s="255"/>
      <c r="H92" s="256">
        <f t="shared" si="0"/>
        <v>0</v>
      </c>
      <c r="I92" s="77"/>
      <c r="J92" s="77"/>
      <c r="K92" s="77"/>
      <c r="L92" s="77"/>
      <c r="M92" s="77"/>
      <c r="N92" s="77"/>
      <c r="O92" s="77"/>
      <c r="P92" s="77"/>
      <c r="Q92" s="77"/>
      <c r="R92" s="77"/>
      <c r="S92" s="77"/>
      <c r="T92" s="77"/>
      <c r="U92" s="77"/>
      <c r="V92" s="77"/>
      <c r="W92" s="77"/>
      <c r="X92" s="77"/>
      <c r="Y92" s="77"/>
      <c r="Z92" s="77"/>
    </row>
    <row r="93" spans="1:26" ht="12.75" hidden="1" customHeight="1">
      <c r="A93" s="251">
        <v>90</v>
      </c>
      <c r="B93" s="97"/>
      <c r="C93" s="252"/>
      <c r="D93" s="253"/>
      <c r="E93" s="253"/>
      <c r="F93" s="97"/>
      <c r="G93" s="255"/>
      <c r="H93" s="256">
        <f t="shared" si="0"/>
        <v>0</v>
      </c>
      <c r="I93" s="77"/>
      <c r="J93" s="77"/>
      <c r="K93" s="77"/>
      <c r="L93" s="77"/>
      <c r="M93" s="77"/>
      <c r="N93" s="77"/>
      <c r="O93" s="77"/>
      <c r="P93" s="77"/>
      <c r="Q93" s="77"/>
      <c r="R93" s="77"/>
      <c r="S93" s="77"/>
      <c r="T93" s="77"/>
      <c r="U93" s="77"/>
      <c r="V93" s="77"/>
      <c r="W93" s="77"/>
      <c r="X93" s="77"/>
      <c r="Y93" s="77"/>
      <c r="Z93" s="77"/>
    </row>
    <row r="94" spans="1:26" ht="12.75" hidden="1" customHeight="1">
      <c r="A94" s="251">
        <v>91</v>
      </c>
      <c r="B94" s="97"/>
      <c r="C94" s="252"/>
      <c r="D94" s="253"/>
      <c r="E94" s="253"/>
      <c r="F94" s="97"/>
      <c r="G94" s="255"/>
      <c r="H94" s="256">
        <f t="shared" si="0"/>
        <v>0</v>
      </c>
      <c r="I94" s="77"/>
      <c r="J94" s="77"/>
      <c r="K94" s="77"/>
      <c r="L94" s="77"/>
      <c r="M94" s="77"/>
      <c r="N94" s="77"/>
      <c r="O94" s="77"/>
      <c r="P94" s="77"/>
      <c r="Q94" s="77"/>
      <c r="R94" s="77"/>
      <c r="S94" s="77"/>
      <c r="T94" s="77"/>
      <c r="U94" s="77"/>
      <c r="V94" s="77"/>
      <c r="W94" s="77"/>
      <c r="X94" s="77"/>
      <c r="Y94" s="77"/>
      <c r="Z94" s="77"/>
    </row>
    <row r="95" spans="1:26" ht="12.75" hidden="1" customHeight="1">
      <c r="A95" s="251">
        <v>92</v>
      </c>
      <c r="B95" s="97"/>
      <c r="C95" s="252"/>
      <c r="D95" s="253"/>
      <c r="E95" s="253"/>
      <c r="F95" s="97"/>
      <c r="G95" s="255"/>
      <c r="H95" s="256">
        <f t="shared" si="0"/>
        <v>0</v>
      </c>
      <c r="I95" s="77"/>
      <c r="J95" s="77"/>
      <c r="K95" s="77"/>
      <c r="L95" s="77"/>
      <c r="M95" s="77"/>
      <c r="N95" s="77"/>
      <c r="O95" s="77"/>
      <c r="P95" s="77"/>
      <c r="Q95" s="77"/>
      <c r="R95" s="77"/>
      <c r="S95" s="77"/>
      <c r="T95" s="77"/>
      <c r="U95" s="77"/>
      <c r="V95" s="77"/>
      <c r="W95" s="77"/>
      <c r="X95" s="77"/>
      <c r="Y95" s="77"/>
      <c r="Z95" s="77"/>
    </row>
    <row r="96" spans="1:26" ht="12.75" hidden="1" customHeight="1">
      <c r="A96" s="251">
        <v>93</v>
      </c>
      <c r="B96" s="97"/>
      <c r="C96" s="252"/>
      <c r="D96" s="253"/>
      <c r="E96" s="253"/>
      <c r="F96" s="97"/>
      <c r="G96" s="255"/>
      <c r="H96" s="256">
        <f t="shared" si="0"/>
        <v>0</v>
      </c>
      <c r="I96" s="77"/>
      <c r="J96" s="77"/>
      <c r="K96" s="77"/>
      <c r="L96" s="77"/>
      <c r="M96" s="77"/>
      <c r="N96" s="77"/>
      <c r="O96" s="77"/>
      <c r="P96" s="77"/>
      <c r="Q96" s="77"/>
      <c r="R96" s="77"/>
      <c r="S96" s="77"/>
      <c r="T96" s="77"/>
      <c r="U96" s="77"/>
      <c r="V96" s="77"/>
      <c r="W96" s="77"/>
      <c r="X96" s="77"/>
      <c r="Y96" s="77"/>
      <c r="Z96" s="77"/>
    </row>
    <row r="97" spans="1:26" ht="12.75" hidden="1" customHeight="1">
      <c r="A97" s="251">
        <v>94</v>
      </c>
      <c r="B97" s="97"/>
      <c r="C97" s="252"/>
      <c r="D97" s="253"/>
      <c r="E97" s="253"/>
      <c r="F97" s="97"/>
      <c r="G97" s="255"/>
      <c r="H97" s="256">
        <f t="shared" si="0"/>
        <v>0</v>
      </c>
      <c r="I97" s="77"/>
      <c r="J97" s="77"/>
      <c r="K97" s="77"/>
      <c r="L97" s="77"/>
      <c r="M97" s="77"/>
      <c r="N97" s="77"/>
      <c r="O97" s="77"/>
      <c r="P97" s="77"/>
      <c r="Q97" s="77"/>
      <c r="R97" s="77"/>
      <c r="S97" s="77"/>
      <c r="T97" s="77"/>
      <c r="U97" s="77"/>
      <c r="V97" s="77"/>
      <c r="W97" s="77"/>
      <c r="X97" s="77"/>
      <c r="Y97" s="77"/>
      <c r="Z97" s="77"/>
    </row>
    <row r="98" spans="1:26" ht="12.75" hidden="1" customHeight="1">
      <c r="A98" s="251">
        <v>95</v>
      </c>
      <c r="B98" s="97"/>
      <c r="C98" s="252"/>
      <c r="D98" s="253"/>
      <c r="E98" s="253"/>
      <c r="F98" s="97"/>
      <c r="G98" s="255"/>
      <c r="H98" s="256">
        <f t="shared" si="0"/>
        <v>0</v>
      </c>
      <c r="I98" s="77"/>
      <c r="J98" s="77"/>
      <c r="K98" s="77"/>
      <c r="L98" s="77"/>
      <c r="M98" s="77"/>
      <c r="N98" s="77"/>
      <c r="O98" s="77"/>
      <c r="P98" s="77"/>
      <c r="Q98" s="77"/>
      <c r="R98" s="77"/>
      <c r="S98" s="77"/>
      <c r="T98" s="77"/>
      <c r="U98" s="77"/>
      <c r="V98" s="77"/>
      <c r="W98" s="77"/>
      <c r="X98" s="77"/>
      <c r="Y98" s="77"/>
      <c r="Z98" s="77"/>
    </row>
    <row r="99" spans="1:26" ht="12.75" hidden="1" customHeight="1">
      <c r="A99" s="251">
        <v>96</v>
      </c>
      <c r="B99" s="97"/>
      <c r="C99" s="252"/>
      <c r="D99" s="253"/>
      <c r="E99" s="253"/>
      <c r="F99" s="97"/>
      <c r="G99" s="255"/>
      <c r="H99" s="256">
        <f t="shared" si="0"/>
        <v>0</v>
      </c>
      <c r="I99" s="77"/>
      <c r="J99" s="77"/>
      <c r="K99" s="77"/>
      <c r="L99" s="77"/>
      <c r="M99" s="77"/>
      <c r="N99" s="77"/>
      <c r="O99" s="77"/>
      <c r="P99" s="77"/>
      <c r="Q99" s="77"/>
      <c r="R99" s="77"/>
      <c r="S99" s="77"/>
      <c r="T99" s="77"/>
      <c r="U99" s="77"/>
      <c r="V99" s="77"/>
      <c r="W99" s="77"/>
      <c r="X99" s="77"/>
      <c r="Y99" s="77"/>
      <c r="Z99" s="77"/>
    </row>
    <row r="100" spans="1:26" ht="12.75" hidden="1" customHeight="1">
      <c r="A100" s="251">
        <v>97</v>
      </c>
      <c r="B100" s="97"/>
      <c r="C100" s="252"/>
      <c r="D100" s="253"/>
      <c r="E100" s="253"/>
      <c r="F100" s="97"/>
      <c r="G100" s="255"/>
      <c r="H100" s="256">
        <f t="shared" si="0"/>
        <v>0</v>
      </c>
      <c r="I100" s="77"/>
      <c r="J100" s="77"/>
      <c r="K100" s="77"/>
      <c r="L100" s="77"/>
      <c r="M100" s="77"/>
      <c r="N100" s="77"/>
      <c r="O100" s="77"/>
      <c r="P100" s="77"/>
      <c r="Q100" s="77"/>
      <c r="R100" s="77"/>
      <c r="S100" s="77"/>
      <c r="T100" s="77"/>
      <c r="U100" s="77"/>
      <c r="V100" s="77"/>
      <c r="W100" s="77"/>
      <c r="X100" s="77"/>
      <c r="Y100" s="77"/>
      <c r="Z100" s="77"/>
    </row>
    <row r="101" spans="1:26" ht="12.75" hidden="1" customHeight="1">
      <c r="A101" s="251">
        <v>98</v>
      </c>
      <c r="B101" s="97"/>
      <c r="C101" s="252"/>
      <c r="D101" s="253"/>
      <c r="E101" s="253"/>
      <c r="F101" s="97"/>
      <c r="G101" s="255"/>
      <c r="H101" s="256">
        <f t="shared" si="0"/>
        <v>0</v>
      </c>
      <c r="I101" s="77"/>
      <c r="J101" s="77"/>
      <c r="K101" s="77"/>
      <c r="L101" s="77"/>
      <c r="M101" s="77"/>
      <c r="N101" s="77"/>
      <c r="O101" s="77"/>
      <c r="P101" s="77"/>
      <c r="Q101" s="77"/>
      <c r="R101" s="77"/>
      <c r="S101" s="77"/>
      <c r="T101" s="77"/>
      <c r="U101" s="77"/>
      <c r="V101" s="77"/>
      <c r="W101" s="77"/>
      <c r="X101" s="77"/>
      <c r="Y101" s="77"/>
      <c r="Z101" s="77"/>
    </row>
    <row r="102" spans="1:26" ht="12.75" hidden="1" customHeight="1">
      <c r="A102" s="251">
        <v>99</v>
      </c>
      <c r="B102" s="97"/>
      <c r="C102" s="252"/>
      <c r="D102" s="253"/>
      <c r="E102" s="253"/>
      <c r="F102" s="97"/>
      <c r="G102" s="255"/>
      <c r="H102" s="256">
        <f t="shared" si="0"/>
        <v>0</v>
      </c>
      <c r="I102" s="77"/>
      <c r="J102" s="77"/>
      <c r="K102" s="77"/>
      <c r="L102" s="77"/>
      <c r="M102" s="77"/>
      <c r="N102" s="77"/>
      <c r="O102" s="77"/>
      <c r="P102" s="77"/>
      <c r="Q102" s="77"/>
      <c r="R102" s="77"/>
      <c r="S102" s="77"/>
      <c r="T102" s="77"/>
      <c r="U102" s="77"/>
      <c r="V102" s="77"/>
      <c r="W102" s="77"/>
      <c r="X102" s="77"/>
      <c r="Y102" s="77"/>
      <c r="Z102" s="77"/>
    </row>
    <row r="103" spans="1:26" ht="12.75" hidden="1" customHeight="1">
      <c r="A103" s="251">
        <v>100</v>
      </c>
      <c r="B103" s="97"/>
      <c r="C103" s="252"/>
      <c r="D103" s="253"/>
      <c r="E103" s="253"/>
      <c r="F103" s="97"/>
      <c r="G103" s="255"/>
      <c r="H103" s="256">
        <f t="shared" si="0"/>
        <v>0</v>
      </c>
      <c r="I103" s="77"/>
      <c r="J103" s="77"/>
      <c r="K103" s="77"/>
      <c r="L103" s="77"/>
      <c r="M103" s="77"/>
      <c r="N103" s="77"/>
      <c r="O103" s="77"/>
      <c r="P103" s="77"/>
      <c r="Q103" s="77"/>
      <c r="R103" s="77"/>
      <c r="S103" s="77"/>
      <c r="T103" s="77"/>
      <c r="U103" s="77"/>
      <c r="V103" s="77"/>
      <c r="W103" s="77"/>
      <c r="X103" s="77"/>
      <c r="Y103" s="77"/>
      <c r="Z103" s="77"/>
    </row>
    <row r="104" spans="1:26" ht="12.75" hidden="1" customHeight="1">
      <c r="A104" s="251">
        <v>101</v>
      </c>
      <c r="B104" s="97"/>
      <c r="C104" s="252"/>
      <c r="D104" s="253"/>
      <c r="E104" s="253"/>
      <c r="F104" s="97"/>
      <c r="G104" s="255"/>
      <c r="H104" s="256">
        <f t="shared" si="0"/>
        <v>0</v>
      </c>
      <c r="I104" s="77"/>
      <c r="J104" s="77"/>
      <c r="K104" s="77"/>
      <c r="L104" s="77"/>
      <c r="M104" s="77"/>
      <c r="N104" s="77"/>
      <c r="O104" s="77"/>
      <c r="P104" s="77"/>
      <c r="Q104" s="77"/>
      <c r="R104" s="77"/>
      <c r="S104" s="77"/>
      <c r="T104" s="77"/>
      <c r="U104" s="77"/>
      <c r="V104" s="77"/>
      <c r="W104" s="77"/>
      <c r="X104" s="77"/>
      <c r="Y104" s="77"/>
      <c r="Z104" s="77"/>
    </row>
    <row r="105" spans="1:26" ht="12.75" hidden="1" customHeight="1">
      <c r="A105" s="251">
        <v>102</v>
      </c>
      <c r="B105" s="97"/>
      <c r="C105" s="252"/>
      <c r="D105" s="253"/>
      <c r="E105" s="253"/>
      <c r="F105" s="97"/>
      <c r="G105" s="255"/>
      <c r="H105" s="256">
        <f t="shared" si="0"/>
        <v>0</v>
      </c>
      <c r="I105" s="77"/>
      <c r="J105" s="77"/>
      <c r="K105" s="77"/>
      <c r="L105" s="77"/>
      <c r="M105" s="77"/>
      <c r="N105" s="77"/>
      <c r="O105" s="77"/>
      <c r="P105" s="77"/>
      <c r="Q105" s="77"/>
      <c r="R105" s="77"/>
      <c r="S105" s="77"/>
      <c r="T105" s="77"/>
      <c r="U105" s="77"/>
      <c r="V105" s="77"/>
      <c r="W105" s="77"/>
      <c r="X105" s="77"/>
      <c r="Y105" s="77"/>
      <c r="Z105" s="77"/>
    </row>
    <row r="106" spans="1:26" ht="12.75" hidden="1" customHeight="1">
      <c r="A106" s="251">
        <v>103</v>
      </c>
      <c r="B106" s="97"/>
      <c r="C106" s="252"/>
      <c r="D106" s="253"/>
      <c r="E106" s="253"/>
      <c r="F106" s="97"/>
      <c r="G106" s="255"/>
      <c r="H106" s="256">
        <f t="shared" si="0"/>
        <v>0</v>
      </c>
      <c r="I106" s="77"/>
      <c r="J106" s="77"/>
      <c r="K106" s="77"/>
      <c r="L106" s="77"/>
      <c r="M106" s="77"/>
      <c r="N106" s="77"/>
      <c r="O106" s="77"/>
      <c r="P106" s="77"/>
      <c r="Q106" s="77"/>
      <c r="R106" s="77"/>
      <c r="S106" s="77"/>
      <c r="T106" s="77"/>
      <c r="U106" s="77"/>
      <c r="V106" s="77"/>
      <c r="W106" s="77"/>
      <c r="X106" s="77"/>
      <c r="Y106" s="77"/>
      <c r="Z106" s="77"/>
    </row>
    <row r="107" spans="1:26" ht="12.75" hidden="1" customHeight="1">
      <c r="A107" s="251">
        <v>104</v>
      </c>
      <c r="B107" s="97"/>
      <c r="C107" s="252"/>
      <c r="D107" s="253"/>
      <c r="E107" s="253"/>
      <c r="F107" s="97"/>
      <c r="G107" s="255"/>
      <c r="H107" s="256">
        <f t="shared" si="0"/>
        <v>0</v>
      </c>
      <c r="I107" s="77"/>
      <c r="J107" s="77"/>
      <c r="K107" s="77"/>
      <c r="L107" s="77"/>
      <c r="M107" s="77"/>
      <c r="N107" s="77"/>
      <c r="O107" s="77"/>
      <c r="P107" s="77"/>
      <c r="Q107" s="77"/>
      <c r="R107" s="77"/>
      <c r="S107" s="77"/>
      <c r="T107" s="77"/>
      <c r="U107" s="77"/>
      <c r="V107" s="77"/>
      <c r="W107" s="77"/>
      <c r="X107" s="77"/>
      <c r="Y107" s="77"/>
      <c r="Z107" s="77"/>
    </row>
    <row r="108" spans="1:26" ht="12.75" hidden="1" customHeight="1">
      <c r="A108" s="251">
        <v>105</v>
      </c>
      <c r="B108" s="97"/>
      <c r="C108" s="252"/>
      <c r="D108" s="253"/>
      <c r="E108" s="253"/>
      <c r="F108" s="97"/>
      <c r="G108" s="255"/>
      <c r="H108" s="256">
        <f t="shared" si="0"/>
        <v>0</v>
      </c>
      <c r="I108" s="77"/>
      <c r="J108" s="77"/>
      <c r="K108" s="77"/>
      <c r="L108" s="77"/>
      <c r="M108" s="77"/>
      <c r="N108" s="77"/>
      <c r="O108" s="77"/>
      <c r="P108" s="77"/>
      <c r="Q108" s="77"/>
      <c r="R108" s="77"/>
      <c r="S108" s="77"/>
      <c r="T108" s="77"/>
      <c r="U108" s="77"/>
      <c r="V108" s="77"/>
      <c r="W108" s="77"/>
      <c r="X108" s="77"/>
      <c r="Y108" s="77"/>
      <c r="Z108" s="77"/>
    </row>
    <row r="109" spans="1:26" ht="12.75" hidden="1" customHeight="1">
      <c r="A109" s="251">
        <v>106</v>
      </c>
      <c r="B109" s="97"/>
      <c r="C109" s="252"/>
      <c r="D109" s="253"/>
      <c r="E109" s="253"/>
      <c r="F109" s="97"/>
      <c r="G109" s="255"/>
      <c r="H109" s="256">
        <f t="shared" si="0"/>
        <v>0</v>
      </c>
      <c r="I109" s="77"/>
      <c r="J109" s="77"/>
      <c r="K109" s="77"/>
      <c r="L109" s="77"/>
      <c r="M109" s="77"/>
      <c r="N109" s="77"/>
      <c r="O109" s="77"/>
      <c r="P109" s="77"/>
      <c r="Q109" s="77"/>
      <c r="R109" s="77"/>
      <c r="S109" s="77"/>
      <c r="T109" s="77"/>
      <c r="U109" s="77"/>
      <c r="V109" s="77"/>
      <c r="W109" s="77"/>
      <c r="X109" s="77"/>
      <c r="Y109" s="77"/>
      <c r="Z109" s="77"/>
    </row>
    <row r="110" spans="1:26" ht="12.75" hidden="1" customHeight="1">
      <c r="A110" s="251">
        <v>107</v>
      </c>
      <c r="B110" s="97"/>
      <c r="C110" s="252"/>
      <c r="D110" s="253"/>
      <c r="E110" s="253"/>
      <c r="F110" s="97"/>
      <c r="G110" s="255"/>
      <c r="H110" s="256">
        <f t="shared" si="0"/>
        <v>0</v>
      </c>
      <c r="I110" s="77"/>
      <c r="J110" s="77"/>
      <c r="K110" s="77"/>
      <c r="L110" s="77"/>
      <c r="M110" s="77"/>
      <c r="N110" s="77"/>
      <c r="O110" s="77"/>
      <c r="P110" s="77"/>
      <c r="Q110" s="77"/>
      <c r="R110" s="77"/>
      <c r="S110" s="77"/>
      <c r="T110" s="77"/>
      <c r="U110" s="77"/>
      <c r="V110" s="77"/>
      <c r="W110" s="77"/>
      <c r="X110" s="77"/>
      <c r="Y110" s="77"/>
      <c r="Z110" s="77"/>
    </row>
    <row r="111" spans="1:26" ht="12.75" hidden="1" customHeight="1">
      <c r="A111" s="251">
        <v>108</v>
      </c>
      <c r="B111" s="97"/>
      <c r="C111" s="252"/>
      <c r="D111" s="253"/>
      <c r="E111" s="253"/>
      <c r="F111" s="97"/>
      <c r="G111" s="255"/>
      <c r="H111" s="256">
        <f t="shared" si="0"/>
        <v>0</v>
      </c>
      <c r="I111" s="77"/>
      <c r="J111" s="77"/>
      <c r="K111" s="77"/>
      <c r="L111" s="77"/>
      <c r="M111" s="77"/>
      <c r="N111" s="77"/>
      <c r="O111" s="77"/>
      <c r="P111" s="77"/>
      <c r="Q111" s="77"/>
      <c r="R111" s="77"/>
      <c r="S111" s="77"/>
      <c r="T111" s="77"/>
      <c r="U111" s="77"/>
      <c r="V111" s="77"/>
      <c r="W111" s="77"/>
      <c r="X111" s="77"/>
      <c r="Y111" s="77"/>
      <c r="Z111" s="77"/>
    </row>
    <row r="112" spans="1:26" ht="12.75" hidden="1" customHeight="1">
      <c r="A112" s="251">
        <v>109</v>
      </c>
      <c r="B112" s="97"/>
      <c r="C112" s="252"/>
      <c r="D112" s="253"/>
      <c r="E112" s="253"/>
      <c r="F112" s="97"/>
      <c r="G112" s="255"/>
      <c r="H112" s="256">
        <f t="shared" si="0"/>
        <v>0</v>
      </c>
      <c r="I112" s="77"/>
      <c r="J112" s="77"/>
      <c r="K112" s="77"/>
      <c r="L112" s="77"/>
      <c r="M112" s="77"/>
      <c r="N112" s="77"/>
      <c r="O112" s="77"/>
      <c r="P112" s="77"/>
      <c r="Q112" s="77"/>
      <c r="R112" s="77"/>
      <c r="S112" s="77"/>
      <c r="T112" s="77"/>
      <c r="U112" s="77"/>
      <c r="V112" s="77"/>
      <c r="W112" s="77"/>
      <c r="X112" s="77"/>
      <c r="Y112" s="77"/>
      <c r="Z112" s="77"/>
    </row>
    <row r="113" spans="1:26" ht="12.75" hidden="1" customHeight="1">
      <c r="A113" s="251">
        <v>110</v>
      </c>
      <c r="B113" s="97"/>
      <c r="C113" s="252"/>
      <c r="D113" s="253"/>
      <c r="E113" s="253"/>
      <c r="F113" s="97"/>
      <c r="G113" s="255"/>
      <c r="H113" s="256">
        <f t="shared" si="0"/>
        <v>0</v>
      </c>
      <c r="I113" s="77"/>
      <c r="J113" s="77"/>
      <c r="K113" s="77"/>
      <c r="L113" s="77"/>
      <c r="M113" s="77"/>
      <c r="N113" s="77"/>
      <c r="O113" s="77"/>
      <c r="P113" s="77"/>
      <c r="Q113" s="77"/>
      <c r="R113" s="77"/>
      <c r="S113" s="77"/>
      <c r="T113" s="77"/>
      <c r="U113" s="77"/>
      <c r="V113" s="77"/>
      <c r="W113" s="77"/>
      <c r="X113" s="77"/>
      <c r="Y113" s="77"/>
      <c r="Z113" s="77"/>
    </row>
    <row r="114" spans="1:26" ht="12.75" hidden="1" customHeight="1">
      <c r="A114" s="251">
        <v>111</v>
      </c>
      <c r="B114" s="97"/>
      <c r="C114" s="252"/>
      <c r="D114" s="253"/>
      <c r="E114" s="253"/>
      <c r="F114" s="97"/>
      <c r="G114" s="255"/>
      <c r="H114" s="256">
        <f t="shared" si="0"/>
        <v>0</v>
      </c>
      <c r="I114" s="77"/>
      <c r="J114" s="77"/>
      <c r="K114" s="77"/>
      <c r="L114" s="77"/>
      <c r="M114" s="77"/>
      <c r="N114" s="77"/>
      <c r="O114" s="77"/>
      <c r="P114" s="77"/>
      <c r="Q114" s="77"/>
      <c r="R114" s="77"/>
      <c r="S114" s="77"/>
      <c r="T114" s="77"/>
      <c r="U114" s="77"/>
      <c r="V114" s="77"/>
      <c r="W114" s="77"/>
      <c r="X114" s="77"/>
      <c r="Y114" s="77"/>
      <c r="Z114" s="77"/>
    </row>
    <row r="115" spans="1:26" ht="12.75" hidden="1" customHeight="1">
      <c r="A115" s="251">
        <v>112</v>
      </c>
      <c r="B115" s="97"/>
      <c r="C115" s="252"/>
      <c r="D115" s="253"/>
      <c r="E115" s="253"/>
      <c r="F115" s="97"/>
      <c r="G115" s="255"/>
      <c r="H115" s="256">
        <f t="shared" si="0"/>
        <v>0</v>
      </c>
      <c r="I115" s="77"/>
      <c r="J115" s="77"/>
      <c r="K115" s="77"/>
      <c r="L115" s="77"/>
      <c r="M115" s="77"/>
      <c r="N115" s="77"/>
      <c r="O115" s="77"/>
      <c r="P115" s="77"/>
      <c r="Q115" s="77"/>
      <c r="R115" s="77"/>
      <c r="S115" s="77"/>
      <c r="T115" s="77"/>
      <c r="U115" s="77"/>
      <c r="V115" s="77"/>
      <c r="W115" s="77"/>
      <c r="X115" s="77"/>
      <c r="Y115" s="77"/>
      <c r="Z115" s="77"/>
    </row>
    <row r="116" spans="1:26" ht="12.75" hidden="1" customHeight="1">
      <c r="A116" s="251">
        <v>113</v>
      </c>
      <c r="B116" s="97"/>
      <c r="C116" s="252"/>
      <c r="D116" s="253"/>
      <c r="E116" s="253"/>
      <c r="F116" s="97"/>
      <c r="G116" s="255"/>
      <c r="H116" s="256">
        <f t="shared" si="0"/>
        <v>0</v>
      </c>
      <c r="I116" s="77"/>
      <c r="J116" s="77"/>
      <c r="K116" s="77"/>
      <c r="L116" s="77"/>
      <c r="M116" s="77"/>
      <c r="N116" s="77"/>
      <c r="O116" s="77"/>
      <c r="P116" s="77"/>
      <c r="Q116" s="77"/>
      <c r="R116" s="77"/>
      <c r="S116" s="77"/>
      <c r="T116" s="77"/>
      <c r="U116" s="77"/>
      <c r="V116" s="77"/>
      <c r="W116" s="77"/>
      <c r="X116" s="77"/>
      <c r="Y116" s="77"/>
      <c r="Z116" s="77"/>
    </row>
    <row r="117" spans="1:26" ht="12.75" hidden="1" customHeight="1">
      <c r="A117" s="251">
        <v>114</v>
      </c>
      <c r="B117" s="97"/>
      <c r="C117" s="252"/>
      <c r="D117" s="253"/>
      <c r="E117" s="253"/>
      <c r="F117" s="97"/>
      <c r="G117" s="255"/>
      <c r="H117" s="256">
        <f t="shared" si="0"/>
        <v>0</v>
      </c>
      <c r="I117" s="77"/>
      <c r="J117" s="77"/>
      <c r="K117" s="77"/>
      <c r="L117" s="77"/>
      <c r="M117" s="77"/>
      <c r="N117" s="77"/>
      <c r="O117" s="77"/>
      <c r="P117" s="77"/>
      <c r="Q117" s="77"/>
      <c r="R117" s="77"/>
      <c r="S117" s="77"/>
      <c r="T117" s="77"/>
      <c r="U117" s="77"/>
      <c r="V117" s="77"/>
      <c r="W117" s="77"/>
      <c r="X117" s="77"/>
      <c r="Y117" s="77"/>
      <c r="Z117" s="77"/>
    </row>
    <row r="118" spans="1:26" ht="12.75" hidden="1" customHeight="1">
      <c r="A118" s="251">
        <v>115</v>
      </c>
      <c r="B118" s="97"/>
      <c r="C118" s="252"/>
      <c r="D118" s="253"/>
      <c r="E118" s="253"/>
      <c r="F118" s="97"/>
      <c r="G118" s="255"/>
      <c r="H118" s="256">
        <f t="shared" si="0"/>
        <v>0</v>
      </c>
      <c r="I118" s="77"/>
      <c r="J118" s="77"/>
      <c r="K118" s="77"/>
      <c r="L118" s="77"/>
      <c r="M118" s="77"/>
      <c r="N118" s="77"/>
      <c r="O118" s="77"/>
      <c r="P118" s="77"/>
      <c r="Q118" s="77"/>
      <c r="R118" s="77"/>
      <c r="S118" s="77"/>
      <c r="T118" s="77"/>
      <c r="U118" s="77"/>
      <c r="V118" s="77"/>
      <c r="W118" s="77"/>
      <c r="X118" s="77"/>
      <c r="Y118" s="77"/>
      <c r="Z118" s="77"/>
    </row>
    <row r="119" spans="1:26" ht="12.75" hidden="1" customHeight="1">
      <c r="A119" s="251">
        <v>116</v>
      </c>
      <c r="B119" s="97"/>
      <c r="C119" s="252"/>
      <c r="D119" s="253"/>
      <c r="E119" s="253"/>
      <c r="F119" s="97"/>
      <c r="G119" s="255"/>
      <c r="H119" s="256">
        <f t="shared" si="0"/>
        <v>0</v>
      </c>
      <c r="I119" s="77"/>
      <c r="J119" s="77"/>
      <c r="K119" s="77"/>
      <c r="L119" s="77"/>
      <c r="M119" s="77"/>
      <c r="N119" s="77"/>
      <c r="O119" s="77"/>
      <c r="P119" s="77"/>
      <c r="Q119" s="77"/>
      <c r="R119" s="77"/>
      <c r="S119" s="77"/>
      <c r="T119" s="77"/>
      <c r="U119" s="77"/>
      <c r="V119" s="77"/>
      <c r="W119" s="77"/>
      <c r="X119" s="77"/>
      <c r="Y119" s="77"/>
      <c r="Z119" s="77"/>
    </row>
    <row r="120" spans="1:26" ht="12.75" hidden="1" customHeight="1">
      <c r="A120" s="251">
        <v>117</v>
      </c>
      <c r="B120" s="97"/>
      <c r="C120" s="252"/>
      <c r="D120" s="253"/>
      <c r="E120" s="253"/>
      <c r="F120" s="97"/>
      <c r="G120" s="255"/>
      <c r="H120" s="256">
        <f t="shared" si="0"/>
        <v>0</v>
      </c>
      <c r="I120" s="77"/>
      <c r="J120" s="77"/>
      <c r="K120" s="77"/>
      <c r="L120" s="77"/>
      <c r="M120" s="77"/>
      <c r="N120" s="77"/>
      <c r="O120" s="77"/>
      <c r="P120" s="77"/>
      <c r="Q120" s="77"/>
      <c r="R120" s="77"/>
      <c r="S120" s="77"/>
      <c r="T120" s="77"/>
      <c r="U120" s="77"/>
      <c r="V120" s="77"/>
      <c r="W120" s="77"/>
      <c r="X120" s="77"/>
      <c r="Y120" s="77"/>
      <c r="Z120" s="77"/>
    </row>
    <row r="121" spans="1:26" ht="12.75" hidden="1" customHeight="1">
      <c r="A121" s="251">
        <v>118</v>
      </c>
      <c r="B121" s="97"/>
      <c r="C121" s="252"/>
      <c r="D121" s="253"/>
      <c r="E121" s="253"/>
      <c r="F121" s="97"/>
      <c r="G121" s="255"/>
      <c r="H121" s="256">
        <f t="shared" si="0"/>
        <v>0</v>
      </c>
      <c r="I121" s="77"/>
      <c r="J121" s="77"/>
      <c r="K121" s="77"/>
      <c r="L121" s="77"/>
      <c r="M121" s="77"/>
      <c r="N121" s="77"/>
      <c r="O121" s="77"/>
      <c r="P121" s="77"/>
      <c r="Q121" s="77"/>
      <c r="R121" s="77"/>
      <c r="S121" s="77"/>
      <c r="T121" s="77"/>
      <c r="U121" s="77"/>
      <c r="V121" s="77"/>
      <c r="W121" s="77"/>
      <c r="X121" s="77"/>
      <c r="Y121" s="77"/>
      <c r="Z121" s="77"/>
    </row>
    <row r="122" spans="1:26" ht="12.75" hidden="1" customHeight="1">
      <c r="A122" s="251">
        <v>119</v>
      </c>
      <c r="B122" s="97"/>
      <c r="C122" s="252"/>
      <c r="D122" s="253"/>
      <c r="E122" s="253"/>
      <c r="F122" s="97"/>
      <c r="G122" s="255"/>
      <c r="H122" s="256">
        <f t="shared" si="0"/>
        <v>0</v>
      </c>
      <c r="I122" s="77"/>
      <c r="J122" s="77"/>
      <c r="K122" s="77"/>
      <c r="L122" s="77"/>
      <c r="M122" s="77"/>
      <c r="N122" s="77"/>
      <c r="O122" s="77"/>
      <c r="P122" s="77"/>
      <c r="Q122" s="77"/>
      <c r="R122" s="77"/>
      <c r="S122" s="77"/>
      <c r="T122" s="77"/>
      <c r="U122" s="77"/>
      <c r="V122" s="77"/>
      <c r="W122" s="77"/>
      <c r="X122" s="77"/>
      <c r="Y122" s="77"/>
      <c r="Z122" s="77"/>
    </row>
    <row r="123" spans="1:26" ht="12.75" hidden="1" customHeight="1">
      <c r="A123" s="251">
        <v>120</v>
      </c>
      <c r="B123" s="97"/>
      <c r="C123" s="252"/>
      <c r="D123" s="253"/>
      <c r="E123" s="253"/>
      <c r="F123" s="97"/>
      <c r="G123" s="255"/>
      <c r="H123" s="256">
        <f t="shared" si="0"/>
        <v>0</v>
      </c>
      <c r="I123" s="77"/>
      <c r="J123" s="77"/>
      <c r="K123" s="77"/>
      <c r="L123" s="77"/>
      <c r="M123" s="77"/>
      <c r="N123" s="77"/>
      <c r="O123" s="77"/>
      <c r="P123" s="77"/>
      <c r="Q123" s="77"/>
      <c r="R123" s="77"/>
      <c r="S123" s="77"/>
      <c r="T123" s="77"/>
      <c r="U123" s="77"/>
      <c r="V123" s="77"/>
      <c r="W123" s="77"/>
      <c r="X123" s="77"/>
      <c r="Y123" s="77"/>
      <c r="Z123" s="77"/>
    </row>
    <row r="124" spans="1:26" ht="12.75" hidden="1" customHeight="1">
      <c r="A124" s="251">
        <v>121</v>
      </c>
      <c r="B124" s="97"/>
      <c r="C124" s="252"/>
      <c r="D124" s="253"/>
      <c r="E124" s="253"/>
      <c r="F124" s="97"/>
      <c r="G124" s="255"/>
      <c r="H124" s="256">
        <f t="shared" si="0"/>
        <v>0</v>
      </c>
      <c r="I124" s="77"/>
      <c r="J124" s="77"/>
      <c r="K124" s="77"/>
      <c r="L124" s="77"/>
      <c r="M124" s="77"/>
      <c r="N124" s="77"/>
      <c r="O124" s="77"/>
      <c r="P124" s="77"/>
      <c r="Q124" s="77"/>
      <c r="R124" s="77"/>
      <c r="S124" s="77"/>
      <c r="T124" s="77"/>
      <c r="U124" s="77"/>
      <c r="V124" s="77"/>
      <c r="W124" s="77"/>
      <c r="X124" s="77"/>
      <c r="Y124" s="77"/>
      <c r="Z124" s="77"/>
    </row>
    <row r="125" spans="1:26" ht="12.75" hidden="1" customHeight="1">
      <c r="A125" s="251">
        <v>122</v>
      </c>
      <c r="B125" s="97"/>
      <c r="C125" s="252"/>
      <c r="D125" s="253"/>
      <c r="E125" s="253"/>
      <c r="F125" s="97"/>
      <c r="G125" s="255"/>
      <c r="H125" s="256">
        <f t="shared" si="0"/>
        <v>0</v>
      </c>
      <c r="I125" s="77"/>
      <c r="J125" s="77"/>
      <c r="K125" s="77"/>
      <c r="L125" s="77"/>
      <c r="M125" s="77"/>
      <c r="N125" s="77"/>
      <c r="O125" s="77"/>
      <c r="P125" s="77"/>
      <c r="Q125" s="77"/>
      <c r="R125" s="77"/>
      <c r="S125" s="77"/>
      <c r="T125" s="77"/>
      <c r="U125" s="77"/>
      <c r="V125" s="77"/>
      <c r="W125" s="77"/>
      <c r="X125" s="77"/>
      <c r="Y125" s="77"/>
      <c r="Z125" s="77"/>
    </row>
    <row r="126" spans="1:26" ht="12.75" hidden="1" customHeight="1">
      <c r="A126" s="251">
        <v>123</v>
      </c>
      <c r="B126" s="97"/>
      <c r="C126" s="252"/>
      <c r="D126" s="253"/>
      <c r="E126" s="253"/>
      <c r="F126" s="97"/>
      <c r="G126" s="255"/>
      <c r="H126" s="256">
        <f t="shared" si="0"/>
        <v>0</v>
      </c>
      <c r="I126" s="77"/>
      <c r="J126" s="77"/>
      <c r="K126" s="77"/>
      <c r="L126" s="77"/>
      <c r="M126" s="77"/>
      <c r="N126" s="77"/>
      <c r="O126" s="77"/>
      <c r="P126" s="77"/>
      <c r="Q126" s="77"/>
      <c r="R126" s="77"/>
      <c r="S126" s="77"/>
      <c r="T126" s="77"/>
      <c r="U126" s="77"/>
      <c r="V126" s="77"/>
      <c r="W126" s="77"/>
      <c r="X126" s="77"/>
      <c r="Y126" s="77"/>
      <c r="Z126" s="77"/>
    </row>
    <row r="127" spans="1:26" ht="12.75" hidden="1" customHeight="1">
      <c r="A127" s="251">
        <v>124</v>
      </c>
      <c r="B127" s="97"/>
      <c r="C127" s="252"/>
      <c r="D127" s="253"/>
      <c r="E127" s="253"/>
      <c r="F127" s="97"/>
      <c r="G127" s="255"/>
      <c r="H127" s="256">
        <f t="shared" si="0"/>
        <v>0</v>
      </c>
      <c r="I127" s="77"/>
      <c r="J127" s="77"/>
      <c r="K127" s="77"/>
      <c r="L127" s="77"/>
      <c r="M127" s="77"/>
      <c r="N127" s="77"/>
      <c r="O127" s="77"/>
      <c r="P127" s="77"/>
      <c r="Q127" s="77"/>
      <c r="R127" s="77"/>
      <c r="S127" s="77"/>
      <c r="T127" s="77"/>
      <c r="U127" s="77"/>
      <c r="V127" s="77"/>
      <c r="W127" s="77"/>
      <c r="X127" s="77"/>
      <c r="Y127" s="77"/>
      <c r="Z127" s="77"/>
    </row>
    <row r="128" spans="1:26" ht="12.75" hidden="1" customHeight="1">
      <c r="A128" s="251">
        <v>125</v>
      </c>
      <c r="B128" s="97"/>
      <c r="C128" s="252"/>
      <c r="D128" s="253"/>
      <c r="E128" s="253"/>
      <c r="F128" s="97"/>
      <c r="G128" s="255"/>
      <c r="H128" s="256">
        <f t="shared" si="0"/>
        <v>0</v>
      </c>
      <c r="I128" s="77"/>
      <c r="J128" s="77"/>
      <c r="K128" s="77"/>
      <c r="L128" s="77"/>
      <c r="M128" s="77"/>
      <c r="N128" s="77"/>
      <c r="O128" s="77"/>
      <c r="P128" s="77"/>
      <c r="Q128" s="77"/>
      <c r="R128" s="77"/>
      <c r="S128" s="77"/>
      <c r="T128" s="77"/>
      <c r="U128" s="77"/>
      <c r="V128" s="77"/>
      <c r="W128" s="77"/>
      <c r="X128" s="77"/>
      <c r="Y128" s="77"/>
      <c r="Z128" s="77"/>
    </row>
    <row r="129" spans="1:26" ht="12.75" hidden="1" customHeight="1">
      <c r="A129" s="251">
        <v>126</v>
      </c>
      <c r="B129" s="97"/>
      <c r="C129" s="252"/>
      <c r="D129" s="253"/>
      <c r="E129" s="253"/>
      <c r="F129" s="97"/>
      <c r="G129" s="255"/>
      <c r="H129" s="256">
        <f t="shared" si="0"/>
        <v>0</v>
      </c>
      <c r="I129" s="77"/>
      <c r="J129" s="77"/>
      <c r="K129" s="77"/>
      <c r="L129" s="77"/>
      <c r="M129" s="77"/>
      <c r="N129" s="77"/>
      <c r="O129" s="77"/>
      <c r="P129" s="77"/>
      <c r="Q129" s="77"/>
      <c r="R129" s="77"/>
      <c r="S129" s="77"/>
      <c r="T129" s="77"/>
      <c r="U129" s="77"/>
      <c r="V129" s="77"/>
      <c r="W129" s="77"/>
      <c r="X129" s="77"/>
      <c r="Y129" s="77"/>
      <c r="Z129" s="77"/>
    </row>
    <row r="130" spans="1:26" ht="12.75" hidden="1" customHeight="1">
      <c r="A130" s="251">
        <v>127</v>
      </c>
      <c r="B130" s="97"/>
      <c r="C130" s="252"/>
      <c r="D130" s="253"/>
      <c r="E130" s="253"/>
      <c r="F130" s="97"/>
      <c r="G130" s="255"/>
      <c r="H130" s="256">
        <f t="shared" si="0"/>
        <v>0</v>
      </c>
      <c r="I130" s="77"/>
      <c r="J130" s="77"/>
      <c r="K130" s="77"/>
      <c r="L130" s="77"/>
      <c r="M130" s="77"/>
      <c r="N130" s="77"/>
      <c r="O130" s="77"/>
      <c r="P130" s="77"/>
      <c r="Q130" s="77"/>
      <c r="R130" s="77"/>
      <c r="S130" s="77"/>
      <c r="T130" s="77"/>
      <c r="U130" s="77"/>
      <c r="V130" s="77"/>
      <c r="W130" s="77"/>
      <c r="X130" s="77"/>
      <c r="Y130" s="77"/>
      <c r="Z130" s="77"/>
    </row>
    <row r="131" spans="1:26" ht="12.75" hidden="1" customHeight="1">
      <c r="A131" s="251">
        <v>128</v>
      </c>
      <c r="B131" s="97"/>
      <c r="C131" s="252"/>
      <c r="D131" s="253"/>
      <c r="E131" s="253"/>
      <c r="F131" s="97"/>
      <c r="G131" s="255"/>
      <c r="H131" s="256">
        <f t="shared" si="0"/>
        <v>0</v>
      </c>
      <c r="I131" s="77"/>
      <c r="J131" s="77"/>
      <c r="K131" s="77"/>
      <c r="L131" s="77"/>
      <c r="M131" s="77"/>
      <c r="N131" s="77"/>
      <c r="O131" s="77"/>
      <c r="P131" s="77"/>
      <c r="Q131" s="77"/>
      <c r="R131" s="77"/>
      <c r="S131" s="77"/>
      <c r="T131" s="77"/>
      <c r="U131" s="77"/>
      <c r="V131" s="77"/>
      <c r="W131" s="77"/>
      <c r="X131" s="77"/>
      <c r="Y131" s="77"/>
      <c r="Z131" s="77"/>
    </row>
    <row r="132" spans="1:26" ht="12.75" hidden="1" customHeight="1">
      <c r="A132" s="251">
        <v>129</v>
      </c>
      <c r="B132" s="97"/>
      <c r="C132" s="252"/>
      <c r="D132" s="253"/>
      <c r="E132" s="253"/>
      <c r="F132" s="97"/>
      <c r="G132" s="255"/>
      <c r="H132" s="256">
        <f t="shared" si="0"/>
        <v>0</v>
      </c>
      <c r="I132" s="77"/>
      <c r="J132" s="77"/>
      <c r="K132" s="77"/>
      <c r="L132" s="77"/>
      <c r="M132" s="77"/>
      <c r="N132" s="77"/>
      <c r="O132" s="77"/>
      <c r="P132" s="77"/>
      <c r="Q132" s="77"/>
      <c r="R132" s="77"/>
      <c r="S132" s="77"/>
      <c r="T132" s="77"/>
      <c r="U132" s="77"/>
      <c r="V132" s="77"/>
      <c r="W132" s="77"/>
      <c r="X132" s="77"/>
      <c r="Y132" s="77"/>
      <c r="Z132" s="77"/>
    </row>
    <row r="133" spans="1:26" ht="12.75" hidden="1" customHeight="1">
      <c r="A133" s="251">
        <v>130</v>
      </c>
      <c r="B133" s="97"/>
      <c r="C133" s="252"/>
      <c r="D133" s="253"/>
      <c r="E133" s="253"/>
      <c r="F133" s="97"/>
      <c r="G133" s="255"/>
      <c r="H133" s="256">
        <f t="shared" si="0"/>
        <v>0</v>
      </c>
      <c r="I133" s="77"/>
      <c r="J133" s="77"/>
      <c r="K133" s="77"/>
      <c r="L133" s="77"/>
      <c r="M133" s="77"/>
      <c r="N133" s="77"/>
      <c r="O133" s="77"/>
      <c r="P133" s="77"/>
      <c r="Q133" s="77"/>
      <c r="R133" s="77"/>
      <c r="S133" s="77"/>
      <c r="T133" s="77"/>
      <c r="U133" s="77"/>
      <c r="V133" s="77"/>
      <c r="W133" s="77"/>
      <c r="X133" s="77"/>
      <c r="Y133" s="77"/>
      <c r="Z133" s="77"/>
    </row>
    <row r="134" spans="1:26" ht="12.75" hidden="1" customHeight="1">
      <c r="A134" s="251">
        <v>131</v>
      </c>
      <c r="B134" s="97"/>
      <c r="C134" s="252"/>
      <c r="D134" s="253"/>
      <c r="E134" s="253"/>
      <c r="F134" s="97"/>
      <c r="G134" s="255"/>
      <c r="H134" s="256">
        <f t="shared" si="0"/>
        <v>0</v>
      </c>
      <c r="I134" s="77"/>
      <c r="J134" s="77"/>
      <c r="K134" s="77"/>
      <c r="L134" s="77"/>
      <c r="M134" s="77"/>
      <c r="N134" s="77"/>
      <c r="O134" s="77"/>
      <c r="P134" s="77"/>
      <c r="Q134" s="77"/>
      <c r="R134" s="77"/>
      <c r="S134" s="77"/>
      <c r="T134" s="77"/>
      <c r="U134" s="77"/>
      <c r="V134" s="77"/>
      <c r="W134" s="77"/>
      <c r="X134" s="77"/>
      <c r="Y134" s="77"/>
      <c r="Z134" s="77"/>
    </row>
    <row r="135" spans="1:26" ht="12.75" hidden="1" customHeight="1">
      <c r="A135" s="251">
        <v>132</v>
      </c>
      <c r="B135" s="97"/>
      <c r="C135" s="252"/>
      <c r="D135" s="253"/>
      <c r="E135" s="253"/>
      <c r="F135" s="97"/>
      <c r="G135" s="255"/>
      <c r="H135" s="256">
        <f t="shared" si="0"/>
        <v>0</v>
      </c>
      <c r="I135" s="77"/>
      <c r="J135" s="77"/>
      <c r="K135" s="77"/>
      <c r="L135" s="77"/>
      <c r="M135" s="77"/>
      <c r="N135" s="77"/>
      <c r="O135" s="77"/>
      <c r="P135" s="77"/>
      <c r="Q135" s="77"/>
      <c r="R135" s="77"/>
      <c r="S135" s="77"/>
      <c r="T135" s="77"/>
      <c r="U135" s="77"/>
      <c r="V135" s="77"/>
      <c r="W135" s="77"/>
      <c r="X135" s="77"/>
      <c r="Y135" s="77"/>
      <c r="Z135" s="77"/>
    </row>
    <row r="136" spans="1:26" ht="12.75" hidden="1" customHeight="1">
      <c r="A136" s="251">
        <v>133</v>
      </c>
      <c r="B136" s="97"/>
      <c r="C136" s="252"/>
      <c r="D136" s="253"/>
      <c r="E136" s="253"/>
      <c r="F136" s="97"/>
      <c r="G136" s="255"/>
      <c r="H136" s="256">
        <f t="shared" si="0"/>
        <v>0</v>
      </c>
      <c r="I136" s="77"/>
      <c r="J136" s="77"/>
      <c r="K136" s="77"/>
      <c r="L136" s="77"/>
      <c r="M136" s="77"/>
      <c r="N136" s="77"/>
      <c r="O136" s="77"/>
      <c r="P136" s="77"/>
      <c r="Q136" s="77"/>
      <c r="R136" s="77"/>
      <c r="S136" s="77"/>
      <c r="T136" s="77"/>
      <c r="U136" s="77"/>
      <c r="V136" s="77"/>
      <c r="W136" s="77"/>
      <c r="X136" s="77"/>
      <c r="Y136" s="77"/>
      <c r="Z136" s="77"/>
    </row>
    <row r="137" spans="1:26" ht="12.75" hidden="1" customHeight="1">
      <c r="A137" s="251">
        <v>134</v>
      </c>
      <c r="B137" s="97"/>
      <c r="C137" s="252"/>
      <c r="D137" s="253"/>
      <c r="E137" s="253"/>
      <c r="F137" s="97"/>
      <c r="G137" s="255"/>
      <c r="H137" s="256">
        <f t="shared" si="0"/>
        <v>0</v>
      </c>
      <c r="I137" s="77"/>
      <c r="J137" s="77"/>
      <c r="K137" s="77"/>
      <c r="L137" s="77"/>
      <c r="M137" s="77"/>
      <c r="N137" s="77"/>
      <c r="O137" s="77"/>
      <c r="P137" s="77"/>
      <c r="Q137" s="77"/>
      <c r="R137" s="77"/>
      <c r="S137" s="77"/>
      <c r="T137" s="77"/>
      <c r="U137" s="77"/>
      <c r="V137" s="77"/>
      <c r="W137" s="77"/>
      <c r="X137" s="77"/>
      <c r="Y137" s="77"/>
      <c r="Z137" s="77"/>
    </row>
    <row r="138" spans="1:26" ht="12.75" hidden="1" customHeight="1">
      <c r="A138" s="251">
        <v>135</v>
      </c>
      <c r="B138" s="97"/>
      <c r="C138" s="252"/>
      <c r="D138" s="253"/>
      <c r="E138" s="253"/>
      <c r="F138" s="97"/>
      <c r="G138" s="255"/>
      <c r="H138" s="256">
        <f t="shared" si="0"/>
        <v>0</v>
      </c>
      <c r="I138" s="77"/>
      <c r="J138" s="77"/>
      <c r="K138" s="77"/>
      <c r="L138" s="77"/>
      <c r="M138" s="77"/>
      <c r="N138" s="77"/>
      <c r="O138" s="77"/>
      <c r="P138" s="77"/>
      <c r="Q138" s="77"/>
      <c r="R138" s="77"/>
      <c r="S138" s="77"/>
      <c r="T138" s="77"/>
      <c r="U138" s="77"/>
      <c r="V138" s="77"/>
      <c r="W138" s="77"/>
      <c r="X138" s="77"/>
      <c r="Y138" s="77"/>
      <c r="Z138" s="77"/>
    </row>
    <row r="139" spans="1:26" ht="12.75" hidden="1" customHeight="1">
      <c r="A139" s="251">
        <v>136</v>
      </c>
      <c r="B139" s="97"/>
      <c r="C139" s="252"/>
      <c r="D139" s="253"/>
      <c r="E139" s="253"/>
      <c r="F139" s="97"/>
      <c r="G139" s="255"/>
      <c r="H139" s="256">
        <f t="shared" si="0"/>
        <v>0</v>
      </c>
      <c r="I139" s="77"/>
      <c r="J139" s="77"/>
      <c r="K139" s="77"/>
      <c r="L139" s="77"/>
      <c r="M139" s="77"/>
      <c r="N139" s="77"/>
      <c r="O139" s="77"/>
      <c r="P139" s="77"/>
      <c r="Q139" s="77"/>
      <c r="R139" s="77"/>
      <c r="S139" s="77"/>
      <c r="T139" s="77"/>
      <c r="U139" s="77"/>
      <c r="V139" s="77"/>
      <c r="W139" s="77"/>
      <c r="X139" s="77"/>
      <c r="Y139" s="77"/>
      <c r="Z139" s="77"/>
    </row>
    <row r="140" spans="1:26" ht="12.75" hidden="1" customHeight="1">
      <c r="A140" s="251">
        <v>137</v>
      </c>
      <c r="B140" s="97"/>
      <c r="C140" s="252"/>
      <c r="D140" s="253"/>
      <c r="E140" s="253"/>
      <c r="F140" s="97"/>
      <c r="G140" s="255"/>
      <c r="H140" s="256">
        <f t="shared" si="0"/>
        <v>0</v>
      </c>
      <c r="I140" s="77"/>
      <c r="J140" s="77"/>
      <c r="K140" s="77"/>
      <c r="L140" s="77"/>
      <c r="M140" s="77"/>
      <c r="N140" s="77"/>
      <c r="O140" s="77"/>
      <c r="P140" s="77"/>
      <c r="Q140" s="77"/>
      <c r="R140" s="77"/>
      <c r="S140" s="77"/>
      <c r="T140" s="77"/>
      <c r="U140" s="77"/>
      <c r="V140" s="77"/>
      <c r="W140" s="77"/>
      <c r="X140" s="77"/>
      <c r="Y140" s="77"/>
      <c r="Z140" s="77"/>
    </row>
    <row r="141" spans="1:26" ht="12.75" hidden="1" customHeight="1">
      <c r="A141" s="251">
        <v>138</v>
      </c>
      <c r="B141" s="97"/>
      <c r="C141" s="252"/>
      <c r="D141" s="253"/>
      <c r="E141" s="253"/>
      <c r="F141" s="97"/>
      <c r="G141" s="255"/>
      <c r="H141" s="256">
        <f t="shared" si="0"/>
        <v>0</v>
      </c>
      <c r="I141" s="77"/>
      <c r="J141" s="77"/>
      <c r="K141" s="77"/>
      <c r="L141" s="77"/>
      <c r="M141" s="77"/>
      <c r="N141" s="77"/>
      <c r="O141" s="77"/>
      <c r="P141" s="77"/>
      <c r="Q141" s="77"/>
      <c r="R141" s="77"/>
      <c r="S141" s="77"/>
      <c r="T141" s="77"/>
      <c r="U141" s="77"/>
      <c r="V141" s="77"/>
      <c r="W141" s="77"/>
      <c r="X141" s="77"/>
      <c r="Y141" s="77"/>
      <c r="Z141" s="77"/>
    </row>
    <row r="142" spans="1:26" ht="12.75" hidden="1" customHeight="1">
      <c r="A142" s="251">
        <v>139</v>
      </c>
      <c r="B142" s="97"/>
      <c r="C142" s="252"/>
      <c r="D142" s="253"/>
      <c r="E142" s="253"/>
      <c r="F142" s="97"/>
      <c r="G142" s="255"/>
      <c r="H142" s="256">
        <f t="shared" si="0"/>
        <v>0</v>
      </c>
      <c r="I142" s="77"/>
      <c r="J142" s="77"/>
      <c r="K142" s="77"/>
      <c r="L142" s="77"/>
      <c r="M142" s="77"/>
      <c r="N142" s="77"/>
      <c r="O142" s="77"/>
      <c r="P142" s="77"/>
      <c r="Q142" s="77"/>
      <c r="R142" s="77"/>
      <c r="S142" s="77"/>
      <c r="T142" s="77"/>
      <c r="U142" s="77"/>
      <c r="V142" s="77"/>
      <c r="W142" s="77"/>
      <c r="X142" s="77"/>
      <c r="Y142" s="77"/>
      <c r="Z142" s="77"/>
    </row>
    <row r="143" spans="1:26" ht="12.75" hidden="1" customHeight="1">
      <c r="A143" s="251">
        <v>140</v>
      </c>
      <c r="B143" s="97"/>
      <c r="C143" s="252"/>
      <c r="D143" s="253"/>
      <c r="E143" s="253"/>
      <c r="F143" s="97"/>
      <c r="G143" s="255"/>
      <c r="H143" s="256">
        <f t="shared" si="0"/>
        <v>0</v>
      </c>
      <c r="I143" s="77"/>
      <c r="J143" s="77"/>
      <c r="K143" s="77"/>
      <c r="L143" s="77"/>
      <c r="M143" s="77"/>
      <c r="N143" s="77"/>
      <c r="O143" s="77"/>
      <c r="P143" s="77"/>
      <c r="Q143" s="77"/>
      <c r="R143" s="77"/>
      <c r="S143" s="77"/>
      <c r="T143" s="77"/>
      <c r="U143" s="77"/>
      <c r="V143" s="77"/>
      <c r="W143" s="77"/>
      <c r="X143" s="77"/>
      <c r="Y143" s="77"/>
      <c r="Z143" s="77"/>
    </row>
    <row r="144" spans="1:26" ht="12.75" hidden="1" customHeight="1">
      <c r="A144" s="251">
        <v>141</v>
      </c>
      <c r="B144" s="97"/>
      <c r="C144" s="252"/>
      <c r="D144" s="253"/>
      <c r="E144" s="253"/>
      <c r="F144" s="97"/>
      <c r="G144" s="255"/>
      <c r="H144" s="256">
        <f t="shared" si="0"/>
        <v>0</v>
      </c>
      <c r="I144" s="77"/>
      <c r="J144" s="77"/>
      <c r="K144" s="77"/>
      <c r="L144" s="77"/>
      <c r="M144" s="77"/>
      <c r="N144" s="77"/>
      <c r="O144" s="77"/>
      <c r="P144" s="77"/>
      <c r="Q144" s="77"/>
      <c r="R144" s="77"/>
      <c r="S144" s="77"/>
      <c r="T144" s="77"/>
      <c r="U144" s="77"/>
      <c r="V144" s="77"/>
      <c r="W144" s="77"/>
      <c r="X144" s="77"/>
      <c r="Y144" s="77"/>
      <c r="Z144" s="77"/>
    </row>
    <row r="145" spans="1:26" ht="12.75" hidden="1" customHeight="1">
      <c r="A145" s="251">
        <v>142</v>
      </c>
      <c r="B145" s="97"/>
      <c r="C145" s="252"/>
      <c r="D145" s="253"/>
      <c r="E145" s="253"/>
      <c r="F145" s="97"/>
      <c r="G145" s="255"/>
      <c r="H145" s="256">
        <f t="shared" si="0"/>
        <v>0</v>
      </c>
      <c r="I145" s="77"/>
      <c r="J145" s="77"/>
      <c r="K145" s="77"/>
      <c r="L145" s="77"/>
      <c r="M145" s="77"/>
      <c r="N145" s="77"/>
      <c r="O145" s="77"/>
      <c r="P145" s="77"/>
      <c r="Q145" s="77"/>
      <c r="R145" s="77"/>
      <c r="S145" s="77"/>
      <c r="T145" s="77"/>
      <c r="U145" s="77"/>
      <c r="V145" s="77"/>
      <c r="W145" s="77"/>
      <c r="X145" s="77"/>
      <c r="Y145" s="77"/>
      <c r="Z145" s="77"/>
    </row>
    <row r="146" spans="1:26" ht="12.75" hidden="1" customHeight="1">
      <c r="A146" s="251">
        <v>143</v>
      </c>
      <c r="B146" s="97"/>
      <c r="C146" s="252"/>
      <c r="D146" s="253"/>
      <c r="E146" s="253"/>
      <c r="F146" s="97"/>
      <c r="G146" s="255"/>
      <c r="H146" s="256">
        <f t="shared" si="0"/>
        <v>0</v>
      </c>
      <c r="I146" s="77"/>
      <c r="J146" s="77"/>
      <c r="K146" s="77"/>
      <c r="L146" s="77"/>
      <c r="M146" s="77"/>
      <c r="N146" s="77"/>
      <c r="O146" s="77"/>
      <c r="P146" s="77"/>
      <c r="Q146" s="77"/>
      <c r="R146" s="77"/>
      <c r="S146" s="77"/>
      <c r="T146" s="77"/>
      <c r="U146" s="77"/>
      <c r="V146" s="77"/>
      <c r="W146" s="77"/>
      <c r="X146" s="77"/>
      <c r="Y146" s="77"/>
      <c r="Z146" s="77"/>
    </row>
    <row r="147" spans="1:26" ht="12.75" hidden="1" customHeight="1">
      <c r="A147" s="251">
        <v>144</v>
      </c>
      <c r="B147" s="97"/>
      <c r="C147" s="252"/>
      <c r="D147" s="253"/>
      <c r="E147" s="253"/>
      <c r="F147" s="97"/>
      <c r="G147" s="255"/>
      <c r="H147" s="256">
        <f t="shared" si="0"/>
        <v>0</v>
      </c>
      <c r="I147" s="77"/>
      <c r="J147" s="77"/>
      <c r="K147" s="77"/>
      <c r="L147" s="77"/>
      <c r="M147" s="77"/>
      <c r="N147" s="77"/>
      <c r="O147" s="77"/>
      <c r="P147" s="77"/>
      <c r="Q147" s="77"/>
      <c r="R147" s="77"/>
      <c r="S147" s="77"/>
      <c r="T147" s="77"/>
      <c r="U147" s="77"/>
      <c r="V147" s="77"/>
      <c r="W147" s="77"/>
      <c r="X147" s="77"/>
      <c r="Y147" s="77"/>
      <c r="Z147" s="77"/>
    </row>
    <row r="148" spans="1:26" ht="12.75" hidden="1" customHeight="1">
      <c r="A148" s="251">
        <v>145</v>
      </c>
      <c r="B148" s="97"/>
      <c r="C148" s="252"/>
      <c r="D148" s="253"/>
      <c r="E148" s="253"/>
      <c r="F148" s="97"/>
      <c r="G148" s="255"/>
      <c r="H148" s="256">
        <f t="shared" si="0"/>
        <v>0</v>
      </c>
      <c r="I148" s="77"/>
      <c r="J148" s="77"/>
      <c r="K148" s="77"/>
      <c r="L148" s="77"/>
      <c r="M148" s="77"/>
      <c r="N148" s="77"/>
      <c r="O148" s="77"/>
      <c r="P148" s="77"/>
      <c r="Q148" s="77"/>
      <c r="R148" s="77"/>
      <c r="S148" s="77"/>
      <c r="T148" s="77"/>
      <c r="U148" s="77"/>
      <c r="V148" s="77"/>
      <c r="W148" s="77"/>
      <c r="X148" s="77"/>
      <c r="Y148" s="77"/>
      <c r="Z148" s="77"/>
    </row>
    <row r="149" spans="1:26" ht="12.75" hidden="1" customHeight="1">
      <c r="A149" s="251">
        <v>146</v>
      </c>
      <c r="B149" s="97"/>
      <c r="C149" s="252"/>
      <c r="D149" s="253"/>
      <c r="E149" s="253"/>
      <c r="F149" s="97"/>
      <c r="G149" s="255"/>
      <c r="H149" s="256">
        <f t="shared" si="0"/>
        <v>0</v>
      </c>
      <c r="I149" s="77"/>
      <c r="J149" s="77"/>
      <c r="K149" s="77"/>
      <c r="L149" s="77"/>
      <c r="M149" s="77"/>
      <c r="N149" s="77"/>
      <c r="O149" s="77"/>
      <c r="P149" s="77"/>
      <c r="Q149" s="77"/>
      <c r="R149" s="77"/>
      <c r="S149" s="77"/>
      <c r="T149" s="77"/>
      <c r="U149" s="77"/>
      <c r="V149" s="77"/>
      <c r="W149" s="77"/>
      <c r="X149" s="77"/>
      <c r="Y149" s="77"/>
      <c r="Z149" s="77"/>
    </row>
    <row r="150" spans="1:26" ht="12.75" hidden="1" customHeight="1">
      <c r="A150" s="251">
        <v>147</v>
      </c>
      <c r="B150" s="97"/>
      <c r="C150" s="252"/>
      <c r="D150" s="253"/>
      <c r="E150" s="253"/>
      <c r="F150" s="97"/>
      <c r="G150" s="255"/>
      <c r="H150" s="256">
        <f t="shared" si="0"/>
        <v>0</v>
      </c>
      <c r="I150" s="77"/>
      <c r="J150" s="77"/>
      <c r="K150" s="77"/>
      <c r="L150" s="77"/>
      <c r="M150" s="77"/>
      <c r="N150" s="77"/>
      <c r="O150" s="77"/>
      <c r="P150" s="77"/>
      <c r="Q150" s="77"/>
      <c r="R150" s="77"/>
      <c r="S150" s="77"/>
      <c r="T150" s="77"/>
      <c r="U150" s="77"/>
      <c r="V150" s="77"/>
      <c r="W150" s="77"/>
      <c r="X150" s="77"/>
      <c r="Y150" s="77"/>
      <c r="Z150" s="77"/>
    </row>
    <row r="151" spans="1:26" ht="12.75" hidden="1" customHeight="1">
      <c r="A151" s="251">
        <v>148</v>
      </c>
      <c r="B151" s="97"/>
      <c r="C151" s="252"/>
      <c r="D151" s="253"/>
      <c r="E151" s="253"/>
      <c r="F151" s="97"/>
      <c r="G151" s="255"/>
      <c r="H151" s="256">
        <f t="shared" si="0"/>
        <v>0</v>
      </c>
      <c r="I151" s="77"/>
      <c r="J151" s="77"/>
      <c r="K151" s="77"/>
      <c r="L151" s="77"/>
      <c r="M151" s="77"/>
      <c r="N151" s="77"/>
      <c r="O151" s="77"/>
      <c r="P151" s="77"/>
      <c r="Q151" s="77"/>
      <c r="R151" s="77"/>
      <c r="S151" s="77"/>
      <c r="T151" s="77"/>
      <c r="U151" s="77"/>
      <c r="V151" s="77"/>
      <c r="W151" s="77"/>
      <c r="X151" s="77"/>
      <c r="Y151" s="77"/>
      <c r="Z151" s="77"/>
    </row>
    <row r="152" spans="1:26" ht="12.75" hidden="1" customHeight="1">
      <c r="A152" s="251">
        <v>149</v>
      </c>
      <c r="B152" s="97"/>
      <c r="C152" s="252"/>
      <c r="D152" s="253"/>
      <c r="E152" s="253"/>
      <c r="F152" s="97"/>
      <c r="G152" s="255"/>
      <c r="H152" s="256">
        <f t="shared" si="0"/>
        <v>0</v>
      </c>
      <c r="I152" s="77"/>
      <c r="J152" s="77"/>
      <c r="K152" s="77"/>
      <c r="L152" s="77"/>
      <c r="M152" s="77"/>
      <c r="N152" s="77"/>
      <c r="O152" s="77"/>
      <c r="P152" s="77"/>
      <c r="Q152" s="77"/>
      <c r="R152" s="77"/>
      <c r="S152" s="77"/>
      <c r="T152" s="77"/>
      <c r="U152" s="77"/>
      <c r="V152" s="77"/>
      <c r="W152" s="77"/>
      <c r="X152" s="77"/>
      <c r="Y152" s="77"/>
      <c r="Z152" s="77"/>
    </row>
    <row r="153" spans="1:26" ht="12.75" hidden="1" customHeight="1">
      <c r="A153" s="251">
        <v>150</v>
      </c>
      <c r="B153" s="97"/>
      <c r="C153" s="252"/>
      <c r="D153" s="253"/>
      <c r="E153" s="253"/>
      <c r="F153" s="97"/>
      <c r="G153" s="255"/>
      <c r="H153" s="256">
        <f t="shared" si="0"/>
        <v>0</v>
      </c>
      <c r="I153" s="77"/>
      <c r="J153" s="77"/>
      <c r="K153" s="77"/>
      <c r="L153" s="77"/>
      <c r="M153" s="77"/>
      <c r="N153" s="77"/>
      <c r="O153" s="77"/>
      <c r="P153" s="77"/>
      <c r="Q153" s="77"/>
      <c r="R153" s="77"/>
      <c r="S153" s="77"/>
      <c r="T153" s="77"/>
      <c r="U153" s="77"/>
      <c r="V153" s="77"/>
      <c r="W153" s="77"/>
      <c r="X153" s="77"/>
      <c r="Y153" s="77"/>
      <c r="Z153" s="77"/>
    </row>
    <row r="154" spans="1:26" ht="12.75" hidden="1" customHeight="1">
      <c r="A154" s="251">
        <v>151</v>
      </c>
      <c r="B154" s="97"/>
      <c r="C154" s="252"/>
      <c r="D154" s="253"/>
      <c r="E154" s="253"/>
      <c r="F154" s="97"/>
      <c r="G154" s="255"/>
      <c r="H154" s="256">
        <f t="shared" si="0"/>
        <v>0</v>
      </c>
      <c r="I154" s="77"/>
      <c r="J154" s="77"/>
      <c r="K154" s="77"/>
      <c r="L154" s="77"/>
      <c r="M154" s="77"/>
      <c r="N154" s="77"/>
      <c r="O154" s="77"/>
      <c r="P154" s="77"/>
      <c r="Q154" s="77"/>
      <c r="R154" s="77"/>
      <c r="S154" s="77"/>
      <c r="T154" s="77"/>
      <c r="U154" s="77"/>
      <c r="V154" s="77"/>
      <c r="W154" s="77"/>
      <c r="X154" s="77"/>
      <c r="Y154" s="77"/>
      <c r="Z154" s="77"/>
    </row>
    <row r="155" spans="1:26" ht="12.75" hidden="1" customHeight="1">
      <c r="A155" s="251">
        <v>152</v>
      </c>
      <c r="B155" s="97"/>
      <c r="C155" s="252"/>
      <c r="D155" s="253"/>
      <c r="E155" s="253"/>
      <c r="F155" s="97"/>
      <c r="G155" s="255"/>
      <c r="H155" s="256">
        <f t="shared" si="0"/>
        <v>0</v>
      </c>
      <c r="I155" s="77"/>
      <c r="J155" s="77"/>
      <c r="K155" s="77"/>
      <c r="L155" s="77"/>
      <c r="M155" s="77"/>
      <c r="N155" s="77"/>
      <c r="O155" s="77"/>
      <c r="P155" s="77"/>
      <c r="Q155" s="77"/>
      <c r="R155" s="77"/>
      <c r="S155" s="77"/>
      <c r="T155" s="77"/>
      <c r="U155" s="77"/>
      <c r="V155" s="77"/>
      <c r="W155" s="77"/>
      <c r="X155" s="77"/>
      <c r="Y155" s="77"/>
      <c r="Z155" s="77"/>
    </row>
    <row r="156" spans="1:26" ht="12.75" hidden="1" customHeight="1">
      <c r="A156" s="251">
        <v>153</v>
      </c>
      <c r="B156" s="97"/>
      <c r="C156" s="252"/>
      <c r="D156" s="253"/>
      <c r="E156" s="253"/>
      <c r="F156" s="97"/>
      <c r="G156" s="255"/>
      <c r="H156" s="256">
        <f t="shared" si="0"/>
        <v>0</v>
      </c>
      <c r="I156" s="77"/>
      <c r="J156" s="77"/>
      <c r="K156" s="77"/>
      <c r="L156" s="77"/>
      <c r="M156" s="77"/>
      <c r="N156" s="77"/>
      <c r="O156" s="77"/>
      <c r="P156" s="77"/>
      <c r="Q156" s="77"/>
      <c r="R156" s="77"/>
      <c r="S156" s="77"/>
      <c r="T156" s="77"/>
      <c r="U156" s="77"/>
      <c r="V156" s="77"/>
      <c r="W156" s="77"/>
      <c r="X156" s="77"/>
      <c r="Y156" s="77"/>
      <c r="Z156" s="77"/>
    </row>
    <row r="157" spans="1:26" ht="12.75" hidden="1" customHeight="1">
      <c r="A157" s="251">
        <v>154</v>
      </c>
      <c r="B157" s="97"/>
      <c r="C157" s="252"/>
      <c r="D157" s="253"/>
      <c r="E157" s="253"/>
      <c r="F157" s="97"/>
      <c r="G157" s="255"/>
      <c r="H157" s="256">
        <f t="shared" si="0"/>
        <v>0</v>
      </c>
      <c r="I157" s="77"/>
      <c r="J157" s="77"/>
      <c r="K157" s="77"/>
      <c r="L157" s="77"/>
      <c r="M157" s="77"/>
      <c r="N157" s="77"/>
      <c r="O157" s="77"/>
      <c r="P157" s="77"/>
      <c r="Q157" s="77"/>
      <c r="R157" s="77"/>
      <c r="S157" s="77"/>
      <c r="T157" s="77"/>
      <c r="U157" s="77"/>
      <c r="V157" s="77"/>
      <c r="W157" s="77"/>
      <c r="X157" s="77"/>
      <c r="Y157" s="77"/>
      <c r="Z157" s="77"/>
    </row>
    <row r="158" spans="1:26" ht="12.75" hidden="1" customHeight="1">
      <c r="A158" s="251">
        <v>155</v>
      </c>
      <c r="B158" s="97"/>
      <c r="C158" s="252"/>
      <c r="D158" s="253"/>
      <c r="E158" s="253"/>
      <c r="F158" s="97"/>
      <c r="G158" s="255"/>
      <c r="H158" s="256">
        <f t="shared" si="0"/>
        <v>0</v>
      </c>
      <c r="I158" s="77"/>
      <c r="J158" s="77"/>
      <c r="K158" s="77"/>
      <c r="L158" s="77"/>
      <c r="M158" s="77"/>
      <c r="N158" s="77"/>
      <c r="O158" s="77"/>
      <c r="P158" s="77"/>
      <c r="Q158" s="77"/>
      <c r="R158" s="77"/>
      <c r="S158" s="77"/>
      <c r="T158" s="77"/>
      <c r="U158" s="77"/>
      <c r="V158" s="77"/>
      <c r="W158" s="77"/>
      <c r="X158" s="77"/>
      <c r="Y158" s="77"/>
      <c r="Z158" s="77"/>
    </row>
    <row r="159" spans="1:26" ht="12.75" hidden="1" customHeight="1">
      <c r="A159" s="251">
        <v>156</v>
      </c>
      <c r="B159" s="97"/>
      <c r="C159" s="252"/>
      <c r="D159" s="253"/>
      <c r="E159" s="253"/>
      <c r="F159" s="97"/>
      <c r="G159" s="255"/>
      <c r="H159" s="256">
        <f t="shared" si="0"/>
        <v>0</v>
      </c>
      <c r="I159" s="77"/>
      <c r="J159" s="77"/>
      <c r="K159" s="77"/>
      <c r="L159" s="77"/>
      <c r="M159" s="77"/>
      <c r="N159" s="77"/>
      <c r="O159" s="77"/>
      <c r="P159" s="77"/>
      <c r="Q159" s="77"/>
      <c r="R159" s="77"/>
      <c r="S159" s="77"/>
      <c r="T159" s="77"/>
      <c r="U159" s="77"/>
      <c r="V159" s="77"/>
      <c r="W159" s="77"/>
      <c r="X159" s="77"/>
      <c r="Y159" s="77"/>
      <c r="Z159" s="77"/>
    </row>
    <row r="160" spans="1:26" ht="12.75" hidden="1" customHeight="1">
      <c r="A160" s="251">
        <v>157</v>
      </c>
      <c r="B160" s="97"/>
      <c r="C160" s="252"/>
      <c r="D160" s="253"/>
      <c r="E160" s="253"/>
      <c r="F160" s="97"/>
      <c r="G160" s="255"/>
      <c r="H160" s="256">
        <f t="shared" si="0"/>
        <v>0</v>
      </c>
      <c r="I160" s="77"/>
      <c r="J160" s="77"/>
      <c r="K160" s="77"/>
      <c r="L160" s="77"/>
      <c r="M160" s="77"/>
      <c r="N160" s="77"/>
      <c r="O160" s="77"/>
      <c r="P160" s="77"/>
      <c r="Q160" s="77"/>
      <c r="R160" s="77"/>
      <c r="S160" s="77"/>
      <c r="T160" s="77"/>
      <c r="U160" s="77"/>
      <c r="V160" s="77"/>
      <c r="W160" s="77"/>
      <c r="X160" s="77"/>
      <c r="Y160" s="77"/>
      <c r="Z160" s="77"/>
    </row>
    <row r="161" spans="1:26" ht="12.75" hidden="1" customHeight="1">
      <c r="A161" s="251">
        <v>158</v>
      </c>
      <c r="B161" s="97"/>
      <c r="C161" s="252"/>
      <c r="D161" s="253"/>
      <c r="E161" s="253"/>
      <c r="F161" s="97"/>
      <c r="G161" s="255"/>
      <c r="H161" s="256">
        <f t="shared" si="0"/>
        <v>0</v>
      </c>
      <c r="I161" s="77"/>
      <c r="J161" s="77"/>
      <c r="K161" s="77"/>
      <c r="L161" s="77"/>
      <c r="M161" s="77"/>
      <c r="N161" s="77"/>
      <c r="O161" s="77"/>
      <c r="P161" s="77"/>
      <c r="Q161" s="77"/>
      <c r="R161" s="77"/>
      <c r="S161" s="77"/>
      <c r="T161" s="77"/>
      <c r="U161" s="77"/>
      <c r="V161" s="77"/>
      <c r="W161" s="77"/>
      <c r="X161" s="77"/>
      <c r="Y161" s="77"/>
      <c r="Z161" s="77"/>
    </row>
    <row r="162" spans="1:26" ht="12.75" hidden="1" customHeight="1">
      <c r="A162" s="251">
        <v>159</v>
      </c>
      <c r="B162" s="97"/>
      <c r="C162" s="252"/>
      <c r="D162" s="253"/>
      <c r="E162" s="253"/>
      <c r="F162" s="97"/>
      <c r="G162" s="255"/>
      <c r="H162" s="256">
        <f t="shared" si="0"/>
        <v>0</v>
      </c>
      <c r="I162" s="77"/>
      <c r="J162" s="77"/>
      <c r="K162" s="77"/>
      <c r="L162" s="77"/>
      <c r="M162" s="77"/>
      <c r="N162" s="77"/>
      <c r="O162" s="77"/>
      <c r="P162" s="77"/>
      <c r="Q162" s="77"/>
      <c r="R162" s="77"/>
      <c r="S162" s="77"/>
      <c r="T162" s="77"/>
      <c r="U162" s="77"/>
      <c r="V162" s="77"/>
      <c r="W162" s="77"/>
      <c r="X162" s="77"/>
      <c r="Y162" s="77"/>
      <c r="Z162" s="77"/>
    </row>
    <row r="163" spans="1:26" ht="12.75" hidden="1" customHeight="1">
      <c r="A163" s="251">
        <v>160</v>
      </c>
      <c r="B163" s="97"/>
      <c r="C163" s="252"/>
      <c r="D163" s="253"/>
      <c r="E163" s="253"/>
      <c r="F163" s="97"/>
      <c r="G163" s="255"/>
      <c r="H163" s="256">
        <f t="shared" si="0"/>
        <v>0</v>
      </c>
      <c r="I163" s="77"/>
      <c r="J163" s="77"/>
      <c r="K163" s="77"/>
      <c r="L163" s="77"/>
      <c r="M163" s="77"/>
      <c r="N163" s="77"/>
      <c r="O163" s="77"/>
      <c r="P163" s="77"/>
      <c r="Q163" s="77"/>
      <c r="R163" s="77"/>
      <c r="S163" s="77"/>
      <c r="T163" s="77"/>
      <c r="U163" s="77"/>
      <c r="V163" s="77"/>
      <c r="W163" s="77"/>
      <c r="X163" s="77"/>
      <c r="Y163" s="77"/>
      <c r="Z163" s="77"/>
    </row>
    <row r="164" spans="1:26" ht="12.75" hidden="1" customHeight="1">
      <c r="A164" s="251">
        <v>161</v>
      </c>
      <c r="B164" s="97"/>
      <c r="C164" s="252"/>
      <c r="D164" s="253"/>
      <c r="E164" s="253"/>
      <c r="F164" s="97"/>
      <c r="G164" s="255"/>
      <c r="H164" s="256">
        <f t="shared" si="0"/>
        <v>0</v>
      </c>
      <c r="I164" s="77"/>
      <c r="J164" s="77"/>
      <c r="K164" s="77"/>
      <c r="L164" s="77"/>
      <c r="M164" s="77"/>
      <c r="N164" s="77"/>
      <c r="O164" s="77"/>
      <c r="P164" s="77"/>
      <c r="Q164" s="77"/>
      <c r="R164" s="77"/>
      <c r="S164" s="77"/>
      <c r="T164" s="77"/>
      <c r="U164" s="77"/>
      <c r="V164" s="77"/>
      <c r="W164" s="77"/>
      <c r="X164" s="77"/>
      <c r="Y164" s="77"/>
      <c r="Z164" s="77"/>
    </row>
    <row r="165" spans="1:26" ht="12.75" hidden="1" customHeight="1">
      <c r="A165" s="251">
        <v>162</v>
      </c>
      <c r="B165" s="97"/>
      <c r="C165" s="252"/>
      <c r="D165" s="253"/>
      <c r="E165" s="253"/>
      <c r="F165" s="97"/>
      <c r="G165" s="255"/>
      <c r="H165" s="256">
        <f t="shared" si="0"/>
        <v>0</v>
      </c>
      <c r="I165" s="77"/>
      <c r="J165" s="77"/>
      <c r="K165" s="77"/>
      <c r="L165" s="77"/>
      <c r="M165" s="77"/>
      <c r="N165" s="77"/>
      <c r="O165" s="77"/>
      <c r="P165" s="77"/>
      <c r="Q165" s="77"/>
      <c r="R165" s="77"/>
      <c r="S165" s="77"/>
      <c r="T165" s="77"/>
      <c r="U165" s="77"/>
      <c r="V165" s="77"/>
      <c r="W165" s="77"/>
      <c r="X165" s="77"/>
      <c r="Y165" s="77"/>
      <c r="Z165" s="77"/>
    </row>
    <row r="166" spans="1:26" ht="12.75" hidden="1" customHeight="1">
      <c r="A166" s="251">
        <v>163</v>
      </c>
      <c r="B166" s="97"/>
      <c r="C166" s="252"/>
      <c r="D166" s="253"/>
      <c r="E166" s="253"/>
      <c r="F166" s="97"/>
      <c r="G166" s="255"/>
      <c r="H166" s="256">
        <f t="shared" si="0"/>
        <v>0</v>
      </c>
      <c r="I166" s="77"/>
      <c r="J166" s="77"/>
      <c r="K166" s="77"/>
      <c r="L166" s="77"/>
      <c r="M166" s="77"/>
      <c r="N166" s="77"/>
      <c r="O166" s="77"/>
      <c r="P166" s="77"/>
      <c r="Q166" s="77"/>
      <c r="R166" s="77"/>
      <c r="S166" s="77"/>
      <c r="T166" s="77"/>
      <c r="U166" s="77"/>
      <c r="V166" s="77"/>
      <c r="W166" s="77"/>
      <c r="X166" s="77"/>
      <c r="Y166" s="77"/>
      <c r="Z166" s="77"/>
    </row>
    <row r="167" spans="1:26" ht="12.75" hidden="1" customHeight="1">
      <c r="A167" s="251">
        <v>164</v>
      </c>
      <c r="B167" s="97"/>
      <c r="C167" s="252"/>
      <c r="D167" s="253"/>
      <c r="E167" s="253"/>
      <c r="F167" s="97"/>
      <c r="G167" s="255"/>
      <c r="H167" s="256">
        <f t="shared" si="0"/>
        <v>0</v>
      </c>
      <c r="I167" s="77"/>
      <c r="J167" s="77"/>
      <c r="K167" s="77"/>
      <c r="L167" s="77"/>
      <c r="M167" s="77"/>
      <c r="N167" s="77"/>
      <c r="O167" s="77"/>
      <c r="P167" s="77"/>
      <c r="Q167" s="77"/>
      <c r="R167" s="77"/>
      <c r="S167" s="77"/>
      <c r="T167" s="77"/>
      <c r="U167" s="77"/>
      <c r="V167" s="77"/>
      <c r="W167" s="77"/>
      <c r="X167" s="77"/>
      <c r="Y167" s="77"/>
      <c r="Z167" s="77"/>
    </row>
    <row r="168" spans="1:26" ht="12.75" hidden="1" customHeight="1">
      <c r="A168" s="251">
        <v>165</v>
      </c>
      <c r="B168" s="97"/>
      <c r="C168" s="252"/>
      <c r="D168" s="253"/>
      <c r="E168" s="253"/>
      <c r="F168" s="97"/>
      <c r="G168" s="255"/>
      <c r="H168" s="256">
        <f t="shared" si="0"/>
        <v>0</v>
      </c>
      <c r="I168" s="77"/>
      <c r="J168" s="77"/>
      <c r="K168" s="77"/>
      <c r="L168" s="77"/>
      <c r="M168" s="77"/>
      <c r="N168" s="77"/>
      <c r="O168" s="77"/>
      <c r="P168" s="77"/>
      <c r="Q168" s="77"/>
      <c r="R168" s="77"/>
      <c r="S168" s="77"/>
      <c r="T168" s="77"/>
      <c r="U168" s="77"/>
      <c r="V168" s="77"/>
      <c r="W168" s="77"/>
      <c r="X168" s="77"/>
      <c r="Y168" s="77"/>
      <c r="Z168" s="77"/>
    </row>
    <row r="169" spans="1:26" ht="12.75" hidden="1" customHeight="1">
      <c r="A169" s="251">
        <v>166</v>
      </c>
      <c r="B169" s="97"/>
      <c r="C169" s="252"/>
      <c r="D169" s="253"/>
      <c r="E169" s="253"/>
      <c r="F169" s="97"/>
      <c r="G169" s="255"/>
      <c r="H169" s="256">
        <f t="shared" si="0"/>
        <v>0</v>
      </c>
      <c r="I169" s="77"/>
      <c r="J169" s="77"/>
      <c r="K169" s="77"/>
      <c r="L169" s="77"/>
      <c r="M169" s="77"/>
      <c r="N169" s="77"/>
      <c r="O169" s="77"/>
      <c r="P169" s="77"/>
      <c r="Q169" s="77"/>
      <c r="R169" s="77"/>
      <c r="S169" s="77"/>
      <c r="T169" s="77"/>
      <c r="U169" s="77"/>
      <c r="V169" s="77"/>
      <c r="W169" s="77"/>
      <c r="X169" s="77"/>
      <c r="Y169" s="77"/>
      <c r="Z169" s="77"/>
    </row>
    <row r="170" spans="1:26" ht="12.75" hidden="1" customHeight="1">
      <c r="A170" s="251">
        <v>167</v>
      </c>
      <c r="B170" s="97"/>
      <c r="C170" s="252"/>
      <c r="D170" s="253"/>
      <c r="E170" s="253"/>
      <c r="F170" s="97"/>
      <c r="G170" s="255"/>
      <c r="H170" s="256">
        <f t="shared" si="0"/>
        <v>0</v>
      </c>
      <c r="I170" s="77"/>
      <c r="J170" s="77"/>
      <c r="K170" s="77"/>
      <c r="L170" s="77"/>
      <c r="M170" s="77"/>
      <c r="N170" s="77"/>
      <c r="O170" s="77"/>
      <c r="P170" s="77"/>
      <c r="Q170" s="77"/>
      <c r="R170" s="77"/>
      <c r="S170" s="77"/>
      <c r="T170" s="77"/>
      <c r="U170" s="77"/>
      <c r="V170" s="77"/>
      <c r="W170" s="77"/>
      <c r="X170" s="77"/>
      <c r="Y170" s="77"/>
      <c r="Z170" s="77"/>
    </row>
    <row r="171" spans="1:26" ht="12.75" hidden="1" customHeight="1">
      <c r="A171" s="251">
        <v>168</v>
      </c>
      <c r="B171" s="97"/>
      <c r="C171" s="252"/>
      <c r="D171" s="253"/>
      <c r="E171" s="253"/>
      <c r="F171" s="97"/>
      <c r="G171" s="255"/>
      <c r="H171" s="256">
        <f t="shared" si="0"/>
        <v>0</v>
      </c>
      <c r="I171" s="77"/>
      <c r="J171" s="77"/>
      <c r="K171" s="77"/>
      <c r="L171" s="77"/>
      <c r="M171" s="77"/>
      <c r="N171" s="77"/>
      <c r="O171" s="77"/>
      <c r="P171" s="77"/>
      <c r="Q171" s="77"/>
      <c r="R171" s="77"/>
      <c r="S171" s="77"/>
      <c r="T171" s="77"/>
      <c r="U171" s="77"/>
      <c r="V171" s="77"/>
      <c r="W171" s="77"/>
      <c r="X171" s="77"/>
      <c r="Y171" s="77"/>
      <c r="Z171" s="77"/>
    </row>
    <row r="172" spans="1:26" ht="12.75" hidden="1" customHeight="1">
      <c r="A172" s="251">
        <v>169</v>
      </c>
      <c r="B172" s="97"/>
      <c r="C172" s="252"/>
      <c r="D172" s="253"/>
      <c r="E172" s="253"/>
      <c r="F172" s="97"/>
      <c r="G172" s="255"/>
      <c r="H172" s="256">
        <f t="shared" si="0"/>
        <v>0</v>
      </c>
      <c r="I172" s="77"/>
      <c r="J172" s="77"/>
      <c r="K172" s="77"/>
      <c r="L172" s="77"/>
      <c r="M172" s="77"/>
      <c r="N172" s="77"/>
      <c r="O172" s="77"/>
      <c r="P172" s="77"/>
      <c r="Q172" s="77"/>
      <c r="R172" s="77"/>
      <c r="S172" s="77"/>
      <c r="T172" s="77"/>
      <c r="U172" s="77"/>
      <c r="V172" s="77"/>
      <c r="W172" s="77"/>
      <c r="X172" s="77"/>
      <c r="Y172" s="77"/>
      <c r="Z172" s="77"/>
    </row>
    <row r="173" spans="1:26" ht="12.75" hidden="1" customHeight="1">
      <c r="A173" s="251">
        <v>170</v>
      </c>
      <c r="B173" s="97"/>
      <c r="C173" s="252"/>
      <c r="D173" s="253"/>
      <c r="E173" s="253"/>
      <c r="F173" s="97"/>
      <c r="G173" s="255"/>
      <c r="H173" s="256">
        <f t="shared" si="0"/>
        <v>0</v>
      </c>
      <c r="I173" s="77"/>
      <c r="J173" s="77"/>
      <c r="K173" s="77"/>
      <c r="L173" s="77"/>
      <c r="M173" s="77"/>
      <c r="N173" s="77"/>
      <c r="O173" s="77"/>
      <c r="P173" s="77"/>
      <c r="Q173" s="77"/>
      <c r="R173" s="77"/>
      <c r="S173" s="77"/>
      <c r="T173" s="77"/>
      <c r="U173" s="77"/>
      <c r="V173" s="77"/>
      <c r="W173" s="77"/>
      <c r="X173" s="77"/>
      <c r="Y173" s="77"/>
      <c r="Z173" s="77"/>
    </row>
    <row r="174" spans="1:26" ht="12.75" hidden="1" customHeight="1">
      <c r="A174" s="251">
        <v>171</v>
      </c>
      <c r="B174" s="97"/>
      <c r="C174" s="252"/>
      <c r="D174" s="253"/>
      <c r="E174" s="253"/>
      <c r="F174" s="97"/>
      <c r="G174" s="255"/>
      <c r="H174" s="256">
        <f t="shared" si="0"/>
        <v>0</v>
      </c>
      <c r="I174" s="77"/>
      <c r="J174" s="77"/>
      <c r="K174" s="77"/>
      <c r="L174" s="77"/>
      <c r="M174" s="77"/>
      <c r="N174" s="77"/>
      <c r="O174" s="77"/>
      <c r="P174" s="77"/>
      <c r="Q174" s="77"/>
      <c r="R174" s="77"/>
      <c r="S174" s="77"/>
      <c r="T174" s="77"/>
      <c r="U174" s="77"/>
      <c r="V174" s="77"/>
      <c r="W174" s="77"/>
      <c r="X174" s="77"/>
      <c r="Y174" s="77"/>
      <c r="Z174" s="77"/>
    </row>
    <row r="175" spans="1:26" ht="12.75" hidden="1" customHeight="1">
      <c r="A175" s="251">
        <v>172</v>
      </c>
      <c r="B175" s="97"/>
      <c r="C175" s="252"/>
      <c r="D175" s="253"/>
      <c r="E175" s="253"/>
      <c r="F175" s="97"/>
      <c r="G175" s="255"/>
      <c r="H175" s="256">
        <f t="shared" si="0"/>
        <v>0</v>
      </c>
      <c r="I175" s="77"/>
      <c r="J175" s="77"/>
      <c r="K175" s="77"/>
      <c r="L175" s="77"/>
      <c r="M175" s="77"/>
      <c r="N175" s="77"/>
      <c r="O175" s="77"/>
      <c r="P175" s="77"/>
      <c r="Q175" s="77"/>
      <c r="R175" s="77"/>
      <c r="S175" s="77"/>
      <c r="T175" s="77"/>
      <c r="U175" s="77"/>
      <c r="V175" s="77"/>
      <c r="W175" s="77"/>
      <c r="X175" s="77"/>
      <c r="Y175" s="77"/>
      <c r="Z175" s="77"/>
    </row>
    <row r="176" spans="1:26" ht="12.75" hidden="1" customHeight="1">
      <c r="A176" s="251">
        <v>173</v>
      </c>
      <c r="B176" s="97"/>
      <c r="C176" s="252"/>
      <c r="D176" s="253"/>
      <c r="E176" s="253"/>
      <c r="F176" s="97"/>
      <c r="G176" s="255"/>
      <c r="H176" s="256">
        <f t="shared" si="0"/>
        <v>0</v>
      </c>
      <c r="I176" s="77"/>
      <c r="J176" s="77"/>
      <c r="K176" s="77"/>
      <c r="L176" s="77"/>
      <c r="M176" s="77"/>
      <c r="N176" s="77"/>
      <c r="O176" s="77"/>
      <c r="P176" s="77"/>
      <c r="Q176" s="77"/>
      <c r="R176" s="77"/>
      <c r="S176" s="77"/>
      <c r="T176" s="77"/>
      <c r="U176" s="77"/>
      <c r="V176" s="77"/>
      <c r="W176" s="77"/>
      <c r="X176" s="77"/>
      <c r="Y176" s="77"/>
      <c r="Z176" s="77"/>
    </row>
    <row r="177" spans="1:26" ht="12.75" hidden="1" customHeight="1">
      <c r="A177" s="251">
        <v>174</v>
      </c>
      <c r="B177" s="97"/>
      <c r="C177" s="252"/>
      <c r="D177" s="253"/>
      <c r="E177" s="253"/>
      <c r="F177" s="97"/>
      <c r="G177" s="255"/>
      <c r="H177" s="256">
        <f t="shared" si="0"/>
        <v>0</v>
      </c>
      <c r="I177" s="77"/>
      <c r="J177" s="77"/>
      <c r="K177" s="77"/>
      <c r="L177" s="77"/>
      <c r="M177" s="77"/>
      <c r="N177" s="77"/>
      <c r="O177" s="77"/>
      <c r="P177" s="77"/>
      <c r="Q177" s="77"/>
      <c r="R177" s="77"/>
      <c r="S177" s="77"/>
      <c r="T177" s="77"/>
      <c r="U177" s="77"/>
      <c r="V177" s="77"/>
      <c r="W177" s="77"/>
      <c r="X177" s="77"/>
      <c r="Y177" s="77"/>
      <c r="Z177" s="77"/>
    </row>
    <row r="178" spans="1:26" ht="12.75" hidden="1" customHeight="1">
      <c r="A178" s="251">
        <v>175</v>
      </c>
      <c r="B178" s="97"/>
      <c r="C178" s="252"/>
      <c r="D178" s="253"/>
      <c r="E178" s="253"/>
      <c r="F178" s="97"/>
      <c r="G178" s="255"/>
      <c r="H178" s="256">
        <f t="shared" si="0"/>
        <v>0</v>
      </c>
      <c r="I178" s="77"/>
      <c r="J178" s="77"/>
      <c r="K178" s="77"/>
      <c r="L178" s="77"/>
      <c r="M178" s="77"/>
      <c r="N178" s="77"/>
      <c r="O178" s="77"/>
      <c r="P178" s="77"/>
      <c r="Q178" s="77"/>
      <c r="R178" s="77"/>
      <c r="S178" s="77"/>
      <c r="T178" s="77"/>
      <c r="U178" s="77"/>
      <c r="V178" s="77"/>
      <c r="W178" s="77"/>
      <c r="X178" s="77"/>
      <c r="Y178" s="77"/>
      <c r="Z178" s="77"/>
    </row>
    <row r="179" spans="1:26" ht="12.75" hidden="1" customHeight="1">
      <c r="A179" s="251">
        <v>176</v>
      </c>
      <c r="B179" s="97"/>
      <c r="C179" s="252"/>
      <c r="D179" s="253"/>
      <c r="E179" s="253"/>
      <c r="F179" s="97"/>
      <c r="G179" s="255"/>
      <c r="H179" s="256">
        <f t="shared" si="0"/>
        <v>0</v>
      </c>
      <c r="I179" s="77"/>
      <c r="J179" s="77"/>
      <c r="K179" s="77"/>
      <c r="L179" s="77"/>
      <c r="M179" s="77"/>
      <c r="N179" s="77"/>
      <c r="O179" s="77"/>
      <c r="P179" s="77"/>
      <c r="Q179" s="77"/>
      <c r="R179" s="77"/>
      <c r="S179" s="77"/>
      <c r="T179" s="77"/>
      <c r="U179" s="77"/>
      <c r="V179" s="77"/>
      <c r="W179" s="77"/>
      <c r="X179" s="77"/>
      <c r="Y179" s="77"/>
      <c r="Z179" s="77"/>
    </row>
    <row r="180" spans="1:26" ht="13.5" hidden="1" customHeight="1">
      <c r="A180" s="251">
        <v>177</v>
      </c>
      <c r="B180" s="97"/>
      <c r="C180" s="252"/>
      <c r="D180" s="253"/>
      <c r="E180" s="253"/>
      <c r="F180" s="97"/>
      <c r="G180" s="255"/>
      <c r="H180" s="256">
        <f t="shared" si="0"/>
        <v>0</v>
      </c>
      <c r="I180" s="77"/>
      <c r="J180" s="77"/>
      <c r="K180" s="77"/>
      <c r="L180" s="77"/>
      <c r="M180" s="77"/>
      <c r="N180" s="77"/>
      <c r="O180" s="77"/>
      <c r="P180" s="77"/>
      <c r="Q180" s="77"/>
      <c r="R180" s="77"/>
      <c r="S180" s="77"/>
      <c r="T180" s="77"/>
      <c r="U180" s="77"/>
      <c r="V180" s="77"/>
      <c r="W180" s="77"/>
      <c r="X180" s="77"/>
      <c r="Y180" s="77"/>
      <c r="Z180" s="77"/>
    </row>
    <row r="181" spans="1:26" ht="12.75" hidden="1" customHeight="1">
      <c r="A181" s="251">
        <v>178</v>
      </c>
      <c r="B181" s="97"/>
      <c r="C181" s="252"/>
      <c r="D181" s="253"/>
      <c r="E181" s="253"/>
      <c r="F181" s="97"/>
      <c r="G181" s="255"/>
      <c r="H181" s="256">
        <f t="shared" si="0"/>
        <v>0</v>
      </c>
      <c r="I181" s="77"/>
      <c r="J181" s="77"/>
      <c r="K181" s="77"/>
      <c r="L181" s="77"/>
      <c r="M181" s="77"/>
      <c r="N181" s="77"/>
      <c r="O181" s="77"/>
      <c r="P181" s="77"/>
      <c r="Q181" s="77"/>
      <c r="R181" s="77"/>
      <c r="S181" s="77"/>
      <c r="T181" s="77"/>
      <c r="U181" s="77"/>
      <c r="V181" s="77"/>
      <c r="W181" s="77"/>
      <c r="X181" s="77"/>
      <c r="Y181" s="77"/>
      <c r="Z181" s="77"/>
    </row>
    <row r="182" spans="1:26" ht="12.75" hidden="1" customHeight="1">
      <c r="A182" s="251">
        <v>179</v>
      </c>
      <c r="B182" s="97"/>
      <c r="C182" s="252"/>
      <c r="D182" s="253"/>
      <c r="E182" s="253"/>
      <c r="F182" s="97"/>
      <c r="G182" s="255"/>
      <c r="H182" s="256">
        <f t="shared" si="0"/>
        <v>0</v>
      </c>
      <c r="I182" s="77"/>
      <c r="J182" s="77"/>
      <c r="K182" s="77"/>
      <c r="L182" s="77"/>
      <c r="M182" s="77"/>
      <c r="N182" s="77"/>
      <c r="O182" s="77"/>
      <c r="P182" s="77"/>
      <c r="Q182" s="77"/>
      <c r="R182" s="77"/>
      <c r="S182" s="77"/>
      <c r="T182" s="77"/>
      <c r="U182" s="77"/>
      <c r="V182" s="77"/>
      <c r="W182" s="77"/>
      <c r="X182" s="77"/>
      <c r="Y182" s="77"/>
      <c r="Z182" s="77"/>
    </row>
    <row r="183" spans="1:26" ht="12.75" hidden="1" customHeight="1">
      <c r="A183" s="251">
        <v>180</v>
      </c>
      <c r="B183" s="97"/>
      <c r="C183" s="252"/>
      <c r="D183" s="253"/>
      <c r="E183" s="253"/>
      <c r="F183" s="97"/>
      <c r="G183" s="255"/>
      <c r="H183" s="256">
        <f t="shared" si="0"/>
        <v>0</v>
      </c>
      <c r="I183" s="77"/>
      <c r="J183" s="77"/>
      <c r="K183" s="77"/>
      <c r="L183" s="77"/>
      <c r="M183" s="77"/>
      <c r="N183" s="77"/>
      <c r="O183" s="77"/>
      <c r="P183" s="77"/>
      <c r="Q183" s="77"/>
      <c r="R183" s="77"/>
      <c r="S183" s="77"/>
      <c r="T183" s="77"/>
      <c r="U183" s="77"/>
      <c r="V183" s="77"/>
      <c r="W183" s="77"/>
      <c r="X183" s="77"/>
      <c r="Y183" s="77"/>
      <c r="Z183" s="77"/>
    </row>
    <row r="184" spans="1:26" ht="12.75" hidden="1" customHeight="1">
      <c r="A184" s="251">
        <v>181</v>
      </c>
      <c r="B184" s="97"/>
      <c r="C184" s="252"/>
      <c r="D184" s="253"/>
      <c r="E184" s="253"/>
      <c r="F184" s="97"/>
      <c r="G184" s="255"/>
      <c r="H184" s="256">
        <f t="shared" si="0"/>
        <v>0</v>
      </c>
      <c r="I184" s="77"/>
      <c r="J184" s="77"/>
      <c r="K184" s="77"/>
      <c r="L184" s="77"/>
      <c r="M184" s="77"/>
      <c r="N184" s="77"/>
      <c r="O184" s="77"/>
      <c r="P184" s="77"/>
      <c r="Q184" s="77"/>
      <c r="R184" s="77"/>
      <c r="S184" s="77"/>
      <c r="T184" s="77"/>
      <c r="U184" s="77"/>
      <c r="V184" s="77"/>
      <c r="W184" s="77"/>
      <c r="X184" s="77"/>
      <c r="Y184" s="77"/>
      <c r="Z184" s="77"/>
    </row>
    <row r="185" spans="1:26" ht="12.75" hidden="1" customHeight="1">
      <c r="A185" s="251">
        <v>182</v>
      </c>
      <c r="B185" s="97"/>
      <c r="C185" s="252"/>
      <c r="D185" s="253"/>
      <c r="E185" s="253"/>
      <c r="F185" s="97"/>
      <c r="G185" s="255"/>
      <c r="H185" s="256">
        <f t="shared" si="0"/>
        <v>0</v>
      </c>
      <c r="I185" s="77"/>
      <c r="J185" s="77"/>
      <c r="K185" s="77"/>
      <c r="L185" s="77"/>
      <c r="M185" s="77"/>
      <c r="N185" s="77"/>
      <c r="O185" s="77"/>
      <c r="P185" s="77"/>
      <c r="Q185" s="77"/>
      <c r="R185" s="77"/>
      <c r="S185" s="77"/>
      <c r="T185" s="77"/>
      <c r="U185" s="77"/>
      <c r="V185" s="77"/>
      <c r="W185" s="77"/>
      <c r="X185" s="77"/>
      <c r="Y185" s="77"/>
      <c r="Z185" s="77"/>
    </row>
    <row r="186" spans="1:26" ht="12.75" hidden="1" customHeight="1">
      <c r="A186" s="251">
        <v>183</v>
      </c>
      <c r="B186" s="97"/>
      <c r="C186" s="252"/>
      <c r="D186" s="253"/>
      <c r="E186" s="253"/>
      <c r="F186" s="97"/>
      <c r="G186" s="255"/>
      <c r="H186" s="256">
        <f t="shared" si="0"/>
        <v>0</v>
      </c>
      <c r="I186" s="77"/>
      <c r="J186" s="77"/>
      <c r="K186" s="77"/>
      <c r="L186" s="77"/>
      <c r="M186" s="77"/>
      <c r="N186" s="77"/>
      <c r="O186" s="77"/>
      <c r="P186" s="77"/>
      <c r="Q186" s="77"/>
      <c r="R186" s="77"/>
      <c r="S186" s="77"/>
      <c r="T186" s="77"/>
      <c r="U186" s="77"/>
      <c r="V186" s="77"/>
      <c r="W186" s="77"/>
      <c r="X186" s="77"/>
      <c r="Y186" s="77"/>
      <c r="Z186" s="77"/>
    </row>
    <row r="187" spans="1:26" ht="12.75" hidden="1" customHeight="1">
      <c r="A187" s="251">
        <v>184</v>
      </c>
      <c r="B187" s="97"/>
      <c r="C187" s="252"/>
      <c r="D187" s="253"/>
      <c r="E187" s="253"/>
      <c r="F187" s="97"/>
      <c r="G187" s="255"/>
      <c r="H187" s="256">
        <f t="shared" si="0"/>
        <v>0</v>
      </c>
      <c r="I187" s="77"/>
      <c r="J187" s="77"/>
      <c r="K187" s="77"/>
      <c r="L187" s="77"/>
      <c r="M187" s="77"/>
      <c r="N187" s="77"/>
      <c r="O187" s="77"/>
      <c r="P187" s="77"/>
      <c r="Q187" s="77"/>
      <c r="R187" s="77"/>
      <c r="S187" s="77"/>
      <c r="T187" s="77"/>
      <c r="U187" s="77"/>
      <c r="V187" s="77"/>
      <c r="W187" s="77"/>
      <c r="X187" s="77"/>
      <c r="Y187" s="77"/>
      <c r="Z187" s="77"/>
    </row>
    <row r="188" spans="1:26" ht="12.75" hidden="1" customHeight="1">
      <c r="A188" s="251">
        <v>185</v>
      </c>
      <c r="B188" s="97"/>
      <c r="C188" s="252"/>
      <c r="D188" s="253"/>
      <c r="E188" s="253"/>
      <c r="F188" s="97"/>
      <c r="G188" s="255"/>
      <c r="H188" s="256">
        <f t="shared" si="0"/>
        <v>0</v>
      </c>
      <c r="I188" s="77"/>
      <c r="J188" s="77"/>
      <c r="K188" s="77"/>
      <c r="L188" s="77"/>
      <c r="M188" s="77"/>
      <c r="N188" s="77"/>
      <c r="O188" s="77"/>
      <c r="P188" s="77"/>
      <c r="Q188" s="77"/>
      <c r="R188" s="77"/>
      <c r="S188" s="77"/>
      <c r="T188" s="77"/>
      <c r="U188" s="77"/>
      <c r="V188" s="77"/>
      <c r="W188" s="77"/>
      <c r="X188" s="77"/>
      <c r="Y188" s="77"/>
      <c r="Z188" s="77"/>
    </row>
    <row r="189" spans="1:26" ht="12.75" hidden="1" customHeight="1">
      <c r="A189" s="251">
        <v>186</v>
      </c>
      <c r="B189" s="97"/>
      <c r="C189" s="252"/>
      <c r="D189" s="253"/>
      <c r="E189" s="253"/>
      <c r="F189" s="97"/>
      <c r="G189" s="255"/>
      <c r="H189" s="256">
        <f t="shared" si="0"/>
        <v>0</v>
      </c>
      <c r="I189" s="77"/>
      <c r="J189" s="77"/>
      <c r="K189" s="77"/>
      <c r="L189" s="77"/>
      <c r="M189" s="77"/>
      <c r="N189" s="77"/>
      <c r="O189" s="77"/>
      <c r="P189" s="77"/>
      <c r="Q189" s="77"/>
      <c r="R189" s="77"/>
      <c r="S189" s="77"/>
      <c r="T189" s="77"/>
      <c r="U189" s="77"/>
      <c r="V189" s="77"/>
      <c r="W189" s="77"/>
      <c r="X189" s="77"/>
      <c r="Y189" s="77"/>
      <c r="Z189" s="77"/>
    </row>
    <row r="190" spans="1:26" ht="12.75" hidden="1" customHeight="1">
      <c r="A190" s="251">
        <v>187</v>
      </c>
      <c r="B190" s="97"/>
      <c r="C190" s="252"/>
      <c r="D190" s="253"/>
      <c r="E190" s="253"/>
      <c r="F190" s="97"/>
      <c r="G190" s="255"/>
      <c r="H190" s="256">
        <f t="shared" si="0"/>
        <v>0</v>
      </c>
      <c r="I190" s="77"/>
      <c r="J190" s="77"/>
      <c r="K190" s="77"/>
      <c r="L190" s="77"/>
      <c r="M190" s="77"/>
      <c r="N190" s="77"/>
      <c r="O190" s="77"/>
      <c r="P190" s="77"/>
      <c r="Q190" s="77"/>
      <c r="R190" s="77"/>
      <c r="S190" s="77"/>
      <c r="T190" s="77"/>
      <c r="U190" s="77"/>
      <c r="V190" s="77"/>
      <c r="W190" s="77"/>
      <c r="X190" s="77"/>
      <c r="Y190" s="77"/>
      <c r="Z190" s="77"/>
    </row>
    <row r="191" spans="1:26" ht="12.75" hidden="1" customHeight="1">
      <c r="A191" s="251">
        <v>188</v>
      </c>
      <c r="B191" s="97"/>
      <c r="C191" s="252"/>
      <c r="D191" s="253"/>
      <c r="E191" s="253"/>
      <c r="F191" s="97"/>
      <c r="G191" s="255"/>
      <c r="H191" s="256">
        <f t="shared" si="0"/>
        <v>0</v>
      </c>
      <c r="I191" s="77"/>
      <c r="J191" s="77"/>
      <c r="K191" s="77"/>
      <c r="L191" s="77"/>
      <c r="M191" s="77"/>
      <c r="N191" s="77"/>
      <c r="O191" s="77"/>
      <c r="P191" s="77"/>
      <c r="Q191" s="77"/>
      <c r="R191" s="77"/>
      <c r="S191" s="77"/>
      <c r="T191" s="77"/>
      <c r="U191" s="77"/>
      <c r="V191" s="77"/>
      <c r="W191" s="77"/>
      <c r="X191" s="77"/>
      <c r="Y191" s="77"/>
      <c r="Z191" s="77"/>
    </row>
    <row r="192" spans="1:26" ht="12.75" hidden="1" customHeight="1">
      <c r="A192" s="251">
        <v>189</v>
      </c>
      <c r="B192" s="97"/>
      <c r="C192" s="252"/>
      <c r="D192" s="253"/>
      <c r="E192" s="253"/>
      <c r="F192" s="97"/>
      <c r="G192" s="255"/>
      <c r="H192" s="256">
        <f t="shared" si="0"/>
        <v>0</v>
      </c>
      <c r="I192" s="77"/>
      <c r="J192" s="77"/>
      <c r="K192" s="77"/>
      <c r="L192" s="77"/>
      <c r="M192" s="77"/>
      <c r="N192" s="77"/>
      <c r="O192" s="77"/>
      <c r="P192" s="77"/>
      <c r="Q192" s="77"/>
      <c r="R192" s="77"/>
      <c r="S192" s="77"/>
      <c r="T192" s="77"/>
      <c r="U192" s="77"/>
      <c r="V192" s="77"/>
      <c r="W192" s="77"/>
      <c r="X192" s="77"/>
      <c r="Y192" s="77"/>
      <c r="Z192" s="77"/>
    </row>
    <row r="193" spans="1:26" ht="12.75" hidden="1" customHeight="1">
      <c r="A193" s="251">
        <v>190</v>
      </c>
      <c r="B193" s="97"/>
      <c r="C193" s="252"/>
      <c r="D193" s="253"/>
      <c r="E193" s="253"/>
      <c r="F193" s="97"/>
      <c r="G193" s="255"/>
      <c r="H193" s="256">
        <f t="shared" si="0"/>
        <v>0</v>
      </c>
      <c r="I193" s="77"/>
      <c r="J193" s="77"/>
      <c r="K193" s="77"/>
      <c r="L193" s="77"/>
      <c r="M193" s="77"/>
      <c r="N193" s="77"/>
      <c r="O193" s="77"/>
      <c r="P193" s="77"/>
      <c r="Q193" s="77"/>
      <c r="R193" s="77"/>
      <c r="S193" s="77"/>
      <c r="T193" s="77"/>
      <c r="U193" s="77"/>
      <c r="V193" s="77"/>
      <c r="W193" s="77"/>
      <c r="X193" s="77"/>
      <c r="Y193" s="77"/>
      <c r="Z193" s="77"/>
    </row>
    <row r="194" spans="1:26" ht="12.75" hidden="1" customHeight="1">
      <c r="A194" s="251">
        <v>191</v>
      </c>
      <c r="B194" s="97"/>
      <c r="C194" s="252"/>
      <c r="D194" s="253"/>
      <c r="E194" s="253"/>
      <c r="F194" s="97"/>
      <c r="G194" s="255"/>
      <c r="H194" s="256">
        <f t="shared" si="0"/>
        <v>0</v>
      </c>
      <c r="I194" s="77"/>
      <c r="J194" s="77"/>
      <c r="K194" s="77"/>
      <c r="L194" s="77"/>
      <c r="M194" s="77"/>
      <c r="N194" s="77"/>
      <c r="O194" s="77"/>
      <c r="P194" s="77"/>
      <c r="Q194" s="77"/>
      <c r="R194" s="77"/>
      <c r="S194" s="77"/>
      <c r="T194" s="77"/>
      <c r="U194" s="77"/>
      <c r="V194" s="77"/>
      <c r="W194" s="77"/>
      <c r="X194" s="77"/>
      <c r="Y194" s="77"/>
      <c r="Z194" s="77"/>
    </row>
    <row r="195" spans="1:26" ht="12.75" hidden="1" customHeight="1">
      <c r="A195" s="251">
        <v>192</v>
      </c>
      <c r="B195" s="97"/>
      <c r="C195" s="252"/>
      <c r="D195" s="253"/>
      <c r="E195" s="253"/>
      <c r="F195" s="97"/>
      <c r="G195" s="255"/>
      <c r="H195" s="256">
        <f t="shared" si="0"/>
        <v>0</v>
      </c>
      <c r="I195" s="77"/>
      <c r="J195" s="77"/>
      <c r="K195" s="77"/>
      <c r="L195" s="77"/>
      <c r="M195" s="77"/>
      <c r="N195" s="77"/>
      <c r="O195" s="77"/>
      <c r="P195" s="77"/>
      <c r="Q195" s="77"/>
      <c r="R195" s="77"/>
      <c r="S195" s="77"/>
      <c r="T195" s="77"/>
      <c r="U195" s="77"/>
      <c r="V195" s="77"/>
      <c r="W195" s="77"/>
      <c r="X195" s="77"/>
      <c r="Y195" s="77"/>
      <c r="Z195" s="77"/>
    </row>
    <row r="196" spans="1:26" ht="12.75" hidden="1" customHeight="1">
      <c r="A196" s="251">
        <v>193</v>
      </c>
      <c r="B196" s="97"/>
      <c r="C196" s="252"/>
      <c r="D196" s="253"/>
      <c r="E196" s="253"/>
      <c r="F196" s="97"/>
      <c r="G196" s="255"/>
      <c r="H196" s="256">
        <f t="shared" si="0"/>
        <v>0</v>
      </c>
      <c r="I196" s="77"/>
      <c r="J196" s="77"/>
      <c r="K196" s="77"/>
      <c r="L196" s="77"/>
      <c r="M196" s="77"/>
      <c r="N196" s="77"/>
      <c r="O196" s="77"/>
      <c r="P196" s="77"/>
      <c r="Q196" s="77"/>
      <c r="R196" s="77"/>
      <c r="S196" s="77"/>
      <c r="T196" s="77"/>
      <c r="U196" s="77"/>
      <c r="V196" s="77"/>
      <c r="W196" s="77"/>
      <c r="X196" s="77"/>
      <c r="Y196" s="77"/>
      <c r="Z196" s="77"/>
    </row>
    <row r="197" spans="1:26" ht="12.75" hidden="1" customHeight="1">
      <c r="A197" s="251">
        <v>194</v>
      </c>
      <c r="B197" s="97"/>
      <c r="C197" s="252"/>
      <c r="D197" s="253"/>
      <c r="E197" s="253"/>
      <c r="F197" s="97"/>
      <c r="G197" s="255"/>
      <c r="H197" s="256">
        <f t="shared" si="0"/>
        <v>0</v>
      </c>
      <c r="I197" s="77"/>
      <c r="J197" s="77"/>
      <c r="K197" s="77"/>
      <c r="L197" s="77"/>
      <c r="M197" s="77"/>
      <c r="N197" s="77"/>
      <c r="O197" s="77"/>
      <c r="P197" s="77"/>
      <c r="Q197" s="77"/>
      <c r="R197" s="77"/>
      <c r="S197" s="77"/>
      <c r="T197" s="77"/>
      <c r="U197" s="77"/>
      <c r="V197" s="77"/>
      <c r="W197" s="77"/>
      <c r="X197" s="77"/>
      <c r="Y197" s="77"/>
      <c r="Z197" s="77"/>
    </row>
    <row r="198" spans="1:26" ht="12.75" hidden="1" customHeight="1">
      <c r="A198" s="251">
        <v>195</v>
      </c>
      <c r="B198" s="97"/>
      <c r="C198" s="252"/>
      <c r="D198" s="253"/>
      <c r="E198" s="253"/>
      <c r="F198" s="97"/>
      <c r="G198" s="255"/>
      <c r="H198" s="256">
        <f t="shared" si="0"/>
        <v>0</v>
      </c>
      <c r="I198" s="77"/>
      <c r="J198" s="77"/>
      <c r="K198" s="77"/>
      <c r="L198" s="77"/>
      <c r="M198" s="77"/>
      <c r="N198" s="77"/>
      <c r="O198" s="77"/>
      <c r="P198" s="77"/>
      <c r="Q198" s="77"/>
      <c r="R198" s="77"/>
      <c r="S198" s="77"/>
      <c r="T198" s="77"/>
      <c r="U198" s="77"/>
      <c r="V198" s="77"/>
      <c r="W198" s="77"/>
      <c r="X198" s="77"/>
      <c r="Y198" s="77"/>
      <c r="Z198" s="77"/>
    </row>
    <row r="199" spans="1:26" ht="12.75" hidden="1" customHeight="1">
      <c r="A199" s="251">
        <v>196</v>
      </c>
      <c r="B199" s="97"/>
      <c r="C199" s="252"/>
      <c r="D199" s="253"/>
      <c r="E199" s="253"/>
      <c r="F199" s="97"/>
      <c r="G199" s="255"/>
      <c r="H199" s="256">
        <f t="shared" si="0"/>
        <v>0</v>
      </c>
      <c r="I199" s="77"/>
      <c r="J199" s="77"/>
      <c r="K199" s="77"/>
      <c r="L199" s="77"/>
      <c r="M199" s="77"/>
      <c r="N199" s="77"/>
      <c r="O199" s="77"/>
      <c r="P199" s="77"/>
      <c r="Q199" s="77"/>
      <c r="R199" s="77"/>
      <c r="S199" s="77"/>
      <c r="T199" s="77"/>
      <c r="U199" s="77"/>
      <c r="V199" s="77"/>
      <c r="W199" s="77"/>
      <c r="X199" s="77"/>
      <c r="Y199" s="77"/>
      <c r="Z199" s="77"/>
    </row>
    <row r="200" spans="1:26" ht="12.75" hidden="1" customHeight="1">
      <c r="A200" s="251">
        <v>197</v>
      </c>
      <c r="B200" s="97"/>
      <c r="C200" s="252"/>
      <c r="D200" s="253"/>
      <c r="E200" s="253"/>
      <c r="F200" s="97"/>
      <c r="G200" s="255"/>
      <c r="H200" s="256">
        <f t="shared" si="0"/>
        <v>0</v>
      </c>
      <c r="I200" s="77"/>
      <c r="J200" s="77"/>
      <c r="K200" s="77"/>
      <c r="L200" s="77"/>
      <c r="M200" s="77"/>
      <c r="N200" s="77"/>
      <c r="O200" s="77"/>
      <c r="P200" s="77"/>
      <c r="Q200" s="77"/>
      <c r="R200" s="77"/>
      <c r="S200" s="77"/>
      <c r="T200" s="77"/>
      <c r="U200" s="77"/>
      <c r="V200" s="77"/>
      <c r="W200" s="77"/>
      <c r="X200" s="77"/>
      <c r="Y200" s="77"/>
      <c r="Z200" s="77"/>
    </row>
    <row r="201" spans="1:26" ht="12.75" hidden="1" customHeight="1">
      <c r="A201" s="251">
        <v>198</v>
      </c>
      <c r="B201" s="97"/>
      <c r="C201" s="252"/>
      <c r="D201" s="253"/>
      <c r="E201" s="253"/>
      <c r="F201" s="97"/>
      <c r="G201" s="255"/>
      <c r="H201" s="256">
        <f t="shared" si="0"/>
        <v>0</v>
      </c>
      <c r="I201" s="77"/>
      <c r="J201" s="77"/>
      <c r="K201" s="77"/>
      <c r="L201" s="77"/>
      <c r="M201" s="77"/>
      <c r="N201" s="77"/>
      <c r="O201" s="77"/>
      <c r="P201" s="77"/>
      <c r="Q201" s="77"/>
      <c r="R201" s="77"/>
      <c r="S201" s="77"/>
      <c r="T201" s="77"/>
      <c r="U201" s="77"/>
      <c r="V201" s="77"/>
      <c r="W201" s="77"/>
      <c r="X201" s="77"/>
      <c r="Y201" s="77"/>
      <c r="Z201" s="77"/>
    </row>
    <row r="202" spans="1:26" ht="12.75" hidden="1" customHeight="1">
      <c r="A202" s="251">
        <v>199</v>
      </c>
      <c r="B202" s="97"/>
      <c r="C202" s="252"/>
      <c r="D202" s="253"/>
      <c r="E202" s="253"/>
      <c r="F202" s="97"/>
      <c r="G202" s="255"/>
      <c r="H202" s="256">
        <f t="shared" si="0"/>
        <v>0</v>
      </c>
      <c r="I202" s="77"/>
      <c r="J202" s="77"/>
      <c r="K202" s="77"/>
      <c r="L202" s="77"/>
      <c r="M202" s="77"/>
      <c r="N202" s="77"/>
      <c r="O202" s="77"/>
      <c r="P202" s="77"/>
      <c r="Q202" s="77"/>
      <c r="R202" s="77"/>
      <c r="S202" s="77"/>
      <c r="T202" s="77"/>
      <c r="U202" s="77"/>
      <c r="V202" s="77"/>
      <c r="W202" s="77"/>
      <c r="X202" s="77"/>
      <c r="Y202" s="77"/>
      <c r="Z202" s="77"/>
    </row>
    <row r="203" spans="1:26" ht="12.75" hidden="1" customHeight="1">
      <c r="A203" s="251">
        <v>200</v>
      </c>
      <c r="B203" s="97"/>
      <c r="C203" s="252"/>
      <c r="D203" s="253"/>
      <c r="E203" s="253"/>
      <c r="F203" s="97"/>
      <c r="G203" s="255"/>
      <c r="H203" s="256">
        <f t="shared" si="0"/>
        <v>0</v>
      </c>
      <c r="I203" s="77"/>
      <c r="J203" s="77"/>
      <c r="K203" s="77"/>
      <c r="L203" s="77"/>
      <c r="M203" s="77"/>
      <c r="N203" s="77"/>
      <c r="O203" s="77"/>
      <c r="P203" s="77"/>
      <c r="Q203" s="77"/>
      <c r="R203" s="77"/>
      <c r="S203" s="77"/>
      <c r="T203" s="77"/>
      <c r="U203" s="77"/>
      <c r="V203" s="77"/>
      <c r="W203" s="77"/>
      <c r="X203" s="77"/>
      <c r="Y203" s="77"/>
      <c r="Z203" s="77"/>
    </row>
    <row r="204" spans="1:26" ht="12.75" hidden="1" customHeight="1">
      <c r="A204" s="251">
        <v>201</v>
      </c>
      <c r="B204" s="97"/>
      <c r="C204" s="252"/>
      <c r="D204" s="253"/>
      <c r="E204" s="253"/>
      <c r="F204" s="97"/>
      <c r="G204" s="255"/>
      <c r="H204" s="256">
        <f t="shared" si="0"/>
        <v>0</v>
      </c>
      <c r="I204" s="77"/>
      <c r="J204" s="77"/>
      <c r="K204" s="77"/>
      <c r="L204" s="77"/>
      <c r="M204" s="77"/>
      <c r="N204" s="77"/>
      <c r="O204" s="77"/>
      <c r="P204" s="77"/>
      <c r="Q204" s="77"/>
      <c r="R204" s="77"/>
      <c r="S204" s="77"/>
      <c r="T204" s="77"/>
      <c r="U204" s="77"/>
      <c r="V204" s="77"/>
      <c r="W204" s="77"/>
      <c r="X204" s="77"/>
      <c r="Y204" s="77"/>
      <c r="Z204" s="77"/>
    </row>
    <row r="205" spans="1:26" ht="12.75" hidden="1" customHeight="1">
      <c r="A205" s="251">
        <v>202</v>
      </c>
      <c r="B205" s="97"/>
      <c r="C205" s="252"/>
      <c r="D205" s="253"/>
      <c r="E205" s="253"/>
      <c r="F205" s="97"/>
      <c r="G205" s="255"/>
      <c r="H205" s="256">
        <f t="shared" si="0"/>
        <v>0</v>
      </c>
      <c r="I205" s="77"/>
      <c r="J205" s="77"/>
      <c r="K205" s="77"/>
      <c r="L205" s="77"/>
      <c r="M205" s="77"/>
      <c r="N205" s="77"/>
      <c r="O205" s="77"/>
      <c r="P205" s="77"/>
      <c r="Q205" s="77"/>
      <c r="R205" s="77"/>
      <c r="S205" s="77"/>
      <c r="T205" s="77"/>
      <c r="U205" s="77"/>
      <c r="V205" s="77"/>
      <c r="W205" s="77"/>
      <c r="X205" s="77"/>
      <c r="Y205" s="77"/>
      <c r="Z205" s="77"/>
    </row>
    <row r="206" spans="1:26" ht="12.75" hidden="1" customHeight="1">
      <c r="A206" s="251">
        <v>203</v>
      </c>
      <c r="B206" s="97"/>
      <c r="C206" s="252"/>
      <c r="D206" s="253"/>
      <c r="E206" s="253"/>
      <c r="F206" s="97"/>
      <c r="G206" s="255"/>
      <c r="H206" s="256">
        <f t="shared" si="0"/>
        <v>0</v>
      </c>
      <c r="I206" s="77"/>
      <c r="J206" s="77"/>
      <c r="K206" s="77"/>
      <c r="L206" s="77"/>
      <c r="M206" s="77"/>
      <c r="N206" s="77"/>
      <c r="O206" s="77"/>
      <c r="P206" s="77"/>
      <c r="Q206" s="77"/>
      <c r="R206" s="77"/>
      <c r="S206" s="77"/>
      <c r="T206" s="77"/>
      <c r="U206" s="77"/>
      <c r="V206" s="77"/>
      <c r="W206" s="77"/>
      <c r="X206" s="77"/>
      <c r="Y206" s="77"/>
      <c r="Z206" s="77"/>
    </row>
    <row r="207" spans="1:26" ht="12.75" hidden="1" customHeight="1">
      <c r="A207" s="251">
        <v>204</v>
      </c>
      <c r="B207" s="97"/>
      <c r="C207" s="252"/>
      <c r="D207" s="253"/>
      <c r="E207" s="253"/>
      <c r="F207" s="97"/>
      <c r="G207" s="255"/>
      <c r="H207" s="256">
        <f t="shared" si="0"/>
        <v>0</v>
      </c>
      <c r="I207" s="77"/>
      <c r="J207" s="77"/>
      <c r="K207" s="77"/>
      <c r="L207" s="77"/>
      <c r="M207" s="77"/>
      <c r="N207" s="77"/>
      <c r="O207" s="77"/>
      <c r="P207" s="77"/>
      <c r="Q207" s="77"/>
      <c r="R207" s="77"/>
      <c r="S207" s="77"/>
      <c r="T207" s="77"/>
      <c r="U207" s="77"/>
      <c r="V207" s="77"/>
      <c r="W207" s="77"/>
      <c r="X207" s="77"/>
      <c r="Y207" s="77"/>
      <c r="Z207" s="77"/>
    </row>
    <row r="208" spans="1:26" ht="12.75" hidden="1" customHeight="1">
      <c r="A208" s="251">
        <v>205</v>
      </c>
      <c r="B208" s="97"/>
      <c r="C208" s="252"/>
      <c r="D208" s="253"/>
      <c r="E208" s="253"/>
      <c r="F208" s="97"/>
      <c r="G208" s="255"/>
      <c r="H208" s="256">
        <f t="shared" si="0"/>
        <v>0</v>
      </c>
      <c r="I208" s="77"/>
      <c r="J208" s="77"/>
      <c r="K208" s="77"/>
      <c r="L208" s="77"/>
      <c r="M208" s="77"/>
      <c r="N208" s="77"/>
      <c r="O208" s="77"/>
      <c r="P208" s="77"/>
      <c r="Q208" s="77"/>
      <c r="R208" s="77"/>
      <c r="S208" s="77"/>
      <c r="T208" s="77"/>
      <c r="U208" s="77"/>
      <c r="V208" s="77"/>
      <c r="W208" s="77"/>
      <c r="X208" s="77"/>
      <c r="Y208" s="77"/>
      <c r="Z208" s="77"/>
    </row>
    <row r="209" spans="1:26" ht="12.75" hidden="1" customHeight="1">
      <c r="A209" s="251">
        <v>206</v>
      </c>
      <c r="B209" s="97"/>
      <c r="C209" s="252"/>
      <c r="D209" s="253"/>
      <c r="E209" s="253"/>
      <c r="F209" s="97"/>
      <c r="G209" s="255"/>
      <c r="H209" s="256">
        <f t="shared" si="0"/>
        <v>0</v>
      </c>
      <c r="I209" s="77"/>
      <c r="J209" s="77"/>
      <c r="K209" s="77"/>
      <c r="L209" s="77"/>
      <c r="M209" s="77"/>
      <c r="N209" s="77"/>
      <c r="O209" s="77"/>
      <c r="P209" s="77"/>
      <c r="Q209" s="77"/>
      <c r="R209" s="77"/>
      <c r="S209" s="77"/>
      <c r="T209" s="77"/>
      <c r="U209" s="77"/>
      <c r="V209" s="77"/>
      <c r="W209" s="77"/>
      <c r="X209" s="77"/>
      <c r="Y209" s="77"/>
      <c r="Z209" s="77"/>
    </row>
    <row r="210" spans="1:26" ht="12.75" hidden="1" customHeight="1">
      <c r="A210" s="251">
        <v>207</v>
      </c>
      <c r="B210" s="97"/>
      <c r="C210" s="252"/>
      <c r="D210" s="253"/>
      <c r="E210" s="253"/>
      <c r="F210" s="97"/>
      <c r="G210" s="255"/>
      <c r="H210" s="256">
        <f t="shared" si="0"/>
        <v>0</v>
      </c>
      <c r="I210" s="77"/>
      <c r="J210" s="77"/>
      <c r="K210" s="77"/>
      <c r="L210" s="77"/>
      <c r="M210" s="77"/>
      <c r="N210" s="77"/>
      <c r="O210" s="77"/>
      <c r="P210" s="77"/>
      <c r="Q210" s="77"/>
      <c r="R210" s="77"/>
      <c r="S210" s="77"/>
      <c r="T210" s="77"/>
      <c r="U210" s="77"/>
      <c r="V210" s="77"/>
      <c r="W210" s="77"/>
      <c r="X210" s="77"/>
      <c r="Y210" s="77"/>
      <c r="Z210" s="77"/>
    </row>
    <row r="211" spans="1:26" ht="12.75" hidden="1" customHeight="1">
      <c r="A211" s="251">
        <v>208</v>
      </c>
      <c r="B211" s="97"/>
      <c r="C211" s="252"/>
      <c r="D211" s="253"/>
      <c r="E211" s="253"/>
      <c r="F211" s="97"/>
      <c r="G211" s="255"/>
      <c r="H211" s="256">
        <f t="shared" si="0"/>
        <v>0</v>
      </c>
      <c r="I211" s="77"/>
      <c r="J211" s="77"/>
      <c r="K211" s="77"/>
      <c r="L211" s="77"/>
      <c r="M211" s="77"/>
      <c r="N211" s="77"/>
      <c r="O211" s="77"/>
      <c r="P211" s="77"/>
      <c r="Q211" s="77"/>
      <c r="R211" s="77"/>
      <c r="S211" s="77"/>
      <c r="T211" s="77"/>
      <c r="U211" s="77"/>
      <c r="V211" s="77"/>
      <c r="W211" s="77"/>
      <c r="X211" s="77"/>
      <c r="Y211" s="77"/>
      <c r="Z211" s="77"/>
    </row>
    <row r="212" spans="1:26" ht="12.75" hidden="1" customHeight="1">
      <c r="A212" s="251">
        <v>209</v>
      </c>
      <c r="B212" s="97"/>
      <c r="C212" s="252"/>
      <c r="D212" s="253"/>
      <c r="E212" s="253"/>
      <c r="F212" s="97"/>
      <c r="G212" s="255"/>
      <c r="H212" s="256">
        <f t="shared" si="0"/>
        <v>0</v>
      </c>
      <c r="I212" s="77"/>
      <c r="J212" s="77"/>
      <c r="K212" s="77"/>
      <c r="L212" s="77"/>
      <c r="M212" s="77"/>
      <c r="N212" s="77"/>
      <c r="O212" s="77"/>
      <c r="P212" s="77"/>
      <c r="Q212" s="77"/>
      <c r="R212" s="77"/>
      <c r="S212" s="77"/>
      <c r="T212" s="77"/>
      <c r="U212" s="77"/>
      <c r="V212" s="77"/>
      <c r="W212" s="77"/>
      <c r="X212" s="77"/>
      <c r="Y212" s="77"/>
      <c r="Z212" s="77"/>
    </row>
    <row r="213" spans="1:26" ht="12.75" hidden="1" customHeight="1">
      <c r="A213" s="251">
        <v>210</v>
      </c>
      <c r="B213" s="97"/>
      <c r="C213" s="252"/>
      <c r="D213" s="253"/>
      <c r="E213" s="253"/>
      <c r="F213" s="97"/>
      <c r="G213" s="255"/>
      <c r="H213" s="256">
        <f t="shared" si="0"/>
        <v>0</v>
      </c>
      <c r="I213" s="77"/>
      <c r="J213" s="77"/>
      <c r="K213" s="77"/>
      <c r="L213" s="77"/>
      <c r="M213" s="77"/>
      <c r="N213" s="77"/>
      <c r="O213" s="77"/>
      <c r="P213" s="77"/>
      <c r="Q213" s="77"/>
      <c r="R213" s="77"/>
      <c r="S213" s="77"/>
      <c r="T213" s="77"/>
      <c r="U213" s="77"/>
      <c r="V213" s="77"/>
      <c r="W213" s="77"/>
      <c r="X213" s="77"/>
      <c r="Y213" s="77"/>
      <c r="Z213" s="77"/>
    </row>
    <row r="214" spans="1:26" ht="12.75" hidden="1" customHeight="1">
      <c r="A214" s="251">
        <v>211</v>
      </c>
      <c r="B214" s="97"/>
      <c r="C214" s="252"/>
      <c r="D214" s="253"/>
      <c r="E214" s="253"/>
      <c r="F214" s="97"/>
      <c r="G214" s="255"/>
      <c r="H214" s="256">
        <f t="shared" si="0"/>
        <v>0</v>
      </c>
      <c r="I214" s="77"/>
      <c r="J214" s="77"/>
      <c r="K214" s="77"/>
      <c r="L214" s="77"/>
      <c r="M214" s="77"/>
      <c r="N214" s="77"/>
      <c r="O214" s="77"/>
      <c r="P214" s="77"/>
      <c r="Q214" s="77"/>
      <c r="R214" s="77"/>
      <c r="S214" s="77"/>
      <c r="T214" s="77"/>
      <c r="U214" s="77"/>
      <c r="V214" s="77"/>
      <c r="W214" s="77"/>
      <c r="X214" s="77"/>
      <c r="Y214" s="77"/>
      <c r="Z214" s="77"/>
    </row>
    <row r="215" spans="1:26" ht="12.75" hidden="1" customHeight="1">
      <c r="A215" s="251">
        <v>212</v>
      </c>
      <c r="B215" s="97"/>
      <c r="C215" s="252"/>
      <c r="D215" s="253"/>
      <c r="E215" s="253"/>
      <c r="F215" s="97"/>
      <c r="G215" s="255"/>
      <c r="H215" s="256">
        <f t="shared" si="0"/>
        <v>0</v>
      </c>
      <c r="I215" s="77"/>
      <c r="J215" s="77"/>
      <c r="K215" s="77"/>
      <c r="L215" s="77"/>
      <c r="M215" s="77"/>
      <c r="N215" s="77"/>
      <c r="O215" s="77"/>
      <c r="P215" s="77"/>
      <c r="Q215" s="77"/>
      <c r="R215" s="77"/>
      <c r="S215" s="77"/>
      <c r="T215" s="77"/>
      <c r="U215" s="77"/>
      <c r="V215" s="77"/>
      <c r="W215" s="77"/>
      <c r="X215" s="77"/>
      <c r="Y215" s="77"/>
      <c r="Z215" s="77"/>
    </row>
    <row r="216" spans="1:26" ht="12.75" hidden="1" customHeight="1">
      <c r="A216" s="251">
        <v>213</v>
      </c>
      <c r="B216" s="97"/>
      <c r="C216" s="252"/>
      <c r="D216" s="253"/>
      <c r="E216" s="253"/>
      <c r="F216" s="97"/>
      <c r="G216" s="255"/>
      <c r="H216" s="256">
        <f t="shared" si="0"/>
        <v>0</v>
      </c>
      <c r="I216" s="77"/>
      <c r="J216" s="77"/>
      <c r="K216" s="77"/>
      <c r="L216" s="77"/>
      <c r="M216" s="77"/>
      <c r="N216" s="77"/>
      <c r="O216" s="77"/>
      <c r="P216" s="77"/>
      <c r="Q216" s="77"/>
      <c r="R216" s="77"/>
      <c r="S216" s="77"/>
      <c r="T216" s="77"/>
      <c r="U216" s="77"/>
      <c r="V216" s="77"/>
      <c r="W216" s="77"/>
      <c r="X216" s="77"/>
      <c r="Y216" s="77"/>
      <c r="Z216" s="77"/>
    </row>
    <row r="217" spans="1:26" ht="12.75" hidden="1" customHeight="1">
      <c r="A217" s="251">
        <v>214</v>
      </c>
      <c r="B217" s="97"/>
      <c r="C217" s="252"/>
      <c r="D217" s="253"/>
      <c r="E217" s="253"/>
      <c r="F217" s="97"/>
      <c r="G217" s="255"/>
      <c r="H217" s="256">
        <f t="shared" si="0"/>
        <v>0</v>
      </c>
      <c r="I217" s="77"/>
      <c r="J217" s="77"/>
      <c r="K217" s="77"/>
      <c r="L217" s="77"/>
      <c r="M217" s="77"/>
      <c r="N217" s="77"/>
      <c r="O217" s="77"/>
      <c r="P217" s="77"/>
      <c r="Q217" s="77"/>
      <c r="R217" s="77"/>
      <c r="S217" s="77"/>
      <c r="T217" s="77"/>
      <c r="U217" s="77"/>
      <c r="V217" s="77"/>
      <c r="W217" s="77"/>
      <c r="X217" s="77"/>
      <c r="Y217" s="77"/>
      <c r="Z217" s="77"/>
    </row>
    <row r="218" spans="1:26" ht="12.75" hidden="1" customHeight="1">
      <c r="A218" s="251">
        <v>215</v>
      </c>
      <c r="B218" s="97"/>
      <c r="C218" s="252"/>
      <c r="D218" s="253"/>
      <c r="E218" s="253"/>
      <c r="F218" s="97"/>
      <c r="G218" s="255"/>
      <c r="H218" s="256">
        <f t="shared" si="0"/>
        <v>0</v>
      </c>
      <c r="I218" s="77"/>
      <c r="J218" s="77"/>
      <c r="K218" s="77"/>
      <c r="L218" s="77"/>
      <c r="M218" s="77"/>
      <c r="N218" s="77"/>
      <c r="O218" s="77"/>
      <c r="P218" s="77"/>
      <c r="Q218" s="77"/>
      <c r="R218" s="77"/>
      <c r="S218" s="77"/>
      <c r="T218" s="77"/>
      <c r="U218" s="77"/>
      <c r="V218" s="77"/>
      <c r="W218" s="77"/>
      <c r="X218" s="77"/>
      <c r="Y218" s="77"/>
      <c r="Z218" s="77"/>
    </row>
    <row r="219" spans="1:26" ht="12.75" hidden="1" customHeight="1">
      <c r="A219" s="251">
        <v>216</v>
      </c>
      <c r="B219" s="97"/>
      <c r="C219" s="252"/>
      <c r="D219" s="253"/>
      <c r="E219" s="253"/>
      <c r="F219" s="97"/>
      <c r="G219" s="255"/>
      <c r="H219" s="256">
        <f t="shared" si="0"/>
        <v>0</v>
      </c>
      <c r="I219" s="77"/>
      <c r="J219" s="77"/>
      <c r="K219" s="77"/>
      <c r="L219" s="77"/>
      <c r="M219" s="77"/>
      <c r="N219" s="77"/>
      <c r="O219" s="77"/>
      <c r="P219" s="77"/>
      <c r="Q219" s="77"/>
      <c r="R219" s="77"/>
      <c r="S219" s="77"/>
      <c r="T219" s="77"/>
      <c r="U219" s="77"/>
      <c r="V219" s="77"/>
      <c r="W219" s="77"/>
      <c r="X219" s="77"/>
      <c r="Y219" s="77"/>
      <c r="Z219" s="77"/>
    </row>
    <row r="220" spans="1:26" ht="12.75" hidden="1" customHeight="1">
      <c r="A220" s="251">
        <v>217</v>
      </c>
      <c r="B220" s="97"/>
      <c r="C220" s="252"/>
      <c r="D220" s="253"/>
      <c r="E220" s="253"/>
      <c r="F220" s="97"/>
      <c r="G220" s="255"/>
      <c r="H220" s="256">
        <f t="shared" si="0"/>
        <v>0</v>
      </c>
      <c r="I220" s="77"/>
      <c r="J220" s="77"/>
      <c r="K220" s="77"/>
      <c r="L220" s="77"/>
      <c r="M220" s="77"/>
      <c r="N220" s="77"/>
      <c r="O220" s="77"/>
      <c r="P220" s="77"/>
      <c r="Q220" s="77"/>
      <c r="R220" s="77"/>
      <c r="S220" s="77"/>
      <c r="T220" s="77"/>
      <c r="U220" s="77"/>
      <c r="V220" s="77"/>
      <c r="W220" s="77"/>
      <c r="X220" s="77"/>
      <c r="Y220" s="77"/>
      <c r="Z220" s="77"/>
    </row>
    <row r="221" spans="1:26" ht="12.75" hidden="1" customHeight="1">
      <c r="A221" s="251">
        <v>218</v>
      </c>
      <c r="B221" s="97"/>
      <c r="C221" s="252"/>
      <c r="D221" s="253"/>
      <c r="E221" s="253"/>
      <c r="F221" s="97"/>
      <c r="G221" s="255"/>
      <c r="H221" s="256">
        <f t="shared" si="0"/>
        <v>0</v>
      </c>
      <c r="I221" s="77"/>
      <c r="J221" s="77"/>
      <c r="K221" s="77"/>
      <c r="L221" s="77"/>
      <c r="M221" s="77"/>
      <c r="N221" s="77"/>
      <c r="O221" s="77"/>
      <c r="P221" s="77"/>
      <c r="Q221" s="77"/>
      <c r="R221" s="77"/>
      <c r="S221" s="77"/>
      <c r="T221" s="77"/>
      <c r="U221" s="77"/>
      <c r="V221" s="77"/>
      <c r="W221" s="77"/>
      <c r="X221" s="77"/>
      <c r="Y221" s="77"/>
      <c r="Z221" s="77"/>
    </row>
    <row r="222" spans="1:26" ht="12.75" hidden="1" customHeight="1">
      <c r="A222" s="251">
        <v>219</v>
      </c>
      <c r="B222" s="97"/>
      <c r="C222" s="252"/>
      <c r="D222" s="253"/>
      <c r="E222" s="253"/>
      <c r="F222" s="97"/>
      <c r="G222" s="255"/>
      <c r="H222" s="256">
        <f t="shared" si="0"/>
        <v>0</v>
      </c>
      <c r="I222" s="77"/>
      <c r="J222" s="77"/>
      <c r="K222" s="77"/>
      <c r="L222" s="77"/>
      <c r="M222" s="77"/>
      <c r="N222" s="77"/>
      <c r="O222" s="77"/>
      <c r="P222" s="77"/>
      <c r="Q222" s="77"/>
      <c r="R222" s="77"/>
      <c r="S222" s="77"/>
      <c r="T222" s="77"/>
      <c r="U222" s="77"/>
      <c r="V222" s="77"/>
      <c r="W222" s="77"/>
      <c r="X222" s="77"/>
      <c r="Y222" s="77"/>
      <c r="Z222" s="77"/>
    </row>
    <row r="223" spans="1:26" ht="12.75" hidden="1" customHeight="1">
      <c r="A223" s="251">
        <v>220</v>
      </c>
      <c r="B223" s="97"/>
      <c r="C223" s="252"/>
      <c r="D223" s="253"/>
      <c r="E223" s="253"/>
      <c r="F223" s="97"/>
      <c r="G223" s="255"/>
      <c r="H223" s="256">
        <f t="shared" si="0"/>
        <v>0</v>
      </c>
      <c r="I223" s="77"/>
      <c r="J223" s="77"/>
      <c r="K223" s="77"/>
      <c r="L223" s="77"/>
      <c r="M223" s="77"/>
      <c r="N223" s="77"/>
      <c r="O223" s="77"/>
      <c r="P223" s="77"/>
      <c r="Q223" s="77"/>
      <c r="R223" s="77"/>
      <c r="S223" s="77"/>
      <c r="T223" s="77"/>
      <c r="U223" s="77"/>
      <c r="V223" s="77"/>
      <c r="W223" s="77"/>
      <c r="X223" s="77"/>
      <c r="Y223" s="77"/>
      <c r="Z223" s="77"/>
    </row>
    <row r="224" spans="1:26" ht="12.75" hidden="1" customHeight="1">
      <c r="A224" s="251">
        <v>221</v>
      </c>
      <c r="B224" s="97"/>
      <c r="C224" s="252"/>
      <c r="D224" s="253"/>
      <c r="E224" s="253"/>
      <c r="F224" s="97"/>
      <c r="G224" s="255"/>
      <c r="H224" s="256">
        <f t="shared" si="0"/>
        <v>0</v>
      </c>
      <c r="I224" s="77"/>
      <c r="J224" s="77"/>
      <c r="K224" s="77"/>
      <c r="L224" s="77"/>
      <c r="M224" s="77"/>
      <c r="N224" s="77"/>
      <c r="O224" s="77"/>
      <c r="P224" s="77"/>
      <c r="Q224" s="77"/>
      <c r="R224" s="77"/>
      <c r="S224" s="77"/>
      <c r="T224" s="77"/>
      <c r="U224" s="77"/>
      <c r="V224" s="77"/>
      <c r="W224" s="77"/>
      <c r="X224" s="77"/>
      <c r="Y224" s="77"/>
      <c r="Z224" s="77"/>
    </row>
    <row r="225" spans="1:26" ht="12.75" hidden="1" customHeight="1">
      <c r="A225" s="251">
        <v>222</v>
      </c>
      <c r="B225" s="97"/>
      <c r="C225" s="252"/>
      <c r="D225" s="253"/>
      <c r="E225" s="253"/>
      <c r="F225" s="97"/>
      <c r="G225" s="255"/>
      <c r="H225" s="256">
        <f t="shared" si="0"/>
        <v>0</v>
      </c>
      <c r="I225" s="77"/>
      <c r="J225" s="77"/>
      <c r="K225" s="77"/>
      <c r="L225" s="77"/>
      <c r="M225" s="77"/>
      <c r="N225" s="77"/>
      <c r="O225" s="77"/>
      <c r="P225" s="77"/>
      <c r="Q225" s="77"/>
      <c r="R225" s="77"/>
      <c r="S225" s="77"/>
      <c r="T225" s="77"/>
      <c r="U225" s="77"/>
      <c r="V225" s="77"/>
      <c r="W225" s="77"/>
      <c r="X225" s="77"/>
      <c r="Y225" s="77"/>
      <c r="Z225" s="77"/>
    </row>
    <row r="226" spans="1:26" ht="12.75" hidden="1" customHeight="1">
      <c r="A226" s="251">
        <v>223</v>
      </c>
      <c r="B226" s="97"/>
      <c r="C226" s="252"/>
      <c r="D226" s="253"/>
      <c r="E226" s="253"/>
      <c r="F226" s="97"/>
      <c r="G226" s="255"/>
      <c r="H226" s="256">
        <f t="shared" si="0"/>
        <v>0</v>
      </c>
      <c r="I226" s="77"/>
      <c r="J226" s="77"/>
      <c r="K226" s="77"/>
      <c r="L226" s="77"/>
      <c r="M226" s="77"/>
      <c r="N226" s="77"/>
      <c r="O226" s="77"/>
      <c r="P226" s="77"/>
      <c r="Q226" s="77"/>
      <c r="R226" s="77"/>
      <c r="S226" s="77"/>
      <c r="T226" s="77"/>
      <c r="U226" s="77"/>
      <c r="V226" s="77"/>
      <c r="W226" s="77"/>
      <c r="X226" s="77"/>
      <c r="Y226" s="77"/>
      <c r="Z226" s="77"/>
    </row>
    <row r="227" spans="1:26" ht="12.75" hidden="1" customHeight="1">
      <c r="A227" s="251">
        <v>224</v>
      </c>
      <c r="B227" s="97"/>
      <c r="C227" s="252"/>
      <c r="D227" s="253"/>
      <c r="E227" s="253"/>
      <c r="F227" s="97"/>
      <c r="G227" s="255"/>
      <c r="H227" s="256">
        <f t="shared" si="0"/>
        <v>0</v>
      </c>
      <c r="I227" s="77"/>
      <c r="J227" s="77"/>
      <c r="K227" s="77"/>
      <c r="L227" s="77"/>
      <c r="M227" s="77"/>
      <c r="N227" s="77"/>
      <c r="O227" s="77"/>
      <c r="P227" s="77"/>
      <c r="Q227" s="77"/>
      <c r="R227" s="77"/>
      <c r="S227" s="77"/>
      <c r="T227" s="77"/>
      <c r="U227" s="77"/>
      <c r="V227" s="77"/>
      <c r="W227" s="77"/>
      <c r="X227" s="77"/>
      <c r="Y227" s="77"/>
      <c r="Z227" s="77"/>
    </row>
    <row r="228" spans="1:26" ht="12.75" hidden="1" customHeight="1">
      <c r="A228" s="251">
        <v>225</v>
      </c>
      <c r="B228" s="97"/>
      <c r="C228" s="252"/>
      <c r="D228" s="253"/>
      <c r="E228" s="253"/>
      <c r="F228" s="97"/>
      <c r="G228" s="255"/>
      <c r="H228" s="256">
        <f t="shared" si="0"/>
        <v>0</v>
      </c>
      <c r="I228" s="77"/>
      <c r="J228" s="77"/>
      <c r="K228" s="77"/>
      <c r="L228" s="77"/>
      <c r="M228" s="77"/>
      <c r="N228" s="77"/>
      <c r="O228" s="77"/>
      <c r="P228" s="77"/>
      <c r="Q228" s="77"/>
      <c r="R228" s="77"/>
      <c r="S228" s="77"/>
      <c r="T228" s="77"/>
      <c r="U228" s="77"/>
      <c r="V228" s="77"/>
      <c r="W228" s="77"/>
      <c r="X228" s="77"/>
      <c r="Y228" s="77"/>
      <c r="Z228" s="77"/>
    </row>
    <row r="229" spans="1:26" ht="12.75" hidden="1" customHeight="1">
      <c r="A229" s="251">
        <v>226</v>
      </c>
      <c r="B229" s="97"/>
      <c r="C229" s="252"/>
      <c r="D229" s="253"/>
      <c r="E229" s="253"/>
      <c r="F229" s="97"/>
      <c r="G229" s="255"/>
      <c r="H229" s="256">
        <f t="shared" si="0"/>
        <v>0</v>
      </c>
      <c r="I229" s="77"/>
      <c r="J229" s="77"/>
      <c r="K229" s="77"/>
      <c r="L229" s="77"/>
      <c r="M229" s="77"/>
      <c r="N229" s="77"/>
      <c r="O229" s="77"/>
      <c r="P229" s="77"/>
      <c r="Q229" s="77"/>
      <c r="R229" s="77"/>
      <c r="S229" s="77"/>
      <c r="T229" s="77"/>
      <c r="U229" s="77"/>
      <c r="V229" s="77"/>
      <c r="W229" s="77"/>
      <c r="X229" s="77"/>
      <c r="Y229" s="77"/>
      <c r="Z229" s="77"/>
    </row>
    <row r="230" spans="1:26" ht="12.75" hidden="1" customHeight="1">
      <c r="A230" s="251">
        <v>227</v>
      </c>
      <c r="B230" s="97"/>
      <c r="C230" s="252"/>
      <c r="D230" s="253"/>
      <c r="E230" s="253"/>
      <c r="F230" s="97"/>
      <c r="G230" s="255"/>
      <c r="H230" s="256">
        <f t="shared" si="0"/>
        <v>0</v>
      </c>
      <c r="I230" s="77"/>
      <c r="J230" s="77"/>
      <c r="K230" s="77"/>
      <c r="L230" s="77"/>
      <c r="M230" s="77"/>
      <c r="N230" s="77"/>
      <c r="O230" s="77"/>
      <c r="P230" s="77"/>
      <c r="Q230" s="77"/>
      <c r="R230" s="77"/>
      <c r="S230" s="77"/>
      <c r="T230" s="77"/>
      <c r="U230" s="77"/>
      <c r="V230" s="77"/>
      <c r="W230" s="77"/>
      <c r="X230" s="77"/>
      <c r="Y230" s="77"/>
      <c r="Z230" s="77"/>
    </row>
    <row r="231" spans="1:26" ht="12.75" hidden="1" customHeight="1">
      <c r="A231" s="251">
        <v>228</v>
      </c>
      <c r="B231" s="97"/>
      <c r="C231" s="252"/>
      <c r="D231" s="253"/>
      <c r="E231" s="253"/>
      <c r="F231" s="97"/>
      <c r="G231" s="255"/>
      <c r="H231" s="256">
        <f t="shared" si="0"/>
        <v>0</v>
      </c>
      <c r="I231" s="77"/>
      <c r="J231" s="77"/>
      <c r="K231" s="77"/>
      <c r="L231" s="77"/>
      <c r="M231" s="77"/>
      <c r="N231" s="77"/>
      <c r="O231" s="77"/>
      <c r="P231" s="77"/>
      <c r="Q231" s="77"/>
      <c r="R231" s="77"/>
      <c r="S231" s="77"/>
      <c r="T231" s="77"/>
      <c r="U231" s="77"/>
      <c r="V231" s="77"/>
      <c r="W231" s="77"/>
      <c r="X231" s="77"/>
      <c r="Y231" s="77"/>
      <c r="Z231" s="77"/>
    </row>
    <row r="232" spans="1:26" ht="12.75" hidden="1" customHeight="1">
      <c r="A232" s="251">
        <v>229</v>
      </c>
      <c r="B232" s="97"/>
      <c r="C232" s="252"/>
      <c r="D232" s="253"/>
      <c r="E232" s="253"/>
      <c r="F232" s="97"/>
      <c r="G232" s="255"/>
      <c r="H232" s="256">
        <f t="shared" si="0"/>
        <v>0</v>
      </c>
      <c r="I232" s="77"/>
      <c r="J232" s="77"/>
      <c r="K232" s="77"/>
      <c r="L232" s="77"/>
      <c r="M232" s="77"/>
      <c r="N232" s="77"/>
      <c r="O232" s="77"/>
      <c r="P232" s="77"/>
      <c r="Q232" s="77"/>
      <c r="R232" s="77"/>
      <c r="S232" s="77"/>
      <c r="T232" s="77"/>
      <c r="U232" s="77"/>
      <c r="V232" s="77"/>
      <c r="W232" s="77"/>
      <c r="X232" s="77"/>
      <c r="Y232" s="77"/>
      <c r="Z232" s="77"/>
    </row>
    <row r="233" spans="1:26" ht="12.75" hidden="1" customHeight="1">
      <c r="A233" s="251">
        <v>230</v>
      </c>
      <c r="B233" s="97"/>
      <c r="C233" s="252"/>
      <c r="D233" s="253"/>
      <c r="E233" s="253"/>
      <c r="F233" s="97"/>
      <c r="G233" s="255"/>
      <c r="H233" s="256">
        <f t="shared" si="0"/>
        <v>0</v>
      </c>
      <c r="I233" s="77"/>
      <c r="J233" s="77"/>
      <c r="K233" s="77"/>
      <c r="L233" s="77"/>
      <c r="M233" s="77"/>
      <c r="N233" s="77"/>
      <c r="O233" s="77"/>
      <c r="P233" s="77"/>
      <c r="Q233" s="77"/>
      <c r="R233" s="77"/>
      <c r="S233" s="77"/>
      <c r="T233" s="77"/>
      <c r="U233" s="77"/>
      <c r="V233" s="77"/>
      <c r="W233" s="77"/>
      <c r="X233" s="77"/>
      <c r="Y233" s="77"/>
      <c r="Z233" s="77"/>
    </row>
    <row r="234" spans="1:26" ht="12.75" hidden="1" customHeight="1">
      <c r="A234" s="251">
        <v>231</v>
      </c>
      <c r="B234" s="97"/>
      <c r="C234" s="252"/>
      <c r="D234" s="253"/>
      <c r="E234" s="253"/>
      <c r="F234" s="97"/>
      <c r="G234" s="255"/>
      <c r="H234" s="256">
        <f t="shared" si="0"/>
        <v>0</v>
      </c>
      <c r="I234" s="77"/>
      <c r="J234" s="77"/>
      <c r="K234" s="77"/>
      <c r="L234" s="77"/>
      <c r="M234" s="77"/>
      <c r="N234" s="77"/>
      <c r="O234" s="77"/>
      <c r="P234" s="77"/>
      <c r="Q234" s="77"/>
      <c r="R234" s="77"/>
      <c r="S234" s="77"/>
      <c r="T234" s="77"/>
      <c r="U234" s="77"/>
      <c r="V234" s="77"/>
      <c r="W234" s="77"/>
      <c r="X234" s="77"/>
      <c r="Y234" s="77"/>
      <c r="Z234" s="77"/>
    </row>
    <row r="235" spans="1:26" ht="12.75" hidden="1" customHeight="1">
      <c r="A235" s="251">
        <v>232</v>
      </c>
      <c r="B235" s="97"/>
      <c r="C235" s="252"/>
      <c r="D235" s="253"/>
      <c r="E235" s="253"/>
      <c r="F235" s="97"/>
      <c r="G235" s="255"/>
      <c r="H235" s="256">
        <f t="shared" si="0"/>
        <v>0</v>
      </c>
      <c r="I235" s="77"/>
      <c r="J235" s="77"/>
      <c r="K235" s="77"/>
      <c r="L235" s="77"/>
      <c r="M235" s="77"/>
      <c r="N235" s="77"/>
      <c r="O235" s="77"/>
      <c r="P235" s="77"/>
      <c r="Q235" s="77"/>
      <c r="R235" s="77"/>
      <c r="S235" s="77"/>
      <c r="T235" s="77"/>
      <c r="U235" s="77"/>
      <c r="V235" s="77"/>
      <c r="W235" s="77"/>
      <c r="X235" s="77"/>
      <c r="Y235" s="77"/>
      <c r="Z235" s="77"/>
    </row>
    <row r="236" spans="1:26" ht="12.75" hidden="1" customHeight="1">
      <c r="A236" s="251">
        <v>233</v>
      </c>
      <c r="B236" s="97"/>
      <c r="C236" s="252"/>
      <c r="D236" s="253"/>
      <c r="E236" s="253"/>
      <c r="F236" s="97"/>
      <c r="G236" s="255"/>
      <c r="H236" s="256">
        <f t="shared" si="0"/>
        <v>0</v>
      </c>
      <c r="I236" s="77"/>
      <c r="J236" s="77"/>
      <c r="K236" s="77"/>
      <c r="L236" s="77"/>
      <c r="M236" s="77"/>
      <c r="N236" s="77"/>
      <c r="O236" s="77"/>
      <c r="P236" s="77"/>
      <c r="Q236" s="77"/>
      <c r="R236" s="77"/>
      <c r="S236" s="77"/>
      <c r="T236" s="77"/>
      <c r="U236" s="77"/>
      <c r="V236" s="77"/>
      <c r="W236" s="77"/>
      <c r="X236" s="77"/>
      <c r="Y236" s="77"/>
      <c r="Z236" s="77"/>
    </row>
    <row r="237" spans="1:26" ht="12.75" hidden="1" customHeight="1">
      <c r="A237" s="251">
        <v>234</v>
      </c>
      <c r="B237" s="97"/>
      <c r="C237" s="252"/>
      <c r="D237" s="253"/>
      <c r="E237" s="253"/>
      <c r="F237" s="97"/>
      <c r="G237" s="255"/>
      <c r="H237" s="256">
        <f t="shared" si="0"/>
        <v>0</v>
      </c>
      <c r="I237" s="77"/>
      <c r="J237" s="77"/>
      <c r="K237" s="77"/>
      <c r="L237" s="77"/>
      <c r="M237" s="77"/>
      <c r="N237" s="77"/>
      <c r="O237" s="77"/>
      <c r="P237" s="77"/>
      <c r="Q237" s="77"/>
      <c r="R237" s="77"/>
      <c r="S237" s="77"/>
      <c r="T237" s="77"/>
      <c r="U237" s="77"/>
      <c r="V237" s="77"/>
      <c r="W237" s="77"/>
      <c r="X237" s="77"/>
      <c r="Y237" s="77"/>
      <c r="Z237" s="77"/>
    </row>
    <row r="238" spans="1:26" ht="12.75" hidden="1" customHeight="1">
      <c r="A238" s="251">
        <v>235</v>
      </c>
      <c r="B238" s="97"/>
      <c r="C238" s="252"/>
      <c r="D238" s="253"/>
      <c r="E238" s="253"/>
      <c r="F238" s="97"/>
      <c r="G238" s="255"/>
      <c r="H238" s="256">
        <f t="shared" si="0"/>
        <v>0</v>
      </c>
      <c r="I238" s="77"/>
      <c r="J238" s="77"/>
      <c r="K238" s="77"/>
      <c r="L238" s="77"/>
      <c r="M238" s="77"/>
      <c r="N238" s="77"/>
      <c r="O238" s="77"/>
      <c r="P238" s="77"/>
      <c r="Q238" s="77"/>
      <c r="R238" s="77"/>
      <c r="S238" s="77"/>
      <c r="T238" s="77"/>
      <c r="U238" s="77"/>
      <c r="V238" s="77"/>
      <c r="W238" s="77"/>
      <c r="X238" s="77"/>
      <c r="Y238" s="77"/>
      <c r="Z238" s="77"/>
    </row>
    <row r="239" spans="1:26" ht="12.75" hidden="1" customHeight="1">
      <c r="A239" s="251">
        <v>236</v>
      </c>
      <c r="B239" s="97"/>
      <c r="C239" s="252"/>
      <c r="D239" s="253"/>
      <c r="E239" s="253"/>
      <c r="F239" s="97"/>
      <c r="G239" s="255"/>
      <c r="H239" s="256">
        <f t="shared" si="0"/>
        <v>0</v>
      </c>
      <c r="I239" s="77"/>
      <c r="J239" s="77"/>
      <c r="K239" s="77"/>
      <c r="L239" s="77"/>
      <c r="M239" s="77"/>
      <c r="N239" s="77"/>
      <c r="O239" s="77"/>
      <c r="P239" s="77"/>
      <c r="Q239" s="77"/>
      <c r="R239" s="77"/>
      <c r="S239" s="77"/>
      <c r="T239" s="77"/>
      <c r="U239" s="77"/>
      <c r="V239" s="77"/>
      <c r="W239" s="77"/>
      <c r="X239" s="77"/>
      <c r="Y239" s="77"/>
      <c r="Z239" s="77"/>
    </row>
    <row r="240" spans="1:26" ht="12.75" hidden="1" customHeight="1">
      <c r="A240" s="251">
        <v>237</v>
      </c>
      <c r="B240" s="97"/>
      <c r="C240" s="252"/>
      <c r="D240" s="253"/>
      <c r="E240" s="253"/>
      <c r="F240" s="97"/>
      <c r="G240" s="255"/>
      <c r="H240" s="256">
        <f t="shared" si="0"/>
        <v>0</v>
      </c>
      <c r="I240" s="77"/>
      <c r="J240" s="77"/>
      <c r="K240" s="77"/>
      <c r="L240" s="77"/>
      <c r="M240" s="77"/>
      <c r="N240" s="77"/>
      <c r="O240" s="77"/>
      <c r="P240" s="77"/>
      <c r="Q240" s="77"/>
      <c r="R240" s="77"/>
      <c r="S240" s="77"/>
      <c r="T240" s="77"/>
      <c r="U240" s="77"/>
      <c r="V240" s="77"/>
      <c r="W240" s="77"/>
      <c r="X240" s="77"/>
      <c r="Y240" s="77"/>
      <c r="Z240" s="77"/>
    </row>
    <row r="241" spans="1:26" ht="12.75" hidden="1" customHeight="1">
      <c r="A241" s="251">
        <v>238</v>
      </c>
      <c r="B241" s="97"/>
      <c r="C241" s="252"/>
      <c r="D241" s="253"/>
      <c r="E241" s="253"/>
      <c r="F241" s="97"/>
      <c r="G241" s="255"/>
      <c r="H241" s="256">
        <f t="shared" si="0"/>
        <v>0</v>
      </c>
      <c r="I241" s="77"/>
      <c r="J241" s="77"/>
      <c r="K241" s="77"/>
      <c r="L241" s="77"/>
      <c r="M241" s="77"/>
      <c r="N241" s="77"/>
      <c r="O241" s="77"/>
      <c r="P241" s="77"/>
      <c r="Q241" s="77"/>
      <c r="R241" s="77"/>
      <c r="S241" s="77"/>
      <c r="T241" s="77"/>
      <c r="U241" s="77"/>
      <c r="V241" s="77"/>
      <c r="W241" s="77"/>
      <c r="X241" s="77"/>
      <c r="Y241" s="77"/>
      <c r="Z241" s="77"/>
    </row>
    <row r="242" spans="1:26" ht="12.75" hidden="1" customHeight="1">
      <c r="A242" s="251">
        <v>239</v>
      </c>
      <c r="B242" s="97"/>
      <c r="C242" s="252"/>
      <c r="D242" s="253"/>
      <c r="E242" s="253"/>
      <c r="F242" s="97"/>
      <c r="G242" s="255"/>
      <c r="H242" s="256">
        <f t="shared" si="0"/>
        <v>0</v>
      </c>
      <c r="I242" s="77"/>
      <c r="J242" s="77"/>
      <c r="K242" s="77"/>
      <c r="L242" s="77"/>
      <c r="M242" s="77"/>
      <c r="N242" s="77"/>
      <c r="O242" s="77"/>
      <c r="P242" s="77"/>
      <c r="Q242" s="77"/>
      <c r="R242" s="77"/>
      <c r="S242" s="77"/>
      <c r="T242" s="77"/>
      <c r="U242" s="77"/>
      <c r="V242" s="77"/>
      <c r="W242" s="77"/>
      <c r="X242" s="77"/>
      <c r="Y242" s="77"/>
      <c r="Z242" s="77"/>
    </row>
    <row r="243" spans="1:26" ht="12.75" hidden="1" customHeight="1">
      <c r="A243" s="251">
        <v>240</v>
      </c>
      <c r="B243" s="97"/>
      <c r="C243" s="252"/>
      <c r="D243" s="253"/>
      <c r="E243" s="253"/>
      <c r="F243" s="97"/>
      <c r="G243" s="255"/>
      <c r="H243" s="256">
        <f t="shared" si="0"/>
        <v>0</v>
      </c>
      <c r="I243" s="77"/>
      <c r="J243" s="77"/>
      <c r="K243" s="77"/>
      <c r="L243" s="77"/>
      <c r="M243" s="77"/>
      <c r="N243" s="77"/>
      <c r="O243" s="77"/>
      <c r="P243" s="77"/>
      <c r="Q243" s="77"/>
      <c r="R243" s="77"/>
      <c r="S243" s="77"/>
      <c r="T243" s="77"/>
      <c r="U243" s="77"/>
      <c r="V243" s="77"/>
      <c r="W243" s="77"/>
      <c r="X243" s="77"/>
      <c r="Y243" s="77"/>
      <c r="Z243" s="77"/>
    </row>
    <row r="244" spans="1:26" ht="12.75" hidden="1" customHeight="1">
      <c r="A244" s="251">
        <v>241</v>
      </c>
      <c r="B244" s="97"/>
      <c r="C244" s="252"/>
      <c r="D244" s="253"/>
      <c r="E244" s="253"/>
      <c r="F244" s="97"/>
      <c r="G244" s="255"/>
      <c r="H244" s="256">
        <f t="shared" si="0"/>
        <v>0</v>
      </c>
      <c r="I244" s="77"/>
      <c r="J244" s="77"/>
      <c r="K244" s="77"/>
      <c r="L244" s="77"/>
      <c r="M244" s="77"/>
      <c r="N244" s="77"/>
      <c r="O244" s="77"/>
      <c r="P244" s="77"/>
      <c r="Q244" s="77"/>
      <c r="R244" s="77"/>
      <c r="S244" s="77"/>
      <c r="T244" s="77"/>
      <c r="U244" s="77"/>
      <c r="V244" s="77"/>
      <c r="W244" s="77"/>
      <c r="X244" s="77"/>
      <c r="Y244" s="77"/>
      <c r="Z244" s="77"/>
    </row>
    <row r="245" spans="1:26" ht="12.75" hidden="1" customHeight="1">
      <c r="A245" s="251">
        <v>242</v>
      </c>
      <c r="B245" s="97"/>
      <c r="C245" s="252"/>
      <c r="D245" s="253"/>
      <c r="E245" s="253"/>
      <c r="F245" s="97"/>
      <c r="G245" s="255"/>
      <c r="H245" s="256">
        <f t="shared" si="0"/>
        <v>0</v>
      </c>
      <c r="I245" s="77"/>
      <c r="J245" s="77"/>
      <c r="K245" s="77"/>
      <c r="L245" s="77"/>
      <c r="M245" s="77"/>
      <c r="N245" s="77"/>
      <c r="O245" s="77"/>
      <c r="P245" s="77"/>
      <c r="Q245" s="77"/>
      <c r="R245" s="77"/>
      <c r="S245" s="77"/>
      <c r="T245" s="77"/>
      <c r="U245" s="77"/>
      <c r="V245" s="77"/>
      <c r="W245" s="77"/>
      <c r="X245" s="77"/>
      <c r="Y245" s="77"/>
      <c r="Z245" s="77"/>
    </row>
    <row r="246" spans="1:26" ht="12.75" hidden="1" customHeight="1">
      <c r="A246" s="251">
        <v>243</v>
      </c>
      <c r="B246" s="97"/>
      <c r="C246" s="252"/>
      <c r="D246" s="253"/>
      <c r="E246" s="253"/>
      <c r="F246" s="97"/>
      <c r="G246" s="255"/>
      <c r="H246" s="256">
        <f t="shared" si="0"/>
        <v>0</v>
      </c>
      <c r="I246" s="77"/>
      <c r="J246" s="77"/>
      <c r="K246" s="77"/>
      <c r="L246" s="77"/>
      <c r="M246" s="77"/>
      <c r="N246" s="77"/>
      <c r="O246" s="77"/>
      <c r="P246" s="77"/>
      <c r="Q246" s="77"/>
      <c r="R246" s="77"/>
      <c r="S246" s="77"/>
      <c r="T246" s="77"/>
      <c r="U246" s="77"/>
      <c r="V246" s="77"/>
      <c r="W246" s="77"/>
      <c r="X246" s="77"/>
      <c r="Y246" s="77"/>
      <c r="Z246" s="77"/>
    </row>
    <row r="247" spans="1:26" ht="12.75" hidden="1" customHeight="1">
      <c r="A247" s="251">
        <v>244</v>
      </c>
      <c r="B247" s="97"/>
      <c r="C247" s="252"/>
      <c r="D247" s="253"/>
      <c r="E247" s="253"/>
      <c r="F247" s="97"/>
      <c r="G247" s="255"/>
      <c r="H247" s="256">
        <f t="shared" si="0"/>
        <v>0</v>
      </c>
      <c r="I247" s="77"/>
      <c r="J247" s="77"/>
      <c r="K247" s="77"/>
      <c r="L247" s="77"/>
      <c r="M247" s="77"/>
      <c r="N247" s="77"/>
      <c r="O247" s="77"/>
      <c r="P247" s="77"/>
      <c r="Q247" s="77"/>
      <c r="R247" s="77"/>
      <c r="S247" s="77"/>
      <c r="T247" s="77"/>
      <c r="U247" s="77"/>
      <c r="V247" s="77"/>
      <c r="W247" s="77"/>
      <c r="X247" s="77"/>
      <c r="Y247" s="77"/>
      <c r="Z247" s="77"/>
    </row>
    <row r="248" spans="1:26" ht="12.75" hidden="1" customHeight="1">
      <c r="A248" s="251">
        <v>245</v>
      </c>
      <c r="B248" s="97"/>
      <c r="C248" s="252"/>
      <c r="D248" s="253"/>
      <c r="E248" s="253"/>
      <c r="F248" s="97"/>
      <c r="G248" s="255"/>
      <c r="H248" s="256">
        <f t="shared" si="0"/>
        <v>0</v>
      </c>
      <c r="I248" s="77"/>
      <c r="J248" s="77"/>
      <c r="K248" s="77"/>
      <c r="L248" s="77"/>
      <c r="M248" s="77"/>
      <c r="N248" s="77"/>
      <c r="O248" s="77"/>
      <c r="P248" s="77"/>
      <c r="Q248" s="77"/>
      <c r="R248" s="77"/>
      <c r="S248" s="77"/>
      <c r="T248" s="77"/>
      <c r="U248" s="77"/>
      <c r="V248" s="77"/>
      <c r="W248" s="77"/>
      <c r="X248" s="77"/>
      <c r="Y248" s="77"/>
      <c r="Z248" s="77"/>
    </row>
    <row r="249" spans="1:26" ht="12.75" hidden="1" customHeight="1">
      <c r="A249" s="251">
        <v>246</v>
      </c>
      <c r="B249" s="97"/>
      <c r="C249" s="252"/>
      <c r="D249" s="253"/>
      <c r="E249" s="253"/>
      <c r="F249" s="97"/>
      <c r="G249" s="255"/>
      <c r="H249" s="256">
        <f t="shared" si="0"/>
        <v>0</v>
      </c>
      <c r="I249" s="77"/>
      <c r="J249" s="77"/>
      <c r="K249" s="77"/>
      <c r="L249" s="77"/>
      <c r="M249" s="77"/>
      <c r="N249" s="77"/>
      <c r="O249" s="77"/>
      <c r="P249" s="77"/>
      <c r="Q249" s="77"/>
      <c r="R249" s="77"/>
      <c r="S249" s="77"/>
      <c r="T249" s="77"/>
      <c r="U249" s="77"/>
      <c r="V249" s="77"/>
      <c r="W249" s="77"/>
      <c r="X249" s="77"/>
      <c r="Y249" s="77"/>
      <c r="Z249" s="77"/>
    </row>
    <row r="250" spans="1:26" ht="12.75" hidden="1" customHeight="1">
      <c r="A250" s="251">
        <v>247</v>
      </c>
      <c r="B250" s="97"/>
      <c r="C250" s="252"/>
      <c r="D250" s="253"/>
      <c r="E250" s="253"/>
      <c r="F250" s="97"/>
      <c r="G250" s="255"/>
      <c r="H250" s="256">
        <f t="shared" si="0"/>
        <v>0</v>
      </c>
      <c r="I250" s="77"/>
      <c r="J250" s="77"/>
      <c r="K250" s="77"/>
      <c r="L250" s="77"/>
      <c r="M250" s="77"/>
      <c r="N250" s="77"/>
      <c r="O250" s="77"/>
      <c r="P250" s="77"/>
      <c r="Q250" s="77"/>
      <c r="R250" s="77"/>
      <c r="S250" s="77"/>
      <c r="T250" s="77"/>
      <c r="U250" s="77"/>
      <c r="V250" s="77"/>
      <c r="W250" s="77"/>
      <c r="X250" s="77"/>
      <c r="Y250" s="77"/>
      <c r="Z250" s="77"/>
    </row>
    <row r="251" spans="1:26" ht="12.75" hidden="1" customHeight="1">
      <c r="A251" s="251">
        <v>248</v>
      </c>
      <c r="B251" s="97"/>
      <c r="C251" s="252"/>
      <c r="D251" s="253"/>
      <c r="E251" s="253"/>
      <c r="F251" s="97"/>
      <c r="G251" s="255"/>
      <c r="H251" s="256">
        <f t="shared" si="0"/>
        <v>0</v>
      </c>
      <c r="I251" s="77"/>
      <c r="J251" s="77"/>
      <c r="K251" s="77"/>
      <c r="L251" s="77"/>
      <c r="M251" s="77"/>
      <c r="N251" s="77"/>
      <c r="O251" s="77"/>
      <c r="P251" s="77"/>
      <c r="Q251" s="77"/>
      <c r="R251" s="77"/>
      <c r="S251" s="77"/>
      <c r="T251" s="77"/>
      <c r="U251" s="77"/>
      <c r="V251" s="77"/>
      <c r="W251" s="77"/>
      <c r="X251" s="77"/>
      <c r="Y251" s="77"/>
      <c r="Z251" s="77"/>
    </row>
    <row r="252" spans="1:26" ht="12.75" hidden="1" customHeight="1">
      <c r="A252" s="251">
        <v>249</v>
      </c>
      <c r="B252" s="97"/>
      <c r="C252" s="252"/>
      <c r="D252" s="253"/>
      <c r="E252" s="253"/>
      <c r="F252" s="97"/>
      <c r="G252" s="255"/>
      <c r="H252" s="256">
        <f t="shared" si="0"/>
        <v>0</v>
      </c>
      <c r="I252" s="77"/>
      <c r="J252" s="77"/>
      <c r="K252" s="77"/>
      <c r="L252" s="77"/>
      <c r="M252" s="77"/>
      <c r="N252" s="77"/>
      <c r="O252" s="77"/>
      <c r="P252" s="77"/>
      <c r="Q252" s="77"/>
      <c r="R252" s="77"/>
      <c r="S252" s="77"/>
      <c r="T252" s="77"/>
      <c r="U252" s="77"/>
      <c r="V252" s="77"/>
      <c r="W252" s="77"/>
      <c r="X252" s="77"/>
      <c r="Y252" s="77"/>
      <c r="Z252" s="77"/>
    </row>
    <row r="253" spans="1:26" ht="12.75" hidden="1" customHeight="1">
      <c r="A253" s="251">
        <v>250</v>
      </c>
      <c r="B253" s="97"/>
      <c r="C253" s="252"/>
      <c r="D253" s="253"/>
      <c r="E253" s="253"/>
      <c r="F253" s="97"/>
      <c r="G253" s="255"/>
      <c r="H253" s="256">
        <f t="shared" si="0"/>
        <v>0</v>
      </c>
      <c r="I253" s="77"/>
      <c r="J253" s="77"/>
      <c r="K253" s="77"/>
      <c r="L253" s="77"/>
      <c r="M253" s="77"/>
      <c r="N253" s="77"/>
      <c r="O253" s="77"/>
      <c r="P253" s="77"/>
      <c r="Q253" s="77"/>
      <c r="R253" s="77"/>
      <c r="S253" s="77"/>
      <c r="T253" s="77"/>
      <c r="U253" s="77"/>
      <c r="V253" s="77"/>
      <c r="W253" s="77"/>
      <c r="X253" s="77"/>
      <c r="Y253" s="77"/>
      <c r="Z253" s="77"/>
    </row>
    <row r="254" spans="1:26" ht="12.75" hidden="1" customHeight="1">
      <c r="A254" s="251">
        <v>251</v>
      </c>
      <c r="B254" s="97"/>
      <c r="C254" s="252"/>
      <c r="D254" s="253"/>
      <c r="E254" s="253"/>
      <c r="F254" s="97"/>
      <c r="G254" s="255"/>
      <c r="H254" s="256">
        <f t="shared" si="0"/>
        <v>0</v>
      </c>
      <c r="I254" s="77"/>
      <c r="J254" s="77"/>
      <c r="K254" s="77"/>
      <c r="L254" s="77"/>
      <c r="M254" s="77"/>
      <c r="N254" s="77"/>
      <c r="O254" s="77"/>
      <c r="P254" s="77"/>
      <c r="Q254" s="77"/>
      <c r="R254" s="77"/>
      <c r="S254" s="77"/>
      <c r="T254" s="77"/>
      <c r="U254" s="77"/>
      <c r="V254" s="77"/>
      <c r="W254" s="77"/>
      <c r="X254" s="77"/>
      <c r="Y254" s="77"/>
      <c r="Z254" s="77"/>
    </row>
    <row r="255" spans="1:26" ht="12.75" hidden="1" customHeight="1">
      <c r="A255" s="251">
        <v>252</v>
      </c>
      <c r="B255" s="97"/>
      <c r="C255" s="252"/>
      <c r="D255" s="253"/>
      <c r="E255" s="253"/>
      <c r="F255" s="97"/>
      <c r="G255" s="255"/>
      <c r="H255" s="256">
        <f t="shared" si="0"/>
        <v>0</v>
      </c>
      <c r="I255" s="77"/>
      <c r="J255" s="77"/>
      <c r="K255" s="77"/>
      <c r="L255" s="77"/>
      <c r="M255" s="77"/>
      <c r="N255" s="77"/>
      <c r="O255" s="77"/>
      <c r="P255" s="77"/>
      <c r="Q255" s="77"/>
      <c r="R255" s="77"/>
      <c r="S255" s="77"/>
      <c r="T255" s="77"/>
      <c r="U255" s="77"/>
      <c r="V255" s="77"/>
      <c r="W255" s="77"/>
      <c r="X255" s="77"/>
      <c r="Y255" s="77"/>
      <c r="Z255" s="77"/>
    </row>
    <row r="256" spans="1:26" ht="12.75" hidden="1" customHeight="1">
      <c r="A256" s="251">
        <v>253</v>
      </c>
      <c r="B256" s="97"/>
      <c r="C256" s="252"/>
      <c r="D256" s="253"/>
      <c r="E256" s="253"/>
      <c r="F256" s="97"/>
      <c r="G256" s="255"/>
      <c r="H256" s="256">
        <f t="shared" si="0"/>
        <v>0</v>
      </c>
      <c r="I256" s="77"/>
      <c r="J256" s="77"/>
      <c r="K256" s="77"/>
      <c r="L256" s="77"/>
      <c r="M256" s="77"/>
      <c r="N256" s="77"/>
      <c r="O256" s="77"/>
      <c r="P256" s="77"/>
      <c r="Q256" s="77"/>
      <c r="R256" s="77"/>
      <c r="S256" s="77"/>
      <c r="T256" s="77"/>
      <c r="U256" s="77"/>
      <c r="V256" s="77"/>
      <c r="W256" s="77"/>
      <c r="X256" s="77"/>
      <c r="Y256" s="77"/>
      <c r="Z256" s="77"/>
    </row>
    <row r="257" spans="1:26" ht="12.75" hidden="1" customHeight="1">
      <c r="A257" s="251">
        <v>254</v>
      </c>
      <c r="B257" s="97"/>
      <c r="C257" s="252"/>
      <c r="D257" s="253"/>
      <c r="E257" s="253"/>
      <c r="F257" s="97"/>
      <c r="G257" s="255"/>
      <c r="H257" s="256">
        <f t="shared" si="0"/>
        <v>0</v>
      </c>
      <c r="I257" s="77"/>
      <c r="J257" s="77"/>
      <c r="K257" s="77"/>
      <c r="L257" s="77"/>
      <c r="M257" s="77"/>
      <c r="N257" s="77"/>
      <c r="O257" s="77"/>
      <c r="P257" s="77"/>
      <c r="Q257" s="77"/>
      <c r="R257" s="77"/>
      <c r="S257" s="77"/>
      <c r="T257" s="77"/>
      <c r="U257" s="77"/>
      <c r="V257" s="77"/>
      <c r="W257" s="77"/>
      <c r="X257" s="77"/>
      <c r="Y257" s="77"/>
      <c r="Z257" s="77"/>
    </row>
    <row r="258" spans="1:26" ht="12.75" hidden="1" customHeight="1">
      <c r="A258" s="251">
        <v>255</v>
      </c>
      <c r="B258" s="97"/>
      <c r="C258" s="252"/>
      <c r="D258" s="253"/>
      <c r="E258" s="253"/>
      <c r="F258" s="97"/>
      <c r="G258" s="255"/>
      <c r="H258" s="256">
        <f t="shared" si="0"/>
        <v>0</v>
      </c>
      <c r="I258" s="77"/>
      <c r="J258" s="77"/>
      <c r="K258" s="77"/>
      <c r="L258" s="77"/>
      <c r="M258" s="77"/>
      <c r="N258" s="77"/>
      <c r="O258" s="77"/>
      <c r="P258" s="77"/>
      <c r="Q258" s="77"/>
      <c r="R258" s="77"/>
      <c r="S258" s="77"/>
      <c r="T258" s="77"/>
      <c r="U258" s="77"/>
      <c r="V258" s="77"/>
      <c r="W258" s="77"/>
      <c r="X258" s="77"/>
      <c r="Y258" s="77"/>
      <c r="Z258" s="77"/>
    </row>
    <row r="259" spans="1:26" ht="12.75" hidden="1" customHeight="1">
      <c r="A259" s="251">
        <v>256</v>
      </c>
      <c r="B259" s="97"/>
      <c r="C259" s="252"/>
      <c r="D259" s="253"/>
      <c r="E259" s="253"/>
      <c r="F259" s="97"/>
      <c r="G259" s="255"/>
      <c r="H259" s="256">
        <f t="shared" si="0"/>
        <v>0</v>
      </c>
      <c r="I259" s="77"/>
      <c r="J259" s="77"/>
      <c r="K259" s="77"/>
      <c r="L259" s="77"/>
      <c r="M259" s="77"/>
      <c r="N259" s="77"/>
      <c r="O259" s="77"/>
      <c r="P259" s="77"/>
      <c r="Q259" s="77"/>
      <c r="R259" s="77"/>
      <c r="S259" s="77"/>
      <c r="T259" s="77"/>
      <c r="U259" s="77"/>
      <c r="V259" s="77"/>
      <c r="W259" s="77"/>
      <c r="X259" s="77"/>
      <c r="Y259" s="77"/>
      <c r="Z259" s="77"/>
    </row>
    <row r="260" spans="1:26" ht="12.75" hidden="1" customHeight="1">
      <c r="A260" s="251">
        <v>257</v>
      </c>
      <c r="B260" s="97"/>
      <c r="C260" s="252"/>
      <c r="D260" s="253"/>
      <c r="E260" s="253"/>
      <c r="F260" s="97"/>
      <c r="G260" s="255"/>
      <c r="H260" s="256">
        <f t="shared" si="0"/>
        <v>0</v>
      </c>
      <c r="I260" s="77"/>
      <c r="J260" s="77"/>
      <c r="K260" s="77"/>
      <c r="L260" s="77"/>
      <c r="M260" s="77"/>
      <c r="N260" s="77"/>
      <c r="O260" s="77"/>
      <c r="P260" s="77"/>
      <c r="Q260" s="77"/>
      <c r="R260" s="77"/>
      <c r="S260" s="77"/>
      <c r="T260" s="77"/>
      <c r="U260" s="77"/>
      <c r="V260" s="77"/>
      <c r="W260" s="77"/>
      <c r="X260" s="77"/>
      <c r="Y260" s="77"/>
      <c r="Z260" s="77"/>
    </row>
    <row r="261" spans="1:26" ht="12.75" hidden="1" customHeight="1">
      <c r="A261" s="251">
        <v>258</v>
      </c>
      <c r="B261" s="97"/>
      <c r="C261" s="252"/>
      <c r="D261" s="253"/>
      <c r="E261" s="253"/>
      <c r="F261" s="97"/>
      <c r="G261" s="255"/>
      <c r="H261" s="256">
        <f t="shared" si="0"/>
        <v>0</v>
      </c>
      <c r="I261" s="77"/>
      <c r="J261" s="77"/>
      <c r="K261" s="77"/>
      <c r="L261" s="77"/>
      <c r="M261" s="77"/>
      <c r="N261" s="77"/>
      <c r="O261" s="77"/>
      <c r="P261" s="77"/>
      <c r="Q261" s="77"/>
      <c r="R261" s="77"/>
      <c r="S261" s="77"/>
      <c r="T261" s="77"/>
      <c r="U261" s="77"/>
      <c r="V261" s="77"/>
      <c r="W261" s="77"/>
      <c r="X261" s="77"/>
      <c r="Y261" s="77"/>
      <c r="Z261" s="77"/>
    </row>
    <row r="262" spans="1:26" ht="12.75" hidden="1" customHeight="1">
      <c r="A262" s="251">
        <v>259</v>
      </c>
      <c r="B262" s="97"/>
      <c r="C262" s="252"/>
      <c r="D262" s="253"/>
      <c r="E262" s="253"/>
      <c r="F262" s="97"/>
      <c r="G262" s="255"/>
      <c r="H262" s="256">
        <f t="shared" si="0"/>
        <v>0</v>
      </c>
      <c r="I262" s="77"/>
      <c r="J262" s="77"/>
      <c r="K262" s="77"/>
      <c r="L262" s="77"/>
      <c r="M262" s="77"/>
      <c r="N262" s="77"/>
      <c r="O262" s="77"/>
      <c r="P262" s="77"/>
      <c r="Q262" s="77"/>
      <c r="R262" s="77"/>
      <c r="S262" s="77"/>
      <c r="T262" s="77"/>
      <c r="U262" s="77"/>
      <c r="V262" s="77"/>
      <c r="W262" s="77"/>
      <c r="X262" s="77"/>
      <c r="Y262" s="77"/>
      <c r="Z262" s="77"/>
    </row>
    <row r="263" spans="1:26" ht="12.75" hidden="1" customHeight="1">
      <c r="A263" s="251">
        <v>260</v>
      </c>
      <c r="B263" s="97"/>
      <c r="C263" s="252"/>
      <c r="D263" s="253"/>
      <c r="E263" s="253"/>
      <c r="F263" s="97"/>
      <c r="G263" s="255"/>
      <c r="H263" s="256">
        <f t="shared" si="0"/>
        <v>0</v>
      </c>
      <c r="I263" s="77"/>
      <c r="J263" s="77"/>
      <c r="K263" s="77"/>
      <c r="L263" s="77"/>
      <c r="M263" s="77"/>
      <c r="N263" s="77"/>
      <c r="O263" s="77"/>
      <c r="P263" s="77"/>
      <c r="Q263" s="77"/>
      <c r="R263" s="77"/>
      <c r="S263" s="77"/>
      <c r="T263" s="77"/>
      <c r="U263" s="77"/>
      <c r="V263" s="77"/>
      <c r="W263" s="77"/>
      <c r="X263" s="77"/>
      <c r="Y263" s="77"/>
      <c r="Z263" s="77"/>
    </row>
    <row r="264" spans="1:26" ht="12.75" hidden="1" customHeight="1">
      <c r="A264" s="251">
        <v>261</v>
      </c>
      <c r="B264" s="97"/>
      <c r="C264" s="252"/>
      <c r="D264" s="253"/>
      <c r="E264" s="253"/>
      <c r="F264" s="97"/>
      <c r="G264" s="255"/>
      <c r="H264" s="256">
        <f t="shared" si="0"/>
        <v>0</v>
      </c>
      <c r="I264" s="77"/>
      <c r="J264" s="77"/>
      <c r="K264" s="77"/>
      <c r="L264" s="77"/>
      <c r="M264" s="77"/>
      <c r="N264" s="77"/>
      <c r="O264" s="77"/>
      <c r="P264" s="77"/>
      <c r="Q264" s="77"/>
      <c r="R264" s="77"/>
      <c r="S264" s="77"/>
      <c r="T264" s="77"/>
      <c r="U264" s="77"/>
      <c r="V264" s="77"/>
      <c r="W264" s="77"/>
      <c r="X264" s="77"/>
      <c r="Y264" s="77"/>
      <c r="Z264" s="77"/>
    </row>
    <row r="265" spans="1:26" ht="12.75" hidden="1" customHeight="1">
      <c r="A265" s="251">
        <v>262</v>
      </c>
      <c r="B265" s="97"/>
      <c r="C265" s="252"/>
      <c r="D265" s="253"/>
      <c r="E265" s="253"/>
      <c r="F265" s="97"/>
      <c r="G265" s="255"/>
      <c r="H265" s="256">
        <f t="shared" si="0"/>
        <v>0</v>
      </c>
      <c r="I265" s="77"/>
      <c r="J265" s="77"/>
      <c r="K265" s="77"/>
      <c r="L265" s="77"/>
      <c r="M265" s="77"/>
      <c r="N265" s="77"/>
      <c r="O265" s="77"/>
      <c r="P265" s="77"/>
      <c r="Q265" s="77"/>
      <c r="R265" s="77"/>
      <c r="S265" s="77"/>
      <c r="T265" s="77"/>
      <c r="U265" s="77"/>
      <c r="V265" s="77"/>
      <c r="W265" s="77"/>
      <c r="X265" s="77"/>
      <c r="Y265" s="77"/>
      <c r="Z265" s="77"/>
    </row>
    <row r="266" spans="1:26" ht="12.75" hidden="1" customHeight="1">
      <c r="A266" s="251">
        <v>263</v>
      </c>
      <c r="B266" s="97"/>
      <c r="C266" s="252"/>
      <c r="D266" s="253"/>
      <c r="E266" s="253"/>
      <c r="F266" s="97"/>
      <c r="G266" s="255"/>
      <c r="H266" s="256">
        <f t="shared" si="0"/>
        <v>0</v>
      </c>
      <c r="I266" s="77"/>
      <c r="J266" s="77"/>
      <c r="K266" s="77"/>
      <c r="L266" s="77"/>
      <c r="M266" s="77"/>
      <c r="N266" s="77"/>
      <c r="O266" s="77"/>
      <c r="P266" s="77"/>
      <c r="Q266" s="77"/>
      <c r="R266" s="77"/>
      <c r="S266" s="77"/>
      <c r="T266" s="77"/>
      <c r="U266" s="77"/>
      <c r="V266" s="77"/>
      <c r="W266" s="77"/>
      <c r="X266" s="77"/>
      <c r="Y266" s="77"/>
      <c r="Z266" s="77"/>
    </row>
    <row r="267" spans="1:26" ht="12.75" hidden="1" customHeight="1">
      <c r="A267" s="251">
        <v>264</v>
      </c>
      <c r="B267" s="97"/>
      <c r="C267" s="252"/>
      <c r="D267" s="253"/>
      <c r="E267" s="253"/>
      <c r="F267" s="97"/>
      <c r="G267" s="255"/>
      <c r="H267" s="256">
        <f t="shared" si="0"/>
        <v>0</v>
      </c>
      <c r="I267" s="77"/>
      <c r="J267" s="77"/>
      <c r="K267" s="77"/>
      <c r="L267" s="77"/>
      <c r="M267" s="77"/>
      <c r="N267" s="77"/>
      <c r="O267" s="77"/>
      <c r="P267" s="77"/>
      <c r="Q267" s="77"/>
      <c r="R267" s="77"/>
      <c r="S267" s="77"/>
      <c r="T267" s="77"/>
      <c r="U267" s="77"/>
      <c r="V267" s="77"/>
      <c r="W267" s="77"/>
      <c r="X267" s="77"/>
      <c r="Y267" s="77"/>
      <c r="Z267" s="77"/>
    </row>
    <row r="268" spans="1:26" ht="12.75" hidden="1" customHeight="1">
      <c r="A268" s="251">
        <v>265</v>
      </c>
      <c r="B268" s="97"/>
      <c r="C268" s="252"/>
      <c r="D268" s="253"/>
      <c r="E268" s="253"/>
      <c r="F268" s="97"/>
      <c r="G268" s="255"/>
      <c r="H268" s="256">
        <f t="shared" si="0"/>
        <v>0</v>
      </c>
      <c r="I268" s="77"/>
      <c r="J268" s="77"/>
      <c r="K268" s="77"/>
      <c r="L268" s="77"/>
      <c r="M268" s="77"/>
      <c r="N268" s="77"/>
      <c r="O268" s="77"/>
      <c r="P268" s="77"/>
      <c r="Q268" s="77"/>
      <c r="R268" s="77"/>
      <c r="S268" s="77"/>
      <c r="T268" s="77"/>
      <c r="U268" s="77"/>
      <c r="V268" s="77"/>
      <c r="W268" s="77"/>
      <c r="X268" s="77"/>
      <c r="Y268" s="77"/>
      <c r="Z268" s="77"/>
    </row>
    <row r="269" spans="1:26" ht="12.75" hidden="1" customHeight="1">
      <c r="A269" s="251">
        <v>266</v>
      </c>
      <c r="B269" s="97"/>
      <c r="C269" s="252"/>
      <c r="D269" s="253"/>
      <c r="E269" s="253"/>
      <c r="F269" s="97"/>
      <c r="G269" s="255"/>
      <c r="H269" s="256">
        <f t="shared" si="0"/>
        <v>0</v>
      </c>
      <c r="I269" s="77"/>
      <c r="J269" s="77"/>
      <c r="K269" s="77"/>
      <c r="L269" s="77"/>
      <c r="M269" s="77"/>
      <c r="N269" s="77"/>
      <c r="O269" s="77"/>
      <c r="P269" s="77"/>
      <c r="Q269" s="77"/>
      <c r="R269" s="77"/>
      <c r="S269" s="77"/>
      <c r="T269" s="77"/>
      <c r="U269" s="77"/>
      <c r="V269" s="77"/>
      <c r="W269" s="77"/>
      <c r="X269" s="77"/>
      <c r="Y269" s="77"/>
      <c r="Z269" s="77"/>
    </row>
    <row r="270" spans="1:26" ht="12.75" hidden="1" customHeight="1">
      <c r="A270" s="251">
        <v>267</v>
      </c>
      <c r="B270" s="97"/>
      <c r="C270" s="252"/>
      <c r="D270" s="253"/>
      <c r="E270" s="253"/>
      <c r="F270" s="97"/>
      <c r="G270" s="255"/>
      <c r="H270" s="256">
        <f t="shared" si="0"/>
        <v>0</v>
      </c>
      <c r="I270" s="77"/>
      <c r="J270" s="77"/>
      <c r="K270" s="77"/>
      <c r="L270" s="77"/>
      <c r="M270" s="77"/>
      <c r="N270" s="77"/>
      <c r="O270" s="77"/>
      <c r="P270" s="77"/>
      <c r="Q270" s="77"/>
      <c r="R270" s="77"/>
      <c r="S270" s="77"/>
      <c r="T270" s="77"/>
      <c r="U270" s="77"/>
      <c r="V270" s="77"/>
      <c r="W270" s="77"/>
      <c r="X270" s="77"/>
      <c r="Y270" s="77"/>
      <c r="Z270" s="77"/>
    </row>
    <row r="271" spans="1:26" ht="12.75" hidden="1" customHeight="1">
      <c r="A271" s="251">
        <v>268</v>
      </c>
      <c r="B271" s="97"/>
      <c r="C271" s="252"/>
      <c r="D271" s="253"/>
      <c r="E271" s="253"/>
      <c r="F271" s="97"/>
      <c r="G271" s="255"/>
      <c r="H271" s="256">
        <f t="shared" si="0"/>
        <v>0</v>
      </c>
      <c r="I271" s="77"/>
      <c r="J271" s="77"/>
      <c r="K271" s="77"/>
      <c r="L271" s="77"/>
      <c r="M271" s="77"/>
      <c r="N271" s="77"/>
      <c r="O271" s="77"/>
      <c r="P271" s="77"/>
      <c r="Q271" s="77"/>
      <c r="R271" s="77"/>
      <c r="S271" s="77"/>
      <c r="T271" s="77"/>
      <c r="U271" s="77"/>
      <c r="V271" s="77"/>
      <c r="W271" s="77"/>
      <c r="X271" s="77"/>
      <c r="Y271" s="77"/>
      <c r="Z271" s="77"/>
    </row>
    <row r="272" spans="1:26" ht="12.75" hidden="1" customHeight="1">
      <c r="A272" s="251">
        <v>269</v>
      </c>
      <c r="B272" s="97"/>
      <c r="C272" s="252"/>
      <c r="D272" s="253"/>
      <c r="E272" s="253"/>
      <c r="F272" s="97"/>
      <c r="G272" s="255"/>
      <c r="H272" s="256">
        <f t="shared" si="0"/>
        <v>0</v>
      </c>
      <c r="I272" s="77"/>
      <c r="J272" s="77"/>
      <c r="K272" s="77"/>
      <c r="L272" s="77"/>
      <c r="M272" s="77"/>
      <c r="N272" s="77"/>
      <c r="O272" s="77"/>
      <c r="P272" s="77"/>
      <c r="Q272" s="77"/>
      <c r="R272" s="77"/>
      <c r="S272" s="77"/>
      <c r="T272" s="77"/>
      <c r="U272" s="77"/>
      <c r="V272" s="77"/>
      <c r="W272" s="77"/>
      <c r="X272" s="77"/>
      <c r="Y272" s="77"/>
      <c r="Z272" s="77"/>
    </row>
    <row r="273" spans="1:26" ht="12.75" hidden="1" customHeight="1">
      <c r="A273" s="251">
        <v>270</v>
      </c>
      <c r="B273" s="97"/>
      <c r="C273" s="252"/>
      <c r="D273" s="253"/>
      <c r="E273" s="253"/>
      <c r="F273" s="97"/>
      <c r="G273" s="255"/>
      <c r="H273" s="256">
        <f t="shared" si="0"/>
        <v>0</v>
      </c>
      <c r="I273" s="77"/>
      <c r="J273" s="77"/>
      <c r="K273" s="77"/>
      <c r="L273" s="77"/>
      <c r="M273" s="77"/>
      <c r="N273" s="77"/>
      <c r="O273" s="77"/>
      <c r="P273" s="77"/>
      <c r="Q273" s="77"/>
      <c r="R273" s="77"/>
      <c r="S273" s="77"/>
      <c r="T273" s="77"/>
      <c r="U273" s="77"/>
      <c r="V273" s="77"/>
      <c r="W273" s="77"/>
      <c r="X273" s="77"/>
      <c r="Y273" s="77"/>
      <c r="Z273" s="77"/>
    </row>
    <row r="274" spans="1:26" ht="12.75" hidden="1" customHeight="1">
      <c r="A274" s="251">
        <v>271</v>
      </c>
      <c r="B274" s="97"/>
      <c r="C274" s="252"/>
      <c r="D274" s="253"/>
      <c r="E274" s="253"/>
      <c r="F274" s="97"/>
      <c r="G274" s="255"/>
      <c r="H274" s="256">
        <f t="shared" si="0"/>
        <v>0</v>
      </c>
      <c r="I274" s="77"/>
      <c r="J274" s="77"/>
      <c r="K274" s="77"/>
      <c r="L274" s="77"/>
      <c r="M274" s="77"/>
      <c r="N274" s="77"/>
      <c r="O274" s="77"/>
      <c r="P274" s="77"/>
      <c r="Q274" s="77"/>
      <c r="R274" s="77"/>
      <c r="S274" s="77"/>
      <c r="T274" s="77"/>
      <c r="U274" s="77"/>
      <c r="V274" s="77"/>
      <c r="W274" s="77"/>
      <c r="X274" s="77"/>
      <c r="Y274" s="77"/>
      <c r="Z274" s="77"/>
    </row>
    <row r="275" spans="1:26" ht="12.75" hidden="1" customHeight="1">
      <c r="A275" s="251">
        <v>272</v>
      </c>
      <c r="B275" s="97"/>
      <c r="C275" s="252"/>
      <c r="D275" s="253"/>
      <c r="E275" s="253"/>
      <c r="F275" s="97"/>
      <c r="G275" s="255"/>
      <c r="H275" s="256">
        <f t="shared" si="0"/>
        <v>0</v>
      </c>
      <c r="I275" s="77"/>
      <c r="J275" s="77"/>
      <c r="K275" s="77"/>
      <c r="L275" s="77"/>
      <c r="M275" s="77"/>
      <c r="N275" s="77"/>
      <c r="O275" s="77"/>
      <c r="P275" s="77"/>
      <c r="Q275" s="77"/>
      <c r="R275" s="77"/>
      <c r="S275" s="77"/>
      <c r="T275" s="77"/>
      <c r="U275" s="77"/>
      <c r="V275" s="77"/>
      <c r="W275" s="77"/>
      <c r="X275" s="77"/>
      <c r="Y275" s="77"/>
      <c r="Z275" s="77"/>
    </row>
    <row r="276" spans="1:26" ht="12.75" hidden="1" customHeight="1">
      <c r="A276" s="251">
        <v>273</v>
      </c>
      <c r="B276" s="97"/>
      <c r="C276" s="252"/>
      <c r="D276" s="253"/>
      <c r="E276" s="253"/>
      <c r="F276" s="97"/>
      <c r="G276" s="255"/>
      <c r="H276" s="256">
        <f t="shared" si="0"/>
        <v>0</v>
      </c>
      <c r="I276" s="77"/>
      <c r="J276" s="77"/>
      <c r="K276" s="77"/>
      <c r="L276" s="77"/>
      <c r="M276" s="77"/>
      <c r="N276" s="77"/>
      <c r="O276" s="77"/>
      <c r="P276" s="77"/>
      <c r="Q276" s="77"/>
      <c r="R276" s="77"/>
      <c r="S276" s="77"/>
      <c r="T276" s="77"/>
      <c r="U276" s="77"/>
      <c r="V276" s="77"/>
      <c r="W276" s="77"/>
      <c r="X276" s="77"/>
      <c r="Y276" s="77"/>
      <c r="Z276" s="77"/>
    </row>
    <row r="277" spans="1:26" ht="12.75" hidden="1" customHeight="1">
      <c r="A277" s="251">
        <v>274</v>
      </c>
      <c r="B277" s="97"/>
      <c r="C277" s="252"/>
      <c r="D277" s="253"/>
      <c r="E277" s="253"/>
      <c r="F277" s="97"/>
      <c r="G277" s="255"/>
      <c r="H277" s="256">
        <f t="shared" si="0"/>
        <v>0</v>
      </c>
      <c r="I277" s="77"/>
      <c r="J277" s="77"/>
      <c r="K277" s="77"/>
      <c r="L277" s="77"/>
      <c r="M277" s="77"/>
      <c r="N277" s="77"/>
      <c r="O277" s="77"/>
      <c r="P277" s="77"/>
      <c r="Q277" s="77"/>
      <c r="R277" s="77"/>
      <c r="S277" s="77"/>
      <c r="T277" s="77"/>
      <c r="U277" s="77"/>
      <c r="V277" s="77"/>
      <c r="W277" s="77"/>
      <c r="X277" s="77"/>
      <c r="Y277" s="77"/>
      <c r="Z277" s="77"/>
    </row>
    <row r="278" spans="1:26" ht="12.75" hidden="1" customHeight="1">
      <c r="A278" s="251">
        <v>275</v>
      </c>
      <c r="B278" s="97"/>
      <c r="C278" s="252"/>
      <c r="D278" s="253"/>
      <c r="E278" s="253"/>
      <c r="F278" s="97"/>
      <c r="G278" s="255"/>
      <c r="H278" s="256">
        <f t="shared" si="0"/>
        <v>0</v>
      </c>
      <c r="I278" s="77"/>
      <c r="J278" s="77"/>
      <c r="K278" s="77"/>
      <c r="L278" s="77"/>
      <c r="M278" s="77"/>
      <c r="N278" s="77"/>
      <c r="O278" s="77"/>
      <c r="P278" s="77"/>
      <c r="Q278" s="77"/>
      <c r="R278" s="77"/>
      <c r="S278" s="77"/>
      <c r="T278" s="77"/>
      <c r="U278" s="77"/>
      <c r="V278" s="77"/>
      <c r="W278" s="77"/>
      <c r="X278" s="77"/>
      <c r="Y278" s="77"/>
      <c r="Z278" s="77"/>
    </row>
    <row r="279" spans="1:26" ht="12.75" hidden="1" customHeight="1">
      <c r="A279" s="251">
        <v>276</v>
      </c>
      <c r="B279" s="97"/>
      <c r="C279" s="252"/>
      <c r="D279" s="253"/>
      <c r="E279" s="253"/>
      <c r="F279" s="97"/>
      <c r="G279" s="255"/>
      <c r="H279" s="256">
        <f t="shared" si="0"/>
        <v>0</v>
      </c>
      <c r="I279" s="77"/>
      <c r="J279" s="77"/>
      <c r="K279" s="77"/>
      <c r="L279" s="77"/>
      <c r="M279" s="77"/>
      <c r="N279" s="77"/>
      <c r="O279" s="77"/>
      <c r="P279" s="77"/>
      <c r="Q279" s="77"/>
      <c r="R279" s="77"/>
      <c r="S279" s="77"/>
      <c r="T279" s="77"/>
      <c r="U279" s="77"/>
      <c r="V279" s="77"/>
      <c r="W279" s="77"/>
      <c r="X279" s="77"/>
      <c r="Y279" s="77"/>
      <c r="Z279" s="77"/>
    </row>
    <row r="280" spans="1:26" ht="12.75" hidden="1" customHeight="1">
      <c r="A280" s="251">
        <v>277</v>
      </c>
      <c r="B280" s="97"/>
      <c r="C280" s="252"/>
      <c r="D280" s="253"/>
      <c r="E280" s="253"/>
      <c r="F280" s="97"/>
      <c r="G280" s="255"/>
      <c r="H280" s="256">
        <f t="shared" si="0"/>
        <v>0</v>
      </c>
      <c r="I280" s="77"/>
      <c r="J280" s="77"/>
      <c r="K280" s="77"/>
      <c r="L280" s="77"/>
      <c r="M280" s="77"/>
      <c r="N280" s="77"/>
      <c r="O280" s="77"/>
      <c r="P280" s="77"/>
      <c r="Q280" s="77"/>
      <c r="R280" s="77"/>
      <c r="S280" s="77"/>
      <c r="T280" s="77"/>
      <c r="U280" s="77"/>
      <c r="V280" s="77"/>
      <c r="W280" s="77"/>
      <c r="X280" s="77"/>
      <c r="Y280" s="77"/>
      <c r="Z280" s="77"/>
    </row>
    <row r="281" spans="1:26" ht="12.75" hidden="1" customHeight="1">
      <c r="A281" s="251">
        <v>278</v>
      </c>
      <c r="B281" s="97"/>
      <c r="C281" s="252"/>
      <c r="D281" s="253"/>
      <c r="E281" s="253"/>
      <c r="F281" s="97"/>
      <c r="G281" s="255"/>
      <c r="H281" s="256">
        <f t="shared" si="0"/>
        <v>0</v>
      </c>
      <c r="I281" s="77"/>
      <c r="J281" s="77"/>
      <c r="K281" s="77"/>
      <c r="L281" s="77"/>
      <c r="M281" s="77"/>
      <c r="N281" s="77"/>
      <c r="O281" s="77"/>
      <c r="P281" s="77"/>
      <c r="Q281" s="77"/>
      <c r="R281" s="77"/>
      <c r="S281" s="77"/>
      <c r="T281" s="77"/>
      <c r="U281" s="77"/>
      <c r="V281" s="77"/>
      <c r="W281" s="77"/>
      <c r="X281" s="77"/>
      <c r="Y281" s="77"/>
      <c r="Z281" s="77"/>
    </row>
    <row r="282" spans="1:26" ht="12.75" hidden="1" customHeight="1">
      <c r="A282" s="251">
        <v>279</v>
      </c>
      <c r="B282" s="97"/>
      <c r="C282" s="252"/>
      <c r="D282" s="253"/>
      <c r="E282" s="253"/>
      <c r="F282" s="97"/>
      <c r="G282" s="255"/>
      <c r="H282" s="256">
        <f t="shared" si="0"/>
        <v>0</v>
      </c>
      <c r="I282" s="77"/>
      <c r="J282" s="77"/>
      <c r="K282" s="77"/>
      <c r="L282" s="77"/>
      <c r="M282" s="77"/>
      <c r="N282" s="77"/>
      <c r="O282" s="77"/>
      <c r="P282" s="77"/>
      <c r="Q282" s="77"/>
      <c r="R282" s="77"/>
      <c r="S282" s="77"/>
      <c r="T282" s="77"/>
      <c r="U282" s="77"/>
      <c r="V282" s="77"/>
      <c r="W282" s="77"/>
      <c r="X282" s="77"/>
      <c r="Y282" s="77"/>
      <c r="Z282" s="77"/>
    </row>
    <row r="283" spans="1:26" ht="12.75" hidden="1" customHeight="1">
      <c r="A283" s="251">
        <v>280</v>
      </c>
      <c r="B283" s="97"/>
      <c r="C283" s="252"/>
      <c r="D283" s="253"/>
      <c r="E283" s="253"/>
      <c r="F283" s="97"/>
      <c r="G283" s="255"/>
      <c r="H283" s="256">
        <f t="shared" si="0"/>
        <v>0</v>
      </c>
      <c r="I283" s="77"/>
      <c r="J283" s="77"/>
      <c r="K283" s="77"/>
      <c r="L283" s="77"/>
      <c r="M283" s="77"/>
      <c r="N283" s="77"/>
      <c r="O283" s="77"/>
      <c r="P283" s="77"/>
      <c r="Q283" s="77"/>
      <c r="R283" s="77"/>
      <c r="S283" s="77"/>
      <c r="T283" s="77"/>
      <c r="U283" s="77"/>
      <c r="V283" s="77"/>
      <c r="W283" s="77"/>
      <c r="X283" s="77"/>
      <c r="Y283" s="77"/>
      <c r="Z283" s="77"/>
    </row>
    <row r="284" spans="1:26" ht="12.75" hidden="1" customHeight="1">
      <c r="A284" s="251">
        <v>281</v>
      </c>
      <c r="B284" s="97"/>
      <c r="C284" s="252"/>
      <c r="D284" s="253"/>
      <c r="E284" s="253"/>
      <c r="F284" s="97"/>
      <c r="G284" s="255"/>
      <c r="H284" s="256">
        <f t="shared" si="0"/>
        <v>0</v>
      </c>
      <c r="I284" s="77"/>
      <c r="J284" s="77"/>
      <c r="K284" s="77"/>
      <c r="L284" s="77"/>
      <c r="M284" s="77"/>
      <c r="N284" s="77"/>
      <c r="O284" s="77"/>
      <c r="P284" s="77"/>
      <c r="Q284" s="77"/>
      <c r="R284" s="77"/>
      <c r="S284" s="77"/>
      <c r="T284" s="77"/>
      <c r="U284" s="77"/>
      <c r="V284" s="77"/>
      <c r="W284" s="77"/>
      <c r="X284" s="77"/>
      <c r="Y284" s="77"/>
      <c r="Z284" s="77"/>
    </row>
    <row r="285" spans="1:26" ht="12.75" hidden="1" customHeight="1">
      <c r="A285" s="251">
        <v>282</v>
      </c>
      <c r="B285" s="97"/>
      <c r="C285" s="252"/>
      <c r="D285" s="253"/>
      <c r="E285" s="253"/>
      <c r="F285" s="97"/>
      <c r="G285" s="255"/>
      <c r="H285" s="256">
        <f t="shared" si="0"/>
        <v>0</v>
      </c>
      <c r="I285" s="77"/>
      <c r="J285" s="77"/>
      <c r="K285" s="77"/>
      <c r="L285" s="77"/>
      <c r="M285" s="77"/>
      <c r="N285" s="77"/>
      <c r="O285" s="77"/>
      <c r="P285" s="77"/>
      <c r="Q285" s="77"/>
      <c r="R285" s="77"/>
      <c r="S285" s="77"/>
      <c r="T285" s="77"/>
      <c r="U285" s="77"/>
      <c r="V285" s="77"/>
      <c r="W285" s="77"/>
      <c r="X285" s="77"/>
      <c r="Y285" s="77"/>
      <c r="Z285" s="77"/>
    </row>
    <row r="286" spans="1:26" ht="12.75" hidden="1" customHeight="1">
      <c r="A286" s="251">
        <v>283</v>
      </c>
      <c r="B286" s="97"/>
      <c r="C286" s="252"/>
      <c r="D286" s="253"/>
      <c r="E286" s="253"/>
      <c r="F286" s="97"/>
      <c r="G286" s="255"/>
      <c r="H286" s="256">
        <f t="shared" si="0"/>
        <v>0</v>
      </c>
      <c r="I286" s="77"/>
      <c r="J286" s="77"/>
      <c r="K286" s="77"/>
      <c r="L286" s="77"/>
      <c r="M286" s="77"/>
      <c r="N286" s="77"/>
      <c r="O286" s="77"/>
      <c r="P286" s="77"/>
      <c r="Q286" s="77"/>
      <c r="R286" s="77"/>
      <c r="S286" s="77"/>
      <c r="T286" s="77"/>
      <c r="U286" s="77"/>
      <c r="V286" s="77"/>
      <c r="W286" s="77"/>
      <c r="X286" s="77"/>
      <c r="Y286" s="77"/>
      <c r="Z286" s="77"/>
    </row>
    <row r="287" spans="1:26" ht="12.75" hidden="1" customHeight="1">
      <c r="A287" s="251">
        <v>284</v>
      </c>
      <c r="B287" s="97"/>
      <c r="C287" s="252"/>
      <c r="D287" s="253"/>
      <c r="E287" s="253"/>
      <c r="F287" s="97"/>
      <c r="G287" s="255"/>
      <c r="H287" s="256">
        <f t="shared" si="0"/>
        <v>0</v>
      </c>
      <c r="I287" s="77"/>
      <c r="J287" s="77"/>
      <c r="K287" s="77"/>
      <c r="L287" s="77"/>
      <c r="M287" s="77"/>
      <c r="N287" s="77"/>
      <c r="O287" s="77"/>
      <c r="P287" s="77"/>
      <c r="Q287" s="77"/>
      <c r="R287" s="77"/>
      <c r="S287" s="77"/>
      <c r="T287" s="77"/>
      <c r="U287" s="77"/>
      <c r="V287" s="77"/>
      <c r="W287" s="77"/>
      <c r="X287" s="77"/>
      <c r="Y287" s="77"/>
      <c r="Z287" s="77"/>
    </row>
    <row r="288" spans="1:26" ht="12.75" hidden="1" customHeight="1">
      <c r="A288" s="251">
        <v>285</v>
      </c>
      <c r="B288" s="97"/>
      <c r="C288" s="252"/>
      <c r="D288" s="253"/>
      <c r="E288" s="253"/>
      <c r="F288" s="97"/>
      <c r="G288" s="255"/>
      <c r="H288" s="256">
        <f t="shared" si="0"/>
        <v>0</v>
      </c>
      <c r="I288" s="77"/>
      <c r="J288" s="77"/>
      <c r="K288" s="77"/>
      <c r="L288" s="77"/>
      <c r="M288" s="77"/>
      <c r="N288" s="77"/>
      <c r="O288" s="77"/>
      <c r="P288" s="77"/>
      <c r="Q288" s="77"/>
      <c r="R288" s="77"/>
      <c r="S288" s="77"/>
      <c r="T288" s="77"/>
      <c r="U288" s="77"/>
      <c r="V288" s="77"/>
      <c r="W288" s="77"/>
      <c r="X288" s="77"/>
      <c r="Y288" s="77"/>
      <c r="Z288" s="77"/>
    </row>
    <row r="289" spans="1:26" ht="12.75" hidden="1" customHeight="1">
      <c r="A289" s="251">
        <v>286</v>
      </c>
      <c r="B289" s="97"/>
      <c r="C289" s="252"/>
      <c r="D289" s="253"/>
      <c r="E289" s="253"/>
      <c r="F289" s="97"/>
      <c r="G289" s="255"/>
      <c r="H289" s="256">
        <f t="shared" si="0"/>
        <v>0</v>
      </c>
      <c r="I289" s="77"/>
      <c r="J289" s="77"/>
      <c r="K289" s="77"/>
      <c r="L289" s="77"/>
      <c r="M289" s="77"/>
      <c r="N289" s="77"/>
      <c r="O289" s="77"/>
      <c r="P289" s="77"/>
      <c r="Q289" s="77"/>
      <c r="R289" s="77"/>
      <c r="S289" s="77"/>
      <c r="T289" s="77"/>
      <c r="U289" s="77"/>
      <c r="V289" s="77"/>
      <c r="W289" s="77"/>
      <c r="X289" s="77"/>
      <c r="Y289" s="77"/>
      <c r="Z289" s="77"/>
    </row>
    <row r="290" spans="1:26" ht="12.75" hidden="1" customHeight="1">
      <c r="A290" s="251">
        <v>287</v>
      </c>
      <c r="B290" s="97"/>
      <c r="C290" s="252"/>
      <c r="D290" s="253"/>
      <c r="E290" s="253"/>
      <c r="F290" s="97"/>
      <c r="G290" s="255"/>
      <c r="H290" s="256">
        <f t="shared" si="0"/>
        <v>0</v>
      </c>
      <c r="I290" s="77"/>
      <c r="J290" s="77"/>
      <c r="K290" s="77"/>
      <c r="L290" s="77"/>
      <c r="M290" s="77"/>
      <c r="N290" s="77"/>
      <c r="O290" s="77"/>
      <c r="P290" s="77"/>
      <c r="Q290" s="77"/>
      <c r="R290" s="77"/>
      <c r="S290" s="77"/>
      <c r="T290" s="77"/>
      <c r="U290" s="77"/>
      <c r="V290" s="77"/>
      <c r="W290" s="77"/>
      <c r="X290" s="77"/>
      <c r="Y290" s="77"/>
      <c r="Z290" s="77"/>
    </row>
    <row r="291" spans="1:26" ht="12.75" hidden="1" customHeight="1">
      <c r="A291" s="251">
        <v>288</v>
      </c>
      <c r="B291" s="97"/>
      <c r="C291" s="252"/>
      <c r="D291" s="253"/>
      <c r="E291" s="253"/>
      <c r="F291" s="97"/>
      <c r="G291" s="255"/>
      <c r="H291" s="256">
        <f t="shared" si="0"/>
        <v>0</v>
      </c>
      <c r="I291" s="77"/>
      <c r="J291" s="77"/>
      <c r="K291" s="77"/>
      <c r="L291" s="77"/>
      <c r="M291" s="77"/>
      <c r="N291" s="77"/>
      <c r="O291" s="77"/>
      <c r="P291" s="77"/>
      <c r="Q291" s="77"/>
      <c r="R291" s="77"/>
      <c r="S291" s="77"/>
      <c r="T291" s="77"/>
      <c r="U291" s="77"/>
      <c r="V291" s="77"/>
      <c r="W291" s="77"/>
      <c r="X291" s="77"/>
      <c r="Y291" s="77"/>
      <c r="Z291" s="77"/>
    </row>
    <row r="292" spans="1:26" ht="12.75" hidden="1" customHeight="1">
      <c r="A292" s="251">
        <v>289</v>
      </c>
      <c r="B292" s="97"/>
      <c r="C292" s="252"/>
      <c r="D292" s="253"/>
      <c r="E292" s="253"/>
      <c r="F292" s="97"/>
      <c r="G292" s="255"/>
      <c r="H292" s="256">
        <f t="shared" si="0"/>
        <v>0</v>
      </c>
      <c r="I292" s="77"/>
      <c r="J292" s="77"/>
      <c r="K292" s="77"/>
      <c r="L292" s="77"/>
      <c r="M292" s="77"/>
      <c r="N292" s="77"/>
      <c r="O292" s="77"/>
      <c r="P292" s="77"/>
      <c r="Q292" s="77"/>
      <c r="R292" s="77"/>
      <c r="S292" s="77"/>
      <c r="T292" s="77"/>
      <c r="U292" s="77"/>
      <c r="V292" s="77"/>
      <c r="W292" s="77"/>
      <c r="X292" s="77"/>
      <c r="Y292" s="77"/>
      <c r="Z292" s="77"/>
    </row>
    <row r="293" spans="1:26" ht="12.75" hidden="1" customHeight="1">
      <c r="A293" s="251">
        <v>290</v>
      </c>
      <c r="B293" s="97"/>
      <c r="C293" s="252"/>
      <c r="D293" s="253"/>
      <c r="E293" s="253"/>
      <c r="F293" s="97"/>
      <c r="G293" s="255"/>
      <c r="H293" s="256">
        <f t="shared" si="0"/>
        <v>0</v>
      </c>
      <c r="I293" s="77"/>
      <c r="J293" s="77"/>
      <c r="K293" s="77"/>
      <c r="L293" s="77"/>
      <c r="M293" s="77"/>
      <c r="N293" s="77"/>
      <c r="O293" s="77"/>
      <c r="P293" s="77"/>
      <c r="Q293" s="77"/>
      <c r="R293" s="77"/>
      <c r="S293" s="77"/>
      <c r="T293" s="77"/>
      <c r="U293" s="77"/>
      <c r="V293" s="77"/>
      <c r="W293" s="77"/>
      <c r="X293" s="77"/>
      <c r="Y293" s="77"/>
      <c r="Z293" s="77"/>
    </row>
    <row r="294" spans="1:26" ht="12.75" hidden="1" customHeight="1">
      <c r="A294" s="251">
        <v>291</v>
      </c>
      <c r="B294" s="97"/>
      <c r="C294" s="252"/>
      <c r="D294" s="253"/>
      <c r="E294" s="253"/>
      <c r="F294" s="97"/>
      <c r="G294" s="255"/>
      <c r="H294" s="256">
        <f t="shared" si="0"/>
        <v>0</v>
      </c>
      <c r="I294" s="77"/>
      <c r="J294" s="77"/>
      <c r="K294" s="77"/>
      <c r="L294" s="77"/>
      <c r="M294" s="77"/>
      <c r="N294" s="77"/>
      <c r="O294" s="77"/>
      <c r="P294" s="77"/>
      <c r="Q294" s="77"/>
      <c r="R294" s="77"/>
      <c r="S294" s="77"/>
      <c r="T294" s="77"/>
      <c r="U294" s="77"/>
      <c r="V294" s="77"/>
      <c r="W294" s="77"/>
      <c r="X294" s="77"/>
      <c r="Y294" s="77"/>
      <c r="Z294" s="77"/>
    </row>
    <row r="295" spans="1:26" ht="12.75" hidden="1" customHeight="1">
      <c r="A295" s="251">
        <v>292</v>
      </c>
      <c r="B295" s="97"/>
      <c r="C295" s="252"/>
      <c r="D295" s="253"/>
      <c r="E295" s="253"/>
      <c r="F295" s="97"/>
      <c r="G295" s="255"/>
      <c r="H295" s="256">
        <f t="shared" si="0"/>
        <v>0</v>
      </c>
      <c r="I295" s="77"/>
      <c r="J295" s="77"/>
      <c r="K295" s="77"/>
      <c r="L295" s="77"/>
      <c r="M295" s="77"/>
      <c r="N295" s="77"/>
      <c r="O295" s="77"/>
      <c r="P295" s="77"/>
      <c r="Q295" s="77"/>
      <c r="R295" s="77"/>
      <c r="S295" s="77"/>
      <c r="T295" s="77"/>
      <c r="U295" s="77"/>
      <c r="V295" s="77"/>
      <c r="W295" s="77"/>
      <c r="X295" s="77"/>
      <c r="Y295" s="77"/>
      <c r="Z295" s="77"/>
    </row>
    <row r="296" spans="1:26" ht="12.75" hidden="1" customHeight="1">
      <c r="A296" s="251">
        <v>293</v>
      </c>
      <c r="B296" s="97"/>
      <c r="C296" s="252"/>
      <c r="D296" s="253"/>
      <c r="E296" s="253"/>
      <c r="F296" s="97"/>
      <c r="G296" s="255"/>
      <c r="H296" s="256">
        <f t="shared" si="0"/>
        <v>0</v>
      </c>
      <c r="I296" s="77"/>
      <c r="J296" s="77"/>
      <c r="K296" s="77"/>
      <c r="L296" s="77"/>
      <c r="M296" s="77"/>
      <c r="N296" s="77"/>
      <c r="O296" s="77"/>
      <c r="P296" s="77"/>
      <c r="Q296" s="77"/>
      <c r="R296" s="77"/>
      <c r="S296" s="77"/>
      <c r="T296" s="77"/>
      <c r="U296" s="77"/>
      <c r="V296" s="77"/>
      <c r="W296" s="77"/>
      <c r="X296" s="77"/>
      <c r="Y296" s="77"/>
      <c r="Z296" s="77"/>
    </row>
    <row r="297" spans="1:26" ht="12.75" hidden="1" customHeight="1">
      <c r="A297" s="251">
        <v>294</v>
      </c>
      <c r="B297" s="97"/>
      <c r="C297" s="252"/>
      <c r="D297" s="253"/>
      <c r="E297" s="253"/>
      <c r="F297" s="97"/>
      <c r="G297" s="255"/>
      <c r="H297" s="256">
        <f t="shared" si="0"/>
        <v>0</v>
      </c>
      <c r="I297" s="77"/>
      <c r="J297" s="77"/>
      <c r="K297" s="77"/>
      <c r="L297" s="77"/>
      <c r="M297" s="77"/>
      <c r="N297" s="77"/>
      <c r="O297" s="77"/>
      <c r="P297" s="77"/>
      <c r="Q297" s="77"/>
      <c r="R297" s="77"/>
      <c r="S297" s="77"/>
      <c r="T297" s="77"/>
      <c r="U297" s="77"/>
      <c r="V297" s="77"/>
      <c r="W297" s="77"/>
      <c r="X297" s="77"/>
      <c r="Y297" s="77"/>
      <c r="Z297" s="77"/>
    </row>
    <row r="298" spans="1:26" ht="12.75" hidden="1" customHeight="1">
      <c r="A298" s="251">
        <v>295</v>
      </c>
      <c r="B298" s="97"/>
      <c r="C298" s="252"/>
      <c r="D298" s="253"/>
      <c r="E298" s="253"/>
      <c r="F298" s="97"/>
      <c r="G298" s="255"/>
      <c r="H298" s="256">
        <f t="shared" si="0"/>
        <v>0</v>
      </c>
      <c r="I298" s="77"/>
      <c r="J298" s="77"/>
      <c r="K298" s="77"/>
      <c r="L298" s="77"/>
      <c r="M298" s="77"/>
      <c r="N298" s="77"/>
      <c r="O298" s="77"/>
      <c r="P298" s="77"/>
      <c r="Q298" s="77"/>
      <c r="R298" s="77"/>
      <c r="S298" s="77"/>
      <c r="T298" s="77"/>
      <c r="U298" s="77"/>
      <c r="V298" s="77"/>
      <c r="W298" s="77"/>
      <c r="X298" s="77"/>
      <c r="Y298" s="77"/>
      <c r="Z298" s="77"/>
    </row>
    <row r="299" spans="1:26" ht="12.75" hidden="1" customHeight="1">
      <c r="A299" s="251">
        <v>296</v>
      </c>
      <c r="B299" s="97"/>
      <c r="C299" s="252"/>
      <c r="D299" s="253"/>
      <c r="E299" s="253"/>
      <c r="F299" s="97"/>
      <c r="G299" s="255"/>
      <c r="H299" s="256">
        <f t="shared" si="0"/>
        <v>0</v>
      </c>
      <c r="I299" s="77"/>
      <c r="J299" s="77"/>
      <c r="K299" s="77"/>
      <c r="L299" s="77"/>
      <c r="M299" s="77"/>
      <c r="N299" s="77"/>
      <c r="O299" s="77"/>
      <c r="P299" s="77"/>
      <c r="Q299" s="77"/>
      <c r="R299" s="77"/>
      <c r="S299" s="77"/>
      <c r="T299" s="77"/>
      <c r="U299" s="77"/>
      <c r="V299" s="77"/>
      <c r="W299" s="77"/>
      <c r="X299" s="77"/>
      <c r="Y299" s="77"/>
      <c r="Z299" s="77"/>
    </row>
    <row r="300" spans="1:26" ht="12.75" hidden="1" customHeight="1">
      <c r="A300" s="251">
        <v>297</v>
      </c>
      <c r="B300" s="97"/>
      <c r="C300" s="252"/>
      <c r="D300" s="253"/>
      <c r="E300" s="253"/>
      <c r="F300" s="97"/>
      <c r="G300" s="255"/>
      <c r="H300" s="256">
        <f t="shared" si="0"/>
        <v>0</v>
      </c>
      <c r="I300" s="77"/>
      <c r="J300" s="77"/>
      <c r="K300" s="77"/>
      <c r="L300" s="77"/>
      <c r="M300" s="77"/>
      <c r="N300" s="77"/>
      <c r="O300" s="77"/>
      <c r="P300" s="77"/>
      <c r="Q300" s="77"/>
      <c r="R300" s="77"/>
      <c r="S300" s="77"/>
      <c r="T300" s="77"/>
      <c r="U300" s="77"/>
      <c r="V300" s="77"/>
      <c r="W300" s="77"/>
      <c r="X300" s="77"/>
      <c r="Y300" s="77"/>
      <c r="Z300" s="77"/>
    </row>
    <row r="301" spans="1:26" ht="12.75" hidden="1" customHeight="1">
      <c r="A301" s="251">
        <v>298</v>
      </c>
      <c r="B301" s="97"/>
      <c r="C301" s="252"/>
      <c r="D301" s="253"/>
      <c r="E301" s="253"/>
      <c r="F301" s="97"/>
      <c r="G301" s="255"/>
      <c r="H301" s="256">
        <f t="shared" si="0"/>
        <v>0</v>
      </c>
      <c r="I301" s="77"/>
      <c r="J301" s="77"/>
      <c r="K301" s="77"/>
      <c r="L301" s="77"/>
      <c r="M301" s="77"/>
      <c r="N301" s="77"/>
      <c r="O301" s="77"/>
      <c r="P301" s="77"/>
      <c r="Q301" s="77"/>
      <c r="R301" s="77"/>
      <c r="S301" s="77"/>
      <c r="T301" s="77"/>
      <c r="U301" s="77"/>
      <c r="V301" s="77"/>
      <c r="W301" s="77"/>
      <c r="X301" s="77"/>
      <c r="Y301" s="77"/>
      <c r="Z301" s="77"/>
    </row>
    <row r="302" spans="1:26" ht="12.75" hidden="1" customHeight="1">
      <c r="A302" s="251">
        <v>299</v>
      </c>
      <c r="B302" s="97"/>
      <c r="C302" s="252"/>
      <c r="D302" s="253"/>
      <c r="E302" s="253"/>
      <c r="F302" s="97"/>
      <c r="G302" s="255"/>
      <c r="H302" s="256">
        <f t="shared" si="0"/>
        <v>0</v>
      </c>
      <c r="I302" s="77"/>
      <c r="J302" s="77"/>
      <c r="K302" s="77"/>
      <c r="L302" s="77"/>
      <c r="M302" s="77"/>
      <c r="N302" s="77"/>
      <c r="O302" s="77"/>
      <c r="P302" s="77"/>
      <c r="Q302" s="77"/>
      <c r="R302" s="77"/>
      <c r="S302" s="77"/>
      <c r="T302" s="77"/>
      <c r="U302" s="77"/>
      <c r="V302" s="77"/>
      <c r="W302" s="77"/>
      <c r="X302" s="77"/>
      <c r="Y302" s="77"/>
      <c r="Z302" s="77"/>
    </row>
    <row r="303" spans="1:26" ht="12.75" hidden="1" customHeight="1">
      <c r="A303" s="251">
        <v>300</v>
      </c>
      <c r="B303" s="97"/>
      <c r="C303" s="252"/>
      <c r="D303" s="253"/>
      <c r="E303" s="253"/>
      <c r="F303" s="97"/>
      <c r="G303" s="255"/>
      <c r="H303" s="256">
        <f t="shared" si="0"/>
        <v>0</v>
      </c>
      <c r="I303" s="77"/>
      <c r="J303" s="77"/>
      <c r="K303" s="77"/>
      <c r="L303" s="77"/>
      <c r="M303" s="77"/>
      <c r="N303" s="77"/>
      <c r="O303" s="77"/>
      <c r="P303" s="77"/>
      <c r="Q303" s="77"/>
      <c r="R303" s="77"/>
      <c r="S303" s="77"/>
      <c r="T303" s="77"/>
      <c r="U303" s="77"/>
      <c r="V303" s="77"/>
      <c r="W303" s="77"/>
      <c r="X303" s="77"/>
      <c r="Y303" s="77"/>
      <c r="Z303" s="77"/>
    </row>
    <row r="304" spans="1:26" ht="12.75" hidden="1" customHeight="1">
      <c r="A304" s="251">
        <v>301</v>
      </c>
      <c r="B304" s="97"/>
      <c r="C304" s="252"/>
      <c r="D304" s="253"/>
      <c r="E304" s="253"/>
      <c r="F304" s="97"/>
      <c r="G304" s="255"/>
      <c r="H304" s="256">
        <f t="shared" si="0"/>
        <v>0</v>
      </c>
      <c r="I304" s="77"/>
      <c r="J304" s="77"/>
      <c r="K304" s="77"/>
      <c r="L304" s="77"/>
      <c r="M304" s="77"/>
      <c r="N304" s="77"/>
      <c r="O304" s="77"/>
      <c r="P304" s="77"/>
      <c r="Q304" s="77"/>
      <c r="R304" s="77"/>
      <c r="S304" s="77"/>
      <c r="T304" s="77"/>
      <c r="U304" s="77"/>
      <c r="V304" s="77"/>
      <c r="W304" s="77"/>
      <c r="X304" s="77"/>
      <c r="Y304" s="77"/>
      <c r="Z304" s="77"/>
    </row>
    <row r="305" spans="1:26" ht="12.75" hidden="1" customHeight="1">
      <c r="A305" s="251">
        <v>302</v>
      </c>
      <c r="B305" s="97"/>
      <c r="C305" s="252"/>
      <c r="D305" s="253"/>
      <c r="E305" s="253"/>
      <c r="F305" s="97"/>
      <c r="G305" s="255"/>
      <c r="H305" s="256">
        <f t="shared" si="0"/>
        <v>0</v>
      </c>
      <c r="I305" s="77"/>
      <c r="J305" s="77"/>
      <c r="K305" s="77"/>
      <c r="L305" s="77"/>
      <c r="M305" s="77"/>
      <c r="N305" s="77"/>
      <c r="O305" s="77"/>
      <c r="P305" s="77"/>
      <c r="Q305" s="77"/>
      <c r="R305" s="77"/>
      <c r="S305" s="77"/>
      <c r="T305" s="77"/>
      <c r="U305" s="77"/>
      <c r="V305" s="77"/>
      <c r="W305" s="77"/>
      <c r="X305" s="77"/>
      <c r="Y305" s="77"/>
      <c r="Z305" s="77"/>
    </row>
    <row r="306" spans="1:26" ht="12.75" hidden="1" customHeight="1">
      <c r="A306" s="251">
        <v>303</v>
      </c>
      <c r="B306" s="97"/>
      <c r="C306" s="252"/>
      <c r="D306" s="253"/>
      <c r="E306" s="253"/>
      <c r="F306" s="97"/>
      <c r="G306" s="255"/>
      <c r="H306" s="256">
        <f t="shared" si="0"/>
        <v>0</v>
      </c>
      <c r="I306" s="77"/>
      <c r="J306" s="77"/>
      <c r="K306" s="77"/>
      <c r="L306" s="77"/>
      <c r="M306" s="77"/>
      <c r="N306" s="77"/>
      <c r="O306" s="77"/>
      <c r="P306" s="77"/>
      <c r="Q306" s="77"/>
      <c r="R306" s="77"/>
      <c r="S306" s="77"/>
      <c r="T306" s="77"/>
      <c r="U306" s="77"/>
      <c r="V306" s="77"/>
      <c r="W306" s="77"/>
      <c r="X306" s="77"/>
      <c r="Y306" s="77"/>
      <c r="Z306" s="77"/>
    </row>
    <row r="307" spans="1:26" ht="12.75" hidden="1" customHeight="1">
      <c r="A307" s="251">
        <v>304</v>
      </c>
      <c r="B307" s="97"/>
      <c r="C307" s="252"/>
      <c r="D307" s="253"/>
      <c r="E307" s="253"/>
      <c r="F307" s="97"/>
      <c r="G307" s="255"/>
      <c r="H307" s="256">
        <f t="shared" si="0"/>
        <v>0</v>
      </c>
      <c r="I307" s="77"/>
      <c r="J307" s="77"/>
      <c r="K307" s="77"/>
      <c r="L307" s="77"/>
      <c r="M307" s="77"/>
      <c r="N307" s="77"/>
      <c r="O307" s="77"/>
      <c r="P307" s="77"/>
      <c r="Q307" s="77"/>
      <c r="R307" s="77"/>
      <c r="S307" s="77"/>
      <c r="T307" s="77"/>
      <c r="U307" s="77"/>
      <c r="V307" s="77"/>
      <c r="W307" s="77"/>
      <c r="X307" s="77"/>
      <c r="Y307" s="77"/>
      <c r="Z307" s="77"/>
    </row>
    <row r="308" spans="1:26" ht="12.75" hidden="1" customHeight="1">
      <c r="A308" s="251">
        <v>305</v>
      </c>
      <c r="B308" s="97"/>
      <c r="C308" s="252"/>
      <c r="D308" s="253"/>
      <c r="E308" s="253"/>
      <c r="F308" s="97"/>
      <c r="G308" s="255"/>
      <c r="H308" s="256">
        <f t="shared" si="0"/>
        <v>0</v>
      </c>
      <c r="I308" s="77"/>
      <c r="J308" s="77"/>
      <c r="K308" s="77"/>
      <c r="L308" s="77"/>
      <c r="M308" s="77"/>
      <c r="N308" s="77"/>
      <c r="O308" s="77"/>
      <c r="P308" s="77"/>
      <c r="Q308" s="77"/>
      <c r="R308" s="77"/>
      <c r="S308" s="77"/>
      <c r="T308" s="77"/>
      <c r="U308" s="77"/>
      <c r="V308" s="77"/>
      <c r="W308" s="77"/>
      <c r="X308" s="77"/>
      <c r="Y308" s="77"/>
      <c r="Z308" s="77"/>
    </row>
    <row r="309" spans="1:26" ht="12.75" hidden="1" customHeight="1">
      <c r="A309" s="251">
        <v>306</v>
      </c>
      <c r="B309" s="97"/>
      <c r="C309" s="252"/>
      <c r="D309" s="253"/>
      <c r="E309" s="253"/>
      <c r="F309" s="97"/>
      <c r="G309" s="255"/>
      <c r="H309" s="256">
        <f t="shared" si="0"/>
        <v>0</v>
      </c>
      <c r="I309" s="77"/>
      <c r="J309" s="77"/>
      <c r="K309" s="77"/>
      <c r="L309" s="77"/>
      <c r="M309" s="77"/>
      <c r="N309" s="77"/>
      <c r="O309" s="77"/>
      <c r="P309" s="77"/>
      <c r="Q309" s="77"/>
      <c r="R309" s="77"/>
      <c r="S309" s="77"/>
      <c r="T309" s="77"/>
      <c r="U309" s="77"/>
      <c r="V309" s="77"/>
      <c r="W309" s="77"/>
      <c r="X309" s="77"/>
      <c r="Y309" s="77"/>
      <c r="Z309" s="77"/>
    </row>
    <row r="310" spans="1:26" ht="12.75" hidden="1" customHeight="1">
      <c r="A310" s="251">
        <v>307</v>
      </c>
      <c r="B310" s="97"/>
      <c r="C310" s="252"/>
      <c r="D310" s="253"/>
      <c r="E310" s="253"/>
      <c r="F310" s="97"/>
      <c r="G310" s="255"/>
      <c r="H310" s="256">
        <f t="shared" si="0"/>
        <v>0</v>
      </c>
      <c r="I310" s="77"/>
      <c r="J310" s="77"/>
      <c r="K310" s="77"/>
      <c r="L310" s="77"/>
      <c r="M310" s="77"/>
      <c r="N310" s="77"/>
      <c r="O310" s="77"/>
      <c r="P310" s="77"/>
      <c r="Q310" s="77"/>
      <c r="R310" s="77"/>
      <c r="S310" s="77"/>
      <c r="T310" s="77"/>
      <c r="U310" s="77"/>
      <c r="V310" s="77"/>
      <c r="W310" s="77"/>
      <c r="X310" s="77"/>
      <c r="Y310" s="77"/>
      <c r="Z310" s="77"/>
    </row>
    <row r="311" spans="1:26" ht="12.75" hidden="1" customHeight="1">
      <c r="A311" s="251">
        <v>308</v>
      </c>
      <c r="B311" s="97"/>
      <c r="C311" s="252"/>
      <c r="D311" s="253"/>
      <c r="E311" s="253"/>
      <c r="F311" s="97"/>
      <c r="G311" s="255"/>
      <c r="H311" s="256">
        <f t="shared" si="0"/>
        <v>0</v>
      </c>
      <c r="I311" s="77"/>
      <c r="J311" s="77"/>
      <c r="K311" s="77"/>
      <c r="L311" s="77"/>
      <c r="M311" s="77"/>
      <c r="N311" s="77"/>
      <c r="O311" s="77"/>
      <c r="P311" s="77"/>
      <c r="Q311" s="77"/>
      <c r="R311" s="77"/>
      <c r="S311" s="77"/>
      <c r="T311" s="77"/>
      <c r="U311" s="77"/>
      <c r="V311" s="77"/>
      <c r="W311" s="77"/>
      <c r="X311" s="77"/>
      <c r="Y311" s="77"/>
      <c r="Z311" s="77"/>
    </row>
    <row r="312" spans="1:26" ht="12.75" hidden="1" customHeight="1">
      <c r="A312" s="251">
        <v>309</v>
      </c>
      <c r="B312" s="97"/>
      <c r="C312" s="252"/>
      <c r="D312" s="253"/>
      <c r="E312" s="253"/>
      <c r="F312" s="97"/>
      <c r="G312" s="255"/>
      <c r="H312" s="256">
        <f t="shared" si="0"/>
        <v>0</v>
      </c>
      <c r="I312" s="77"/>
      <c r="J312" s="77"/>
      <c r="K312" s="77"/>
      <c r="L312" s="77"/>
      <c r="M312" s="77"/>
      <c r="N312" s="77"/>
      <c r="O312" s="77"/>
      <c r="P312" s="77"/>
      <c r="Q312" s="77"/>
      <c r="R312" s="77"/>
      <c r="S312" s="77"/>
      <c r="T312" s="77"/>
      <c r="U312" s="77"/>
      <c r="V312" s="77"/>
      <c r="W312" s="77"/>
      <c r="X312" s="77"/>
      <c r="Y312" s="77"/>
      <c r="Z312" s="77"/>
    </row>
    <row r="313" spans="1:26" ht="12.75" hidden="1" customHeight="1">
      <c r="A313" s="251">
        <v>310</v>
      </c>
      <c r="B313" s="97"/>
      <c r="C313" s="252"/>
      <c r="D313" s="253"/>
      <c r="E313" s="253"/>
      <c r="F313" s="97"/>
      <c r="G313" s="255"/>
      <c r="H313" s="256">
        <f t="shared" si="0"/>
        <v>0</v>
      </c>
      <c r="I313" s="77"/>
      <c r="J313" s="77"/>
      <c r="K313" s="77"/>
      <c r="L313" s="77"/>
      <c r="M313" s="77"/>
      <c r="N313" s="77"/>
      <c r="O313" s="77"/>
      <c r="P313" s="77"/>
      <c r="Q313" s="77"/>
      <c r="R313" s="77"/>
      <c r="S313" s="77"/>
      <c r="T313" s="77"/>
      <c r="U313" s="77"/>
      <c r="V313" s="77"/>
      <c r="W313" s="77"/>
      <c r="X313" s="77"/>
      <c r="Y313" s="77"/>
      <c r="Z313" s="77"/>
    </row>
    <row r="314" spans="1:26" ht="12.75" hidden="1" customHeight="1">
      <c r="A314" s="251">
        <v>311</v>
      </c>
      <c r="B314" s="97"/>
      <c r="C314" s="252"/>
      <c r="D314" s="253"/>
      <c r="E314" s="253"/>
      <c r="F314" s="97"/>
      <c r="G314" s="255"/>
      <c r="H314" s="256">
        <f t="shared" si="0"/>
        <v>0</v>
      </c>
      <c r="I314" s="77"/>
      <c r="J314" s="77"/>
      <c r="K314" s="77"/>
      <c r="L314" s="77"/>
      <c r="M314" s="77"/>
      <c r="N314" s="77"/>
      <c r="O314" s="77"/>
      <c r="P314" s="77"/>
      <c r="Q314" s="77"/>
      <c r="R314" s="77"/>
      <c r="S314" s="77"/>
      <c r="T314" s="77"/>
      <c r="U314" s="77"/>
      <c r="V314" s="77"/>
      <c r="W314" s="77"/>
      <c r="X314" s="77"/>
      <c r="Y314" s="77"/>
      <c r="Z314" s="77"/>
    </row>
    <row r="315" spans="1:26" ht="12.75" hidden="1" customHeight="1">
      <c r="A315" s="251">
        <v>312</v>
      </c>
      <c r="B315" s="97"/>
      <c r="C315" s="252"/>
      <c r="D315" s="253"/>
      <c r="E315" s="253"/>
      <c r="F315" s="97"/>
      <c r="G315" s="255"/>
      <c r="H315" s="256">
        <f t="shared" si="0"/>
        <v>0</v>
      </c>
      <c r="I315" s="77"/>
      <c r="J315" s="77"/>
      <c r="K315" s="77"/>
      <c r="L315" s="77"/>
      <c r="M315" s="77"/>
      <c r="N315" s="77"/>
      <c r="O315" s="77"/>
      <c r="P315" s="77"/>
      <c r="Q315" s="77"/>
      <c r="R315" s="77"/>
      <c r="S315" s="77"/>
      <c r="T315" s="77"/>
      <c r="U315" s="77"/>
      <c r="V315" s="77"/>
      <c r="W315" s="77"/>
      <c r="X315" s="77"/>
      <c r="Y315" s="77"/>
      <c r="Z315" s="77"/>
    </row>
    <row r="316" spans="1:26" ht="12.75" hidden="1" customHeight="1">
      <c r="A316" s="251">
        <v>313</v>
      </c>
      <c r="B316" s="97"/>
      <c r="C316" s="252"/>
      <c r="D316" s="253"/>
      <c r="E316" s="253"/>
      <c r="F316" s="97"/>
      <c r="G316" s="255"/>
      <c r="H316" s="256">
        <f t="shared" si="0"/>
        <v>0</v>
      </c>
      <c r="I316" s="77"/>
      <c r="J316" s="77"/>
      <c r="K316" s="77"/>
      <c r="L316" s="77"/>
      <c r="M316" s="77"/>
      <c r="N316" s="77"/>
      <c r="O316" s="77"/>
      <c r="P316" s="77"/>
      <c r="Q316" s="77"/>
      <c r="R316" s="77"/>
      <c r="S316" s="77"/>
      <c r="T316" s="77"/>
      <c r="U316" s="77"/>
      <c r="V316" s="77"/>
      <c r="W316" s="77"/>
      <c r="X316" s="77"/>
      <c r="Y316" s="77"/>
      <c r="Z316" s="77"/>
    </row>
    <row r="317" spans="1:26" ht="12.75" hidden="1" customHeight="1">
      <c r="A317" s="251">
        <v>314</v>
      </c>
      <c r="B317" s="97"/>
      <c r="C317" s="252"/>
      <c r="D317" s="253"/>
      <c r="E317" s="253"/>
      <c r="F317" s="97"/>
      <c r="G317" s="255"/>
      <c r="H317" s="256">
        <f t="shared" si="0"/>
        <v>0</v>
      </c>
      <c r="I317" s="77"/>
      <c r="J317" s="77"/>
      <c r="K317" s="77"/>
      <c r="L317" s="77"/>
      <c r="M317" s="77"/>
      <c r="N317" s="77"/>
      <c r="O317" s="77"/>
      <c r="P317" s="77"/>
      <c r="Q317" s="77"/>
      <c r="R317" s="77"/>
      <c r="S317" s="77"/>
      <c r="T317" s="77"/>
      <c r="U317" s="77"/>
      <c r="V317" s="77"/>
      <c r="W317" s="77"/>
      <c r="X317" s="77"/>
      <c r="Y317" s="77"/>
      <c r="Z317" s="77"/>
    </row>
    <row r="318" spans="1:26" ht="12.75" hidden="1" customHeight="1">
      <c r="A318" s="251">
        <v>315</v>
      </c>
      <c r="B318" s="97"/>
      <c r="C318" s="252"/>
      <c r="D318" s="253"/>
      <c r="E318" s="253"/>
      <c r="F318" s="97"/>
      <c r="G318" s="255"/>
      <c r="H318" s="256">
        <f t="shared" si="0"/>
        <v>0</v>
      </c>
      <c r="I318" s="77"/>
      <c r="J318" s="77"/>
      <c r="K318" s="77"/>
      <c r="L318" s="77"/>
      <c r="M318" s="77"/>
      <c r="N318" s="77"/>
      <c r="O318" s="77"/>
      <c r="P318" s="77"/>
      <c r="Q318" s="77"/>
      <c r="R318" s="77"/>
      <c r="S318" s="77"/>
      <c r="T318" s="77"/>
      <c r="U318" s="77"/>
      <c r="V318" s="77"/>
      <c r="W318" s="77"/>
      <c r="X318" s="77"/>
      <c r="Y318" s="77"/>
      <c r="Z318" s="77"/>
    </row>
    <row r="319" spans="1:26" ht="12.75" hidden="1" customHeight="1">
      <c r="A319" s="251">
        <v>316</v>
      </c>
      <c r="B319" s="97"/>
      <c r="C319" s="252"/>
      <c r="D319" s="253"/>
      <c r="E319" s="253"/>
      <c r="F319" s="97"/>
      <c r="G319" s="255"/>
      <c r="H319" s="256">
        <f t="shared" si="0"/>
        <v>0</v>
      </c>
      <c r="I319" s="77"/>
      <c r="J319" s="77"/>
      <c r="K319" s="77"/>
      <c r="L319" s="77"/>
      <c r="M319" s="77"/>
      <c r="N319" s="77"/>
      <c r="O319" s="77"/>
      <c r="P319" s="77"/>
      <c r="Q319" s="77"/>
      <c r="R319" s="77"/>
      <c r="S319" s="77"/>
      <c r="T319" s="77"/>
      <c r="U319" s="77"/>
      <c r="V319" s="77"/>
      <c r="W319" s="77"/>
      <c r="X319" s="77"/>
      <c r="Y319" s="77"/>
      <c r="Z319" s="77"/>
    </row>
    <row r="320" spans="1:26" ht="12.75" hidden="1" customHeight="1">
      <c r="A320" s="251">
        <v>317</v>
      </c>
      <c r="B320" s="97"/>
      <c r="C320" s="252"/>
      <c r="D320" s="253"/>
      <c r="E320" s="253"/>
      <c r="F320" s="97"/>
      <c r="G320" s="255"/>
      <c r="H320" s="256">
        <f t="shared" si="0"/>
        <v>0</v>
      </c>
      <c r="I320" s="77"/>
      <c r="J320" s="77"/>
      <c r="K320" s="77"/>
      <c r="L320" s="77"/>
      <c r="M320" s="77"/>
      <c r="N320" s="77"/>
      <c r="O320" s="77"/>
      <c r="P320" s="77"/>
      <c r="Q320" s="77"/>
      <c r="R320" s="77"/>
      <c r="S320" s="77"/>
      <c r="T320" s="77"/>
      <c r="U320" s="77"/>
      <c r="V320" s="77"/>
      <c r="W320" s="77"/>
      <c r="X320" s="77"/>
      <c r="Y320" s="77"/>
      <c r="Z320" s="77"/>
    </row>
    <row r="321" spans="1:26" ht="12.75" hidden="1" customHeight="1">
      <c r="A321" s="251">
        <v>318</v>
      </c>
      <c r="B321" s="97"/>
      <c r="C321" s="252"/>
      <c r="D321" s="253"/>
      <c r="E321" s="253"/>
      <c r="F321" s="97"/>
      <c r="G321" s="255"/>
      <c r="H321" s="256">
        <f t="shared" si="0"/>
        <v>0</v>
      </c>
      <c r="I321" s="77"/>
      <c r="J321" s="77"/>
      <c r="K321" s="77"/>
      <c r="L321" s="77"/>
      <c r="M321" s="77"/>
      <c r="N321" s="77"/>
      <c r="O321" s="77"/>
      <c r="P321" s="77"/>
      <c r="Q321" s="77"/>
      <c r="R321" s="77"/>
      <c r="S321" s="77"/>
      <c r="T321" s="77"/>
      <c r="U321" s="77"/>
      <c r="V321" s="77"/>
      <c r="W321" s="77"/>
      <c r="X321" s="77"/>
      <c r="Y321" s="77"/>
      <c r="Z321" s="77"/>
    </row>
    <row r="322" spans="1:26" ht="12.75" hidden="1" customHeight="1">
      <c r="A322" s="251">
        <v>319</v>
      </c>
      <c r="B322" s="97"/>
      <c r="C322" s="252"/>
      <c r="D322" s="253"/>
      <c r="E322" s="253"/>
      <c r="F322" s="97"/>
      <c r="G322" s="255"/>
      <c r="H322" s="256">
        <f t="shared" si="0"/>
        <v>0</v>
      </c>
      <c r="I322" s="77"/>
      <c r="J322" s="77"/>
      <c r="K322" s="77"/>
      <c r="L322" s="77"/>
      <c r="M322" s="77"/>
      <c r="N322" s="77"/>
      <c r="O322" s="77"/>
      <c r="P322" s="77"/>
      <c r="Q322" s="77"/>
      <c r="R322" s="77"/>
      <c r="S322" s="77"/>
      <c r="T322" s="77"/>
      <c r="U322" s="77"/>
      <c r="V322" s="77"/>
      <c r="W322" s="77"/>
      <c r="X322" s="77"/>
      <c r="Y322" s="77"/>
      <c r="Z322" s="77"/>
    </row>
    <row r="323" spans="1:26" ht="12.75" hidden="1" customHeight="1">
      <c r="A323" s="251">
        <v>320</v>
      </c>
      <c r="B323" s="97"/>
      <c r="C323" s="252"/>
      <c r="D323" s="253"/>
      <c r="E323" s="253"/>
      <c r="F323" s="97"/>
      <c r="G323" s="255"/>
      <c r="H323" s="256">
        <f t="shared" si="0"/>
        <v>0</v>
      </c>
      <c r="I323" s="77"/>
      <c r="J323" s="77"/>
      <c r="K323" s="77"/>
      <c r="L323" s="77"/>
      <c r="M323" s="77"/>
      <c r="N323" s="77"/>
      <c r="O323" s="77"/>
      <c r="P323" s="77"/>
      <c r="Q323" s="77"/>
      <c r="R323" s="77"/>
      <c r="S323" s="77"/>
      <c r="T323" s="77"/>
      <c r="U323" s="77"/>
      <c r="V323" s="77"/>
      <c r="W323" s="77"/>
      <c r="X323" s="77"/>
      <c r="Y323" s="77"/>
      <c r="Z323" s="77"/>
    </row>
    <row r="324" spans="1:26" ht="12.75" hidden="1" customHeight="1">
      <c r="A324" s="251">
        <v>321</v>
      </c>
      <c r="B324" s="97"/>
      <c r="C324" s="252"/>
      <c r="D324" s="253"/>
      <c r="E324" s="253"/>
      <c r="F324" s="97"/>
      <c r="G324" s="255"/>
      <c r="H324" s="256">
        <f t="shared" si="0"/>
        <v>0</v>
      </c>
      <c r="I324" s="77"/>
      <c r="J324" s="77"/>
      <c r="K324" s="77"/>
      <c r="L324" s="77"/>
      <c r="M324" s="77"/>
      <c r="N324" s="77"/>
      <c r="O324" s="77"/>
      <c r="P324" s="77"/>
      <c r="Q324" s="77"/>
      <c r="R324" s="77"/>
      <c r="S324" s="77"/>
      <c r="T324" s="77"/>
      <c r="U324" s="77"/>
      <c r="V324" s="77"/>
      <c r="W324" s="77"/>
      <c r="X324" s="77"/>
      <c r="Y324" s="77"/>
      <c r="Z324" s="77"/>
    </row>
    <row r="325" spans="1:26" ht="12.75" hidden="1" customHeight="1">
      <c r="A325" s="251">
        <v>322</v>
      </c>
      <c r="B325" s="97"/>
      <c r="C325" s="252"/>
      <c r="D325" s="253"/>
      <c r="E325" s="253"/>
      <c r="F325" s="97"/>
      <c r="G325" s="255"/>
      <c r="H325" s="256">
        <f t="shared" si="0"/>
        <v>0</v>
      </c>
      <c r="I325" s="77"/>
      <c r="J325" s="77"/>
      <c r="K325" s="77"/>
      <c r="L325" s="77"/>
      <c r="M325" s="77"/>
      <c r="N325" s="77"/>
      <c r="O325" s="77"/>
      <c r="P325" s="77"/>
      <c r="Q325" s="77"/>
      <c r="R325" s="77"/>
      <c r="S325" s="77"/>
      <c r="T325" s="77"/>
      <c r="U325" s="77"/>
      <c r="V325" s="77"/>
      <c r="W325" s="77"/>
      <c r="X325" s="77"/>
      <c r="Y325" s="77"/>
      <c r="Z325" s="77"/>
    </row>
    <row r="326" spans="1:26" ht="12.75" hidden="1" customHeight="1">
      <c r="A326" s="251">
        <v>323</v>
      </c>
      <c r="B326" s="97"/>
      <c r="C326" s="252"/>
      <c r="D326" s="253"/>
      <c r="E326" s="253"/>
      <c r="F326" s="97"/>
      <c r="G326" s="255"/>
      <c r="H326" s="256">
        <f t="shared" si="0"/>
        <v>0</v>
      </c>
      <c r="I326" s="77"/>
      <c r="J326" s="77"/>
      <c r="K326" s="77"/>
      <c r="L326" s="77"/>
      <c r="M326" s="77"/>
      <c r="N326" s="77"/>
      <c r="O326" s="77"/>
      <c r="P326" s="77"/>
      <c r="Q326" s="77"/>
      <c r="R326" s="77"/>
      <c r="S326" s="77"/>
      <c r="T326" s="77"/>
      <c r="U326" s="77"/>
      <c r="V326" s="77"/>
      <c r="W326" s="77"/>
      <c r="X326" s="77"/>
      <c r="Y326" s="77"/>
      <c r="Z326" s="77"/>
    </row>
    <row r="327" spans="1:26" ht="12.75" hidden="1" customHeight="1">
      <c r="A327" s="251">
        <v>324</v>
      </c>
      <c r="B327" s="97"/>
      <c r="C327" s="252"/>
      <c r="D327" s="253"/>
      <c r="E327" s="253"/>
      <c r="F327" s="97"/>
      <c r="G327" s="255"/>
      <c r="H327" s="256">
        <f t="shared" si="0"/>
        <v>0</v>
      </c>
      <c r="I327" s="77"/>
      <c r="J327" s="77"/>
      <c r="K327" s="77"/>
      <c r="L327" s="77"/>
      <c r="M327" s="77"/>
      <c r="N327" s="77"/>
      <c r="O327" s="77"/>
      <c r="P327" s="77"/>
      <c r="Q327" s="77"/>
      <c r="R327" s="77"/>
      <c r="S327" s="77"/>
      <c r="T327" s="77"/>
      <c r="U327" s="77"/>
      <c r="V327" s="77"/>
      <c r="W327" s="77"/>
      <c r="X327" s="77"/>
      <c r="Y327" s="77"/>
      <c r="Z327" s="77"/>
    </row>
    <row r="328" spans="1:26" ht="12.75" hidden="1" customHeight="1">
      <c r="A328" s="251">
        <v>325</v>
      </c>
      <c r="B328" s="97"/>
      <c r="C328" s="252"/>
      <c r="D328" s="253"/>
      <c r="E328" s="253"/>
      <c r="F328" s="97"/>
      <c r="G328" s="255"/>
      <c r="H328" s="256">
        <f t="shared" si="0"/>
        <v>0</v>
      </c>
      <c r="I328" s="77"/>
      <c r="J328" s="77"/>
      <c r="K328" s="77"/>
      <c r="L328" s="77"/>
      <c r="M328" s="77"/>
      <c r="N328" s="77"/>
      <c r="O328" s="77"/>
      <c r="P328" s="77"/>
      <c r="Q328" s="77"/>
      <c r="R328" s="77"/>
      <c r="S328" s="77"/>
      <c r="T328" s="77"/>
      <c r="U328" s="77"/>
      <c r="V328" s="77"/>
      <c r="W328" s="77"/>
      <c r="X328" s="77"/>
      <c r="Y328" s="77"/>
      <c r="Z328" s="77"/>
    </row>
    <row r="329" spans="1:26" ht="12.75" hidden="1" customHeight="1">
      <c r="A329" s="251">
        <v>326</v>
      </c>
      <c r="B329" s="97"/>
      <c r="C329" s="252"/>
      <c r="D329" s="253"/>
      <c r="E329" s="253"/>
      <c r="F329" s="97"/>
      <c r="G329" s="255"/>
      <c r="H329" s="256">
        <f t="shared" si="0"/>
        <v>0</v>
      </c>
      <c r="I329" s="77"/>
      <c r="J329" s="77"/>
      <c r="K329" s="77"/>
      <c r="L329" s="77"/>
      <c r="M329" s="77"/>
      <c r="N329" s="77"/>
      <c r="O329" s="77"/>
      <c r="P329" s="77"/>
      <c r="Q329" s="77"/>
      <c r="R329" s="77"/>
      <c r="S329" s="77"/>
      <c r="T329" s="77"/>
      <c r="U329" s="77"/>
      <c r="V329" s="77"/>
      <c r="W329" s="77"/>
      <c r="X329" s="77"/>
      <c r="Y329" s="77"/>
      <c r="Z329" s="77"/>
    </row>
    <row r="330" spans="1:26" ht="12.75" hidden="1" customHeight="1">
      <c r="A330" s="251">
        <v>327</v>
      </c>
      <c r="B330" s="97"/>
      <c r="C330" s="252"/>
      <c r="D330" s="253"/>
      <c r="E330" s="253"/>
      <c r="F330" s="97"/>
      <c r="G330" s="255"/>
      <c r="H330" s="256">
        <f t="shared" si="0"/>
        <v>0</v>
      </c>
      <c r="I330" s="77"/>
      <c r="J330" s="77"/>
      <c r="K330" s="77"/>
      <c r="L330" s="77"/>
      <c r="M330" s="77"/>
      <c r="N330" s="77"/>
      <c r="O330" s="77"/>
      <c r="P330" s="77"/>
      <c r="Q330" s="77"/>
      <c r="R330" s="77"/>
      <c r="S330" s="77"/>
      <c r="T330" s="77"/>
      <c r="U330" s="77"/>
      <c r="V330" s="77"/>
      <c r="W330" s="77"/>
      <c r="X330" s="77"/>
      <c r="Y330" s="77"/>
      <c r="Z330" s="77"/>
    </row>
    <row r="331" spans="1:26" ht="12.75" hidden="1" customHeight="1">
      <c r="A331" s="251">
        <v>328</v>
      </c>
      <c r="B331" s="97"/>
      <c r="C331" s="252"/>
      <c r="D331" s="253"/>
      <c r="E331" s="253"/>
      <c r="F331" s="97"/>
      <c r="G331" s="255"/>
      <c r="H331" s="256">
        <f t="shared" si="0"/>
        <v>0</v>
      </c>
      <c r="I331" s="77"/>
      <c r="J331" s="77"/>
      <c r="K331" s="77"/>
      <c r="L331" s="77"/>
      <c r="M331" s="77"/>
      <c r="N331" s="77"/>
      <c r="O331" s="77"/>
      <c r="P331" s="77"/>
      <c r="Q331" s="77"/>
      <c r="R331" s="77"/>
      <c r="S331" s="77"/>
      <c r="T331" s="77"/>
      <c r="U331" s="77"/>
      <c r="V331" s="77"/>
      <c r="W331" s="77"/>
      <c r="X331" s="77"/>
      <c r="Y331" s="77"/>
      <c r="Z331" s="77"/>
    </row>
    <row r="332" spans="1:26" ht="12.75" hidden="1" customHeight="1">
      <c r="A332" s="251">
        <v>329</v>
      </c>
      <c r="B332" s="97"/>
      <c r="C332" s="252"/>
      <c r="D332" s="253"/>
      <c r="E332" s="253"/>
      <c r="F332" s="97"/>
      <c r="G332" s="255"/>
      <c r="H332" s="256">
        <f t="shared" si="0"/>
        <v>0</v>
      </c>
      <c r="I332" s="77"/>
      <c r="J332" s="77"/>
      <c r="K332" s="77"/>
      <c r="L332" s="77"/>
      <c r="M332" s="77"/>
      <c r="N332" s="77"/>
      <c r="O332" s="77"/>
      <c r="P332" s="77"/>
      <c r="Q332" s="77"/>
      <c r="R332" s="77"/>
      <c r="S332" s="77"/>
      <c r="T332" s="77"/>
      <c r="U332" s="77"/>
      <c r="V332" s="77"/>
      <c r="W332" s="77"/>
      <c r="X332" s="77"/>
      <c r="Y332" s="77"/>
      <c r="Z332" s="77"/>
    </row>
    <row r="333" spans="1:26" ht="12.75" hidden="1" customHeight="1">
      <c r="A333" s="251">
        <v>330</v>
      </c>
      <c r="B333" s="97"/>
      <c r="C333" s="252"/>
      <c r="D333" s="253"/>
      <c r="E333" s="253"/>
      <c r="F333" s="97"/>
      <c r="G333" s="255"/>
      <c r="H333" s="256">
        <f t="shared" si="0"/>
        <v>0</v>
      </c>
      <c r="I333" s="77"/>
      <c r="J333" s="77"/>
      <c r="K333" s="77"/>
      <c r="L333" s="77"/>
      <c r="M333" s="77"/>
      <c r="N333" s="77"/>
      <c r="O333" s="77"/>
      <c r="P333" s="77"/>
      <c r="Q333" s="77"/>
      <c r="R333" s="77"/>
      <c r="S333" s="77"/>
      <c r="T333" s="77"/>
      <c r="U333" s="77"/>
      <c r="V333" s="77"/>
      <c r="W333" s="77"/>
      <c r="X333" s="77"/>
      <c r="Y333" s="77"/>
      <c r="Z333" s="77"/>
    </row>
    <row r="334" spans="1:26" ht="12.75" hidden="1" customHeight="1">
      <c r="A334" s="251">
        <v>331</v>
      </c>
      <c r="B334" s="97"/>
      <c r="C334" s="252"/>
      <c r="D334" s="253"/>
      <c r="E334" s="253"/>
      <c r="F334" s="97"/>
      <c r="G334" s="255"/>
      <c r="H334" s="256">
        <f t="shared" si="0"/>
        <v>0</v>
      </c>
      <c r="I334" s="77"/>
      <c r="J334" s="77"/>
      <c r="K334" s="77"/>
      <c r="L334" s="77"/>
      <c r="M334" s="77"/>
      <c r="N334" s="77"/>
      <c r="O334" s="77"/>
      <c r="P334" s="77"/>
      <c r="Q334" s="77"/>
      <c r="R334" s="77"/>
      <c r="S334" s="77"/>
      <c r="T334" s="77"/>
      <c r="U334" s="77"/>
      <c r="V334" s="77"/>
      <c r="W334" s="77"/>
      <c r="X334" s="77"/>
      <c r="Y334" s="77"/>
      <c r="Z334" s="77"/>
    </row>
    <row r="335" spans="1:26" ht="12.75" hidden="1" customHeight="1">
      <c r="A335" s="251">
        <v>332</v>
      </c>
      <c r="B335" s="97"/>
      <c r="C335" s="252"/>
      <c r="D335" s="253"/>
      <c r="E335" s="253"/>
      <c r="F335" s="97"/>
      <c r="G335" s="255"/>
      <c r="H335" s="256">
        <f t="shared" si="0"/>
        <v>0</v>
      </c>
      <c r="I335" s="77"/>
      <c r="J335" s="77"/>
      <c r="K335" s="77"/>
      <c r="L335" s="77"/>
      <c r="M335" s="77"/>
      <c r="N335" s="77"/>
      <c r="O335" s="77"/>
      <c r="P335" s="77"/>
      <c r="Q335" s="77"/>
      <c r="R335" s="77"/>
      <c r="S335" s="77"/>
      <c r="T335" s="77"/>
      <c r="U335" s="77"/>
      <c r="V335" s="77"/>
      <c r="W335" s="77"/>
      <c r="X335" s="77"/>
      <c r="Y335" s="77"/>
      <c r="Z335" s="77"/>
    </row>
    <row r="336" spans="1:26" ht="12.75" hidden="1" customHeight="1">
      <c r="A336" s="251">
        <v>333</v>
      </c>
      <c r="B336" s="97"/>
      <c r="C336" s="252"/>
      <c r="D336" s="253"/>
      <c r="E336" s="253"/>
      <c r="F336" s="97"/>
      <c r="G336" s="255"/>
      <c r="H336" s="256">
        <f t="shared" si="0"/>
        <v>0</v>
      </c>
      <c r="I336" s="77"/>
      <c r="J336" s="77"/>
      <c r="K336" s="77"/>
      <c r="L336" s="77"/>
      <c r="M336" s="77"/>
      <c r="N336" s="77"/>
      <c r="O336" s="77"/>
      <c r="P336" s="77"/>
      <c r="Q336" s="77"/>
      <c r="R336" s="77"/>
      <c r="S336" s="77"/>
      <c r="T336" s="77"/>
      <c r="U336" s="77"/>
      <c r="V336" s="77"/>
      <c r="W336" s="77"/>
      <c r="X336" s="77"/>
      <c r="Y336" s="77"/>
      <c r="Z336" s="77"/>
    </row>
    <row r="337" spans="1:26" ht="12.75" hidden="1" customHeight="1">
      <c r="A337" s="251">
        <v>334</v>
      </c>
      <c r="B337" s="97"/>
      <c r="C337" s="252"/>
      <c r="D337" s="253"/>
      <c r="E337" s="253"/>
      <c r="F337" s="97"/>
      <c r="G337" s="255"/>
      <c r="H337" s="256">
        <f t="shared" si="0"/>
        <v>0</v>
      </c>
      <c r="I337" s="77"/>
      <c r="J337" s="77"/>
      <c r="K337" s="77"/>
      <c r="L337" s="77"/>
      <c r="M337" s="77"/>
      <c r="N337" s="77"/>
      <c r="O337" s="77"/>
      <c r="P337" s="77"/>
      <c r="Q337" s="77"/>
      <c r="R337" s="77"/>
      <c r="S337" s="77"/>
      <c r="T337" s="77"/>
      <c r="U337" s="77"/>
      <c r="V337" s="77"/>
      <c r="W337" s="77"/>
      <c r="X337" s="77"/>
      <c r="Y337" s="77"/>
      <c r="Z337" s="77"/>
    </row>
    <row r="338" spans="1:26" ht="12.75" hidden="1" customHeight="1">
      <c r="A338" s="251">
        <v>335</v>
      </c>
      <c r="B338" s="97"/>
      <c r="C338" s="252"/>
      <c r="D338" s="253"/>
      <c r="E338" s="253"/>
      <c r="F338" s="97"/>
      <c r="G338" s="255"/>
      <c r="H338" s="256">
        <f t="shared" si="0"/>
        <v>0</v>
      </c>
      <c r="I338" s="77"/>
      <c r="J338" s="77"/>
      <c r="K338" s="77"/>
      <c r="L338" s="77"/>
      <c r="M338" s="77"/>
      <c r="N338" s="77"/>
      <c r="O338" s="77"/>
      <c r="P338" s="77"/>
      <c r="Q338" s="77"/>
      <c r="R338" s="77"/>
      <c r="S338" s="77"/>
      <c r="T338" s="77"/>
      <c r="U338" s="77"/>
      <c r="V338" s="77"/>
      <c r="W338" s="77"/>
      <c r="X338" s="77"/>
      <c r="Y338" s="77"/>
      <c r="Z338" s="77"/>
    </row>
    <row r="339" spans="1:26" ht="12.75" hidden="1" customHeight="1">
      <c r="A339" s="251">
        <v>336</v>
      </c>
      <c r="B339" s="97"/>
      <c r="C339" s="252"/>
      <c r="D339" s="253"/>
      <c r="E339" s="253"/>
      <c r="F339" s="97"/>
      <c r="G339" s="255"/>
      <c r="H339" s="256">
        <f t="shared" si="0"/>
        <v>0</v>
      </c>
      <c r="I339" s="77"/>
      <c r="J339" s="77"/>
      <c r="K339" s="77"/>
      <c r="L339" s="77"/>
      <c r="M339" s="77"/>
      <c r="N339" s="77"/>
      <c r="O339" s="77"/>
      <c r="P339" s="77"/>
      <c r="Q339" s="77"/>
      <c r="R339" s="77"/>
      <c r="S339" s="77"/>
      <c r="T339" s="77"/>
      <c r="U339" s="77"/>
      <c r="V339" s="77"/>
      <c r="W339" s="77"/>
      <c r="X339" s="77"/>
      <c r="Y339" s="77"/>
      <c r="Z339" s="77"/>
    </row>
    <row r="340" spans="1:26" ht="12.75" hidden="1" customHeight="1">
      <c r="A340" s="251">
        <v>337</v>
      </c>
      <c r="B340" s="97"/>
      <c r="C340" s="252"/>
      <c r="D340" s="253"/>
      <c r="E340" s="253"/>
      <c r="F340" s="97"/>
      <c r="G340" s="255"/>
      <c r="H340" s="256">
        <f t="shared" si="0"/>
        <v>0</v>
      </c>
      <c r="I340" s="77"/>
      <c r="J340" s="77"/>
      <c r="K340" s="77"/>
      <c r="L340" s="77"/>
      <c r="M340" s="77"/>
      <c r="N340" s="77"/>
      <c r="O340" s="77"/>
      <c r="P340" s="77"/>
      <c r="Q340" s="77"/>
      <c r="R340" s="77"/>
      <c r="S340" s="77"/>
      <c r="T340" s="77"/>
      <c r="U340" s="77"/>
      <c r="V340" s="77"/>
      <c r="W340" s="77"/>
      <c r="X340" s="77"/>
      <c r="Y340" s="77"/>
      <c r="Z340" s="77"/>
    </row>
    <row r="341" spans="1:26" ht="12.75" hidden="1" customHeight="1">
      <c r="A341" s="251">
        <v>338</v>
      </c>
      <c r="B341" s="97"/>
      <c r="C341" s="252"/>
      <c r="D341" s="253"/>
      <c r="E341" s="253"/>
      <c r="F341" s="97"/>
      <c r="G341" s="255"/>
      <c r="H341" s="256">
        <f t="shared" si="0"/>
        <v>0</v>
      </c>
      <c r="I341" s="77"/>
      <c r="J341" s="77"/>
      <c r="K341" s="77"/>
      <c r="L341" s="77"/>
      <c r="M341" s="77"/>
      <c r="N341" s="77"/>
      <c r="O341" s="77"/>
      <c r="P341" s="77"/>
      <c r="Q341" s="77"/>
      <c r="R341" s="77"/>
      <c r="S341" s="77"/>
      <c r="T341" s="77"/>
      <c r="U341" s="77"/>
      <c r="V341" s="77"/>
      <c r="W341" s="77"/>
      <c r="X341" s="77"/>
      <c r="Y341" s="77"/>
      <c r="Z341" s="77"/>
    </row>
    <row r="342" spans="1:26" ht="12.75" hidden="1" customHeight="1">
      <c r="A342" s="251">
        <v>339</v>
      </c>
      <c r="B342" s="97"/>
      <c r="C342" s="252"/>
      <c r="D342" s="253"/>
      <c r="E342" s="253"/>
      <c r="F342" s="97"/>
      <c r="G342" s="255"/>
      <c r="H342" s="256">
        <f t="shared" si="0"/>
        <v>0</v>
      </c>
      <c r="I342" s="77"/>
      <c r="J342" s="77"/>
      <c r="K342" s="77"/>
      <c r="L342" s="77"/>
      <c r="M342" s="77"/>
      <c r="N342" s="77"/>
      <c r="O342" s="77"/>
      <c r="P342" s="77"/>
      <c r="Q342" s="77"/>
      <c r="R342" s="77"/>
      <c r="S342" s="77"/>
      <c r="T342" s="77"/>
      <c r="U342" s="77"/>
      <c r="V342" s="77"/>
      <c r="W342" s="77"/>
      <c r="X342" s="77"/>
      <c r="Y342" s="77"/>
      <c r="Z342" s="77"/>
    </row>
    <row r="343" spans="1:26" ht="12.75" hidden="1" customHeight="1">
      <c r="A343" s="251">
        <v>340</v>
      </c>
      <c r="B343" s="97"/>
      <c r="C343" s="252"/>
      <c r="D343" s="253"/>
      <c r="E343" s="253"/>
      <c r="F343" s="97"/>
      <c r="G343" s="255"/>
      <c r="H343" s="256">
        <f t="shared" si="0"/>
        <v>0</v>
      </c>
      <c r="I343" s="77"/>
      <c r="J343" s="77"/>
      <c r="K343" s="77"/>
      <c r="L343" s="77"/>
      <c r="M343" s="77"/>
      <c r="N343" s="77"/>
      <c r="O343" s="77"/>
      <c r="P343" s="77"/>
      <c r="Q343" s="77"/>
      <c r="R343" s="77"/>
      <c r="S343" s="77"/>
      <c r="T343" s="77"/>
      <c r="U343" s="77"/>
      <c r="V343" s="77"/>
      <c r="W343" s="77"/>
      <c r="X343" s="77"/>
      <c r="Y343" s="77"/>
      <c r="Z343" s="77"/>
    </row>
    <row r="344" spans="1:26" ht="12.75" hidden="1" customHeight="1">
      <c r="A344" s="251">
        <v>341</v>
      </c>
      <c r="B344" s="97"/>
      <c r="C344" s="252"/>
      <c r="D344" s="253"/>
      <c r="E344" s="253"/>
      <c r="F344" s="97"/>
      <c r="G344" s="255"/>
      <c r="H344" s="256">
        <f t="shared" si="0"/>
        <v>0</v>
      </c>
      <c r="I344" s="77"/>
      <c r="J344" s="77"/>
      <c r="K344" s="77"/>
      <c r="L344" s="77"/>
      <c r="M344" s="77"/>
      <c r="N344" s="77"/>
      <c r="O344" s="77"/>
      <c r="P344" s="77"/>
      <c r="Q344" s="77"/>
      <c r="R344" s="77"/>
      <c r="S344" s="77"/>
      <c r="T344" s="77"/>
      <c r="U344" s="77"/>
      <c r="V344" s="77"/>
      <c r="W344" s="77"/>
      <c r="X344" s="77"/>
      <c r="Y344" s="77"/>
      <c r="Z344" s="77"/>
    </row>
    <row r="345" spans="1:26" ht="12.75" hidden="1" customHeight="1">
      <c r="A345" s="251">
        <v>342</v>
      </c>
      <c r="B345" s="97"/>
      <c r="C345" s="252"/>
      <c r="D345" s="253"/>
      <c r="E345" s="253"/>
      <c r="F345" s="97"/>
      <c r="G345" s="255"/>
      <c r="H345" s="256">
        <f t="shared" si="0"/>
        <v>0</v>
      </c>
      <c r="I345" s="77"/>
      <c r="J345" s="77"/>
      <c r="K345" s="77"/>
      <c r="L345" s="77"/>
      <c r="M345" s="77"/>
      <c r="N345" s="77"/>
      <c r="O345" s="77"/>
      <c r="P345" s="77"/>
      <c r="Q345" s="77"/>
      <c r="R345" s="77"/>
      <c r="S345" s="77"/>
      <c r="T345" s="77"/>
      <c r="U345" s="77"/>
      <c r="V345" s="77"/>
      <c r="W345" s="77"/>
      <c r="X345" s="77"/>
      <c r="Y345" s="77"/>
      <c r="Z345" s="77"/>
    </row>
    <row r="346" spans="1:26" ht="12.75" hidden="1" customHeight="1">
      <c r="A346" s="251">
        <v>343</v>
      </c>
      <c r="B346" s="97"/>
      <c r="C346" s="252"/>
      <c r="D346" s="253"/>
      <c r="E346" s="253"/>
      <c r="F346" s="97"/>
      <c r="G346" s="255"/>
      <c r="H346" s="256">
        <f t="shared" si="0"/>
        <v>0</v>
      </c>
      <c r="I346" s="77"/>
      <c r="J346" s="77"/>
      <c r="K346" s="77"/>
      <c r="L346" s="77"/>
      <c r="M346" s="77"/>
      <c r="N346" s="77"/>
      <c r="O346" s="77"/>
      <c r="P346" s="77"/>
      <c r="Q346" s="77"/>
      <c r="R346" s="77"/>
      <c r="S346" s="77"/>
      <c r="T346" s="77"/>
      <c r="U346" s="77"/>
      <c r="V346" s="77"/>
      <c r="W346" s="77"/>
      <c r="X346" s="77"/>
      <c r="Y346" s="77"/>
      <c r="Z346" s="77"/>
    </row>
    <row r="347" spans="1:26" ht="12.75" hidden="1" customHeight="1">
      <c r="A347" s="251">
        <v>344</v>
      </c>
      <c r="B347" s="97"/>
      <c r="C347" s="252"/>
      <c r="D347" s="253"/>
      <c r="E347" s="253"/>
      <c r="F347" s="97"/>
      <c r="G347" s="255"/>
      <c r="H347" s="256">
        <f t="shared" si="0"/>
        <v>0</v>
      </c>
      <c r="I347" s="77"/>
      <c r="J347" s="77"/>
      <c r="K347" s="77"/>
      <c r="L347" s="77"/>
      <c r="M347" s="77"/>
      <c r="N347" s="77"/>
      <c r="O347" s="77"/>
      <c r="P347" s="77"/>
      <c r="Q347" s="77"/>
      <c r="R347" s="77"/>
      <c r="S347" s="77"/>
      <c r="T347" s="77"/>
      <c r="U347" s="77"/>
      <c r="V347" s="77"/>
      <c r="W347" s="77"/>
      <c r="X347" s="77"/>
      <c r="Y347" s="77"/>
      <c r="Z347" s="77"/>
    </row>
    <row r="348" spans="1:26" ht="12.75" hidden="1" customHeight="1">
      <c r="A348" s="251">
        <v>345</v>
      </c>
      <c r="B348" s="97"/>
      <c r="C348" s="252"/>
      <c r="D348" s="253"/>
      <c r="E348" s="253"/>
      <c r="F348" s="97"/>
      <c r="G348" s="255"/>
      <c r="H348" s="256">
        <f t="shared" si="0"/>
        <v>0</v>
      </c>
      <c r="I348" s="77"/>
      <c r="J348" s="77"/>
      <c r="K348" s="77"/>
      <c r="L348" s="77"/>
      <c r="M348" s="77"/>
      <c r="N348" s="77"/>
      <c r="O348" s="77"/>
      <c r="P348" s="77"/>
      <c r="Q348" s="77"/>
      <c r="R348" s="77"/>
      <c r="S348" s="77"/>
      <c r="T348" s="77"/>
      <c r="U348" s="77"/>
      <c r="V348" s="77"/>
      <c r="W348" s="77"/>
      <c r="X348" s="77"/>
      <c r="Y348" s="77"/>
      <c r="Z348" s="77"/>
    </row>
    <row r="349" spans="1:26" ht="12.75" hidden="1" customHeight="1">
      <c r="A349" s="251">
        <v>346</v>
      </c>
      <c r="B349" s="97"/>
      <c r="C349" s="252"/>
      <c r="D349" s="253"/>
      <c r="E349" s="253"/>
      <c r="F349" s="97"/>
      <c r="G349" s="255"/>
      <c r="H349" s="256">
        <f t="shared" si="0"/>
        <v>0</v>
      </c>
      <c r="I349" s="77"/>
      <c r="J349" s="77"/>
      <c r="K349" s="77"/>
      <c r="L349" s="77"/>
      <c r="M349" s="77"/>
      <c r="N349" s="77"/>
      <c r="O349" s="77"/>
      <c r="P349" s="77"/>
      <c r="Q349" s="77"/>
      <c r="R349" s="77"/>
      <c r="S349" s="77"/>
      <c r="T349" s="77"/>
      <c r="U349" s="77"/>
      <c r="V349" s="77"/>
      <c r="W349" s="77"/>
      <c r="X349" s="77"/>
      <c r="Y349" s="77"/>
      <c r="Z349" s="77"/>
    </row>
    <row r="350" spans="1:26" ht="12.75" hidden="1" customHeight="1">
      <c r="A350" s="251">
        <v>347</v>
      </c>
      <c r="B350" s="97"/>
      <c r="C350" s="252"/>
      <c r="D350" s="253"/>
      <c r="E350" s="253"/>
      <c r="F350" s="97"/>
      <c r="G350" s="255"/>
      <c r="H350" s="256">
        <f t="shared" si="0"/>
        <v>0</v>
      </c>
      <c r="I350" s="77"/>
      <c r="J350" s="77"/>
      <c r="K350" s="77"/>
      <c r="L350" s="77"/>
      <c r="M350" s="77"/>
      <c r="N350" s="77"/>
      <c r="O350" s="77"/>
      <c r="P350" s="77"/>
      <c r="Q350" s="77"/>
      <c r="R350" s="77"/>
      <c r="S350" s="77"/>
      <c r="T350" s="77"/>
      <c r="U350" s="77"/>
      <c r="V350" s="77"/>
      <c r="W350" s="77"/>
      <c r="X350" s="77"/>
      <c r="Y350" s="77"/>
      <c r="Z350" s="77"/>
    </row>
    <row r="351" spans="1:26" ht="12.75" hidden="1" customHeight="1">
      <c r="A351" s="251">
        <v>348</v>
      </c>
      <c r="B351" s="97"/>
      <c r="C351" s="252"/>
      <c r="D351" s="253"/>
      <c r="E351" s="253"/>
      <c r="F351" s="97"/>
      <c r="G351" s="255"/>
      <c r="H351" s="256">
        <f t="shared" si="0"/>
        <v>0</v>
      </c>
      <c r="I351" s="77"/>
      <c r="J351" s="77"/>
      <c r="K351" s="77"/>
      <c r="L351" s="77"/>
      <c r="M351" s="77"/>
      <c r="N351" s="77"/>
      <c r="O351" s="77"/>
      <c r="P351" s="77"/>
      <c r="Q351" s="77"/>
      <c r="R351" s="77"/>
      <c r="S351" s="77"/>
      <c r="T351" s="77"/>
      <c r="U351" s="77"/>
      <c r="V351" s="77"/>
      <c r="W351" s="77"/>
      <c r="X351" s="77"/>
      <c r="Y351" s="77"/>
      <c r="Z351" s="77"/>
    </row>
    <row r="352" spans="1:26" ht="12.75" hidden="1" customHeight="1">
      <c r="A352" s="251">
        <v>349</v>
      </c>
      <c r="B352" s="97"/>
      <c r="C352" s="252"/>
      <c r="D352" s="253"/>
      <c r="E352" s="253"/>
      <c r="F352" s="97"/>
      <c r="G352" s="255"/>
      <c r="H352" s="256">
        <f t="shared" si="0"/>
        <v>0</v>
      </c>
      <c r="I352" s="77"/>
      <c r="J352" s="77"/>
      <c r="K352" s="77"/>
      <c r="L352" s="77"/>
      <c r="M352" s="77"/>
      <c r="N352" s="77"/>
      <c r="O352" s="77"/>
      <c r="P352" s="77"/>
      <c r="Q352" s="77"/>
      <c r="R352" s="77"/>
      <c r="S352" s="77"/>
      <c r="T352" s="77"/>
      <c r="U352" s="77"/>
      <c r="V352" s="77"/>
      <c r="W352" s="77"/>
      <c r="X352" s="77"/>
      <c r="Y352" s="77"/>
      <c r="Z352" s="77"/>
    </row>
    <row r="353" spans="1:26" ht="12.75" hidden="1" customHeight="1">
      <c r="A353" s="251">
        <v>350</v>
      </c>
      <c r="B353" s="97"/>
      <c r="C353" s="252"/>
      <c r="D353" s="253"/>
      <c r="E353" s="253"/>
      <c r="F353" s="97"/>
      <c r="G353" s="255"/>
      <c r="H353" s="256">
        <f t="shared" si="0"/>
        <v>0</v>
      </c>
      <c r="I353" s="77"/>
      <c r="J353" s="77"/>
      <c r="K353" s="77"/>
      <c r="L353" s="77"/>
      <c r="M353" s="77"/>
      <c r="N353" s="77"/>
      <c r="O353" s="77"/>
      <c r="P353" s="77"/>
      <c r="Q353" s="77"/>
      <c r="R353" s="77"/>
      <c r="S353" s="77"/>
      <c r="T353" s="77"/>
      <c r="U353" s="77"/>
      <c r="V353" s="77"/>
      <c r="W353" s="77"/>
      <c r="X353" s="77"/>
      <c r="Y353" s="77"/>
      <c r="Z353" s="77"/>
    </row>
    <row r="354" spans="1:26" ht="12.75" hidden="1" customHeight="1">
      <c r="A354" s="251">
        <v>351</v>
      </c>
      <c r="B354" s="97"/>
      <c r="C354" s="252"/>
      <c r="D354" s="253"/>
      <c r="E354" s="253"/>
      <c r="F354" s="97"/>
      <c r="G354" s="255"/>
      <c r="H354" s="256">
        <f t="shared" si="0"/>
        <v>0</v>
      </c>
      <c r="I354" s="77"/>
      <c r="J354" s="77"/>
      <c r="K354" s="77"/>
      <c r="L354" s="77"/>
      <c r="M354" s="77"/>
      <c r="N354" s="77"/>
      <c r="O354" s="77"/>
      <c r="P354" s="77"/>
      <c r="Q354" s="77"/>
      <c r="R354" s="77"/>
      <c r="S354" s="77"/>
      <c r="T354" s="77"/>
      <c r="U354" s="77"/>
      <c r="V354" s="77"/>
      <c r="W354" s="77"/>
      <c r="X354" s="77"/>
      <c r="Y354" s="77"/>
      <c r="Z354" s="77"/>
    </row>
    <row r="355" spans="1:26" ht="12.75" hidden="1" customHeight="1">
      <c r="A355" s="251">
        <v>352</v>
      </c>
      <c r="B355" s="97"/>
      <c r="C355" s="252"/>
      <c r="D355" s="253"/>
      <c r="E355" s="253"/>
      <c r="F355" s="97"/>
      <c r="G355" s="255"/>
      <c r="H355" s="256">
        <f t="shared" si="0"/>
        <v>0</v>
      </c>
      <c r="I355" s="77"/>
      <c r="J355" s="77"/>
      <c r="K355" s="77"/>
      <c r="L355" s="77"/>
      <c r="M355" s="77"/>
      <c r="N355" s="77"/>
      <c r="O355" s="77"/>
      <c r="P355" s="77"/>
      <c r="Q355" s="77"/>
      <c r="R355" s="77"/>
      <c r="S355" s="77"/>
      <c r="T355" s="77"/>
      <c r="U355" s="77"/>
      <c r="V355" s="77"/>
      <c r="W355" s="77"/>
      <c r="X355" s="77"/>
      <c r="Y355" s="77"/>
      <c r="Z355" s="77"/>
    </row>
    <row r="356" spans="1:26" ht="12.75" hidden="1" customHeight="1">
      <c r="A356" s="251">
        <v>353</v>
      </c>
      <c r="B356" s="97"/>
      <c r="C356" s="252"/>
      <c r="D356" s="253"/>
      <c r="E356" s="253"/>
      <c r="F356" s="97"/>
      <c r="G356" s="255"/>
      <c r="H356" s="256">
        <f t="shared" si="0"/>
        <v>0</v>
      </c>
      <c r="I356" s="77"/>
      <c r="J356" s="77"/>
      <c r="K356" s="77"/>
      <c r="L356" s="77"/>
      <c r="M356" s="77"/>
      <c r="N356" s="77"/>
      <c r="O356" s="77"/>
      <c r="P356" s="77"/>
      <c r="Q356" s="77"/>
      <c r="R356" s="77"/>
      <c r="S356" s="77"/>
      <c r="T356" s="77"/>
      <c r="U356" s="77"/>
      <c r="V356" s="77"/>
      <c r="W356" s="77"/>
      <c r="X356" s="77"/>
      <c r="Y356" s="77"/>
      <c r="Z356" s="77"/>
    </row>
    <row r="357" spans="1:26" ht="12.75" hidden="1" customHeight="1">
      <c r="A357" s="251">
        <v>354</v>
      </c>
      <c r="B357" s="97"/>
      <c r="C357" s="252"/>
      <c r="D357" s="253"/>
      <c r="E357" s="253"/>
      <c r="F357" s="97"/>
      <c r="G357" s="255"/>
      <c r="H357" s="256">
        <f t="shared" si="0"/>
        <v>0</v>
      </c>
      <c r="I357" s="77"/>
      <c r="J357" s="77"/>
      <c r="K357" s="77"/>
      <c r="L357" s="77"/>
      <c r="M357" s="77"/>
      <c r="N357" s="77"/>
      <c r="O357" s="77"/>
      <c r="P357" s="77"/>
      <c r="Q357" s="77"/>
      <c r="R357" s="77"/>
      <c r="S357" s="77"/>
      <c r="T357" s="77"/>
      <c r="U357" s="77"/>
      <c r="V357" s="77"/>
      <c r="W357" s="77"/>
      <c r="X357" s="77"/>
      <c r="Y357" s="77"/>
      <c r="Z357" s="77"/>
    </row>
    <row r="358" spans="1:26" ht="12.75" hidden="1" customHeight="1">
      <c r="A358" s="251">
        <v>355</v>
      </c>
      <c r="B358" s="97"/>
      <c r="C358" s="252"/>
      <c r="D358" s="253"/>
      <c r="E358" s="253"/>
      <c r="F358" s="97"/>
      <c r="G358" s="255"/>
      <c r="H358" s="256">
        <f t="shared" si="0"/>
        <v>0</v>
      </c>
      <c r="I358" s="77"/>
      <c r="J358" s="77"/>
      <c r="K358" s="77"/>
      <c r="L358" s="77"/>
      <c r="M358" s="77"/>
      <c r="N358" s="77"/>
      <c r="O358" s="77"/>
      <c r="P358" s="77"/>
      <c r="Q358" s="77"/>
      <c r="R358" s="77"/>
      <c r="S358" s="77"/>
      <c r="T358" s="77"/>
      <c r="U358" s="77"/>
      <c r="V358" s="77"/>
      <c r="W358" s="77"/>
      <c r="X358" s="77"/>
      <c r="Y358" s="77"/>
      <c r="Z358" s="77"/>
    </row>
    <row r="359" spans="1:26" ht="12.75" hidden="1" customHeight="1">
      <c r="A359" s="251">
        <v>356</v>
      </c>
      <c r="B359" s="97"/>
      <c r="C359" s="252"/>
      <c r="D359" s="253"/>
      <c r="E359" s="253"/>
      <c r="F359" s="97"/>
      <c r="G359" s="255"/>
      <c r="H359" s="256">
        <f t="shared" si="0"/>
        <v>0</v>
      </c>
      <c r="I359" s="77"/>
      <c r="J359" s="77"/>
      <c r="K359" s="77"/>
      <c r="L359" s="77"/>
      <c r="M359" s="77"/>
      <c r="N359" s="77"/>
      <c r="O359" s="77"/>
      <c r="P359" s="77"/>
      <c r="Q359" s="77"/>
      <c r="R359" s="77"/>
      <c r="S359" s="77"/>
      <c r="T359" s="77"/>
      <c r="U359" s="77"/>
      <c r="V359" s="77"/>
      <c r="W359" s="77"/>
      <c r="X359" s="77"/>
      <c r="Y359" s="77"/>
      <c r="Z359" s="77"/>
    </row>
    <row r="360" spans="1:26" ht="12.75" hidden="1" customHeight="1">
      <c r="A360" s="251">
        <v>357</v>
      </c>
      <c r="B360" s="97"/>
      <c r="C360" s="252"/>
      <c r="D360" s="253"/>
      <c r="E360" s="253"/>
      <c r="F360" s="97"/>
      <c r="G360" s="255"/>
      <c r="H360" s="256">
        <f t="shared" si="0"/>
        <v>0</v>
      </c>
      <c r="I360" s="77"/>
      <c r="J360" s="77"/>
      <c r="K360" s="77"/>
      <c r="L360" s="77"/>
      <c r="M360" s="77"/>
      <c r="N360" s="77"/>
      <c r="O360" s="77"/>
      <c r="P360" s="77"/>
      <c r="Q360" s="77"/>
      <c r="R360" s="77"/>
      <c r="S360" s="77"/>
      <c r="T360" s="77"/>
      <c r="U360" s="77"/>
      <c r="V360" s="77"/>
      <c r="W360" s="77"/>
      <c r="X360" s="77"/>
      <c r="Y360" s="77"/>
      <c r="Z360" s="77"/>
    </row>
    <row r="361" spans="1:26" ht="12.75" hidden="1" customHeight="1">
      <c r="A361" s="251">
        <v>358</v>
      </c>
      <c r="B361" s="97"/>
      <c r="C361" s="252"/>
      <c r="D361" s="253"/>
      <c r="E361" s="253"/>
      <c r="F361" s="97"/>
      <c r="G361" s="255"/>
      <c r="H361" s="256">
        <f t="shared" si="0"/>
        <v>0</v>
      </c>
      <c r="I361" s="77"/>
      <c r="J361" s="77"/>
      <c r="K361" s="77"/>
      <c r="L361" s="77"/>
      <c r="M361" s="77"/>
      <c r="N361" s="77"/>
      <c r="O361" s="77"/>
      <c r="P361" s="77"/>
      <c r="Q361" s="77"/>
      <c r="R361" s="77"/>
      <c r="S361" s="77"/>
      <c r="T361" s="77"/>
      <c r="U361" s="77"/>
      <c r="V361" s="77"/>
      <c r="W361" s="77"/>
      <c r="X361" s="77"/>
      <c r="Y361" s="77"/>
      <c r="Z361" s="77"/>
    </row>
    <row r="362" spans="1:26" ht="12.75" hidden="1" customHeight="1">
      <c r="A362" s="251">
        <v>359</v>
      </c>
      <c r="B362" s="97"/>
      <c r="C362" s="252"/>
      <c r="D362" s="253"/>
      <c r="E362" s="253"/>
      <c r="F362" s="97"/>
      <c r="G362" s="255"/>
      <c r="H362" s="256">
        <f t="shared" si="0"/>
        <v>0</v>
      </c>
      <c r="I362" s="77"/>
      <c r="J362" s="77"/>
      <c r="K362" s="77"/>
      <c r="L362" s="77"/>
      <c r="M362" s="77"/>
      <c r="N362" s="77"/>
      <c r="O362" s="77"/>
      <c r="P362" s="77"/>
      <c r="Q362" s="77"/>
      <c r="R362" s="77"/>
      <c r="S362" s="77"/>
      <c r="T362" s="77"/>
      <c r="U362" s="77"/>
      <c r="V362" s="77"/>
      <c r="W362" s="77"/>
      <c r="X362" s="77"/>
      <c r="Y362" s="77"/>
      <c r="Z362" s="77"/>
    </row>
    <row r="363" spans="1:26" ht="12.75" hidden="1" customHeight="1">
      <c r="A363" s="251">
        <v>360</v>
      </c>
      <c r="B363" s="97"/>
      <c r="C363" s="252"/>
      <c r="D363" s="253"/>
      <c r="E363" s="253"/>
      <c r="F363" s="97"/>
      <c r="G363" s="255"/>
      <c r="H363" s="256">
        <f t="shared" si="0"/>
        <v>0</v>
      </c>
      <c r="I363" s="77"/>
      <c r="J363" s="77"/>
      <c r="K363" s="77"/>
      <c r="L363" s="77"/>
      <c r="M363" s="77"/>
      <c r="N363" s="77"/>
      <c r="O363" s="77"/>
      <c r="P363" s="77"/>
      <c r="Q363" s="77"/>
      <c r="R363" s="77"/>
      <c r="S363" s="77"/>
      <c r="T363" s="77"/>
      <c r="U363" s="77"/>
      <c r="V363" s="77"/>
      <c r="W363" s="77"/>
      <c r="X363" s="77"/>
      <c r="Y363" s="77"/>
      <c r="Z363" s="77"/>
    </row>
    <row r="364" spans="1:26" ht="12.75" hidden="1" customHeight="1">
      <c r="A364" s="251">
        <v>361</v>
      </c>
      <c r="B364" s="97"/>
      <c r="C364" s="252"/>
      <c r="D364" s="253"/>
      <c r="E364" s="253"/>
      <c r="F364" s="97"/>
      <c r="G364" s="255"/>
      <c r="H364" s="256">
        <f t="shared" si="0"/>
        <v>0</v>
      </c>
      <c r="I364" s="77"/>
      <c r="J364" s="77"/>
      <c r="K364" s="77"/>
      <c r="L364" s="77"/>
      <c r="M364" s="77"/>
      <c r="N364" s="77"/>
      <c r="O364" s="77"/>
      <c r="P364" s="77"/>
      <c r="Q364" s="77"/>
      <c r="R364" s="77"/>
      <c r="S364" s="77"/>
      <c r="T364" s="77"/>
      <c r="U364" s="77"/>
      <c r="V364" s="77"/>
      <c r="W364" s="77"/>
      <c r="X364" s="77"/>
      <c r="Y364" s="77"/>
      <c r="Z364" s="77"/>
    </row>
    <row r="365" spans="1:26" ht="12.75" hidden="1" customHeight="1">
      <c r="A365" s="251">
        <v>362</v>
      </c>
      <c r="B365" s="97"/>
      <c r="C365" s="252"/>
      <c r="D365" s="253"/>
      <c r="E365" s="253"/>
      <c r="F365" s="97"/>
      <c r="G365" s="255"/>
      <c r="H365" s="256">
        <f t="shared" si="0"/>
        <v>0</v>
      </c>
      <c r="I365" s="77"/>
      <c r="J365" s="77"/>
      <c r="K365" s="77"/>
      <c r="L365" s="77"/>
      <c r="M365" s="77"/>
      <c r="N365" s="77"/>
      <c r="O365" s="77"/>
      <c r="P365" s="77"/>
      <c r="Q365" s="77"/>
      <c r="R365" s="77"/>
      <c r="S365" s="77"/>
      <c r="T365" s="77"/>
      <c r="U365" s="77"/>
      <c r="V365" s="77"/>
      <c r="W365" s="77"/>
      <c r="X365" s="77"/>
      <c r="Y365" s="77"/>
      <c r="Z365" s="77"/>
    </row>
    <row r="366" spans="1:26" ht="12.75" hidden="1" customHeight="1">
      <c r="A366" s="251">
        <v>363</v>
      </c>
      <c r="B366" s="97"/>
      <c r="C366" s="252"/>
      <c r="D366" s="253"/>
      <c r="E366" s="253"/>
      <c r="F366" s="97"/>
      <c r="G366" s="255"/>
      <c r="H366" s="256">
        <f t="shared" si="0"/>
        <v>0</v>
      </c>
      <c r="I366" s="77"/>
      <c r="J366" s="77"/>
      <c r="K366" s="77"/>
      <c r="L366" s="77"/>
      <c r="M366" s="77"/>
      <c r="N366" s="77"/>
      <c r="O366" s="77"/>
      <c r="P366" s="77"/>
      <c r="Q366" s="77"/>
      <c r="R366" s="77"/>
      <c r="S366" s="77"/>
      <c r="T366" s="77"/>
      <c r="U366" s="77"/>
      <c r="V366" s="77"/>
      <c r="W366" s="77"/>
      <c r="X366" s="77"/>
      <c r="Y366" s="77"/>
      <c r="Z366" s="77"/>
    </row>
    <row r="367" spans="1:26" ht="12.75" hidden="1" customHeight="1">
      <c r="A367" s="251">
        <v>364</v>
      </c>
      <c r="B367" s="97"/>
      <c r="C367" s="252"/>
      <c r="D367" s="253"/>
      <c r="E367" s="253"/>
      <c r="F367" s="97"/>
      <c r="G367" s="255"/>
      <c r="H367" s="256">
        <f t="shared" si="0"/>
        <v>0</v>
      </c>
      <c r="I367" s="77"/>
      <c r="J367" s="77"/>
      <c r="K367" s="77"/>
      <c r="L367" s="77"/>
      <c r="M367" s="77"/>
      <c r="N367" s="77"/>
      <c r="O367" s="77"/>
      <c r="P367" s="77"/>
      <c r="Q367" s="77"/>
      <c r="R367" s="77"/>
      <c r="S367" s="77"/>
      <c r="T367" s="77"/>
      <c r="U367" s="77"/>
      <c r="V367" s="77"/>
      <c r="W367" s="77"/>
      <c r="X367" s="77"/>
      <c r="Y367" s="77"/>
      <c r="Z367" s="77"/>
    </row>
    <row r="368" spans="1:26" ht="12.75" hidden="1" customHeight="1">
      <c r="A368" s="251">
        <v>365</v>
      </c>
      <c r="B368" s="97"/>
      <c r="C368" s="252"/>
      <c r="D368" s="253"/>
      <c r="E368" s="253"/>
      <c r="F368" s="97"/>
      <c r="G368" s="255"/>
      <c r="H368" s="256">
        <f t="shared" si="0"/>
        <v>0</v>
      </c>
      <c r="I368" s="77"/>
      <c r="J368" s="77"/>
      <c r="K368" s="77"/>
      <c r="L368" s="77"/>
      <c r="M368" s="77"/>
      <c r="N368" s="77"/>
      <c r="O368" s="77"/>
      <c r="P368" s="77"/>
      <c r="Q368" s="77"/>
      <c r="R368" s="77"/>
      <c r="S368" s="77"/>
      <c r="T368" s="77"/>
      <c r="U368" s="77"/>
      <c r="V368" s="77"/>
      <c r="W368" s="77"/>
      <c r="X368" s="77"/>
      <c r="Y368" s="77"/>
      <c r="Z368" s="77"/>
    </row>
    <row r="369" spans="1:26" ht="12.75" hidden="1" customHeight="1">
      <c r="A369" s="251">
        <v>366</v>
      </c>
      <c r="B369" s="97"/>
      <c r="C369" s="252"/>
      <c r="D369" s="253"/>
      <c r="E369" s="253"/>
      <c r="F369" s="97"/>
      <c r="G369" s="255"/>
      <c r="H369" s="256">
        <f t="shared" si="0"/>
        <v>0</v>
      </c>
      <c r="I369" s="77"/>
      <c r="J369" s="77"/>
      <c r="K369" s="77"/>
      <c r="L369" s="77"/>
      <c r="M369" s="77"/>
      <c r="N369" s="77"/>
      <c r="O369" s="77"/>
      <c r="P369" s="77"/>
      <c r="Q369" s="77"/>
      <c r="R369" s="77"/>
      <c r="S369" s="77"/>
      <c r="T369" s="77"/>
      <c r="U369" s="77"/>
      <c r="V369" s="77"/>
      <c r="W369" s="77"/>
      <c r="X369" s="77"/>
      <c r="Y369" s="77"/>
      <c r="Z369" s="77"/>
    </row>
    <row r="370" spans="1:26" ht="12.75" hidden="1" customHeight="1">
      <c r="A370" s="251">
        <v>367</v>
      </c>
      <c r="B370" s="97"/>
      <c r="C370" s="252"/>
      <c r="D370" s="253"/>
      <c r="E370" s="253"/>
      <c r="F370" s="97"/>
      <c r="G370" s="255"/>
      <c r="H370" s="256">
        <f t="shared" si="0"/>
        <v>0</v>
      </c>
      <c r="I370" s="77"/>
      <c r="J370" s="77"/>
      <c r="K370" s="77"/>
      <c r="L370" s="77"/>
      <c r="M370" s="77"/>
      <c r="N370" s="77"/>
      <c r="O370" s="77"/>
      <c r="P370" s="77"/>
      <c r="Q370" s="77"/>
      <c r="R370" s="77"/>
      <c r="S370" s="77"/>
      <c r="T370" s="77"/>
      <c r="U370" s="77"/>
      <c r="V370" s="77"/>
      <c r="W370" s="77"/>
      <c r="X370" s="77"/>
      <c r="Y370" s="77"/>
      <c r="Z370" s="77"/>
    </row>
    <row r="371" spans="1:26" ht="12.75" hidden="1" customHeight="1">
      <c r="A371" s="251">
        <v>368</v>
      </c>
      <c r="B371" s="97"/>
      <c r="C371" s="252"/>
      <c r="D371" s="253"/>
      <c r="E371" s="253"/>
      <c r="F371" s="97"/>
      <c r="G371" s="255"/>
      <c r="H371" s="256">
        <f t="shared" si="0"/>
        <v>0</v>
      </c>
      <c r="I371" s="77"/>
      <c r="J371" s="77"/>
      <c r="K371" s="77"/>
      <c r="L371" s="77"/>
      <c r="M371" s="77"/>
      <c r="N371" s="77"/>
      <c r="O371" s="77"/>
      <c r="P371" s="77"/>
      <c r="Q371" s="77"/>
      <c r="R371" s="77"/>
      <c r="S371" s="77"/>
      <c r="T371" s="77"/>
      <c r="U371" s="77"/>
      <c r="V371" s="77"/>
      <c r="W371" s="77"/>
      <c r="X371" s="77"/>
      <c r="Y371" s="77"/>
      <c r="Z371" s="77"/>
    </row>
    <row r="372" spans="1:26" ht="12.75" hidden="1" customHeight="1">
      <c r="A372" s="251">
        <v>369</v>
      </c>
      <c r="B372" s="97"/>
      <c r="C372" s="252"/>
      <c r="D372" s="253"/>
      <c r="E372" s="253"/>
      <c r="F372" s="97"/>
      <c r="G372" s="255"/>
      <c r="H372" s="256">
        <f t="shared" si="0"/>
        <v>0</v>
      </c>
      <c r="I372" s="77"/>
      <c r="J372" s="77"/>
      <c r="K372" s="77"/>
      <c r="L372" s="77"/>
      <c r="M372" s="77"/>
      <c r="N372" s="77"/>
      <c r="O372" s="77"/>
      <c r="P372" s="77"/>
      <c r="Q372" s="77"/>
      <c r="R372" s="77"/>
      <c r="S372" s="77"/>
      <c r="T372" s="77"/>
      <c r="U372" s="77"/>
      <c r="V372" s="77"/>
      <c r="W372" s="77"/>
      <c r="X372" s="77"/>
      <c r="Y372" s="77"/>
      <c r="Z372" s="77"/>
    </row>
    <row r="373" spans="1:26" ht="12.75" hidden="1" customHeight="1">
      <c r="A373" s="251">
        <v>370</v>
      </c>
      <c r="B373" s="97"/>
      <c r="C373" s="252"/>
      <c r="D373" s="253"/>
      <c r="E373" s="253"/>
      <c r="F373" s="97"/>
      <c r="G373" s="255"/>
      <c r="H373" s="256">
        <f t="shared" si="0"/>
        <v>0</v>
      </c>
      <c r="I373" s="77"/>
      <c r="J373" s="77"/>
      <c r="K373" s="77"/>
      <c r="L373" s="77"/>
      <c r="M373" s="77"/>
      <c r="N373" s="77"/>
      <c r="O373" s="77"/>
      <c r="P373" s="77"/>
      <c r="Q373" s="77"/>
      <c r="R373" s="77"/>
      <c r="S373" s="77"/>
      <c r="T373" s="77"/>
      <c r="U373" s="77"/>
      <c r="V373" s="77"/>
      <c r="W373" s="77"/>
      <c r="X373" s="77"/>
      <c r="Y373" s="77"/>
      <c r="Z373" s="77"/>
    </row>
    <row r="374" spans="1:26" ht="12.75" hidden="1" customHeight="1">
      <c r="A374" s="251">
        <v>371</v>
      </c>
      <c r="B374" s="97"/>
      <c r="C374" s="252"/>
      <c r="D374" s="253"/>
      <c r="E374" s="253"/>
      <c r="F374" s="97"/>
      <c r="G374" s="255"/>
      <c r="H374" s="256">
        <f t="shared" si="0"/>
        <v>0</v>
      </c>
      <c r="I374" s="77"/>
      <c r="J374" s="77"/>
      <c r="K374" s="77"/>
      <c r="L374" s="77"/>
      <c r="M374" s="77"/>
      <c r="N374" s="77"/>
      <c r="O374" s="77"/>
      <c r="P374" s="77"/>
      <c r="Q374" s="77"/>
      <c r="R374" s="77"/>
      <c r="S374" s="77"/>
      <c r="T374" s="77"/>
      <c r="U374" s="77"/>
      <c r="V374" s="77"/>
      <c r="W374" s="77"/>
      <c r="X374" s="77"/>
      <c r="Y374" s="77"/>
      <c r="Z374" s="77"/>
    </row>
    <row r="375" spans="1:26" ht="12.75" hidden="1" customHeight="1">
      <c r="A375" s="251">
        <v>372</v>
      </c>
      <c r="B375" s="97"/>
      <c r="C375" s="252"/>
      <c r="D375" s="253"/>
      <c r="E375" s="253"/>
      <c r="F375" s="97"/>
      <c r="G375" s="255"/>
      <c r="H375" s="256">
        <f t="shared" si="0"/>
        <v>0</v>
      </c>
      <c r="I375" s="77"/>
      <c r="J375" s="77"/>
      <c r="K375" s="77"/>
      <c r="L375" s="77"/>
      <c r="M375" s="77"/>
      <c r="N375" s="77"/>
      <c r="O375" s="77"/>
      <c r="P375" s="77"/>
      <c r="Q375" s="77"/>
      <c r="R375" s="77"/>
      <c r="S375" s="77"/>
      <c r="T375" s="77"/>
      <c r="U375" s="77"/>
      <c r="V375" s="77"/>
      <c r="W375" s="77"/>
      <c r="X375" s="77"/>
      <c r="Y375" s="77"/>
      <c r="Z375" s="77"/>
    </row>
    <row r="376" spans="1:26" ht="12.75" hidden="1" customHeight="1">
      <c r="A376" s="251">
        <v>373</v>
      </c>
      <c r="B376" s="97"/>
      <c r="C376" s="252"/>
      <c r="D376" s="253"/>
      <c r="E376" s="253"/>
      <c r="F376" s="97"/>
      <c r="G376" s="255"/>
      <c r="H376" s="256">
        <f t="shared" si="0"/>
        <v>0</v>
      </c>
      <c r="I376" s="77"/>
      <c r="J376" s="77"/>
      <c r="K376" s="77"/>
      <c r="L376" s="77"/>
      <c r="M376" s="77"/>
      <c r="N376" s="77"/>
      <c r="O376" s="77"/>
      <c r="P376" s="77"/>
      <c r="Q376" s="77"/>
      <c r="R376" s="77"/>
      <c r="S376" s="77"/>
      <c r="T376" s="77"/>
      <c r="U376" s="77"/>
      <c r="V376" s="77"/>
      <c r="W376" s="77"/>
      <c r="X376" s="77"/>
      <c r="Y376" s="77"/>
      <c r="Z376" s="77"/>
    </row>
    <row r="377" spans="1:26" ht="12.75" hidden="1" customHeight="1">
      <c r="A377" s="251">
        <v>374</v>
      </c>
      <c r="B377" s="97"/>
      <c r="C377" s="252"/>
      <c r="D377" s="253"/>
      <c r="E377" s="253"/>
      <c r="F377" s="97"/>
      <c r="G377" s="255"/>
      <c r="H377" s="256">
        <f t="shared" si="0"/>
        <v>0</v>
      </c>
      <c r="I377" s="77"/>
      <c r="J377" s="77"/>
      <c r="K377" s="77"/>
      <c r="L377" s="77"/>
      <c r="M377" s="77"/>
      <c r="N377" s="77"/>
      <c r="O377" s="77"/>
      <c r="P377" s="77"/>
      <c r="Q377" s="77"/>
      <c r="R377" s="77"/>
      <c r="S377" s="77"/>
      <c r="T377" s="77"/>
      <c r="U377" s="77"/>
      <c r="V377" s="77"/>
      <c r="W377" s="77"/>
      <c r="X377" s="77"/>
      <c r="Y377" s="77"/>
      <c r="Z377" s="77"/>
    </row>
    <row r="378" spans="1:26" ht="12.75" hidden="1" customHeight="1">
      <c r="A378" s="251">
        <v>375</v>
      </c>
      <c r="B378" s="97"/>
      <c r="C378" s="252"/>
      <c r="D378" s="253"/>
      <c r="E378" s="253"/>
      <c r="F378" s="97"/>
      <c r="G378" s="255"/>
      <c r="H378" s="256">
        <f t="shared" si="0"/>
        <v>0</v>
      </c>
      <c r="I378" s="77"/>
      <c r="J378" s="77"/>
      <c r="K378" s="77"/>
      <c r="L378" s="77"/>
      <c r="M378" s="77"/>
      <c r="N378" s="77"/>
      <c r="O378" s="77"/>
      <c r="P378" s="77"/>
      <c r="Q378" s="77"/>
      <c r="R378" s="77"/>
      <c r="S378" s="77"/>
      <c r="T378" s="77"/>
      <c r="U378" s="77"/>
      <c r="V378" s="77"/>
      <c r="W378" s="77"/>
      <c r="X378" s="77"/>
      <c r="Y378" s="77"/>
      <c r="Z378" s="77"/>
    </row>
    <row r="379" spans="1:26" ht="12.75" hidden="1" customHeight="1">
      <c r="A379" s="251">
        <v>376</v>
      </c>
      <c r="B379" s="97"/>
      <c r="C379" s="252"/>
      <c r="D379" s="253"/>
      <c r="E379" s="253"/>
      <c r="F379" s="97"/>
      <c r="G379" s="255"/>
      <c r="H379" s="256">
        <f t="shared" si="0"/>
        <v>0</v>
      </c>
      <c r="I379" s="77"/>
      <c r="J379" s="77"/>
      <c r="K379" s="77"/>
      <c r="L379" s="77"/>
      <c r="M379" s="77"/>
      <c r="N379" s="77"/>
      <c r="O379" s="77"/>
      <c r="P379" s="77"/>
      <c r="Q379" s="77"/>
      <c r="R379" s="77"/>
      <c r="S379" s="77"/>
      <c r="T379" s="77"/>
      <c r="U379" s="77"/>
      <c r="V379" s="77"/>
      <c r="W379" s="77"/>
      <c r="X379" s="77"/>
      <c r="Y379" s="77"/>
      <c r="Z379" s="77"/>
    </row>
    <row r="380" spans="1:26" ht="12.75" hidden="1" customHeight="1">
      <c r="A380" s="251">
        <v>377</v>
      </c>
      <c r="B380" s="97"/>
      <c r="C380" s="252"/>
      <c r="D380" s="253"/>
      <c r="E380" s="253"/>
      <c r="F380" s="97"/>
      <c r="G380" s="255"/>
      <c r="H380" s="256">
        <f t="shared" si="0"/>
        <v>0</v>
      </c>
      <c r="I380" s="77"/>
      <c r="J380" s="77"/>
      <c r="K380" s="77"/>
      <c r="L380" s="77"/>
      <c r="M380" s="77"/>
      <c r="N380" s="77"/>
      <c r="O380" s="77"/>
      <c r="P380" s="77"/>
      <c r="Q380" s="77"/>
      <c r="R380" s="77"/>
      <c r="S380" s="77"/>
      <c r="T380" s="77"/>
      <c r="U380" s="77"/>
      <c r="V380" s="77"/>
      <c r="W380" s="77"/>
      <c r="X380" s="77"/>
      <c r="Y380" s="77"/>
      <c r="Z380" s="77"/>
    </row>
    <row r="381" spans="1:26" ht="12.75" hidden="1" customHeight="1">
      <c r="A381" s="251">
        <v>378</v>
      </c>
      <c r="B381" s="97"/>
      <c r="C381" s="252"/>
      <c r="D381" s="253"/>
      <c r="E381" s="253"/>
      <c r="F381" s="97"/>
      <c r="G381" s="255"/>
      <c r="H381" s="256">
        <f t="shared" si="0"/>
        <v>0</v>
      </c>
      <c r="I381" s="77"/>
      <c r="J381" s="77"/>
      <c r="K381" s="77"/>
      <c r="L381" s="77"/>
      <c r="M381" s="77"/>
      <c r="N381" s="77"/>
      <c r="O381" s="77"/>
      <c r="P381" s="77"/>
      <c r="Q381" s="77"/>
      <c r="R381" s="77"/>
      <c r="S381" s="77"/>
      <c r="T381" s="77"/>
      <c r="U381" s="77"/>
      <c r="V381" s="77"/>
      <c r="W381" s="77"/>
      <c r="X381" s="77"/>
      <c r="Y381" s="77"/>
      <c r="Z381" s="77"/>
    </row>
    <row r="382" spans="1:26" ht="12.75" hidden="1" customHeight="1">
      <c r="A382" s="251">
        <v>379</v>
      </c>
      <c r="B382" s="97"/>
      <c r="C382" s="252"/>
      <c r="D382" s="253"/>
      <c r="E382" s="253"/>
      <c r="F382" s="97"/>
      <c r="G382" s="255"/>
      <c r="H382" s="256">
        <f t="shared" si="0"/>
        <v>0</v>
      </c>
      <c r="I382" s="77"/>
      <c r="J382" s="77"/>
      <c r="K382" s="77"/>
      <c r="L382" s="77"/>
      <c r="M382" s="77"/>
      <c r="N382" s="77"/>
      <c r="O382" s="77"/>
      <c r="P382" s="77"/>
      <c r="Q382" s="77"/>
      <c r="R382" s="77"/>
      <c r="S382" s="77"/>
      <c r="T382" s="77"/>
      <c r="U382" s="77"/>
      <c r="V382" s="77"/>
      <c r="W382" s="77"/>
      <c r="X382" s="77"/>
      <c r="Y382" s="77"/>
      <c r="Z382" s="77"/>
    </row>
    <row r="383" spans="1:26" ht="12.75" hidden="1" customHeight="1">
      <c r="A383" s="251">
        <v>380</v>
      </c>
      <c r="B383" s="97"/>
      <c r="C383" s="252"/>
      <c r="D383" s="253"/>
      <c r="E383" s="253"/>
      <c r="F383" s="97"/>
      <c r="G383" s="255"/>
      <c r="H383" s="256">
        <f t="shared" si="0"/>
        <v>0</v>
      </c>
      <c r="I383" s="77"/>
      <c r="J383" s="77"/>
      <c r="K383" s="77"/>
      <c r="L383" s="77"/>
      <c r="M383" s="77"/>
      <c r="N383" s="77"/>
      <c r="O383" s="77"/>
      <c r="P383" s="77"/>
      <c r="Q383" s="77"/>
      <c r="R383" s="77"/>
      <c r="S383" s="77"/>
      <c r="T383" s="77"/>
      <c r="U383" s="77"/>
      <c r="V383" s="77"/>
      <c r="W383" s="77"/>
      <c r="X383" s="77"/>
      <c r="Y383" s="77"/>
      <c r="Z383" s="77"/>
    </row>
    <row r="384" spans="1:26" ht="12.75" hidden="1" customHeight="1">
      <c r="A384" s="251">
        <v>381</v>
      </c>
      <c r="B384" s="97"/>
      <c r="C384" s="252"/>
      <c r="D384" s="253"/>
      <c r="E384" s="253"/>
      <c r="F384" s="97"/>
      <c r="G384" s="255"/>
      <c r="H384" s="256">
        <f t="shared" si="0"/>
        <v>0</v>
      </c>
      <c r="I384" s="77"/>
      <c r="J384" s="77"/>
      <c r="K384" s="77"/>
      <c r="L384" s="77"/>
      <c r="M384" s="77"/>
      <c r="N384" s="77"/>
      <c r="O384" s="77"/>
      <c r="P384" s="77"/>
      <c r="Q384" s="77"/>
      <c r="R384" s="77"/>
      <c r="S384" s="77"/>
      <c r="T384" s="77"/>
      <c r="U384" s="77"/>
      <c r="V384" s="77"/>
      <c r="W384" s="77"/>
      <c r="X384" s="77"/>
      <c r="Y384" s="77"/>
      <c r="Z384" s="77"/>
    </row>
    <row r="385" spans="1:26" ht="12.75" hidden="1" customHeight="1">
      <c r="A385" s="251">
        <v>382</v>
      </c>
      <c r="B385" s="97"/>
      <c r="C385" s="252"/>
      <c r="D385" s="253"/>
      <c r="E385" s="253"/>
      <c r="F385" s="97"/>
      <c r="G385" s="255"/>
      <c r="H385" s="256">
        <f t="shared" si="0"/>
        <v>0</v>
      </c>
      <c r="I385" s="77"/>
      <c r="J385" s="77"/>
      <c r="K385" s="77"/>
      <c r="L385" s="77"/>
      <c r="M385" s="77"/>
      <c r="N385" s="77"/>
      <c r="O385" s="77"/>
      <c r="P385" s="77"/>
      <c r="Q385" s="77"/>
      <c r="R385" s="77"/>
      <c r="S385" s="77"/>
      <c r="T385" s="77"/>
      <c r="U385" s="77"/>
      <c r="V385" s="77"/>
      <c r="W385" s="77"/>
      <c r="X385" s="77"/>
      <c r="Y385" s="77"/>
      <c r="Z385" s="77"/>
    </row>
    <row r="386" spans="1:26" ht="12.75" hidden="1" customHeight="1">
      <c r="A386" s="251">
        <v>383</v>
      </c>
      <c r="B386" s="97"/>
      <c r="C386" s="252"/>
      <c r="D386" s="253"/>
      <c r="E386" s="253"/>
      <c r="F386" s="97"/>
      <c r="G386" s="255"/>
      <c r="H386" s="256">
        <f t="shared" si="0"/>
        <v>0</v>
      </c>
      <c r="I386" s="77"/>
      <c r="J386" s="77"/>
      <c r="K386" s="77"/>
      <c r="L386" s="77"/>
      <c r="M386" s="77"/>
      <c r="N386" s="77"/>
      <c r="O386" s="77"/>
      <c r="P386" s="77"/>
      <c r="Q386" s="77"/>
      <c r="R386" s="77"/>
      <c r="S386" s="77"/>
      <c r="T386" s="77"/>
      <c r="U386" s="77"/>
      <c r="V386" s="77"/>
      <c r="W386" s="77"/>
      <c r="X386" s="77"/>
      <c r="Y386" s="77"/>
      <c r="Z386" s="77"/>
    </row>
    <row r="387" spans="1:26" ht="12.75" hidden="1" customHeight="1">
      <c r="A387" s="251">
        <v>384</v>
      </c>
      <c r="B387" s="97"/>
      <c r="C387" s="252"/>
      <c r="D387" s="253"/>
      <c r="E387" s="253"/>
      <c r="F387" s="97"/>
      <c r="G387" s="255"/>
      <c r="H387" s="256">
        <f t="shared" si="0"/>
        <v>0</v>
      </c>
      <c r="I387" s="77"/>
      <c r="J387" s="77"/>
      <c r="K387" s="77"/>
      <c r="L387" s="77"/>
      <c r="M387" s="77"/>
      <c r="N387" s="77"/>
      <c r="O387" s="77"/>
      <c r="P387" s="77"/>
      <c r="Q387" s="77"/>
      <c r="R387" s="77"/>
      <c r="S387" s="77"/>
      <c r="T387" s="77"/>
      <c r="U387" s="77"/>
      <c r="V387" s="77"/>
      <c r="W387" s="77"/>
      <c r="X387" s="77"/>
      <c r="Y387" s="77"/>
      <c r="Z387" s="77"/>
    </row>
    <row r="388" spans="1:26" ht="12.75" hidden="1" customHeight="1">
      <c r="A388" s="251">
        <v>385</v>
      </c>
      <c r="B388" s="97"/>
      <c r="C388" s="252"/>
      <c r="D388" s="253"/>
      <c r="E388" s="253"/>
      <c r="F388" s="97"/>
      <c r="G388" s="255"/>
      <c r="H388" s="256">
        <f t="shared" si="0"/>
        <v>0</v>
      </c>
      <c r="I388" s="77"/>
      <c r="J388" s="77"/>
      <c r="K388" s="77"/>
      <c r="L388" s="77"/>
      <c r="M388" s="77"/>
      <c r="N388" s="77"/>
      <c r="O388" s="77"/>
      <c r="P388" s="77"/>
      <c r="Q388" s="77"/>
      <c r="R388" s="77"/>
      <c r="S388" s="77"/>
      <c r="T388" s="77"/>
      <c r="U388" s="77"/>
      <c r="V388" s="77"/>
      <c r="W388" s="77"/>
      <c r="X388" s="77"/>
      <c r="Y388" s="77"/>
      <c r="Z388" s="77"/>
    </row>
    <row r="389" spans="1:26" ht="12.75" hidden="1" customHeight="1">
      <c r="A389" s="251">
        <v>386</v>
      </c>
      <c r="B389" s="97"/>
      <c r="C389" s="252"/>
      <c r="D389" s="253"/>
      <c r="E389" s="253"/>
      <c r="F389" s="97"/>
      <c r="G389" s="255"/>
      <c r="H389" s="256">
        <f t="shared" si="0"/>
        <v>0</v>
      </c>
      <c r="I389" s="77"/>
      <c r="J389" s="77"/>
      <c r="K389" s="77"/>
      <c r="L389" s="77"/>
      <c r="M389" s="77"/>
      <c r="N389" s="77"/>
      <c r="O389" s="77"/>
      <c r="P389" s="77"/>
      <c r="Q389" s="77"/>
      <c r="R389" s="77"/>
      <c r="S389" s="77"/>
      <c r="T389" s="77"/>
      <c r="U389" s="77"/>
      <c r="V389" s="77"/>
      <c r="W389" s="77"/>
      <c r="X389" s="77"/>
      <c r="Y389" s="77"/>
      <c r="Z389" s="77"/>
    </row>
    <row r="390" spans="1:26" ht="12.75" hidden="1" customHeight="1">
      <c r="A390" s="251">
        <v>387</v>
      </c>
      <c r="B390" s="97"/>
      <c r="C390" s="252"/>
      <c r="D390" s="253"/>
      <c r="E390" s="253"/>
      <c r="F390" s="97"/>
      <c r="G390" s="255"/>
      <c r="H390" s="256">
        <f t="shared" si="0"/>
        <v>0</v>
      </c>
      <c r="I390" s="77"/>
      <c r="J390" s="77"/>
      <c r="K390" s="77"/>
      <c r="L390" s="77"/>
      <c r="M390" s="77"/>
      <c r="N390" s="77"/>
      <c r="O390" s="77"/>
      <c r="P390" s="77"/>
      <c r="Q390" s="77"/>
      <c r="R390" s="77"/>
      <c r="S390" s="77"/>
      <c r="T390" s="77"/>
      <c r="U390" s="77"/>
      <c r="V390" s="77"/>
      <c r="W390" s="77"/>
      <c r="X390" s="77"/>
      <c r="Y390" s="77"/>
      <c r="Z390" s="77"/>
    </row>
    <row r="391" spans="1:26" ht="12.75" hidden="1" customHeight="1">
      <c r="A391" s="251">
        <v>388</v>
      </c>
      <c r="B391" s="97"/>
      <c r="C391" s="252"/>
      <c r="D391" s="253"/>
      <c r="E391" s="253"/>
      <c r="F391" s="97"/>
      <c r="G391" s="255"/>
      <c r="H391" s="256">
        <f t="shared" si="0"/>
        <v>0</v>
      </c>
      <c r="I391" s="77"/>
      <c r="J391" s="77"/>
      <c r="K391" s="77"/>
      <c r="L391" s="77"/>
      <c r="M391" s="77"/>
      <c r="N391" s="77"/>
      <c r="O391" s="77"/>
      <c r="P391" s="77"/>
      <c r="Q391" s="77"/>
      <c r="R391" s="77"/>
      <c r="S391" s="77"/>
      <c r="T391" s="77"/>
      <c r="U391" s="77"/>
      <c r="V391" s="77"/>
      <c r="W391" s="77"/>
      <c r="X391" s="77"/>
      <c r="Y391" s="77"/>
      <c r="Z391" s="77"/>
    </row>
    <row r="392" spans="1:26" ht="12.75" hidden="1" customHeight="1">
      <c r="A392" s="251">
        <v>389</v>
      </c>
      <c r="B392" s="97"/>
      <c r="C392" s="252"/>
      <c r="D392" s="253"/>
      <c r="E392" s="253"/>
      <c r="F392" s="97"/>
      <c r="G392" s="255"/>
      <c r="H392" s="256">
        <f t="shared" si="0"/>
        <v>0</v>
      </c>
      <c r="I392" s="77"/>
      <c r="J392" s="77"/>
      <c r="K392" s="77"/>
      <c r="L392" s="77"/>
      <c r="M392" s="77"/>
      <c r="N392" s="77"/>
      <c r="O392" s="77"/>
      <c r="P392" s="77"/>
      <c r="Q392" s="77"/>
      <c r="R392" s="77"/>
      <c r="S392" s="77"/>
      <c r="T392" s="77"/>
      <c r="U392" s="77"/>
      <c r="V392" s="77"/>
      <c r="W392" s="77"/>
      <c r="X392" s="77"/>
      <c r="Y392" s="77"/>
      <c r="Z392" s="77"/>
    </row>
    <row r="393" spans="1:26" ht="12.75" hidden="1" customHeight="1">
      <c r="A393" s="251">
        <v>390</v>
      </c>
      <c r="B393" s="97"/>
      <c r="C393" s="252"/>
      <c r="D393" s="253"/>
      <c r="E393" s="253"/>
      <c r="F393" s="97"/>
      <c r="G393" s="255"/>
      <c r="H393" s="256">
        <f t="shared" si="0"/>
        <v>0</v>
      </c>
      <c r="I393" s="77"/>
      <c r="J393" s="77"/>
      <c r="K393" s="77"/>
      <c r="L393" s="77"/>
      <c r="M393" s="77"/>
      <c r="N393" s="77"/>
      <c r="O393" s="77"/>
      <c r="P393" s="77"/>
      <c r="Q393" s="77"/>
      <c r="R393" s="77"/>
      <c r="S393" s="77"/>
      <c r="T393" s="77"/>
      <c r="U393" s="77"/>
      <c r="V393" s="77"/>
      <c r="W393" s="77"/>
      <c r="X393" s="77"/>
      <c r="Y393" s="77"/>
      <c r="Z393" s="77"/>
    </row>
    <row r="394" spans="1:26" ht="12.75" hidden="1" customHeight="1">
      <c r="A394" s="251">
        <v>391</v>
      </c>
      <c r="B394" s="97"/>
      <c r="C394" s="252"/>
      <c r="D394" s="253"/>
      <c r="E394" s="253"/>
      <c r="F394" s="97"/>
      <c r="G394" s="255"/>
      <c r="H394" s="256">
        <f t="shared" si="0"/>
        <v>0</v>
      </c>
      <c r="I394" s="77"/>
      <c r="J394" s="77"/>
      <c r="K394" s="77"/>
      <c r="L394" s="77"/>
      <c r="M394" s="77"/>
      <c r="N394" s="77"/>
      <c r="O394" s="77"/>
      <c r="P394" s="77"/>
      <c r="Q394" s="77"/>
      <c r="R394" s="77"/>
      <c r="S394" s="77"/>
      <c r="T394" s="77"/>
      <c r="U394" s="77"/>
      <c r="V394" s="77"/>
      <c r="W394" s="77"/>
      <c r="X394" s="77"/>
      <c r="Y394" s="77"/>
      <c r="Z394" s="77"/>
    </row>
    <row r="395" spans="1:26" ht="12.75" hidden="1" customHeight="1">
      <c r="A395" s="251">
        <v>392</v>
      </c>
      <c r="B395" s="97"/>
      <c r="C395" s="252"/>
      <c r="D395" s="253"/>
      <c r="E395" s="253"/>
      <c r="F395" s="97"/>
      <c r="G395" s="255"/>
      <c r="H395" s="256">
        <f t="shared" si="0"/>
        <v>0</v>
      </c>
      <c r="I395" s="77"/>
      <c r="J395" s="77"/>
      <c r="K395" s="77"/>
      <c r="L395" s="77"/>
      <c r="M395" s="77"/>
      <c r="N395" s="77"/>
      <c r="O395" s="77"/>
      <c r="P395" s="77"/>
      <c r="Q395" s="77"/>
      <c r="R395" s="77"/>
      <c r="S395" s="77"/>
      <c r="T395" s="77"/>
      <c r="U395" s="77"/>
      <c r="V395" s="77"/>
      <c r="W395" s="77"/>
      <c r="X395" s="77"/>
      <c r="Y395" s="77"/>
      <c r="Z395" s="77"/>
    </row>
    <row r="396" spans="1:26" ht="12.75" hidden="1" customHeight="1">
      <c r="A396" s="251">
        <v>393</v>
      </c>
      <c r="B396" s="97"/>
      <c r="C396" s="252"/>
      <c r="D396" s="253"/>
      <c r="E396" s="253"/>
      <c r="F396" s="97"/>
      <c r="G396" s="255"/>
      <c r="H396" s="256">
        <f t="shared" si="0"/>
        <v>0</v>
      </c>
      <c r="I396" s="77"/>
      <c r="J396" s="77"/>
      <c r="K396" s="77"/>
      <c r="L396" s="77"/>
      <c r="M396" s="77"/>
      <c r="N396" s="77"/>
      <c r="O396" s="77"/>
      <c r="P396" s="77"/>
      <c r="Q396" s="77"/>
      <c r="R396" s="77"/>
      <c r="S396" s="77"/>
      <c r="T396" s="77"/>
      <c r="U396" s="77"/>
      <c r="V396" s="77"/>
      <c r="W396" s="77"/>
      <c r="X396" s="77"/>
      <c r="Y396" s="77"/>
      <c r="Z396" s="77"/>
    </row>
    <row r="397" spans="1:26" ht="12.75" hidden="1" customHeight="1">
      <c r="A397" s="251">
        <v>394</v>
      </c>
      <c r="B397" s="97"/>
      <c r="C397" s="252"/>
      <c r="D397" s="253"/>
      <c r="E397" s="253"/>
      <c r="F397" s="97"/>
      <c r="G397" s="255"/>
      <c r="H397" s="256">
        <f t="shared" si="0"/>
        <v>0</v>
      </c>
      <c r="I397" s="77"/>
      <c r="J397" s="77"/>
      <c r="K397" s="77"/>
      <c r="L397" s="77"/>
      <c r="M397" s="77"/>
      <c r="N397" s="77"/>
      <c r="O397" s="77"/>
      <c r="P397" s="77"/>
      <c r="Q397" s="77"/>
      <c r="R397" s="77"/>
      <c r="S397" s="77"/>
      <c r="T397" s="77"/>
      <c r="U397" s="77"/>
      <c r="V397" s="77"/>
      <c r="W397" s="77"/>
      <c r="X397" s="77"/>
      <c r="Y397" s="77"/>
      <c r="Z397" s="77"/>
    </row>
    <row r="398" spans="1:26" ht="12.75" hidden="1" customHeight="1">
      <c r="A398" s="251">
        <v>395</v>
      </c>
      <c r="B398" s="97"/>
      <c r="C398" s="252"/>
      <c r="D398" s="253"/>
      <c r="E398" s="253"/>
      <c r="F398" s="97"/>
      <c r="G398" s="255"/>
      <c r="H398" s="256">
        <f t="shared" si="0"/>
        <v>0</v>
      </c>
      <c r="I398" s="77"/>
      <c r="J398" s="77"/>
      <c r="K398" s="77"/>
      <c r="L398" s="77"/>
      <c r="M398" s="77"/>
      <c r="N398" s="77"/>
      <c r="O398" s="77"/>
      <c r="P398" s="77"/>
      <c r="Q398" s="77"/>
      <c r="R398" s="77"/>
      <c r="S398" s="77"/>
      <c r="T398" s="77"/>
      <c r="U398" s="77"/>
      <c r="V398" s="77"/>
      <c r="W398" s="77"/>
      <c r="X398" s="77"/>
      <c r="Y398" s="77"/>
      <c r="Z398" s="77"/>
    </row>
    <row r="399" spans="1:26" ht="12.75" hidden="1" customHeight="1">
      <c r="A399" s="251">
        <v>396</v>
      </c>
      <c r="B399" s="97"/>
      <c r="C399" s="252"/>
      <c r="D399" s="253"/>
      <c r="E399" s="253"/>
      <c r="F399" s="97"/>
      <c r="G399" s="255"/>
      <c r="H399" s="256">
        <f t="shared" si="0"/>
        <v>0</v>
      </c>
      <c r="I399" s="77"/>
      <c r="J399" s="77"/>
      <c r="K399" s="77"/>
      <c r="L399" s="77"/>
      <c r="M399" s="77"/>
      <c r="N399" s="77"/>
      <c r="O399" s="77"/>
      <c r="P399" s="77"/>
      <c r="Q399" s="77"/>
      <c r="R399" s="77"/>
      <c r="S399" s="77"/>
      <c r="T399" s="77"/>
      <c r="U399" s="77"/>
      <c r="V399" s="77"/>
      <c r="W399" s="77"/>
      <c r="X399" s="77"/>
      <c r="Y399" s="77"/>
      <c r="Z399" s="77"/>
    </row>
    <row r="400" spans="1:26" ht="12.75" hidden="1" customHeight="1">
      <c r="A400" s="251">
        <v>397</v>
      </c>
      <c r="B400" s="97"/>
      <c r="C400" s="252"/>
      <c r="D400" s="253"/>
      <c r="E400" s="253"/>
      <c r="F400" s="97"/>
      <c r="G400" s="255"/>
      <c r="H400" s="256">
        <f t="shared" si="0"/>
        <v>0</v>
      </c>
      <c r="I400" s="77"/>
      <c r="J400" s="77"/>
      <c r="K400" s="77"/>
      <c r="L400" s="77"/>
      <c r="M400" s="77"/>
      <c r="N400" s="77"/>
      <c r="O400" s="77"/>
      <c r="P400" s="77"/>
      <c r="Q400" s="77"/>
      <c r="R400" s="77"/>
      <c r="S400" s="77"/>
      <c r="T400" s="77"/>
      <c r="U400" s="77"/>
      <c r="V400" s="77"/>
      <c r="W400" s="77"/>
      <c r="X400" s="77"/>
      <c r="Y400" s="77"/>
      <c r="Z400" s="77"/>
    </row>
    <row r="401" spans="1:26" ht="12.75" hidden="1" customHeight="1">
      <c r="A401" s="251">
        <v>398</v>
      </c>
      <c r="B401" s="97"/>
      <c r="C401" s="252"/>
      <c r="D401" s="253"/>
      <c r="E401" s="253"/>
      <c r="F401" s="97"/>
      <c r="G401" s="255"/>
      <c r="H401" s="256">
        <f t="shared" si="0"/>
        <v>0</v>
      </c>
      <c r="I401" s="77"/>
      <c r="J401" s="77"/>
      <c r="K401" s="77"/>
      <c r="L401" s="77"/>
      <c r="M401" s="77"/>
      <c r="N401" s="77"/>
      <c r="O401" s="77"/>
      <c r="P401" s="77"/>
      <c r="Q401" s="77"/>
      <c r="R401" s="77"/>
      <c r="S401" s="77"/>
      <c r="T401" s="77"/>
      <c r="U401" s="77"/>
      <c r="V401" s="77"/>
      <c r="W401" s="77"/>
      <c r="X401" s="77"/>
      <c r="Y401" s="77"/>
      <c r="Z401" s="77"/>
    </row>
    <row r="402" spans="1:26" ht="12.75" hidden="1" customHeight="1">
      <c r="A402" s="251">
        <v>399</v>
      </c>
      <c r="B402" s="97"/>
      <c r="C402" s="252"/>
      <c r="D402" s="253"/>
      <c r="E402" s="253"/>
      <c r="F402" s="97"/>
      <c r="G402" s="255"/>
      <c r="H402" s="256">
        <f t="shared" si="0"/>
        <v>0</v>
      </c>
      <c r="I402" s="77"/>
      <c r="J402" s="77"/>
      <c r="K402" s="77"/>
      <c r="L402" s="77"/>
      <c r="M402" s="77"/>
      <c r="N402" s="77"/>
      <c r="O402" s="77"/>
      <c r="P402" s="77"/>
      <c r="Q402" s="77"/>
      <c r="R402" s="77"/>
      <c r="S402" s="77"/>
      <c r="T402" s="77"/>
      <c r="U402" s="77"/>
      <c r="V402" s="77"/>
      <c r="W402" s="77"/>
      <c r="X402" s="77"/>
      <c r="Y402" s="77"/>
      <c r="Z402" s="77"/>
    </row>
    <row r="403" spans="1:26" ht="12.75" hidden="1" customHeight="1">
      <c r="A403" s="251">
        <v>400</v>
      </c>
      <c r="B403" s="97"/>
      <c r="C403" s="252"/>
      <c r="D403" s="253"/>
      <c r="E403" s="253"/>
      <c r="F403" s="97"/>
      <c r="G403" s="255"/>
      <c r="H403" s="256">
        <f t="shared" si="0"/>
        <v>0</v>
      </c>
      <c r="I403" s="77"/>
      <c r="J403" s="77"/>
      <c r="K403" s="77"/>
      <c r="L403" s="77"/>
      <c r="M403" s="77"/>
      <c r="N403" s="77"/>
      <c r="O403" s="77"/>
      <c r="P403" s="77"/>
      <c r="Q403" s="77"/>
      <c r="R403" s="77"/>
      <c r="S403" s="77"/>
      <c r="T403" s="77"/>
      <c r="U403" s="77"/>
      <c r="V403" s="77"/>
      <c r="W403" s="77"/>
      <c r="X403" s="77"/>
      <c r="Y403" s="77"/>
      <c r="Z403" s="77"/>
    </row>
    <row r="404" spans="1:26" ht="12.75" hidden="1" customHeight="1">
      <c r="A404" s="251">
        <v>401</v>
      </c>
      <c r="B404" s="97"/>
      <c r="C404" s="252"/>
      <c r="D404" s="253"/>
      <c r="E404" s="253"/>
      <c r="F404" s="97"/>
      <c r="G404" s="255"/>
      <c r="H404" s="256">
        <f t="shared" si="0"/>
        <v>0</v>
      </c>
      <c r="I404" s="77"/>
      <c r="J404" s="77"/>
      <c r="K404" s="77"/>
      <c r="L404" s="77"/>
      <c r="M404" s="77"/>
      <c r="N404" s="77"/>
      <c r="O404" s="77"/>
      <c r="P404" s="77"/>
      <c r="Q404" s="77"/>
      <c r="R404" s="77"/>
      <c r="S404" s="77"/>
      <c r="T404" s="77"/>
      <c r="U404" s="77"/>
      <c r="V404" s="77"/>
      <c r="W404" s="77"/>
      <c r="X404" s="77"/>
      <c r="Y404" s="77"/>
      <c r="Z404" s="77"/>
    </row>
    <row r="405" spans="1:26" ht="12.75" hidden="1" customHeight="1">
      <c r="A405" s="251">
        <v>402</v>
      </c>
      <c r="B405" s="97"/>
      <c r="C405" s="252"/>
      <c r="D405" s="253"/>
      <c r="E405" s="253"/>
      <c r="F405" s="97"/>
      <c r="G405" s="255"/>
      <c r="H405" s="256">
        <f t="shared" si="0"/>
        <v>0</v>
      </c>
      <c r="I405" s="77"/>
      <c r="J405" s="77"/>
      <c r="K405" s="77"/>
      <c r="L405" s="77"/>
      <c r="M405" s="77"/>
      <c r="N405" s="77"/>
      <c r="O405" s="77"/>
      <c r="P405" s="77"/>
      <c r="Q405" s="77"/>
      <c r="R405" s="77"/>
      <c r="S405" s="77"/>
      <c r="T405" s="77"/>
      <c r="U405" s="77"/>
      <c r="V405" s="77"/>
      <c r="W405" s="77"/>
      <c r="X405" s="77"/>
      <c r="Y405" s="77"/>
      <c r="Z405" s="77"/>
    </row>
    <row r="406" spans="1:26" ht="12.75" hidden="1" customHeight="1">
      <c r="A406" s="251">
        <v>403</v>
      </c>
      <c r="B406" s="97"/>
      <c r="C406" s="252"/>
      <c r="D406" s="253"/>
      <c r="E406" s="253"/>
      <c r="F406" s="97"/>
      <c r="G406" s="255"/>
      <c r="H406" s="256">
        <f t="shared" si="0"/>
        <v>0</v>
      </c>
      <c r="I406" s="77"/>
      <c r="J406" s="77"/>
      <c r="K406" s="77"/>
      <c r="L406" s="77"/>
      <c r="M406" s="77"/>
      <c r="N406" s="77"/>
      <c r="O406" s="77"/>
      <c r="P406" s="77"/>
      <c r="Q406" s="77"/>
      <c r="R406" s="77"/>
      <c r="S406" s="77"/>
      <c r="T406" s="77"/>
      <c r="U406" s="77"/>
      <c r="V406" s="77"/>
      <c r="W406" s="77"/>
      <c r="X406" s="77"/>
      <c r="Y406" s="77"/>
      <c r="Z406" s="77"/>
    </row>
    <row r="407" spans="1:26" ht="12.75" hidden="1" customHeight="1">
      <c r="A407" s="251">
        <v>404</v>
      </c>
      <c r="B407" s="97"/>
      <c r="C407" s="252"/>
      <c r="D407" s="253"/>
      <c r="E407" s="253"/>
      <c r="F407" s="97"/>
      <c r="G407" s="255"/>
      <c r="H407" s="256">
        <f t="shared" si="0"/>
        <v>0</v>
      </c>
      <c r="I407" s="77"/>
      <c r="J407" s="77"/>
      <c r="K407" s="77"/>
      <c r="L407" s="77"/>
      <c r="M407" s="77"/>
      <c r="N407" s="77"/>
      <c r="O407" s="77"/>
      <c r="P407" s="77"/>
      <c r="Q407" s="77"/>
      <c r="R407" s="77"/>
      <c r="S407" s="77"/>
      <c r="T407" s="77"/>
      <c r="U407" s="77"/>
      <c r="V407" s="77"/>
      <c r="W407" s="77"/>
      <c r="X407" s="77"/>
      <c r="Y407" s="77"/>
      <c r="Z407" s="77"/>
    </row>
    <row r="408" spans="1:26" ht="12.75" hidden="1" customHeight="1">
      <c r="A408" s="251">
        <v>405</v>
      </c>
      <c r="B408" s="97"/>
      <c r="C408" s="252"/>
      <c r="D408" s="253"/>
      <c r="E408" s="253"/>
      <c r="F408" s="97"/>
      <c r="G408" s="255"/>
      <c r="H408" s="256">
        <f t="shared" si="0"/>
        <v>0</v>
      </c>
      <c r="I408" s="77"/>
      <c r="J408" s="77"/>
      <c r="K408" s="77"/>
      <c r="L408" s="77"/>
      <c r="M408" s="77"/>
      <c r="N408" s="77"/>
      <c r="O408" s="77"/>
      <c r="P408" s="77"/>
      <c r="Q408" s="77"/>
      <c r="R408" s="77"/>
      <c r="S408" s="77"/>
      <c r="T408" s="77"/>
      <c r="U408" s="77"/>
      <c r="V408" s="77"/>
      <c r="W408" s="77"/>
      <c r="X408" s="77"/>
      <c r="Y408" s="77"/>
      <c r="Z408" s="77"/>
    </row>
    <row r="409" spans="1:26" ht="12.75" hidden="1" customHeight="1">
      <c r="A409" s="251">
        <v>406</v>
      </c>
      <c r="B409" s="97"/>
      <c r="C409" s="252"/>
      <c r="D409" s="253"/>
      <c r="E409" s="253"/>
      <c r="F409" s="97"/>
      <c r="G409" s="255"/>
      <c r="H409" s="256">
        <f t="shared" si="0"/>
        <v>0</v>
      </c>
      <c r="I409" s="77"/>
      <c r="J409" s="77"/>
      <c r="K409" s="77"/>
      <c r="L409" s="77"/>
      <c r="M409" s="77"/>
      <c r="N409" s="77"/>
      <c r="O409" s="77"/>
      <c r="P409" s="77"/>
      <c r="Q409" s="77"/>
      <c r="R409" s="77"/>
      <c r="S409" s="77"/>
      <c r="T409" s="77"/>
      <c r="U409" s="77"/>
      <c r="V409" s="77"/>
      <c r="W409" s="77"/>
      <c r="X409" s="77"/>
      <c r="Y409" s="77"/>
      <c r="Z409" s="77"/>
    </row>
    <row r="410" spans="1:26" ht="12.75" hidden="1" customHeight="1">
      <c r="A410" s="251">
        <v>407</v>
      </c>
      <c r="B410" s="97"/>
      <c r="C410" s="252"/>
      <c r="D410" s="253"/>
      <c r="E410" s="253"/>
      <c r="F410" s="97"/>
      <c r="G410" s="255"/>
      <c r="H410" s="256">
        <f t="shared" si="0"/>
        <v>0</v>
      </c>
      <c r="I410" s="77"/>
      <c r="J410" s="77"/>
      <c r="K410" s="77"/>
      <c r="L410" s="77"/>
      <c r="M410" s="77"/>
      <c r="N410" s="77"/>
      <c r="O410" s="77"/>
      <c r="P410" s="77"/>
      <c r="Q410" s="77"/>
      <c r="R410" s="77"/>
      <c r="S410" s="77"/>
      <c r="T410" s="77"/>
      <c r="U410" s="77"/>
      <c r="V410" s="77"/>
      <c r="W410" s="77"/>
      <c r="X410" s="77"/>
      <c r="Y410" s="77"/>
      <c r="Z410" s="77"/>
    </row>
    <row r="411" spans="1:26" ht="12.75" hidden="1" customHeight="1">
      <c r="A411" s="251">
        <v>408</v>
      </c>
      <c r="B411" s="97"/>
      <c r="C411" s="252"/>
      <c r="D411" s="253"/>
      <c r="E411" s="253"/>
      <c r="F411" s="97"/>
      <c r="G411" s="255"/>
      <c r="H411" s="256">
        <f t="shared" si="0"/>
        <v>0</v>
      </c>
      <c r="I411" s="77"/>
      <c r="J411" s="77"/>
      <c r="K411" s="77"/>
      <c r="L411" s="77"/>
      <c r="M411" s="77"/>
      <c r="N411" s="77"/>
      <c r="O411" s="77"/>
      <c r="P411" s="77"/>
      <c r="Q411" s="77"/>
      <c r="R411" s="77"/>
      <c r="S411" s="77"/>
      <c r="T411" s="77"/>
      <c r="U411" s="77"/>
      <c r="V411" s="77"/>
      <c r="W411" s="77"/>
      <c r="X411" s="77"/>
      <c r="Y411" s="77"/>
      <c r="Z411" s="77"/>
    </row>
    <row r="412" spans="1:26" ht="12.75" hidden="1" customHeight="1">
      <c r="A412" s="251">
        <v>409</v>
      </c>
      <c r="B412" s="97"/>
      <c r="C412" s="252"/>
      <c r="D412" s="253"/>
      <c r="E412" s="253"/>
      <c r="F412" s="97"/>
      <c r="G412" s="255"/>
      <c r="H412" s="256">
        <f t="shared" si="0"/>
        <v>0</v>
      </c>
      <c r="I412" s="77"/>
      <c r="J412" s="77"/>
      <c r="K412" s="77"/>
      <c r="L412" s="77"/>
      <c r="M412" s="77"/>
      <c r="N412" s="77"/>
      <c r="O412" s="77"/>
      <c r="P412" s="77"/>
      <c r="Q412" s="77"/>
      <c r="R412" s="77"/>
      <c r="S412" s="77"/>
      <c r="T412" s="77"/>
      <c r="U412" s="77"/>
      <c r="V412" s="77"/>
      <c r="W412" s="77"/>
      <c r="X412" s="77"/>
      <c r="Y412" s="77"/>
      <c r="Z412" s="77"/>
    </row>
    <row r="413" spans="1:26" ht="12.75" hidden="1" customHeight="1">
      <c r="A413" s="251">
        <v>410</v>
      </c>
      <c r="B413" s="97"/>
      <c r="C413" s="252"/>
      <c r="D413" s="253"/>
      <c r="E413" s="253"/>
      <c r="F413" s="97"/>
      <c r="G413" s="255"/>
      <c r="H413" s="256">
        <f t="shared" si="0"/>
        <v>0</v>
      </c>
      <c r="I413" s="77"/>
      <c r="J413" s="77"/>
      <c r="K413" s="77"/>
      <c r="L413" s="77"/>
      <c r="M413" s="77"/>
      <c r="N413" s="77"/>
      <c r="O413" s="77"/>
      <c r="P413" s="77"/>
      <c r="Q413" s="77"/>
      <c r="R413" s="77"/>
      <c r="S413" s="77"/>
      <c r="T413" s="77"/>
      <c r="U413" s="77"/>
      <c r="V413" s="77"/>
      <c r="W413" s="77"/>
      <c r="X413" s="77"/>
      <c r="Y413" s="77"/>
      <c r="Z413" s="77"/>
    </row>
    <row r="414" spans="1:26" ht="12.75" hidden="1" customHeight="1">
      <c r="A414" s="251">
        <v>411</v>
      </c>
      <c r="B414" s="97"/>
      <c r="C414" s="252"/>
      <c r="D414" s="253"/>
      <c r="E414" s="253"/>
      <c r="F414" s="97"/>
      <c r="G414" s="255"/>
      <c r="H414" s="256">
        <f t="shared" si="0"/>
        <v>0</v>
      </c>
      <c r="I414" s="77"/>
      <c r="J414" s="77"/>
      <c r="K414" s="77"/>
      <c r="L414" s="77"/>
      <c r="M414" s="77"/>
      <c r="N414" s="77"/>
      <c r="O414" s="77"/>
      <c r="P414" s="77"/>
      <c r="Q414" s="77"/>
      <c r="R414" s="77"/>
      <c r="S414" s="77"/>
      <c r="T414" s="77"/>
      <c r="U414" s="77"/>
      <c r="V414" s="77"/>
      <c r="W414" s="77"/>
      <c r="X414" s="77"/>
      <c r="Y414" s="77"/>
      <c r="Z414" s="77"/>
    </row>
    <row r="415" spans="1:26" ht="12.75" hidden="1" customHeight="1">
      <c r="A415" s="251">
        <v>412</v>
      </c>
      <c r="B415" s="97"/>
      <c r="C415" s="252"/>
      <c r="D415" s="253"/>
      <c r="E415" s="253"/>
      <c r="F415" s="97"/>
      <c r="G415" s="255"/>
      <c r="H415" s="256">
        <f t="shared" si="0"/>
        <v>0</v>
      </c>
      <c r="I415" s="77"/>
      <c r="J415" s="77"/>
      <c r="K415" s="77"/>
      <c r="L415" s="77"/>
      <c r="M415" s="77"/>
      <c r="N415" s="77"/>
      <c r="O415" s="77"/>
      <c r="P415" s="77"/>
      <c r="Q415" s="77"/>
      <c r="R415" s="77"/>
      <c r="S415" s="77"/>
      <c r="T415" s="77"/>
      <c r="U415" s="77"/>
      <c r="V415" s="77"/>
      <c r="W415" s="77"/>
      <c r="X415" s="77"/>
      <c r="Y415" s="77"/>
      <c r="Z415" s="77"/>
    </row>
    <row r="416" spans="1:26" ht="12.75" hidden="1" customHeight="1">
      <c r="A416" s="251">
        <v>413</v>
      </c>
      <c r="B416" s="97"/>
      <c r="C416" s="252"/>
      <c r="D416" s="253"/>
      <c r="E416" s="253"/>
      <c r="F416" s="97"/>
      <c r="G416" s="255"/>
      <c r="H416" s="256">
        <f t="shared" si="0"/>
        <v>0</v>
      </c>
      <c r="I416" s="77"/>
      <c r="J416" s="77"/>
      <c r="K416" s="77"/>
      <c r="L416" s="77"/>
      <c r="M416" s="77"/>
      <c r="N416" s="77"/>
      <c r="O416" s="77"/>
      <c r="P416" s="77"/>
      <c r="Q416" s="77"/>
      <c r="R416" s="77"/>
      <c r="S416" s="77"/>
      <c r="T416" s="77"/>
      <c r="U416" s="77"/>
      <c r="V416" s="77"/>
      <c r="W416" s="77"/>
      <c r="X416" s="77"/>
      <c r="Y416" s="77"/>
      <c r="Z416" s="77"/>
    </row>
    <row r="417" spans="1:26" ht="12.75" hidden="1" customHeight="1">
      <c r="A417" s="251">
        <v>414</v>
      </c>
      <c r="B417" s="97"/>
      <c r="C417" s="252"/>
      <c r="D417" s="253"/>
      <c r="E417" s="253"/>
      <c r="F417" s="97"/>
      <c r="G417" s="255"/>
      <c r="H417" s="256">
        <f t="shared" si="0"/>
        <v>0</v>
      </c>
      <c r="I417" s="77"/>
      <c r="J417" s="77"/>
      <c r="K417" s="77"/>
      <c r="L417" s="77"/>
      <c r="M417" s="77"/>
      <c r="N417" s="77"/>
      <c r="O417" s="77"/>
      <c r="P417" s="77"/>
      <c r="Q417" s="77"/>
      <c r="R417" s="77"/>
      <c r="S417" s="77"/>
      <c r="T417" s="77"/>
      <c r="U417" s="77"/>
      <c r="V417" s="77"/>
      <c r="W417" s="77"/>
      <c r="X417" s="77"/>
      <c r="Y417" s="77"/>
      <c r="Z417" s="77"/>
    </row>
    <row r="418" spans="1:26" ht="12.75" hidden="1" customHeight="1">
      <c r="A418" s="251">
        <v>415</v>
      </c>
      <c r="B418" s="97"/>
      <c r="C418" s="252"/>
      <c r="D418" s="253"/>
      <c r="E418" s="253"/>
      <c r="F418" s="97"/>
      <c r="G418" s="255"/>
      <c r="H418" s="256">
        <f t="shared" si="0"/>
        <v>0</v>
      </c>
      <c r="I418" s="77"/>
      <c r="J418" s="77"/>
      <c r="K418" s="77"/>
      <c r="L418" s="77"/>
      <c r="M418" s="77"/>
      <c r="N418" s="77"/>
      <c r="O418" s="77"/>
      <c r="P418" s="77"/>
      <c r="Q418" s="77"/>
      <c r="R418" s="77"/>
      <c r="S418" s="77"/>
      <c r="T418" s="77"/>
      <c r="U418" s="77"/>
      <c r="V418" s="77"/>
      <c r="W418" s="77"/>
      <c r="X418" s="77"/>
      <c r="Y418" s="77"/>
      <c r="Z418" s="77"/>
    </row>
    <row r="419" spans="1:26" ht="12.75" hidden="1" customHeight="1">
      <c r="A419" s="251">
        <v>416</v>
      </c>
      <c r="B419" s="97"/>
      <c r="C419" s="252"/>
      <c r="D419" s="253"/>
      <c r="E419" s="253"/>
      <c r="F419" s="97"/>
      <c r="G419" s="255"/>
      <c r="H419" s="256">
        <f t="shared" si="0"/>
        <v>0</v>
      </c>
      <c r="I419" s="77"/>
      <c r="J419" s="77"/>
      <c r="K419" s="77"/>
      <c r="L419" s="77"/>
      <c r="M419" s="77"/>
      <c r="N419" s="77"/>
      <c r="O419" s="77"/>
      <c r="P419" s="77"/>
      <c r="Q419" s="77"/>
      <c r="R419" s="77"/>
      <c r="S419" s="77"/>
      <c r="T419" s="77"/>
      <c r="U419" s="77"/>
      <c r="V419" s="77"/>
      <c r="W419" s="77"/>
      <c r="X419" s="77"/>
      <c r="Y419" s="77"/>
      <c r="Z419" s="77"/>
    </row>
    <row r="420" spans="1:26" ht="12.75" hidden="1" customHeight="1">
      <c r="A420" s="251">
        <v>417</v>
      </c>
      <c r="B420" s="97"/>
      <c r="C420" s="252"/>
      <c r="D420" s="253"/>
      <c r="E420" s="253"/>
      <c r="F420" s="97"/>
      <c r="G420" s="255"/>
      <c r="H420" s="256">
        <f t="shared" si="0"/>
        <v>0</v>
      </c>
      <c r="I420" s="77"/>
      <c r="J420" s="77"/>
      <c r="K420" s="77"/>
      <c r="L420" s="77"/>
      <c r="M420" s="77"/>
      <c r="N420" s="77"/>
      <c r="O420" s="77"/>
      <c r="P420" s="77"/>
      <c r="Q420" s="77"/>
      <c r="R420" s="77"/>
      <c r="S420" s="77"/>
      <c r="T420" s="77"/>
      <c r="U420" s="77"/>
      <c r="V420" s="77"/>
      <c r="W420" s="77"/>
      <c r="X420" s="77"/>
      <c r="Y420" s="77"/>
      <c r="Z420" s="77"/>
    </row>
    <row r="421" spans="1:26" ht="12.75" hidden="1" customHeight="1">
      <c r="A421" s="251">
        <v>418</v>
      </c>
      <c r="B421" s="97"/>
      <c r="C421" s="252"/>
      <c r="D421" s="253"/>
      <c r="E421" s="253"/>
      <c r="F421" s="97"/>
      <c r="G421" s="255"/>
      <c r="H421" s="256">
        <f t="shared" si="0"/>
        <v>0</v>
      </c>
      <c r="I421" s="77"/>
      <c r="J421" s="77"/>
      <c r="K421" s="77"/>
      <c r="L421" s="77"/>
      <c r="M421" s="77"/>
      <c r="N421" s="77"/>
      <c r="O421" s="77"/>
      <c r="P421" s="77"/>
      <c r="Q421" s="77"/>
      <c r="R421" s="77"/>
      <c r="S421" s="77"/>
      <c r="T421" s="77"/>
      <c r="U421" s="77"/>
      <c r="V421" s="77"/>
      <c r="W421" s="77"/>
      <c r="X421" s="77"/>
      <c r="Y421" s="77"/>
      <c r="Z421" s="77"/>
    </row>
    <row r="422" spans="1:26" ht="12.75" hidden="1" customHeight="1">
      <c r="A422" s="251">
        <v>419</v>
      </c>
      <c r="B422" s="97"/>
      <c r="C422" s="252"/>
      <c r="D422" s="253"/>
      <c r="E422" s="253"/>
      <c r="F422" s="97"/>
      <c r="G422" s="255"/>
      <c r="H422" s="256">
        <f t="shared" si="0"/>
        <v>0</v>
      </c>
      <c r="I422" s="77"/>
      <c r="J422" s="77"/>
      <c r="K422" s="77"/>
      <c r="L422" s="77"/>
      <c r="M422" s="77"/>
      <c r="N422" s="77"/>
      <c r="O422" s="77"/>
      <c r="P422" s="77"/>
      <c r="Q422" s="77"/>
      <c r="R422" s="77"/>
      <c r="S422" s="77"/>
      <c r="T422" s="77"/>
      <c r="U422" s="77"/>
      <c r="V422" s="77"/>
      <c r="W422" s="77"/>
      <c r="X422" s="77"/>
      <c r="Y422" s="77"/>
      <c r="Z422" s="77"/>
    </row>
    <row r="423" spans="1:26" ht="12.75" hidden="1" customHeight="1">
      <c r="A423" s="251">
        <v>420</v>
      </c>
      <c r="B423" s="97"/>
      <c r="C423" s="252"/>
      <c r="D423" s="253"/>
      <c r="E423" s="253"/>
      <c r="F423" s="97"/>
      <c r="G423" s="255"/>
      <c r="H423" s="256">
        <f t="shared" si="0"/>
        <v>0</v>
      </c>
      <c r="I423" s="77"/>
      <c r="J423" s="77"/>
      <c r="K423" s="77"/>
      <c r="L423" s="77"/>
      <c r="M423" s="77"/>
      <c r="N423" s="77"/>
      <c r="O423" s="77"/>
      <c r="P423" s="77"/>
      <c r="Q423" s="77"/>
      <c r="R423" s="77"/>
      <c r="S423" s="77"/>
      <c r="T423" s="77"/>
      <c r="U423" s="77"/>
      <c r="V423" s="77"/>
      <c r="W423" s="77"/>
      <c r="X423" s="77"/>
      <c r="Y423" s="77"/>
      <c r="Z423" s="77"/>
    </row>
    <row r="424" spans="1:26" ht="12.75" hidden="1" customHeight="1">
      <c r="A424" s="251">
        <v>421</v>
      </c>
      <c r="B424" s="97"/>
      <c r="C424" s="252"/>
      <c r="D424" s="253"/>
      <c r="E424" s="253"/>
      <c r="F424" s="97"/>
      <c r="G424" s="255"/>
      <c r="H424" s="256">
        <f t="shared" si="0"/>
        <v>0</v>
      </c>
      <c r="I424" s="77"/>
      <c r="J424" s="77"/>
      <c r="K424" s="77"/>
      <c r="L424" s="77"/>
      <c r="M424" s="77"/>
      <c r="N424" s="77"/>
      <c r="O424" s="77"/>
      <c r="P424" s="77"/>
      <c r="Q424" s="77"/>
      <c r="R424" s="77"/>
      <c r="S424" s="77"/>
      <c r="T424" s="77"/>
      <c r="U424" s="77"/>
      <c r="V424" s="77"/>
      <c r="W424" s="77"/>
      <c r="X424" s="77"/>
      <c r="Y424" s="77"/>
      <c r="Z424" s="77"/>
    </row>
    <row r="425" spans="1:26" ht="12.75" hidden="1" customHeight="1">
      <c r="A425" s="251">
        <v>422</v>
      </c>
      <c r="B425" s="97"/>
      <c r="C425" s="252"/>
      <c r="D425" s="253"/>
      <c r="E425" s="253"/>
      <c r="F425" s="97"/>
      <c r="G425" s="255"/>
      <c r="H425" s="256">
        <f t="shared" si="0"/>
        <v>0</v>
      </c>
      <c r="I425" s="77"/>
      <c r="J425" s="77"/>
      <c r="K425" s="77"/>
      <c r="L425" s="77"/>
      <c r="M425" s="77"/>
      <c r="N425" s="77"/>
      <c r="O425" s="77"/>
      <c r="P425" s="77"/>
      <c r="Q425" s="77"/>
      <c r="R425" s="77"/>
      <c r="S425" s="77"/>
      <c r="T425" s="77"/>
      <c r="U425" s="77"/>
      <c r="V425" s="77"/>
      <c r="W425" s="77"/>
      <c r="X425" s="77"/>
      <c r="Y425" s="77"/>
      <c r="Z425" s="77"/>
    </row>
    <row r="426" spans="1:26" ht="12.75" hidden="1" customHeight="1">
      <c r="A426" s="251">
        <v>423</v>
      </c>
      <c r="B426" s="97"/>
      <c r="C426" s="252"/>
      <c r="D426" s="253"/>
      <c r="E426" s="253"/>
      <c r="F426" s="97"/>
      <c r="G426" s="255"/>
      <c r="H426" s="256">
        <f t="shared" si="0"/>
        <v>0</v>
      </c>
      <c r="I426" s="77"/>
      <c r="J426" s="77"/>
      <c r="K426" s="77"/>
      <c r="L426" s="77"/>
      <c r="M426" s="77"/>
      <c r="N426" s="77"/>
      <c r="O426" s="77"/>
      <c r="P426" s="77"/>
      <c r="Q426" s="77"/>
      <c r="R426" s="77"/>
      <c r="S426" s="77"/>
      <c r="T426" s="77"/>
      <c r="U426" s="77"/>
      <c r="V426" s="77"/>
      <c r="W426" s="77"/>
      <c r="X426" s="77"/>
      <c r="Y426" s="77"/>
      <c r="Z426" s="77"/>
    </row>
    <row r="427" spans="1:26" ht="12.75" hidden="1" customHeight="1">
      <c r="A427" s="251">
        <v>424</v>
      </c>
      <c r="B427" s="97"/>
      <c r="C427" s="252"/>
      <c r="D427" s="253"/>
      <c r="E427" s="253"/>
      <c r="F427" s="97"/>
      <c r="G427" s="255"/>
      <c r="H427" s="256">
        <f t="shared" si="0"/>
        <v>0</v>
      </c>
      <c r="I427" s="77"/>
      <c r="J427" s="77"/>
      <c r="K427" s="77"/>
      <c r="L427" s="77"/>
      <c r="M427" s="77"/>
      <c r="N427" s="77"/>
      <c r="O427" s="77"/>
      <c r="P427" s="77"/>
      <c r="Q427" s="77"/>
      <c r="R427" s="77"/>
      <c r="S427" s="77"/>
      <c r="T427" s="77"/>
      <c r="U427" s="77"/>
      <c r="V427" s="77"/>
      <c r="W427" s="77"/>
      <c r="X427" s="77"/>
      <c r="Y427" s="77"/>
      <c r="Z427" s="77"/>
    </row>
    <row r="428" spans="1:26" ht="12.75" hidden="1" customHeight="1">
      <c r="A428" s="251">
        <v>425</v>
      </c>
      <c r="B428" s="97"/>
      <c r="C428" s="252"/>
      <c r="D428" s="253"/>
      <c r="E428" s="253"/>
      <c r="F428" s="97"/>
      <c r="G428" s="255"/>
      <c r="H428" s="256">
        <f t="shared" si="0"/>
        <v>0</v>
      </c>
      <c r="I428" s="77"/>
      <c r="J428" s="77"/>
      <c r="K428" s="77"/>
      <c r="L428" s="77"/>
      <c r="M428" s="77"/>
      <c r="N428" s="77"/>
      <c r="O428" s="77"/>
      <c r="P428" s="77"/>
      <c r="Q428" s="77"/>
      <c r="R428" s="77"/>
      <c r="S428" s="77"/>
      <c r="T428" s="77"/>
      <c r="U428" s="77"/>
      <c r="V428" s="77"/>
      <c r="W428" s="77"/>
      <c r="X428" s="77"/>
      <c r="Y428" s="77"/>
      <c r="Z428" s="77"/>
    </row>
    <row r="429" spans="1:26" ht="12.75" hidden="1" customHeight="1">
      <c r="A429" s="251">
        <v>426</v>
      </c>
      <c r="B429" s="97"/>
      <c r="C429" s="252"/>
      <c r="D429" s="253"/>
      <c r="E429" s="253"/>
      <c r="F429" s="97"/>
      <c r="G429" s="255"/>
      <c r="H429" s="256">
        <f t="shared" si="0"/>
        <v>0</v>
      </c>
      <c r="I429" s="77"/>
      <c r="J429" s="77"/>
      <c r="K429" s="77"/>
      <c r="L429" s="77"/>
      <c r="M429" s="77"/>
      <c r="N429" s="77"/>
      <c r="O429" s="77"/>
      <c r="P429" s="77"/>
      <c r="Q429" s="77"/>
      <c r="R429" s="77"/>
      <c r="S429" s="77"/>
      <c r="T429" s="77"/>
      <c r="U429" s="77"/>
      <c r="V429" s="77"/>
      <c r="W429" s="77"/>
      <c r="X429" s="77"/>
      <c r="Y429" s="77"/>
      <c r="Z429" s="77"/>
    </row>
    <row r="430" spans="1:26" ht="12.75" hidden="1" customHeight="1">
      <c r="A430" s="251">
        <v>427</v>
      </c>
      <c r="B430" s="97"/>
      <c r="C430" s="252"/>
      <c r="D430" s="253"/>
      <c r="E430" s="253"/>
      <c r="F430" s="97"/>
      <c r="G430" s="255"/>
      <c r="H430" s="256">
        <f t="shared" si="0"/>
        <v>0</v>
      </c>
      <c r="I430" s="77"/>
      <c r="J430" s="77"/>
      <c r="K430" s="77"/>
      <c r="L430" s="77"/>
      <c r="M430" s="77"/>
      <c r="N430" s="77"/>
      <c r="O430" s="77"/>
      <c r="P430" s="77"/>
      <c r="Q430" s="77"/>
      <c r="R430" s="77"/>
      <c r="S430" s="77"/>
      <c r="T430" s="77"/>
      <c r="U430" s="77"/>
      <c r="V430" s="77"/>
      <c r="W430" s="77"/>
      <c r="X430" s="77"/>
      <c r="Y430" s="77"/>
      <c r="Z430" s="77"/>
    </row>
    <row r="431" spans="1:26" ht="12.75" hidden="1" customHeight="1">
      <c r="A431" s="251">
        <v>428</v>
      </c>
      <c r="B431" s="97"/>
      <c r="C431" s="252"/>
      <c r="D431" s="253"/>
      <c r="E431" s="253"/>
      <c r="F431" s="97"/>
      <c r="G431" s="255"/>
      <c r="H431" s="256">
        <f t="shared" si="0"/>
        <v>0</v>
      </c>
      <c r="I431" s="77"/>
      <c r="J431" s="77"/>
      <c r="K431" s="77"/>
      <c r="L431" s="77"/>
      <c r="M431" s="77"/>
      <c r="N431" s="77"/>
      <c r="O431" s="77"/>
      <c r="P431" s="77"/>
      <c r="Q431" s="77"/>
      <c r="R431" s="77"/>
      <c r="S431" s="77"/>
      <c r="T431" s="77"/>
      <c r="U431" s="77"/>
      <c r="V431" s="77"/>
      <c r="W431" s="77"/>
      <c r="X431" s="77"/>
      <c r="Y431" s="77"/>
      <c r="Z431" s="77"/>
    </row>
    <row r="432" spans="1:26" ht="12.75" hidden="1" customHeight="1">
      <c r="A432" s="251">
        <v>429</v>
      </c>
      <c r="B432" s="97"/>
      <c r="C432" s="252"/>
      <c r="D432" s="253"/>
      <c r="E432" s="253"/>
      <c r="F432" s="97"/>
      <c r="G432" s="255"/>
      <c r="H432" s="256">
        <f t="shared" si="0"/>
        <v>0</v>
      </c>
      <c r="I432" s="77"/>
      <c r="J432" s="77"/>
      <c r="K432" s="77"/>
      <c r="L432" s="77"/>
      <c r="M432" s="77"/>
      <c r="N432" s="77"/>
      <c r="O432" s="77"/>
      <c r="P432" s="77"/>
      <c r="Q432" s="77"/>
      <c r="R432" s="77"/>
      <c r="S432" s="77"/>
      <c r="T432" s="77"/>
      <c r="U432" s="77"/>
      <c r="V432" s="77"/>
      <c r="W432" s="77"/>
      <c r="X432" s="77"/>
      <c r="Y432" s="77"/>
      <c r="Z432" s="77"/>
    </row>
    <row r="433" spans="1:26" ht="12.75" hidden="1" customHeight="1">
      <c r="A433" s="251">
        <v>430</v>
      </c>
      <c r="B433" s="97"/>
      <c r="C433" s="252"/>
      <c r="D433" s="253"/>
      <c r="E433" s="253"/>
      <c r="F433" s="97"/>
      <c r="G433" s="255"/>
      <c r="H433" s="256">
        <f t="shared" si="0"/>
        <v>0</v>
      </c>
      <c r="I433" s="77"/>
      <c r="J433" s="77"/>
      <c r="K433" s="77"/>
      <c r="L433" s="77"/>
      <c r="M433" s="77"/>
      <c r="N433" s="77"/>
      <c r="O433" s="77"/>
      <c r="P433" s="77"/>
      <c r="Q433" s="77"/>
      <c r="R433" s="77"/>
      <c r="S433" s="77"/>
      <c r="T433" s="77"/>
      <c r="U433" s="77"/>
      <c r="V433" s="77"/>
      <c r="W433" s="77"/>
      <c r="X433" s="77"/>
      <c r="Y433" s="77"/>
      <c r="Z433" s="77"/>
    </row>
    <row r="434" spans="1:26" ht="12.75" hidden="1" customHeight="1">
      <c r="A434" s="251">
        <v>431</v>
      </c>
      <c r="B434" s="97"/>
      <c r="C434" s="252"/>
      <c r="D434" s="253"/>
      <c r="E434" s="253"/>
      <c r="F434" s="97"/>
      <c r="G434" s="255"/>
      <c r="H434" s="256">
        <f t="shared" si="0"/>
        <v>0</v>
      </c>
      <c r="I434" s="77"/>
      <c r="J434" s="77"/>
      <c r="K434" s="77"/>
      <c r="L434" s="77"/>
      <c r="M434" s="77"/>
      <c r="N434" s="77"/>
      <c r="O434" s="77"/>
      <c r="P434" s="77"/>
      <c r="Q434" s="77"/>
      <c r="R434" s="77"/>
      <c r="S434" s="77"/>
      <c r="T434" s="77"/>
      <c r="U434" s="77"/>
      <c r="V434" s="77"/>
      <c r="W434" s="77"/>
      <c r="X434" s="77"/>
      <c r="Y434" s="77"/>
      <c r="Z434" s="77"/>
    </row>
    <row r="435" spans="1:26" ht="12.75" hidden="1" customHeight="1">
      <c r="A435" s="251">
        <v>432</v>
      </c>
      <c r="B435" s="97"/>
      <c r="C435" s="252"/>
      <c r="D435" s="253"/>
      <c r="E435" s="253"/>
      <c r="F435" s="97"/>
      <c r="G435" s="255"/>
      <c r="H435" s="256">
        <f t="shared" si="0"/>
        <v>0</v>
      </c>
      <c r="I435" s="77"/>
      <c r="J435" s="77"/>
      <c r="K435" s="77"/>
      <c r="L435" s="77"/>
      <c r="M435" s="77"/>
      <c r="N435" s="77"/>
      <c r="O435" s="77"/>
      <c r="P435" s="77"/>
      <c r="Q435" s="77"/>
      <c r="R435" s="77"/>
      <c r="S435" s="77"/>
      <c r="T435" s="77"/>
      <c r="U435" s="77"/>
      <c r="V435" s="77"/>
      <c r="W435" s="77"/>
      <c r="X435" s="77"/>
      <c r="Y435" s="77"/>
      <c r="Z435" s="77"/>
    </row>
    <row r="436" spans="1:26" ht="12.75" hidden="1" customHeight="1">
      <c r="A436" s="251">
        <v>433</v>
      </c>
      <c r="B436" s="97"/>
      <c r="C436" s="252"/>
      <c r="D436" s="253"/>
      <c r="E436" s="253"/>
      <c r="F436" s="97"/>
      <c r="G436" s="255"/>
      <c r="H436" s="256">
        <f t="shared" si="0"/>
        <v>0</v>
      </c>
      <c r="I436" s="77"/>
      <c r="J436" s="77"/>
      <c r="K436" s="77"/>
      <c r="L436" s="77"/>
      <c r="M436" s="77"/>
      <c r="N436" s="77"/>
      <c r="O436" s="77"/>
      <c r="P436" s="77"/>
      <c r="Q436" s="77"/>
      <c r="R436" s="77"/>
      <c r="S436" s="77"/>
      <c r="T436" s="77"/>
      <c r="U436" s="77"/>
      <c r="V436" s="77"/>
      <c r="W436" s="77"/>
      <c r="X436" s="77"/>
      <c r="Y436" s="77"/>
      <c r="Z436" s="77"/>
    </row>
    <row r="437" spans="1:26" ht="12.75" hidden="1" customHeight="1">
      <c r="A437" s="251">
        <v>434</v>
      </c>
      <c r="B437" s="97"/>
      <c r="C437" s="252"/>
      <c r="D437" s="253"/>
      <c r="E437" s="253"/>
      <c r="F437" s="97"/>
      <c r="G437" s="255"/>
      <c r="H437" s="256">
        <f t="shared" si="0"/>
        <v>0</v>
      </c>
      <c r="I437" s="77"/>
      <c r="J437" s="77"/>
      <c r="K437" s="77"/>
      <c r="L437" s="77"/>
      <c r="M437" s="77"/>
      <c r="N437" s="77"/>
      <c r="O437" s="77"/>
      <c r="P437" s="77"/>
      <c r="Q437" s="77"/>
      <c r="R437" s="77"/>
      <c r="S437" s="77"/>
      <c r="T437" s="77"/>
      <c r="U437" s="77"/>
      <c r="V437" s="77"/>
      <c r="W437" s="77"/>
      <c r="X437" s="77"/>
      <c r="Y437" s="77"/>
      <c r="Z437" s="77"/>
    </row>
    <row r="438" spans="1:26" ht="12.75" hidden="1" customHeight="1">
      <c r="A438" s="251">
        <v>435</v>
      </c>
      <c r="B438" s="97"/>
      <c r="C438" s="252"/>
      <c r="D438" s="253"/>
      <c r="E438" s="253"/>
      <c r="F438" s="97"/>
      <c r="G438" s="255"/>
      <c r="H438" s="256">
        <f t="shared" si="0"/>
        <v>0</v>
      </c>
      <c r="I438" s="77"/>
      <c r="J438" s="77"/>
      <c r="K438" s="77"/>
      <c r="L438" s="77"/>
      <c r="M438" s="77"/>
      <c r="N438" s="77"/>
      <c r="O438" s="77"/>
      <c r="P438" s="77"/>
      <c r="Q438" s="77"/>
      <c r="R438" s="77"/>
      <c r="S438" s="77"/>
      <c r="T438" s="77"/>
      <c r="U438" s="77"/>
      <c r="V438" s="77"/>
      <c r="W438" s="77"/>
      <c r="X438" s="77"/>
      <c r="Y438" s="77"/>
      <c r="Z438" s="77"/>
    </row>
    <row r="439" spans="1:26" ht="12.75" hidden="1" customHeight="1">
      <c r="A439" s="251">
        <v>436</v>
      </c>
      <c r="B439" s="97"/>
      <c r="C439" s="252"/>
      <c r="D439" s="253"/>
      <c r="E439" s="253"/>
      <c r="F439" s="97"/>
      <c r="G439" s="255"/>
      <c r="H439" s="256">
        <f t="shared" si="0"/>
        <v>0</v>
      </c>
      <c r="I439" s="77"/>
      <c r="J439" s="77"/>
      <c r="K439" s="77"/>
      <c r="L439" s="77"/>
      <c r="M439" s="77"/>
      <c r="N439" s="77"/>
      <c r="O439" s="77"/>
      <c r="P439" s="77"/>
      <c r="Q439" s="77"/>
      <c r="R439" s="77"/>
      <c r="S439" s="77"/>
      <c r="T439" s="77"/>
      <c r="U439" s="77"/>
      <c r="V439" s="77"/>
      <c r="W439" s="77"/>
      <c r="X439" s="77"/>
      <c r="Y439" s="77"/>
      <c r="Z439" s="77"/>
    </row>
    <row r="440" spans="1:26" ht="12.75" hidden="1" customHeight="1">
      <c r="A440" s="251">
        <v>437</v>
      </c>
      <c r="B440" s="97"/>
      <c r="C440" s="252"/>
      <c r="D440" s="253"/>
      <c r="E440" s="253"/>
      <c r="F440" s="97"/>
      <c r="G440" s="255"/>
      <c r="H440" s="256">
        <f t="shared" si="0"/>
        <v>0</v>
      </c>
      <c r="I440" s="77"/>
      <c r="J440" s="77"/>
      <c r="K440" s="77"/>
      <c r="L440" s="77"/>
      <c r="M440" s="77"/>
      <c r="N440" s="77"/>
      <c r="O440" s="77"/>
      <c r="P440" s="77"/>
      <c r="Q440" s="77"/>
      <c r="R440" s="77"/>
      <c r="S440" s="77"/>
      <c r="T440" s="77"/>
      <c r="U440" s="77"/>
      <c r="V440" s="77"/>
      <c r="W440" s="77"/>
      <c r="X440" s="77"/>
      <c r="Y440" s="77"/>
      <c r="Z440" s="77"/>
    </row>
    <row r="441" spans="1:26" ht="12.75" hidden="1" customHeight="1">
      <c r="A441" s="251">
        <v>438</v>
      </c>
      <c r="B441" s="97"/>
      <c r="C441" s="252"/>
      <c r="D441" s="253"/>
      <c r="E441" s="253"/>
      <c r="F441" s="97"/>
      <c r="G441" s="255"/>
      <c r="H441" s="256">
        <f t="shared" si="0"/>
        <v>0</v>
      </c>
      <c r="I441" s="77"/>
      <c r="J441" s="77"/>
      <c r="K441" s="77"/>
      <c r="L441" s="77"/>
      <c r="M441" s="77"/>
      <c r="N441" s="77"/>
      <c r="O441" s="77"/>
      <c r="P441" s="77"/>
      <c r="Q441" s="77"/>
      <c r="R441" s="77"/>
      <c r="S441" s="77"/>
      <c r="T441" s="77"/>
      <c r="U441" s="77"/>
      <c r="V441" s="77"/>
      <c r="W441" s="77"/>
      <c r="X441" s="77"/>
      <c r="Y441" s="77"/>
      <c r="Z441" s="77"/>
    </row>
    <row r="442" spans="1:26" ht="12.75" hidden="1" customHeight="1">
      <c r="A442" s="251">
        <v>439</v>
      </c>
      <c r="B442" s="97"/>
      <c r="C442" s="252"/>
      <c r="D442" s="253"/>
      <c r="E442" s="253"/>
      <c r="F442" s="97"/>
      <c r="G442" s="255"/>
      <c r="H442" s="256">
        <f t="shared" si="0"/>
        <v>0</v>
      </c>
      <c r="I442" s="77"/>
      <c r="J442" s="77"/>
      <c r="K442" s="77"/>
      <c r="L442" s="77"/>
      <c r="M442" s="77"/>
      <c r="N442" s="77"/>
      <c r="O442" s="77"/>
      <c r="P442" s="77"/>
      <c r="Q442" s="77"/>
      <c r="R442" s="77"/>
      <c r="S442" s="77"/>
      <c r="T442" s="77"/>
      <c r="U442" s="77"/>
      <c r="V442" s="77"/>
      <c r="W442" s="77"/>
      <c r="X442" s="77"/>
      <c r="Y442" s="77"/>
      <c r="Z442" s="77"/>
    </row>
    <row r="443" spans="1:26" ht="12.75" hidden="1" customHeight="1">
      <c r="A443" s="251">
        <v>440</v>
      </c>
      <c r="B443" s="97"/>
      <c r="C443" s="252"/>
      <c r="D443" s="253"/>
      <c r="E443" s="253"/>
      <c r="F443" s="97"/>
      <c r="G443" s="255"/>
      <c r="H443" s="256">
        <f t="shared" si="0"/>
        <v>0</v>
      </c>
      <c r="I443" s="77"/>
      <c r="J443" s="77"/>
      <c r="K443" s="77"/>
      <c r="L443" s="77"/>
      <c r="M443" s="77"/>
      <c r="N443" s="77"/>
      <c r="O443" s="77"/>
      <c r="P443" s="77"/>
      <c r="Q443" s="77"/>
      <c r="R443" s="77"/>
      <c r="S443" s="77"/>
      <c r="T443" s="77"/>
      <c r="U443" s="77"/>
      <c r="V443" s="77"/>
      <c r="W443" s="77"/>
      <c r="X443" s="77"/>
      <c r="Y443" s="77"/>
      <c r="Z443" s="77"/>
    </row>
    <row r="444" spans="1:26" ht="12.75" hidden="1" customHeight="1">
      <c r="A444" s="251">
        <v>441</v>
      </c>
      <c r="B444" s="97"/>
      <c r="C444" s="252"/>
      <c r="D444" s="253"/>
      <c r="E444" s="253"/>
      <c r="F444" s="97"/>
      <c r="G444" s="255"/>
      <c r="H444" s="256">
        <f t="shared" si="0"/>
        <v>0</v>
      </c>
      <c r="I444" s="77"/>
      <c r="J444" s="77"/>
      <c r="K444" s="77"/>
      <c r="L444" s="77"/>
      <c r="M444" s="77"/>
      <c r="N444" s="77"/>
      <c r="O444" s="77"/>
      <c r="P444" s="77"/>
      <c r="Q444" s="77"/>
      <c r="R444" s="77"/>
      <c r="S444" s="77"/>
      <c r="T444" s="77"/>
      <c r="U444" s="77"/>
      <c r="V444" s="77"/>
      <c r="W444" s="77"/>
      <c r="X444" s="77"/>
      <c r="Y444" s="77"/>
      <c r="Z444" s="77"/>
    </row>
    <row r="445" spans="1:26" ht="12.75" hidden="1" customHeight="1">
      <c r="A445" s="251">
        <v>442</v>
      </c>
      <c r="B445" s="97"/>
      <c r="C445" s="252"/>
      <c r="D445" s="253"/>
      <c r="E445" s="253"/>
      <c r="F445" s="97"/>
      <c r="G445" s="255"/>
      <c r="H445" s="256">
        <f t="shared" si="0"/>
        <v>0</v>
      </c>
      <c r="I445" s="77"/>
      <c r="J445" s="77"/>
      <c r="K445" s="77"/>
      <c r="L445" s="77"/>
      <c r="M445" s="77"/>
      <c r="N445" s="77"/>
      <c r="O445" s="77"/>
      <c r="P445" s="77"/>
      <c r="Q445" s="77"/>
      <c r="R445" s="77"/>
      <c r="S445" s="77"/>
      <c r="T445" s="77"/>
      <c r="U445" s="77"/>
      <c r="V445" s="77"/>
      <c r="W445" s="77"/>
      <c r="X445" s="77"/>
      <c r="Y445" s="77"/>
      <c r="Z445" s="77"/>
    </row>
    <row r="446" spans="1:26" ht="12.75" hidden="1" customHeight="1">
      <c r="A446" s="251">
        <v>443</v>
      </c>
      <c r="B446" s="97"/>
      <c r="C446" s="252"/>
      <c r="D446" s="253"/>
      <c r="E446" s="253"/>
      <c r="F446" s="97"/>
      <c r="G446" s="255"/>
      <c r="H446" s="256">
        <f t="shared" si="0"/>
        <v>0</v>
      </c>
      <c r="I446" s="77"/>
      <c r="J446" s="77"/>
      <c r="K446" s="77"/>
      <c r="L446" s="77"/>
      <c r="M446" s="77"/>
      <c r="N446" s="77"/>
      <c r="O446" s="77"/>
      <c r="P446" s="77"/>
      <c r="Q446" s="77"/>
      <c r="R446" s="77"/>
      <c r="S446" s="77"/>
      <c r="T446" s="77"/>
      <c r="U446" s="77"/>
      <c r="V446" s="77"/>
      <c r="W446" s="77"/>
      <c r="X446" s="77"/>
      <c r="Y446" s="77"/>
      <c r="Z446" s="77"/>
    </row>
    <row r="447" spans="1:26" ht="12.75" hidden="1" customHeight="1">
      <c r="A447" s="251">
        <v>444</v>
      </c>
      <c r="B447" s="97"/>
      <c r="C447" s="252"/>
      <c r="D447" s="253"/>
      <c r="E447" s="253"/>
      <c r="F447" s="97"/>
      <c r="G447" s="255"/>
      <c r="H447" s="256">
        <f t="shared" si="0"/>
        <v>0</v>
      </c>
      <c r="I447" s="77"/>
      <c r="J447" s="77"/>
      <c r="K447" s="77"/>
      <c r="L447" s="77"/>
      <c r="M447" s="77"/>
      <c r="N447" s="77"/>
      <c r="O447" s="77"/>
      <c r="P447" s="77"/>
      <c r="Q447" s="77"/>
      <c r="R447" s="77"/>
      <c r="S447" s="77"/>
      <c r="T447" s="77"/>
      <c r="U447" s="77"/>
      <c r="V447" s="77"/>
      <c r="W447" s="77"/>
      <c r="X447" s="77"/>
      <c r="Y447" s="77"/>
      <c r="Z447" s="77"/>
    </row>
    <row r="448" spans="1:26" ht="12.75" hidden="1" customHeight="1">
      <c r="A448" s="251">
        <v>445</v>
      </c>
      <c r="B448" s="97"/>
      <c r="C448" s="252"/>
      <c r="D448" s="253"/>
      <c r="E448" s="253"/>
      <c r="F448" s="97"/>
      <c r="G448" s="255"/>
      <c r="H448" s="256">
        <f t="shared" si="0"/>
        <v>0</v>
      </c>
      <c r="I448" s="77"/>
      <c r="J448" s="77"/>
      <c r="K448" s="77"/>
      <c r="L448" s="77"/>
      <c r="M448" s="77"/>
      <c r="N448" s="77"/>
      <c r="O448" s="77"/>
      <c r="P448" s="77"/>
      <c r="Q448" s="77"/>
      <c r="R448" s="77"/>
      <c r="S448" s="77"/>
      <c r="T448" s="77"/>
      <c r="U448" s="77"/>
      <c r="V448" s="77"/>
      <c r="W448" s="77"/>
      <c r="X448" s="77"/>
      <c r="Y448" s="77"/>
      <c r="Z448" s="77"/>
    </row>
    <row r="449" spans="1:26" ht="12.75" hidden="1" customHeight="1">
      <c r="A449" s="251">
        <v>446</v>
      </c>
      <c r="B449" s="97"/>
      <c r="C449" s="252"/>
      <c r="D449" s="253"/>
      <c r="E449" s="253"/>
      <c r="F449" s="97"/>
      <c r="G449" s="255"/>
      <c r="H449" s="256">
        <f t="shared" si="0"/>
        <v>0</v>
      </c>
      <c r="I449" s="77"/>
      <c r="J449" s="77"/>
      <c r="K449" s="77"/>
      <c r="L449" s="77"/>
      <c r="M449" s="77"/>
      <c r="N449" s="77"/>
      <c r="O449" s="77"/>
      <c r="P449" s="77"/>
      <c r="Q449" s="77"/>
      <c r="R449" s="77"/>
      <c r="S449" s="77"/>
      <c r="T449" s="77"/>
      <c r="U449" s="77"/>
      <c r="V449" s="77"/>
      <c r="W449" s="77"/>
      <c r="X449" s="77"/>
      <c r="Y449" s="77"/>
      <c r="Z449" s="77"/>
    </row>
    <row r="450" spans="1:26" ht="12.75" hidden="1" customHeight="1">
      <c r="A450" s="251">
        <v>447</v>
      </c>
      <c r="B450" s="97"/>
      <c r="C450" s="252"/>
      <c r="D450" s="253"/>
      <c r="E450" s="253"/>
      <c r="F450" s="97"/>
      <c r="G450" s="255"/>
      <c r="H450" s="256">
        <f t="shared" si="0"/>
        <v>0</v>
      </c>
      <c r="I450" s="77"/>
      <c r="J450" s="77"/>
      <c r="K450" s="77"/>
      <c r="L450" s="77"/>
      <c r="M450" s="77"/>
      <c r="N450" s="77"/>
      <c r="O450" s="77"/>
      <c r="P450" s="77"/>
      <c r="Q450" s="77"/>
      <c r="R450" s="77"/>
      <c r="S450" s="77"/>
      <c r="T450" s="77"/>
      <c r="U450" s="77"/>
      <c r="V450" s="77"/>
      <c r="W450" s="77"/>
      <c r="X450" s="77"/>
      <c r="Y450" s="77"/>
      <c r="Z450" s="77"/>
    </row>
    <row r="451" spans="1:26" ht="12.75" hidden="1" customHeight="1">
      <c r="A451" s="251">
        <v>448</v>
      </c>
      <c r="B451" s="97"/>
      <c r="C451" s="252"/>
      <c r="D451" s="253"/>
      <c r="E451" s="253"/>
      <c r="F451" s="97"/>
      <c r="G451" s="255"/>
      <c r="H451" s="256">
        <f t="shared" si="0"/>
        <v>0</v>
      </c>
      <c r="I451" s="77"/>
      <c r="J451" s="77"/>
      <c r="K451" s="77"/>
      <c r="L451" s="77"/>
      <c r="M451" s="77"/>
      <c r="N451" s="77"/>
      <c r="O451" s="77"/>
      <c r="P451" s="77"/>
      <c r="Q451" s="77"/>
      <c r="R451" s="77"/>
      <c r="S451" s="77"/>
      <c r="T451" s="77"/>
      <c r="U451" s="77"/>
      <c r="V451" s="77"/>
      <c r="W451" s="77"/>
      <c r="X451" s="77"/>
      <c r="Y451" s="77"/>
      <c r="Z451" s="77"/>
    </row>
    <row r="452" spans="1:26" ht="12.75" hidden="1" customHeight="1">
      <c r="A452" s="251">
        <v>449</v>
      </c>
      <c r="B452" s="97"/>
      <c r="C452" s="252"/>
      <c r="D452" s="253"/>
      <c r="E452" s="253"/>
      <c r="F452" s="97"/>
      <c r="G452" s="255"/>
      <c r="H452" s="256">
        <f t="shared" si="0"/>
        <v>0</v>
      </c>
      <c r="I452" s="77"/>
      <c r="J452" s="77"/>
      <c r="K452" s="77"/>
      <c r="L452" s="77"/>
      <c r="M452" s="77"/>
      <c r="N452" s="77"/>
      <c r="O452" s="77"/>
      <c r="P452" s="77"/>
      <c r="Q452" s="77"/>
      <c r="R452" s="77"/>
      <c r="S452" s="77"/>
      <c r="T452" s="77"/>
      <c r="U452" s="77"/>
      <c r="V452" s="77"/>
      <c r="W452" s="77"/>
      <c r="X452" s="77"/>
      <c r="Y452" s="77"/>
      <c r="Z452" s="77"/>
    </row>
    <row r="453" spans="1:26" ht="12.75" hidden="1" customHeight="1">
      <c r="A453" s="251">
        <v>450</v>
      </c>
      <c r="B453" s="97"/>
      <c r="C453" s="252"/>
      <c r="D453" s="253"/>
      <c r="E453" s="253"/>
      <c r="F453" s="97"/>
      <c r="G453" s="255"/>
      <c r="H453" s="256">
        <f t="shared" si="0"/>
        <v>0</v>
      </c>
      <c r="I453" s="77"/>
      <c r="J453" s="77"/>
      <c r="K453" s="77"/>
      <c r="L453" s="77"/>
      <c r="M453" s="77"/>
      <c r="N453" s="77"/>
      <c r="O453" s="77"/>
      <c r="P453" s="77"/>
      <c r="Q453" s="77"/>
      <c r="R453" s="77"/>
      <c r="S453" s="77"/>
      <c r="T453" s="77"/>
      <c r="U453" s="77"/>
      <c r="V453" s="77"/>
      <c r="W453" s="77"/>
      <c r="X453" s="77"/>
      <c r="Y453" s="77"/>
      <c r="Z453" s="77"/>
    </row>
    <row r="454" spans="1:26" ht="12.75" hidden="1" customHeight="1">
      <c r="A454" s="251">
        <v>451</v>
      </c>
      <c r="B454" s="97"/>
      <c r="C454" s="252"/>
      <c r="D454" s="253"/>
      <c r="E454" s="253"/>
      <c r="F454" s="97"/>
      <c r="G454" s="255"/>
      <c r="H454" s="256">
        <f t="shared" si="0"/>
        <v>0</v>
      </c>
      <c r="I454" s="77"/>
      <c r="J454" s="77"/>
      <c r="K454" s="77"/>
      <c r="L454" s="77"/>
      <c r="M454" s="77"/>
      <c r="N454" s="77"/>
      <c r="O454" s="77"/>
      <c r="P454" s="77"/>
      <c r="Q454" s="77"/>
      <c r="R454" s="77"/>
      <c r="S454" s="77"/>
      <c r="T454" s="77"/>
      <c r="U454" s="77"/>
      <c r="V454" s="77"/>
      <c r="W454" s="77"/>
      <c r="X454" s="77"/>
      <c r="Y454" s="77"/>
      <c r="Z454" s="77"/>
    </row>
    <row r="455" spans="1:26" ht="12.75" hidden="1" customHeight="1">
      <c r="A455" s="251">
        <v>452</v>
      </c>
      <c r="B455" s="97"/>
      <c r="C455" s="252"/>
      <c r="D455" s="253"/>
      <c r="E455" s="253"/>
      <c r="F455" s="97"/>
      <c r="G455" s="255"/>
      <c r="H455" s="256">
        <f t="shared" si="0"/>
        <v>0</v>
      </c>
      <c r="I455" s="77"/>
      <c r="J455" s="77"/>
      <c r="K455" s="77"/>
      <c r="L455" s="77"/>
      <c r="M455" s="77"/>
      <c r="N455" s="77"/>
      <c r="O455" s="77"/>
      <c r="P455" s="77"/>
      <c r="Q455" s="77"/>
      <c r="R455" s="77"/>
      <c r="S455" s="77"/>
      <c r="T455" s="77"/>
      <c r="U455" s="77"/>
      <c r="V455" s="77"/>
      <c r="W455" s="77"/>
      <c r="X455" s="77"/>
      <c r="Y455" s="77"/>
      <c r="Z455" s="77"/>
    </row>
    <row r="456" spans="1:26" ht="12.75" hidden="1" customHeight="1">
      <c r="A456" s="251">
        <v>453</v>
      </c>
      <c r="B456" s="97"/>
      <c r="C456" s="252"/>
      <c r="D456" s="253"/>
      <c r="E456" s="253"/>
      <c r="F456" s="97"/>
      <c r="G456" s="255"/>
      <c r="H456" s="256">
        <f t="shared" si="0"/>
        <v>0</v>
      </c>
      <c r="I456" s="77"/>
      <c r="J456" s="77"/>
      <c r="K456" s="77"/>
      <c r="L456" s="77"/>
      <c r="M456" s="77"/>
      <c r="N456" s="77"/>
      <c r="O456" s="77"/>
      <c r="P456" s="77"/>
      <c r="Q456" s="77"/>
      <c r="R456" s="77"/>
      <c r="S456" s="77"/>
      <c r="T456" s="77"/>
      <c r="U456" s="77"/>
      <c r="V456" s="77"/>
      <c r="W456" s="77"/>
      <c r="X456" s="77"/>
      <c r="Y456" s="77"/>
      <c r="Z456" s="77"/>
    </row>
    <row r="457" spans="1:26" ht="12.75" hidden="1" customHeight="1">
      <c r="A457" s="251">
        <v>454</v>
      </c>
      <c r="B457" s="97"/>
      <c r="C457" s="252"/>
      <c r="D457" s="253"/>
      <c r="E457" s="253"/>
      <c r="F457" s="97"/>
      <c r="G457" s="255"/>
      <c r="H457" s="256">
        <f t="shared" si="0"/>
        <v>0</v>
      </c>
      <c r="I457" s="77"/>
      <c r="J457" s="77"/>
      <c r="K457" s="77"/>
      <c r="L457" s="77"/>
      <c r="M457" s="77"/>
      <c r="N457" s="77"/>
      <c r="O457" s="77"/>
      <c r="P457" s="77"/>
      <c r="Q457" s="77"/>
      <c r="R457" s="77"/>
      <c r="S457" s="77"/>
      <c r="T457" s="77"/>
      <c r="U457" s="77"/>
      <c r="V457" s="77"/>
      <c r="W457" s="77"/>
      <c r="X457" s="77"/>
      <c r="Y457" s="77"/>
      <c r="Z457" s="77"/>
    </row>
    <row r="458" spans="1:26" ht="12.75" hidden="1" customHeight="1">
      <c r="A458" s="251">
        <v>455</v>
      </c>
      <c r="B458" s="97"/>
      <c r="C458" s="252"/>
      <c r="D458" s="253"/>
      <c r="E458" s="253"/>
      <c r="F458" s="97"/>
      <c r="G458" s="255"/>
      <c r="H458" s="256">
        <f t="shared" si="0"/>
        <v>0</v>
      </c>
      <c r="I458" s="77"/>
      <c r="J458" s="77"/>
      <c r="K458" s="77"/>
      <c r="L458" s="77"/>
      <c r="M458" s="77"/>
      <c r="N458" s="77"/>
      <c r="O458" s="77"/>
      <c r="P458" s="77"/>
      <c r="Q458" s="77"/>
      <c r="R458" s="77"/>
      <c r="S458" s="77"/>
      <c r="T458" s="77"/>
      <c r="U458" s="77"/>
      <c r="V458" s="77"/>
      <c r="W458" s="77"/>
      <c r="X458" s="77"/>
      <c r="Y458" s="77"/>
      <c r="Z458" s="77"/>
    </row>
    <row r="459" spans="1:26" ht="12.75" hidden="1" customHeight="1">
      <c r="A459" s="251">
        <v>456</v>
      </c>
      <c r="B459" s="97"/>
      <c r="C459" s="252"/>
      <c r="D459" s="253"/>
      <c r="E459" s="253"/>
      <c r="F459" s="97"/>
      <c r="G459" s="255"/>
      <c r="H459" s="256">
        <f t="shared" si="0"/>
        <v>0</v>
      </c>
      <c r="I459" s="77"/>
      <c r="J459" s="77"/>
      <c r="K459" s="77"/>
      <c r="L459" s="77"/>
      <c r="M459" s="77"/>
      <c r="N459" s="77"/>
      <c r="O459" s="77"/>
      <c r="P459" s="77"/>
      <c r="Q459" s="77"/>
      <c r="R459" s="77"/>
      <c r="S459" s="77"/>
      <c r="T459" s="77"/>
      <c r="U459" s="77"/>
      <c r="V459" s="77"/>
      <c r="W459" s="77"/>
      <c r="X459" s="77"/>
      <c r="Y459" s="77"/>
      <c r="Z459" s="77"/>
    </row>
    <row r="460" spans="1:26" ht="12.75" hidden="1" customHeight="1">
      <c r="A460" s="251">
        <v>457</v>
      </c>
      <c r="B460" s="97"/>
      <c r="C460" s="252"/>
      <c r="D460" s="253"/>
      <c r="E460" s="253"/>
      <c r="F460" s="97"/>
      <c r="G460" s="255"/>
      <c r="H460" s="256">
        <f t="shared" si="0"/>
        <v>0</v>
      </c>
      <c r="I460" s="77"/>
      <c r="J460" s="77"/>
      <c r="K460" s="77"/>
      <c r="L460" s="77"/>
      <c r="M460" s="77"/>
      <c r="N460" s="77"/>
      <c r="O460" s="77"/>
      <c r="P460" s="77"/>
      <c r="Q460" s="77"/>
      <c r="R460" s="77"/>
      <c r="S460" s="77"/>
      <c r="T460" s="77"/>
      <c r="U460" s="77"/>
      <c r="V460" s="77"/>
      <c r="W460" s="77"/>
      <c r="X460" s="77"/>
      <c r="Y460" s="77"/>
      <c r="Z460" s="77"/>
    </row>
    <row r="461" spans="1:26" ht="12.75" hidden="1" customHeight="1">
      <c r="A461" s="251">
        <v>458</v>
      </c>
      <c r="B461" s="97"/>
      <c r="C461" s="252"/>
      <c r="D461" s="253"/>
      <c r="E461" s="253"/>
      <c r="F461" s="97"/>
      <c r="G461" s="255"/>
      <c r="H461" s="256">
        <f t="shared" si="0"/>
        <v>0</v>
      </c>
      <c r="I461" s="77"/>
      <c r="J461" s="77"/>
      <c r="K461" s="77"/>
      <c r="L461" s="77"/>
      <c r="M461" s="77"/>
      <c r="N461" s="77"/>
      <c r="O461" s="77"/>
      <c r="P461" s="77"/>
      <c r="Q461" s="77"/>
      <c r="R461" s="77"/>
      <c r="S461" s="77"/>
      <c r="T461" s="77"/>
      <c r="U461" s="77"/>
      <c r="V461" s="77"/>
      <c r="W461" s="77"/>
      <c r="X461" s="77"/>
      <c r="Y461" s="77"/>
      <c r="Z461" s="77"/>
    </row>
    <row r="462" spans="1:26" ht="12.75" hidden="1" customHeight="1">
      <c r="A462" s="251">
        <v>459</v>
      </c>
      <c r="B462" s="97"/>
      <c r="C462" s="252"/>
      <c r="D462" s="253"/>
      <c r="E462" s="253"/>
      <c r="F462" s="97"/>
      <c r="G462" s="255"/>
      <c r="H462" s="256">
        <f t="shared" si="0"/>
        <v>0</v>
      </c>
      <c r="I462" s="77"/>
      <c r="J462" s="77"/>
      <c r="K462" s="77"/>
      <c r="L462" s="77"/>
      <c r="M462" s="77"/>
      <c r="N462" s="77"/>
      <c r="O462" s="77"/>
      <c r="P462" s="77"/>
      <c r="Q462" s="77"/>
      <c r="R462" s="77"/>
      <c r="S462" s="77"/>
      <c r="T462" s="77"/>
      <c r="U462" s="77"/>
      <c r="V462" s="77"/>
      <c r="W462" s="77"/>
      <c r="X462" s="77"/>
      <c r="Y462" s="77"/>
      <c r="Z462" s="77"/>
    </row>
    <row r="463" spans="1:26" ht="12.75" hidden="1" customHeight="1">
      <c r="A463" s="251">
        <v>460</v>
      </c>
      <c r="B463" s="97"/>
      <c r="C463" s="252"/>
      <c r="D463" s="253"/>
      <c r="E463" s="253"/>
      <c r="F463" s="97"/>
      <c r="G463" s="255"/>
      <c r="H463" s="256">
        <f t="shared" si="0"/>
        <v>0</v>
      </c>
      <c r="I463" s="77"/>
      <c r="J463" s="77"/>
      <c r="K463" s="77"/>
      <c r="L463" s="77"/>
      <c r="M463" s="77"/>
      <c r="N463" s="77"/>
      <c r="O463" s="77"/>
      <c r="P463" s="77"/>
      <c r="Q463" s="77"/>
      <c r="R463" s="77"/>
      <c r="S463" s="77"/>
      <c r="T463" s="77"/>
      <c r="U463" s="77"/>
      <c r="V463" s="77"/>
      <c r="W463" s="77"/>
      <c r="X463" s="77"/>
      <c r="Y463" s="77"/>
      <c r="Z463" s="77"/>
    </row>
    <row r="464" spans="1:26" ht="12.75" hidden="1" customHeight="1">
      <c r="A464" s="251">
        <v>461</v>
      </c>
      <c r="B464" s="97"/>
      <c r="C464" s="252"/>
      <c r="D464" s="253"/>
      <c r="E464" s="253"/>
      <c r="F464" s="97"/>
      <c r="G464" s="255"/>
      <c r="H464" s="256">
        <f t="shared" si="0"/>
        <v>0</v>
      </c>
      <c r="I464" s="77"/>
      <c r="J464" s="77"/>
      <c r="K464" s="77"/>
      <c r="L464" s="77"/>
      <c r="M464" s="77"/>
      <c r="N464" s="77"/>
      <c r="O464" s="77"/>
      <c r="P464" s="77"/>
      <c r="Q464" s="77"/>
      <c r="R464" s="77"/>
      <c r="S464" s="77"/>
      <c r="T464" s="77"/>
      <c r="U464" s="77"/>
      <c r="V464" s="77"/>
      <c r="W464" s="77"/>
      <c r="X464" s="77"/>
      <c r="Y464" s="77"/>
      <c r="Z464" s="77"/>
    </row>
    <row r="465" spans="1:26" ht="12.75" hidden="1" customHeight="1">
      <c r="A465" s="251">
        <v>462</v>
      </c>
      <c r="B465" s="97"/>
      <c r="C465" s="252"/>
      <c r="D465" s="253"/>
      <c r="E465" s="253"/>
      <c r="F465" s="97"/>
      <c r="G465" s="255"/>
      <c r="H465" s="256">
        <f t="shared" si="0"/>
        <v>0</v>
      </c>
      <c r="I465" s="77"/>
      <c r="J465" s="77"/>
      <c r="K465" s="77"/>
      <c r="L465" s="77"/>
      <c r="M465" s="77"/>
      <c r="N465" s="77"/>
      <c r="O465" s="77"/>
      <c r="P465" s="77"/>
      <c r="Q465" s="77"/>
      <c r="R465" s="77"/>
      <c r="S465" s="77"/>
      <c r="T465" s="77"/>
      <c r="U465" s="77"/>
      <c r="V465" s="77"/>
      <c r="W465" s="77"/>
      <c r="X465" s="77"/>
      <c r="Y465" s="77"/>
      <c r="Z465" s="77"/>
    </row>
    <row r="466" spans="1:26" ht="12.75" hidden="1" customHeight="1">
      <c r="A466" s="251">
        <v>463</v>
      </c>
      <c r="B466" s="97"/>
      <c r="C466" s="252"/>
      <c r="D466" s="253"/>
      <c r="E466" s="253"/>
      <c r="F466" s="97"/>
      <c r="G466" s="255"/>
      <c r="H466" s="256">
        <f t="shared" si="0"/>
        <v>0</v>
      </c>
      <c r="I466" s="77"/>
      <c r="J466" s="77"/>
      <c r="K466" s="77"/>
      <c r="L466" s="77"/>
      <c r="M466" s="77"/>
      <c r="N466" s="77"/>
      <c r="O466" s="77"/>
      <c r="P466" s="77"/>
      <c r="Q466" s="77"/>
      <c r="R466" s="77"/>
      <c r="S466" s="77"/>
      <c r="T466" s="77"/>
      <c r="U466" s="77"/>
      <c r="V466" s="77"/>
      <c r="W466" s="77"/>
      <c r="X466" s="77"/>
      <c r="Y466" s="77"/>
      <c r="Z466" s="77"/>
    </row>
    <row r="467" spans="1:26" ht="12.75" hidden="1" customHeight="1">
      <c r="A467" s="251">
        <v>464</v>
      </c>
      <c r="B467" s="97"/>
      <c r="C467" s="252"/>
      <c r="D467" s="253"/>
      <c r="E467" s="253"/>
      <c r="F467" s="97"/>
      <c r="G467" s="255"/>
      <c r="H467" s="256">
        <f t="shared" si="0"/>
        <v>0</v>
      </c>
      <c r="I467" s="77"/>
      <c r="J467" s="77"/>
      <c r="K467" s="77"/>
      <c r="L467" s="77"/>
      <c r="M467" s="77"/>
      <c r="N467" s="77"/>
      <c r="O467" s="77"/>
      <c r="P467" s="77"/>
      <c r="Q467" s="77"/>
      <c r="R467" s="77"/>
      <c r="S467" s="77"/>
      <c r="T467" s="77"/>
      <c r="U467" s="77"/>
      <c r="V467" s="77"/>
      <c r="W467" s="77"/>
      <c r="X467" s="77"/>
      <c r="Y467" s="77"/>
      <c r="Z467" s="77"/>
    </row>
    <row r="468" spans="1:26" ht="12.75" hidden="1" customHeight="1">
      <c r="A468" s="251">
        <v>465</v>
      </c>
      <c r="B468" s="97"/>
      <c r="C468" s="252"/>
      <c r="D468" s="253"/>
      <c r="E468" s="253"/>
      <c r="F468" s="97"/>
      <c r="G468" s="255"/>
      <c r="H468" s="256">
        <f t="shared" si="0"/>
        <v>0</v>
      </c>
      <c r="I468" s="77"/>
      <c r="J468" s="77"/>
      <c r="K468" s="77"/>
      <c r="L468" s="77"/>
      <c r="M468" s="77"/>
      <c r="N468" s="77"/>
      <c r="O468" s="77"/>
      <c r="P468" s="77"/>
      <c r="Q468" s="77"/>
      <c r="R468" s="77"/>
      <c r="S468" s="77"/>
      <c r="T468" s="77"/>
      <c r="U468" s="77"/>
      <c r="V468" s="77"/>
      <c r="W468" s="77"/>
      <c r="X468" s="77"/>
      <c r="Y468" s="77"/>
      <c r="Z468" s="77"/>
    </row>
    <row r="469" spans="1:26" ht="12.75" hidden="1" customHeight="1">
      <c r="A469" s="251">
        <v>466</v>
      </c>
      <c r="B469" s="97"/>
      <c r="C469" s="252"/>
      <c r="D469" s="253"/>
      <c r="E469" s="253"/>
      <c r="F469" s="97"/>
      <c r="G469" s="255"/>
      <c r="H469" s="256">
        <f t="shared" si="0"/>
        <v>0</v>
      </c>
      <c r="I469" s="77"/>
      <c r="J469" s="77"/>
      <c r="K469" s="77"/>
      <c r="L469" s="77"/>
      <c r="M469" s="77"/>
      <c r="N469" s="77"/>
      <c r="O469" s="77"/>
      <c r="P469" s="77"/>
      <c r="Q469" s="77"/>
      <c r="R469" s="77"/>
      <c r="S469" s="77"/>
      <c r="T469" s="77"/>
      <c r="U469" s="77"/>
      <c r="V469" s="77"/>
      <c r="W469" s="77"/>
      <c r="X469" s="77"/>
      <c r="Y469" s="77"/>
      <c r="Z469" s="77"/>
    </row>
    <row r="470" spans="1:26" ht="12.75" hidden="1" customHeight="1">
      <c r="A470" s="251">
        <v>467</v>
      </c>
      <c r="B470" s="97"/>
      <c r="C470" s="252"/>
      <c r="D470" s="253"/>
      <c r="E470" s="253"/>
      <c r="F470" s="97"/>
      <c r="G470" s="255"/>
      <c r="H470" s="256">
        <f t="shared" si="0"/>
        <v>0</v>
      </c>
      <c r="I470" s="77"/>
      <c r="J470" s="77"/>
      <c r="K470" s="77"/>
      <c r="L470" s="77"/>
      <c r="M470" s="77"/>
      <c r="N470" s="77"/>
      <c r="O470" s="77"/>
      <c r="P470" s="77"/>
      <c r="Q470" s="77"/>
      <c r="R470" s="77"/>
      <c r="S470" s="77"/>
      <c r="T470" s="77"/>
      <c r="U470" s="77"/>
      <c r="V470" s="77"/>
      <c r="W470" s="77"/>
      <c r="X470" s="77"/>
      <c r="Y470" s="77"/>
      <c r="Z470" s="77"/>
    </row>
    <row r="471" spans="1:26" ht="12.75" hidden="1" customHeight="1">
      <c r="A471" s="251">
        <v>468</v>
      </c>
      <c r="B471" s="97"/>
      <c r="C471" s="252"/>
      <c r="D471" s="253"/>
      <c r="E471" s="253"/>
      <c r="F471" s="97"/>
      <c r="G471" s="255"/>
      <c r="H471" s="256">
        <f t="shared" si="0"/>
        <v>0</v>
      </c>
      <c r="I471" s="77"/>
      <c r="J471" s="77"/>
      <c r="K471" s="77"/>
      <c r="L471" s="77"/>
      <c r="M471" s="77"/>
      <c r="N471" s="77"/>
      <c r="O471" s="77"/>
      <c r="P471" s="77"/>
      <c r="Q471" s="77"/>
      <c r="R471" s="77"/>
      <c r="S471" s="77"/>
      <c r="T471" s="77"/>
      <c r="U471" s="77"/>
      <c r="V471" s="77"/>
      <c r="W471" s="77"/>
      <c r="X471" s="77"/>
      <c r="Y471" s="77"/>
      <c r="Z471" s="77"/>
    </row>
    <row r="472" spans="1:26" ht="12.75" hidden="1" customHeight="1">
      <c r="A472" s="251">
        <v>469</v>
      </c>
      <c r="B472" s="97"/>
      <c r="C472" s="252"/>
      <c r="D472" s="253"/>
      <c r="E472" s="253"/>
      <c r="F472" s="97"/>
      <c r="G472" s="255"/>
      <c r="H472" s="256">
        <f t="shared" si="0"/>
        <v>0</v>
      </c>
      <c r="I472" s="77"/>
      <c r="J472" s="77"/>
      <c r="K472" s="77"/>
      <c r="L472" s="77"/>
      <c r="M472" s="77"/>
      <c r="N472" s="77"/>
      <c r="O472" s="77"/>
      <c r="P472" s="77"/>
      <c r="Q472" s="77"/>
      <c r="R472" s="77"/>
      <c r="S472" s="77"/>
      <c r="T472" s="77"/>
      <c r="U472" s="77"/>
      <c r="V472" s="77"/>
      <c r="W472" s="77"/>
      <c r="X472" s="77"/>
      <c r="Y472" s="77"/>
      <c r="Z472" s="77"/>
    </row>
    <row r="473" spans="1:26" ht="12.75" hidden="1" customHeight="1">
      <c r="A473" s="251">
        <v>470</v>
      </c>
      <c r="B473" s="97"/>
      <c r="C473" s="252"/>
      <c r="D473" s="253"/>
      <c r="E473" s="253"/>
      <c r="F473" s="97"/>
      <c r="G473" s="255"/>
      <c r="H473" s="256">
        <f t="shared" si="0"/>
        <v>0</v>
      </c>
      <c r="I473" s="77"/>
      <c r="J473" s="77"/>
      <c r="K473" s="77"/>
      <c r="L473" s="77"/>
      <c r="M473" s="77"/>
      <c r="N473" s="77"/>
      <c r="O473" s="77"/>
      <c r="P473" s="77"/>
      <c r="Q473" s="77"/>
      <c r="R473" s="77"/>
      <c r="S473" s="77"/>
      <c r="T473" s="77"/>
      <c r="U473" s="77"/>
      <c r="V473" s="77"/>
      <c r="W473" s="77"/>
      <c r="X473" s="77"/>
      <c r="Y473" s="77"/>
      <c r="Z473" s="77"/>
    </row>
    <row r="474" spans="1:26" ht="12.75" hidden="1" customHeight="1">
      <c r="A474" s="251">
        <v>471</v>
      </c>
      <c r="B474" s="97"/>
      <c r="C474" s="252"/>
      <c r="D474" s="253"/>
      <c r="E474" s="253"/>
      <c r="F474" s="97"/>
      <c r="G474" s="255"/>
      <c r="H474" s="256">
        <f t="shared" si="0"/>
        <v>0</v>
      </c>
      <c r="I474" s="77"/>
      <c r="J474" s="77"/>
      <c r="K474" s="77"/>
      <c r="L474" s="77"/>
      <c r="M474" s="77"/>
      <c r="N474" s="77"/>
      <c r="O474" s="77"/>
      <c r="P474" s="77"/>
      <c r="Q474" s="77"/>
      <c r="R474" s="77"/>
      <c r="S474" s="77"/>
      <c r="T474" s="77"/>
      <c r="U474" s="77"/>
      <c r="V474" s="77"/>
      <c r="W474" s="77"/>
      <c r="X474" s="77"/>
      <c r="Y474" s="77"/>
      <c r="Z474" s="77"/>
    </row>
    <row r="475" spans="1:26" ht="12.75" hidden="1" customHeight="1">
      <c r="A475" s="251">
        <v>472</v>
      </c>
      <c r="B475" s="97"/>
      <c r="C475" s="252"/>
      <c r="D475" s="253"/>
      <c r="E475" s="253"/>
      <c r="F475" s="97"/>
      <c r="G475" s="255"/>
      <c r="H475" s="256">
        <f t="shared" si="0"/>
        <v>0</v>
      </c>
      <c r="I475" s="77"/>
      <c r="J475" s="77"/>
      <c r="K475" s="77"/>
      <c r="L475" s="77"/>
      <c r="M475" s="77"/>
      <c r="N475" s="77"/>
      <c r="O475" s="77"/>
      <c r="P475" s="77"/>
      <c r="Q475" s="77"/>
      <c r="R475" s="77"/>
      <c r="S475" s="77"/>
      <c r="T475" s="77"/>
      <c r="U475" s="77"/>
      <c r="V475" s="77"/>
      <c r="W475" s="77"/>
      <c r="X475" s="77"/>
      <c r="Y475" s="77"/>
      <c r="Z475" s="77"/>
    </row>
    <row r="476" spans="1:26" ht="12.75" hidden="1" customHeight="1">
      <c r="A476" s="251">
        <v>473</v>
      </c>
      <c r="B476" s="97"/>
      <c r="C476" s="252"/>
      <c r="D476" s="253"/>
      <c r="E476" s="253"/>
      <c r="F476" s="97"/>
      <c r="G476" s="255"/>
      <c r="H476" s="256">
        <f t="shared" si="0"/>
        <v>0</v>
      </c>
      <c r="I476" s="77"/>
      <c r="J476" s="77"/>
      <c r="K476" s="77"/>
      <c r="L476" s="77"/>
      <c r="M476" s="77"/>
      <c r="N476" s="77"/>
      <c r="O476" s="77"/>
      <c r="P476" s="77"/>
      <c r="Q476" s="77"/>
      <c r="R476" s="77"/>
      <c r="S476" s="77"/>
      <c r="T476" s="77"/>
      <c r="U476" s="77"/>
      <c r="V476" s="77"/>
      <c r="W476" s="77"/>
      <c r="X476" s="77"/>
      <c r="Y476" s="77"/>
      <c r="Z476" s="77"/>
    </row>
    <row r="477" spans="1:26" ht="12.75" hidden="1" customHeight="1">
      <c r="A477" s="251">
        <v>474</v>
      </c>
      <c r="B477" s="97"/>
      <c r="C477" s="252"/>
      <c r="D477" s="253"/>
      <c r="E477" s="253"/>
      <c r="F477" s="97"/>
      <c r="G477" s="255"/>
      <c r="H477" s="256">
        <f t="shared" si="0"/>
        <v>0</v>
      </c>
      <c r="I477" s="77"/>
      <c r="J477" s="77"/>
      <c r="K477" s="77"/>
      <c r="L477" s="77"/>
      <c r="M477" s="77"/>
      <c r="N477" s="77"/>
      <c r="O477" s="77"/>
      <c r="P477" s="77"/>
      <c r="Q477" s="77"/>
      <c r="R477" s="77"/>
      <c r="S477" s="77"/>
      <c r="T477" s="77"/>
      <c r="U477" s="77"/>
      <c r="V477" s="77"/>
      <c r="W477" s="77"/>
      <c r="X477" s="77"/>
      <c r="Y477" s="77"/>
      <c r="Z477" s="77"/>
    </row>
    <row r="478" spans="1:26" ht="12.75" hidden="1" customHeight="1">
      <c r="A478" s="251">
        <v>475</v>
      </c>
      <c r="B478" s="97"/>
      <c r="C478" s="252"/>
      <c r="D478" s="253"/>
      <c r="E478" s="253"/>
      <c r="F478" s="97"/>
      <c r="G478" s="255"/>
      <c r="H478" s="256">
        <f t="shared" si="0"/>
        <v>0</v>
      </c>
      <c r="I478" s="77"/>
      <c r="J478" s="77"/>
      <c r="K478" s="77"/>
      <c r="L478" s="77"/>
      <c r="M478" s="77"/>
      <c r="N478" s="77"/>
      <c r="O478" s="77"/>
      <c r="P478" s="77"/>
      <c r="Q478" s="77"/>
      <c r="R478" s="77"/>
      <c r="S478" s="77"/>
      <c r="T478" s="77"/>
      <c r="U478" s="77"/>
      <c r="V478" s="77"/>
      <c r="W478" s="77"/>
      <c r="X478" s="77"/>
      <c r="Y478" s="77"/>
      <c r="Z478" s="77"/>
    </row>
    <row r="479" spans="1:26" ht="12.75" hidden="1" customHeight="1">
      <c r="A479" s="251">
        <v>476</v>
      </c>
      <c r="B479" s="97"/>
      <c r="C479" s="252"/>
      <c r="D479" s="253"/>
      <c r="E479" s="253"/>
      <c r="F479" s="97"/>
      <c r="G479" s="255"/>
      <c r="H479" s="256">
        <f t="shared" si="0"/>
        <v>0</v>
      </c>
      <c r="I479" s="77"/>
      <c r="J479" s="77"/>
      <c r="K479" s="77"/>
      <c r="L479" s="77"/>
      <c r="M479" s="77"/>
      <c r="N479" s="77"/>
      <c r="O479" s="77"/>
      <c r="P479" s="77"/>
      <c r="Q479" s="77"/>
      <c r="R479" s="77"/>
      <c r="S479" s="77"/>
      <c r="T479" s="77"/>
      <c r="U479" s="77"/>
      <c r="V479" s="77"/>
      <c r="W479" s="77"/>
      <c r="X479" s="77"/>
      <c r="Y479" s="77"/>
      <c r="Z479" s="77"/>
    </row>
    <row r="480" spans="1:26" ht="12.75" hidden="1" customHeight="1">
      <c r="A480" s="251">
        <v>477</v>
      </c>
      <c r="B480" s="97"/>
      <c r="C480" s="252"/>
      <c r="D480" s="253"/>
      <c r="E480" s="253"/>
      <c r="F480" s="97"/>
      <c r="G480" s="255"/>
      <c r="H480" s="256">
        <f t="shared" si="0"/>
        <v>0</v>
      </c>
      <c r="I480" s="77"/>
      <c r="J480" s="77"/>
      <c r="K480" s="77"/>
      <c r="L480" s="77"/>
      <c r="M480" s="77"/>
      <c r="N480" s="77"/>
      <c r="O480" s="77"/>
      <c r="P480" s="77"/>
      <c r="Q480" s="77"/>
      <c r="R480" s="77"/>
      <c r="S480" s="77"/>
      <c r="T480" s="77"/>
      <c r="U480" s="77"/>
      <c r="V480" s="77"/>
      <c r="W480" s="77"/>
      <c r="X480" s="77"/>
      <c r="Y480" s="77"/>
      <c r="Z480" s="77"/>
    </row>
    <row r="481" spans="1:26" ht="12.75" hidden="1" customHeight="1">
      <c r="A481" s="251">
        <v>478</v>
      </c>
      <c r="B481" s="97"/>
      <c r="C481" s="252"/>
      <c r="D481" s="253"/>
      <c r="E481" s="253"/>
      <c r="F481" s="97"/>
      <c r="G481" s="255"/>
      <c r="H481" s="256">
        <f t="shared" si="0"/>
        <v>0</v>
      </c>
      <c r="I481" s="77"/>
      <c r="J481" s="77"/>
      <c r="K481" s="77"/>
      <c r="L481" s="77"/>
      <c r="M481" s="77"/>
      <c r="N481" s="77"/>
      <c r="O481" s="77"/>
      <c r="P481" s="77"/>
      <c r="Q481" s="77"/>
      <c r="R481" s="77"/>
      <c r="S481" s="77"/>
      <c r="T481" s="77"/>
      <c r="U481" s="77"/>
      <c r="V481" s="77"/>
      <c r="W481" s="77"/>
      <c r="X481" s="77"/>
      <c r="Y481" s="77"/>
      <c r="Z481" s="77"/>
    </row>
    <row r="482" spans="1:26" ht="12.75" hidden="1" customHeight="1">
      <c r="A482" s="251">
        <v>479</v>
      </c>
      <c r="B482" s="97"/>
      <c r="C482" s="252"/>
      <c r="D482" s="253"/>
      <c r="E482" s="253"/>
      <c r="F482" s="97"/>
      <c r="G482" s="255"/>
      <c r="H482" s="256">
        <f t="shared" si="0"/>
        <v>0</v>
      </c>
      <c r="I482" s="77"/>
      <c r="J482" s="77"/>
      <c r="K482" s="77"/>
      <c r="L482" s="77"/>
      <c r="M482" s="77"/>
      <c r="N482" s="77"/>
      <c r="O482" s="77"/>
      <c r="P482" s="77"/>
      <c r="Q482" s="77"/>
      <c r="R482" s="77"/>
      <c r="S482" s="77"/>
      <c r="T482" s="77"/>
      <c r="U482" s="77"/>
      <c r="V482" s="77"/>
      <c r="W482" s="77"/>
      <c r="X482" s="77"/>
      <c r="Y482" s="77"/>
      <c r="Z482" s="77"/>
    </row>
    <row r="483" spans="1:26" ht="12.75" hidden="1" customHeight="1">
      <c r="A483" s="251">
        <v>480</v>
      </c>
      <c r="B483" s="97"/>
      <c r="C483" s="252"/>
      <c r="D483" s="253"/>
      <c r="E483" s="253"/>
      <c r="F483" s="97"/>
      <c r="G483" s="255"/>
      <c r="H483" s="256">
        <f t="shared" si="0"/>
        <v>0</v>
      </c>
      <c r="I483" s="77"/>
      <c r="J483" s="77"/>
      <c r="K483" s="77"/>
      <c r="L483" s="77"/>
      <c r="M483" s="77"/>
      <c r="N483" s="77"/>
      <c r="O483" s="77"/>
      <c r="P483" s="77"/>
      <c r="Q483" s="77"/>
      <c r="R483" s="77"/>
      <c r="S483" s="77"/>
      <c r="T483" s="77"/>
      <c r="U483" s="77"/>
      <c r="V483" s="77"/>
      <c r="W483" s="77"/>
      <c r="X483" s="77"/>
      <c r="Y483" s="77"/>
      <c r="Z483" s="77"/>
    </row>
    <row r="484" spans="1:26" ht="12.75" hidden="1" customHeight="1">
      <c r="A484" s="251">
        <v>481</v>
      </c>
      <c r="B484" s="97"/>
      <c r="C484" s="252"/>
      <c r="D484" s="253"/>
      <c r="E484" s="253"/>
      <c r="F484" s="97"/>
      <c r="G484" s="255"/>
      <c r="H484" s="256">
        <f t="shared" si="0"/>
        <v>0</v>
      </c>
      <c r="I484" s="77"/>
      <c r="J484" s="77"/>
      <c r="K484" s="77"/>
      <c r="L484" s="77"/>
      <c r="M484" s="77"/>
      <c r="N484" s="77"/>
      <c r="O484" s="77"/>
      <c r="P484" s="77"/>
      <c r="Q484" s="77"/>
      <c r="R484" s="77"/>
      <c r="S484" s="77"/>
      <c r="T484" s="77"/>
      <c r="U484" s="77"/>
      <c r="V484" s="77"/>
      <c r="W484" s="77"/>
      <c r="X484" s="77"/>
      <c r="Y484" s="77"/>
      <c r="Z484" s="77"/>
    </row>
    <row r="485" spans="1:26" ht="12.75" hidden="1" customHeight="1">
      <c r="A485" s="251">
        <v>482</v>
      </c>
      <c r="B485" s="97"/>
      <c r="C485" s="252"/>
      <c r="D485" s="253"/>
      <c r="E485" s="253"/>
      <c r="F485" s="97"/>
      <c r="G485" s="255"/>
      <c r="H485" s="256">
        <f t="shared" si="0"/>
        <v>0</v>
      </c>
      <c r="I485" s="77"/>
      <c r="J485" s="77"/>
      <c r="K485" s="77"/>
      <c r="L485" s="77"/>
      <c r="M485" s="77"/>
      <c r="N485" s="77"/>
      <c r="O485" s="77"/>
      <c r="P485" s="77"/>
      <c r="Q485" s="77"/>
      <c r="R485" s="77"/>
      <c r="S485" s="77"/>
      <c r="T485" s="77"/>
      <c r="U485" s="77"/>
      <c r="V485" s="77"/>
      <c r="W485" s="77"/>
      <c r="X485" s="77"/>
      <c r="Y485" s="77"/>
      <c r="Z485" s="77"/>
    </row>
    <row r="486" spans="1:26" ht="12.75" hidden="1" customHeight="1">
      <c r="A486" s="251">
        <v>483</v>
      </c>
      <c r="B486" s="97"/>
      <c r="C486" s="252"/>
      <c r="D486" s="253"/>
      <c r="E486" s="253"/>
      <c r="F486" s="97"/>
      <c r="G486" s="255"/>
      <c r="H486" s="256">
        <f t="shared" si="0"/>
        <v>0</v>
      </c>
      <c r="I486" s="77"/>
      <c r="J486" s="77"/>
      <c r="K486" s="77"/>
      <c r="L486" s="77"/>
      <c r="M486" s="77"/>
      <c r="N486" s="77"/>
      <c r="O486" s="77"/>
      <c r="P486" s="77"/>
      <c r="Q486" s="77"/>
      <c r="R486" s="77"/>
      <c r="S486" s="77"/>
      <c r="T486" s="77"/>
      <c r="U486" s="77"/>
      <c r="V486" s="77"/>
      <c r="W486" s="77"/>
      <c r="X486" s="77"/>
      <c r="Y486" s="77"/>
      <c r="Z486" s="77"/>
    </row>
    <row r="487" spans="1:26" ht="12.75" hidden="1" customHeight="1">
      <c r="A487" s="251">
        <v>484</v>
      </c>
      <c r="B487" s="97"/>
      <c r="C487" s="252"/>
      <c r="D487" s="253"/>
      <c r="E487" s="253"/>
      <c r="F487" s="97"/>
      <c r="G487" s="255"/>
      <c r="H487" s="256">
        <f t="shared" si="0"/>
        <v>0</v>
      </c>
      <c r="I487" s="77"/>
      <c r="J487" s="77"/>
      <c r="K487" s="77"/>
      <c r="L487" s="77"/>
      <c r="M487" s="77"/>
      <c r="N487" s="77"/>
      <c r="O487" s="77"/>
      <c r="P487" s="77"/>
      <c r="Q487" s="77"/>
      <c r="R487" s="77"/>
      <c r="S487" s="77"/>
      <c r="T487" s="77"/>
      <c r="U487" s="77"/>
      <c r="V487" s="77"/>
      <c r="W487" s="77"/>
      <c r="X487" s="77"/>
      <c r="Y487" s="77"/>
      <c r="Z487" s="77"/>
    </row>
    <row r="488" spans="1:26" ht="12.75" hidden="1" customHeight="1">
      <c r="A488" s="251">
        <v>485</v>
      </c>
      <c r="B488" s="97"/>
      <c r="C488" s="252"/>
      <c r="D488" s="253"/>
      <c r="E488" s="253"/>
      <c r="F488" s="97"/>
      <c r="G488" s="255"/>
      <c r="H488" s="256">
        <f t="shared" si="0"/>
        <v>0</v>
      </c>
      <c r="I488" s="77"/>
      <c r="J488" s="77"/>
      <c r="K488" s="77"/>
      <c r="L488" s="77"/>
      <c r="M488" s="77"/>
      <c r="N488" s="77"/>
      <c r="O488" s="77"/>
      <c r="P488" s="77"/>
      <c r="Q488" s="77"/>
      <c r="R488" s="77"/>
      <c r="S488" s="77"/>
      <c r="T488" s="77"/>
      <c r="U488" s="77"/>
      <c r="V488" s="77"/>
      <c r="W488" s="77"/>
      <c r="X488" s="77"/>
      <c r="Y488" s="77"/>
      <c r="Z488" s="77"/>
    </row>
    <row r="489" spans="1:26" ht="12.75" hidden="1" customHeight="1">
      <c r="A489" s="251">
        <v>486</v>
      </c>
      <c r="B489" s="97"/>
      <c r="C489" s="252"/>
      <c r="D489" s="253"/>
      <c r="E489" s="253"/>
      <c r="F489" s="97"/>
      <c r="G489" s="255"/>
      <c r="H489" s="256">
        <f t="shared" si="0"/>
        <v>0</v>
      </c>
      <c r="I489" s="77"/>
      <c r="J489" s="77"/>
      <c r="K489" s="77"/>
      <c r="L489" s="77"/>
      <c r="M489" s="77"/>
      <c r="N489" s="77"/>
      <c r="O489" s="77"/>
      <c r="P489" s="77"/>
      <c r="Q489" s="77"/>
      <c r="R489" s="77"/>
      <c r="S489" s="77"/>
      <c r="T489" s="77"/>
      <c r="U489" s="77"/>
      <c r="V489" s="77"/>
      <c r="W489" s="77"/>
      <c r="X489" s="77"/>
      <c r="Y489" s="77"/>
      <c r="Z489" s="77"/>
    </row>
    <row r="490" spans="1:26" ht="12.75" hidden="1" customHeight="1">
      <c r="A490" s="251">
        <v>487</v>
      </c>
      <c r="B490" s="97"/>
      <c r="C490" s="252"/>
      <c r="D490" s="253"/>
      <c r="E490" s="253"/>
      <c r="F490" s="97"/>
      <c r="G490" s="255"/>
      <c r="H490" s="256">
        <f t="shared" si="0"/>
        <v>0</v>
      </c>
      <c r="I490" s="77"/>
      <c r="J490" s="77"/>
      <c r="K490" s="77"/>
      <c r="L490" s="77"/>
      <c r="M490" s="77"/>
      <c r="N490" s="77"/>
      <c r="O490" s="77"/>
      <c r="P490" s="77"/>
      <c r="Q490" s="77"/>
      <c r="R490" s="77"/>
      <c r="S490" s="77"/>
      <c r="T490" s="77"/>
      <c r="U490" s="77"/>
      <c r="V490" s="77"/>
      <c r="W490" s="77"/>
      <c r="X490" s="77"/>
      <c r="Y490" s="77"/>
      <c r="Z490" s="77"/>
    </row>
    <row r="491" spans="1:26" ht="12.75" hidden="1" customHeight="1">
      <c r="A491" s="251">
        <v>488</v>
      </c>
      <c r="B491" s="97"/>
      <c r="C491" s="252"/>
      <c r="D491" s="253"/>
      <c r="E491" s="253"/>
      <c r="F491" s="97"/>
      <c r="G491" s="255"/>
      <c r="H491" s="256">
        <f t="shared" si="0"/>
        <v>0</v>
      </c>
      <c r="I491" s="77"/>
      <c r="J491" s="77"/>
      <c r="K491" s="77"/>
      <c r="L491" s="77"/>
      <c r="M491" s="77"/>
      <c r="N491" s="77"/>
      <c r="O491" s="77"/>
      <c r="P491" s="77"/>
      <c r="Q491" s="77"/>
      <c r="R491" s="77"/>
      <c r="S491" s="77"/>
      <c r="T491" s="77"/>
      <c r="U491" s="77"/>
      <c r="V491" s="77"/>
      <c r="W491" s="77"/>
      <c r="X491" s="77"/>
      <c r="Y491" s="77"/>
      <c r="Z491" s="77"/>
    </row>
    <row r="492" spans="1:26" ht="12.75" hidden="1" customHeight="1">
      <c r="A492" s="251">
        <v>489</v>
      </c>
      <c r="B492" s="97"/>
      <c r="C492" s="252"/>
      <c r="D492" s="253"/>
      <c r="E492" s="253"/>
      <c r="F492" s="97"/>
      <c r="G492" s="255"/>
      <c r="H492" s="256">
        <f t="shared" si="0"/>
        <v>0</v>
      </c>
      <c r="I492" s="77"/>
      <c r="J492" s="77"/>
      <c r="K492" s="77"/>
      <c r="L492" s="77"/>
      <c r="M492" s="77"/>
      <c r="N492" s="77"/>
      <c r="O492" s="77"/>
      <c r="P492" s="77"/>
      <c r="Q492" s="77"/>
      <c r="R492" s="77"/>
      <c r="S492" s="77"/>
      <c r="T492" s="77"/>
      <c r="U492" s="77"/>
      <c r="V492" s="77"/>
      <c r="W492" s="77"/>
      <c r="X492" s="77"/>
      <c r="Y492" s="77"/>
      <c r="Z492" s="77"/>
    </row>
    <row r="493" spans="1:26" ht="12.75" hidden="1" customHeight="1">
      <c r="A493" s="251">
        <v>490</v>
      </c>
      <c r="B493" s="97"/>
      <c r="C493" s="252"/>
      <c r="D493" s="253"/>
      <c r="E493" s="253"/>
      <c r="F493" s="97"/>
      <c r="G493" s="255"/>
      <c r="H493" s="256">
        <f t="shared" si="0"/>
        <v>0</v>
      </c>
      <c r="I493" s="77"/>
      <c r="J493" s="77"/>
      <c r="K493" s="77"/>
      <c r="L493" s="77"/>
      <c r="M493" s="77"/>
      <c r="N493" s="77"/>
      <c r="O493" s="77"/>
      <c r="P493" s="77"/>
      <c r="Q493" s="77"/>
      <c r="R493" s="77"/>
      <c r="S493" s="77"/>
      <c r="T493" s="77"/>
      <c r="U493" s="77"/>
      <c r="V493" s="77"/>
      <c r="W493" s="77"/>
      <c r="X493" s="77"/>
      <c r="Y493" s="77"/>
      <c r="Z493" s="77"/>
    </row>
    <row r="494" spans="1:26" ht="12.75" hidden="1" customHeight="1">
      <c r="A494" s="251">
        <v>491</v>
      </c>
      <c r="B494" s="97"/>
      <c r="C494" s="252"/>
      <c r="D494" s="253"/>
      <c r="E494" s="253"/>
      <c r="F494" s="97"/>
      <c r="G494" s="255"/>
      <c r="H494" s="256">
        <f t="shared" si="0"/>
        <v>0</v>
      </c>
      <c r="I494" s="77"/>
      <c r="J494" s="77"/>
      <c r="K494" s="77"/>
      <c r="L494" s="77"/>
      <c r="M494" s="77"/>
      <c r="N494" s="77"/>
      <c r="O494" s="77"/>
      <c r="P494" s="77"/>
      <c r="Q494" s="77"/>
      <c r="R494" s="77"/>
      <c r="S494" s="77"/>
      <c r="T494" s="77"/>
      <c r="U494" s="77"/>
      <c r="V494" s="77"/>
      <c r="W494" s="77"/>
      <c r="X494" s="77"/>
      <c r="Y494" s="77"/>
      <c r="Z494" s="77"/>
    </row>
    <row r="495" spans="1:26" ht="12.75" hidden="1" customHeight="1">
      <c r="A495" s="251">
        <v>492</v>
      </c>
      <c r="B495" s="97"/>
      <c r="C495" s="252"/>
      <c r="D495" s="253"/>
      <c r="E495" s="253"/>
      <c r="F495" s="97"/>
      <c r="G495" s="255"/>
      <c r="H495" s="256">
        <f t="shared" si="0"/>
        <v>0</v>
      </c>
      <c r="I495" s="77"/>
      <c r="J495" s="77"/>
      <c r="K495" s="77"/>
      <c r="L495" s="77"/>
      <c r="M495" s="77"/>
      <c r="N495" s="77"/>
      <c r="O495" s="77"/>
      <c r="P495" s="77"/>
      <c r="Q495" s="77"/>
      <c r="R495" s="77"/>
      <c r="S495" s="77"/>
      <c r="T495" s="77"/>
      <c r="U495" s="77"/>
      <c r="V495" s="77"/>
      <c r="W495" s="77"/>
      <c r="X495" s="77"/>
      <c r="Y495" s="77"/>
      <c r="Z495" s="77"/>
    </row>
    <row r="496" spans="1:26" ht="12.75" hidden="1" customHeight="1">
      <c r="A496" s="251">
        <v>493</v>
      </c>
      <c r="B496" s="97"/>
      <c r="C496" s="252"/>
      <c r="D496" s="253"/>
      <c r="E496" s="253"/>
      <c r="F496" s="97"/>
      <c r="G496" s="255"/>
      <c r="H496" s="256">
        <f t="shared" si="0"/>
        <v>0</v>
      </c>
      <c r="I496" s="77"/>
      <c r="J496" s="77"/>
      <c r="K496" s="77"/>
      <c r="L496" s="77"/>
      <c r="M496" s="77"/>
      <c r="N496" s="77"/>
      <c r="O496" s="77"/>
      <c r="P496" s="77"/>
      <c r="Q496" s="77"/>
      <c r="R496" s="77"/>
      <c r="S496" s="77"/>
      <c r="T496" s="77"/>
      <c r="U496" s="77"/>
      <c r="V496" s="77"/>
      <c r="W496" s="77"/>
      <c r="X496" s="77"/>
      <c r="Y496" s="77"/>
      <c r="Z496" s="77"/>
    </row>
    <row r="497" spans="1:26" ht="12.75" hidden="1" customHeight="1">
      <c r="A497" s="251">
        <v>494</v>
      </c>
      <c r="B497" s="97"/>
      <c r="C497" s="252"/>
      <c r="D497" s="253"/>
      <c r="E497" s="253"/>
      <c r="F497" s="97"/>
      <c r="G497" s="255"/>
      <c r="H497" s="256">
        <f t="shared" si="0"/>
        <v>0</v>
      </c>
      <c r="I497" s="77"/>
      <c r="J497" s="77"/>
      <c r="K497" s="77"/>
      <c r="L497" s="77"/>
      <c r="M497" s="77"/>
      <c r="N497" s="77"/>
      <c r="O497" s="77"/>
      <c r="P497" s="77"/>
      <c r="Q497" s="77"/>
      <c r="R497" s="77"/>
      <c r="S497" s="77"/>
      <c r="T497" s="77"/>
      <c r="U497" s="77"/>
      <c r="V497" s="77"/>
      <c r="W497" s="77"/>
      <c r="X497" s="77"/>
      <c r="Y497" s="77"/>
      <c r="Z497" s="77"/>
    </row>
    <row r="498" spans="1:26" ht="12.75" hidden="1" customHeight="1">
      <c r="A498" s="251">
        <v>495</v>
      </c>
      <c r="B498" s="97"/>
      <c r="C498" s="252"/>
      <c r="D498" s="253"/>
      <c r="E498" s="253"/>
      <c r="F498" s="97"/>
      <c r="G498" s="255"/>
      <c r="H498" s="256">
        <f t="shared" si="0"/>
        <v>0</v>
      </c>
      <c r="I498" s="77"/>
      <c r="J498" s="77"/>
      <c r="K498" s="77"/>
      <c r="L498" s="77"/>
      <c r="M498" s="77"/>
      <c r="N498" s="77"/>
      <c r="O498" s="77"/>
      <c r="P498" s="77"/>
      <c r="Q498" s="77"/>
      <c r="R498" s="77"/>
      <c r="S498" s="77"/>
      <c r="T498" s="77"/>
      <c r="U498" s="77"/>
      <c r="V498" s="77"/>
      <c r="W498" s="77"/>
      <c r="X498" s="77"/>
      <c r="Y498" s="77"/>
      <c r="Z498" s="77"/>
    </row>
    <row r="499" spans="1:26" ht="12.75" hidden="1" customHeight="1">
      <c r="A499" s="251">
        <v>496</v>
      </c>
      <c r="B499" s="97"/>
      <c r="C499" s="252"/>
      <c r="D499" s="253"/>
      <c r="E499" s="253"/>
      <c r="F499" s="97"/>
      <c r="G499" s="255"/>
      <c r="H499" s="256">
        <f t="shared" si="0"/>
        <v>0</v>
      </c>
      <c r="I499" s="77"/>
      <c r="J499" s="77"/>
      <c r="K499" s="77"/>
      <c r="L499" s="77"/>
      <c r="M499" s="77"/>
      <c r="N499" s="77"/>
      <c r="O499" s="77"/>
      <c r="P499" s="77"/>
      <c r="Q499" s="77"/>
      <c r="R499" s="77"/>
      <c r="S499" s="77"/>
      <c r="T499" s="77"/>
      <c r="U499" s="77"/>
      <c r="V499" s="77"/>
      <c r="W499" s="77"/>
      <c r="X499" s="77"/>
      <c r="Y499" s="77"/>
      <c r="Z499" s="77"/>
    </row>
    <row r="500" spans="1:26" ht="12.75" hidden="1" customHeight="1">
      <c r="A500" s="251">
        <v>497</v>
      </c>
      <c r="B500" s="97"/>
      <c r="C500" s="252"/>
      <c r="D500" s="253"/>
      <c r="E500" s="253"/>
      <c r="F500" s="97"/>
      <c r="G500" s="255"/>
      <c r="H500" s="256">
        <f t="shared" si="0"/>
        <v>0</v>
      </c>
      <c r="I500" s="77"/>
      <c r="J500" s="77"/>
      <c r="K500" s="77"/>
      <c r="L500" s="77"/>
      <c r="M500" s="77"/>
      <c r="N500" s="77"/>
      <c r="O500" s="77"/>
      <c r="P500" s="77"/>
      <c r="Q500" s="77"/>
      <c r="R500" s="77"/>
      <c r="S500" s="77"/>
      <c r="T500" s="77"/>
      <c r="U500" s="77"/>
      <c r="V500" s="77"/>
      <c r="W500" s="77"/>
      <c r="X500" s="77"/>
      <c r="Y500" s="77"/>
      <c r="Z500" s="77"/>
    </row>
    <row r="501" spans="1:26" ht="12.75" hidden="1" customHeight="1">
      <c r="A501" s="251">
        <v>498</v>
      </c>
      <c r="B501" s="97"/>
      <c r="C501" s="252"/>
      <c r="D501" s="253"/>
      <c r="E501" s="253"/>
      <c r="F501" s="97"/>
      <c r="G501" s="255"/>
      <c r="H501" s="256">
        <f t="shared" si="0"/>
        <v>0</v>
      </c>
      <c r="I501" s="77"/>
      <c r="J501" s="77"/>
      <c r="K501" s="77"/>
      <c r="L501" s="77"/>
      <c r="M501" s="77"/>
      <c r="N501" s="77"/>
      <c r="O501" s="77"/>
      <c r="P501" s="77"/>
      <c r="Q501" s="77"/>
      <c r="R501" s="77"/>
      <c r="S501" s="77"/>
      <c r="T501" s="77"/>
      <c r="U501" s="77"/>
      <c r="V501" s="77"/>
      <c r="W501" s="77"/>
      <c r="X501" s="77"/>
      <c r="Y501" s="77"/>
      <c r="Z501" s="77"/>
    </row>
    <row r="502" spans="1:26" ht="12.75" hidden="1" customHeight="1">
      <c r="A502" s="251">
        <v>499</v>
      </c>
      <c r="B502" s="97"/>
      <c r="C502" s="252"/>
      <c r="D502" s="253"/>
      <c r="E502" s="253"/>
      <c r="F502" s="97"/>
      <c r="G502" s="255"/>
      <c r="H502" s="256">
        <f t="shared" si="0"/>
        <v>0</v>
      </c>
      <c r="I502" s="77"/>
      <c r="J502" s="77"/>
      <c r="K502" s="77"/>
      <c r="L502" s="77"/>
      <c r="M502" s="77"/>
      <c r="N502" s="77"/>
      <c r="O502" s="77"/>
      <c r="P502" s="77"/>
      <c r="Q502" s="77"/>
      <c r="R502" s="77"/>
      <c r="S502" s="77"/>
      <c r="T502" s="77"/>
      <c r="U502" s="77"/>
      <c r="V502" s="77"/>
      <c r="W502" s="77"/>
      <c r="X502" s="77"/>
      <c r="Y502" s="77"/>
      <c r="Z502" s="77"/>
    </row>
    <row r="503" spans="1:26" ht="12.75" hidden="1" customHeight="1">
      <c r="A503" s="251">
        <v>500</v>
      </c>
      <c r="B503" s="97"/>
      <c r="C503" s="252"/>
      <c r="D503" s="253"/>
      <c r="E503" s="253"/>
      <c r="F503" s="97"/>
      <c r="G503" s="255"/>
      <c r="H503" s="256">
        <f t="shared" si="0"/>
        <v>0</v>
      </c>
      <c r="I503" s="77"/>
      <c r="J503" s="77"/>
      <c r="K503" s="77"/>
      <c r="L503" s="77"/>
      <c r="M503" s="77"/>
      <c r="N503" s="77"/>
      <c r="O503" s="77"/>
      <c r="P503" s="77"/>
      <c r="Q503" s="77"/>
      <c r="R503" s="77"/>
      <c r="S503" s="77"/>
      <c r="T503" s="77"/>
      <c r="U503" s="77"/>
      <c r="V503" s="77"/>
      <c r="W503" s="77"/>
      <c r="X503" s="77"/>
      <c r="Y503" s="77"/>
      <c r="Z503" s="77"/>
    </row>
    <row r="504" spans="1:26" ht="12.75" hidden="1" customHeight="1">
      <c r="A504" s="251">
        <v>501</v>
      </c>
      <c r="B504" s="97"/>
      <c r="C504" s="252"/>
      <c r="D504" s="253"/>
      <c r="E504" s="253"/>
      <c r="F504" s="97"/>
      <c r="G504" s="255"/>
      <c r="H504" s="256">
        <f t="shared" si="0"/>
        <v>0</v>
      </c>
      <c r="I504" s="77"/>
      <c r="J504" s="77"/>
      <c r="K504" s="77"/>
      <c r="L504" s="77"/>
      <c r="M504" s="77"/>
      <c r="N504" s="77"/>
      <c r="O504" s="77"/>
      <c r="P504" s="77"/>
      <c r="Q504" s="77"/>
      <c r="R504" s="77"/>
      <c r="S504" s="77"/>
      <c r="T504" s="77"/>
      <c r="U504" s="77"/>
      <c r="V504" s="77"/>
      <c r="W504" s="77"/>
      <c r="X504" s="77"/>
      <c r="Y504" s="77"/>
      <c r="Z504" s="77"/>
    </row>
    <row r="505" spans="1:26" ht="12.75" hidden="1" customHeight="1">
      <c r="A505" s="251">
        <v>502</v>
      </c>
      <c r="B505" s="97"/>
      <c r="C505" s="252"/>
      <c r="D505" s="253"/>
      <c r="E505" s="253"/>
      <c r="F505" s="97"/>
      <c r="G505" s="255"/>
      <c r="H505" s="256">
        <f t="shared" si="0"/>
        <v>0</v>
      </c>
      <c r="I505" s="77"/>
      <c r="J505" s="77"/>
      <c r="K505" s="77"/>
      <c r="L505" s="77"/>
      <c r="M505" s="77"/>
      <c r="N505" s="77"/>
      <c r="O505" s="77"/>
      <c r="P505" s="77"/>
      <c r="Q505" s="77"/>
      <c r="R505" s="77"/>
      <c r="S505" s="77"/>
      <c r="T505" s="77"/>
      <c r="U505" s="77"/>
      <c r="V505" s="77"/>
      <c r="W505" s="77"/>
      <c r="X505" s="77"/>
      <c r="Y505" s="77"/>
      <c r="Z505" s="77"/>
    </row>
    <row r="506" spans="1:26" ht="12.75" hidden="1" customHeight="1">
      <c r="A506" s="251">
        <v>503</v>
      </c>
      <c r="B506" s="97"/>
      <c r="C506" s="252"/>
      <c r="D506" s="253"/>
      <c r="E506" s="253"/>
      <c r="F506" s="97"/>
      <c r="G506" s="255"/>
      <c r="H506" s="256">
        <f t="shared" si="0"/>
        <v>0</v>
      </c>
      <c r="I506" s="77"/>
      <c r="J506" s="77"/>
      <c r="K506" s="77"/>
      <c r="L506" s="77"/>
      <c r="M506" s="77"/>
      <c r="N506" s="77"/>
      <c r="O506" s="77"/>
      <c r="P506" s="77"/>
      <c r="Q506" s="77"/>
      <c r="R506" s="77"/>
      <c r="S506" s="77"/>
      <c r="T506" s="77"/>
      <c r="U506" s="77"/>
      <c r="V506" s="77"/>
      <c r="W506" s="77"/>
      <c r="X506" s="77"/>
      <c r="Y506" s="77"/>
      <c r="Z506" s="77"/>
    </row>
    <row r="507" spans="1:26" ht="12.75" hidden="1" customHeight="1">
      <c r="A507" s="251">
        <v>504</v>
      </c>
      <c r="B507" s="97"/>
      <c r="C507" s="252"/>
      <c r="D507" s="253"/>
      <c r="E507" s="253"/>
      <c r="F507" s="97"/>
      <c r="G507" s="255"/>
      <c r="H507" s="256">
        <f t="shared" si="0"/>
        <v>0</v>
      </c>
      <c r="I507" s="77"/>
      <c r="J507" s="77"/>
      <c r="K507" s="77"/>
      <c r="L507" s="77"/>
      <c r="M507" s="77"/>
      <c r="N507" s="77"/>
      <c r="O507" s="77"/>
      <c r="P507" s="77"/>
      <c r="Q507" s="77"/>
      <c r="R507" s="77"/>
      <c r="S507" s="77"/>
      <c r="T507" s="77"/>
      <c r="U507" s="77"/>
      <c r="V507" s="77"/>
      <c r="W507" s="77"/>
      <c r="X507" s="77"/>
      <c r="Y507" s="77"/>
      <c r="Z507" s="77"/>
    </row>
    <row r="508" spans="1:26" ht="12.75" hidden="1" customHeight="1">
      <c r="A508" s="251">
        <v>505</v>
      </c>
      <c r="B508" s="97"/>
      <c r="C508" s="252"/>
      <c r="D508" s="253"/>
      <c r="E508" s="253"/>
      <c r="F508" s="97"/>
      <c r="G508" s="255"/>
      <c r="H508" s="256">
        <f t="shared" si="0"/>
        <v>0</v>
      </c>
      <c r="I508" s="77"/>
      <c r="J508" s="77"/>
      <c r="K508" s="77"/>
      <c r="L508" s="77"/>
      <c r="M508" s="77"/>
      <c r="N508" s="77"/>
      <c r="O508" s="77"/>
      <c r="P508" s="77"/>
      <c r="Q508" s="77"/>
      <c r="R508" s="77"/>
      <c r="S508" s="77"/>
      <c r="T508" s="77"/>
      <c r="U508" s="77"/>
      <c r="V508" s="77"/>
      <c r="W508" s="77"/>
      <c r="X508" s="77"/>
      <c r="Y508" s="77"/>
      <c r="Z508" s="77"/>
    </row>
    <row r="509" spans="1:26" ht="12.75" hidden="1" customHeight="1">
      <c r="A509" s="251">
        <v>506</v>
      </c>
      <c r="B509" s="97"/>
      <c r="C509" s="252"/>
      <c r="D509" s="253"/>
      <c r="E509" s="253"/>
      <c r="F509" s="97"/>
      <c r="G509" s="255"/>
      <c r="H509" s="256">
        <f t="shared" si="0"/>
        <v>0</v>
      </c>
      <c r="I509" s="77"/>
      <c r="J509" s="77"/>
      <c r="K509" s="77"/>
      <c r="L509" s="77"/>
      <c r="M509" s="77"/>
      <c r="N509" s="77"/>
      <c r="O509" s="77"/>
      <c r="P509" s="77"/>
      <c r="Q509" s="77"/>
      <c r="R509" s="77"/>
      <c r="S509" s="77"/>
      <c r="T509" s="77"/>
      <c r="U509" s="77"/>
      <c r="V509" s="77"/>
      <c r="W509" s="77"/>
      <c r="X509" s="77"/>
      <c r="Y509" s="77"/>
      <c r="Z509" s="77"/>
    </row>
    <row r="510" spans="1:26" ht="12.75" hidden="1" customHeight="1">
      <c r="A510" s="251">
        <v>507</v>
      </c>
      <c r="B510" s="97"/>
      <c r="C510" s="252"/>
      <c r="D510" s="253"/>
      <c r="E510" s="253"/>
      <c r="F510" s="97"/>
      <c r="G510" s="255"/>
      <c r="H510" s="256">
        <f t="shared" si="0"/>
        <v>0</v>
      </c>
      <c r="I510" s="77"/>
      <c r="J510" s="77"/>
      <c r="K510" s="77"/>
      <c r="L510" s="77"/>
      <c r="M510" s="77"/>
      <c r="N510" s="77"/>
      <c r="O510" s="77"/>
      <c r="P510" s="77"/>
      <c r="Q510" s="77"/>
      <c r="R510" s="77"/>
      <c r="S510" s="77"/>
      <c r="T510" s="77"/>
      <c r="U510" s="77"/>
      <c r="V510" s="77"/>
      <c r="W510" s="77"/>
      <c r="X510" s="77"/>
      <c r="Y510" s="77"/>
      <c r="Z510" s="77"/>
    </row>
    <row r="511" spans="1:26" ht="12.75" hidden="1" customHeight="1">
      <c r="A511" s="251">
        <v>508</v>
      </c>
      <c r="B511" s="97"/>
      <c r="C511" s="252"/>
      <c r="D511" s="253"/>
      <c r="E511" s="253"/>
      <c r="F511" s="97"/>
      <c r="G511" s="255"/>
      <c r="H511" s="256">
        <f t="shared" si="0"/>
        <v>0</v>
      </c>
      <c r="I511" s="77"/>
      <c r="J511" s="77"/>
      <c r="K511" s="77"/>
      <c r="L511" s="77"/>
      <c r="M511" s="77"/>
      <c r="N511" s="77"/>
      <c r="O511" s="77"/>
      <c r="P511" s="77"/>
      <c r="Q511" s="77"/>
      <c r="R511" s="77"/>
      <c r="S511" s="77"/>
      <c r="T511" s="77"/>
      <c r="U511" s="77"/>
      <c r="V511" s="77"/>
      <c r="W511" s="77"/>
      <c r="X511" s="77"/>
      <c r="Y511" s="77"/>
      <c r="Z511" s="77"/>
    </row>
    <row r="512" spans="1:26" ht="12.75" hidden="1" customHeight="1">
      <c r="A512" s="251">
        <v>509</v>
      </c>
      <c r="B512" s="97"/>
      <c r="C512" s="252"/>
      <c r="D512" s="253"/>
      <c r="E512" s="253"/>
      <c r="F512" s="97"/>
      <c r="G512" s="255"/>
      <c r="H512" s="256">
        <f t="shared" si="0"/>
        <v>0</v>
      </c>
      <c r="I512" s="77"/>
      <c r="J512" s="77"/>
      <c r="K512" s="77"/>
      <c r="L512" s="77"/>
      <c r="M512" s="77"/>
      <c r="N512" s="77"/>
      <c r="O512" s="77"/>
      <c r="P512" s="77"/>
      <c r="Q512" s="77"/>
      <c r="R512" s="77"/>
      <c r="S512" s="77"/>
      <c r="T512" s="77"/>
      <c r="U512" s="77"/>
      <c r="V512" s="77"/>
      <c r="W512" s="77"/>
      <c r="X512" s="77"/>
      <c r="Y512" s="77"/>
      <c r="Z512" s="77"/>
    </row>
    <row r="513" spans="1:26" ht="12.75" hidden="1" customHeight="1">
      <c r="A513" s="251">
        <v>510</v>
      </c>
      <c r="B513" s="97"/>
      <c r="C513" s="252"/>
      <c r="D513" s="253"/>
      <c r="E513" s="253"/>
      <c r="F513" s="97"/>
      <c r="G513" s="255"/>
      <c r="H513" s="256">
        <f t="shared" si="0"/>
        <v>0</v>
      </c>
      <c r="I513" s="77"/>
      <c r="J513" s="77"/>
      <c r="K513" s="77"/>
      <c r="L513" s="77"/>
      <c r="M513" s="77"/>
      <c r="N513" s="77"/>
      <c r="O513" s="77"/>
      <c r="P513" s="77"/>
      <c r="Q513" s="77"/>
      <c r="R513" s="77"/>
      <c r="S513" s="77"/>
      <c r="T513" s="77"/>
      <c r="U513" s="77"/>
      <c r="V513" s="77"/>
      <c r="W513" s="77"/>
      <c r="X513" s="77"/>
      <c r="Y513" s="77"/>
      <c r="Z513" s="77"/>
    </row>
    <row r="514" spans="1:26" ht="12.75" hidden="1" customHeight="1">
      <c r="A514" s="251">
        <v>511</v>
      </c>
      <c r="B514" s="97"/>
      <c r="C514" s="252"/>
      <c r="D514" s="253"/>
      <c r="E514" s="253"/>
      <c r="F514" s="97"/>
      <c r="G514" s="255"/>
      <c r="H514" s="256">
        <f t="shared" si="0"/>
        <v>0</v>
      </c>
      <c r="I514" s="77"/>
      <c r="J514" s="77"/>
      <c r="K514" s="77"/>
      <c r="L514" s="77"/>
      <c r="M514" s="77"/>
      <c r="N514" s="77"/>
      <c r="O514" s="77"/>
      <c r="P514" s="77"/>
      <c r="Q514" s="77"/>
      <c r="R514" s="77"/>
      <c r="S514" s="77"/>
      <c r="T514" s="77"/>
      <c r="U514" s="77"/>
      <c r="V514" s="77"/>
      <c r="W514" s="77"/>
      <c r="X514" s="77"/>
      <c r="Y514" s="77"/>
      <c r="Z514" s="77"/>
    </row>
    <row r="515" spans="1:26" ht="12.75" hidden="1" customHeight="1">
      <c r="A515" s="251">
        <v>512</v>
      </c>
      <c r="B515" s="97"/>
      <c r="C515" s="252"/>
      <c r="D515" s="253"/>
      <c r="E515" s="253"/>
      <c r="F515" s="97"/>
      <c r="G515" s="255"/>
      <c r="H515" s="256">
        <f t="shared" si="0"/>
        <v>0</v>
      </c>
      <c r="I515" s="77"/>
      <c r="J515" s="77"/>
      <c r="K515" s="77"/>
      <c r="L515" s="77"/>
      <c r="M515" s="77"/>
      <c r="N515" s="77"/>
      <c r="O515" s="77"/>
      <c r="P515" s="77"/>
      <c r="Q515" s="77"/>
      <c r="R515" s="77"/>
      <c r="S515" s="77"/>
      <c r="T515" s="77"/>
      <c r="U515" s="77"/>
      <c r="V515" s="77"/>
      <c r="W515" s="77"/>
      <c r="X515" s="77"/>
      <c r="Y515" s="77"/>
      <c r="Z515" s="77"/>
    </row>
    <row r="516" spans="1:26" ht="12.75" hidden="1" customHeight="1">
      <c r="A516" s="251">
        <v>513</v>
      </c>
      <c r="B516" s="97"/>
      <c r="C516" s="252"/>
      <c r="D516" s="253"/>
      <c r="E516" s="253"/>
      <c r="F516" s="97"/>
      <c r="G516" s="255"/>
      <c r="H516" s="256">
        <f t="shared" si="0"/>
        <v>0</v>
      </c>
      <c r="I516" s="77"/>
      <c r="J516" s="77"/>
      <c r="K516" s="77"/>
      <c r="L516" s="77"/>
      <c r="M516" s="77"/>
      <c r="N516" s="77"/>
      <c r="O516" s="77"/>
      <c r="P516" s="77"/>
      <c r="Q516" s="77"/>
      <c r="R516" s="77"/>
      <c r="S516" s="77"/>
      <c r="T516" s="77"/>
      <c r="U516" s="77"/>
      <c r="V516" s="77"/>
      <c r="W516" s="77"/>
      <c r="X516" s="77"/>
      <c r="Y516" s="77"/>
      <c r="Z516" s="77"/>
    </row>
    <row r="517" spans="1:26" ht="12.75" hidden="1" customHeight="1">
      <c r="A517" s="251">
        <v>514</v>
      </c>
      <c r="B517" s="97"/>
      <c r="C517" s="252"/>
      <c r="D517" s="253"/>
      <c r="E517" s="253"/>
      <c r="F517" s="97"/>
      <c r="G517" s="255"/>
      <c r="H517" s="256">
        <f t="shared" si="0"/>
        <v>0</v>
      </c>
      <c r="I517" s="77"/>
      <c r="J517" s="77"/>
      <c r="K517" s="77"/>
      <c r="L517" s="77"/>
      <c r="M517" s="77"/>
      <c r="N517" s="77"/>
      <c r="O517" s="77"/>
      <c r="P517" s="77"/>
      <c r="Q517" s="77"/>
      <c r="R517" s="77"/>
      <c r="S517" s="77"/>
      <c r="T517" s="77"/>
      <c r="U517" s="77"/>
      <c r="V517" s="77"/>
      <c r="W517" s="77"/>
      <c r="X517" s="77"/>
      <c r="Y517" s="77"/>
      <c r="Z517" s="77"/>
    </row>
    <row r="518" spans="1:26" ht="12.75" hidden="1" customHeight="1">
      <c r="A518" s="251">
        <v>515</v>
      </c>
      <c r="B518" s="97"/>
      <c r="C518" s="252"/>
      <c r="D518" s="253"/>
      <c r="E518" s="253"/>
      <c r="F518" s="97"/>
      <c r="G518" s="255"/>
      <c r="H518" s="256">
        <f t="shared" si="0"/>
        <v>0</v>
      </c>
      <c r="I518" s="77"/>
      <c r="J518" s="77"/>
      <c r="K518" s="77"/>
      <c r="L518" s="77"/>
      <c r="M518" s="77"/>
      <c r="N518" s="77"/>
      <c r="O518" s="77"/>
      <c r="P518" s="77"/>
      <c r="Q518" s="77"/>
      <c r="R518" s="77"/>
      <c r="S518" s="77"/>
      <c r="T518" s="77"/>
      <c r="U518" s="77"/>
      <c r="V518" s="77"/>
      <c r="W518" s="77"/>
      <c r="X518" s="77"/>
      <c r="Y518" s="77"/>
      <c r="Z518" s="77"/>
    </row>
    <row r="519" spans="1:26" ht="12.75" hidden="1" customHeight="1">
      <c r="A519" s="251">
        <v>516</v>
      </c>
      <c r="B519" s="97"/>
      <c r="C519" s="252"/>
      <c r="D519" s="253"/>
      <c r="E519" s="253"/>
      <c r="F519" s="97"/>
      <c r="G519" s="255"/>
      <c r="H519" s="256">
        <f t="shared" si="0"/>
        <v>0</v>
      </c>
      <c r="I519" s="77"/>
      <c r="J519" s="77"/>
      <c r="K519" s="77"/>
      <c r="L519" s="77"/>
      <c r="M519" s="77"/>
      <c r="N519" s="77"/>
      <c r="O519" s="77"/>
      <c r="P519" s="77"/>
      <c r="Q519" s="77"/>
      <c r="R519" s="77"/>
      <c r="S519" s="77"/>
      <c r="T519" s="77"/>
      <c r="U519" s="77"/>
      <c r="V519" s="77"/>
      <c r="W519" s="77"/>
      <c r="X519" s="77"/>
      <c r="Y519" s="77"/>
      <c r="Z519" s="77"/>
    </row>
    <row r="520" spans="1:26" ht="12.75" hidden="1" customHeight="1">
      <c r="A520" s="251">
        <v>517</v>
      </c>
      <c r="B520" s="97"/>
      <c r="C520" s="252"/>
      <c r="D520" s="253"/>
      <c r="E520" s="253"/>
      <c r="F520" s="97"/>
      <c r="G520" s="255"/>
      <c r="H520" s="256">
        <f t="shared" si="0"/>
        <v>0</v>
      </c>
      <c r="I520" s="77"/>
      <c r="J520" s="77"/>
      <c r="K520" s="77"/>
      <c r="L520" s="77"/>
      <c r="M520" s="77"/>
      <c r="N520" s="77"/>
      <c r="O520" s="77"/>
      <c r="P520" s="77"/>
      <c r="Q520" s="77"/>
      <c r="R520" s="77"/>
      <c r="S520" s="77"/>
      <c r="T520" s="77"/>
      <c r="U520" s="77"/>
      <c r="V520" s="77"/>
      <c r="W520" s="77"/>
      <c r="X520" s="77"/>
      <c r="Y520" s="77"/>
      <c r="Z520" s="77"/>
    </row>
    <row r="521" spans="1:26" ht="12.75" hidden="1" customHeight="1">
      <c r="A521" s="251">
        <v>518</v>
      </c>
      <c r="B521" s="97"/>
      <c r="C521" s="252"/>
      <c r="D521" s="253"/>
      <c r="E521" s="253"/>
      <c r="F521" s="97"/>
      <c r="G521" s="255"/>
      <c r="H521" s="256">
        <f t="shared" si="0"/>
        <v>0</v>
      </c>
      <c r="I521" s="77"/>
      <c r="J521" s="77"/>
      <c r="K521" s="77"/>
      <c r="L521" s="77"/>
      <c r="M521" s="77"/>
      <c r="N521" s="77"/>
      <c r="O521" s="77"/>
      <c r="P521" s="77"/>
      <c r="Q521" s="77"/>
      <c r="R521" s="77"/>
      <c r="S521" s="77"/>
      <c r="T521" s="77"/>
      <c r="U521" s="77"/>
      <c r="V521" s="77"/>
      <c r="W521" s="77"/>
      <c r="X521" s="77"/>
      <c r="Y521" s="77"/>
      <c r="Z521" s="77"/>
    </row>
    <row r="522" spans="1:26" ht="12.75" hidden="1" customHeight="1">
      <c r="A522" s="251">
        <v>519</v>
      </c>
      <c r="B522" s="97"/>
      <c r="C522" s="252"/>
      <c r="D522" s="253"/>
      <c r="E522" s="253"/>
      <c r="F522" s="97"/>
      <c r="G522" s="255"/>
      <c r="H522" s="256">
        <f t="shared" si="0"/>
        <v>0</v>
      </c>
      <c r="I522" s="77"/>
      <c r="J522" s="77"/>
      <c r="K522" s="77"/>
      <c r="L522" s="77"/>
      <c r="M522" s="77"/>
      <c r="N522" s="77"/>
      <c r="O522" s="77"/>
      <c r="P522" s="77"/>
      <c r="Q522" s="77"/>
      <c r="R522" s="77"/>
      <c r="S522" s="77"/>
      <c r="T522" s="77"/>
      <c r="U522" s="77"/>
      <c r="V522" s="77"/>
      <c r="W522" s="77"/>
      <c r="X522" s="77"/>
      <c r="Y522" s="77"/>
      <c r="Z522" s="77"/>
    </row>
    <row r="523" spans="1:26" ht="12.75" hidden="1" customHeight="1">
      <c r="A523" s="251">
        <v>520</v>
      </c>
      <c r="B523" s="97"/>
      <c r="C523" s="252"/>
      <c r="D523" s="253"/>
      <c r="E523" s="253"/>
      <c r="F523" s="97"/>
      <c r="G523" s="255"/>
      <c r="H523" s="256">
        <f t="shared" si="0"/>
        <v>0</v>
      </c>
      <c r="I523" s="77"/>
      <c r="J523" s="77"/>
      <c r="K523" s="77"/>
      <c r="L523" s="77"/>
      <c r="M523" s="77"/>
      <c r="N523" s="77"/>
      <c r="O523" s="77"/>
      <c r="P523" s="77"/>
      <c r="Q523" s="77"/>
      <c r="R523" s="77"/>
      <c r="S523" s="77"/>
      <c r="T523" s="77"/>
      <c r="U523" s="77"/>
      <c r="V523" s="77"/>
      <c r="W523" s="77"/>
      <c r="X523" s="77"/>
      <c r="Y523" s="77"/>
      <c r="Z523" s="77"/>
    </row>
    <row r="524" spans="1:26" ht="12.75" hidden="1" customHeight="1">
      <c r="A524" s="251">
        <v>521</v>
      </c>
      <c r="B524" s="97"/>
      <c r="C524" s="252"/>
      <c r="D524" s="253"/>
      <c r="E524" s="253"/>
      <c r="F524" s="97"/>
      <c r="G524" s="255"/>
      <c r="H524" s="256">
        <f t="shared" si="0"/>
        <v>0</v>
      </c>
      <c r="I524" s="77"/>
      <c r="J524" s="77"/>
      <c r="K524" s="77"/>
      <c r="L524" s="77"/>
      <c r="M524" s="77"/>
      <c r="N524" s="77"/>
      <c r="O524" s="77"/>
      <c r="P524" s="77"/>
      <c r="Q524" s="77"/>
      <c r="R524" s="77"/>
      <c r="S524" s="77"/>
      <c r="T524" s="77"/>
      <c r="U524" s="77"/>
      <c r="V524" s="77"/>
      <c r="W524" s="77"/>
      <c r="X524" s="77"/>
      <c r="Y524" s="77"/>
      <c r="Z524" s="77"/>
    </row>
    <row r="525" spans="1:26" ht="12.75" hidden="1" customHeight="1">
      <c r="A525" s="251">
        <v>522</v>
      </c>
      <c r="B525" s="97"/>
      <c r="C525" s="252"/>
      <c r="D525" s="253"/>
      <c r="E525" s="253"/>
      <c r="F525" s="97"/>
      <c r="G525" s="255"/>
      <c r="H525" s="256">
        <f t="shared" si="0"/>
        <v>0</v>
      </c>
      <c r="I525" s="77"/>
      <c r="J525" s="77"/>
      <c r="K525" s="77"/>
      <c r="L525" s="77"/>
      <c r="M525" s="77"/>
      <c r="N525" s="77"/>
      <c r="O525" s="77"/>
      <c r="P525" s="77"/>
      <c r="Q525" s="77"/>
      <c r="R525" s="77"/>
      <c r="S525" s="77"/>
      <c r="T525" s="77"/>
      <c r="U525" s="77"/>
      <c r="V525" s="77"/>
      <c r="W525" s="77"/>
      <c r="X525" s="77"/>
      <c r="Y525" s="77"/>
      <c r="Z525" s="77"/>
    </row>
    <row r="526" spans="1:26" ht="12.75" hidden="1" customHeight="1">
      <c r="A526" s="251">
        <v>523</v>
      </c>
      <c r="B526" s="97"/>
      <c r="C526" s="252"/>
      <c r="D526" s="253"/>
      <c r="E526" s="253"/>
      <c r="F526" s="97"/>
      <c r="G526" s="255"/>
      <c r="H526" s="256">
        <f t="shared" si="0"/>
        <v>0</v>
      </c>
      <c r="I526" s="77"/>
      <c r="J526" s="77"/>
      <c r="K526" s="77"/>
      <c r="L526" s="77"/>
      <c r="M526" s="77"/>
      <c r="N526" s="77"/>
      <c r="O526" s="77"/>
      <c r="P526" s="77"/>
      <c r="Q526" s="77"/>
      <c r="R526" s="77"/>
      <c r="S526" s="77"/>
      <c r="T526" s="77"/>
      <c r="U526" s="77"/>
      <c r="V526" s="77"/>
      <c r="W526" s="77"/>
      <c r="X526" s="77"/>
      <c r="Y526" s="77"/>
      <c r="Z526" s="77"/>
    </row>
    <row r="527" spans="1:26" ht="12.75" hidden="1" customHeight="1">
      <c r="A527" s="251">
        <v>524</v>
      </c>
      <c r="B527" s="97"/>
      <c r="C527" s="252"/>
      <c r="D527" s="253"/>
      <c r="E527" s="253"/>
      <c r="F527" s="97"/>
      <c r="G527" s="255"/>
      <c r="H527" s="256">
        <f t="shared" si="0"/>
        <v>0</v>
      </c>
      <c r="I527" s="77"/>
      <c r="J527" s="77"/>
      <c r="K527" s="77"/>
      <c r="L527" s="77"/>
      <c r="M527" s="77"/>
      <c r="N527" s="77"/>
      <c r="O527" s="77"/>
      <c r="P527" s="77"/>
      <c r="Q527" s="77"/>
      <c r="R527" s="77"/>
      <c r="S527" s="77"/>
      <c r="T527" s="77"/>
      <c r="U527" s="77"/>
      <c r="V527" s="77"/>
      <c r="W527" s="77"/>
      <c r="X527" s="77"/>
      <c r="Y527" s="77"/>
      <c r="Z527" s="77"/>
    </row>
    <row r="528" spans="1:26" ht="12.75" hidden="1" customHeight="1">
      <c r="A528" s="251">
        <v>525</v>
      </c>
      <c r="B528" s="97"/>
      <c r="C528" s="252"/>
      <c r="D528" s="253"/>
      <c r="E528" s="253"/>
      <c r="F528" s="97"/>
      <c r="G528" s="255"/>
      <c r="H528" s="256">
        <f t="shared" si="0"/>
        <v>0</v>
      </c>
      <c r="I528" s="77"/>
      <c r="J528" s="77"/>
      <c r="K528" s="77"/>
      <c r="L528" s="77"/>
      <c r="M528" s="77"/>
      <c r="N528" s="77"/>
      <c r="O528" s="77"/>
      <c r="P528" s="77"/>
      <c r="Q528" s="77"/>
      <c r="R528" s="77"/>
      <c r="S528" s="77"/>
      <c r="T528" s="77"/>
      <c r="U528" s="77"/>
      <c r="V528" s="77"/>
      <c r="W528" s="77"/>
      <c r="X528" s="77"/>
      <c r="Y528" s="77"/>
      <c r="Z528" s="77"/>
    </row>
    <row r="529" spans="1:26" ht="12.75" hidden="1" customHeight="1">
      <c r="A529" s="251">
        <v>526</v>
      </c>
      <c r="B529" s="97"/>
      <c r="C529" s="252"/>
      <c r="D529" s="253"/>
      <c r="E529" s="253"/>
      <c r="F529" s="97"/>
      <c r="G529" s="255"/>
      <c r="H529" s="256">
        <f t="shared" si="0"/>
        <v>0</v>
      </c>
      <c r="I529" s="77"/>
      <c r="J529" s="77"/>
      <c r="K529" s="77"/>
      <c r="L529" s="77"/>
      <c r="M529" s="77"/>
      <c r="N529" s="77"/>
      <c r="O529" s="77"/>
      <c r="P529" s="77"/>
      <c r="Q529" s="77"/>
      <c r="R529" s="77"/>
      <c r="S529" s="77"/>
      <c r="T529" s="77"/>
      <c r="U529" s="77"/>
      <c r="V529" s="77"/>
      <c r="W529" s="77"/>
      <c r="X529" s="77"/>
      <c r="Y529" s="77"/>
      <c r="Z529" s="77"/>
    </row>
    <row r="530" spans="1:26" ht="12.75" hidden="1" customHeight="1">
      <c r="A530" s="251">
        <v>527</v>
      </c>
      <c r="B530" s="97"/>
      <c r="C530" s="252"/>
      <c r="D530" s="253"/>
      <c r="E530" s="253"/>
      <c r="F530" s="97"/>
      <c r="G530" s="255"/>
      <c r="H530" s="256">
        <f t="shared" si="0"/>
        <v>0</v>
      </c>
      <c r="I530" s="77"/>
      <c r="J530" s="77"/>
      <c r="K530" s="77"/>
      <c r="L530" s="77"/>
      <c r="M530" s="77"/>
      <c r="N530" s="77"/>
      <c r="O530" s="77"/>
      <c r="P530" s="77"/>
      <c r="Q530" s="77"/>
      <c r="R530" s="77"/>
      <c r="S530" s="77"/>
      <c r="T530" s="77"/>
      <c r="U530" s="77"/>
      <c r="V530" s="77"/>
      <c r="W530" s="77"/>
      <c r="X530" s="77"/>
      <c r="Y530" s="77"/>
      <c r="Z530" s="77"/>
    </row>
    <row r="531" spans="1:26" ht="12.75" hidden="1" customHeight="1">
      <c r="A531" s="251">
        <v>528</v>
      </c>
      <c r="B531" s="97"/>
      <c r="C531" s="252"/>
      <c r="D531" s="253"/>
      <c r="E531" s="253"/>
      <c r="F531" s="97"/>
      <c r="G531" s="255"/>
      <c r="H531" s="256">
        <f t="shared" si="0"/>
        <v>0</v>
      </c>
      <c r="I531" s="77"/>
      <c r="J531" s="77"/>
      <c r="K531" s="77"/>
      <c r="L531" s="77"/>
      <c r="M531" s="77"/>
      <c r="N531" s="77"/>
      <c r="O531" s="77"/>
      <c r="P531" s="77"/>
      <c r="Q531" s="77"/>
      <c r="R531" s="77"/>
      <c r="S531" s="77"/>
      <c r="T531" s="77"/>
      <c r="U531" s="77"/>
      <c r="V531" s="77"/>
      <c r="W531" s="77"/>
      <c r="X531" s="77"/>
      <c r="Y531" s="77"/>
      <c r="Z531" s="77"/>
    </row>
    <row r="532" spans="1:26" ht="12.75" hidden="1" customHeight="1">
      <c r="A532" s="251">
        <v>529</v>
      </c>
      <c r="B532" s="97"/>
      <c r="C532" s="252"/>
      <c r="D532" s="253"/>
      <c r="E532" s="253"/>
      <c r="F532" s="97"/>
      <c r="G532" s="255"/>
      <c r="H532" s="256">
        <f t="shared" si="0"/>
        <v>0</v>
      </c>
      <c r="I532" s="77"/>
      <c r="J532" s="77"/>
      <c r="K532" s="77"/>
      <c r="L532" s="77"/>
      <c r="M532" s="77"/>
      <c r="N532" s="77"/>
      <c r="O532" s="77"/>
      <c r="P532" s="77"/>
      <c r="Q532" s="77"/>
      <c r="R532" s="77"/>
      <c r="S532" s="77"/>
      <c r="T532" s="77"/>
      <c r="U532" s="77"/>
      <c r="V532" s="77"/>
      <c r="W532" s="77"/>
      <c r="X532" s="77"/>
      <c r="Y532" s="77"/>
      <c r="Z532" s="77"/>
    </row>
    <row r="533" spans="1:26" ht="12.75" hidden="1" customHeight="1">
      <c r="A533" s="251">
        <v>530</v>
      </c>
      <c r="B533" s="97"/>
      <c r="C533" s="252"/>
      <c r="D533" s="253"/>
      <c r="E533" s="253"/>
      <c r="F533" s="97"/>
      <c r="G533" s="255"/>
      <c r="H533" s="256">
        <f t="shared" si="0"/>
        <v>0</v>
      </c>
      <c r="I533" s="77"/>
      <c r="J533" s="77"/>
      <c r="K533" s="77"/>
      <c r="L533" s="77"/>
      <c r="M533" s="77"/>
      <c r="N533" s="77"/>
      <c r="O533" s="77"/>
      <c r="P533" s="77"/>
      <c r="Q533" s="77"/>
      <c r="R533" s="77"/>
      <c r="S533" s="77"/>
      <c r="T533" s="77"/>
      <c r="U533" s="77"/>
      <c r="V533" s="77"/>
      <c r="W533" s="77"/>
      <c r="X533" s="77"/>
      <c r="Y533" s="77"/>
      <c r="Z533" s="77"/>
    </row>
    <row r="534" spans="1:26" ht="12.75" hidden="1" customHeight="1">
      <c r="A534" s="251">
        <v>531</v>
      </c>
      <c r="B534" s="97"/>
      <c r="C534" s="252"/>
      <c r="D534" s="253"/>
      <c r="E534" s="253"/>
      <c r="F534" s="97"/>
      <c r="G534" s="255"/>
      <c r="H534" s="256">
        <f t="shared" si="0"/>
        <v>0</v>
      </c>
      <c r="I534" s="77"/>
      <c r="J534" s="77"/>
      <c r="K534" s="77"/>
      <c r="L534" s="77"/>
      <c r="M534" s="77"/>
      <c r="N534" s="77"/>
      <c r="O534" s="77"/>
      <c r="P534" s="77"/>
      <c r="Q534" s="77"/>
      <c r="R534" s="77"/>
      <c r="S534" s="77"/>
      <c r="T534" s="77"/>
      <c r="U534" s="77"/>
      <c r="V534" s="77"/>
      <c r="W534" s="77"/>
      <c r="X534" s="77"/>
      <c r="Y534" s="77"/>
      <c r="Z534" s="77"/>
    </row>
    <row r="535" spans="1:26" ht="12.75" hidden="1" customHeight="1">
      <c r="A535" s="251">
        <v>532</v>
      </c>
      <c r="B535" s="97"/>
      <c r="C535" s="252"/>
      <c r="D535" s="253"/>
      <c r="E535" s="253"/>
      <c r="F535" s="97"/>
      <c r="G535" s="255"/>
      <c r="H535" s="256">
        <f t="shared" si="0"/>
        <v>0</v>
      </c>
      <c r="I535" s="77"/>
      <c r="J535" s="77"/>
      <c r="K535" s="77"/>
      <c r="L535" s="77"/>
      <c r="M535" s="77"/>
      <c r="N535" s="77"/>
      <c r="O535" s="77"/>
      <c r="P535" s="77"/>
      <c r="Q535" s="77"/>
      <c r="R535" s="77"/>
      <c r="S535" s="77"/>
      <c r="T535" s="77"/>
      <c r="U535" s="77"/>
      <c r="V535" s="77"/>
      <c r="W535" s="77"/>
      <c r="X535" s="77"/>
      <c r="Y535" s="77"/>
      <c r="Z535" s="77"/>
    </row>
    <row r="536" spans="1:26" ht="12.75" hidden="1" customHeight="1">
      <c r="A536" s="251">
        <v>533</v>
      </c>
      <c r="B536" s="97"/>
      <c r="C536" s="252"/>
      <c r="D536" s="253"/>
      <c r="E536" s="253"/>
      <c r="F536" s="97"/>
      <c r="G536" s="255"/>
      <c r="H536" s="256">
        <f t="shared" si="0"/>
        <v>0</v>
      </c>
      <c r="I536" s="77"/>
      <c r="J536" s="77"/>
      <c r="K536" s="77"/>
      <c r="L536" s="77"/>
      <c r="M536" s="77"/>
      <c r="N536" s="77"/>
      <c r="O536" s="77"/>
      <c r="P536" s="77"/>
      <c r="Q536" s="77"/>
      <c r="R536" s="77"/>
      <c r="S536" s="77"/>
      <c r="T536" s="77"/>
      <c r="U536" s="77"/>
      <c r="V536" s="77"/>
      <c r="W536" s="77"/>
      <c r="X536" s="77"/>
      <c r="Y536" s="77"/>
      <c r="Z536" s="77"/>
    </row>
    <row r="537" spans="1:26" ht="12.75" hidden="1" customHeight="1">
      <c r="A537" s="251">
        <v>534</v>
      </c>
      <c r="B537" s="97"/>
      <c r="C537" s="252"/>
      <c r="D537" s="253"/>
      <c r="E537" s="253"/>
      <c r="F537" s="97"/>
      <c r="G537" s="255"/>
      <c r="H537" s="256">
        <f t="shared" si="0"/>
        <v>0</v>
      </c>
      <c r="I537" s="77"/>
      <c r="J537" s="77"/>
      <c r="K537" s="77"/>
      <c r="L537" s="77"/>
      <c r="M537" s="77"/>
      <c r="N537" s="77"/>
      <c r="O537" s="77"/>
      <c r="P537" s="77"/>
      <c r="Q537" s="77"/>
      <c r="R537" s="77"/>
      <c r="S537" s="77"/>
      <c r="T537" s="77"/>
      <c r="U537" s="77"/>
      <c r="V537" s="77"/>
      <c r="W537" s="77"/>
      <c r="X537" s="77"/>
      <c r="Y537" s="77"/>
      <c r="Z537" s="77"/>
    </row>
    <row r="538" spans="1:26" ht="12.75" hidden="1" customHeight="1">
      <c r="A538" s="251">
        <v>535</v>
      </c>
      <c r="B538" s="97"/>
      <c r="C538" s="252"/>
      <c r="D538" s="253"/>
      <c r="E538" s="253"/>
      <c r="F538" s="97"/>
      <c r="G538" s="255"/>
      <c r="H538" s="256">
        <f t="shared" si="0"/>
        <v>0</v>
      </c>
      <c r="I538" s="77"/>
      <c r="J538" s="77"/>
      <c r="K538" s="77"/>
      <c r="L538" s="77"/>
      <c r="M538" s="77"/>
      <c r="N538" s="77"/>
      <c r="O538" s="77"/>
      <c r="P538" s="77"/>
      <c r="Q538" s="77"/>
      <c r="R538" s="77"/>
      <c r="S538" s="77"/>
      <c r="T538" s="77"/>
      <c r="U538" s="77"/>
      <c r="V538" s="77"/>
      <c r="W538" s="77"/>
      <c r="X538" s="77"/>
      <c r="Y538" s="77"/>
      <c r="Z538" s="77"/>
    </row>
    <row r="539" spans="1:26" ht="12.75" hidden="1" customHeight="1">
      <c r="A539" s="251">
        <v>536</v>
      </c>
      <c r="B539" s="97"/>
      <c r="C539" s="252"/>
      <c r="D539" s="253"/>
      <c r="E539" s="253"/>
      <c r="F539" s="97"/>
      <c r="G539" s="255"/>
      <c r="H539" s="256">
        <f t="shared" si="0"/>
        <v>0</v>
      </c>
      <c r="I539" s="77"/>
      <c r="J539" s="77"/>
      <c r="K539" s="77"/>
      <c r="L539" s="77"/>
      <c r="M539" s="77"/>
      <c r="N539" s="77"/>
      <c r="O539" s="77"/>
      <c r="P539" s="77"/>
      <c r="Q539" s="77"/>
      <c r="R539" s="77"/>
      <c r="S539" s="77"/>
      <c r="T539" s="77"/>
      <c r="U539" s="77"/>
      <c r="V539" s="77"/>
      <c r="W539" s="77"/>
      <c r="X539" s="77"/>
      <c r="Y539" s="77"/>
      <c r="Z539" s="77"/>
    </row>
    <row r="540" spans="1:26" ht="12.75" hidden="1" customHeight="1">
      <c r="A540" s="251">
        <v>537</v>
      </c>
      <c r="B540" s="97"/>
      <c r="C540" s="252"/>
      <c r="D540" s="253"/>
      <c r="E540" s="253"/>
      <c r="F540" s="97"/>
      <c r="G540" s="255"/>
      <c r="H540" s="256">
        <f t="shared" si="0"/>
        <v>0</v>
      </c>
      <c r="I540" s="77"/>
      <c r="J540" s="77"/>
      <c r="K540" s="77"/>
      <c r="L540" s="77"/>
      <c r="M540" s="77"/>
      <c r="N540" s="77"/>
      <c r="O540" s="77"/>
      <c r="P540" s="77"/>
      <c r="Q540" s="77"/>
      <c r="R540" s="77"/>
      <c r="S540" s="77"/>
      <c r="T540" s="77"/>
      <c r="U540" s="77"/>
      <c r="V540" s="77"/>
      <c r="W540" s="77"/>
      <c r="X540" s="77"/>
      <c r="Y540" s="77"/>
      <c r="Z540" s="77"/>
    </row>
    <row r="541" spans="1:26" ht="12.75" hidden="1" customHeight="1">
      <c r="A541" s="251">
        <v>538</v>
      </c>
      <c r="B541" s="97"/>
      <c r="C541" s="252"/>
      <c r="D541" s="253"/>
      <c r="E541" s="253"/>
      <c r="F541" s="97"/>
      <c r="G541" s="255"/>
      <c r="H541" s="256">
        <f t="shared" si="0"/>
        <v>0</v>
      </c>
      <c r="I541" s="77"/>
      <c r="J541" s="77"/>
      <c r="K541" s="77"/>
      <c r="L541" s="77"/>
      <c r="M541" s="77"/>
      <c r="N541" s="77"/>
      <c r="O541" s="77"/>
      <c r="P541" s="77"/>
      <c r="Q541" s="77"/>
      <c r="R541" s="77"/>
      <c r="S541" s="77"/>
      <c r="T541" s="77"/>
      <c r="U541" s="77"/>
      <c r="V541" s="77"/>
      <c r="W541" s="77"/>
      <c r="X541" s="77"/>
      <c r="Y541" s="77"/>
      <c r="Z541" s="77"/>
    </row>
    <row r="542" spans="1:26" ht="12.75" hidden="1" customHeight="1">
      <c r="A542" s="251">
        <v>539</v>
      </c>
      <c r="B542" s="97"/>
      <c r="C542" s="252"/>
      <c r="D542" s="253"/>
      <c r="E542" s="253"/>
      <c r="F542" s="97"/>
      <c r="G542" s="255"/>
      <c r="H542" s="256">
        <f t="shared" si="0"/>
        <v>0</v>
      </c>
      <c r="I542" s="77"/>
      <c r="J542" s="77"/>
      <c r="K542" s="77"/>
      <c r="L542" s="77"/>
      <c r="M542" s="77"/>
      <c r="N542" s="77"/>
      <c r="O542" s="77"/>
      <c r="P542" s="77"/>
      <c r="Q542" s="77"/>
      <c r="R542" s="77"/>
      <c r="S542" s="77"/>
      <c r="T542" s="77"/>
      <c r="U542" s="77"/>
      <c r="V542" s="77"/>
      <c r="W542" s="77"/>
      <c r="X542" s="77"/>
      <c r="Y542" s="77"/>
      <c r="Z542" s="77"/>
    </row>
    <row r="543" spans="1:26" ht="12.75" hidden="1" customHeight="1">
      <c r="A543" s="251">
        <v>540</v>
      </c>
      <c r="B543" s="97"/>
      <c r="C543" s="252"/>
      <c r="D543" s="253"/>
      <c r="E543" s="253"/>
      <c r="F543" s="97"/>
      <c r="G543" s="255"/>
      <c r="H543" s="256">
        <f t="shared" si="0"/>
        <v>0</v>
      </c>
      <c r="I543" s="77"/>
      <c r="J543" s="77"/>
      <c r="K543" s="77"/>
      <c r="L543" s="77"/>
      <c r="M543" s="77"/>
      <c r="N543" s="77"/>
      <c r="O543" s="77"/>
      <c r="P543" s="77"/>
      <c r="Q543" s="77"/>
      <c r="R543" s="77"/>
      <c r="S543" s="77"/>
      <c r="T543" s="77"/>
      <c r="U543" s="77"/>
      <c r="V543" s="77"/>
      <c r="W543" s="77"/>
      <c r="X543" s="77"/>
      <c r="Y543" s="77"/>
      <c r="Z543" s="77"/>
    </row>
    <row r="544" spans="1:26" ht="12.75" hidden="1" customHeight="1">
      <c r="A544" s="251">
        <v>541</v>
      </c>
      <c r="B544" s="97"/>
      <c r="C544" s="252"/>
      <c r="D544" s="253"/>
      <c r="E544" s="253"/>
      <c r="F544" s="97"/>
      <c r="G544" s="255"/>
      <c r="H544" s="256">
        <f t="shared" si="0"/>
        <v>0</v>
      </c>
      <c r="I544" s="77"/>
      <c r="J544" s="77"/>
      <c r="K544" s="77"/>
      <c r="L544" s="77"/>
      <c r="M544" s="77"/>
      <c r="N544" s="77"/>
      <c r="O544" s="77"/>
      <c r="P544" s="77"/>
      <c r="Q544" s="77"/>
      <c r="R544" s="77"/>
      <c r="S544" s="77"/>
      <c r="T544" s="77"/>
      <c r="U544" s="77"/>
      <c r="V544" s="77"/>
      <c r="W544" s="77"/>
      <c r="X544" s="77"/>
      <c r="Y544" s="77"/>
      <c r="Z544" s="77"/>
    </row>
    <row r="545" spans="1:26" ht="12.75" hidden="1" customHeight="1">
      <c r="A545" s="251">
        <v>542</v>
      </c>
      <c r="B545" s="97"/>
      <c r="C545" s="252"/>
      <c r="D545" s="253"/>
      <c r="E545" s="253"/>
      <c r="F545" s="97"/>
      <c r="G545" s="255"/>
      <c r="H545" s="256">
        <f t="shared" si="0"/>
        <v>0</v>
      </c>
      <c r="I545" s="77"/>
      <c r="J545" s="77"/>
      <c r="K545" s="77"/>
      <c r="L545" s="77"/>
      <c r="M545" s="77"/>
      <c r="N545" s="77"/>
      <c r="O545" s="77"/>
      <c r="P545" s="77"/>
      <c r="Q545" s="77"/>
      <c r="R545" s="77"/>
      <c r="S545" s="77"/>
      <c r="T545" s="77"/>
      <c r="U545" s="77"/>
      <c r="V545" s="77"/>
      <c r="W545" s="77"/>
      <c r="X545" s="77"/>
      <c r="Y545" s="77"/>
      <c r="Z545" s="77"/>
    </row>
    <row r="546" spans="1:26" ht="12.75" hidden="1" customHeight="1">
      <c r="A546" s="251">
        <v>543</v>
      </c>
      <c r="B546" s="97"/>
      <c r="C546" s="252"/>
      <c r="D546" s="253"/>
      <c r="E546" s="253"/>
      <c r="F546" s="97"/>
      <c r="G546" s="255"/>
      <c r="H546" s="256">
        <f t="shared" si="0"/>
        <v>0</v>
      </c>
      <c r="I546" s="77"/>
      <c r="J546" s="77"/>
      <c r="K546" s="77"/>
      <c r="L546" s="77"/>
      <c r="M546" s="77"/>
      <c r="N546" s="77"/>
      <c r="O546" s="77"/>
      <c r="P546" s="77"/>
      <c r="Q546" s="77"/>
      <c r="R546" s="77"/>
      <c r="S546" s="77"/>
      <c r="T546" s="77"/>
      <c r="U546" s="77"/>
      <c r="V546" s="77"/>
      <c r="W546" s="77"/>
      <c r="X546" s="77"/>
      <c r="Y546" s="77"/>
      <c r="Z546" s="77"/>
    </row>
    <row r="547" spans="1:26" ht="12.75" hidden="1" customHeight="1">
      <c r="A547" s="251">
        <v>544</v>
      </c>
      <c r="B547" s="97"/>
      <c r="C547" s="252"/>
      <c r="D547" s="253"/>
      <c r="E547" s="253"/>
      <c r="F547" s="97"/>
      <c r="G547" s="255"/>
      <c r="H547" s="256">
        <f t="shared" si="0"/>
        <v>0</v>
      </c>
      <c r="I547" s="77"/>
      <c r="J547" s="77"/>
      <c r="K547" s="77"/>
      <c r="L547" s="77"/>
      <c r="M547" s="77"/>
      <c r="N547" s="77"/>
      <c r="O547" s="77"/>
      <c r="P547" s="77"/>
      <c r="Q547" s="77"/>
      <c r="R547" s="77"/>
      <c r="S547" s="77"/>
      <c r="T547" s="77"/>
      <c r="U547" s="77"/>
      <c r="V547" s="77"/>
      <c r="W547" s="77"/>
      <c r="X547" s="77"/>
      <c r="Y547" s="77"/>
      <c r="Z547" s="77"/>
    </row>
    <row r="548" spans="1:26" ht="12.75" hidden="1" customHeight="1">
      <c r="A548" s="251">
        <v>545</v>
      </c>
      <c r="B548" s="97"/>
      <c r="C548" s="252"/>
      <c r="D548" s="253"/>
      <c r="E548" s="253"/>
      <c r="F548" s="97"/>
      <c r="G548" s="255"/>
      <c r="H548" s="256">
        <f t="shared" si="0"/>
        <v>0</v>
      </c>
      <c r="I548" s="77"/>
      <c r="J548" s="77"/>
      <c r="K548" s="77"/>
      <c r="L548" s="77"/>
      <c r="M548" s="77"/>
      <c r="N548" s="77"/>
      <c r="O548" s="77"/>
      <c r="P548" s="77"/>
      <c r="Q548" s="77"/>
      <c r="R548" s="77"/>
      <c r="S548" s="77"/>
      <c r="T548" s="77"/>
      <c r="U548" s="77"/>
      <c r="V548" s="77"/>
      <c r="W548" s="77"/>
      <c r="X548" s="77"/>
      <c r="Y548" s="77"/>
      <c r="Z548" s="77"/>
    </row>
    <row r="549" spans="1:26" ht="12.75" hidden="1" customHeight="1">
      <c r="A549" s="251">
        <v>546</v>
      </c>
      <c r="B549" s="97"/>
      <c r="C549" s="252"/>
      <c r="D549" s="253"/>
      <c r="E549" s="253"/>
      <c r="F549" s="97"/>
      <c r="G549" s="255"/>
      <c r="H549" s="256">
        <f t="shared" si="0"/>
        <v>0</v>
      </c>
      <c r="I549" s="77"/>
      <c r="J549" s="77"/>
      <c r="K549" s="77"/>
      <c r="L549" s="77"/>
      <c r="M549" s="77"/>
      <c r="N549" s="77"/>
      <c r="O549" s="77"/>
      <c r="P549" s="77"/>
      <c r="Q549" s="77"/>
      <c r="R549" s="77"/>
      <c r="S549" s="77"/>
      <c r="T549" s="77"/>
      <c r="U549" s="77"/>
      <c r="V549" s="77"/>
      <c r="W549" s="77"/>
      <c r="X549" s="77"/>
      <c r="Y549" s="77"/>
      <c r="Z549" s="77"/>
    </row>
    <row r="550" spans="1:26" ht="12.75" hidden="1" customHeight="1">
      <c r="A550" s="251">
        <v>547</v>
      </c>
      <c r="B550" s="97"/>
      <c r="C550" s="252"/>
      <c r="D550" s="253"/>
      <c r="E550" s="253"/>
      <c r="F550" s="97"/>
      <c r="G550" s="255"/>
      <c r="H550" s="256">
        <f t="shared" si="0"/>
        <v>0</v>
      </c>
      <c r="I550" s="77"/>
      <c r="J550" s="77"/>
      <c r="K550" s="77"/>
      <c r="L550" s="77"/>
      <c r="M550" s="77"/>
      <c r="N550" s="77"/>
      <c r="O550" s="77"/>
      <c r="P550" s="77"/>
      <c r="Q550" s="77"/>
      <c r="R550" s="77"/>
      <c r="S550" s="77"/>
      <c r="T550" s="77"/>
      <c r="U550" s="77"/>
      <c r="V550" s="77"/>
      <c r="W550" s="77"/>
      <c r="X550" s="77"/>
      <c r="Y550" s="77"/>
      <c r="Z550" s="77"/>
    </row>
    <row r="551" spans="1:26" ht="12.75" hidden="1" customHeight="1">
      <c r="A551" s="251">
        <v>548</v>
      </c>
      <c r="B551" s="97"/>
      <c r="C551" s="252"/>
      <c r="D551" s="253"/>
      <c r="E551" s="253"/>
      <c r="F551" s="97"/>
      <c r="G551" s="255"/>
      <c r="H551" s="256">
        <f t="shared" si="0"/>
        <v>0</v>
      </c>
      <c r="I551" s="77"/>
      <c r="J551" s="77"/>
      <c r="K551" s="77"/>
      <c r="L551" s="77"/>
      <c r="M551" s="77"/>
      <c r="N551" s="77"/>
      <c r="O551" s="77"/>
      <c r="P551" s="77"/>
      <c r="Q551" s="77"/>
      <c r="R551" s="77"/>
      <c r="S551" s="77"/>
      <c r="T551" s="77"/>
      <c r="U551" s="77"/>
      <c r="V551" s="77"/>
      <c r="W551" s="77"/>
      <c r="X551" s="77"/>
      <c r="Y551" s="77"/>
      <c r="Z551" s="77"/>
    </row>
    <row r="552" spans="1:26" ht="12.75" hidden="1" customHeight="1">
      <c r="A552" s="251">
        <v>549</v>
      </c>
      <c r="B552" s="97"/>
      <c r="C552" s="252"/>
      <c r="D552" s="253"/>
      <c r="E552" s="253"/>
      <c r="F552" s="97"/>
      <c r="G552" s="255"/>
      <c r="H552" s="256">
        <f t="shared" si="0"/>
        <v>0</v>
      </c>
      <c r="I552" s="77"/>
      <c r="J552" s="77"/>
      <c r="K552" s="77"/>
      <c r="L552" s="77"/>
      <c r="M552" s="77"/>
      <c r="N552" s="77"/>
      <c r="O552" s="77"/>
      <c r="P552" s="77"/>
      <c r="Q552" s="77"/>
      <c r="R552" s="77"/>
      <c r="S552" s="77"/>
      <c r="T552" s="77"/>
      <c r="U552" s="77"/>
      <c r="V552" s="77"/>
      <c r="W552" s="77"/>
      <c r="X552" s="77"/>
      <c r="Y552" s="77"/>
      <c r="Z552" s="77"/>
    </row>
    <row r="553" spans="1:26" ht="12.75" hidden="1" customHeight="1">
      <c r="A553" s="251">
        <v>550</v>
      </c>
      <c r="B553" s="97"/>
      <c r="C553" s="252"/>
      <c r="D553" s="253"/>
      <c r="E553" s="253"/>
      <c r="F553" s="97"/>
      <c r="G553" s="255"/>
      <c r="H553" s="256">
        <f t="shared" si="0"/>
        <v>0</v>
      </c>
      <c r="I553" s="77"/>
      <c r="J553" s="77"/>
      <c r="K553" s="77"/>
      <c r="L553" s="77"/>
      <c r="M553" s="77"/>
      <c r="N553" s="77"/>
      <c r="O553" s="77"/>
      <c r="P553" s="77"/>
      <c r="Q553" s="77"/>
      <c r="R553" s="77"/>
      <c r="S553" s="77"/>
      <c r="T553" s="77"/>
      <c r="U553" s="77"/>
      <c r="V553" s="77"/>
      <c r="W553" s="77"/>
      <c r="X553" s="77"/>
      <c r="Y553" s="77"/>
      <c r="Z553" s="77"/>
    </row>
    <row r="554" spans="1:26" ht="12.75" hidden="1" customHeight="1">
      <c r="A554" s="251">
        <v>551</v>
      </c>
      <c r="B554" s="97"/>
      <c r="C554" s="252"/>
      <c r="D554" s="253"/>
      <c r="E554" s="253"/>
      <c r="F554" s="97"/>
      <c r="G554" s="255"/>
      <c r="H554" s="256">
        <f t="shared" si="0"/>
        <v>0</v>
      </c>
      <c r="I554" s="77"/>
      <c r="J554" s="77"/>
      <c r="K554" s="77"/>
      <c r="L554" s="77"/>
      <c r="M554" s="77"/>
      <c r="N554" s="77"/>
      <c r="O554" s="77"/>
      <c r="P554" s="77"/>
      <c r="Q554" s="77"/>
      <c r="R554" s="77"/>
      <c r="S554" s="77"/>
      <c r="T554" s="77"/>
      <c r="U554" s="77"/>
      <c r="V554" s="77"/>
      <c r="W554" s="77"/>
      <c r="X554" s="77"/>
      <c r="Y554" s="77"/>
      <c r="Z554" s="77"/>
    </row>
    <row r="555" spans="1:26" ht="12.75" hidden="1" customHeight="1">
      <c r="A555" s="251">
        <v>552</v>
      </c>
      <c r="B555" s="97"/>
      <c r="C555" s="252"/>
      <c r="D555" s="253"/>
      <c r="E555" s="253"/>
      <c r="F555" s="97"/>
      <c r="G555" s="255"/>
      <c r="H555" s="256">
        <f t="shared" si="0"/>
        <v>0</v>
      </c>
      <c r="I555" s="77"/>
      <c r="J555" s="77"/>
      <c r="K555" s="77"/>
      <c r="L555" s="77"/>
      <c r="M555" s="77"/>
      <c r="N555" s="77"/>
      <c r="O555" s="77"/>
      <c r="P555" s="77"/>
      <c r="Q555" s="77"/>
      <c r="R555" s="77"/>
      <c r="S555" s="77"/>
      <c r="T555" s="77"/>
      <c r="U555" s="77"/>
      <c r="V555" s="77"/>
      <c r="W555" s="77"/>
      <c r="X555" s="77"/>
      <c r="Y555" s="77"/>
      <c r="Z555" s="77"/>
    </row>
    <row r="556" spans="1:26" ht="12.75" hidden="1" customHeight="1">
      <c r="A556" s="251">
        <v>553</v>
      </c>
      <c r="B556" s="97"/>
      <c r="C556" s="252"/>
      <c r="D556" s="253"/>
      <c r="E556" s="253"/>
      <c r="F556" s="97"/>
      <c r="G556" s="255"/>
      <c r="H556" s="256">
        <f t="shared" si="0"/>
        <v>0</v>
      </c>
      <c r="I556" s="77"/>
      <c r="J556" s="77"/>
      <c r="K556" s="77"/>
      <c r="L556" s="77"/>
      <c r="M556" s="77"/>
      <c r="N556" s="77"/>
      <c r="O556" s="77"/>
      <c r="P556" s="77"/>
      <c r="Q556" s="77"/>
      <c r="R556" s="77"/>
      <c r="S556" s="77"/>
      <c r="T556" s="77"/>
      <c r="U556" s="77"/>
      <c r="V556" s="77"/>
      <c r="W556" s="77"/>
      <c r="X556" s="77"/>
      <c r="Y556" s="77"/>
      <c r="Z556" s="77"/>
    </row>
    <row r="557" spans="1:26" ht="12.75" hidden="1" customHeight="1">
      <c r="A557" s="251">
        <v>554</v>
      </c>
      <c r="B557" s="97"/>
      <c r="C557" s="252"/>
      <c r="D557" s="253"/>
      <c r="E557" s="253"/>
      <c r="F557" s="97"/>
      <c r="G557" s="255"/>
      <c r="H557" s="256">
        <f t="shared" si="0"/>
        <v>0</v>
      </c>
      <c r="I557" s="77"/>
      <c r="J557" s="77"/>
      <c r="K557" s="77"/>
      <c r="L557" s="77"/>
      <c r="M557" s="77"/>
      <c r="N557" s="77"/>
      <c r="O557" s="77"/>
      <c r="P557" s="77"/>
      <c r="Q557" s="77"/>
      <c r="R557" s="77"/>
      <c r="S557" s="77"/>
      <c r="T557" s="77"/>
      <c r="U557" s="77"/>
      <c r="V557" s="77"/>
      <c r="W557" s="77"/>
      <c r="X557" s="77"/>
      <c r="Y557" s="77"/>
      <c r="Z557" s="77"/>
    </row>
    <row r="558" spans="1:26" ht="12.75" hidden="1" customHeight="1">
      <c r="A558" s="251">
        <v>555</v>
      </c>
      <c r="B558" s="97"/>
      <c r="C558" s="252"/>
      <c r="D558" s="253"/>
      <c r="E558" s="253"/>
      <c r="F558" s="97"/>
      <c r="G558" s="255"/>
      <c r="H558" s="256">
        <f t="shared" si="0"/>
        <v>0</v>
      </c>
      <c r="I558" s="77"/>
      <c r="J558" s="77"/>
      <c r="K558" s="77"/>
      <c r="L558" s="77"/>
      <c r="M558" s="77"/>
      <c r="N558" s="77"/>
      <c r="O558" s="77"/>
      <c r="P558" s="77"/>
      <c r="Q558" s="77"/>
      <c r="R558" s="77"/>
      <c r="S558" s="77"/>
      <c r="T558" s="77"/>
      <c r="U558" s="77"/>
      <c r="V558" s="77"/>
      <c r="W558" s="77"/>
      <c r="X558" s="77"/>
      <c r="Y558" s="77"/>
      <c r="Z558" s="77"/>
    </row>
    <row r="559" spans="1:26" ht="12.75" hidden="1" customHeight="1">
      <c r="A559" s="251">
        <v>556</v>
      </c>
      <c r="B559" s="97"/>
      <c r="C559" s="252"/>
      <c r="D559" s="253"/>
      <c r="E559" s="253"/>
      <c r="F559" s="97"/>
      <c r="G559" s="255"/>
      <c r="H559" s="256">
        <f t="shared" si="0"/>
        <v>0</v>
      </c>
      <c r="I559" s="77"/>
      <c r="J559" s="77"/>
      <c r="K559" s="77"/>
      <c r="L559" s="77"/>
      <c r="M559" s="77"/>
      <c r="N559" s="77"/>
      <c r="O559" s="77"/>
      <c r="P559" s="77"/>
      <c r="Q559" s="77"/>
      <c r="R559" s="77"/>
      <c r="S559" s="77"/>
      <c r="T559" s="77"/>
      <c r="U559" s="77"/>
      <c r="V559" s="77"/>
      <c r="W559" s="77"/>
      <c r="X559" s="77"/>
      <c r="Y559" s="77"/>
      <c r="Z559" s="77"/>
    </row>
    <row r="560" spans="1:26" ht="12.75" hidden="1" customHeight="1">
      <c r="A560" s="251">
        <v>557</v>
      </c>
      <c r="B560" s="97"/>
      <c r="C560" s="252"/>
      <c r="D560" s="253"/>
      <c r="E560" s="253"/>
      <c r="F560" s="97"/>
      <c r="G560" s="255"/>
      <c r="H560" s="256">
        <f t="shared" si="0"/>
        <v>0</v>
      </c>
      <c r="I560" s="77"/>
      <c r="J560" s="77"/>
      <c r="K560" s="77"/>
      <c r="L560" s="77"/>
      <c r="M560" s="77"/>
      <c r="N560" s="77"/>
      <c r="O560" s="77"/>
      <c r="P560" s="77"/>
      <c r="Q560" s="77"/>
      <c r="R560" s="77"/>
      <c r="S560" s="77"/>
      <c r="T560" s="77"/>
      <c r="U560" s="77"/>
      <c r="V560" s="77"/>
      <c r="W560" s="77"/>
      <c r="X560" s="77"/>
      <c r="Y560" s="77"/>
      <c r="Z560" s="77"/>
    </row>
    <row r="561" spans="1:26" ht="12.75" hidden="1" customHeight="1">
      <c r="A561" s="251">
        <v>558</v>
      </c>
      <c r="B561" s="97"/>
      <c r="C561" s="252"/>
      <c r="D561" s="253"/>
      <c r="E561" s="253"/>
      <c r="F561" s="97"/>
      <c r="G561" s="255"/>
      <c r="H561" s="256">
        <f t="shared" si="0"/>
        <v>0</v>
      </c>
      <c r="I561" s="77"/>
      <c r="J561" s="77"/>
      <c r="K561" s="77"/>
      <c r="L561" s="77"/>
      <c r="M561" s="77"/>
      <c r="N561" s="77"/>
      <c r="O561" s="77"/>
      <c r="P561" s="77"/>
      <c r="Q561" s="77"/>
      <c r="R561" s="77"/>
      <c r="S561" s="77"/>
      <c r="T561" s="77"/>
      <c r="U561" s="77"/>
      <c r="V561" s="77"/>
      <c r="W561" s="77"/>
      <c r="X561" s="77"/>
      <c r="Y561" s="77"/>
      <c r="Z561" s="77"/>
    </row>
    <row r="562" spans="1:26" ht="12.75" hidden="1" customHeight="1">
      <c r="A562" s="251">
        <v>559</v>
      </c>
      <c r="B562" s="97"/>
      <c r="C562" s="252"/>
      <c r="D562" s="253"/>
      <c r="E562" s="253"/>
      <c r="F562" s="97"/>
      <c r="G562" s="255"/>
      <c r="H562" s="256">
        <f t="shared" si="0"/>
        <v>0</v>
      </c>
      <c r="I562" s="77"/>
      <c r="J562" s="77"/>
      <c r="K562" s="77"/>
      <c r="L562" s="77"/>
      <c r="M562" s="77"/>
      <c r="N562" s="77"/>
      <c r="O562" s="77"/>
      <c r="P562" s="77"/>
      <c r="Q562" s="77"/>
      <c r="R562" s="77"/>
      <c r="S562" s="77"/>
      <c r="T562" s="77"/>
      <c r="U562" s="77"/>
      <c r="V562" s="77"/>
      <c r="W562" s="77"/>
      <c r="X562" s="77"/>
      <c r="Y562" s="77"/>
      <c r="Z562" s="77"/>
    </row>
    <row r="563" spans="1:26" ht="12.75" hidden="1" customHeight="1">
      <c r="A563" s="251">
        <v>560</v>
      </c>
      <c r="B563" s="97"/>
      <c r="C563" s="252"/>
      <c r="D563" s="253"/>
      <c r="E563" s="253"/>
      <c r="F563" s="97"/>
      <c r="G563" s="255"/>
      <c r="H563" s="256">
        <f t="shared" si="0"/>
        <v>0</v>
      </c>
      <c r="I563" s="77"/>
      <c r="J563" s="77"/>
      <c r="K563" s="77"/>
      <c r="L563" s="77"/>
      <c r="M563" s="77"/>
      <c r="N563" s="77"/>
      <c r="O563" s="77"/>
      <c r="P563" s="77"/>
      <c r="Q563" s="77"/>
      <c r="R563" s="77"/>
      <c r="S563" s="77"/>
      <c r="T563" s="77"/>
      <c r="U563" s="77"/>
      <c r="V563" s="77"/>
      <c r="W563" s="77"/>
      <c r="X563" s="77"/>
      <c r="Y563" s="77"/>
      <c r="Z563" s="77"/>
    </row>
    <row r="564" spans="1:26" ht="12.75" hidden="1" customHeight="1">
      <c r="A564" s="251">
        <v>561</v>
      </c>
      <c r="B564" s="97"/>
      <c r="C564" s="252"/>
      <c r="D564" s="253"/>
      <c r="E564" s="253"/>
      <c r="F564" s="97"/>
      <c r="G564" s="255"/>
      <c r="H564" s="256">
        <f t="shared" si="0"/>
        <v>0</v>
      </c>
      <c r="I564" s="77"/>
      <c r="J564" s="77"/>
      <c r="K564" s="77"/>
      <c r="L564" s="77"/>
      <c r="M564" s="77"/>
      <c r="N564" s="77"/>
      <c r="O564" s="77"/>
      <c r="P564" s="77"/>
      <c r="Q564" s="77"/>
      <c r="R564" s="77"/>
      <c r="S564" s="77"/>
      <c r="T564" s="77"/>
      <c r="U564" s="77"/>
      <c r="V564" s="77"/>
      <c r="W564" s="77"/>
      <c r="X564" s="77"/>
      <c r="Y564" s="77"/>
      <c r="Z564" s="77"/>
    </row>
    <row r="565" spans="1:26" ht="12.75" hidden="1" customHeight="1">
      <c r="A565" s="251">
        <v>562</v>
      </c>
      <c r="B565" s="97"/>
      <c r="C565" s="252"/>
      <c r="D565" s="253"/>
      <c r="E565" s="253"/>
      <c r="F565" s="97"/>
      <c r="G565" s="255"/>
      <c r="H565" s="256">
        <f t="shared" si="0"/>
        <v>0</v>
      </c>
      <c r="I565" s="77"/>
      <c r="J565" s="77"/>
      <c r="K565" s="77"/>
      <c r="L565" s="77"/>
      <c r="M565" s="77"/>
      <c r="N565" s="77"/>
      <c r="O565" s="77"/>
      <c r="P565" s="77"/>
      <c r="Q565" s="77"/>
      <c r="R565" s="77"/>
      <c r="S565" s="77"/>
      <c r="T565" s="77"/>
      <c r="U565" s="77"/>
      <c r="V565" s="77"/>
      <c r="W565" s="77"/>
      <c r="X565" s="77"/>
      <c r="Y565" s="77"/>
      <c r="Z565" s="77"/>
    </row>
    <row r="566" spans="1:26" ht="12.75" hidden="1" customHeight="1">
      <c r="A566" s="251">
        <v>563</v>
      </c>
      <c r="B566" s="97"/>
      <c r="C566" s="252"/>
      <c r="D566" s="253"/>
      <c r="E566" s="253"/>
      <c r="F566" s="97"/>
      <c r="G566" s="255"/>
      <c r="H566" s="256">
        <f t="shared" si="0"/>
        <v>0</v>
      </c>
      <c r="I566" s="77"/>
      <c r="J566" s="77"/>
      <c r="K566" s="77"/>
      <c r="L566" s="77"/>
      <c r="M566" s="77"/>
      <c r="N566" s="77"/>
      <c r="O566" s="77"/>
      <c r="P566" s="77"/>
      <c r="Q566" s="77"/>
      <c r="R566" s="77"/>
      <c r="S566" s="77"/>
      <c r="T566" s="77"/>
      <c r="U566" s="77"/>
      <c r="V566" s="77"/>
      <c r="W566" s="77"/>
      <c r="X566" s="77"/>
      <c r="Y566" s="77"/>
      <c r="Z566" s="77"/>
    </row>
    <row r="567" spans="1:26" ht="12.75" hidden="1" customHeight="1">
      <c r="A567" s="251">
        <v>564</v>
      </c>
      <c r="B567" s="97"/>
      <c r="C567" s="252"/>
      <c r="D567" s="253"/>
      <c r="E567" s="253"/>
      <c r="F567" s="97"/>
      <c r="G567" s="255"/>
      <c r="H567" s="256">
        <f t="shared" si="0"/>
        <v>0</v>
      </c>
      <c r="I567" s="77"/>
      <c r="J567" s="77"/>
      <c r="K567" s="77"/>
      <c r="L567" s="77"/>
      <c r="M567" s="77"/>
      <c r="N567" s="77"/>
      <c r="O567" s="77"/>
      <c r="P567" s="77"/>
      <c r="Q567" s="77"/>
      <c r="R567" s="77"/>
      <c r="S567" s="77"/>
      <c r="T567" s="77"/>
      <c r="U567" s="77"/>
      <c r="V567" s="77"/>
      <c r="W567" s="77"/>
      <c r="X567" s="77"/>
      <c r="Y567" s="77"/>
      <c r="Z567" s="77"/>
    </row>
    <row r="568" spans="1:26" ht="12.75" hidden="1" customHeight="1">
      <c r="A568" s="251">
        <v>565</v>
      </c>
      <c r="B568" s="97"/>
      <c r="C568" s="252"/>
      <c r="D568" s="253"/>
      <c r="E568" s="253"/>
      <c r="F568" s="97"/>
      <c r="G568" s="255"/>
      <c r="H568" s="256">
        <f t="shared" si="0"/>
        <v>0</v>
      </c>
      <c r="I568" s="77"/>
      <c r="J568" s="77"/>
      <c r="K568" s="77"/>
      <c r="L568" s="77"/>
      <c r="M568" s="77"/>
      <c r="N568" s="77"/>
      <c r="O568" s="77"/>
      <c r="P568" s="77"/>
      <c r="Q568" s="77"/>
      <c r="R568" s="77"/>
      <c r="S568" s="77"/>
      <c r="T568" s="77"/>
      <c r="U568" s="77"/>
      <c r="V568" s="77"/>
      <c r="W568" s="77"/>
      <c r="X568" s="77"/>
      <c r="Y568" s="77"/>
      <c r="Z568" s="77"/>
    </row>
    <row r="569" spans="1:26" ht="12.75" hidden="1" customHeight="1">
      <c r="A569" s="251">
        <v>566</v>
      </c>
      <c r="B569" s="97"/>
      <c r="C569" s="252"/>
      <c r="D569" s="253"/>
      <c r="E569" s="253"/>
      <c r="F569" s="97"/>
      <c r="G569" s="255"/>
      <c r="H569" s="256">
        <f t="shared" si="0"/>
        <v>0</v>
      </c>
      <c r="I569" s="77"/>
      <c r="J569" s="77"/>
      <c r="K569" s="77"/>
      <c r="L569" s="77"/>
      <c r="M569" s="77"/>
      <c r="N569" s="77"/>
      <c r="O569" s="77"/>
      <c r="P569" s="77"/>
      <c r="Q569" s="77"/>
      <c r="R569" s="77"/>
      <c r="S569" s="77"/>
      <c r="T569" s="77"/>
      <c r="U569" s="77"/>
      <c r="V569" s="77"/>
      <c r="W569" s="77"/>
      <c r="X569" s="77"/>
      <c r="Y569" s="77"/>
      <c r="Z569" s="77"/>
    </row>
    <row r="570" spans="1:26" ht="12.75" hidden="1" customHeight="1">
      <c r="A570" s="251">
        <v>567</v>
      </c>
      <c r="B570" s="97"/>
      <c r="C570" s="252"/>
      <c r="D570" s="253"/>
      <c r="E570" s="253"/>
      <c r="F570" s="97"/>
      <c r="G570" s="255"/>
      <c r="H570" s="256">
        <f t="shared" si="0"/>
        <v>0</v>
      </c>
      <c r="I570" s="77"/>
      <c r="J570" s="77"/>
      <c r="K570" s="77"/>
      <c r="L570" s="77"/>
      <c r="M570" s="77"/>
      <c r="N570" s="77"/>
      <c r="O570" s="77"/>
      <c r="P570" s="77"/>
      <c r="Q570" s="77"/>
      <c r="R570" s="77"/>
      <c r="S570" s="77"/>
      <c r="T570" s="77"/>
      <c r="U570" s="77"/>
      <c r="V570" s="77"/>
      <c r="W570" s="77"/>
      <c r="X570" s="77"/>
      <c r="Y570" s="77"/>
      <c r="Z570" s="77"/>
    </row>
    <row r="571" spans="1:26" ht="12.75" hidden="1" customHeight="1">
      <c r="A571" s="251">
        <v>568</v>
      </c>
      <c r="B571" s="97"/>
      <c r="C571" s="252"/>
      <c r="D571" s="253"/>
      <c r="E571" s="253"/>
      <c r="F571" s="97"/>
      <c r="G571" s="255"/>
      <c r="H571" s="256">
        <f t="shared" si="0"/>
        <v>0</v>
      </c>
      <c r="I571" s="77"/>
      <c r="J571" s="77"/>
      <c r="K571" s="77"/>
      <c r="L571" s="77"/>
      <c r="M571" s="77"/>
      <c r="N571" s="77"/>
      <c r="O571" s="77"/>
      <c r="P571" s="77"/>
      <c r="Q571" s="77"/>
      <c r="R571" s="77"/>
      <c r="S571" s="77"/>
      <c r="T571" s="77"/>
      <c r="U571" s="77"/>
      <c r="V571" s="77"/>
      <c r="W571" s="77"/>
      <c r="X571" s="77"/>
      <c r="Y571" s="77"/>
      <c r="Z571" s="77"/>
    </row>
    <row r="572" spans="1:26" ht="12.75" hidden="1" customHeight="1">
      <c r="A572" s="251">
        <v>569</v>
      </c>
      <c r="B572" s="97"/>
      <c r="C572" s="252"/>
      <c r="D572" s="253"/>
      <c r="E572" s="253"/>
      <c r="F572" s="97"/>
      <c r="G572" s="255"/>
      <c r="H572" s="256">
        <f t="shared" si="0"/>
        <v>0</v>
      </c>
      <c r="I572" s="77"/>
      <c r="J572" s="77"/>
      <c r="K572" s="77"/>
      <c r="L572" s="77"/>
      <c r="M572" s="77"/>
      <c r="N572" s="77"/>
      <c r="O572" s="77"/>
      <c r="P572" s="77"/>
      <c r="Q572" s="77"/>
      <c r="R572" s="77"/>
      <c r="S572" s="77"/>
      <c r="T572" s="77"/>
      <c r="U572" s="77"/>
      <c r="V572" s="77"/>
      <c r="W572" s="77"/>
      <c r="X572" s="77"/>
      <c r="Y572" s="77"/>
      <c r="Z572" s="77"/>
    </row>
    <row r="573" spans="1:26" ht="12.75" hidden="1" customHeight="1">
      <c r="A573" s="251">
        <v>570</v>
      </c>
      <c r="B573" s="97"/>
      <c r="C573" s="252"/>
      <c r="D573" s="253"/>
      <c r="E573" s="253"/>
      <c r="F573" s="97"/>
      <c r="G573" s="255"/>
      <c r="H573" s="256">
        <f t="shared" si="0"/>
        <v>0</v>
      </c>
      <c r="I573" s="77"/>
      <c r="J573" s="77"/>
      <c r="K573" s="77"/>
      <c r="L573" s="77"/>
      <c r="M573" s="77"/>
      <c r="N573" s="77"/>
      <c r="O573" s="77"/>
      <c r="P573" s="77"/>
      <c r="Q573" s="77"/>
      <c r="R573" s="77"/>
      <c r="S573" s="77"/>
      <c r="T573" s="77"/>
      <c r="U573" s="77"/>
      <c r="V573" s="77"/>
      <c r="W573" s="77"/>
      <c r="X573" s="77"/>
      <c r="Y573" s="77"/>
      <c r="Z573" s="77"/>
    </row>
    <row r="574" spans="1:26" ht="12.75" hidden="1" customHeight="1">
      <c r="A574" s="251">
        <v>571</v>
      </c>
      <c r="B574" s="97"/>
      <c r="C574" s="252"/>
      <c r="D574" s="253"/>
      <c r="E574" s="253"/>
      <c r="F574" s="97"/>
      <c r="G574" s="255"/>
      <c r="H574" s="256">
        <f t="shared" si="0"/>
        <v>0</v>
      </c>
      <c r="I574" s="77"/>
      <c r="J574" s="77"/>
      <c r="K574" s="77"/>
      <c r="L574" s="77"/>
      <c r="M574" s="77"/>
      <c r="N574" s="77"/>
      <c r="O574" s="77"/>
      <c r="P574" s="77"/>
      <c r="Q574" s="77"/>
      <c r="R574" s="77"/>
      <c r="S574" s="77"/>
      <c r="T574" s="77"/>
      <c r="U574" s="77"/>
      <c r="V574" s="77"/>
      <c r="W574" s="77"/>
      <c r="X574" s="77"/>
      <c r="Y574" s="77"/>
      <c r="Z574" s="77"/>
    </row>
    <row r="575" spans="1:26" ht="12.75" hidden="1" customHeight="1">
      <c r="A575" s="251">
        <v>572</v>
      </c>
      <c r="B575" s="97"/>
      <c r="C575" s="252"/>
      <c r="D575" s="253"/>
      <c r="E575" s="253"/>
      <c r="F575" s="97"/>
      <c r="G575" s="255"/>
      <c r="H575" s="256">
        <f t="shared" si="0"/>
        <v>0</v>
      </c>
      <c r="I575" s="77"/>
      <c r="J575" s="77"/>
      <c r="K575" s="77"/>
      <c r="L575" s="77"/>
      <c r="M575" s="77"/>
      <c r="N575" s="77"/>
      <c r="O575" s="77"/>
      <c r="P575" s="77"/>
      <c r="Q575" s="77"/>
      <c r="R575" s="77"/>
      <c r="S575" s="77"/>
      <c r="T575" s="77"/>
      <c r="U575" s="77"/>
      <c r="V575" s="77"/>
      <c r="W575" s="77"/>
      <c r="X575" s="77"/>
      <c r="Y575" s="77"/>
      <c r="Z575" s="77"/>
    </row>
    <row r="576" spans="1:26" ht="12.75" hidden="1" customHeight="1">
      <c r="A576" s="251">
        <v>573</v>
      </c>
      <c r="B576" s="97"/>
      <c r="C576" s="252"/>
      <c r="D576" s="253"/>
      <c r="E576" s="253"/>
      <c r="F576" s="97"/>
      <c r="G576" s="255"/>
      <c r="H576" s="256">
        <f t="shared" si="0"/>
        <v>0</v>
      </c>
      <c r="I576" s="77"/>
      <c r="J576" s="77"/>
      <c r="K576" s="77"/>
      <c r="L576" s="77"/>
      <c r="M576" s="77"/>
      <c r="N576" s="77"/>
      <c r="O576" s="77"/>
      <c r="P576" s="77"/>
      <c r="Q576" s="77"/>
      <c r="R576" s="77"/>
      <c r="S576" s="77"/>
      <c r="T576" s="77"/>
      <c r="U576" s="77"/>
      <c r="V576" s="77"/>
      <c r="W576" s="77"/>
      <c r="X576" s="77"/>
      <c r="Y576" s="77"/>
      <c r="Z576" s="77"/>
    </row>
    <row r="577" spans="1:26" ht="12.75" hidden="1" customHeight="1">
      <c r="A577" s="251">
        <v>574</v>
      </c>
      <c r="B577" s="97"/>
      <c r="C577" s="252"/>
      <c r="D577" s="253"/>
      <c r="E577" s="253"/>
      <c r="F577" s="97"/>
      <c r="G577" s="255"/>
      <c r="H577" s="256">
        <f t="shared" si="0"/>
        <v>0</v>
      </c>
      <c r="I577" s="77"/>
      <c r="J577" s="77"/>
      <c r="K577" s="77"/>
      <c r="L577" s="77"/>
      <c r="M577" s="77"/>
      <c r="N577" s="77"/>
      <c r="O577" s="77"/>
      <c r="P577" s="77"/>
      <c r="Q577" s="77"/>
      <c r="R577" s="77"/>
      <c r="S577" s="77"/>
      <c r="T577" s="77"/>
      <c r="U577" s="77"/>
      <c r="V577" s="77"/>
      <c r="W577" s="77"/>
      <c r="X577" s="77"/>
      <c r="Y577" s="77"/>
      <c r="Z577" s="77"/>
    </row>
    <row r="578" spans="1:26" ht="12.75" hidden="1" customHeight="1">
      <c r="A578" s="251">
        <v>575</v>
      </c>
      <c r="B578" s="97"/>
      <c r="C578" s="252"/>
      <c r="D578" s="253"/>
      <c r="E578" s="253"/>
      <c r="F578" s="97"/>
      <c r="G578" s="255"/>
      <c r="H578" s="256">
        <f t="shared" si="0"/>
        <v>0</v>
      </c>
      <c r="I578" s="77"/>
      <c r="J578" s="77"/>
      <c r="K578" s="77"/>
      <c r="L578" s="77"/>
      <c r="M578" s="77"/>
      <c r="N578" s="77"/>
      <c r="O578" s="77"/>
      <c r="P578" s="77"/>
      <c r="Q578" s="77"/>
      <c r="R578" s="77"/>
      <c r="S578" s="77"/>
      <c r="T578" s="77"/>
      <c r="U578" s="77"/>
      <c r="V578" s="77"/>
      <c r="W578" s="77"/>
      <c r="X578" s="77"/>
      <c r="Y578" s="77"/>
      <c r="Z578" s="77"/>
    </row>
    <row r="579" spans="1:26" ht="12.75" hidden="1" customHeight="1">
      <c r="A579" s="251">
        <v>576</v>
      </c>
      <c r="B579" s="97"/>
      <c r="C579" s="252"/>
      <c r="D579" s="253"/>
      <c r="E579" s="253"/>
      <c r="F579" s="97"/>
      <c r="G579" s="255"/>
      <c r="H579" s="256">
        <f t="shared" si="0"/>
        <v>0</v>
      </c>
      <c r="I579" s="77"/>
      <c r="J579" s="77"/>
      <c r="K579" s="77"/>
      <c r="L579" s="77"/>
      <c r="M579" s="77"/>
      <c r="N579" s="77"/>
      <c r="O579" s="77"/>
      <c r="P579" s="77"/>
      <c r="Q579" s="77"/>
      <c r="R579" s="77"/>
      <c r="S579" s="77"/>
      <c r="T579" s="77"/>
      <c r="U579" s="77"/>
      <c r="V579" s="77"/>
      <c r="W579" s="77"/>
      <c r="X579" s="77"/>
      <c r="Y579" s="77"/>
      <c r="Z579" s="77"/>
    </row>
    <row r="580" spans="1:26" ht="12.75" hidden="1" customHeight="1">
      <c r="A580" s="251">
        <v>577</v>
      </c>
      <c r="B580" s="97"/>
      <c r="C580" s="252"/>
      <c r="D580" s="253"/>
      <c r="E580" s="253"/>
      <c r="F580" s="97"/>
      <c r="G580" s="255"/>
      <c r="H580" s="256">
        <f t="shared" si="0"/>
        <v>0</v>
      </c>
      <c r="I580" s="77"/>
      <c r="J580" s="77"/>
      <c r="K580" s="77"/>
      <c r="L580" s="77"/>
      <c r="M580" s="77"/>
      <c r="N580" s="77"/>
      <c r="O580" s="77"/>
      <c r="P580" s="77"/>
      <c r="Q580" s="77"/>
      <c r="R580" s="77"/>
      <c r="S580" s="77"/>
      <c r="T580" s="77"/>
      <c r="U580" s="77"/>
      <c r="V580" s="77"/>
      <c r="W580" s="77"/>
      <c r="X580" s="77"/>
      <c r="Y580" s="77"/>
      <c r="Z580" s="77"/>
    </row>
    <row r="581" spans="1:26" ht="12.75" hidden="1" customHeight="1">
      <c r="A581" s="251">
        <v>578</v>
      </c>
      <c r="B581" s="97"/>
      <c r="C581" s="252"/>
      <c r="D581" s="253"/>
      <c r="E581" s="253"/>
      <c r="F581" s="97"/>
      <c r="G581" s="255"/>
      <c r="H581" s="256">
        <f t="shared" si="0"/>
        <v>0</v>
      </c>
      <c r="I581" s="77"/>
      <c r="J581" s="77"/>
      <c r="K581" s="77"/>
      <c r="L581" s="77"/>
      <c r="M581" s="77"/>
      <c r="N581" s="77"/>
      <c r="O581" s="77"/>
      <c r="P581" s="77"/>
      <c r="Q581" s="77"/>
      <c r="R581" s="77"/>
      <c r="S581" s="77"/>
      <c r="T581" s="77"/>
      <c r="U581" s="77"/>
      <c r="V581" s="77"/>
      <c r="W581" s="77"/>
      <c r="X581" s="77"/>
      <c r="Y581" s="77"/>
      <c r="Z581" s="77"/>
    </row>
    <row r="582" spans="1:26" ht="12.75" hidden="1" customHeight="1">
      <c r="A582" s="251">
        <v>579</v>
      </c>
      <c r="B582" s="97"/>
      <c r="C582" s="252"/>
      <c r="D582" s="253"/>
      <c r="E582" s="253"/>
      <c r="F582" s="97"/>
      <c r="G582" s="255"/>
      <c r="H582" s="256">
        <f t="shared" si="0"/>
        <v>0</v>
      </c>
      <c r="I582" s="77"/>
      <c r="J582" s="77"/>
      <c r="K582" s="77"/>
      <c r="L582" s="77"/>
      <c r="M582" s="77"/>
      <c r="N582" s="77"/>
      <c r="O582" s="77"/>
      <c r="P582" s="77"/>
      <c r="Q582" s="77"/>
      <c r="R582" s="77"/>
      <c r="S582" s="77"/>
      <c r="T582" s="77"/>
      <c r="U582" s="77"/>
      <c r="V582" s="77"/>
      <c r="W582" s="77"/>
      <c r="X582" s="77"/>
      <c r="Y582" s="77"/>
      <c r="Z582" s="77"/>
    </row>
    <row r="583" spans="1:26" ht="12.75" hidden="1" customHeight="1">
      <c r="A583" s="251">
        <v>580</v>
      </c>
      <c r="B583" s="97"/>
      <c r="C583" s="252"/>
      <c r="D583" s="253"/>
      <c r="E583" s="253"/>
      <c r="F583" s="97"/>
      <c r="G583" s="255"/>
      <c r="H583" s="256">
        <f t="shared" si="0"/>
        <v>0</v>
      </c>
      <c r="I583" s="77"/>
      <c r="J583" s="77"/>
      <c r="K583" s="77"/>
      <c r="L583" s="77"/>
      <c r="M583" s="77"/>
      <c r="N583" s="77"/>
      <c r="O583" s="77"/>
      <c r="P583" s="77"/>
      <c r="Q583" s="77"/>
      <c r="R583" s="77"/>
      <c r="S583" s="77"/>
      <c r="T583" s="77"/>
      <c r="U583" s="77"/>
      <c r="V583" s="77"/>
      <c r="W583" s="77"/>
      <c r="X583" s="77"/>
      <c r="Y583" s="77"/>
      <c r="Z583" s="77"/>
    </row>
    <row r="584" spans="1:26" ht="12.75" hidden="1" customHeight="1">
      <c r="A584" s="251">
        <v>581</v>
      </c>
      <c r="B584" s="97"/>
      <c r="C584" s="252"/>
      <c r="D584" s="253"/>
      <c r="E584" s="253"/>
      <c r="F584" s="97"/>
      <c r="G584" s="255"/>
      <c r="H584" s="256">
        <f t="shared" si="0"/>
        <v>0</v>
      </c>
      <c r="I584" s="77"/>
      <c r="J584" s="77"/>
      <c r="K584" s="77"/>
      <c r="L584" s="77"/>
      <c r="M584" s="77"/>
      <c r="N584" s="77"/>
      <c r="O584" s="77"/>
      <c r="P584" s="77"/>
      <c r="Q584" s="77"/>
      <c r="R584" s="77"/>
      <c r="S584" s="77"/>
      <c r="T584" s="77"/>
      <c r="U584" s="77"/>
      <c r="V584" s="77"/>
      <c r="W584" s="77"/>
      <c r="X584" s="77"/>
      <c r="Y584" s="77"/>
      <c r="Z584" s="77"/>
    </row>
    <row r="585" spans="1:26" ht="12.75" hidden="1" customHeight="1">
      <c r="A585" s="251">
        <v>582</v>
      </c>
      <c r="B585" s="97"/>
      <c r="C585" s="252"/>
      <c r="D585" s="253"/>
      <c r="E585" s="253"/>
      <c r="F585" s="97"/>
      <c r="G585" s="255"/>
      <c r="H585" s="256">
        <f t="shared" si="0"/>
        <v>0</v>
      </c>
      <c r="I585" s="77"/>
      <c r="J585" s="77"/>
      <c r="K585" s="77"/>
      <c r="L585" s="77"/>
      <c r="M585" s="77"/>
      <c r="N585" s="77"/>
      <c r="O585" s="77"/>
      <c r="P585" s="77"/>
      <c r="Q585" s="77"/>
      <c r="R585" s="77"/>
      <c r="S585" s="77"/>
      <c r="T585" s="77"/>
      <c r="U585" s="77"/>
      <c r="V585" s="77"/>
      <c r="W585" s="77"/>
      <c r="X585" s="77"/>
      <c r="Y585" s="77"/>
      <c r="Z585" s="77"/>
    </row>
    <row r="586" spans="1:26" ht="12.75" hidden="1" customHeight="1">
      <c r="A586" s="251">
        <v>583</v>
      </c>
      <c r="B586" s="97"/>
      <c r="C586" s="252"/>
      <c r="D586" s="253"/>
      <c r="E586" s="253"/>
      <c r="F586" s="97"/>
      <c r="G586" s="255"/>
      <c r="H586" s="256">
        <f t="shared" si="0"/>
        <v>0</v>
      </c>
      <c r="I586" s="77"/>
      <c r="J586" s="77"/>
      <c r="K586" s="77"/>
      <c r="L586" s="77"/>
      <c r="M586" s="77"/>
      <c r="N586" s="77"/>
      <c r="O586" s="77"/>
      <c r="P586" s="77"/>
      <c r="Q586" s="77"/>
      <c r="R586" s="77"/>
      <c r="S586" s="77"/>
      <c r="T586" s="77"/>
      <c r="U586" s="77"/>
      <c r="V586" s="77"/>
      <c r="W586" s="77"/>
      <c r="X586" s="77"/>
      <c r="Y586" s="77"/>
      <c r="Z586" s="77"/>
    </row>
    <row r="587" spans="1:26" ht="12.75" hidden="1" customHeight="1">
      <c r="A587" s="251">
        <v>584</v>
      </c>
      <c r="B587" s="97"/>
      <c r="C587" s="252"/>
      <c r="D587" s="253"/>
      <c r="E587" s="253"/>
      <c r="F587" s="97"/>
      <c r="G587" s="255"/>
      <c r="H587" s="256">
        <f t="shared" si="0"/>
        <v>0</v>
      </c>
      <c r="I587" s="77"/>
      <c r="J587" s="77"/>
      <c r="K587" s="77"/>
      <c r="L587" s="77"/>
      <c r="M587" s="77"/>
      <c r="N587" s="77"/>
      <c r="O587" s="77"/>
      <c r="P587" s="77"/>
      <c r="Q587" s="77"/>
      <c r="R587" s="77"/>
      <c r="S587" s="77"/>
      <c r="T587" s="77"/>
      <c r="U587" s="77"/>
      <c r="V587" s="77"/>
      <c r="W587" s="77"/>
      <c r="X587" s="77"/>
      <c r="Y587" s="77"/>
      <c r="Z587" s="77"/>
    </row>
    <row r="588" spans="1:26" ht="12.75" hidden="1" customHeight="1">
      <c r="A588" s="251">
        <v>585</v>
      </c>
      <c r="B588" s="97"/>
      <c r="C588" s="252"/>
      <c r="D588" s="253"/>
      <c r="E588" s="253"/>
      <c r="F588" s="97"/>
      <c r="G588" s="255"/>
      <c r="H588" s="256">
        <f t="shared" si="0"/>
        <v>0</v>
      </c>
      <c r="I588" s="77"/>
      <c r="J588" s="77"/>
      <c r="K588" s="77"/>
      <c r="L588" s="77"/>
      <c r="M588" s="77"/>
      <c r="N588" s="77"/>
      <c r="O588" s="77"/>
      <c r="P588" s="77"/>
      <c r="Q588" s="77"/>
      <c r="R588" s="77"/>
      <c r="S588" s="77"/>
      <c r="T588" s="77"/>
      <c r="U588" s="77"/>
      <c r="V588" s="77"/>
      <c r="W588" s="77"/>
      <c r="X588" s="77"/>
      <c r="Y588" s="77"/>
      <c r="Z588" s="77"/>
    </row>
    <row r="589" spans="1:26" ht="12.75" hidden="1" customHeight="1">
      <c r="A589" s="251">
        <v>586</v>
      </c>
      <c r="B589" s="97"/>
      <c r="C589" s="252"/>
      <c r="D589" s="253"/>
      <c r="E589" s="253"/>
      <c r="F589" s="97"/>
      <c r="G589" s="255"/>
      <c r="H589" s="256">
        <f t="shared" si="0"/>
        <v>0</v>
      </c>
      <c r="I589" s="77"/>
      <c r="J589" s="77"/>
      <c r="K589" s="77"/>
      <c r="L589" s="77"/>
      <c r="M589" s="77"/>
      <c r="N589" s="77"/>
      <c r="O589" s="77"/>
      <c r="P589" s="77"/>
      <c r="Q589" s="77"/>
      <c r="R589" s="77"/>
      <c r="S589" s="77"/>
      <c r="T589" s="77"/>
      <c r="U589" s="77"/>
      <c r="V589" s="77"/>
      <c r="W589" s="77"/>
      <c r="X589" s="77"/>
      <c r="Y589" s="77"/>
      <c r="Z589" s="77"/>
    </row>
    <row r="590" spans="1:26" ht="12.75" hidden="1" customHeight="1">
      <c r="A590" s="251">
        <v>587</v>
      </c>
      <c r="B590" s="97"/>
      <c r="C590" s="252"/>
      <c r="D590" s="253"/>
      <c r="E590" s="253"/>
      <c r="F590" s="97"/>
      <c r="G590" s="255"/>
      <c r="H590" s="256">
        <f t="shared" si="0"/>
        <v>0</v>
      </c>
      <c r="I590" s="77"/>
      <c r="J590" s="77"/>
      <c r="K590" s="77"/>
      <c r="L590" s="77"/>
      <c r="M590" s="77"/>
      <c r="N590" s="77"/>
      <c r="O590" s="77"/>
      <c r="P590" s="77"/>
      <c r="Q590" s="77"/>
      <c r="R590" s="77"/>
      <c r="S590" s="77"/>
      <c r="T590" s="77"/>
      <c r="U590" s="77"/>
      <c r="V590" s="77"/>
      <c r="W590" s="77"/>
      <c r="X590" s="77"/>
      <c r="Y590" s="77"/>
      <c r="Z590" s="77"/>
    </row>
    <row r="591" spans="1:26" ht="12.75" hidden="1" customHeight="1">
      <c r="A591" s="251">
        <v>588</v>
      </c>
      <c r="B591" s="97"/>
      <c r="C591" s="252"/>
      <c r="D591" s="253"/>
      <c r="E591" s="253"/>
      <c r="F591" s="97"/>
      <c r="G591" s="255"/>
      <c r="H591" s="256">
        <f t="shared" si="0"/>
        <v>0</v>
      </c>
      <c r="I591" s="77"/>
      <c r="J591" s="77"/>
      <c r="K591" s="77"/>
      <c r="L591" s="77"/>
      <c r="M591" s="77"/>
      <c r="N591" s="77"/>
      <c r="O591" s="77"/>
      <c r="P591" s="77"/>
      <c r="Q591" s="77"/>
      <c r="R591" s="77"/>
      <c r="S591" s="77"/>
      <c r="T591" s="77"/>
      <c r="U591" s="77"/>
      <c r="V591" s="77"/>
      <c r="W591" s="77"/>
      <c r="X591" s="77"/>
      <c r="Y591" s="77"/>
      <c r="Z591" s="77"/>
    </row>
    <row r="592" spans="1:26" ht="12.75" hidden="1" customHeight="1">
      <c r="A592" s="251">
        <v>589</v>
      </c>
      <c r="B592" s="97"/>
      <c r="C592" s="252"/>
      <c r="D592" s="253"/>
      <c r="E592" s="253"/>
      <c r="F592" s="97"/>
      <c r="G592" s="255"/>
      <c r="H592" s="256">
        <f t="shared" si="0"/>
        <v>0</v>
      </c>
      <c r="I592" s="77"/>
      <c r="J592" s="77"/>
      <c r="K592" s="77"/>
      <c r="L592" s="77"/>
      <c r="M592" s="77"/>
      <c r="N592" s="77"/>
      <c r="O592" s="77"/>
      <c r="P592" s="77"/>
      <c r="Q592" s="77"/>
      <c r="R592" s="77"/>
      <c r="S592" s="77"/>
      <c r="T592" s="77"/>
      <c r="U592" s="77"/>
      <c r="V592" s="77"/>
      <c r="W592" s="77"/>
      <c r="X592" s="77"/>
      <c r="Y592" s="77"/>
      <c r="Z592" s="77"/>
    </row>
    <row r="593" spans="1:26" ht="12.75" hidden="1" customHeight="1">
      <c r="A593" s="251">
        <v>590</v>
      </c>
      <c r="B593" s="97"/>
      <c r="C593" s="252"/>
      <c r="D593" s="253"/>
      <c r="E593" s="253"/>
      <c r="F593" s="97"/>
      <c r="G593" s="255"/>
      <c r="H593" s="256">
        <f t="shared" si="0"/>
        <v>0</v>
      </c>
      <c r="I593" s="77"/>
      <c r="J593" s="77"/>
      <c r="K593" s="77"/>
      <c r="L593" s="77"/>
      <c r="M593" s="77"/>
      <c r="N593" s="77"/>
      <c r="O593" s="77"/>
      <c r="P593" s="77"/>
      <c r="Q593" s="77"/>
      <c r="R593" s="77"/>
      <c r="S593" s="77"/>
      <c r="T593" s="77"/>
      <c r="U593" s="77"/>
      <c r="V593" s="77"/>
      <c r="W593" s="77"/>
      <c r="X593" s="77"/>
      <c r="Y593" s="77"/>
      <c r="Z593" s="77"/>
    </row>
    <row r="594" spans="1:26" ht="12.75" hidden="1" customHeight="1">
      <c r="A594" s="251">
        <v>591</v>
      </c>
      <c r="B594" s="97"/>
      <c r="C594" s="252"/>
      <c r="D594" s="253"/>
      <c r="E594" s="253"/>
      <c r="F594" s="97"/>
      <c r="G594" s="255"/>
      <c r="H594" s="256">
        <f t="shared" si="0"/>
        <v>0</v>
      </c>
      <c r="I594" s="77"/>
      <c r="J594" s="77"/>
      <c r="K594" s="77"/>
      <c r="L594" s="77"/>
      <c r="M594" s="77"/>
      <c r="N594" s="77"/>
      <c r="O594" s="77"/>
      <c r="P594" s="77"/>
      <c r="Q594" s="77"/>
      <c r="R594" s="77"/>
      <c r="S594" s="77"/>
      <c r="T594" s="77"/>
      <c r="U594" s="77"/>
      <c r="V594" s="77"/>
      <c r="W594" s="77"/>
      <c r="X594" s="77"/>
      <c r="Y594" s="77"/>
      <c r="Z594" s="77"/>
    </row>
    <row r="595" spans="1:26" ht="12.75" hidden="1" customHeight="1">
      <c r="A595" s="251">
        <v>592</v>
      </c>
      <c r="B595" s="97"/>
      <c r="C595" s="252"/>
      <c r="D595" s="253"/>
      <c r="E595" s="253"/>
      <c r="F595" s="97"/>
      <c r="G595" s="255"/>
      <c r="H595" s="256">
        <f t="shared" si="0"/>
        <v>0</v>
      </c>
      <c r="I595" s="77"/>
      <c r="J595" s="77"/>
      <c r="K595" s="77"/>
      <c r="L595" s="77"/>
      <c r="M595" s="77"/>
      <c r="N595" s="77"/>
      <c r="O595" s="77"/>
      <c r="P595" s="77"/>
      <c r="Q595" s="77"/>
      <c r="R595" s="77"/>
      <c r="S595" s="77"/>
      <c r="T595" s="77"/>
      <c r="U595" s="77"/>
      <c r="V595" s="77"/>
      <c r="W595" s="77"/>
      <c r="X595" s="77"/>
      <c r="Y595" s="77"/>
      <c r="Z595" s="77"/>
    </row>
    <row r="596" spans="1:26" ht="12.75" hidden="1" customHeight="1">
      <c r="A596" s="251">
        <v>593</v>
      </c>
      <c r="B596" s="97"/>
      <c r="C596" s="252"/>
      <c r="D596" s="253"/>
      <c r="E596" s="253"/>
      <c r="F596" s="97"/>
      <c r="G596" s="255"/>
      <c r="H596" s="256">
        <f t="shared" si="0"/>
        <v>0</v>
      </c>
      <c r="I596" s="77"/>
      <c r="J596" s="77"/>
      <c r="K596" s="77"/>
      <c r="L596" s="77"/>
      <c r="M596" s="77"/>
      <c r="N596" s="77"/>
      <c r="O596" s="77"/>
      <c r="P596" s="77"/>
      <c r="Q596" s="77"/>
      <c r="R596" s="77"/>
      <c r="S596" s="77"/>
      <c r="T596" s="77"/>
      <c r="U596" s="77"/>
      <c r="V596" s="77"/>
      <c r="W596" s="77"/>
      <c r="X596" s="77"/>
      <c r="Y596" s="77"/>
      <c r="Z596" s="77"/>
    </row>
    <row r="597" spans="1:26" ht="12.75" hidden="1" customHeight="1">
      <c r="A597" s="251">
        <v>594</v>
      </c>
      <c r="B597" s="97"/>
      <c r="C597" s="252"/>
      <c r="D597" s="253"/>
      <c r="E597" s="253"/>
      <c r="F597" s="97"/>
      <c r="G597" s="255"/>
      <c r="H597" s="256">
        <f t="shared" si="0"/>
        <v>0</v>
      </c>
      <c r="I597" s="77"/>
      <c r="J597" s="77"/>
      <c r="K597" s="77"/>
      <c r="L597" s="77"/>
      <c r="M597" s="77"/>
      <c r="N597" s="77"/>
      <c r="O597" s="77"/>
      <c r="P597" s="77"/>
      <c r="Q597" s="77"/>
      <c r="R597" s="77"/>
      <c r="S597" s="77"/>
      <c r="T597" s="77"/>
      <c r="U597" s="77"/>
      <c r="V597" s="77"/>
      <c r="W597" s="77"/>
      <c r="X597" s="77"/>
      <c r="Y597" s="77"/>
      <c r="Z597" s="77"/>
    </row>
    <row r="598" spans="1:26" ht="12.75" hidden="1" customHeight="1">
      <c r="A598" s="251">
        <v>595</v>
      </c>
      <c r="B598" s="97"/>
      <c r="C598" s="252"/>
      <c r="D598" s="253"/>
      <c r="E598" s="253"/>
      <c r="F598" s="97"/>
      <c r="G598" s="255"/>
      <c r="H598" s="256">
        <f t="shared" si="0"/>
        <v>0</v>
      </c>
      <c r="I598" s="77"/>
      <c r="J598" s="77"/>
      <c r="K598" s="77"/>
      <c r="L598" s="77"/>
      <c r="M598" s="77"/>
      <c r="N598" s="77"/>
      <c r="O598" s="77"/>
      <c r="P598" s="77"/>
      <c r="Q598" s="77"/>
      <c r="R598" s="77"/>
      <c r="S598" s="77"/>
      <c r="T598" s="77"/>
      <c r="U598" s="77"/>
      <c r="V598" s="77"/>
      <c r="W598" s="77"/>
      <c r="X598" s="77"/>
      <c r="Y598" s="77"/>
      <c r="Z598" s="77"/>
    </row>
    <row r="599" spans="1:26" ht="12.75" hidden="1" customHeight="1">
      <c r="A599" s="251">
        <v>596</v>
      </c>
      <c r="B599" s="97"/>
      <c r="C599" s="252"/>
      <c r="D599" s="253"/>
      <c r="E599" s="253"/>
      <c r="F599" s="97"/>
      <c r="G599" s="255"/>
      <c r="H599" s="256">
        <f t="shared" si="0"/>
        <v>0</v>
      </c>
      <c r="I599" s="77"/>
      <c r="J599" s="77"/>
      <c r="K599" s="77"/>
      <c r="L599" s="77"/>
      <c r="M599" s="77"/>
      <c r="N599" s="77"/>
      <c r="O599" s="77"/>
      <c r="P599" s="77"/>
      <c r="Q599" s="77"/>
      <c r="R599" s="77"/>
      <c r="S599" s="77"/>
      <c r="T599" s="77"/>
      <c r="U599" s="77"/>
      <c r="V599" s="77"/>
      <c r="W599" s="77"/>
      <c r="X599" s="77"/>
      <c r="Y599" s="77"/>
      <c r="Z599" s="77"/>
    </row>
    <row r="600" spans="1:26" ht="12.75" hidden="1" customHeight="1">
      <c r="A600" s="251">
        <v>597</v>
      </c>
      <c r="B600" s="97"/>
      <c r="C600" s="252"/>
      <c r="D600" s="253"/>
      <c r="E600" s="253"/>
      <c r="F600" s="97"/>
      <c r="G600" s="255"/>
      <c r="H600" s="256">
        <f t="shared" si="0"/>
        <v>0</v>
      </c>
      <c r="I600" s="77"/>
      <c r="J600" s="77"/>
      <c r="K600" s="77"/>
      <c r="L600" s="77"/>
      <c r="M600" s="77"/>
      <c r="N600" s="77"/>
      <c r="O600" s="77"/>
      <c r="P600" s="77"/>
      <c r="Q600" s="77"/>
      <c r="R600" s="77"/>
      <c r="S600" s="77"/>
      <c r="T600" s="77"/>
      <c r="U600" s="77"/>
      <c r="V600" s="77"/>
      <c r="W600" s="77"/>
      <c r="X600" s="77"/>
      <c r="Y600" s="77"/>
      <c r="Z600" s="77"/>
    </row>
    <row r="601" spans="1:26" ht="12.75" hidden="1" customHeight="1">
      <c r="A601" s="251">
        <v>598</v>
      </c>
      <c r="B601" s="97"/>
      <c r="C601" s="252"/>
      <c r="D601" s="253"/>
      <c r="E601" s="253"/>
      <c r="F601" s="97"/>
      <c r="G601" s="255"/>
      <c r="H601" s="256">
        <f t="shared" si="0"/>
        <v>0</v>
      </c>
      <c r="I601" s="77"/>
      <c r="J601" s="77"/>
      <c r="K601" s="77"/>
      <c r="L601" s="77"/>
      <c r="M601" s="77"/>
      <c r="N601" s="77"/>
      <c r="O601" s="77"/>
      <c r="P601" s="77"/>
      <c r="Q601" s="77"/>
      <c r="R601" s="77"/>
      <c r="S601" s="77"/>
      <c r="T601" s="77"/>
      <c r="U601" s="77"/>
      <c r="V601" s="77"/>
      <c r="W601" s="77"/>
      <c r="X601" s="77"/>
      <c r="Y601" s="77"/>
      <c r="Z601" s="77"/>
    </row>
    <row r="602" spans="1:26" ht="12.75" hidden="1" customHeight="1">
      <c r="A602" s="251">
        <v>599</v>
      </c>
      <c r="B602" s="97"/>
      <c r="C602" s="252"/>
      <c r="D602" s="253"/>
      <c r="E602" s="253"/>
      <c r="F602" s="97"/>
      <c r="G602" s="255"/>
      <c r="H602" s="256">
        <f t="shared" si="0"/>
        <v>0</v>
      </c>
      <c r="I602" s="77"/>
      <c r="J602" s="77"/>
      <c r="K602" s="77"/>
      <c r="L602" s="77"/>
      <c r="M602" s="77"/>
      <c r="N602" s="77"/>
      <c r="O602" s="77"/>
      <c r="P602" s="77"/>
      <c r="Q602" s="77"/>
      <c r="R602" s="77"/>
      <c r="S602" s="77"/>
      <c r="T602" s="77"/>
      <c r="U602" s="77"/>
      <c r="V602" s="77"/>
      <c r="W602" s="77"/>
      <c r="X602" s="77"/>
      <c r="Y602" s="77"/>
      <c r="Z602" s="77"/>
    </row>
    <row r="603" spans="1:26" ht="12.75" hidden="1" customHeight="1">
      <c r="A603" s="251">
        <v>600</v>
      </c>
      <c r="B603" s="97"/>
      <c r="C603" s="252"/>
      <c r="D603" s="253"/>
      <c r="E603" s="253"/>
      <c r="F603" s="97"/>
      <c r="G603" s="255"/>
      <c r="H603" s="256">
        <f t="shared" si="0"/>
        <v>0</v>
      </c>
      <c r="I603" s="77"/>
      <c r="J603" s="77"/>
      <c r="K603" s="77"/>
      <c r="L603" s="77"/>
      <c r="M603" s="77"/>
      <c r="N603" s="77"/>
      <c r="O603" s="77"/>
      <c r="P603" s="77"/>
      <c r="Q603" s="77"/>
      <c r="R603" s="77"/>
      <c r="S603" s="77"/>
      <c r="T603" s="77"/>
      <c r="U603" s="77"/>
      <c r="V603" s="77"/>
      <c r="W603" s="77"/>
      <c r="X603" s="77"/>
      <c r="Y603" s="77"/>
      <c r="Z603" s="77"/>
    </row>
    <row r="604" spans="1:26" ht="12.75" hidden="1" customHeight="1">
      <c r="A604" s="251">
        <v>601</v>
      </c>
      <c r="B604" s="97"/>
      <c r="C604" s="252"/>
      <c r="D604" s="253"/>
      <c r="E604" s="253"/>
      <c r="F604" s="97"/>
      <c r="G604" s="255"/>
      <c r="H604" s="256">
        <f t="shared" si="0"/>
        <v>0</v>
      </c>
      <c r="I604" s="77"/>
      <c r="J604" s="77"/>
      <c r="K604" s="77"/>
      <c r="L604" s="77"/>
      <c r="M604" s="77"/>
      <c r="N604" s="77"/>
      <c r="O604" s="77"/>
      <c r="P604" s="77"/>
      <c r="Q604" s="77"/>
      <c r="R604" s="77"/>
      <c r="S604" s="77"/>
      <c r="T604" s="77"/>
      <c r="U604" s="77"/>
      <c r="V604" s="77"/>
      <c r="W604" s="77"/>
      <c r="X604" s="77"/>
      <c r="Y604" s="77"/>
      <c r="Z604" s="77"/>
    </row>
    <row r="605" spans="1:26" ht="12.75" hidden="1" customHeight="1">
      <c r="A605" s="251">
        <v>602</v>
      </c>
      <c r="B605" s="97"/>
      <c r="C605" s="252"/>
      <c r="D605" s="253"/>
      <c r="E605" s="253"/>
      <c r="F605" s="97"/>
      <c r="G605" s="255"/>
      <c r="H605" s="256">
        <f t="shared" si="0"/>
        <v>0</v>
      </c>
      <c r="I605" s="77"/>
      <c r="J605" s="77"/>
      <c r="K605" s="77"/>
      <c r="L605" s="77"/>
      <c r="M605" s="77"/>
      <c r="N605" s="77"/>
      <c r="O605" s="77"/>
      <c r="P605" s="77"/>
      <c r="Q605" s="77"/>
      <c r="R605" s="77"/>
      <c r="S605" s="77"/>
      <c r="T605" s="77"/>
      <c r="U605" s="77"/>
      <c r="V605" s="77"/>
      <c r="W605" s="77"/>
      <c r="X605" s="77"/>
      <c r="Y605" s="77"/>
      <c r="Z605" s="77"/>
    </row>
    <row r="606" spans="1:26" ht="12.75" hidden="1" customHeight="1">
      <c r="A606" s="251">
        <v>603</v>
      </c>
      <c r="B606" s="97"/>
      <c r="C606" s="252"/>
      <c r="D606" s="253"/>
      <c r="E606" s="253"/>
      <c r="F606" s="97"/>
      <c r="G606" s="255"/>
      <c r="H606" s="256">
        <f t="shared" si="0"/>
        <v>0</v>
      </c>
      <c r="I606" s="77"/>
      <c r="J606" s="77"/>
      <c r="K606" s="77"/>
      <c r="L606" s="77"/>
      <c r="M606" s="77"/>
      <c r="N606" s="77"/>
      <c r="O606" s="77"/>
      <c r="P606" s="77"/>
      <c r="Q606" s="77"/>
      <c r="R606" s="77"/>
      <c r="S606" s="77"/>
      <c r="T606" s="77"/>
      <c r="U606" s="77"/>
      <c r="V606" s="77"/>
      <c r="W606" s="77"/>
      <c r="X606" s="77"/>
      <c r="Y606" s="77"/>
      <c r="Z606" s="77"/>
    </row>
    <row r="607" spans="1:26" ht="12.75" hidden="1" customHeight="1">
      <c r="A607" s="251">
        <v>604</v>
      </c>
      <c r="B607" s="97"/>
      <c r="C607" s="252"/>
      <c r="D607" s="253"/>
      <c r="E607" s="253"/>
      <c r="F607" s="97"/>
      <c r="G607" s="255"/>
      <c r="H607" s="256">
        <f t="shared" si="0"/>
        <v>0</v>
      </c>
      <c r="I607" s="77"/>
      <c r="J607" s="77"/>
      <c r="K607" s="77"/>
      <c r="L607" s="77"/>
      <c r="M607" s="77"/>
      <c r="N607" s="77"/>
      <c r="O607" s="77"/>
      <c r="P607" s="77"/>
      <c r="Q607" s="77"/>
      <c r="R607" s="77"/>
      <c r="S607" s="77"/>
      <c r="T607" s="77"/>
      <c r="U607" s="77"/>
      <c r="V607" s="77"/>
      <c r="W607" s="77"/>
      <c r="X607" s="77"/>
      <c r="Y607" s="77"/>
      <c r="Z607" s="77"/>
    </row>
    <row r="608" spans="1:26" ht="12.75" hidden="1" customHeight="1">
      <c r="A608" s="251">
        <v>605</v>
      </c>
      <c r="B608" s="97"/>
      <c r="C608" s="252"/>
      <c r="D608" s="253"/>
      <c r="E608" s="253"/>
      <c r="F608" s="97"/>
      <c r="G608" s="255"/>
      <c r="H608" s="256">
        <f t="shared" si="0"/>
        <v>0</v>
      </c>
      <c r="I608" s="77"/>
      <c r="J608" s="77"/>
      <c r="K608" s="77"/>
      <c r="L608" s="77"/>
      <c r="M608" s="77"/>
      <c r="N608" s="77"/>
      <c r="O608" s="77"/>
      <c r="P608" s="77"/>
      <c r="Q608" s="77"/>
      <c r="R608" s="77"/>
      <c r="S608" s="77"/>
      <c r="T608" s="77"/>
      <c r="U608" s="77"/>
      <c r="V608" s="77"/>
      <c r="W608" s="77"/>
      <c r="X608" s="77"/>
      <c r="Y608" s="77"/>
      <c r="Z608" s="77"/>
    </row>
    <row r="609" spans="1:26" ht="12.75" hidden="1" customHeight="1">
      <c r="A609" s="251">
        <v>606</v>
      </c>
      <c r="B609" s="97"/>
      <c r="C609" s="252"/>
      <c r="D609" s="253"/>
      <c r="E609" s="253"/>
      <c r="F609" s="97"/>
      <c r="G609" s="255"/>
      <c r="H609" s="256">
        <f t="shared" si="0"/>
        <v>0</v>
      </c>
      <c r="I609" s="77"/>
      <c r="J609" s="77"/>
      <c r="K609" s="77"/>
      <c r="L609" s="77"/>
      <c r="M609" s="77"/>
      <c r="N609" s="77"/>
      <c r="O609" s="77"/>
      <c r="P609" s="77"/>
      <c r="Q609" s="77"/>
      <c r="R609" s="77"/>
      <c r="S609" s="77"/>
      <c r="T609" s="77"/>
      <c r="U609" s="77"/>
      <c r="V609" s="77"/>
      <c r="W609" s="77"/>
      <c r="X609" s="77"/>
      <c r="Y609" s="77"/>
      <c r="Z609" s="77"/>
    </row>
    <row r="610" spans="1:26" ht="12.75" hidden="1" customHeight="1">
      <c r="A610" s="251">
        <v>607</v>
      </c>
      <c r="B610" s="97"/>
      <c r="C610" s="252"/>
      <c r="D610" s="253"/>
      <c r="E610" s="253"/>
      <c r="F610" s="97"/>
      <c r="G610" s="255"/>
      <c r="H610" s="256">
        <f t="shared" si="0"/>
        <v>0</v>
      </c>
      <c r="I610" s="77"/>
      <c r="J610" s="77"/>
      <c r="K610" s="77"/>
      <c r="L610" s="77"/>
      <c r="M610" s="77"/>
      <c r="N610" s="77"/>
      <c r="O610" s="77"/>
      <c r="P610" s="77"/>
      <c r="Q610" s="77"/>
      <c r="R610" s="77"/>
      <c r="S610" s="77"/>
      <c r="T610" s="77"/>
      <c r="U610" s="77"/>
      <c r="V610" s="77"/>
      <c r="W610" s="77"/>
      <c r="X610" s="77"/>
      <c r="Y610" s="77"/>
      <c r="Z610" s="77"/>
    </row>
    <row r="611" spans="1:26" ht="12.75" hidden="1" customHeight="1">
      <c r="A611" s="251">
        <v>608</v>
      </c>
      <c r="B611" s="97"/>
      <c r="C611" s="252"/>
      <c r="D611" s="253"/>
      <c r="E611" s="253"/>
      <c r="F611" s="97"/>
      <c r="G611" s="255"/>
      <c r="H611" s="256">
        <f t="shared" si="0"/>
        <v>0</v>
      </c>
      <c r="I611" s="77"/>
      <c r="J611" s="77"/>
      <c r="K611" s="77"/>
      <c r="L611" s="77"/>
      <c r="M611" s="77"/>
      <c r="N611" s="77"/>
      <c r="O611" s="77"/>
      <c r="P611" s="77"/>
      <c r="Q611" s="77"/>
      <c r="R611" s="77"/>
      <c r="S611" s="77"/>
      <c r="T611" s="77"/>
      <c r="U611" s="77"/>
      <c r="V611" s="77"/>
      <c r="W611" s="77"/>
      <c r="X611" s="77"/>
      <c r="Y611" s="77"/>
      <c r="Z611" s="77"/>
    </row>
    <row r="612" spans="1:26" ht="12.75" hidden="1" customHeight="1">
      <c r="A612" s="251">
        <v>609</v>
      </c>
      <c r="B612" s="97"/>
      <c r="C612" s="252"/>
      <c r="D612" s="253"/>
      <c r="E612" s="253"/>
      <c r="F612" s="97"/>
      <c r="G612" s="255"/>
      <c r="H612" s="256">
        <f t="shared" si="0"/>
        <v>0</v>
      </c>
      <c r="I612" s="77"/>
      <c r="J612" s="77"/>
      <c r="K612" s="77"/>
      <c r="L612" s="77"/>
      <c r="M612" s="77"/>
      <c r="N612" s="77"/>
      <c r="O612" s="77"/>
      <c r="P612" s="77"/>
      <c r="Q612" s="77"/>
      <c r="R612" s="77"/>
      <c r="S612" s="77"/>
      <c r="T612" s="77"/>
      <c r="U612" s="77"/>
      <c r="V612" s="77"/>
      <c r="W612" s="77"/>
      <c r="X612" s="77"/>
      <c r="Y612" s="77"/>
      <c r="Z612" s="77"/>
    </row>
    <row r="613" spans="1:26" ht="12.75" hidden="1" customHeight="1">
      <c r="A613" s="251">
        <v>610</v>
      </c>
      <c r="B613" s="97"/>
      <c r="C613" s="252"/>
      <c r="D613" s="253"/>
      <c r="E613" s="253"/>
      <c r="F613" s="97"/>
      <c r="G613" s="255"/>
      <c r="H613" s="256">
        <f t="shared" si="0"/>
        <v>0</v>
      </c>
      <c r="I613" s="77"/>
      <c r="J613" s="77"/>
      <c r="K613" s="77"/>
      <c r="L613" s="77"/>
      <c r="M613" s="77"/>
      <c r="N613" s="77"/>
      <c r="O613" s="77"/>
      <c r="P613" s="77"/>
      <c r="Q613" s="77"/>
      <c r="R613" s="77"/>
      <c r="S613" s="77"/>
      <c r="T613" s="77"/>
      <c r="U613" s="77"/>
      <c r="V613" s="77"/>
      <c r="W613" s="77"/>
      <c r="X613" s="77"/>
      <c r="Y613" s="77"/>
      <c r="Z613" s="77"/>
    </row>
    <row r="614" spans="1:26" ht="12.75" hidden="1" customHeight="1">
      <c r="A614" s="251">
        <v>611</v>
      </c>
      <c r="B614" s="97"/>
      <c r="C614" s="252"/>
      <c r="D614" s="253"/>
      <c r="E614" s="253"/>
      <c r="F614" s="97"/>
      <c r="G614" s="255"/>
      <c r="H614" s="256">
        <f t="shared" si="0"/>
        <v>0</v>
      </c>
      <c r="I614" s="77"/>
      <c r="J614" s="77"/>
      <c r="K614" s="77"/>
      <c r="L614" s="77"/>
      <c r="M614" s="77"/>
      <c r="N614" s="77"/>
      <c r="O614" s="77"/>
      <c r="P614" s="77"/>
      <c r="Q614" s="77"/>
      <c r="R614" s="77"/>
      <c r="S614" s="77"/>
      <c r="T614" s="77"/>
      <c r="U614" s="77"/>
      <c r="V614" s="77"/>
      <c r="W614" s="77"/>
      <c r="X614" s="77"/>
      <c r="Y614" s="77"/>
      <c r="Z614" s="77"/>
    </row>
    <row r="615" spans="1:26" ht="12.75" hidden="1" customHeight="1">
      <c r="A615" s="251">
        <v>612</v>
      </c>
      <c r="B615" s="97"/>
      <c r="C615" s="252"/>
      <c r="D615" s="253"/>
      <c r="E615" s="253"/>
      <c r="F615" s="97"/>
      <c r="G615" s="255"/>
      <c r="H615" s="256">
        <f t="shared" si="0"/>
        <v>0</v>
      </c>
      <c r="I615" s="77"/>
      <c r="J615" s="77"/>
      <c r="K615" s="77"/>
      <c r="L615" s="77"/>
      <c r="M615" s="77"/>
      <c r="N615" s="77"/>
      <c r="O615" s="77"/>
      <c r="P615" s="77"/>
      <c r="Q615" s="77"/>
      <c r="R615" s="77"/>
      <c r="S615" s="77"/>
      <c r="T615" s="77"/>
      <c r="U615" s="77"/>
      <c r="V615" s="77"/>
      <c r="W615" s="77"/>
      <c r="X615" s="77"/>
      <c r="Y615" s="77"/>
      <c r="Z615" s="77"/>
    </row>
    <row r="616" spans="1:26" ht="12.75" hidden="1" customHeight="1">
      <c r="A616" s="251">
        <v>613</v>
      </c>
      <c r="B616" s="97"/>
      <c r="C616" s="252"/>
      <c r="D616" s="253"/>
      <c r="E616" s="253"/>
      <c r="F616" s="97"/>
      <c r="G616" s="255"/>
      <c r="H616" s="256">
        <f t="shared" si="0"/>
        <v>0</v>
      </c>
      <c r="I616" s="77"/>
      <c r="J616" s="77"/>
      <c r="K616" s="77"/>
      <c r="L616" s="77"/>
      <c r="M616" s="77"/>
      <c r="N616" s="77"/>
      <c r="O616" s="77"/>
      <c r="P616" s="77"/>
      <c r="Q616" s="77"/>
      <c r="R616" s="77"/>
      <c r="S616" s="77"/>
      <c r="T616" s="77"/>
      <c r="U616" s="77"/>
      <c r="V616" s="77"/>
      <c r="W616" s="77"/>
      <c r="X616" s="77"/>
      <c r="Y616" s="77"/>
      <c r="Z616" s="77"/>
    </row>
    <row r="617" spans="1:26" ht="12.75" hidden="1" customHeight="1">
      <c r="A617" s="251">
        <v>614</v>
      </c>
      <c r="B617" s="97"/>
      <c r="C617" s="252"/>
      <c r="D617" s="253"/>
      <c r="E617" s="253"/>
      <c r="F617" s="97"/>
      <c r="G617" s="255"/>
      <c r="H617" s="256">
        <f t="shared" si="0"/>
        <v>0</v>
      </c>
      <c r="I617" s="77"/>
      <c r="J617" s="77"/>
      <c r="K617" s="77"/>
      <c r="L617" s="77"/>
      <c r="M617" s="77"/>
      <c r="N617" s="77"/>
      <c r="O617" s="77"/>
      <c r="P617" s="77"/>
      <c r="Q617" s="77"/>
      <c r="R617" s="77"/>
      <c r="S617" s="77"/>
      <c r="T617" s="77"/>
      <c r="U617" s="77"/>
      <c r="V617" s="77"/>
      <c r="W617" s="77"/>
      <c r="X617" s="77"/>
      <c r="Y617" s="77"/>
      <c r="Z617" s="77"/>
    </row>
    <row r="618" spans="1:26" ht="12.75" hidden="1" customHeight="1">
      <c r="A618" s="251">
        <v>615</v>
      </c>
      <c r="B618" s="97"/>
      <c r="C618" s="252"/>
      <c r="D618" s="253"/>
      <c r="E618" s="253"/>
      <c r="F618" s="97"/>
      <c r="G618" s="255"/>
      <c r="H618" s="256">
        <f t="shared" si="0"/>
        <v>0</v>
      </c>
      <c r="I618" s="77"/>
      <c r="J618" s="77"/>
      <c r="K618" s="77"/>
      <c r="L618" s="77"/>
      <c r="M618" s="77"/>
      <c r="N618" s="77"/>
      <c r="O618" s="77"/>
      <c r="P618" s="77"/>
      <c r="Q618" s="77"/>
      <c r="R618" s="77"/>
      <c r="S618" s="77"/>
      <c r="T618" s="77"/>
      <c r="U618" s="77"/>
      <c r="V618" s="77"/>
      <c r="W618" s="77"/>
      <c r="X618" s="77"/>
      <c r="Y618" s="77"/>
      <c r="Z618" s="77"/>
    </row>
    <row r="619" spans="1:26" ht="12.75" hidden="1" customHeight="1">
      <c r="A619" s="251">
        <v>616</v>
      </c>
      <c r="B619" s="97"/>
      <c r="C619" s="252"/>
      <c r="D619" s="253"/>
      <c r="E619" s="253"/>
      <c r="F619" s="97"/>
      <c r="G619" s="255"/>
      <c r="H619" s="256">
        <f t="shared" si="0"/>
        <v>0</v>
      </c>
      <c r="I619" s="77"/>
      <c r="J619" s="77"/>
      <c r="K619" s="77"/>
      <c r="L619" s="77"/>
      <c r="M619" s="77"/>
      <c r="N619" s="77"/>
      <c r="O619" s="77"/>
      <c r="P619" s="77"/>
      <c r="Q619" s="77"/>
      <c r="R619" s="77"/>
      <c r="S619" s="77"/>
      <c r="T619" s="77"/>
      <c r="U619" s="77"/>
      <c r="V619" s="77"/>
      <c r="W619" s="77"/>
      <c r="X619" s="77"/>
      <c r="Y619" s="77"/>
      <c r="Z619" s="77"/>
    </row>
    <row r="620" spans="1:26" ht="12.75" hidden="1" customHeight="1">
      <c r="A620" s="251">
        <v>617</v>
      </c>
      <c r="B620" s="97"/>
      <c r="C620" s="252"/>
      <c r="D620" s="253"/>
      <c r="E620" s="253"/>
      <c r="F620" s="97"/>
      <c r="G620" s="255"/>
      <c r="H620" s="256">
        <f t="shared" si="0"/>
        <v>0</v>
      </c>
      <c r="I620" s="77"/>
      <c r="J620" s="77"/>
      <c r="K620" s="77"/>
      <c r="L620" s="77"/>
      <c r="M620" s="77"/>
      <c r="N620" s="77"/>
      <c r="O620" s="77"/>
      <c r="P620" s="77"/>
      <c r="Q620" s="77"/>
      <c r="R620" s="77"/>
      <c r="S620" s="77"/>
      <c r="T620" s="77"/>
      <c r="U620" s="77"/>
      <c r="V620" s="77"/>
      <c r="W620" s="77"/>
      <c r="X620" s="77"/>
      <c r="Y620" s="77"/>
      <c r="Z620" s="77"/>
    </row>
    <row r="621" spans="1:26" ht="12.75" hidden="1" customHeight="1">
      <c r="A621" s="251">
        <v>618</v>
      </c>
      <c r="B621" s="97"/>
      <c r="C621" s="252"/>
      <c r="D621" s="253"/>
      <c r="E621" s="253"/>
      <c r="F621" s="97"/>
      <c r="G621" s="255"/>
      <c r="H621" s="256">
        <f t="shared" si="0"/>
        <v>0</v>
      </c>
      <c r="I621" s="77"/>
      <c r="J621" s="77"/>
      <c r="K621" s="77"/>
      <c r="L621" s="77"/>
      <c r="M621" s="77"/>
      <c r="N621" s="77"/>
      <c r="O621" s="77"/>
      <c r="P621" s="77"/>
      <c r="Q621" s="77"/>
      <c r="R621" s="77"/>
      <c r="S621" s="77"/>
      <c r="T621" s="77"/>
      <c r="U621" s="77"/>
      <c r="V621" s="77"/>
      <c r="W621" s="77"/>
      <c r="X621" s="77"/>
      <c r="Y621" s="77"/>
      <c r="Z621" s="77"/>
    </row>
    <row r="622" spans="1:26" ht="12.75" hidden="1" customHeight="1">
      <c r="A622" s="251">
        <v>619</v>
      </c>
      <c r="B622" s="97"/>
      <c r="C622" s="252"/>
      <c r="D622" s="253"/>
      <c r="E622" s="253"/>
      <c r="F622" s="97"/>
      <c r="G622" s="255"/>
      <c r="H622" s="256">
        <f t="shared" si="0"/>
        <v>0</v>
      </c>
      <c r="I622" s="77"/>
      <c r="J622" s="77"/>
      <c r="K622" s="77"/>
      <c r="L622" s="77"/>
      <c r="M622" s="77"/>
      <c r="N622" s="77"/>
      <c r="O622" s="77"/>
      <c r="P622" s="77"/>
      <c r="Q622" s="77"/>
      <c r="R622" s="77"/>
      <c r="S622" s="77"/>
      <c r="T622" s="77"/>
      <c r="U622" s="77"/>
      <c r="V622" s="77"/>
      <c r="W622" s="77"/>
      <c r="X622" s="77"/>
      <c r="Y622" s="77"/>
      <c r="Z622" s="77"/>
    </row>
    <row r="623" spans="1:26" ht="12.75" hidden="1" customHeight="1">
      <c r="A623" s="251">
        <v>620</v>
      </c>
      <c r="B623" s="97"/>
      <c r="C623" s="252"/>
      <c r="D623" s="253"/>
      <c r="E623" s="253"/>
      <c r="F623" s="97"/>
      <c r="G623" s="255"/>
      <c r="H623" s="256">
        <f t="shared" si="0"/>
        <v>0</v>
      </c>
      <c r="I623" s="77"/>
      <c r="J623" s="77"/>
      <c r="K623" s="77"/>
      <c r="L623" s="77"/>
      <c r="M623" s="77"/>
      <c r="N623" s="77"/>
      <c r="O623" s="77"/>
      <c r="P623" s="77"/>
      <c r="Q623" s="77"/>
      <c r="R623" s="77"/>
      <c r="S623" s="77"/>
      <c r="T623" s="77"/>
      <c r="U623" s="77"/>
      <c r="V623" s="77"/>
      <c r="W623" s="77"/>
      <c r="X623" s="77"/>
      <c r="Y623" s="77"/>
      <c r="Z623" s="77"/>
    </row>
    <row r="624" spans="1:26" ht="12.75" hidden="1" customHeight="1">
      <c r="A624" s="251">
        <v>621</v>
      </c>
      <c r="B624" s="97"/>
      <c r="C624" s="252"/>
      <c r="D624" s="253"/>
      <c r="E624" s="253"/>
      <c r="F624" s="97"/>
      <c r="G624" s="255"/>
      <c r="H624" s="256">
        <f t="shared" si="0"/>
        <v>0</v>
      </c>
      <c r="I624" s="77"/>
      <c r="J624" s="77"/>
      <c r="K624" s="77"/>
      <c r="L624" s="77"/>
      <c r="M624" s="77"/>
      <c r="N624" s="77"/>
      <c r="O624" s="77"/>
      <c r="P624" s="77"/>
      <c r="Q624" s="77"/>
      <c r="R624" s="77"/>
      <c r="S624" s="77"/>
      <c r="T624" s="77"/>
      <c r="U624" s="77"/>
      <c r="V624" s="77"/>
      <c r="W624" s="77"/>
      <c r="X624" s="77"/>
      <c r="Y624" s="77"/>
      <c r="Z624" s="77"/>
    </row>
    <row r="625" spans="1:26" ht="12.75" hidden="1" customHeight="1">
      <c r="A625" s="251">
        <v>622</v>
      </c>
      <c r="B625" s="97"/>
      <c r="C625" s="252"/>
      <c r="D625" s="253"/>
      <c r="E625" s="253"/>
      <c r="F625" s="97"/>
      <c r="G625" s="255"/>
      <c r="H625" s="256">
        <f t="shared" si="0"/>
        <v>0</v>
      </c>
      <c r="I625" s="77"/>
      <c r="J625" s="77"/>
      <c r="K625" s="77"/>
      <c r="L625" s="77"/>
      <c r="M625" s="77"/>
      <c r="N625" s="77"/>
      <c r="O625" s="77"/>
      <c r="P625" s="77"/>
      <c r="Q625" s="77"/>
      <c r="R625" s="77"/>
      <c r="S625" s="77"/>
      <c r="T625" s="77"/>
      <c r="U625" s="77"/>
      <c r="V625" s="77"/>
      <c r="W625" s="77"/>
      <c r="X625" s="77"/>
      <c r="Y625" s="77"/>
      <c r="Z625" s="77"/>
    </row>
    <row r="626" spans="1:26" ht="12.75" hidden="1" customHeight="1">
      <c r="A626" s="251">
        <v>623</v>
      </c>
      <c r="B626" s="97"/>
      <c r="C626" s="252"/>
      <c r="D626" s="253"/>
      <c r="E626" s="253"/>
      <c r="F626" s="97"/>
      <c r="G626" s="255"/>
      <c r="H626" s="256">
        <f t="shared" si="0"/>
        <v>0</v>
      </c>
      <c r="I626" s="77"/>
      <c r="J626" s="77"/>
      <c r="K626" s="77"/>
      <c r="L626" s="77"/>
      <c r="M626" s="77"/>
      <c r="N626" s="77"/>
      <c r="O626" s="77"/>
      <c r="P626" s="77"/>
      <c r="Q626" s="77"/>
      <c r="R626" s="77"/>
      <c r="S626" s="77"/>
      <c r="T626" s="77"/>
      <c r="U626" s="77"/>
      <c r="V626" s="77"/>
      <c r="W626" s="77"/>
      <c r="X626" s="77"/>
      <c r="Y626" s="77"/>
      <c r="Z626" s="77"/>
    </row>
    <row r="627" spans="1:26" ht="12.75" hidden="1" customHeight="1">
      <c r="A627" s="251">
        <v>624</v>
      </c>
      <c r="B627" s="97"/>
      <c r="C627" s="252"/>
      <c r="D627" s="253"/>
      <c r="E627" s="253"/>
      <c r="F627" s="97"/>
      <c r="G627" s="255"/>
      <c r="H627" s="256">
        <f t="shared" si="0"/>
        <v>0</v>
      </c>
      <c r="I627" s="77"/>
      <c r="J627" s="77"/>
      <c r="K627" s="77"/>
      <c r="L627" s="77"/>
      <c r="M627" s="77"/>
      <c r="N627" s="77"/>
      <c r="O627" s="77"/>
      <c r="P627" s="77"/>
      <c r="Q627" s="77"/>
      <c r="R627" s="77"/>
      <c r="S627" s="77"/>
      <c r="T627" s="77"/>
      <c r="U627" s="77"/>
      <c r="V627" s="77"/>
      <c r="W627" s="77"/>
      <c r="X627" s="77"/>
      <c r="Y627" s="77"/>
      <c r="Z627" s="77"/>
    </row>
    <row r="628" spans="1:26" ht="12.75" hidden="1" customHeight="1">
      <c r="A628" s="251">
        <v>625</v>
      </c>
      <c r="B628" s="97"/>
      <c r="C628" s="252"/>
      <c r="D628" s="253"/>
      <c r="E628" s="253"/>
      <c r="F628" s="97"/>
      <c r="G628" s="255"/>
      <c r="H628" s="256">
        <f t="shared" si="0"/>
        <v>0</v>
      </c>
      <c r="I628" s="77"/>
      <c r="J628" s="77"/>
      <c r="K628" s="77"/>
      <c r="L628" s="77"/>
      <c r="M628" s="77"/>
      <c r="N628" s="77"/>
      <c r="O628" s="77"/>
      <c r="P628" s="77"/>
      <c r="Q628" s="77"/>
      <c r="R628" s="77"/>
      <c r="S628" s="77"/>
      <c r="T628" s="77"/>
      <c r="U628" s="77"/>
      <c r="V628" s="77"/>
      <c r="W628" s="77"/>
      <c r="X628" s="77"/>
      <c r="Y628" s="77"/>
      <c r="Z628" s="77"/>
    </row>
    <row r="629" spans="1:26" ht="12.75" hidden="1" customHeight="1">
      <c r="A629" s="251">
        <v>626</v>
      </c>
      <c r="B629" s="97"/>
      <c r="C629" s="252"/>
      <c r="D629" s="253"/>
      <c r="E629" s="253"/>
      <c r="F629" s="97"/>
      <c r="G629" s="255"/>
      <c r="H629" s="256">
        <f t="shared" si="0"/>
        <v>0</v>
      </c>
      <c r="I629" s="77"/>
      <c r="J629" s="77"/>
      <c r="K629" s="77"/>
      <c r="L629" s="77"/>
      <c r="M629" s="77"/>
      <c r="N629" s="77"/>
      <c r="O629" s="77"/>
      <c r="P629" s="77"/>
      <c r="Q629" s="77"/>
      <c r="R629" s="77"/>
      <c r="S629" s="77"/>
      <c r="T629" s="77"/>
      <c r="U629" s="77"/>
      <c r="V629" s="77"/>
      <c r="W629" s="77"/>
      <c r="X629" s="77"/>
      <c r="Y629" s="77"/>
      <c r="Z629" s="77"/>
    </row>
    <row r="630" spans="1:26" ht="12.75" hidden="1" customHeight="1">
      <c r="A630" s="251">
        <v>627</v>
      </c>
      <c r="B630" s="97"/>
      <c r="C630" s="252"/>
      <c r="D630" s="253"/>
      <c r="E630" s="253"/>
      <c r="F630" s="97"/>
      <c r="G630" s="255"/>
      <c r="H630" s="256">
        <f t="shared" si="0"/>
        <v>0</v>
      </c>
      <c r="I630" s="77"/>
      <c r="J630" s="77"/>
      <c r="K630" s="77"/>
      <c r="L630" s="77"/>
      <c r="M630" s="77"/>
      <c r="N630" s="77"/>
      <c r="O630" s="77"/>
      <c r="P630" s="77"/>
      <c r="Q630" s="77"/>
      <c r="R630" s="77"/>
      <c r="S630" s="77"/>
      <c r="T630" s="77"/>
      <c r="U630" s="77"/>
      <c r="V630" s="77"/>
      <c r="W630" s="77"/>
      <c r="X630" s="77"/>
      <c r="Y630" s="77"/>
      <c r="Z630" s="77"/>
    </row>
    <row r="631" spans="1:26" ht="12.75" hidden="1" customHeight="1">
      <c r="A631" s="251">
        <v>628</v>
      </c>
      <c r="B631" s="97"/>
      <c r="C631" s="252"/>
      <c r="D631" s="253"/>
      <c r="E631" s="253"/>
      <c r="F631" s="97"/>
      <c r="G631" s="255"/>
      <c r="H631" s="256">
        <f t="shared" si="0"/>
        <v>0</v>
      </c>
      <c r="I631" s="77"/>
      <c r="J631" s="77"/>
      <c r="K631" s="77"/>
      <c r="L631" s="77"/>
      <c r="M631" s="77"/>
      <c r="N631" s="77"/>
      <c r="O631" s="77"/>
      <c r="P631" s="77"/>
      <c r="Q631" s="77"/>
      <c r="R631" s="77"/>
      <c r="S631" s="77"/>
      <c r="T631" s="77"/>
      <c r="U631" s="77"/>
      <c r="V631" s="77"/>
      <c r="W631" s="77"/>
      <c r="X631" s="77"/>
      <c r="Y631" s="77"/>
      <c r="Z631" s="77"/>
    </row>
    <row r="632" spans="1:26" ht="12.75" hidden="1" customHeight="1">
      <c r="A632" s="251">
        <v>629</v>
      </c>
      <c r="B632" s="97"/>
      <c r="C632" s="252"/>
      <c r="D632" s="253"/>
      <c r="E632" s="253"/>
      <c r="F632" s="97"/>
      <c r="G632" s="255"/>
      <c r="H632" s="256">
        <f t="shared" si="0"/>
        <v>0</v>
      </c>
      <c r="I632" s="77"/>
      <c r="J632" s="77"/>
      <c r="K632" s="77"/>
      <c r="L632" s="77"/>
      <c r="M632" s="77"/>
      <c r="N632" s="77"/>
      <c r="O632" s="77"/>
      <c r="P632" s="77"/>
      <c r="Q632" s="77"/>
      <c r="R632" s="77"/>
      <c r="S632" s="77"/>
      <c r="T632" s="77"/>
      <c r="U632" s="77"/>
      <c r="V632" s="77"/>
      <c r="W632" s="77"/>
      <c r="X632" s="77"/>
      <c r="Y632" s="77"/>
      <c r="Z632" s="77"/>
    </row>
    <row r="633" spans="1:26" ht="12.75" hidden="1" customHeight="1">
      <c r="A633" s="251">
        <v>630</v>
      </c>
      <c r="B633" s="97"/>
      <c r="C633" s="252"/>
      <c r="D633" s="253"/>
      <c r="E633" s="253"/>
      <c r="F633" s="97"/>
      <c r="G633" s="255"/>
      <c r="H633" s="256">
        <f t="shared" si="0"/>
        <v>0</v>
      </c>
      <c r="I633" s="77"/>
      <c r="J633" s="77"/>
      <c r="K633" s="77"/>
      <c r="L633" s="77"/>
      <c r="M633" s="77"/>
      <c r="N633" s="77"/>
      <c r="O633" s="77"/>
      <c r="P633" s="77"/>
      <c r="Q633" s="77"/>
      <c r="R633" s="77"/>
      <c r="S633" s="77"/>
      <c r="T633" s="77"/>
      <c r="U633" s="77"/>
      <c r="V633" s="77"/>
      <c r="W633" s="77"/>
      <c r="X633" s="77"/>
      <c r="Y633" s="77"/>
      <c r="Z633" s="77"/>
    </row>
    <row r="634" spans="1:26" ht="12.75" hidden="1" customHeight="1">
      <c r="A634" s="251">
        <v>631</v>
      </c>
      <c r="B634" s="97"/>
      <c r="C634" s="252"/>
      <c r="D634" s="253"/>
      <c r="E634" s="253"/>
      <c r="F634" s="97"/>
      <c r="G634" s="255"/>
      <c r="H634" s="256">
        <f t="shared" si="0"/>
        <v>0</v>
      </c>
      <c r="I634" s="77"/>
      <c r="J634" s="77"/>
      <c r="K634" s="77"/>
      <c r="L634" s="77"/>
      <c r="M634" s="77"/>
      <c r="N634" s="77"/>
      <c r="O634" s="77"/>
      <c r="P634" s="77"/>
      <c r="Q634" s="77"/>
      <c r="R634" s="77"/>
      <c r="S634" s="77"/>
      <c r="T634" s="77"/>
      <c r="U634" s="77"/>
      <c r="V634" s="77"/>
      <c r="W634" s="77"/>
      <c r="X634" s="77"/>
      <c r="Y634" s="77"/>
      <c r="Z634" s="77"/>
    </row>
    <row r="635" spans="1:26" ht="12.75" hidden="1" customHeight="1">
      <c r="A635" s="251">
        <v>632</v>
      </c>
      <c r="B635" s="97"/>
      <c r="C635" s="252"/>
      <c r="D635" s="253"/>
      <c r="E635" s="253"/>
      <c r="F635" s="97"/>
      <c r="G635" s="255"/>
      <c r="H635" s="256">
        <f t="shared" si="0"/>
        <v>0</v>
      </c>
      <c r="I635" s="77"/>
      <c r="J635" s="77"/>
      <c r="K635" s="77"/>
      <c r="L635" s="77"/>
      <c r="M635" s="77"/>
      <c r="N635" s="77"/>
      <c r="O635" s="77"/>
      <c r="P635" s="77"/>
      <c r="Q635" s="77"/>
      <c r="R635" s="77"/>
      <c r="S635" s="77"/>
      <c r="T635" s="77"/>
      <c r="U635" s="77"/>
      <c r="V635" s="77"/>
      <c r="W635" s="77"/>
      <c r="X635" s="77"/>
      <c r="Y635" s="77"/>
      <c r="Z635" s="77"/>
    </row>
    <row r="636" spans="1:26" ht="12.75" hidden="1" customHeight="1">
      <c r="A636" s="251">
        <v>633</v>
      </c>
      <c r="B636" s="97"/>
      <c r="C636" s="252"/>
      <c r="D636" s="253"/>
      <c r="E636" s="253"/>
      <c r="F636" s="97"/>
      <c r="G636" s="255"/>
      <c r="H636" s="256">
        <f t="shared" si="0"/>
        <v>0</v>
      </c>
      <c r="I636" s="77"/>
      <c r="J636" s="77"/>
      <c r="K636" s="77"/>
      <c r="L636" s="77"/>
      <c r="M636" s="77"/>
      <c r="N636" s="77"/>
      <c r="O636" s="77"/>
      <c r="P636" s="77"/>
      <c r="Q636" s="77"/>
      <c r="R636" s="77"/>
      <c r="S636" s="77"/>
      <c r="T636" s="77"/>
      <c r="U636" s="77"/>
      <c r="V636" s="77"/>
      <c r="W636" s="77"/>
      <c r="X636" s="77"/>
      <c r="Y636" s="77"/>
      <c r="Z636" s="77"/>
    </row>
    <row r="637" spans="1:26" ht="12.75" hidden="1" customHeight="1">
      <c r="A637" s="251">
        <v>634</v>
      </c>
      <c r="B637" s="97"/>
      <c r="C637" s="252"/>
      <c r="D637" s="253"/>
      <c r="E637" s="253"/>
      <c r="F637" s="97"/>
      <c r="G637" s="255"/>
      <c r="H637" s="256">
        <f t="shared" si="0"/>
        <v>0</v>
      </c>
      <c r="I637" s="77"/>
      <c r="J637" s="77"/>
      <c r="K637" s="77"/>
      <c r="L637" s="77"/>
      <c r="M637" s="77"/>
      <c r="N637" s="77"/>
      <c r="O637" s="77"/>
      <c r="P637" s="77"/>
      <c r="Q637" s="77"/>
      <c r="R637" s="77"/>
      <c r="S637" s="77"/>
      <c r="T637" s="77"/>
      <c r="U637" s="77"/>
      <c r="V637" s="77"/>
      <c r="W637" s="77"/>
      <c r="X637" s="77"/>
      <c r="Y637" s="77"/>
      <c r="Z637" s="77"/>
    </row>
    <row r="638" spans="1:26" ht="12.75" hidden="1" customHeight="1">
      <c r="A638" s="251">
        <v>635</v>
      </c>
      <c r="B638" s="97"/>
      <c r="C638" s="252"/>
      <c r="D638" s="253"/>
      <c r="E638" s="253"/>
      <c r="F638" s="97"/>
      <c r="G638" s="255"/>
      <c r="H638" s="256">
        <f t="shared" si="0"/>
        <v>0</v>
      </c>
      <c r="I638" s="77"/>
      <c r="J638" s="77"/>
      <c r="K638" s="77"/>
      <c r="L638" s="77"/>
      <c r="M638" s="77"/>
      <c r="N638" s="77"/>
      <c r="O638" s="77"/>
      <c r="P638" s="77"/>
      <c r="Q638" s="77"/>
      <c r="R638" s="77"/>
      <c r="S638" s="77"/>
      <c r="T638" s="77"/>
      <c r="U638" s="77"/>
      <c r="V638" s="77"/>
      <c r="W638" s="77"/>
      <c r="X638" s="77"/>
      <c r="Y638" s="77"/>
      <c r="Z638" s="77"/>
    </row>
    <row r="639" spans="1:26" ht="12.75" hidden="1" customHeight="1">
      <c r="A639" s="251">
        <v>636</v>
      </c>
      <c r="B639" s="97"/>
      <c r="C639" s="252"/>
      <c r="D639" s="253"/>
      <c r="E639" s="253"/>
      <c r="F639" s="97"/>
      <c r="G639" s="255"/>
      <c r="H639" s="256">
        <f t="shared" si="0"/>
        <v>0</v>
      </c>
      <c r="I639" s="77"/>
      <c r="J639" s="77"/>
      <c r="K639" s="77"/>
      <c r="L639" s="77"/>
      <c r="M639" s="77"/>
      <c r="N639" s="77"/>
      <c r="O639" s="77"/>
      <c r="P639" s="77"/>
      <c r="Q639" s="77"/>
      <c r="R639" s="77"/>
      <c r="S639" s="77"/>
      <c r="T639" s="77"/>
      <c r="U639" s="77"/>
      <c r="V639" s="77"/>
      <c r="W639" s="77"/>
      <c r="X639" s="77"/>
      <c r="Y639" s="77"/>
      <c r="Z639" s="77"/>
    </row>
    <row r="640" spans="1:26" ht="12.75" hidden="1" customHeight="1">
      <c r="A640" s="251">
        <v>637</v>
      </c>
      <c r="B640" s="97"/>
      <c r="C640" s="252"/>
      <c r="D640" s="253"/>
      <c r="E640" s="253"/>
      <c r="F640" s="97"/>
      <c r="G640" s="255"/>
      <c r="H640" s="256">
        <f t="shared" si="0"/>
        <v>0</v>
      </c>
      <c r="I640" s="77"/>
      <c r="J640" s="77"/>
      <c r="K640" s="77"/>
      <c r="L640" s="77"/>
      <c r="M640" s="77"/>
      <c r="N640" s="77"/>
      <c r="O640" s="77"/>
      <c r="P640" s="77"/>
      <c r="Q640" s="77"/>
      <c r="R640" s="77"/>
      <c r="S640" s="77"/>
      <c r="T640" s="77"/>
      <c r="U640" s="77"/>
      <c r="V640" s="77"/>
      <c r="W640" s="77"/>
      <c r="X640" s="77"/>
      <c r="Y640" s="77"/>
      <c r="Z640" s="77"/>
    </row>
    <row r="641" spans="1:26" ht="12.75" hidden="1" customHeight="1">
      <c r="A641" s="251">
        <v>638</v>
      </c>
      <c r="B641" s="97"/>
      <c r="C641" s="252"/>
      <c r="D641" s="253"/>
      <c r="E641" s="253"/>
      <c r="F641" s="97"/>
      <c r="G641" s="255"/>
      <c r="H641" s="256">
        <f t="shared" si="0"/>
        <v>0</v>
      </c>
      <c r="I641" s="77"/>
      <c r="J641" s="77"/>
      <c r="K641" s="77"/>
      <c r="L641" s="77"/>
      <c r="M641" s="77"/>
      <c r="N641" s="77"/>
      <c r="O641" s="77"/>
      <c r="P641" s="77"/>
      <c r="Q641" s="77"/>
      <c r="R641" s="77"/>
      <c r="S641" s="77"/>
      <c r="T641" s="77"/>
      <c r="U641" s="77"/>
      <c r="V641" s="77"/>
      <c r="W641" s="77"/>
      <c r="X641" s="77"/>
      <c r="Y641" s="77"/>
      <c r="Z641" s="77"/>
    </row>
    <row r="642" spans="1:26" ht="12.75" hidden="1" customHeight="1">
      <c r="A642" s="251">
        <v>639</v>
      </c>
      <c r="B642" s="97"/>
      <c r="C642" s="252"/>
      <c r="D642" s="253"/>
      <c r="E642" s="253"/>
      <c r="F642" s="97"/>
      <c r="G642" s="255"/>
      <c r="H642" s="256">
        <f t="shared" si="0"/>
        <v>0</v>
      </c>
      <c r="I642" s="77"/>
      <c r="J642" s="77"/>
      <c r="K642" s="77"/>
      <c r="L642" s="77"/>
      <c r="M642" s="77"/>
      <c r="N642" s="77"/>
      <c r="O642" s="77"/>
      <c r="P642" s="77"/>
      <c r="Q642" s="77"/>
      <c r="R642" s="77"/>
      <c r="S642" s="77"/>
      <c r="T642" s="77"/>
      <c r="U642" s="77"/>
      <c r="V642" s="77"/>
      <c r="W642" s="77"/>
      <c r="X642" s="77"/>
      <c r="Y642" s="77"/>
      <c r="Z642" s="77"/>
    </row>
    <row r="643" spans="1:26" ht="12.75" hidden="1" customHeight="1">
      <c r="A643" s="251">
        <v>640</v>
      </c>
      <c r="B643" s="97"/>
      <c r="C643" s="252"/>
      <c r="D643" s="253"/>
      <c r="E643" s="253"/>
      <c r="F643" s="97"/>
      <c r="G643" s="255"/>
      <c r="H643" s="256">
        <f t="shared" si="0"/>
        <v>0</v>
      </c>
      <c r="I643" s="77"/>
      <c r="J643" s="77"/>
      <c r="K643" s="77"/>
      <c r="L643" s="77"/>
      <c r="M643" s="77"/>
      <c r="N643" s="77"/>
      <c r="O643" s="77"/>
      <c r="P643" s="77"/>
      <c r="Q643" s="77"/>
      <c r="R643" s="77"/>
      <c r="S643" s="77"/>
      <c r="T643" s="77"/>
      <c r="U643" s="77"/>
      <c r="V643" s="77"/>
      <c r="W643" s="77"/>
      <c r="X643" s="77"/>
      <c r="Y643" s="77"/>
      <c r="Z643" s="77"/>
    </row>
    <row r="644" spans="1:26" ht="12.75" hidden="1" customHeight="1">
      <c r="A644" s="251">
        <v>641</v>
      </c>
      <c r="B644" s="97"/>
      <c r="C644" s="252"/>
      <c r="D644" s="253"/>
      <c r="E644" s="253"/>
      <c r="F644" s="97"/>
      <c r="G644" s="255"/>
      <c r="H644" s="256">
        <f t="shared" si="0"/>
        <v>0</v>
      </c>
      <c r="I644" s="77"/>
      <c r="J644" s="77"/>
      <c r="K644" s="77"/>
      <c r="L644" s="77"/>
      <c r="M644" s="77"/>
      <c r="N644" s="77"/>
      <c r="O644" s="77"/>
      <c r="P644" s="77"/>
      <c r="Q644" s="77"/>
      <c r="R644" s="77"/>
      <c r="S644" s="77"/>
      <c r="T644" s="77"/>
      <c r="U644" s="77"/>
      <c r="V644" s="77"/>
      <c r="W644" s="77"/>
      <c r="X644" s="77"/>
      <c r="Y644" s="77"/>
      <c r="Z644" s="77"/>
    </row>
    <row r="645" spans="1:26" ht="12.75" hidden="1" customHeight="1">
      <c r="A645" s="251">
        <v>642</v>
      </c>
      <c r="B645" s="97"/>
      <c r="C645" s="252"/>
      <c r="D645" s="253"/>
      <c r="E645" s="253"/>
      <c r="F645" s="97"/>
      <c r="G645" s="255"/>
      <c r="H645" s="256">
        <f t="shared" si="0"/>
        <v>0</v>
      </c>
      <c r="I645" s="77"/>
      <c r="J645" s="77"/>
      <c r="K645" s="77"/>
      <c r="L645" s="77"/>
      <c r="M645" s="77"/>
      <c r="N645" s="77"/>
      <c r="O645" s="77"/>
      <c r="P645" s="77"/>
      <c r="Q645" s="77"/>
      <c r="R645" s="77"/>
      <c r="S645" s="77"/>
      <c r="T645" s="77"/>
      <c r="U645" s="77"/>
      <c r="V645" s="77"/>
      <c r="W645" s="77"/>
      <c r="X645" s="77"/>
      <c r="Y645" s="77"/>
      <c r="Z645" s="77"/>
    </row>
    <row r="646" spans="1:26" ht="12.75" hidden="1" customHeight="1">
      <c r="A646" s="251">
        <v>643</v>
      </c>
      <c r="B646" s="97"/>
      <c r="C646" s="252"/>
      <c r="D646" s="253"/>
      <c r="E646" s="253"/>
      <c r="F646" s="97"/>
      <c r="G646" s="255"/>
      <c r="H646" s="256">
        <f t="shared" si="0"/>
        <v>0</v>
      </c>
      <c r="I646" s="77"/>
      <c r="J646" s="77"/>
      <c r="K646" s="77"/>
      <c r="L646" s="77"/>
      <c r="M646" s="77"/>
      <c r="N646" s="77"/>
      <c r="O646" s="77"/>
      <c r="P646" s="77"/>
      <c r="Q646" s="77"/>
      <c r="R646" s="77"/>
      <c r="S646" s="77"/>
      <c r="T646" s="77"/>
      <c r="U646" s="77"/>
      <c r="V646" s="77"/>
      <c r="W646" s="77"/>
      <c r="X646" s="77"/>
      <c r="Y646" s="77"/>
      <c r="Z646" s="77"/>
    </row>
    <row r="647" spans="1:26" ht="12.75" hidden="1" customHeight="1">
      <c r="A647" s="251">
        <v>644</v>
      </c>
      <c r="B647" s="97"/>
      <c r="C647" s="252"/>
      <c r="D647" s="253"/>
      <c r="E647" s="253"/>
      <c r="F647" s="97"/>
      <c r="G647" s="255"/>
      <c r="H647" s="256">
        <f t="shared" si="0"/>
        <v>0</v>
      </c>
      <c r="I647" s="77"/>
      <c r="J647" s="77"/>
      <c r="K647" s="77"/>
      <c r="L647" s="77"/>
      <c r="M647" s="77"/>
      <c r="N647" s="77"/>
      <c r="O647" s="77"/>
      <c r="P647" s="77"/>
      <c r="Q647" s="77"/>
      <c r="R647" s="77"/>
      <c r="S647" s="77"/>
      <c r="T647" s="77"/>
      <c r="U647" s="77"/>
      <c r="V647" s="77"/>
      <c r="W647" s="77"/>
      <c r="X647" s="77"/>
      <c r="Y647" s="77"/>
      <c r="Z647" s="77"/>
    </row>
    <row r="648" spans="1:26" ht="12.75" hidden="1" customHeight="1">
      <c r="A648" s="251">
        <v>645</v>
      </c>
      <c r="B648" s="97"/>
      <c r="C648" s="252"/>
      <c r="D648" s="253"/>
      <c r="E648" s="253"/>
      <c r="F648" s="97"/>
      <c r="G648" s="255"/>
      <c r="H648" s="256">
        <f t="shared" si="0"/>
        <v>0</v>
      </c>
      <c r="I648" s="77"/>
      <c r="J648" s="77"/>
      <c r="K648" s="77"/>
      <c r="L648" s="77"/>
      <c r="M648" s="77"/>
      <c r="N648" s="77"/>
      <c r="O648" s="77"/>
      <c r="P648" s="77"/>
      <c r="Q648" s="77"/>
      <c r="R648" s="77"/>
      <c r="S648" s="77"/>
      <c r="T648" s="77"/>
      <c r="U648" s="77"/>
      <c r="V648" s="77"/>
      <c r="W648" s="77"/>
      <c r="X648" s="77"/>
      <c r="Y648" s="77"/>
      <c r="Z648" s="77"/>
    </row>
    <row r="649" spans="1:26" ht="12.75" hidden="1" customHeight="1">
      <c r="A649" s="251">
        <v>646</v>
      </c>
      <c r="B649" s="97"/>
      <c r="C649" s="252"/>
      <c r="D649" s="253"/>
      <c r="E649" s="253"/>
      <c r="F649" s="97"/>
      <c r="G649" s="255"/>
      <c r="H649" s="256">
        <f t="shared" si="0"/>
        <v>0</v>
      </c>
      <c r="I649" s="77"/>
      <c r="J649" s="77"/>
      <c r="K649" s="77"/>
      <c r="L649" s="77"/>
      <c r="M649" s="77"/>
      <c r="N649" s="77"/>
      <c r="O649" s="77"/>
      <c r="P649" s="77"/>
      <c r="Q649" s="77"/>
      <c r="R649" s="77"/>
      <c r="S649" s="77"/>
      <c r="T649" s="77"/>
      <c r="U649" s="77"/>
      <c r="V649" s="77"/>
      <c r="W649" s="77"/>
      <c r="X649" s="77"/>
      <c r="Y649" s="77"/>
      <c r="Z649" s="77"/>
    </row>
    <row r="650" spans="1:26" ht="12.75" hidden="1" customHeight="1">
      <c r="A650" s="251">
        <v>647</v>
      </c>
      <c r="B650" s="97"/>
      <c r="C650" s="252"/>
      <c r="D650" s="253"/>
      <c r="E650" s="253"/>
      <c r="F650" s="97"/>
      <c r="G650" s="255"/>
      <c r="H650" s="256">
        <f t="shared" si="0"/>
        <v>0</v>
      </c>
      <c r="I650" s="77"/>
      <c r="J650" s="77"/>
      <c r="K650" s="77"/>
      <c r="L650" s="77"/>
      <c r="M650" s="77"/>
      <c r="N650" s="77"/>
      <c r="O650" s="77"/>
      <c r="P650" s="77"/>
      <c r="Q650" s="77"/>
      <c r="R650" s="77"/>
      <c r="S650" s="77"/>
      <c r="T650" s="77"/>
      <c r="U650" s="77"/>
      <c r="V650" s="77"/>
      <c r="W650" s="77"/>
      <c r="X650" s="77"/>
      <c r="Y650" s="77"/>
      <c r="Z650" s="77"/>
    </row>
    <row r="651" spans="1:26" ht="12.75" hidden="1" customHeight="1">
      <c r="A651" s="251">
        <v>648</v>
      </c>
      <c r="B651" s="97"/>
      <c r="C651" s="252"/>
      <c r="D651" s="253"/>
      <c r="E651" s="253"/>
      <c r="F651" s="97"/>
      <c r="G651" s="255"/>
      <c r="H651" s="256">
        <f t="shared" si="0"/>
        <v>0</v>
      </c>
      <c r="I651" s="77"/>
      <c r="J651" s="77"/>
      <c r="K651" s="77"/>
      <c r="L651" s="77"/>
      <c r="M651" s="77"/>
      <c r="N651" s="77"/>
      <c r="O651" s="77"/>
      <c r="P651" s="77"/>
      <c r="Q651" s="77"/>
      <c r="R651" s="77"/>
      <c r="S651" s="77"/>
      <c r="T651" s="77"/>
      <c r="U651" s="77"/>
      <c r="V651" s="77"/>
      <c r="W651" s="77"/>
      <c r="X651" s="77"/>
      <c r="Y651" s="77"/>
      <c r="Z651" s="77"/>
    </row>
    <row r="652" spans="1:26" ht="12.75" hidden="1" customHeight="1">
      <c r="A652" s="251">
        <v>649</v>
      </c>
      <c r="B652" s="97"/>
      <c r="C652" s="252"/>
      <c r="D652" s="253"/>
      <c r="E652" s="253"/>
      <c r="F652" s="97"/>
      <c r="G652" s="255"/>
      <c r="H652" s="256">
        <f t="shared" si="0"/>
        <v>0</v>
      </c>
      <c r="I652" s="77"/>
      <c r="J652" s="77"/>
      <c r="K652" s="77"/>
      <c r="L652" s="77"/>
      <c r="M652" s="77"/>
      <c r="N652" s="77"/>
      <c r="O652" s="77"/>
      <c r="P652" s="77"/>
      <c r="Q652" s="77"/>
      <c r="R652" s="77"/>
      <c r="S652" s="77"/>
      <c r="T652" s="77"/>
      <c r="U652" s="77"/>
      <c r="V652" s="77"/>
      <c r="W652" s="77"/>
      <c r="X652" s="77"/>
      <c r="Y652" s="77"/>
      <c r="Z652" s="77"/>
    </row>
    <row r="653" spans="1:26" ht="12.75" hidden="1" customHeight="1">
      <c r="A653" s="251">
        <v>650</v>
      </c>
      <c r="B653" s="97"/>
      <c r="C653" s="252"/>
      <c r="D653" s="253"/>
      <c r="E653" s="253"/>
      <c r="F653" s="97"/>
      <c r="G653" s="255"/>
      <c r="H653" s="256">
        <f t="shared" si="0"/>
        <v>0</v>
      </c>
      <c r="I653" s="77"/>
      <c r="J653" s="77"/>
      <c r="K653" s="77"/>
      <c r="L653" s="77"/>
      <c r="M653" s="77"/>
      <c r="N653" s="77"/>
      <c r="O653" s="77"/>
      <c r="P653" s="77"/>
      <c r="Q653" s="77"/>
      <c r="R653" s="77"/>
      <c r="S653" s="77"/>
      <c r="T653" s="77"/>
      <c r="U653" s="77"/>
      <c r="V653" s="77"/>
      <c r="W653" s="77"/>
      <c r="X653" s="77"/>
      <c r="Y653" s="77"/>
      <c r="Z653" s="77"/>
    </row>
    <row r="654" spans="1:26" ht="12.75" hidden="1" customHeight="1">
      <c r="A654" s="251">
        <v>651</v>
      </c>
      <c r="B654" s="97"/>
      <c r="C654" s="252"/>
      <c r="D654" s="253"/>
      <c r="E654" s="253"/>
      <c r="F654" s="97"/>
      <c r="G654" s="255"/>
      <c r="H654" s="256">
        <f t="shared" si="0"/>
        <v>0</v>
      </c>
      <c r="I654" s="77"/>
      <c r="J654" s="77"/>
      <c r="K654" s="77"/>
      <c r="L654" s="77"/>
      <c r="M654" s="77"/>
      <c r="N654" s="77"/>
      <c r="O654" s="77"/>
      <c r="P654" s="77"/>
      <c r="Q654" s="77"/>
      <c r="R654" s="77"/>
      <c r="S654" s="77"/>
      <c r="T654" s="77"/>
      <c r="U654" s="77"/>
      <c r="V654" s="77"/>
      <c r="W654" s="77"/>
      <c r="X654" s="77"/>
      <c r="Y654" s="77"/>
      <c r="Z654" s="77"/>
    </row>
    <row r="655" spans="1:26" ht="12.75" hidden="1" customHeight="1">
      <c r="A655" s="251">
        <v>652</v>
      </c>
      <c r="B655" s="97"/>
      <c r="C655" s="252"/>
      <c r="D655" s="253"/>
      <c r="E655" s="253"/>
      <c r="F655" s="97"/>
      <c r="G655" s="255"/>
      <c r="H655" s="256">
        <f t="shared" si="0"/>
        <v>0</v>
      </c>
      <c r="I655" s="77"/>
      <c r="J655" s="77"/>
      <c r="K655" s="77"/>
      <c r="L655" s="77"/>
      <c r="M655" s="77"/>
      <c r="N655" s="77"/>
      <c r="O655" s="77"/>
      <c r="P655" s="77"/>
      <c r="Q655" s="77"/>
      <c r="R655" s="77"/>
      <c r="S655" s="77"/>
      <c r="T655" s="77"/>
      <c r="U655" s="77"/>
      <c r="V655" s="77"/>
      <c r="W655" s="77"/>
      <c r="X655" s="77"/>
      <c r="Y655" s="77"/>
      <c r="Z655" s="77"/>
    </row>
    <row r="656" spans="1:26" ht="12.75" hidden="1" customHeight="1">
      <c r="A656" s="251">
        <v>653</v>
      </c>
      <c r="B656" s="97"/>
      <c r="C656" s="252"/>
      <c r="D656" s="253"/>
      <c r="E656" s="253"/>
      <c r="F656" s="97"/>
      <c r="G656" s="255"/>
      <c r="H656" s="256">
        <f t="shared" si="0"/>
        <v>0</v>
      </c>
      <c r="I656" s="77"/>
      <c r="J656" s="77"/>
      <c r="K656" s="77"/>
      <c r="L656" s="77"/>
      <c r="M656" s="77"/>
      <c r="N656" s="77"/>
      <c r="O656" s="77"/>
      <c r="P656" s="77"/>
      <c r="Q656" s="77"/>
      <c r="R656" s="77"/>
      <c r="S656" s="77"/>
      <c r="T656" s="77"/>
      <c r="U656" s="77"/>
      <c r="V656" s="77"/>
      <c r="W656" s="77"/>
      <c r="X656" s="77"/>
      <c r="Y656" s="77"/>
      <c r="Z656" s="77"/>
    </row>
    <row r="657" spans="1:26" ht="12.75" hidden="1" customHeight="1">
      <c r="A657" s="251">
        <v>654</v>
      </c>
      <c r="B657" s="97"/>
      <c r="C657" s="252"/>
      <c r="D657" s="253"/>
      <c r="E657" s="253"/>
      <c r="F657" s="97"/>
      <c r="G657" s="255"/>
      <c r="H657" s="256">
        <f t="shared" si="0"/>
        <v>0</v>
      </c>
      <c r="I657" s="77"/>
      <c r="J657" s="77"/>
      <c r="K657" s="77"/>
      <c r="L657" s="77"/>
      <c r="M657" s="77"/>
      <c r="N657" s="77"/>
      <c r="O657" s="77"/>
      <c r="P657" s="77"/>
      <c r="Q657" s="77"/>
      <c r="R657" s="77"/>
      <c r="S657" s="77"/>
      <c r="T657" s="77"/>
      <c r="U657" s="77"/>
      <c r="V657" s="77"/>
      <c r="W657" s="77"/>
      <c r="X657" s="77"/>
      <c r="Y657" s="77"/>
      <c r="Z657" s="77"/>
    </row>
    <row r="658" spans="1:26" ht="12.75" hidden="1" customHeight="1">
      <c r="A658" s="251">
        <v>655</v>
      </c>
      <c r="B658" s="97"/>
      <c r="C658" s="252"/>
      <c r="D658" s="253"/>
      <c r="E658" s="253"/>
      <c r="F658" s="97"/>
      <c r="G658" s="255"/>
      <c r="H658" s="256">
        <f t="shared" si="0"/>
        <v>0</v>
      </c>
      <c r="I658" s="77"/>
      <c r="J658" s="77"/>
      <c r="K658" s="77"/>
      <c r="L658" s="77"/>
      <c r="M658" s="77"/>
      <c r="N658" s="77"/>
      <c r="O658" s="77"/>
      <c r="P658" s="77"/>
      <c r="Q658" s="77"/>
      <c r="R658" s="77"/>
      <c r="S658" s="77"/>
      <c r="T658" s="77"/>
      <c r="U658" s="77"/>
      <c r="V658" s="77"/>
      <c r="W658" s="77"/>
      <c r="X658" s="77"/>
      <c r="Y658" s="77"/>
      <c r="Z658" s="77"/>
    </row>
    <row r="659" spans="1:26" ht="12.75" hidden="1" customHeight="1">
      <c r="A659" s="251">
        <v>656</v>
      </c>
      <c r="B659" s="97"/>
      <c r="C659" s="252"/>
      <c r="D659" s="253"/>
      <c r="E659" s="253"/>
      <c r="F659" s="97"/>
      <c r="G659" s="255"/>
      <c r="H659" s="256">
        <f t="shared" si="0"/>
        <v>0</v>
      </c>
      <c r="I659" s="77"/>
      <c r="J659" s="77"/>
      <c r="K659" s="77"/>
      <c r="L659" s="77"/>
      <c r="M659" s="77"/>
      <c r="N659" s="77"/>
      <c r="O659" s="77"/>
      <c r="P659" s="77"/>
      <c r="Q659" s="77"/>
      <c r="R659" s="77"/>
      <c r="S659" s="77"/>
      <c r="T659" s="77"/>
      <c r="U659" s="77"/>
      <c r="V659" s="77"/>
      <c r="W659" s="77"/>
      <c r="X659" s="77"/>
      <c r="Y659" s="77"/>
      <c r="Z659" s="77"/>
    </row>
    <row r="660" spans="1:26" ht="12.75" hidden="1" customHeight="1">
      <c r="A660" s="251">
        <v>657</v>
      </c>
      <c r="B660" s="97"/>
      <c r="C660" s="252"/>
      <c r="D660" s="253"/>
      <c r="E660" s="253"/>
      <c r="F660" s="97"/>
      <c r="G660" s="255"/>
      <c r="H660" s="256">
        <f t="shared" si="0"/>
        <v>0</v>
      </c>
      <c r="I660" s="77"/>
      <c r="J660" s="77"/>
      <c r="K660" s="77"/>
      <c r="L660" s="77"/>
      <c r="M660" s="77"/>
      <c r="N660" s="77"/>
      <c r="O660" s="77"/>
      <c r="P660" s="77"/>
      <c r="Q660" s="77"/>
      <c r="R660" s="77"/>
      <c r="S660" s="77"/>
      <c r="T660" s="77"/>
      <c r="U660" s="77"/>
      <c r="V660" s="77"/>
      <c r="W660" s="77"/>
      <c r="X660" s="77"/>
      <c r="Y660" s="77"/>
      <c r="Z660" s="77"/>
    </row>
    <row r="661" spans="1:26" ht="12.75" hidden="1" customHeight="1">
      <c r="A661" s="251">
        <v>658</v>
      </c>
      <c r="B661" s="97"/>
      <c r="C661" s="252"/>
      <c r="D661" s="253"/>
      <c r="E661" s="253"/>
      <c r="F661" s="97"/>
      <c r="G661" s="255"/>
      <c r="H661" s="256">
        <f t="shared" si="0"/>
        <v>0</v>
      </c>
      <c r="I661" s="77"/>
      <c r="J661" s="77"/>
      <c r="K661" s="77"/>
      <c r="L661" s="77"/>
      <c r="M661" s="77"/>
      <c r="N661" s="77"/>
      <c r="O661" s="77"/>
      <c r="P661" s="77"/>
      <c r="Q661" s="77"/>
      <c r="R661" s="77"/>
      <c r="S661" s="77"/>
      <c r="T661" s="77"/>
      <c r="U661" s="77"/>
      <c r="V661" s="77"/>
      <c r="W661" s="77"/>
      <c r="X661" s="77"/>
      <c r="Y661" s="77"/>
      <c r="Z661" s="77"/>
    </row>
    <row r="662" spans="1:26" ht="12.75" hidden="1" customHeight="1">
      <c r="A662" s="251">
        <v>659</v>
      </c>
      <c r="B662" s="97"/>
      <c r="C662" s="252"/>
      <c r="D662" s="253"/>
      <c r="E662" s="253"/>
      <c r="F662" s="97"/>
      <c r="G662" s="255"/>
      <c r="H662" s="256">
        <f t="shared" si="0"/>
        <v>0</v>
      </c>
      <c r="I662" s="77"/>
      <c r="J662" s="77"/>
      <c r="K662" s="77"/>
      <c r="L662" s="77"/>
      <c r="M662" s="77"/>
      <c r="N662" s="77"/>
      <c r="O662" s="77"/>
      <c r="P662" s="77"/>
      <c r="Q662" s="77"/>
      <c r="R662" s="77"/>
      <c r="S662" s="77"/>
      <c r="T662" s="77"/>
      <c r="U662" s="77"/>
      <c r="V662" s="77"/>
      <c r="W662" s="77"/>
      <c r="X662" s="77"/>
      <c r="Y662" s="77"/>
      <c r="Z662" s="77"/>
    </row>
    <row r="663" spans="1:26" ht="12.75" hidden="1" customHeight="1">
      <c r="A663" s="251">
        <v>660</v>
      </c>
      <c r="B663" s="97"/>
      <c r="C663" s="252"/>
      <c r="D663" s="253"/>
      <c r="E663" s="253"/>
      <c r="F663" s="97"/>
      <c r="G663" s="255"/>
      <c r="H663" s="256">
        <f t="shared" si="0"/>
        <v>0</v>
      </c>
      <c r="I663" s="77"/>
      <c r="J663" s="77"/>
      <c r="K663" s="77"/>
      <c r="L663" s="77"/>
      <c r="M663" s="77"/>
      <c r="N663" s="77"/>
      <c r="O663" s="77"/>
      <c r="P663" s="77"/>
      <c r="Q663" s="77"/>
      <c r="R663" s="77"/>
      <c r="S663" s="77"/>
      <c r="T663" s="77"/>
      <c r="U663" s="77"/>
      <c r="V663" s="77"/>
      <c r="W663" s="77"/>
      <c r="X663" s="77"/>
      <c r="Y663" s="77"/>
      <c r="Z663" s="77"/>
    </row>
    <row r="664" spans="1:26" ht="12.75" hidden="1" customHeight="1">
      <c r="A664" s="251">
        <v>661</v>
      </c>
      <c r="B664" s="97"/>
      <c r="C664" s="252"/>
      <c r="D664" s="253"/>
      <c r="E664" s="253"/>
      <c r="F664" s="97"/>
      <c r="G664" s="255"/>
      <c r="H664" s="256">
        <f t="shared" si="0"/>
        <v>0</v>
      </c>
      <c r="I664" s="77"/>
      <c r="J664" s="77"/>
      <c r="K664" s="77"/>
      <c r="L664" s="77"/>
      <c r="M664" s="77"/>
      <c r="N664" s="77"/>
      <c r="O664" s="77"/>
      <c r="P664" s="77"/>
      <c r="Q664" s="77"/>
      <c r="R664" s="77"/>
      <c r="S664" s="77"/>
      <c r="T664" s="77"/>
      <c r="U664" s="77"/>
      <c r="V664" s="77"/>
      <c r="W664" s="77"/>
      <c r="X664" s="77"/>
      <c r="Y664" s="77"/>
      <c r="Z664" s="77"/>
    </row>
    <row r="665" spans="1:26" ht="12.75" hidden="1" customHeight="1">
      <c r="A665" s="251">
        <v>662</v>
      </c>
      <c r="B665" s="97"/>
      <c r="C665" s="252"/>
      <c r="D665" s="253"/>
      <c r="E665" s="253"/>
      <c r="F665" s="97"/>
      <c r="G665" s="255"/>
      <c r="H665" s="256">
        <f t="shared" si="0"/>
        <v>0</v>
      </c>
      <c r="I665" s="77"/>
      <c r="J665" s="77"/>
      <c r="K665" s="77"/>
      <c r="L665" s="77"/>
      <c r="M665" s="77"/>
      <c r="N665" s="77"/>
      <c r="O665" s="77"/>
      <c r="P665" s="77"/>
      <c r="Q665" s="77"/>
      <c r="R665" s="77"/>
      <c r="S665" s="77"/>
      <c r="T665" s="77"/>
      <c r="U665" s="77"/>
      <c r="V665" s="77"/>
      <c r="W665" s="77"/>
      <c r="X665" s="77"/>
      <c r="Y665" s="77"/>
      <c r="Z665" s="77"/>
    </row>
    <row r="666" spans="1:26" ht="12.75" hidden="1" customHeight="1">
      <c r="A666" s="251">
        <v>663</v>
      </c>
      <c r="B666" s="97"/>
      <c r="C666" s="252"/>
      <c r="D666" s="253"/>
      <c r="E666" s="253"/>
      <c r="F666" s="97"/>
      <c r="G666" s="255"/>
      <c r="H666" s="256">
        <f t="shared" si="0"/>
        <v>0</v>
      </c>
      <c r="I666" s="77"/>
      <c r="J666" s="77"/>
      <c r="K666" s="77"/>
      <c r="L666" s="77"/>
      <c r="M666" s="77"/>
      <c r="N666" s="77"/>
      <c r="O666" s="77"/>
      <c r="P666" s="77"/>
      <c r="Q666" s="77"/>
      <c r="R666" s="77"/>
      <c r="S666" s="77"/>
      <c r="T666" s="77"/>
      <c r="U666" s="77"/>
      <c r="V666" s="77"/>
      <c r="W666" s="77"/>
      <c r="X666" s="77"/>
      <c r="Y666" s="77"/>
      <c r="Z666" s="77"/>
    </row>
    <row r="667" spans="1:26" ht="12.75" hidden="1" customHeight="1">
      <c r="A667" s="251">
        <v>664</v>
      </c>
      <c r="B667" s="97"/>
      <c r="C667" s="252"/>
      <c r="D667" s="253"/>
      <c r="E667" s="253"/>
      <c r="F667" s="97"/>
      <c r="G667" s="255"/>
      <c r="H667" s="256">
        <f t="shared" si="0"/>
        <v>0</v>
      </c>
      <c r="I667" s="77"/>
      <c r="J667" s="77"/>
      <c r="K667" s="77"/>
      <c r="L667" s="77"/>
      <c r="M667" s="77"/>
      <c r="N667" s="77"/>
      <c r="O667" s="77"/>
      <c r="P667" s="77"/>
      <c r="Q667" s="77"/>
      <c r="R667" s="77"/>
      <c r="S667" s="77"/>
      <c r="T667" s="77"/>
      <c r="U667" s="77"/>
      <c r="V667" s="77"/>
      <c r="W667" s="77"/>
      <c r="X667" s="77"/>
      <c r="Y667" s="77"/>
      <c r="Z667" s="77"/>
    </row>
    <row r="668" spans="1:26" ht="12.75" hidden="1" customHeight="1">
      <c r="A668" s="251">
        <v>665</v>
      </c>
      <c r="B668" s="97"/>
      <c r="C668" s="252"/>
      <c r="D668" s="253"/>
      <c r="E668" s="253"/>
      <c r="F668" s="97"/>
      <c r="G668" s="255"/>
      <c r="H668" s="256">
        <f t="shared" si="0"/>
        <v>0</v>
      </c>
      <c r="I668" s="77"/>
      <c r="J668" s="77"/>
      <c r="K668" s="77"/>
      <c r="L668" s="77"/>
      <c r="M668" s="77"/>
      <c r="N668" s="77"/>
      <c r="O668" s="77"/>
      <c r="P668" s="77"/>
      <c r="Q668" s="77"/>
      <c r="R668" s="77"/>
      <c r="S668" s="77"/>
      <c r="T668" s="77"/>
      <c r="U668" s="77"/>
      <c r="V668" s="77"/>
      <c r="W668" s="77"/>
      <c r="X668" s="77"/>
      <c r="Y668" s="77"/>
      <c r="Z668" s="77"/>
    </row>
    <row r="669" spans="1:26" ht="12.75" hidden="1" customHeight="1">
      <c r="A669" s="251">
        <v>666</v>
      </c>
      <c r="B669" s="97"/>
      <c r="C669" s="252"/>
      <c r="D669" s="253"/>
      <c r="E669" s="253"/>
      <c r="F669" s="97"/>
      <c r="G669" s="255"/>
      <c r="H669" s="256">
        <f t="shared" si="0"/>
        <v>0</v>
      </c>
      <c r="I669" s="77"/>
      <c r="J669" s="77"/>
      <c r="K669" s="77"/>
      <c r="L669" s="77"/>
      <c r="M669" s="77"/>
      <c r="N669" s="77"/>
      <c r="O669" s="77"/>
      <c r="P669" s="77"/>
      <c r="Q669" s="77"/>
      <c r="R669" s="77"/>
      <c r="S669" s="77"/>
      <c r="T669" s="77"/>
      <c r="U669" s="77"/>
      <c r="V669" s="77"/>
      <c r="W669" s="77"/>
      <c r="X669" s="77"/>
      <c r="Y669" s="77"/>
      <c r="Z669" s="77"/>
    </row>
    <row r="670" spans="1:26" ht="12.75" hidden="1" customHeight="1">
      <c r="A670" s="251">
        <v>667</v>
      </c>
      <c r="B670" s="97"/>
      <c r="C670" s="252"/>
      <c r="D670" s="253"/>
      <c r="E670" s="253"/>
      <c r="F670" s="97"/>
      <c r="G670" s="255"/>
      <c r="H670" s="256">
        <f t="shared" si="0"/>
        <v>0</v>
      </c>
      <c r="I670" s="77"/>
      <c r="J670" s="77"/>
      <c r="K670" s="77"/>
      <c r="L670" s="77"/>
      <c r="M670" s="77"/>
      <c r="N670" s="77"/>
      <c r="O670" s="77"/>
      <c r="P670" s="77"/>
      <c r="Q670" s="77"/>
      <c r="R670" s="77"/>
      <c r="S670" s="77"/>
      <c r="T670" s="77"/>
      <c r="U670" s="77"/>
      <c r="V670" s="77"/>
      <c r="W670" s="77"/>
      <c r="X670" s="77"/>
      <c r="Y670" s="77"/>
      <c r="Z670" s="77"/>
    </row>
    <row r="671" spans="1:26" ht="12.75" hidden="1" customHeight="1">
      <c r="A671" s="251">
        <v>668</v>
      </c>
      <c r="B671" s="97"/>
      <c r="C671" s="252"/>
      <c r="D671" s="253"/>
      <c r="E671" s="253"/>
      <c r="F671" s="97"/>
      <c r="G671" s="255"/>
      <c r="H671" s="256">
        <f t="shared" si="0"/>
        <v>0</v>
      </c>
      <c r="I671" s="77"/>
      <c r="J671" s="77"/>
      <c r="K671" s="77"/>
      <c r="L671" s="77"/>
      <c r="M671" s="77"/>
      <c r="N671" s="77"/>
      <c r="O671" s="77"/>
      <c r="P671" s="77"/>
      <c r="Q671" s="77"/>
      <c r="R671" s="77"/>
      <c r="S671" s="77"/>
      <c r="T671" s="77"/>
      <c r="U671" s="77"/>
      <c r="V671" s="77"/>
      <c r="W671" s="77"/>
      <c r="X671" s="77"/>
      <c r="Y671" s="77"/>
      <c r="Z671" s="77"/>
    </row>
    <row r="672" spans="1:26" ht="12.75" hidden="1" customHeight="1">
      <c r="A672" s="251">
        <v>669</v>
      </c>
      <c r="B672" s="97"/>
      <c r="C672" s="252"/>
      <c r="D672" s="253"/>
      <c r="E672" s="253"/>
      <c r="F672" s="97"/>
      <c r="G672" s="255"/>
      <c r="H672" s="256">
        <f t="shared" si="0"/>
        <v>0</v>
      </c>
      <c r="I672" s="77"/>
      <c r="J672" s="77"/>
      <c r="K672" s="77"/>
      <c r="L672" s="77"/>
      <c r="M672" s="77"/>
      <c r="N672" s="77"/>
      <c r="O672" s="77"/>
      <c r="P672" s="77"/>
      <c r="Q672" s="77"/>
      <c r="R672" s="77"/>
      <c r="S672" s="77"/>
      <c r="T672" s="77"/>
      <c r="U672" s="77"/>
      <c r="V672" s="77"/>
      <c r="W672" s="77"/>
      <c r="X672" s="77"/>
      <c r="Y672" s="77"/>
      <c r="Z672" s="77"/>
    </row>
    <row r="673" spans="1:26" ht="12.75" hidden="1" customHeight="1">
      <c r="A673" s="251">
        <v>670</v>
      </c>
      <c r="B673" s="97"/>
      <c r="C673" s="252"/>
      <c r="D673" s="253"/>
      <c r="E673" s="253"/>
      <c r="F673" s="97"/>
      <c r="G673" s="255"/>
      <c r="H673" s="256">
        <f t="shared" si="0"/>
        <v>0</v>
      </c>
      <c r="I673" s="77"/>
      <c r="J673" s="77"/>
      <c r="K673" s="77"/>
      <c r="L673" s="77"/>
      <c r="M673" s="77"/>
      <c r="N673" s="77"/>
      <c r="O673" s="77"/>
      <c r="P673" s="77"/>
      <c r="Q673" s="77"/>
      <c r="R673" s="77"/>
      <c r="S673" s="77"/>
      <c r="T673" s="77"/>
      <c r="U673" s="77"/>
      <c r="V673" s="77"/>
      <c r="W673" s="77"/>
      <c r="X673" s="77"/>
      <c r="Y673" s="77"/>
      <c r="Z673" s="77"/>
    </row>
    <row r="674" spans="1:26" ht="12.75" hidden="1" customHeight="1">
      <c r="A674" s="251">
        <v>671</v>
      </c>
      <c r="B674" s="97"/>
      <c r="C674" s="252"/>
      <c r="D674" s="253"/>
      <c r="E674" s="253"/>
      <c r="F674" s="97"/>
      <c r="G674" s="255"/>
      <c r="H674" s="256">
        <f t="shared" si="0"/>
        <v>0</v>
      </c>
      <c r="I674" s="77"/>
      <c r="J674" s="77"/>
      <c r="K674" s="77"/>
      <c r="L674" s="77"/>
      <c r="M674" s="77"/>
      <c r="N674" s="77"/>
      <c r="O674" s="77"/>
      <c r="P674" s="77"/>
      <c r="Q674" s="77"/>
      <c r="R674" s="77"/>
      <c r="S674" s="77"/>
      <c r="T674" s="77"/>
      <c r="U674" s="77"/>
      <c r="V674" s="77"/>
      <c r="W674" s="77"/>
      <c r="X674" s="77"/>
      <c r="Y674" s="77"/>
      <c r="Z674" s="77"/>
    </row>
    <row r="675" spans="1:26" ht="12.75" hidden="1" customHeight="1">
      <c r="A675" s="251">
        <v>672</v>
      </c>
      <c r="B675" s="97"/>
      <c r="C675" s="252"/>
      <c r="D675" s="253"/>
      <c r="E675" s="253"/>
      <c r="F675" s="97"/>
      <c r="G675" s="255"/>
      <c r="H675" s="256">
        <f t="shared" si="0"/>
        <v>0</v>
      </c>
      <c r="I675" s="77"/>
      <c r="J675" s="77"/>
      <c r="K675" s="77"/>
      <c r="L675" s="77"/>
      <c r="M675" s="77"/>
      <c r="N675" s="77"/>
      <c r="O675" s="77"/>
      <c r="P675" s="77"/>
      <c r="Q675" s="77"/>
      <c r="R675" s="77"/>
      <c r="S675" s="77"/>
      <c r="T675" s="77"/>
      <c r="U675" s="77"/>
      <c r="V675" s="77"/>
      <c r="W675" s="77"/>
      <c r="X675" s="77"/>
      <c r="Y675" s="77"/>
      <c r="Z675" s="77"/>
    </row>
    <row r="676" spans="1:26" ht="12.75" hidden="1" customHeight="1">
      <c r="A676" s="251">
        <v>673</v>
      </c>
      <c r="B676" s="97"/>
      <c r="C676" s="252"/>
      <c r="D676" s="253"/>
      <c r="E676" s="253"/>
      <c r="F676" s="97"/>
      <c r="G676" s="255"/>
      <c r="H676" s="256">
        <f t="shared" si="0"/>
        <v>0</v>
      </c>
      <c r="I676" s="77"/>
      <c r="J676" s="77"/>
      <c r="K676" s="77"/>
      <c r="L676" s="77"/>
      <c r="M676" s="77"/>
      <c r="N676" s="77"/>
      <c r="O676" s="77"/>
      <c r="P676" s="77"/>
      <c r="Q676" s="77"/>
      <c r="R676" s="77"/>
      <c r="S676" s="77"/>
      <c r="T676" s="77"/>
      <c r="U676" s="77"/>
      <c r="V676" s="77"/>
      <c r="W676" s="77"/>
      <c r="X676" s="77"/>
      <c r="Y676" s="77"/>
      <c r="Z676" s="77"/>
    </row>
    <row r="677" spans="1:26" ht="12.75" hidden="1" customHeight="1">
      <c r="A677" s="251">
        <v>674</v>
      </c>
      <c r="B677" s="97"/>
      <c r="C677" s="252"/>
      <c r="D677" s="253"/>
      <c r="E677" s="253"/>
      <c r="F677" s="97"/>
      <c r="G677" s="255"/>
      <c r="H677" s="256">
        <f t="shared" si="0"/>
        <v>0</v>
      </c>
      <c r="I677" s="77"/>
      <c r="J677" s="77"/>
      <c r="K677" s="77"/>
      <c r="L677" s="77"/>
      <c r="M677" s="77"/>
      <c r="N677" s="77"/>
      <c r="O677" s="77"/>
      <c r="P677" s="77"/>
      <c r="Q677" s="77"/>
      <c r="R677" s="77"/>
      <c r="S677" s="77"/>
      <c r="T677" s="77"/>
      <c r="U677" s="77"/>
      <c r="V677" s="77"/>
      <c r="W677" s="77"/>
      <c r="X677" s="77"/>
      <c r="Y677" s="77"/>
      <c r="Z677" s="77"/>
    </row>
    <row r="678" spans="1:26" ht="12.75" hidden="1" customHeight="1">
      <c r="A678" s="251">
        <v>675</v>
      </c>
      <c r="B678" s="97"/>
      <c r="C678" s="252"/>
      <c r="D678" s="253"/>
      <c r="E678" s="253"/>
      <c r="F678" s="97"/>
      <c r="G678" s="255"/>
      <c r="H678" s="256">
        <f t="shared" si="0"/>
        <v>0</v>
      </c>
      <c r="I678" s="77"/>
      <c r="J678" s="77"/>
      <c r="K678" s="77"/>
      <c r="L678" s="77"/>
      <c r="M678" s="77"/>
      <c r="N678" s="77"/>
      <c r="O678" s="77"/>
      <c r="P678" s="77"/>
      <c r="Q678" s="77"/>
      <c r="R678" s="77"/>
      <c r="S678" s="77"/>
      <c r="T678" s="77"/>
      <c r="U678" s="77"/>
      <c r="V678" s="77"/>
      <c r="W678" s="77"/>
      <c r="X678" s="77"/>
      <c r="Y678" s="77"/>
      <c r="Z678" s="77"/>
    </row>
    <row r="679" spans="1:26" ht="12.75" hidden="1" customHeight="1">
      <c r="A679" s="251">
        <v>676</v>
      </c>
      <c r="B679" s="97"/>
      <c r="C679" s="252"/>
      <c r="D679" s="253"/>
      <c r="E679" s="253"/>
      <c r="F679" s="97"/>
      <c r="G679" s="255"/>
      <c r="H679" s="256">
        <f t="shared" si="0"/>
        <v>0</v>
      </c>
      <c r="I679" s="77"/>
      <c r="J679" s="77"/>
      <c r="K679" s="77"/>
      <c r="L679" s="77"/>
      <c r="M679" s="77"/>
      <c r="N679" s="77"/>
      <c r="O679" s="77"/>
      <c r="P679" s="77"/>
      <c r="Q679" s="77"/>
      <c r="R679" s="77"/>
      <c r="S679" s="77"/>
      <c r="T679" s="77"/>
      <c r="U679" s="77"/>
      <c r="V679" s="77"/>
      <c r="W679" s="77"/>
      <c r="X679" s="77"/>
      <c r="Y679" s="77"/>
      <c r="Z679" s="77"/>
    </row>
    <row r="680" spans="1:26" ht="12.75" hidden="1" customHeight="1">
      <c r="A680" s="251">
        <v>677</v>
      </c>
      <c r="B680" s="97"/>
      <c r="C680" s="252"/>
      <c r="D680" s="253"/>
      <c r="E680" s="253"/>
      <c r="F680" s="97"/>
      <c r="G680" s="255"/>
      <c r="H680" s="256">
        <f t="shared" si="0"/>
        <v>0</v>
      </c>
      <c r="I680" s="77"/>
      <c r="J680" s="77"/>
      <c r="K680" s="77"/>
      <c r="L680" s="77"/>
      <c r="M680" s="77"/>
      <c r="N680" s="77"/>
      <c r="O680" s="77"/>
      <c r="P680" s="77"/>
      <c r="Q680" s="77"/>
      <c r="R680" s="77"/>
      <c r="S680" s="77"/>
      <c r="T680" s="77"/>
      <c r="U680" s="77"/>
      <c r="V680" s="77"/>
      <c r="W680" s="77"/>
      <c r="X680" s="77"/>
      <c r="Y680" s="77"/>
      <c r="Z680" s="77"/>
    </row>
    <row r="681" spans="1:26" ht="12.75" hidden="1" customHeight="1">
      <c r="A681" s="251">
        <v>678</v>
      </c>
      <c r="B681" s="97"/>
      <c r="C681" s="252"/>
      <c r="D681" s="253"/>
      <c r="E681" s="253"/>
      <c r="F681" s="97"/>
      <c r="G681" s="255"/>
      <c r="H681" s="256">
        <f t="shared" si="0"/>
        <v>0</v>
      </c>
      <c r="I681" s="77"/>
      <c r="J681" s="77"/>
      <c r="K681" s="77"/>
      <c r="L681" s="77"/>
      <c r="M681" s="77"/>
      <c r="N681" s="77"/>
      <c r="O681" s="77"/>
      <c r="P681" s="77"/>
      <c r="Q681" s="77"/>
      <c r="R681" s="77"/>
      <c r="S681" s="77"/>
      <c r="T681" s="77"/>
      <c r="U681" s="77"/>
      <c r="V681" s="77"/>
      <c r="W681" s="77"/>
      <c r="X681" s="77"/>
      <c r="Y681" s="77"/>
      <c r="Z681" s="77"/>
    </row>
    <row r="682" spans="1:26" ht="12.75" hidden="1" customHeight="1">
      <c r="A682" s="251">
        <v>679</v>
      </c>
      <c r="B682" s="97"/>
      <c r="C682" s="252"/>
      <c r="D682" s="253"/>
      <c r="E682" s="253"/>
      <c r="F682" s="97"/>
      <c r="G682" s="255"/>
      <c r="H682" s="256">
        <f t="shared" si="0"/>
        <v>0</v>
      </c>
      <c r="I682" s="77"/>
      <c r="J682" s="77"/>
      <c r="K682" s="77"/>
      <c r="L682" s="77"/>
      <c r="M682" s="77"/>
      <c r="N682" s="77"/>
      <c r="O682" s="77"/>
      <c r="P682" s="77"/>
      <c r="Q682" s="77"/>
      <c r="R682" s="77"/>
      <c r="S682" s="77"/>
      <c r="T682" s="77"/>
      <c r="U682" s="77"/>
      <c r="V682" s="77"/>
      <c r="W682" s="77"/>
      <c r="X682" s="77"/>
      <c r="Y682" s="77"/>
      <c r="Z682" s="77"/>
    </row>
    <row r="683" spans="1:26" ht="12.75" hidden="1" customHeight="1">
      <c r="A683" s="251">
        <v>680</v>
      </c>
      <c r="B683" s="97"/>
      <c r="C683" s="252"/>
      <c r="D683" s="253"/>
      <c r="E683" s="253"/>
      <c r="F683" s="97"/>
      <c r="G683" s="255"/>
      <c r="H683" s="256">
        <f t="shared" si="0"/>
        <v>0</v>
      </c>
      <c r="I683" s="77"/>
      <c r="J683" s="77"/>
      <c r="K683" s="77"/>
      <c r="L683" s="77"/>
      <c r="M683" s="77"/>
      <c r="N683" s="77"/>
      <c r="O683" s="77"/>
      <c r="P683" s="77"/>
      <c r="Q683" s="77"/>
      <c r="R683" s="77"/>
      <c r="S683" s="77"/>
      <c r="T683" s="77"/>
      <c r="U683" s="77"/>
      <c r="V683" s="77"/>
      <c r="W683" s="77"/>
      <c r="X683" s="77"/>
      <c r="Y683" s="77"/>
      <c r="Z683" s="77"/>
    </row>
    <row r="684" spans="1:26" ht="12.75" hidden="1" customHeight="1">
      <c r="A684" s="251">
        <v>681</v>
      </c>
      <c r="B684" s="97"/>
      <c r="C684" s="252"/>
      <c r="D684" s="253"/>
      <c r="E684" s="253"/>
      <c r="F684" s="97"/>
      <c r="G684" s="255"/>
      <c r="H684" s="256">
        <f t="shared" si="0"/>
        <v>0</v>
      </c>
      <c r="I684" s="77"/>
      <c r="J684" s="77"/>
      <c r="K684" s="77"/>
      <c r="L684" s="77"/>
      <c r="M684" s="77"/>
      <c r="N684" s="77"/>
      <c r="O684" s="77"/>
      <c r="P684" s="77"/>
      <c r="Q684" s="77"/>
      <c r="R684" s="77"/>
      <c r="S684" s="77"/>
      <c r="T684" s="77"/>
      <c r="U684" s="77"/>
      <c r="V684" s="77"/>
      <c r="W684" s="77"/>
      <c r="X684" s="77"/>
      <c r="Y684" s="77"/>
      <c r="Z684" s="77"/>
    </row>
    <row r="685" spans="1:26" ht="12.75" hidden="1" customHeight="1">
      <c r="A685" s="251">
        <v>682</v>
      </c>
      <c r="B685" s="97"/>
      <c r="C685" s="252"/>
      <c r="D685" s="253"/>
      <c r="E685" s="253"/>
      <c r="F685" s="97"/>
      <c r="G685" s="255"/>
      <c r="H685" s="256">
        <f t="shared" si="0"/>
        <v>0</v>
      </c>
      <c r="I685" s="77"/>
      <c r="J685" s="77"/>
      <c r="K685" s="77"/>
      <c r="L685" s="77"/>
      <c r="M685" s="77"/>
      <c r="N685" s="77"/>
      <c r="O685" s="77"/>
      <c r="P685" s="77"/>
      <c r="Q685" s="77"/>
      <c r="R685" s="77"/>
      <c r="S685" s="77"/>
      <c r="T685" s="77"/>
      <c r="U685" s="77"/>
      <c r="V685" s="77"/>
      <c r="W685" s="77"/>
      <c r="X685" s="77"/>
      <c r="Y685" s="77"/>
      <c r="Z685" s="77"/>
    </row>
    <row r="686" spans="1:26" ht="12.75" hidden="1" customHeight="1">
      <c r="A686" s="251">
        <v>683</v>
      </c>
      <c r="B686" s="97"/>
      <c r="C686" s="252"/>
      <c r="D686" s="253"/>
      <c r="E686" s="253"/>
      <c r="F686" s="97"/>
      <c r="G686" s="255"/>
      <c r="H686" s="256">
        <f t="shared" si="0"/>
        <v>0</v>
      </c>
      <c r="I686" s="77"/>
      <c r="J686" s="77"/>
      <c r="K686" s="77"/>
      <c r="L686" s="77"/>
      <c r="M686" s="77"/>
      <c r="N686" s="77"/>
      <c r="O686" s="77"/>
      <c r="P686" s="77"/>
      <c r="Q686" s="77"/>
      <c r="R686" s="77"/>
      <c r="S686" s="77"/>
      <c r="T686" s="77"/>
      <c r="U686" s="77"/>
      <c r="V686" s="77"/>
      <c r="W686" s="77"/>
      <c r="X686" s="77"/>
      <c r="Y686" s="77"/>
      <c r="Z686" s="77"/>
    </row>
    <row r="687" spans="1:26" ht="12.75" hidden="1" customHeight="1">
      <c r="A687" s="251">
        <v>684</v>
      </c>
      <c r="B687" s="97"/>
      <c r="C687" s="252"/>
      <c r="D687" s="253"/>
      <c r="E687" s="253"/>
      <c r="F687" s="97"/>
      <c r="G687" s="255"/>
      <c r="H687" s="256">
        <f t="shared" si="0"/>
        <v>0</v>
      </c>
      <c r="I687" s="77"/>
      <c r="J687" s="77"/>
      <c r="K687" s="77"/>
      <c r="L687" s="77"/>
      <c r="M687" s="77"/>
      <c r="N687" s="77"/>
      <c r="O687" s="77"/>
      <c r="P687" s="77"/>
      <c r="Q687" s="77"/>
      <c r="R687" s="77"/>
      <c r="S687" s="77"/>
      <c r="T687" s="77"/>
      <c r="U687" s="77"/>
      <c r="V687" s="77"/>
      <c r="W687" s="77"/>
      <c r="X687" s="77"/>
      <c r="Y687" s="77"/>
      <c r="Z687" s="77"/>
    </row>
    <row r="688" spans="1:26" ht="12.75" hidden="1" customHeight="1">
      <c r="A688" s="251">
        <v>685</v>
      </c>
      <c r="B688" s="97"/>
      <c r="C688" s="252"/>
      <c r="D688" s="253"/>
      <c r="E688" s="253"/>
      <c r="F688" s="97"/>
      <c r="G688" s="255"/>
      <c r="H688" s="256">
        <f t="shared" si="0"/>
        <v>0</v>
      </c>
      <c r="I688" s="77"/>
      <c r="J688" s="77"/>
      <c r="K688" s="77"/>
      <c r="L688" s="77"/>
      <c r="M688" s="77"/>
      <c r="N688" s="77"/>
      <c r="O688" s="77"/>
      <c r="P688" s="77"/>
      <c r="Q688" s="77"/>
      <c r="R688" s="77"/>
      <c r="S688" s="77"/>
      <c r="T688" s="77"/>
      <c r="U688" s="77"/>
      <c r="V688" s="77"/>
      <c r="W688" s="77"/>
      <c r="X688" s="77"/>
      <c r="Y688" s="77"/>
      <c r="Z688" s="77"/>
    </row>
    <row r="689" spans="1:26" ht="12.75" hidden="1" customHeight="1">
      <c r="A689" s="251">
        <v>686</v>
      </c>
      <c r="B689" s="97"/>
      <c r="C689" s="252"/>
      <c r="D689" s="253"/>
      <c r="E689" s="253"/>
      <c r="F689" s="97"/>
      <c r="G689" s="255"/>
      <c r="H689" s="256">
        <f t="shared" si="0"/>
        <v>0</v>
      </c>
      <c r="I689" s="77"/>
      <c r="J689" s="77"/>
      <c r="K689" s="77"/>
      <c r="L689" s="77"/>
      <c r="M689" s="77"/>
      <c r="N689" s="77"/>
      <c r="O689" s="77"/>
      <c r="P689" s="77"/>
      <c r="Q689" s="77"/>
      <c r="R689" s="77"/>
      <c r="S689" s="77"/>
      <c r="T689" s="77"/>
      <c r="U689" s="77"/>
      <c r="V689" s="77"/>
      <c r="W689" s="77"/>
      <c r="X689" s="77"/>
      <c r="Y689" s="77"/>
      <c r="Z689" s="77"/>
    </row>
    <row r="690" spans="1:26" ht="12.75" hidden="1" customHeight="1">
      <c r="A690" s="251">
        <v>687</v>
      </c>
      <c r="B690" s="97"/>
      <c r="C690" s="252"/>
      <c r="D690" s="253"/>
      <c r="E690" s="253"/>
      <c r="F690" s="97"/>
      <c r="G690" s="255"/>
      <c r="H690" s="256">
        <f t="shared" si="0"/>
        <v>0</v>
      </c>
      <c r="I690" s="77"/>
      <c r="J690" s="77"/>
      <c r="K690" s="77"/>
      <c r="L690" s="77"/>
      <c r="M690" s="77"/>
      <c r="N690" s="77"/>
      <c r="O690" s="77"/>
      <c r="P690" s="77"/>
      <c r="Q690" s="77"/>
      <c r="R690" s="77"/>
      <c r="S690" s="77"/>
      <c r="T690" s="77"/>
      <c r="U690" s="77"/>
      <c r="V690" s="77"/>
      <c r="W690" s="77"/>
      <c r="X690" s="77"/>
      <c r="Y690" s="77"/>
      <c r="Z690" s="77"/>
    </row>
    <row r="691" spans="1:26" ht="12.75" hidden="1" customHeight="1">
      <c r="A691" s="251">
        <v>688</v>
      </c>
      <c r="B691" s="97"/>
      <c r="C691" s="252"/>
      <c r="D691" s="253"/>
      <c r="E691" s="253"/>
      <c r="F691" s="97"/>
      <c r="G691" s="255"/>
      <c r="H691" s="256">
        <f t="shared" si="0"/>
        <v>0</v>
      </c>
      <c r="I691" s="77"/>
      <c r="J691" s="77"/>
      <c r="K691" s="77"/>
      <c r="L691" s="77"/>
      <c r="M691" s="77"/>
      <c r="N691" s="77"/>
      <c r="O691" s="77"/>
      <c r="P691" s="77"/>
      <c r="Q691" s="77"/>
      <c r="R691" s="77"/>
      <c r="S691" s="77"/>
      <c r="T691" s="77"/>
      <c r="U691" s="77"/>
      <c r="V691" s="77"/>
      <c r="W691" s="77"/>
      <c r="X691" s="77"/>
      <c r="Y691" s="77"/>
      <c r="Z691" s="77"/>
    </row>
    <row r="692" spans="1:26" ht="12.75" hidden="1" customHeight="1">
      <c r="A692" s="251">
        <v>689</v>
      </c>
      <c r="B692" s="97"/>
      <c r="C692" s="252"/>
      <c r="D692" s="253"/>
      <c r="E692" s="253"/>
      <c r="F692" s="97"/>
      <c r="G692" s="255"/>
      <c r="H692" s="256">
        <f t="shared" si="0"/>
        <v>0</v>
      </c>
      <c r="I692" s="77"/>
      <c r="J692" s="77"/>
      <c r="K692" s="77"/>
      <c r="L692" s="77"/>
      <c r="M692" s="77"/>
      <c r="N692" s="77"/>
      <c r="O692" s="77"/>
      <c r="P692" s="77"/>
      <c r="Q692" s="77"/>
      <c r="R692" s="77"/>
      <c r="S692" s="77"/>
      <c r="T692" s="77"/>
      <c r="U692" s="77"/>
      <c r="V692" s="77"/>
      <c r="W692" s="77"/>
      <c r="X692" s="77"/>
      <c r="Y692" s="77"/>
      <c r="Z692" s="77"/>
    </row>
    <row r="693" spans="1:26" ht="12.75" hidden="1" customHeight="1">
      <c r="A693" s="251">
        <v>690</v>
      </c>
      <c r="B693" s="97"/>
      <c r="C693" s="252"/>
      <c r="D693" s="253"/>
      <c r="E693" s="253"/>
      <c r="F693" s="97"/>
      <c r="G693" s="255"/>
      <c r="H693" s="256">
        <f t="shared" si="0"/>
        <v>0</v>
      </c>
      <c r="I693" s="77"/>
      <c r="J693" s="77"/>
      <c r="K693" s="77"/>
      <c r="L693" s="77"/>
      <c r="M693" s="77"/>
      <c r="N693" s="77"/>
      <c r="O693" s="77"/>
      <c r="P693" s="77"/>
      <c r="Q693" s="77"/>
      <c r="R693" s="77"/>
      <c r="S693" s="77"/>
      <c r="T693" s="77"/>
      <c r="U693" s="77"/>
      <c r="V693" s="77"/>
      <c r="W693" s="77"/>
      <c r="X693" s="77"/>
      <c r="Y693" s="77"/>
      <c r="Z693" s="77"/>
    </row>
    <row r="694" spans="1:26" ht="12.75" hidden="1" customHeight="1">
      <c r="A694" s="251">
        <v>691</v>
      </c>
      <c r="B694" s="97"/>
      <c r="C694" s="252"/>
      <c r="D694" s="253"/>
      <c r="E694" s="253"/>
      <c r="F694" s="97"/>
      <c r="G694" s="255"/>
      <c r="H694" s="256">
        <f t="shared" si="0"/>
        <v>0</v>
      </c>
      <c r="I694" s="77"/>
      <c r="J694" s="77"/>
      <c r="K694" s="77"/>
      <c r="L694" s="77"/>
      <c r="M694" s="77"/>
      <c r="N694" s="77"/>
      <c r="O694" s="77"/>
      <c r="P694" s="77"/>
      <c r="Q694" s="77"/>
      <c r="R694" s="77"/>
      <c r="S694" s="77"/>
      <c r="T694" s="77"/>
      <c r="U694" s="77"/>
      <c r="V694" s="77"/>
      <c r="W694" s="77"/>
      <c r="X694" s="77"/>
      <c r="Y694" s="77"/>
      <c r="Z694" s="77"/>
    </row>
    <row r="695" spans="1:26" ht="12.75" hidden="1" customHeight="1">
      <c r="A695" s="251">
        <v>692</v>
      </c>
      <c r="B695" s="97"/>
      <c r="C695" s="252"/>
      <c r="D695" s="253"/>
      <c r="E695" s="253"/>
      <c r="F695" s="97"/>
      <c r="G695" s="255"/>
      <c r="H695" s="256">
        <f t="shared" si="0"/>
        <v>0</v>
      </c>
      <c r="I695" s="77"/>
      <c r="J695" s="77"/>
      <c r="K695" s="77"/>
      <c r="L695" s="77"/>
      <c r="M695" s="77"/>
      <c r="N695" s="77"/>
      <c r="O695" s="77"/>
      <c r="P695" s="77"/>
      <c r="Q695" s="77"/>
      <c r="R695" s="77"/>
      <c r="S695" s="77"/>
      <c r="T695" s="77"/>
      <c r="U695" s="77"/>
      <c r="V695" s="77"/>
      <c r="W695" s="77"/>
      <c r="X695" s="77"/>
      <c r="Y695" s="77"/>
      <c r="Z695" s="77"/>
    </row>
    <row r="696" spans="1:26" ht="12.75" hidden="1" customHeight="1">
      <c r="A696" s="251">
        <v>693</v>
      </c>
      <c r="B696" s="97"/>
      <c r="C696" s="252"/>
      <c r="D696" s="253"/>
      <c r="E696" s="253"/>
      <c r="F696" s="97"/>
      <c r="G696" s="255"/>
      <c r="H696" s="256">
        <f t="shared" si="0"/>
        <v>0</v>
      </c>
      <c r="I696" s="77"/>
      <c r="J696" s="77"/>
      <c r="K696" s="77"/>
      <c r="L696" s="77"/>
      <c r="M696" s="77"/>
      <c r="N696" s="77"/>
      <c r="O696" s="77"/>
      <c r="P696" s="77"/>
      <c r="Q696" s="77"/>
      <c r="R696" s="77"/>
      <c r="S696" s="77"/>
      <c r="T696" s="77"/>
      <c r="U696" s="77"/>
      <c r="V696" s="77"/>
      <c r="W696" s="77"/>
      <c r="X696" s="77"/>
      <c r="Y696" s="77"/>
      <c r="Z696" s="77"/>
    </row>
    <row r="697" spans="1:26" ht="12.75" hidden="1" customHeight="1">
      <c r="A697" s="251">
        <v>694</v>
      </c>
      <c r="B697" s="97"/>
      <c r="C697" s="252"/>
      <c r="D697" s="253"/>
      <c r="E697" s="253"/>
      <c r="F697" s="97"/>
      <c r="G697" s="255"/>
      <c r="H697" s="256">
        <f t="shared" si="0"/>
        <v>0</v>
      </c>
      <c r="I697" s="77"/>
      <c r="J697" s="77"/>
      <c r="K697" s="77"/>
      <c r="L697" s="77"/>
      <c r="M697" s="77"/>
      <c r="N697" s="77"/>
      <c r="O697" s="77"/>
      <c r="P697" s="77"/>
      <c r="Q697" s="77"/>
      <c r="R697" s="77"/>
      <c r="S697" s="77"/>
      <c r="T697" s="77"/>
      <c r="U697" s="77"/>
      <c r="V697" s="77"/>
      <c r="W697" s="77"/>
      <c r="X697" s="77"/>
      <c r="Y697" s="77"/>
      <c r="Z697" s="77"/>
    </row>
    <row r="698" spans="1:26" ht="12.75" hidden="1" customHeight="1">
      <c r="A698" s="251">
        <v>695</v>
      </c>
      <c r="B698" s="97"/>
      <c r="C698" s="252"/>
      <c r="D698" s="253"/>
      <c r="E698" s="253"/>
      <c r="F698" s="97"/>
      <c r="G698" s="255"/>
      <c r="H698" s="256">
        <f t="shared" si="0"/>
        <v>0</v>
      </c>
      <c r="I698" s="77"/>
      <c r="J698" s="77"/>
      <c r="K698" s="77"/>
      <c r="L698" s="77"/>
      <c r="M698" s="77"/>
      <c r="N698" s="77"/>
      <c r="O698" s="77"/>
      <c r="P698" s="77"/>
      <c r="Q698" s="77"/>
      <c r="R698" s="77"/>
      <c r="S698" s="77"/>
      <c r="T698" s="77"/>
      <c r="U698" s="77"/>
      <c r="V698" s="77"/>
      <c r="W698" s="77"/>
      <c r="X698" s="77"/>
      <c r="Y698" s="77"/>
      <c r="Z698" s="77"/>
    </row>
    <row r="699" spans="1:26" ht="12.75" hidden="1" customHeight="1">
      <c r="A699" s="251">
        <v>696</v>
      </c>
      <c r="B699" s="97"/>
      <c r="C699" s="252"/>
      <c r="D699" s="253"/>
      <c r="E699" s="253"/>
      <c r="F699" s="97"/>
      <c r="G699" s="255"/>
      <c r="H699" s="256">
        <f t="shared" si="0"/>
        <v>0</v>
      </c>
      <c r="I699" s="77"/>
      <c r="J699" s="77"/>
      <c r="K699" s="77"/>
      <c r="L699" s="77"/>
      <c r="M699" s="77"/>
      <c r="N699" s="77"/>
      <c r="O699" s="77"/>
      <c r="P699" s="77"/>
      <c r="Q699" s="77"/>
      <c r="R699" s="77"/>
      <c r="S699" s="77"/>
      <c r="T699" s="77"/>
      <c r="U699" s="77"/>
      <c r="V699" s="77"/>
      <c r="W699" s="77"/>
      <c r="X699" s="77"/>
      <c r="Y699" s="77"/>
      <c r="Z699" s="77"/>
    </row>
    <row r="700" spans="1:26" ht="12.75" hidden="1" customHeight="1">
      <c r="A700" s="251">
        <v>697</v>
      </c>
      <c r="B700" s="97"/>
      <c r="C700" s="252"/>
      <c r="D700" s="253"/>
      <c r="E700" s="253"/>
      <c r="F700" s="97"/>
      <c r="G700" s="255"/>
      <c r="H700" s="256">
        <f t="shared" si="0"/>
        <v>0</v>
      </c>
      <c r="I700" s="77"/>
      <c r="J700" s="77"/>
      <c r="K700" s="77"/>
      <c r="L700" s="77"/>
      <c r="M700" s="77"/>
      <c r="N700" s="77"/>
      <c r="O700" s="77"/>
      <c r="P700" s="77"/>
      <c r="Q700" s="77"/>
      <c r="R700" s="77"/>
      <c r="S700" s="77"/>
      <c r="T700" s="77"/>
      <c r="U700" s="77"/>
      <c r="V700" s="77"/>
      <c r="W700" s="77"/>
      <c r="X700" s="77"/>
      <c r="Y700" s="77"/>
      <c r="Z700" s="77"/>
    </row>
    <row r="701" spans="1:26" ht="12.75" hidden="1" customHeight="1">
      <c r="A701" s="251">
        <v>698</v>
      </c>
      <c r="B701" s="97"/>
      <c r="C701" s="252"/>
      <c r="D701" s="253"/>
      <c r="E701" s="253"/>
      <c r="F701" s="97"/>
      <c r="G701" s="255"/>
      <c r="H701" s="256">
        <f t="shared" si="0"/>
        <v>0</v>
      </c>
      <c r="I701" s="77"/>
      <c r="J701" s="77"/>
      <c r="K701" s="77"/>
      <c r="L701" s="77"/>
      <c r="M701" s="77"/>
      <c r="N701" s="77"/>
      <c r="O701" s="77"/>
      <c r="P701" s="77"/>
      <c r="Q701" s="77"/>
      <c r="R701" s="77"/>
      <c r="S701" s="77"/>
      <c r="T701" s="77"/>
      <c r="U701" s="77"/>
      <c r="V701" s="77"/>
      <c r="W701" s="77"/>
      <c r="X701" s="77"/>
      <c r="Y701" s="77"/>
      <c r="Z701" s="77"/>
    </row>
    <row r="702" spans="1:26" ht="12.75" hidden="1" customHeight="1">
      <c r="A702" s="251">
        <v>699</v>
      </c>
      <c r="B702" s="97"/>
      <c r="C702" s="252"/>
      <c r="D702" s="253"/>
      <c r="E702" s="253"/>
      <c r="F702" s="97"/>
      <c r="G702" s="255"/>
      <c r="H702" s="256">
        <f t="shared" si="0"/>
        <v>0</v>
      </c>
      <c r="I702" s="77"/>
      <c r="J702" s="77"/>
      <c r="K702" s="77"/>
      <c r="L702" s="77"/>
      <c r="M702" s="77"/>
      <c r="N702" s="77"/>
      <c r="O702" s="77"/>
      <c r="P702" s="77"/>
      <c r="Q702" s="77"/>
      <c r="R702" s="77"/>
      <c r="S702" s="77"/>
      <c r="T702" s="77"/>
      <c r="U702" s="77"/>
      <c r="V702" s="77"/>
      <c r="W702" s="77"/>
      <c r="X702" s="77"/>
      <c r="Y702" s="77"/>
      <c r="Z702" s="77"/>
    </row>
    <row r="703" spans="1:26" ht="12.75" hidden="1" customHeight="1">
      <c r="A703" s="251">
        <v>700</v>
      </c>
      <c r="B703" s="97"/>
      <c r="C703" s="252"/>
      <c r="D703" s="253"/>
      <c r="E703" s="253"/>
      <c r="F703" s="97"/>
      <c r="G703" s="255"/>
      <c r="H703" s="256">
        <f t="shared" si="0"/>
        <v>0</v>
      </c>
      <c r="I703" s="77"/>
      <c r="J703" s="77"/>
      <c r="K703" s="77"/>
      <c r="L703" s="77"/>
      <c r="M703" s="77"/>
      <c r="N703" s="77"/>
      <c r="O703" s="77"/>
      <c r="P703" s="77"/>
      <c r="Q703" s="77"/>
      <c r="R703" s="77"/>
      <c r="S703" s="77"/>
      <c r="T703" s="77"/>
      <c r="U703" s="77"/>
      <c r="V703" s="77"/>
      <c r="W703" s="77"/>
      <c r="X703" s="77"/>
      <c r="Y703" s="77"/>
      <c r="Z703" s="77"/>
    </row>
    <row r="704" spans="1:26" ht="12.75" hidden="1" customHeight="1">
      <c r="A704" s="251">
        <v>701</v>
      </c>
      <c r="B704" s="97"/>
      <c r="C704" s="252"/>
      <c r="D704" s="253"/>
      <c r="E704" s="253"/>
      <c r="F704" s="97"/>
      <c r="G704" s="255"/>
      <c r="H704" s="256">
        <f t="shared" si="0"/>
        <v>0</v>
      </c>
      <c r="I704" s="77"/>
      <c r="J704" s="77"/>
      <c r="K704" s="77"/>
      <c r="L704" s="77"/>
      <c r="M704" s="77"/>
      <c r="N704" s="77"/>
      <c r="O704" s="77"/>
      <c r="P704" s="77"/>
      <c r="Q704" s="77"/>
      <c r="R704" s="77"/>
      <c r="S704" s="77"/>
      <c r="T704" s="77"/>
      <c r="U704" s="77"/>
      <c r="V704" s="77"/>
      <c r="W704" s="77"/>
      <c r="X704" s="77"/>
      <c r="Y704" s="77"/>
      <c r="Z704" s="77"/>
    </row>
    <row r="705" spans="1:26" ht="12.75" hidden="1" customHeight="1">
      <c r="A705" s="251">
        <v>702</v>
      </c>
      <c r="B705" s="97"/>
      <c r="C705" s="252"/>
      <c r="D705" s="253"/>
      <c r="E705" s="253"/>
      <c r="F705" s="97"/>
      <c r="G705" s="255"/>
      <c r="H705" s="256">
        <f t="shared" si="0"/>
        <v>0</v>
      </c>
      <c r="I705" s="77"/>
      <c r="J705" s="77"/>
      <c r="K705" s="77"/>
      <c r="L705" s="77"/>
      <c r="M705" s="77"/>
      <c r="N705" s="77"/>
      <c r="O705" s="77"/>
      <c r="P705" s="77"/>
      <c r="Q705" s="77"/>
      <c r="R705" s="77"/>
      <c r="S705" s="77"/>
      <c r="T705" s="77"/>
      <c r="U705" s="77"/>
      <c r="V705" s="77"/>
      <c r="W705" s="77"/>
      <c r="X705" s="77"/>
      <c r="Y705" s="77"/>
      <c r="Z705" s="77"/>
    </row>
    <row r="706" spans="1:26" ht="12.75" hidden="1" customHeight="1">
      <c r="A706" s="251">
        <v>703</v>
      </c>
      <c r="B706" s="97"/>
      <c r="C706" s="252"/>
      <c r="D706" s="253"/>
      <c r="E706" s="253"/>
      <c r="F706" s="97"/>
      <c r="G706" s="255"/>
      <c r="H706" s="256">
        <f t="shared" si="0"/>
        <v>0</v>
      </c>
      <c r="I706" s="77"/>
      <c r="J706" s="77"/>
      <c r="K706" s="77"/>
      <c r="L706" s="77"/>
      <c r="M706" s="77"/>
      <c r="N706" s="77"/>
      <c r="O706" s="77"/>
      <c r="P706" s="77"/>
      <c r="Q706" s="77"/>
      <c r="R706" s="77"/>
      <c r="S706" s="77"/>
      <c r="T706" s="77"/>
      <c r="U706" s="77"/>
      <c r="V706" s="77"/>
      <c r="W706" s="77"/>
      <c r="X706" s="77"/>
      <c r="Y706" s="77"/>
      <c r="Z706" s="77"/>
    </row>
    <row r="707" spans="1:26" ht="12.75" hidden="1" customHeight="1">
      <c r="A707" s="251">
        <v>704</v>
      </c>
      <c r="B707" s="97"/>
      <c r="C707" s="252"/>
      <c r="D707" s="253"/>
      <c r="E707" s="253"/>
      <c r="F707" s="97"/>
      <c r="G707" s="255"/>
      <c r="H707" s="256">
        <f t="shared" si="0"/>
        <v>0</v>
      </c>
      <c r="I707" s="77"/>
      <c r="J707" s="77"/>
      <c r="K707" s="77"/>
      <c r="L707" s="77"/>
      <c r="M707" s="77"/>
      <c r="N707" s="77"/>
      <c r="O707" s="77"/>
      <c r="P707" s="77"/>
      <c r="Q707" s="77"/>
      <c r="R707" s="77"/>
      <c r="S707" s="77"/>
      <c r="T707" s="77"/>
      <c r="U707" s="77"/>
      <c r="V707" s="77"/>
      <c r="W707" s="77"/>
      <c r="X707" s="77"/>
      <c r="Y707" s="77"/>
      <c r="Z707" s="77"/>
    </row>
    <row r="708" spans="1:26" ht="12.75" hidden="1" customHeight="1">
      <c r="A708" s="251">
        <v>705</v>
      </c>
      <c r="B708" s="97"/>
      <c r="C708" s="252"/>
      <c r="D708" s="253"/>
      <c r="E708" s="253"/>
      <c r="F708" s="97"/>
      <c r="G708" s="255"/>
      <c r="H708" s="256">
        <f t="shared" si="0"/>
        <v>0</v>
      </c>
      <c r="I708" s="77"/>
      <c r="J708" s="77"/>
      <c r="K708" s="77"/>
      <c r="L708" s="77"/>
      <c r="M708" s="77"/>
      <c r="N708" s="77"/>
      <c r="O708" s="77"/>
      <c r="P708" s="77"/>
      <c r="Q708" s="77"/>
      <c r="R708" s="77"/>
      <c r="S708" s="77"/>
      <c r="T708" s="77"/>
      <c r="U708" s="77"/>
      <c r="V708" s="77"/>
      <c r="W708" s="77"/>
      <c r="X708" s="77"/>
      <c r="Y708" s="77"/>
      <c r="Z708" s="77"/>
    </row>
    <row r="709" spans="1:26" ht="12.75" hidden="1" customHeight="1">
      <c r="A709" s="251">
        <v>706</v>
      </c>
      <c r="B709" s="97"/>
      <c r="C709" s="252"/>
      <c r="D709" s="253"/>
      <c r="E709" s="253"/>
      <c r="F709" s="97"/>
      <c r="G709" s="255"/>
      <c r="H709" s="256">
        <f t="shared" si="0"/>
        <v>0</v>
      </c>
      <c r="I709" s="77"/>
      <c r="J709" s="77"/>
      <c r="K709" s="77"/>
      <c r="L709" s="77"/>
      <c r="M709" s="77"/>
      <c r="N709" s="77"/>
      <c r="O709" s="77"/>
      <c r="P709" s="77"/>
      <c r="Q709" s="77"/>
      <c r="R709" s="77"/>
      <c r="S709" s="77"/>
      <c r="T709" s="77"/>
      <c r="U709" s="77"/>
      <c r="V709" s="77"/>
      <c r="W709" s="77"/>
      <c r="X709" s="77"/>
      <c r="Y709" s="77"/>
      <c r="Z709" s="77"/>
    </row>
    <row r="710" spans="1:26" ht="12.75" hidden="1" customHeight="1">
      <c r="A710" s="251">
        <v>707</v>
      </c>
      <c r="B710" s="97"/>
      <c r="C710" s="252"/>
      <c r="D710" s="253"/>
      <c r="E710" s="253"/>
      <c r="F710" s="97"/>
      <c r="G710" s="255"/>
      <c r="H710" s="256">
        <f t="shared" si="0"/>
        <v>0</v>
      </c>
      <c r="I710" s="77"/>
      <c r="J710" s="77"/>
      <c r="K710" s="77"/>
      <c r="L710" s="77"/>
      <c r="M710" s="77"/>
      <c r="N710" s="77"/>
      <c r="O710" s="77"/>
      <c r="P710" s="77"/>
      <c r="Q710" s="77"/>
      <c r="R710" s="77"/>
      <c r="S710" s="77"/>
      <c r="T710" s="77"/>
      <c r="U710" s="77"/>
      <c r="V710" s="77"/>
      <c r="W710" s="77"/>
      <c r="X710" s="77"/>
      <c r="Y710" s="77"/>
      <c r="Z710" s="77"/>
    </row>
    <row r="711" spans="1:26" ht="12.75" hidden="1" customHeight="1">
      <c r="A711" s="251">
        <v>708</v>
      </c>
      <c r="B711" s="97"/>
      <c r="C711" s="252"/>
      <c r="D711" s="253"/>
      <c r="E711" s="253"/>
      <c r="F711" s="97"/>
      <c r="G711" s="255"/>
      <c r="H711" s="256">
        <f t="shared" si="0"/>
        <v>0</v>
      </c>
      <c r="I711" s="77"/>
      <c r="J711" s="77"/>
      <c r="K711" s="77"/>
      <c r="L711" s="77"/>
      <c r="M711" s="77"/>
      <c r="N711" s="77"/>
      <c r="O711" s="77"/>
      <c r="P711" s="77"/>
      <c r="Q711" s="77"/>
      <c r="R711" s="77"/>
      <c r="S711" s="77"/>
      <c r="T711" s="77"/>
      <c r="U711" s="77"/>
      <c r="V711" s="77"/>
      <c r="W711" s="77"/>
      <c r="X711" s="77"/>
      <c r="Y711" s="77"/>
      <c r="Z711" s="77"/>
    </row>
    <row r="712" spans="1:26" ht="12.75" hidden="1" customHeight="1">
      <c r="A712" s="251">
        <v>709</v>
      </c>
      <c r="B712" s="97"/>
      <c r="C712" s="252"/>
      <c r="D712" s="253"/>
      <c r="E712" s="253"/>
      <c r="F712" s="97"/>
      <c r="G712" s="255"/>
      <c r="H712" s="256">
        <f t="shared" si="0"/>
        <v>0</v>
      </c>
      <c r="I712" s="77"/>
      <c r="J712" s="77"/>
      <c r="K712" s="77"/>
      <c r="L712" s="77"/>
      <c r="M712" s="77"/>
      <c r="N712" s="77"/>
      <c r="O712" s="77"/>
      <c r="P712" s="77"/>
      <c r="Q712" s="77"/>
      <c r="R712" s="77"/>
      <c r="S712" s="77"/>
      <c r="T712" s="77"/>
      <c r="U712" s="77"/>
      <c r="V712" s="77"/>
      <c r="W712" s="77"/>
      <c r="X712" s="77"/>
      <c r="Y712" s="77"/>
      <c r="Z712" s="77"/>
    </row>
    <row r="713" spans="1:26" ht="12.75" hidden="1" customHeight="1">
      <c r="A713" s="251">
        <v>710</v>
      </c>
      <c r="B713" s="97"/>
      <c r="C713" s="252"/>
      <c r="D713" s="253"/>
      <c r="E713" s="253"/>
      <c r="F713" s="97"/>
      <c r="G713" s="255"/>
      <c r="H713" s="256">
        <f t="shared" si="0"/>
        <v>0</v>
      </c>
      <c r="I713" s="77"/>
      <c r="J713" s="77"/>
      <c r="K713" s="77"/>
      <c r="L713" s="77"/>
      <c r="M713" s="77"/>
      <c r="N713" s="77"/>
      <c r="O713" s="77"/>
      <c r="P713" s="77"/>
      <c r="Q713" s="77"/>
      <c r="R713" s="77"/>
      <c r="S713" s="77"/>
      <c r="T713" s="77"/>
      <c r="U713" s="77"/>
      <c r="V713" s="77"/>
      <c r="W713" s="77"/>
      <c r="X713" s="77"/>
      <c r="Y713" s="77"/>
      <c r="Z713" s="77"/>
    </row>
    <row r="714" spans="1:26" ht="12.75" hidden="1" customHeight="1">
      <c r="A714" s="251">
        <v>711</v>
      </c>
      <c r="B714" s="97"/>
      <c r="C714" s="252"/>
      <c r="D714" s="253"/>
      <c r="E714" s="253"/>
      <c r="F714" s="97"/>
      <c r="G714" s="255"/>
      <c r="H714" s="256">
        <f t="shared" si="0"/>
        <v>0</v>
      </c>
      <c r="I714" s="77"/>
      <c r="J714" s="77"/>
      <c r="K714" s="77"/>
      <c r="L714" s="77"/>
      <c r="M714" s="77"/>
      <c r="N714" s="77"/>
      <c r="O714" s="77"/>
      <c r="P714" s="77"/>
      <c r="Q714" s="77"/>
      <c r="R714" s="77"/>
      <c r="S714" s="77"/>
      <c r="T714" s="77"/>
      <c r="U714" s="77"/>
      <c r="V714" s="77"/>
      <c r="W714" s="77"/>
      <c r="X714" s="77"/>
      <c r="Y714" s="77"/>
      <c r="Z714" s="77"/>
    </row>
    <row r="715" spans="1:26" ht="12.75" hidden="1" customHeight="1">
      <c r="A715" s="251">
        <v>712</v>
      </c>
      <c r="B715" s="97"/>
      <c r="C715" s="252"/>
      <c r="D715" s="253"/>
      <c r="E715" s="253"/>
      <c r="F715" s="97"/>
      <c r="G715" s="255"/>
      <c r="H715" s="256">
        <f t="shared" si="0"/>
        <v>0</v>
      </c>
      <c r="I715" s="77"/>
      <c r="J715" s="77"/>
      <c r="K715" s="77"/>
      <c r="L715" s="77"/>
      <c r="M715" s="77"/>
      <c r="N715" s="77"/>
      <c r="O715" s="77"/>
      <c r="P715" s="77"/>
      <c r="Q715" s="77"/>
      <c r="R715" s="77"/>
      <c r="S715" s="77"/>
      <c r="T715" s="77"/>
      <c r="U715" s="77"/>
      <c r="V715" s="77"/>
      <c r="W715" s="77"/>
      <c r="X715" s="77"/>
      <c r="Y715" s="77"/>
      <c r="Z715" s="77"/>
    </row>
    <row r="716" spans="1:26" ht="12.75" hidden="1" customHeight="1">
      <c r="A716" s="251">
        <v>713</v>
      </c>
      <c r="B716" s="97"/>
      <c r="C716" s="252"/>
      <c r="D716" s="253"/>
      <c r="E716" s="253"/>
      <c r="F716" s="97"/>
      <c r="G716" s="255"/>
      <c r="H716" s="256">
        <f t="shared" si="0"/>
        <v>0</v>
      </c>
      <c r="I716" s="77"/>
      <c r="J716" s="77"/>
      <c r="K716" s="77"/>
      <c r="L716" s="77"/>
      <c r="M716" s="77"/>
      <c r="N716" s="77"/>
      <c r="O716" s="77"/>
      <c r="P716" s="77"/>
      <c r="Q716" s="77"/>
      <c r="R716" s="77"/>
      <c r="S716" s="77"/>
      <c r="T716" s="77"/>
      <c r="U716" s="77"/>
      <c r="V716" s="77"/>
      <c r="W716" s="77"/>
      <c r="X716" s="77"/>
      <c r="Y716" s="77"/>
      <c r="Z716" s="77"/>
    </row>
    <row r="717" spans="1:26" ht="12.75" hidden="1" customHeight="1">
      <c r="A717" s="251">
        <v>714</v>
      </c>
      <c r="B717" s="97"/>
      <c r="C717" s="252"/>
      <c r="D717" s="253"/>
      <c r="E717" s="253"/>
      <c r="F717" s="97"/>
      <c r="G717" s="255"/>
      <c r="H717" s="256">
        <f t="shared" si="0"/>
        <v>0</v>
      </c>
      <c r="I717" s="77"/>
      <c r="J717" s="77"/>
      <c r="K717" s="77"/>
      <c r="L717" s="77"/>
      <c r="M717" s="77"/>
      <c r="N717" s="77"/>
      <c r="O717" s="77"/>
      <c r="P717" s="77"/>
      <c r="Q717" s="77"/>
      <c r="R717" s="77"/>
      <c r="S717" s="77"/>
      <c r="T717" s="77"/>
      <c r="U717" s="77"/>
      <c r="V717" s="77"/>
      <c r="W717" s="77"/>
      <c r="X717" s="77"/>
      <c r="Y717" s="77"/>
      <c r="Z717" s="77"/>
    </row>
    <row r="718" spans="1:26" ht="12.75" hidden="1" customHeight="1">
      <c r="A718" s="251">
        <v>715</v>
      </c>
      <c r="B718" s="97"/>
      <c r="C718" s="252"/>
      <c r="D718" s="253"/>
      <c r="E718" s="253"/>
      <c r="F718" s="97"/>
      <c r="G718" s="255"/>
      <c r="H718" s="256">
        <f t="shared" si="0"/>
        <v>0</v>
      </c>
      <c r="I718" s="77"/>
      <c r="J718" s="77"/>
      <c r="K718" s="77"/>
      <c r="L718" s="77"/>
      <c r="M718" s="77"/>
      <c r="N718" s="77"/>
      <c r="O718" s="77"/>
      <c r="P718" s="77"/>
      <c r="Q718" s="77"/>
      <c r="R718" s="77"/>
      <c r="S718" s="77"/>
      <c r="T718" s="77"/>
      <c r="U718" s="77"/>
      <c r="V718" s="77"/>
      <c r="W718" s="77"/>
      <c r="X718" s="77"/>
      <c r="Y718" s="77"/>
      <c r="Z718" s="77"/>
    </row>
    <row r="719" spans="1:26" ht="12.75" hidden="1" customHeight="1">
      <c r="A719" s="251">
        <v>716</v>
      </c>
      <c r="B719" s="97"/>
      <c r="C719" s="252"/>
      <c r="D719" s="253"/>
      <c r="E719" s="253"/>
      <c r="F719" s="97"/>
      <c r="G719" s="255"/>
      <c r="H719" s="256">
        <f t="shared" si="0"/>
        <v>0</v>
      </c>
      <c r="I719" s="77"/>
      <c r="J719" s="77"/>
      <c r="K719" s="77"/>
      <c r="L719" s="77"/>
      <c r="M719" s="77"/>
      <c r="N719" s="77"/>
      <c r="O719" s="77"/>
      <c r="P719" s="77"/>
      <c r="Q719" s="77"/>
      <c r="R719" s="77"/>
      <c r="S719" s="77"/>
      <c r="T719" s="77"/>
      <c r="U719" s="77"/>
      <c r="V719" s="77"/>
      <c r="W719" s="77"/>
      <c r="X719" s="77"/>
      <c r="Y719" s="77"/>
      <c r="Z719" s="77"/>
    </row>
    <row r="720" spans="1:26" ht="12.75" hidden="1" customHeight="1">
      <c r="A720" s="251">
        <v>717</v>
      </c>
      <c r="B720" s="97"/>
      <c r="C720" s="252"/>
      <c r="D720" s="253"/>
      <c r="E720" s="253"/>
      <c r="F720" s="97"/>
      <c r="G720" s="255"/>
      <c r="H720" s="256">
        <f t="shared" si="0"/>
        <v>0</v>
      </c>
      <c r="I720" s="77"/>
      <c r="J720" s="77"/>
      <c r="K720" s="77"/>
      <c r="L720" s="77"/>
      <c r="M720" s="77"/>
      <c r="N720" s="77"/>
      <c r="O720" s="77"/>
      <c r="P720" s="77"/>
      <c r="Q720" s="77"/>
      <c r="R720" s="77"/>
      <c r="S720" s="77"/>
      <c r="T720" s="77"/>
      <c r="U720" s="77"/>
      <c r="V720" s="77"/>
      <c r="W720" s="77"/>
      <c r="X720" s="77"/>
      <c r="Y720" s="77"/>
      <c r="Z720" s="77"/>
    </row>
    <row r="721" spans="1:26" ht="12.75" hidden="1" customHeight="1">
      <c r="A721" s="251">
        <v>718</v>
      </c>
      <c r="B721" s="97"/>
      <c r="C721" s="252"/>
      <c r="D721" s="253"/>
      <c r="E721" s="253"/>
      <c r="F721" s="97"/>
      <c r="G721" s="255"/>
      <c r="H721" s="256">
        <f t="shared" si="0"/>
        <v>0</v>
      </c>
      <c r="I721" s="77"/>
      <c r="J721" s="77"/>
      <c r="K721" s="77"/>
      <c r="L721" s="77"/>
      <c r="M721" s="77"/>
      <c r="N721" s="77"/>
      <c r="O721" s="77"/>
      <c r="P721" s="77"/>
      <c r="Q721" s="77"/>
      <c r="R721" s="77"/>
      <c r="S721" s="77"/>
      <c r="T721" s="77"/>
      <c r="U721" s="77"/>
      <c r="V721" s="77"/>
      <c r="W721" s="77"/>
      <c r="X721" s="77"/>
      <c r="Y721" s="77"/>
      <c r="Z721" s="77"/>
    </row>
    <row r="722" spans="1:26" ht="12.75" hidden="1" customHeight="1">
      <c r="A722" s="251">
        <v>719</v>
      </c>
      <c r="B722" s="97"/>
      <c r="C722" s="252"/>
      <c r="D722" s="253"/>
      <c r="E722" s="253"/>
      <c r="F722" s="97"/>
      <c r="G722" s="255"/>
      <c r="H722" s="256">
        <f t="shared" si="0"/>
        <v>0</v>
      </c>
      <c r="I722" s="77"/>
      <c r="J722" s="77"/>
      <c r="K722" s="77"/>
      <c r="L722" s="77"/>
      <c r="M722" s="77"/>
      <c r="N722" s="77"/>
      <c r="O722" s="77"/>
      <c r="P722" s="77"/>
      <c r="Q722" s="77"/>
      <c r="R722" s="77"/>
      <c r="S722" s="77"/>
      <c r="T722" s="77"/>
      <c r="U722" s="77"/>
      <c r="V722" s="77"/>
      <c r="W722" s="77"/>
      <c r="X722" s="77"/>
      <c r="Y722" s="77"/>
      <c r="Z722" s="77"/>
    </row>
    <row r="723" spans="1:26" ht="12.75" hidden="1" customHeight="1">
      <c r="A723" s="251">
        <v>720</v>
      </c>
      <c r="B723" s="97"/>
      <c r="C723" s="252"/>
      <c r="D723" s="253"/>
      <c r="E723" s="253"/>
      <c r="F723" s="97"/>
      <c r="G723" s="255"/>
      <c r="H723" s="256">
        <f t="shared" si="0"/>
        <v>0</v>
      </c>
      <c r="I723" s="77"/>
      <c r="J723" s="77"/>
      <c r="K723" s="77"/>
      <c r="L723" s="77"/>
      <c r="M723" s="77"/>
      <c r="N723" s="77"/>
      <c r="O723" s="77"/>
      <c r="P723" s="77"/>
      <c r="Q723" s="77"/>
      <c r="R723" s="77"/>
      <c r="S723" s="77"/>
      <c r="T723" s="77"/>
      <c r="U723" s="77"/>
      <c r="V723" s="77"/>
      <c r="W723" s="77"/>
      <c r="X723" s="77"/>
      <c r="Y723" s="77"/>
      <c r="Z723" s="77"/>
    </row>
    <row r="724" spans="1:26" ht="12.75" hidden="1" customHeight="1">
      <c r="A724" s="251">
        <v>721</v>
      </c>
      <c r="B724" s="97"/>
      <c r="C724" s="252"/>
      <c r="D724" s="253"/>
      <c r="E724" s="253"/>
      <c r="F724" s="97"/>
      <c r="G724" s="255"/>
      <c r="H724" s="256">
        <f t="shared" si="0"/>
        <v>0</v>
      </c>
      <c r="I724" s="77"/>
      <c r="J724" s="77"/>
      <c r="K724" s="77"/>
      <c r="L724" s="77"/>
      <c r="M724" s="77"/>
      <c r="N724" s="77"/>
      <c r="O724" s="77"/>
      <c r="P724" s="77"/>
      <c r="Q724" s="77"/>
      <c r="R724" s="77"/>
      <c r="S724" s="77"/>
      <c r="T724" s="77"/>
      <c r="U724" s="77"/>
      <c r="V724" s="77"/>
      <c r="W724" s="77"/>
      <c r="X724" s="77"/>
      <c r="Y724" s="77"/>
      <c r="Z724" s="77"/>
    </row>
    <row r="725" spans="1:26" ht="12.75" hidden="1" customHeight="1">
      <c r="A725" s="251">
        <v>722</v>
      </c>
      <c r="B725" s="97"/>
      <c r="C725" s="252"/>
      <c r="D725" s="253"/>
      <c r="E725" s="253"/>
      <c r="F725" s="97"/>
      <c r="G725" s="255"/>
      <c r="H725" s="256">
        <f t="shared" si="0"/>
        <v>0</v>
      </c>
      <c r="I725" s="77"/>
      <c r="J725" s="77"/>
      <c r="K725" s="77"/>
      <c r="L725" s="77"/>
      <c r="M725" s="77"/>
      <c r="N725" s="77"/>
      <c r="O725" s="77"/>
      <c r="P725" s="77"/>
      <c r="Q725" s="77"/>
      <c r="R725" s="77"/>
      <c r="S725" s="77"/>
      <c r="T725" s="77"/>
      <c r="U725" s="77"/>
      <c r="V725" s="77"/>
      <c r="W725" s="77"/>
      <c r="X725" s="77"/>
      <c r="Y725" s="77"/>
      <c r="Z725" s="77"/>
    </row>
    <row r="726" spans="1:26" ht="12.75" hidden="1" customHeight="1">
      <c r="A726" s="251">
        <v>723</v>
      </c>
      <c r="B726" s="97"/>
      <c r="C726" s="252"/>
      <c r="D726" s="253"/>
      <c r="E726" s="253"/>
      <c r="F726" s="97"/>
      <c r="G726" s="255"/>
      <c r="H726" s="256">
        <f t="shared" si="0"/>
        <v>0</v>
      </c>
      <c r="I726" s="77"/>
      <c r="J726" s="77"/>
      <c r="K726" s="77"/>
      <c r="L726" s="77"/>
      <c r="M726" s="77"/>
      <c r="N726" s="77"/>
      <c r="O726" s="77"/>
      <c r="P726" s="77"/>
      <c r="Q726" s="77"/>
      <c r="R726" s="77"/>
      <c r="S726" s="77"/>
      <c r="T726" s="77"/>
      <c r="U726" s="77"/>
      <c r="V726" s="77"/>
      <c r="W726" s="77"/>
      <c r="X726" s="77"/>
      <c r="Y726" s="77"/>
      <c r="Z726" s="77"/>
    </row>
    <row r="727" spans="1:26" ht="12.75" hidden="1" customHeight="1">
      <c r="A727" s="251">
        <v>724</v>
      </c>
      <c r="B727" s="97"/>
      <c r="C727" s="252"/>
      <c r="D727" s="253"/>
      <c r="E727" s="253"/>
      <c r="F727" s="97"/>
      <c r="G727" s="255"/>
      <c r="H727" s="256">
        <f t="shared" si="0"/>
        <v>0</v>
      </c>
      <c r="I727" s="77"/>
      <c r="J727" s="77"/>
      <c r="K727" s="77"/>
      <c r="L727" s="77"/>
      <c r="M727" s="77"/>
      <c r="N727" s="77"/>
      <c r="O727" s="77"/>
      <c r="P727" s="77"/>
      <c r="Q727" s="77"/>
      <c r="R727" s="77"/>
      <c r="S727" s="77"/>
      <c r="T727" s="77"/>
      <c r="U727" s="77"/>
      <c r="V727" s="77"/>
      <c r="W727" s="77"/>
      <c r="X727" s="77"/>
      <c r="Y727" s="77"/>
      <c r="Z727" s="77"/>
    </row>
    <row r="728" spans="1:26" ht="12.75" hidden="1" customHeight="1">
      <c r="A728" s="251">
        <v>725</v>
      </c>
      <c r="B728" s="97"/>
      <c r="C728" s="252"/>
      <c r="D728" s="253"/>
      <c r="E728" s="253"/>
      <c r="F728" s="97"/>
      <c r="G728" s="255"/>
      <c r="H728" s="256">
        <f t="shared" si="0"/>
        <v>0</v>
      </c>
      <c r="I728" s="77"/>
      <c r="J728" s="77"/>
      <c r="K728" s="77"/>
      <c r="L728" s="77"/>
      <c r="M728" s="77"/>
      <c r="N728" s="77"/>
      <c r="O728" s="77"/>
      <c r="P728" s="77"/>
      <c r="Q728" s="77"/>
      <c r="R728" s="77"/>
      <c r="S728" s="77"/>
      <c r="T728" s="77"/>
      <c r="U728" s="77"/>
      <c r="V728" s="77"/>
      <c r="W728" s="77"/>
      <c r="X728" s="77"/>
      <c r="Y728" s="77"/>
      <c r="Z728" s="77"/>
    </row>
    <row r="729" spans="1:26" ht="12.75" hidden="1" customHeight="1">
      <c r="A729" s="251">
        <v>726</v>
      </c>
      <c r="B729" s="97"/>
      <c r="C729" s="252"/>
      <c r="D729" s="253"/>
      <c r="E729" s="253"/>
      <c r="F729" s="97"/>
      <c r="G729" s="255"/>
      <c r="H729" s="256">
        <f t="shared" si="0"/>
        <v>0</v>
      </c>
      <c r="I729" s="77"/>
      <c r="J729" s="77"/>
      <c r="K729" s="77"/>
      <c r="L729" s="77"/>
      <c r="M729" s="77"/>
      <c r="N729" s="77"/>
      <c r="O729" s="77"/>
      <c r="P729" s="77"/>
      <c r="Q729" s="77"/>
      <c r="R729" s="77"/>
      <c r="S729" s="77"/>
      <c r="T729" s="77"/>
      <c r="U729" s="77"/>
      <c r="V729" s="77"/>
      <c r="W729" s="77"/>
      <c r="X729" s="77"/>
      <c r="Y729" s="77"/>
      <c r="Z729" s="77"/>
    </row>
    <row r="730" spans="1:26" ht="12.75" hidden="1" customHeight="1">
      <c r="A730" s="251">
        <v>727</v>
      </c>
      <c r="B730" s="97"/>
      <c r="C730" s="252"/>
      <c r="D730" s="253"/>
      <c r="E730" s="253"/>
      <c r="F730" s="97"/>
      <c r="G730" s="255"/>
      <c r="H730" s="256">
        <f t="shared" si="0"/>
        <v>0</v>
      </c>
      <c r="I730" s="77"/>
      <c r="J730" s="77"/>
      <c r="K730" s="77"/>
      <c r="L730" s="77"/>
      <c r="M730" s="77"/>
      <c r="N730" s="77"/>
      <c r="O730" s="77"/>
      <c r="P730" s="77"/>
      <c r="Q730" s="77"/>
      <c r="R730" s="77"/>
      <c r="S730" s="77"/>
      <c r="T730" s="77"/>
      <c r="U730" s="77"/>
      <c r="V730" s="77"/>
      <c r="W730" s="77"/>
      <c r="X730" s="77"/>
      <c r="Y730" s="77"/>
      <c r="Z730" s="77"/>
    </row>
    <row r="731" spans="1:26" ht="12.75" hidden="1" customHeight="1">
      <c r="A731" s="251">
        <v>728</v>
      </c>
      <c r="B731" s="97"/>
      <c r="C731" s="252"/>
      <c r="D731" s="253"/>
      <c r="E731" s="253"/>
      <c r="F731" s="97"/>
      <c r="G731" s="255"/>
      <c r="H731" s="256">
        <f t="shared" si="0"/>
        <v>0</v>
      </c>
      <c r="I731" s="77"/>
      <c r="J731" s="77"/>
      <c r="K731" s="77"/>
      <c r="L731" s="77"/>
      <c r="M731" s="77"/>
      <c r="N731" s="77"/>
      <c r="O731" s="77"/>
      <c r="P731" s="77"/>
      <c r="Q731" s="77"/>
      <c r="R731" s="77"/>
      <c r="S731" s="77"/>
      <c r="T731" s="77"/>
      <c r="U731" s="77"/>
      <c r="V731" s="77"/>
      <c r="W731" s="77"/>
      <c r="X731" s="77"/>
      <c r="Y731" s="77"/>
      <c r="Z731" s="77"/>
    </row>
    <row r="732" spans="1:26" ht="12.75" hidden="1" customHeight="1">
      <c r="A732" s="251">
        <v>729</v>
      </c>
      <c r="B732" s="97"/>
      <c r="C732" s="252"/>
      <c r="D732" s="253"/>
      <c r="E732" s="253"/>
      <c r="F732" s="97"/>
      <c r="G732" s="255"/>
      <c r="H732" s="256">
        <f t="shared" si="0"/>
        <v>0</v>
      </c>
      <c r="I732" s="77"/>
      <c r="J732" s="77"/>
      <c r="K732" s="77"/>
      <c r="L732" s="77"/>
      <c r="M732" s="77"/>
      <c r="N732" s="77"/>
      <c r="O732" s="77"/>
      <c r="P732" s="77"/>
      <c r="Q732" s="77"/>
      <c r="R732" s="77"/>
      <c r="S732" s="77"/>
      <c r="T732" s="77"/>
      <c r="U732" s="77"/>
      <c r="V732" s="77"/>
      <c r="W732" s="77"/>
      <c r="X732" s="77"/>
      <c r="Y732" s="77"/>
      <c r="Z732" s="77"/>
    </row>
    <row r="733" spans="1:26" ht="12.75" hidden="1" customHeight="1">
      <c r="A733" s="251">
        <v>730</v>
      </c>
      <c r="B733" s="97"/>
      <c r="C733" s="252"/>
      <c r="D733" s="253"/>
      <c r="E733" s="253"/>
      <c r="F733" s="97"/>
      <c r="G733" s="255"/>
      <c r="H733" s="256">
        <f t="shared" si="0"/>
        <v>0</v>
      </c>
      <c r="I733" s="77"/>
      <c r="J733" s="77"/>
      <c r="K733" s="77"/>
      <c r="L733" s="77"/>
      <c r="M733" s="77"/>
      <c r="N733" s="77"/>
      <c r="O733" s="77"/>
      <c r="P733" s="77"/>
      <c r="Q733" s="77"/>
      <c r="R733" s="77"/>
      <c r="S733" s="77"/>
      <c r="T733" s="77"/>
      <c r="U733" s="77"/>
      <c r="V733" s="77"/>
      <c r="W733" s="77"/>
      <c r="X733" s="77"/>
      <c r="Y733" s="77"/>
      <c r="Z733" s="77"/>
    </row>
    <row r="734" spans="1:26" ht="12.75" hidden="1" customHeight="1">
      <c r="A734" s="251">
        <v>731</v>
      </c>
      <c r="B734" s="97"/>
      <c r="C734" s="252"/>
      <c r="D734" s="253"/>
      <c r="E734" s="253"/>
      <c r="F734" s="97"/>
      <c r="G734" s="255"/>
      <c r="H734" s="256">
        <f t="shared" si="0"/>
        <v>0</v>
      </c>
      <c r="I734" s="77"/>
      <c r="J734" s="77"/>
      <c r="K734" s="77"/>
      <c r="L734" s="77"/>
      <c r="M734" s="77"/>
      <c r="N734" s="77"/>
      <c r="O734" s="77"/>
      <c r="P734" s="77"/>
      <c r="Q734" s="77"/>
      <c r="R734" s="77"/>
      <c r="S734" s="77"/>
      <c r="T734" s="77"/>
      <c r="U734" s="77"/>
      <c r="V734" s="77"/>
      <c r="W734" s="77"/>
      <c r="X734" s="77"/>
      <c r="Y734" s="77"/>
      <c r="Z734" s="77"/>
    </row>
    <row r="735" spans="1:26" ht="12.75" hidden="1" customHeight="1">
      <c r="A735" s="251">
        <v>732</v>
      </c>
      <c r="B735" s="97"/>
      <c r="C735" s="252"/>
      <c r="D735" s="253"/>
      <c r="E735" s="253"/>
      <c r="F735" s="97"/>
      <c r="G735" s="255"/>
      <c r="H735" s="256">
        <f t="shared" si="0"/>
        <v>0</v>
      </c>
      <c r="I735" s="77"/>
      <c r="J735" s="77"/>
      <c r="K735" s="77"/>
      <c r="L735" s="77"/>
      <c r="M735" s="77"/>
      <c r="N735" s="77"/>
      <c r="O735" s="77"/>
      <c r="P735" s="77"/>
      <c r="Q735" s="77"/>
      <c r="R735" s="77"/>
      <c r="S735" s="77"/>
      <c r="T735" s="77"/>
      <c r="U735" s="77"/>
      <c r="V735" s="77"/>
      <c r="W735" s="77"/>
      <c r="X735" s="77"/>
      <c r="Y735" s="77"/>
      <c r="Z735" s="77"/>
    </row>
    <row r="736" spans="1:26" ht="12.75" hidden="1" customHeight="1">
      <c r="A736" s="251">
        <v>733</v>
      </c>
      <c r="B736" s="97"/>
      <c r="C736" s="252"/>
      <c r="D736" s="253"/>
      <c r="E736" s="253"/>
      <c r="F736" s="97"/>
      <c r="G736" s="255"/>
      <c r="H736" s="256">
        <f t="shared" si="0"/>
        <v>0</v>
      </c>
      <c r="I736" s="77"/>
      <c r="J736" s="77"/>
      <c r="K736" s="77"/>
      <c r="L736" s="77"/>
      <c r="M736" s="77"/>
      <c r="N736" s="77"/>
      <c r="O736" s="77"/>
      <c r="P736" s="77"/>
      <c r="Q736" s="77"/>
      <c r="R736" s="77"/>
      <c r="S736" s="77"/>
      <c r="T736" s="77"/>
      <c r="U736" s="77"/>
      <c r="V736" s="77"/>
      <c r="W736" s="77"/>
      <c r="X736" s="77"/>
      <c r="Y736" s="77"/>
      <c r="Z736" s="77"/>
    </row>
    <row r="737" spans="1:26" ht="12.75" hidden="1" customHeight="1">
      <c r="A737" s="251">
        <v>734</v>
      </c>
      <c r="B737" s="97"/>
      <c r="C737" s="252"/>
      <c r="D737" s="253"/>
      <c r="E737" s="253"/>
      <c r="F737" s="97"/>
      <c r="G737" s="255"/>
      <c r="H737" s="256">
        <f t="shared" si="0"/>
        <v>0</v>
      </c>
      <c r="I737" s="77"/>
      <c r="J737" s="77"/>
      <c r="K737" s="77"/>
      <c r="L737" s="77"/>
      <c r="M737" s="77"/>
      <c r="N737" s="77"/>
      <c r="O737" s="77"/>
      <c r="P737" s="77"/>
      <c r="Q737" s="77"/>
      <c r="R737" s="77"/>
      <c r="S737" s="77"/>
      <c r="T737" s="77"/>
      <c r="U737" s="77"/>
      <c r="V737" s="77"/>
      <c r="W737" s="77"/>
      <c r="X737" s="77"/>
      <c r="Y737" s="77"/>
      <c r="Z737" s="77"/>
    </row>
    <row r="738" spans="1:26" ht="12.75" hidden="1" customHeight="1">
      <c r="A738" s="251">
        <v>735</v>
      </c>
      <c r="B738" s="97"/>
      <c r="C738" s="252"/>
      <c r="D738" s="253"/>
      <c r="E738" s="253"/>
      <c r="F738" s="97"/>
      <c r="G738" s="255"/>
      <c r="H738" s="256">
        <f t="shared" si="0"/>
        <v>0</v>
      </c>
      <c r="I738" s="77"/>
      <c r="J738" s="77"/>
      <c r="K738" s="77"/>
      <c r="L738" s="77"/>
      <c r="M738" s="77"/>
      <c r="N738" s="77"/>
      <c r="O738" s="77"/>
      <c r="P738" s="77"/>
      <c r="Q738" s="77"/>
      <c r="R738" s="77"/>
      <c r="S738" s="77"/>
      <c r="T738" s="77"/>
      <c r="U738" s="77"/>
      <c r="V738" s="77"/>
      <c r="W738" s="77"/>
      <c r="X738" s="77"/>
      <c r="Y738" s="77"/>
      <c r="Z738" s="77"/>
    </row>
    <row r="739" spans="1:26" ht="12.75" hidden="1" customHeight="1">
      <c r="A739" s="251">
        <v>736</v>
      </c>
      <c r="B739" s="97"/>
      <c r="C739" s="252"/>
      <c r="D739" s="253"/>
      <c r="E739" s="253"/>
      <c r="F739" s="97"/>
      <c r="G739" s="255"/>
      <c r="H739" s="256">
        <f t="shared" si="0"/>
        <v>0</v>
      </c>
      <c r="I739" s="77"/>
      <c r="J739" s="77"/>
      <c r="K739" s="77"/>
      <c r="L739" s="77"/>
      <c r="M739" s="77"/>
      <c r="N739" s="77"/>
      <c r="O739" s="77"/>
      <c r="P739" s="77"/>
      <c r="Q739" s="77"/>
      <c r="R739" s="77"/>
      <c r="S739" s="77"/>
      <c r="T739" s="77"/>
      <c r="U739" s="77"/>
      <c r="V739" s="77"/>
      <c r="W739" s="77"/>
      <c r="X739" s="77"/>
      <c r="Y739" s="77"/>
      <c r="Z739" s="77"/>
    </row>
    <row r="740" spans="1:26" ht="12.75" hidden="1" customHeight="1">
      <c r="A740" s="251">
        <v>737</v>
      </c>
      <c r="B740" s="97"/>
      <c r="C740" s="252"/>
      <c r="D740" s="253"/>
      <c r="E740" s="253"/>
      <c r="F740" s="97"/>
      <c r="G740" s="255"/>
      <c r="H740" s="256">
        <f t="shared" si="0"/>
        <v>0</v>
      </c>
      <c r="I740" s="77"/>
      <c r="J740" s="77"/>
      <c r="K740" s="77"/>
      <c r="L740" s="77"/>
      <c r="M740" s="77"/>
      <c r="N740" s="77"/>
      <c r="O740" s="77"/>
      <c r="P740" s="77"/>
      <c r="Q740" s="77"/>
      <c r="R740" s="77"/>
      <c r="S740" s="77"/>
      <c r="T740" s="77"/>
      <c r="U740" s="77"/>
      <c r="V740" s="77"/>
      <c r="W740" s="77"/>
      <c r="X740" s="77"/>
      <c r="Y740" s="77"/>
      <c r="Z740" s="77"/>
    </row>
    <row r="741" spans="1:26" ht="12.75" hidden="1" customHeight="1">
      <c r="A741" s="251">
        <v>738</v>
      </c>
      <c r="B741" s="97"/>
      <c r="C741" s="252"/>
      <c r="D741" s="253"/>
      <c r="E741" s="253"/>
      <c r="F741" s="97"/>
      <c r="G741" s="255"/>
      <c r="H741" s="256">
        <f t="shared" si="0"/>
        <v>0</v>
      </c>
      <c r="I741" s="77"/>
      <c r="J741" s="77"/>
      <c r="K741" s="77"/>
      <c r="L741" s="77"/>
      <c r="M741" s="77"/>
      <c r="N741" s="77"/>
      <c r="O741" s="77"/>
      <c r="P741" s="77"/>
      <c r="Q741" s="77"/>
      <c r="R741" s="77"/>
      <c r="S741" s="77"/>
      <c r="T741" s="77"/>
      <c r="U741" s="77"/>
      <c r="V741" s="77"/>
      <c r="W741" s="77"/>
      <c r="X741" s="77"/>
      <c r="Y741" s="77"/>
      <c r="Z741" s="77"/>
    </row>
    <row r="742" spans="1:26" ht="12.75" hidden="1" customHeight="1">
      <c r="A742" s="251">
        <v>739</v>
      </c>
      <c r="B742" s="97"/>
      <c r="C742" s="252"/>
      <c r="D742" s="253"/>
      <c r="E742" s="253"/>
      <c r="F742" s="97"/>
      <c r="G742" s="255"/>
      <c r="H742" s="256">
        <f t="shared" si="0"/>
        <v>0</v>
      </c>
      <c r="I742" s="77"/>
      <c r="J742" s="77"/>
      <c r="K742" s="77"/>
      <c r="L742" s="77"/>
      <c r="M742" s="77"/>
      <c r="N742" s="77"/>
      <c r="O742" s="77"/>
      <c r="P742" s="77"/>
      <c r="Q742" s="77"/>
      <c r="R742" s="77"/>
      <c r="S742" s="77"/>
      <c r="T742" s="77"/>
      <c r="U742" s="77"/>
      <c r="V742" s="77"/>
      <c r="W742" s="77"/>
      <c r="X742" s="77"/>
      <c r="Y742" s="77"/>
      <c r="Z742" s="77"/>
    </row>
    <row r="743" spans="1:26" ht="12.75" hidden="1" customHeight="1">
      <c r="A743" s="251">
        <v>740</v>
      </c>
      <c r="B743" s="97"/>
      <c r="C743" s="252"/>
      <c r="D743" s="253"/>
      <c r="E743" s="253"/>
      <c r="F743" s="97"/>
      <c r="G743" s="255"/>
      <c r="H743" s="256">
        <f t="shared" si="0"/>
        <v>0</v>
      </c>
      <c r="I743" s="77"/>
      <c r="J743" s="77"/>
      <c r="K743" s="77"/>
      <c r="L743" s="77"/>
      <c r="M743" s="77"/>
      <c r="N743" s="77"/>
      <c r="O743" s="77"/>
      <c r="P743" s="77"/>
      <c r="Q743" s="77"/>
      <c r="R743" s="77"/>
      <c r="S743" s="77"/>
      <c r="T743" s="77"/>
      <c r="U743" s="77"/>
      <c r="V743" s="77"/>
      <c r="W743" s="77"/>
      <c r="X743" s="77"/>
      <c r="Y743" s="77"/>
      <c r="Z743" s="77"/>
    </row>
    <row r="744" spans="1:26" ht="12.75" hidden="1" customHeight="1">
      <c r="A744" s="251">
        <v>741</v>
      </c>
      <c r="B744" s="97"/>
      <c r="C744" s="252"/>
      <c r="D744" s="253"/>
      <c r="E744" s="253"/>
      <c r="F744" s="97"/>
      <c r="G744" s="255"/>
      <c r="H744" s="256">
        <f t="shared" si="0"/>
        <v>0</v>
      </c>
      <c r="I744" s="77"/>
      <c r="J744" s="77"/>
      <c r="K744" s="77"/>
      <c r="L744" s="77"/>
      <c r="M744" s="77"/>
      <c r="N744" s="77"/>
      <c r="O744" s="77"/>
      <c r="P744" s="77"/>
      <c r="Q744" s="77"/>
      <c r="R744" s="77"/>
      <c r="S744" s="77"/>
      <c r="T744" s="77"/>
      <c r="U744" s="77"/>
      <c r="V744" s="77"/>
      <c r="W744" s="77"/>
      <c r="X744" s="77"/>
      <c r="Y744" s="77"/>
      <c r="Z744" s="77"/>
    </row>
    <row r="745" spans="1:26" ht="12.75" hidden="1" customHeight="1">
      <c r="A745" s="251">
        <v>742</v>
      </c>
      <c r="B745" s="97"/>
      <c r="C745" s="252"/>
      <c r="D745" s="253"/>
      <c r="E745" s="253"/>
      <c r="F745" s="97"/>
      <c r="G745" s="255"/>
      <c r="H745" s="256">
        <f t="shared" si="0"/>
        <v>0</v>
      </c>
      <c r="I745" s="77"/>
      <c r="J745" s="77"/>
      <c r="K745" s="77"/>
      <c r="L745" s="77"/>
      <c r="M745" s="77"/>
      <c r="N745" s="77"/>
      <c r="O745" s="77"/>
      <c r="P745" s="77"/>
      <c r="Q745" s="77"/>
      <c r="R745" s="77"/>
      <c r="S745" s="77"/>
      <c r="T745" s="77"/>
      <c r="U745" s="77"/>
      <c r="V745" s="77"/>
      <c r="W745" s="77"/>
      <c r="X745" s="77"/>
      <c r="Y745" s="77"/>
      <c r="Z745" s="77"/>
    </row>
    <row r="746" spans="1:26" ht="12.75" hidden="1" customHeight="1">
      <c r="A746" s="251">
        <v>743</v>
      </c>
      <c r="B746" s="97"/>
      <c r="C746" s="252"/>
      <c r="D746" s="253"/>
      <c r="E746" s="253"/>
      <c r="F746" s="97"/>
      <c r="G746" s="255"/>
      <c r="H746" s="256">
        <f t="shared" si="0"/>
        <v>0</v>
      </c>
      <c r="I746" s="77"/>
      <c r="J746" s="77"/>
      <c r="K746" s="77"/>
      <c r="L746" s="77"/>
      <c r="M746" s="77"/>
      <c r="N746" s="77"/>
      <c r="O746" s="77"/>
      <c r="P746" s="77"/>
      <c r="Q746" s="77"/>
      <c r="R746" s="77"/>
      <c r="S746" s="77"/>
      <c r="T746" s="77"/>
      <c r="U746" s="77"/>
      <c r="V746" s="77"/>
      <c r="W746" s="77"/>
      <c r="X746" s="77"/>
      <c r="Y746" s="77"/>
      <c r="Z746" s="77"/>
    </row>
    <row r="747" spans="1:26" ht="12.75" hidden="1" customHeight="1">
      <c r="A747" s="251">
        <v>744</v>
      </c>
      <c r="B747" s="97"/>
      <c r="C747" s="252"/>
      <c r="D747" s="253"/>
      <c r="E747" s="253"/>
      <c r="F747" s="97"/>
      <c r="G747" s="255"/>
      <c r="H747" s="256">
        <f t="shared" si="0"/>
        <v>0</v>
      </c>
      <c r="I747" s="77"/>
      <c r="J747" s="77"/>
      <c r="K747" s="77"/>
      <c r="L747" s="77"/>
      <c r="M747" s="77"/>
      <c r="N747" s="77"/>
      <c r="O747" s="77"/>
      <c r="P747" s="77"/>
      <c r="Q747" s="77"/>
      <c r="R747" s="77"/>
      <c r="S747" s="77"/>
      <c r="T747" s="77"/>
      <c r="U747" s="77"/>
      <c r="V747" s="77"/>
      <c r="W747" s="77"/>
      <c r="X747" s="77"/>
      <c r="Y747" s="77"/>
      <c r="Z747" s="77"/>
    </row>
    <row r="748" spans="1:26" ht="12.75" hidden="1" customHeight="1">
      <c r="A748" s="251">
        <v>745</v>
      </c>
      <c r="B748" s="97"/>
      <c r="C748" s="252"/>
      <c r="D748" s="253"/>
      <c r="E748" s="253"/>
      <c r="F748" s="97"/>
      <c r="G748" s="255"/>
      <c r="H748" s="256">
        <f t="shared" si="0"/>
        <v>0</v>
      </c>
      <c r="I748" s="77"/>
      <c r="J748" s="77"/>
      <c r="K748" s="77"/>
      <c r="L748" s="77"/>
      <c r="M748" s="77"/>
      <c r="N748" s="77"/>
      <c r="O748" s="77"/>
      <c r="P748" s="77"/>
      <c r="Q748" s="77"/>
      <c r="R748" s="77"/>
      <c r="S748" s="77"/>
      <c r="T748" s="77"/>
      <c r="U748" s="77"/>
      <c r="V748" s="77"/>
      <c r="W748" s="77"/>
      <c r="X748" s="77"/>
      <c r="Y748" s="77"/>
      <c r="Z748" s="77"/>
    </row>
    <row r="749" spans="1:26" ht="12.75" hidden="1" customHeight="1">
      <c r="A749" s="251">
        <v>746</v>
      </c>
      <c r="B749" s="97"/>
      <c r="C749" s="252"/>
      <c r="D749" s="253"/>
      <c r="E749" s="253"/>
      <c r="F749" s="97"/>
      <c r="G749" s="255"/>
      <c r="H749" s="256">
        <f t="shared" si="0"/>
        <v>0</v>
      </c>
      <c r="I749" s="77"/>
      <c r="J749" s="77"/>
      <c r="K749" s="77"/>
      <c r="L749" s="77"/>
      <c r="M749" s="77"/>
      <c r="N749" s="77"/>
      <c r="O749" s="77"/>
      <c r="P749" s="77"/>
      <c r="Q749" s="77"/>
      <c r="R749" s="77"/>
      <c r="S749" s="77"/>
      <c r="T749" s="77"/>
      <c r="U749" s="77"/>
      <c r="V749" s="77"/>
      <c r="W749" s="77"/>
      <c r="X749" s="77"/>
      <c r="Y749" s="77"/>
      <c r="Z749" s="77"/>
    </row>
    <row r="750" spans="1:26" ht="12.75" hidden="1" customHeight="1">
      <c r="A750" s="251">
        <v>747</v>
      </c>
      <c r="B750" s="97"/>
      <c r="C750" s="252"/>
      <c r="D750" s="253"/>
      <c r="E750" s="253"/>
      <c r="F750" s="97"/>
      <c r="G750" s="255"/>
      <c r="H750" s="256">
        <f t="shared" si="0"/>
        <v>0</v>
      </c>
      <c r="I750" s="77"/>
      <c r="J750" s="77"/>
      <c r="K750" s="77"/>
      <c r="L750" s="77"/>
      <c r="M750" s="77"/>
      <c r="N750" s="77"/>
      <c r="O750" s="77"/>
      <c r="P750" s="77"/>
      <c r="Q750" s="77"/>
      <c r="R750" s="77"/>
      <c r="S750" s="77"/>
      <c r="T750" s="77"/>
      <c r="U750" s="77"/>
      <c r="V750" s="77"/>
      <c r="W750" s="77"/>
      <c r="X750" s="77"/>
      <c r="Y750" s="77"/>
      <c r="Z750" s="77"/>
    </row>
    <row r="751" spans="1:26" ht="12.75" hidden="1" customHeight="1">
      <c r="A751" s="251">
        <v>748</v>
      </c>
      <c r="B751" s="97"/>
      <c r="C751" s="252"/>
      <c r="D751" s="253"/>
      <c r="E751" s="253"/>
      <c r="F751" s="97"/>
      <c r="G751" s="255"/>
      <c r="H751" s="256">
        <f t="shared" si="0"/>
        <v>0</v>
      </c>
      <c r="I751" s="77"/>
      <c r="J751" s="77"/>
      <c r="K751" s="77"/>
      <c r="L751" s="77"/>
      <c r="M751" s="77"/>
      <c r="N751" s="77"/>
      <c r="O751" s="77"/>
      <c r="P751" s="77"/>
      <c r="Q751" s="77"/>
      <c r="R751" s="77"/>
      <c r="S751" s="77"/>
      <c r="T751" s="77"/>
      <c r="U751" s="77"/>
      <c r="V751" s="77"/>
      <c r="W751" s="77"/>
      <c r="X751" s="77"/>
      <c r="Y751" s="77"/>
      <c r="Z751" s="77"/>
    </row>
    <row r="752" spans="1:26" ht="12.75" hidden="1" customHeight="1">
      <c r="A752" s="251">
        <v>749</v>
      </c>
      <c r="B752" s="97"/>
      <c r="C752" s="252"/>
      <c r="D752" s="253"/>
      <c r="E752" s="253"/>
      <c r="F752" s="97"/>
      <c r="G752" s="255"/>
      <c r="H752" s="256">
        <f t="shared" si="0"/>
        <v>0</v>
      </c>
      <c r="I752" s="77"/>
      <c r="J752" s="77"/>
      <c r="K752" s="77"/>
      <c r="L752" s="77"/>
      <c r="M752" s="77"/>
      <c r="N752" s="77"/>
      <c r="O752" s="77"/>
      <c r="P752" s="77"/>
      <c r="Q752" s="77"/>
      <c r="R752" s="77"/>
      <c r="S752" s="77"/>
      <c r="T752" s="77"/>
      <c r="U752" s="77"/>
      <c r="V752" s="77"/>
      <c r="W752" s="77"/>
      <c r="X752" s="77"/>
      <c r="Y752" s="77"/>
      <c r="Z752" s="77"/>
    </row>
    <row r="753" spans="1:26" ht="12.75" hidden="1" customHeight="1">
      <c r="A753" s="251">
        <v>750</v>
      </c>
      <c r="B753" s="97"/>
      <c r="C753" s="252"/>
      <c r="D753" s="253"/>
      <c r="E753" s="253"/>
      <c r="F753" s="97"/>
      <c r="G753" s="255"/>
      <c r="H753" s="256">
        <f t="shared" si="0"/>
        <v>0</v>
      </c>
      <c r="I753" s="77"/>
      <c r="J753" s="77"/>
      <c r="K753" s="77"/>
      <c r="L753" s="77"/>
      <c r="M753" s="77"/>
      <c r="N753" s="77"/>
      <c r="O753" s="77"/>
      <c r="P753" s="77"/>
      <c r="Q753" s="77"/>
      <c r="R753" s="77"/>
      <c r="S753" s="77"/>
      <c r="T753" s="77"/>
      <c r="U753" s="77"/>
      <c r="V753" s="77"/>
      <c r="W753" s="77"/>
      <c r="X753" s="77"/>
      <c r="Y753" s="77"/>
      <c r="Z753" s="77"/>
    </row>
    <row r="754" spans="1:26" ht="12.75" hidden="1" customHeight="1">
      <c r="A754" s="251">
        <v>751</v>
      </c>
      <c r="B754" s="97"/>
      <c r="C754" s="252"/>
      <c r="D754" s="253"/>
      <c r="E754" s="253"/>
      <c r="F754" s="97"/>
      <c r="G754" s="255"/>
      <c r="H754" s="256">
        <f t="shared" si="0"/>
        <v>0</v>
      </c>
      <c r="I754" s="77"/>
      <c r="J754" s="77"/>
      <c r="K754" s="77"/>
      <c r="L754" s="77"/>
      <c r="M754" s="77"/>
      <c r="N754" s="77"/>
      <c r="O754" s="77"/>
      <c r="P754" s="77"/>
      <c r="Q754" s="77"/>
      <c r="R754" s="77"/>
      <c r="S754" s="77"/>
      <c r="T754" s="77"/>
      <c r="U754" s="77"/>
      <c r="V754" s="77"/>
      <c r="W754" s="77"/>
      <c r="X754" s="77"/>
      <c r="Y754" s="77"/>
      <c r="Z754" s="77"/>
    </row>
    <row r="755" spans="1:26" ht="12.75" hidden="1" customHeight="1">
      <c r="A755" s="251">
        <v>752</v>
      </c>
      <c r="B755" s="97"/>
      <c r="C755" s="252"/>
      <c r="D755" s="253"/>
      <c r="E755" s="253"/>
      <c r="F755" s="97"/>
      <c r="G755" s="255"/>
      <c r="H755" s="256">
        <f t="shared" si="0"/>
        <v>0</v>
      </c>
      <c r="I755" s="77"/>
      <c r="J755" s="77"/>
      <c r="K755" s="77"/>
      <c r="L755" s="77"/>
      <c r="M755" s="77"/>
      <c r="N755" s="77"/>
      <c r="O755" s="77"/>
      <c r="P755" s="77"/>
      <c r="Q755" s="77"/>
      <c r="R755" s="77"/>
      <c r="S755" s="77"/>
      <c r="T755" s="77"/>
      <c r="U755" s="77"/>
      <c r="V755" s="77"/>
      <c r="W755" s="77"/>
      <c r="X755" s="77"/>
      <c r="Y755" s="77"/>
      <c r="Z755" s="77"/>
    </row>
    <row r="756" spans="1:26" ht="12.75" hidden="1" customHeight="1">
      <c r="A756" s="251">
        <v>753</v>
      </c>
      <c r="B756" s="97"/>
      <c r="C756" s="252"/>
      <c r="D756" s="253"/>
      <c r="E756" s="253"/>
      <c r="F756" s="97"/>
      <c r="G756" s="255"/>
      <c r="H756" s="256">
        <f t="shared" si="0"/>
        <v>0</v>
      </c>
      <c r="I756" s="77"/>
      <c r="J756" s="77"/>
      <c r="K756" s="77"/>
      <c r="L756" s="77"/>
      <c r="M756" s="77"/>
      <c r="N756" s="77"/>
      <c r="O756" s="77"/>
      <c r="P756" s="77"/>
      <c r="Q756" s="77"/>
      <c r="R756" s="77"/>
      <c r="S756" s="77"/>
      <c r="T756" s="77"/>
      <c r="U756" s="77"/>
      <c r="V756" s="77"/>
      <c r="W756" s="77"/>
      <c r="X756" s="77"/>
      <c r="Y756" s="77"/>
      <c r="Z756" s="77"/>
    </row>
    <row r="757" spans="1:26" ht="12.75" hidden="1" customHeight="1">
      <c r="A757" s="251">
        <v>754</v>
      </c>
      <c r="B757" s="97"/>
      <c r="C757" s="252"/>
      <c r="D757" s="253"/>
      <c r="E757" s="253"/>
      <c r="F757" s="97"/>
      <c r="G757" s="255"/>
      <c r="H757" s="256">
        <f t="shared" si="0"/>
        <v>0</v>
      </c>
      <c r="I757" s="77"/>
      <c r="J757" s="77"/>
      <c r="K757" s="77"/>
      <c r="L757" s="77"/>
      <c r="M757" s="77"/>
      <c r="N757" s="77"/>
      <c r="O757" s="77"/>
      <c r="P757" s="77"/>
      <c r="Q757" s="77"/>
      <c r="R757" s="77"/>
      <c r="S757" s="77"/>
      <c r="T757" s="77"/>
      <c r="U757" s="77"/>
      <c r="V757" s="77"/>
      <c r="W757" s="77"/>
      <c r="X757" s="77"/>
      <c r="Y757" s="77"/>
      <c r="Z757" s="77"/>
    </row>
    <row r="758" spans="1:26" ht="12.75" hidden="1" customHeight="1">
      <c r="A758" s="251">
        <v>755</v>
      </c>
      <c r="B758" s="97"/>
      <c r="C758" s="252"/>
      <c r="D758" s="253"/>
      <c r="E758" s="253"/>
      <c r="F758" s="97"/>
      <c r="G758" s="255"/>
      <c r="H758" s="256">
        <f t="shared" si="0"/>
        <v>0</v>
      </c>
      <c r="I758" s="77"/>
      <c r="J758" s="77"/>
      <c r="K758" s="77"/>
      <c r="L758" s="77"/>
      <c r="M758" s="77"/>
      <c r="N758" s="77"/>
      <c r="O758" s="77"/>
      <c r="P758" s="77"/>
      <c r="Q758" s="77"/>
      <c r="R758" s="77"/>
      <c r="S758" s="77"/>
      <c r="T758" s="77"/>
      <c r="U758" s="77"/>
      <c r="V758" s="77"/>
      <c r="W758" s="77"/>
      <c r="X758" s="77"/>
      <c r="Y758" s="77"/>
      <c r="Z758" s="77"/>
    </row>
    <row r="759" spans="1:26" ht="12.75" hidden="1" customHeight="1">
      <c r="A759" s="251">
        <v>756</v>
      </c>
      <c r="B759" s="97"/>
      <c r="C759" s="252"/>
      <c r="D759" s="253"/>
      <c r="E759" s="253"/>
      <c r="F759" s="97"/>
      <c r="G759" s="255"/>
      <c r="H759" s="256">
        <f t="shared" si="0"/>
        <v>0</v>
      </c>
      <c r="I759" s="77"/>
      <c r="J759" s="77"/>
      <c r="K759" s="77"/>
      <c r="L759" s="77"/>
      <c r="M759" s="77"/>
      <c r="N759" s="77"/>
      <c r="O759" s="77"/>
      <c r="P759" s="77"/>
      <c r="Q759" s="77"/>
      <c r="R759" s="77"/>
      <c r="S759" s="77"/>
      <c r="T759" s="77"/>
      <c r="U759" s="77"/>
      <c r="V759" s="77"/>
      <c r="W759" s="77"/>
      <c r="X759" s="77"/>
      <c r="Y759" s="77"/>
      <c r="Z759" s="77"/>
    </row>
    <row r="760" spans="1:26" ht="12.75" hidden="1" customHeight="1">
      <c r="A760" s="251">
        <v>757</v>
      </c>
      <c r="B760" s="97"/>
      <c r="C760" s="252"/>
      <c r="D760" s="253"/>
      <c r="E760" s="253"/>
      <c r="F760" s="97"/>
      <c r="G760" s="255"/>
      <c r="H760" s="256">
        <f t="shared" si="0"/>
        <v>0</v>
      </c>
      <c r="I760" s="77"/>
      <c r="J760" s="77"/>
      <c r="K760" s="77"/>
      <c r="L760" s="77"/>
      <c r="M760" s="77"/>
      <c r="N760" s="77"/>
      <c r="O760" s="77"/>
      <c r="P760" s="77"/>
      <c r="Q760" s="77"/>
      <c r="R760" s="77"/>
      <c r="S760" s="77"/>
      <c r="T760" s="77"/>
      <c r="U760" s="77"/>
      <c r="V760" s="77"/>
      <c r="W760" s="77"/>
      <c r="X760" s="77"/>
      <c r="Y760" s="77"/>
      <c r="Z760" s="77"/>
    </row>
    <row r="761" spans="1:26" ht="12.75" hidden="1" customHeight="1">
      <c r="A761" s="251">
        <v>758</v>
      </c>
      <c r="B761" s="97"/>
      <c r="C761" s="252"/>
      <c r="D761" s="253"/>
      <c r="E761" s="253"/>
      <c r="F761" s="97"/>
      <c r="G761" s="255"/>
      <c r="H761" s="256">
        <f t="shared" si="0"/>
        <v>0</v>
      </c>
      <c r="I761" s="77"/>
      <c r="J761" s="77"/>
      <c r="K761" s="77"/>
      <c r="L761" s="77"/>
      <c r="M761" s="77"/>
      <c r="N761" s="77"/>
      <c r="O761" s="77"/>
      <c r="P761" s="77"/>
      <c r="Q761" s="77"/>
      <c r="R761" s="77"/>
      <c r="S761" s="77"/>
      <c r="T761" s="77"/>
      <c r="U761" s="77"/>
      <c r="V761" s="77"/>
      <c r="W761" s="77"/>
      <c r="X761" s="77"/>
      <c r="Y761" s="77"/>
      <c r="Z761" s="77"/>
    </row>
    <row r="762" spans="1:26" ht="12.75" hidden="1" customHeight="1">
      <c r="A762" s="251">
        <v>759</v>
      </c>
      <c r="B762" s="97"/>
      <c r="C762" s="252"/>
      <c r="D762" s="253"/>
      <c r="E762" s="253"/>
      <c r="F762" s="97"/>
      <c r="G762" s="255"/>
      <c r="H762" s="256">
        <f t="shared" si="0"/>
        <v>0</v>
      </c>
      <c r="I762" s="77"/>
      <c r="J762" s="77"/>
      <c r="K762" s="77"/>
      <c r="L762" s="77"/>
      <c r="M762" s="77"/>
      <c r="N762" s="77"/>
      <c r="O762" s="77"/>
      <c r="P762" s="77"/>
      <c r="Q762" s="77"/>
      <c r="R762" s="77"/>
      <c r="S762" s="77"/>
      <c r="T762" s="77"/>
      <c r="U762" s="77"/>
      <c r="V762" s="77"/>
      <c r="W762" s="77"/>
      <c r="X762" s="77"/>
      <c r="Y762" s="77"/>
      <c r="Z762" s="77"/>
    </row>
    <row r="763" spans="1:26" ht="12.75" hidden="1" customHeight="1">
      <c r="A763" s="251">
        <v>760</v>
      </c>
      <c r="B763" s="97"/>
      <c r="C763" s="252"/>
      <c r="D763" s="253"/>
      <c r="E763" s="253"/>
      <c r="F763" s="97"/>
      <c r="G763" s="255"/>
      <c r="H763" s="256">
        <f t="shared" si="0"/>
        <v>0</v>
      </c>
      <c r="I763" s="77"/>
      <c r="J763" s="77"/>
      <c r="K763" s="77"/>
      <c r="L763" s="77"/>
      <c r="M763" s="77"/>
      <c r="N763" s="77"/>
      <c r="O763" s="77"/>
      <c r="P763" s="77"/>
      <c r="Q763" s="77"/>
      <c r="R763" s="77"/>
      <c r="S763" s="77"/>
      <c r="T763" s="77"/>
      <c r="U763" s="77"/>
      <c r="V763" s="77"/>
      <c r="W763" s="77"/>
      <c r="X763" s="77"/>
      <c r="Y763" s="77"/>
      <c r="Z763" s="77"/>
    </row>
    <row r="764" spans="1:26" ht="12.75" hidden="1" customHeight="1">
      <c r="A764" s="251">
        <v>761</v>
      </c>
      <c r="B764" s="97"/>
      <c r="C764" s="252"/>
      <c r="D764" s="253"/>
      <c r="E764" s="253"/>
      <c r="F764" s="97"/>
      <c r="G764" s="255"/>
      <c r="H764" s="256">
        <f t="shared" si="0"/>
        <v>0</v>
      </c>
      <c r="I764" s="77"/>
      <c r="J764" s="77"/>
      <c r="K764" s="77"/>
      <c r="L764" s="77"/>
      <c r="M764" s="77"/>
      <c r="N764" s="77"/>
      <c r="O764" s="77"/>
      <c r="P764" s="77"/>
      <c r="Q764" s="77"/>
      <c r="R764" s="77"/>
      <c r="S764" s="77"/>
      <c r="T764" s="77"/>
      <c r="U764" s="77"/>
      <c r="V764" s="77"/>
      <c r="W764" s="77"/>
      <c r="X764" s="77"/>
      <c r="Y764" s="77"/>
      <c r="Z764" s="77"/>
    </row>
    <row r="765" spans="1:26" ht="12.75" hidden="1" customHeight="1">
      <c r="A765" s="251">
        <v>762</v>
      </c>
      <c r="B765" s="97"/>
      <c r="C765" s="252"/>
      <c r="D765" s="253"/>
      <c r="E765" s="253"/>
      <c r="F765" s="97"/>
      <c r="G765" s="255"/>
      <c r="H765" s="256">
        <f t="shared" si="0"/>
        <v>0</v>
      </c>
      <c r="I765" s="77"/>
      <c r="J765" s="77"/>
      <c r="K765" s="77"/>
      <c r="L765" s="77"/>
      <c r="M765" s="77"/>
      <c r="N765" s="77"/>
      <c r="O765" s="77"/>
      <c r="P765" s="77"/>
      <c r="Q765" s="77"/>
      <c r="R765" s="77"/>
      <c r="S765" s="77"/>
      <c r="T765" s="77"/>
      <c r="U765" s="77"/>
      <c r="V765" s="77"/>
      <c r="W765" s="77"/>
      <c r="X765" s="77"/>
      <c r="Y765" s="77"/>
      <c r="Z765" s="77"/>
    </row>
    <row r="766" spans="1:26" ht="12.75" hidden="1" customHeight="1">
      <c r="A766" s="251">
        <v>763</v>
      </c>
      <c r="B766" s="97"/>
      <c r="C766" s="252"/>
      <c r="D766" s="253"/>
      <c r="E766" s="253"/>
      <c r="F766" s="97"/>
      <c r="G766" s="255"/>
      <c r="H766" s="256">
        <f t="shared" si="0"/>
        <v>0</v>
      </c>
      <c r="I766" s="77"/>
      <c r="J766" s="77"/>
      <c r="K766" s="77"/>
      <c r="L766" s="77"/>
      <c r="M766" s="77"/>
      <c r="N766" s="77"/>
      <c r="O766" s="77"/>
      <c r="P766" s="77"/>
      <c r="Q766" s="77"/>
      <c r="R766" s="77"/>
      <c r="S766" s="77"/>
      <c r="T766" s="77"/>
      <c r="U766" s="77"/>
      <c r="V766" s="77"/>
      <c r="W766" s="77"/>
      <c r="X766" s="77"/>
      <c r="Y766" s="77"/>
      <c r="Z766" s="77"/>
    </row>
    <row r="767" spans="1:26" ht="12.75" hidden="1" customHeight="1">
      <c r="A767" s="251">
        <v>764</v>
      </c>
      <c r="B767" s="97"/>
      <c r="C767" s="252"/>
      <c r="D767" s="253"/>
      <c r="E767" s="253"/>
      <c r="F767" s="97"/>
      <c r="G767" s="255"/>
      <c r="H767" s="256">
        <f t="shared" si="0"/>
        <v>0</v>
      </c>
      <c r="I767" s="77"/>
      <c r="J767" s="77"/>
      <c r="K767" s="77"/>
      <c r="L767" s="77"/>
      <c r="M767" s="77"/>
      <c r="N767" s="77"/>
      <c r="O767" s="77"/>
      <c r="P767" s="77"/>
      <c r="Q767" s="77"/>
      <c r="R767" s="77"/>
      <c r="S767" s="77"/>
      <c r="T767" s="77"/>
      <c r="U767" s="77"/>
      <c r="V767" s="77"/>
      <c r="W767" s="77"/>
      <c r="X767" s="77"/>
      <c r="Y767" s="77"/>
      <c r="Z767" s="77"/>
    </row>
    <row r="768" spans="1:26" ht="12.75" hidden="1" customHeight="1">
      <c r="A768" s="251">
        <v>765</v>
      </c>
      <c r="B768" s="97"/>
      <c r="C768" s="252"/>
      <c r="D768" s="253"/>
      <c r="E768" s="253"/>
      <c r="F768" s="97"/>
      <c r="G768" s="255"/>
      <c r="H768" s="256">
        <f t="shared" si="0"/>
        <v>0</v>
      </c>
      <c r="I768" s="77"/>
      <c r="J768" s="77"/>
      <c r="K768" s="77"/>
      <c r="L768" s="77"/>
      <c r="M768" s="77"/>
      <c r="N768" s="77"/>
      <c r="O768" s="77"/>
      <c r="P768" s="77"/>
      <c r="Q768" s="77"/>
      <c r="R768" s="77"/>
      <c r="S768" s="77"/>
      <c r="T768" s="77"/>
      <c r="U768" s="77"/>
      <c r="V768" s="77"/>
      <c r="W768" s="77"/>
      <c r="X768" s="77"/>
      <c r="Y768" s="77"/>
      <c r="Z768" s="77"/>
    </row>
    <row r="769" spans="1:26" ht="12.75" hidden="1" customHeight="1">
      <c r="A769" s="251">
        <v>766</v>
      </c>
      <c r="B769" s="97"/>
      <c r="C769" s="252"/>
      <c r="D769" s="253"/>
      <c r="E769" s="253"/>
      <c r="F769" s="97"/>
      <c r="G769" s="255"/>
      <c r="H769" s="256">
        <f t="shared" si="0"/>
        <v>0</v>
      </c>
      <c r="I769" s="77"/>
      <c r="J769" s="77"/>
      <c r="K769" s="77"/>
      <c r="L769" s="77"/>
      <c r="M769" s="77"/>
      <c r="N769" s="77"/>
      <c r="O769" s="77"/>
      <c r="P769" s="77"/>
      <c r="Q769" s="77"/>
      <c r="R769" s="77"/>
      <c r="S769" s="77"/>
      <c r="T769" s="77"/>
      <c r="U769" s="77"/>
      <c r="V769" s="77"/>
      <c r="W769" s="77"/>
      <c r="X769" s="77"/>
      <c r="Y769" s="77"/>
      <c r="Z769" s="77"/>
    </row>
    <row r="770" spans="1:26" ht="12.75" hidden="1" customHeight="1">
      <c r="A770" s="251">
        <v>767</v>
      </c>
      <c r="B770" s="97"/>
      <c r="C770" s="252"/>
      <c r="D770" s="253"/>
      <c r="E770" s="253"/>
      <c r="F770" s="97"/>
      <c r="G770" s="255"/>
      <c r="H770" s="256">
        <f t="shared" si="0"/>
        <v>0</v>
      </c>
      <c r="I770" s="77"/>
      <c r="J770" s="77"/>
      <c r="K770" s="77"/>
      <c r="L770" s="77"/>
      <c r="M770" s="77"/>
      <c r="N770" s="77"/>
      <c r="O770" s="77"/>
      <c r="P770" s="77"/>
      <c r="Q770" s="77"/>
      <c r="R770" s="77"/>
      <c r="S770" s="77"/>
      <c r="T770" s="77"/>
      <c r="U770" s="77"/>
      <c r="V770" s="77"/>
      <c r="W770" s="77"/>
      <c r="X770" s="77"/>
      <c r="Y770" s="77"/>
      <c r="Z770" s="77"/>
    </row>
    <row r="771" spans="1:26" ht="12.75" hidden="1" customHeight="1">
      <c r="A771" s="251">
        <v>768</v>
      </c>
      <c r="B771" s="97"/>
      <c r="C771" s="252"/>
      <c r="D771" s="253"/>
      <c r="E771" s="253"/>
      <c r="F771" s="97"/>
      <c r="G771" s="255"/>
      <c r="H771" s="256">
        <f t="shared" si="0"/>
        <v>0</v>
      </c>
      <c r="I771" s="77"/>
      <c r="J771" s="77"/>
      <c r="K771" s="77"/>
      <c r="L771" s="77"/>
      <c r="M771" s="77"/>
      <c r="N771" s="77"/>
      <c r="O771" s="77"/>
      <c r="P771" s="77"/>
      <c r="Q771" s="77"/>
      <c r="R771" s="77"/>
      <c r="S771" s="77"/>
      <c r="T771" s="77"/>
      <c r="U771" s="77"/>
      <c r="V771" s="77"/>
      <c r="W771" s="77"/>
      <c r="X771" s="77"/>
      <c r="Y771" s="77"/>
      <c r="Z771" s="77"/>
    </row>
    <row r="772" spans="1:26" ht="12.75" hidden="1" customHeight="1">
      <c r="A772" s="251">
        <v>769</v>
      </c>
      <c r="B772" s="97"/>
      <c r="C772" s="252"/>
      <c r="D772" s="253"/>
      <c r="E772" s="253"/>
      <c r="F772" s="97"/>
      <c r="G772" s="255"/>
      <c r="H772" s="256">
        <f t="shared" si="0"/>
        <v>0</v>
      </c>
      <c r="I772" s="77"/>
      <c r="J772" s="77"/>
      <c r="K772" s="77"/>
      <c r="L772" s="77"/>
      <c r="M772" s="77"/>
      <c r="N772" s="77"/>
      <c r="O772" s="77"/>
      <c r="P772" s="77"/>
      <c r="Q772" s="77"/>
      <c r="R772" s="77"/>
      <c r="S772" s="77"/>
      <c r="T772" s="77"/>
      <c r="U772" s="77"/>
      <c r="V772" s="77"/>
      <c r="W772" s="77"/>
      <c r="X772" s="77"/>
      <c r="Y772" s="77"/>
      <c r="Z772" s="77"/>
    </row>
    <row r="773" spans="1:26" ht="12.75" hidden="1" customHeight="1">
      <c r="A773" s="251">
        <v>770</v>
      </c>
      <c r="B773" s="97"/>
      <c r="C773" s="252"/>
      <c r="D773" s="253"/>
      <c r="E773" s="253"/>
      <c r="F773" s="97"/>
      <c r="G773" s="255"/>
      <c r="H773" s="256">
        <f t="shared" si="0"/>
        <v>0</v>
      </c>
      <c r="I773" s="77"/>
      <c r="J773" s="77"/>
      <c r="K773" s="77"/>
      <c r="L773" s="77"/>
      <c r="M773" s="77"/>
      <c r="N773" s="77"/>
      <c r="O773" s="77"/>
      <c r="P773" s="77"/>
      <c r="Q773" s="77"/>
      <c r="R773" s="77"/>
      <c r="S773" s="77"/>
      <c r="T773" s="77"/>
      <c r="U773" s="77"/>
      <c r="V773" s="77"/>
      <c r="W773" s="77"/>
      <c r="X773" s="77"/>
      <c r="Y773" s="77"/>
      <c r="Z773" s="77"/>
    </row>
    <row r="774" spans="1:26" ht="12.75" hidden="1" customHeight="1">
      <c r="A774" s="251">
        <v>771</v>
      </c>
      <c r="B774" s="97"/>
      <c r="C774" s="252"/>
      <c r="D774" s="253"/>
      <c r="E774" s="253"/>
      <c r="F774" s="97"/>
      <c r="G774" s="255"/>
      <c r="H774" s="256">
        <f t="shared" si="0"/>
        <v>0</v>
      </c>
      <c r="I774" s="77"/>
      <c r="J774" s="77"/>
      <c r="K774" s="77"/>
      <c r="L774" s="77"/>
      <c r="M774" s="77"/>
      <c r="N774" s="77"/>
      <c r="O774" s="77"/>
      <c r="P774" s="77"/>
      <c r="Q774" s="77"/>
      <c r="R774" s="77"/>
      <c r="S774" s="77"/>
      <c r="T774" s="77"/>
      <c r="U774" s="77"/>
      <c r="V774" s="77"/>
      <c r="W774" s="77"/>
      <c r="X774" s="77"/>
      <c r="Y774" s="77"/>
      <c r="Z774" s="77"/>
    </row>
    <row r="775" spans="1:26" ht="12.75" hidden="1" customHeight="1">
      <c r="A775" s="251">
        <v>772</v>
      </c>
      <c r="B775" s="97"/>
      <c r="C775" s="252"/>
      <c r="D775" s="253"/>
      <c r="E775" s="253"/>
      <c r="F775" s="97"/>
      <c r="G775" s="255"/>
      <c r="H775" s="256">
        <f t="shared" si="0"/>
        <v>0</v>
      </c>
      <c r="I775" s="77"/>
      <c r="J775" s="77"/>
      <c r="K775" s="77"/>
      <c r="L775" s="77"/>
      <c r="M775" s="77"/>
      <c r="N775" s="77"/>
      <c r="O775" s="77"/>
      <c r="P775" s="77"/>
      <c r="Q775" s="77"/>
      <c r="R775" s="77"/>
      <c r="S775" s="77"/>
      <c r="T775" s="77"/>
      <c r="U775" s="77"/>
      <c r="V775" s="77"/>
      <c r="W775" s="77"/>
      <c r="X775" s="77"/>
      <c r="Y775" s="77"/>
      <c r="Z775" s="77"/>
    </row>
    <row r="776" spans="1:26" ht="12.75" hidden="1" customHeight="1">
      <c r="A776" s="251">
        <v>773</v>
      </c>
      <c r="B776" s="97"/>
      <c r="C776" s="252"/>
      <c r="D776" s="253"/>
      <c r="E776" s="253"/>
      <c r="F776" s="97"/>
      <c r="G776" s="255"/>
      <c r="H776" s="256">
        <f t="shared" si="0"/>
        <v>0</v>
      </c>
      <c r="I776" s="77"/>
      <c r="J776" s="77"/>
      <c r="K776" s="77"/>
      <c r="L776" s="77"/>
      <c r="M776" s="77"/>
      <c r="N776" s="77"/>
      <c r="O776" s="77"/>
      <c r="P776" s="77"/>
      <c r="Q776" s="77"/>
      <c r="R776" s="77"/>
      <c r="S776" s="77"/>
      <c r="T776" s="77"/>
      <c r="U776" s="77"/>
      <c r="V776" s="77"/>
      <c r="W776" s="77"/>
      <c r="X776" s="77"/>
      <c r="Y776" s="77"/>
      <c r="Z776" s="77"/>
    </row>
    <row r="777" spans="1:26" ht="12.75" hidden="1" customHeight="1">
      <c r="A777" s="251">
        <v>774</v>
      </c>
      <c r="B777" s="97"/>
      <c r="C777" s="252"/>
      <c r="D777" s="253"/>
      <c r="E777" s="253"/>
      <c r="F777" s="97"/>
      <c r="G777" s="255"/>
      <c r="H777" s="256">
        <f t="shared" si="0"/>
        <v>0</v>
      </c>
      <c r="I777" s="77"/>
      <c r="J777" s="77"/>
      <c r="K777" s="77"/>
      <c r="L777" s="77"/>
      <c r="M777" s="77"/>
      <c r="N777" s="77"/>
      <c r="O777" s="77"/>
      <c r="P777" s="77"/>
      <c r="Q777" s="77"/>
      <c r="R777" s="77"/>
      <c r="S777" s="77"/>
      <c r="T777" s="77"/>
      <c r="U777" s="77"/>
      <c r="V777" s="77"/>
      <c r="W777" s="77"/>
      <c r="X777" s="77"/>
      <c r="Y777" s="77"/>
      <c r="Z777" s="77"/>
    </row>
    <row r="778" spans="1:26" ht="12.75" hidden="1" customHeight="1">
      <c r="A778" s="251">
        <v>775</v>
      </c>
      <c r="B778" s="97"/>
      <c r="C778" s="252"/>
      <c r="D778" s="253"/>
      <c r="E778" s="253"/>
      <c r="F778" s="97"/>
      <c r="G778" s="255"/>
      <c r="H778" s="256">
        <f t="shared" si="0"/>
        <v>0</v>
      </c>
      <c r="I778" s="77"/>
      <c r="J778" s="77"/>
      <c r="K778" s="77"/>
      <c r="L778" s="77"/>
      <c r="M778" s="77"/>
      <c r="N778" s="77"/>
      <c r="O778" s="77"/>
      <c r="P778" s="77"/>
      <c r="Q778" s="77"/>
      <c r="R778" s="77"/>
      <c r="S778" s="77"/>
      <c r="T778" s="77"/>
      <c r="U778" s="77"/>
      <c r="V778" s="77"/>
      <c r="W778" s="77"/>
      <c r="X778" s="77"/>
      <c r="Y778" s="77"/>
      <c r="Z778" s="77"/>
    </row>
    <row r="779" spans="1:26" ht="12.75" hidden="1" customHeight="1">
      <c r="A779" s="251">
        <v>776</v>
      </c>
      <c r="B779" s="97"/>
      <c r="C779" s="252"/>
      <c r="D779" s="253"/>
      <c r="E779" s="253"/>
      <c r="F779" s="97"/>
      <c r="G779" s="255"/>
      <c r="H779" s="256">
        <f t="shared" si="0"/>
        <v>0</v>
      </c>
      <c r="I779" s="77"/>
      <c r="J779" s="77"/>
      <c r="K779" s="77"/>
      <c r="L779" s="77"/>
      <c r="M779" s="77"/>
      <c r="N779" s="77"/>
      <c r="O779" s="77"/>
      <c r="P779" s="77"/>
      <c r="Q779" s="77"/>
      <c r="R779" s="77"/>
      <c r="S779" s="77"/>
      <c r="T779" s="77"/>
      <c r="U779" s="77"/>
      <c r="V779" s="77"/>
      <c r="W779" s="77"/>
      <c r="X779" s="77"/>
      <c r="Y779" s="77"/>
      <c r="Z779" s="77"/>
    </row>
    <row r="780" spans="1:26" ht="12.75" hidden="1" customHeight="1">
      <c r="A780" s="251">
        <v>777</v>
      </c>
      <c r="B780" s="97"/>
      <c r="C780" s="252"/>
      <c r="D780" s="253"/>
      <c r="E780" s="253"/>
      <c r="F780" s="97"/>
      <c r="G780" s="255"/>
      <c r="H780" s="256">
        <f t="shared" si="0"/>
        <v>0</v>
      </c>
      <c r="I780" s="77"/>
      <c r="J780" s="77"/>
      <c r="K780" s="77"/>
      <c r="L780" s="77"/>
      <c r="M780" s="77"/>
      <c r="N780" s="77"/>
      <c r="O780" s="77"/>
      <c r="P780" s="77"/>
      <c r="Q780" s="77"/>
      <c r="R780" s="77"/>
      <c r="S780" s="77"/>
      <c r="T780" s="77"/>
      <c r="U780" s="77"/>
      <c r="V780" s="77"/>
      <c r="W780" s="77"/>
      <c r="X780" s="77"/>
      <c r="Y780" s="77"/>
      <c r="Z780" s="77"/>
    </row>
    <row r="781" spans="1:26" ht="12.75" hidden="1" customHeight="1">
      <c r="A781" s="251">
        <v>778</v>
      </c>
      <c r="B781" s="97"/>
      <c r="C781" s="252"/>
      <c r="D781" s="253"/>
      <c r="E781" s="253"/>
      <c r="F781" s="97"/>
      <c r="G781" s="255"/>
      <c r="H781" s="256">
        <f t="shared" si="0"/>
        <v>0</v>
      </c>
      <c r="I781" s="77"/>
      <c r="J781" s="77"/>
      <c r="K781" s="77"/>
      <c r="L781" s="77"/>
      <c r="M781" s="77"/>
      <c r="N781" s="77"/>
      <c r="O781" s="77"/>
      <c r="P781" s="77"/>
      <c r="Q781" s="77"/>
      <c r="R781" s="77"/>
      <c r="S781" s="77"/>
      <c r="T781" s="77"/>
      <c r="U781" s="77"/>
      <c r="V781" s="77"/>
      <c r="W781" s="77"/>
      <c r="X781" s="77"/>
      <c r="Y781" s="77"/>
      <c r="Z781" s="77"/>
    </row>
    <row r="782" spans="1:26" ht="12.75" hidden="1" customHeight="1">
      <c r="A782" s="251">
        <v>779</v>
      </c>
      <c r="B782" s="97"/>
      <c r="C782" s="252"/>
      <c r="D782" s="253"/>
      <c r="E782" s="253"/>
      <c r="F782" s="97"/>
      <c r="G782" s="255"/>
      <c r="H782" s="256">
        <f t="shared" si="0"/>
        <v>0</v>
      </c>
      <c r="I782" s="77"/>
      <c r="J782" s="77"/>
      <c r="K782" s="77"/>
      <c r="L782" s="77"/>
      <c r="M782" s="77"/>
      <c r="N782" s="77"/>
      <c r="O782" s="77"/>
      <c r="P782" s="77"/>
      <c r="Q782" s="77"/>
      <c r="R782" s="77"/>
      <c r="S782" s="77"/>
      <c r="T782" s="77"/>
      <c r="U782" s="77"/>
      <c r="V782" s="77"/>
      <c r="W782" s="77"/>
      <c r="X782" s="77"/>
      <c r="Y782" s="77"/>
      <c r="Z782" s="77"/>
    </row>
    <row r="783" spans="1:26" ht="12.75" hidden="1" customHeight="1">
      <c r="A783" s="251">
        <v>780</v>
      </c>
      <c r="B783" s="97"/>
      <c r="C783" s="252"/>
      <c r="D783" s="253"/>
      <c r="E783" s="253"/>
      <c r="F783" s="97"/>
      <c r="G783" s="255"/>
      <c r="H783" s="256">
        <f t="shared" si="0"/>
        <v>0</v>
      </c>
      <c r="I783" s="77"/>
      <c r="J783" s="77"/>
      <c r="K783" s="77"/>
      <c r="L783" s="77"/>
      <c r="M783" s="77"/>
      <c r="N783" s="77"/>
      <c r="O783" s="77"/>
      <c r="P783" s="77"/>
      <c r="Q783" s="77"/>
      <c r="R783" s="77"/>
      <c r="S783" s="77"/>
      <c r="T783" s="77"/>
      <c r="U783" s="77"/>
      <c r="V783" s="77"/>
      <c r="W783" s="77"/>
      <c r="X783" s="77"/>
      <c r="Y783" s="77"/>
      <c r="Z783" s="77"/>
    </row>
    <row r="784" spans="1:26" ht="12.75" hidden="1" customHeight="1">
      <c r="A784" s="251">
        <v>781</v>
      </c>
      <c r="B784" s="97"/>
      <c r="C784" s="252"/>
      <c r="D784" s="253"/>
      <c r="E784" s="253"/>
      <c r="F784" s="97"/>
      <c r="G784" s="255"/>
      <c r="H784" s="256">
        <f t="shared" si="0"/>
        <v>0</v>
      </c>
      <c r="I784" s="77"/>
      <c r="J784" s="77"/>
      <c r="K784" s="77"/>
      <c r="L784" s="77"/>
      <c r="M784" s="77"/>
      <c r="N784" s="77"/>
      <c r="O784" s="77"/>
      <c r="P784" s="77"/>
      <c r="Q784" s="77"/>
      <c r="R784" s="77"/>
      <c r="S784" s="77"/>
      <c r="T784" s="77"/>
      <c r="U784" s="77"/>
      <c r="V784" s="77"/>
      <c r="W784" s="77"/>
      <c r="X784" s="77"/>
      <c r="Y784" s="77"/>
      <c r="Z784" s="77"/>
    </row>
    <row r="785" spans="1:26" ht="12.75" hidden="1" customHeight="1">
      <c r="A785" s="251">
        <v>782</v>
      </c>
      <c r="B785" s="97"/>
      <c r="C785" s="252"/>
      <c r="D785" s="253"/>
      <c r="E785" s="253"/>
      <c r="F785" s="97"/>
      <c r="G785" s="255"/>
      <c r="H785" s="256">
        <f t="shared" si="0"/>
        <v>0</v>
      </c>
      <c r="I785" s="77"/>
      <c r="J785" s="77"/>
      <c r="K785" s="77"/>
      <c r="L785" s="77"/>
      <c r="M785" s="77"/>
      <c r="N785" s="77"/>
      <c r="O785" s="77"/>
      <c r="P785" s="77"/>
      <c r="Q785" s="77"/>
      <c r="R785" s="77"/>
      <c r="S785" s="77"/>
      <c r="T785" s="77"/>
      <c r="U785" s="77"/>
      <c r="V785" s="77"/>
      <c r="W785" s="77"/>
      <c r="X785" s="77"/>
      <c r="Y785" s="77"/>
      <c r="Z785" s="77"/>
    </row>
    <row r="786" spans="1:26" ht="12.75" hidden="1" customHeight="1">
      <c r="A786" s="251">
        <v>783</v>
      </c>
      <c r="B786" s="97"/>
      <c r="C786" s="252"/>
      <c r="D786" s="253"/>
      <c r="E786" s="253"/>
      <c r="F786" s="97"/>
      <c r="G786" s="255"/>
      <c r="H786" s="256">
        <f t="shared" si="0"/>
        <v>0</v>
      </c>
      <c r="I786" s="77"/>
      <c r="J786" s="77"/>
      <c r="K786" s="77"/>
      <c r="L786" s="77"/>
      <c r="M786" s="77"/>
      <c r="N786" s="77"/>
      <c r="O786" s="77"/>
      <c r="P786" s="77"/>
      <c r="Q786" s="77"/>
      <c r="R786" s="77"/>
      <c r="S786" s="77"/>
      <c r="T786" s="77"/>
      <c r="U786" s="77"/>
      <c r="V786" s="77"/>
      <c r="W786" s="77"/>
      <c r="X786" s="77"/>
      <c r="Y786" s="77"/>
      <c r="Z786" s="77"/>
    </row>
    <row r="787" spans="1:26" ht="12.75" hidden="1" customHeight="1">
      <c r="A787" s="251">
        <v>784</v>
      </c>
      <c r="B787" s="97"/>
      <c r="C787" s="252"/>
      <c r="D787" s="253"/>
      <c r="E787" s="253"/>
      <c r="F787" s="97"/>
      <c r="G787" s="255"/>
      <c r="H787" s="256">
        <f t="shared" si="0"/>
        <v>0</v>
      </c>
      <c r="I787" s="77"/>
      <c r="J787" s="77"/>
      <c r="K787" s="77"/>
      <c r="L787" s="77"/>
      <c r="M787" s="77"/>
      <c r="N787" s="77"/>
      <c r="O787" s="77"/>
      <c r="P787" s="77"/>
      <c r="Q787" s="77"/>
      <c r="R787" s="77"/>
      <c r="S787" s="77"/>
      <c r="T787" s="77"/>
      <c r="U787" s="77"/>
      <c r="V787" s="77"/>
      <c r="W787" s="77"/>
      <c r="X787" s="77"/>
      <c r="Y787" s="77"/>
      <c r="Z787" s="77"/>
    </row>
    <row r="788" spans="1:26" ht="12.75" hidden="1" customHeight="1">
      <c r="A788" s="251">
        <v>785</v>
      </c>
      <c r="B788" s="97"/>
      <c r="C788" s="252"/>
      <c r="D788" s="253"/>
      <c r="E788" s="253"/>
      <c r="F788" s="97"/>
      <c r="G788" s="255"/>
      <c r="H788" s="256">
        <f t="shared" si="0"/>
        <v>0</v>
      </c>
      <c r="I788" s="77"/>
      <c r="J788" s="77"/>
      <c r="K788" s="77"/>
      <c r="L788" s="77"/>
      <c r="M788" s="77"/>
      <c r="N788" s="77"/>
      <c r="O788" s="77"/>
      <c r="P788" s="77"/>
      <c r="Q788" s="77"/>
      <c r="R788" s="77"/>
      <c r="S788" s="77"/>
      <c r="T788" s="77"/>
      <c r="U788" s="77"/>
      <c r="V788" s="77"/>
      <c r="W788" s="77"/>
      <c r="X788" s="77"/>
      <c r="Y788" s="77"/>
      <c r="Z788" s="77"/>
    </row>
    <row r="789" spans="1:26" ht="12.75" hidden="1" customHeight="1">
      <c r="A789" s="251">
        <v>786</v>
      </c>
      <c r="B789" s="97"/>
      <c r="C789" s="252"/>
      <c r="D789" s="253"/>
      <c r="E789" s="253"/>
      <c r="F789" s="97"/>
      <c r="G789" s="255"/>
      <c r="H789" s="256">
        <f t="shared" si="0"/>
        <v>0</v>
      </c>
      <c r="I789" s="77"/>
      <c r="J789" s="77"/>
      <c r="K789" s="77"/>
      <c r="L789" s="77"/>
      <c r="M789" s="77"/>
      <c r="N789" s="77"/>
      <c r="O789" s="77"/>
      <c r="P789" s="77"/>
      <c r="Q789" s="77"/>
      <c r="R789" s="77"/>
      <c r="S789" s="77"/>
      <c r="T789" s="77"/>
      <c r="U789" s="77"/>
      <c r="V789" s="77"/>
      <c r="W789" s="77"/>
      <c r="X789" s="77"/>
      <c r="Y789" s="77"/>
      <c r="Z789" s="77"/>
    </row>
    <row r="790" spans="1:26" ht="12.75" hidden="1" customHeight="1">
      <c r="A790" s="251">
        <v>787</v>
      </c>
      <c r="B790" s="97"/>
      <c r="C790" s="252"/>
      <c r="D790" s="253"/>
      <c r="E790" s="253"/>
      <c r="F790" s="97"/>
      <c r="G790" s="255"/>
      <c r="H790" s="256">
        <f t="shared" si="0"/>
        <v>0</v>
      </c>
      <c r="I790" s="77"/>
      <c r="J790" s="77"/>
      <c r="K790" s="77"/>
      <c r="L790" s="77"/>
      <c r="M790" s="77"/>
      <c r="N790" s="77"/>
      <c r="O790" s="77"/>
      <c r="P790" s="77"/>
      <c r="Q790" s="77"/>
      <c r="R790" s="77"/>
      <c r="S790" s="77"/>
      <c r="T790" s="77"/>
      <c r="U790" s="77"/>
      <c r="V790" s="77"/>
      <c r="W790" s="77"/>
      <c r="X790" s="77"/>
      <c r="Y790" s="77"/>
      <c r="Z790" s="77"/>
    </row>
    <row r="791" spans="1:26" ht="12.75" hidden="1" customHeight="1">
      <c r="A791" s="251">
        <v>788</v>
      </c>
      <c r="B791" s="97"/>
      <c r="C791" s="252"/>
      <c r="D791" s="253"/>
      <c r="E791" s="253"/>
      <c r="F791" s="97"/>
      <c r="G791" s="255"/>
      <c r="H791" s="256">
        <f t="shared" si="0"/>
        <v>0</v>
      </c>
      <c r="I791" s="77"/>
      <c r="J791" s="77"/>
      <c r="K791" s="77"/>
      <c r="L791" s="77"/>
      <c r="M791" s="77"/>
      <c r="N791" s="77"/>
      <c r="O791" s="77"/>
      <c r="P791" s="77"/>
      <c r="Q791" s="77"/>
      <c r="R791" s="77"/>
      <c r="S791" s="77"/>
      <c r="T791" s="77"/>
      <c r="U791" s="77"/>
      <c r="V791" s="77"/>
      <c r="W791" s="77"/>
      <c r="X791" s="77"/>
      <c r="Y791" s="77"/>
      <c r="Z791" s="77"/>
    </row>
    <row r="792" spans="1:26" ht="12.75" hidden="1" customHeight="1">
      <c r="A792" s="251">
        <v>789</v>
      </c>
      <c r="B792" s="97"/>
      <c r="C792" s="252"/>
      <c r="D792" s="253"/>
      <c r="E792" s="253"/>
      <c r="F792" s="97"/>
      <c r="G792" s="255"/>
      <c r="H792" s="256">
        <f t="shared" si="0"/>
        <v>0</v>
      </c>
      <c r="I792" s="77"/>
      <c r="J792" s="77"/>
      <c r="K792" s="77"/>
      <c r="L792" s="77"/>
      <c r="M792" s="77"/>
      <c r="N792" s="77"/>
      <c r="O792" s="77"/>
      <c r="P792" s="77"/>
      <c r="Q792" s="77"/>
      <c r="R792" s="77"/>
      <c r="S792" s="77"/>
      <c r="T792" s="77"/>
      <c r="U792" s="77"/>
      <c r="V792" s="77"/>
      <c r="W792" s="77"/>
      <c r="X792" s="77"/>
      <c r="Y792" s="77"/>
      <c r="Z792" s="77"/>
    </row>
    <row r="793" spans="1:26" ht="12.75" hidden="1" customHeight="1">
      <c r="A793" s="251">
        <v>790</v>
      </c>
      <c r="B793" s="97"/>
      <c r="C793" s="252"/>
      <c r="D793" s="253"/>
      <c r="E793" s="253"/>
      <c r="F793" s="97"/>
      <c r="G793" s="255"/>
      <c r="H793" s="256">
        <f t="shared" si="0"/>
        <v>0</v>
      </c>
      <c r="I793" s="77"/>
      <c r="J793" s="77"/>
      <c r="K793" s="77"/>
      <c r="L793" s="77"/>
      <c r="M793" s="77"/>
      <c r="N793" s="77"/>
      <c r="O793" s="77"/>
      <c r="P793" s="77"/>
      <c r="Q793" s="77"/>
      <c r="R793" s="77"/>
      <c r="S793" s="77"/>
      <c r="T793" s="77"/>
      <c r="U793" s="77"/>
      <c r="V793" s="77"/>
      <c r="W793" s="77"/>
      <c r="X793" s="77"/>
      <c r="Y793" s="77"/>
      <c r="Z793" s="77"/>
    </row>
    <row r="794" spans="1:26" ht="12.75" hidden="1" customHeight="1">
      <c r="A794" s="251">
        <v>791</v>
      </c>
      <c r="B794" s="97"/>
      <c r="C794" s="252"/>
      <c r="D794" s="253"/>
      <c r="E794" s="253"/>
      <c r="F794" s="97"/>
      <c r="G794" s="255"/>
      <c r="H794" s="256">
        <f t="shared" si="0"/>
        <v>0</v>
      </c>
      <c r="I794" s="77"/>
      <c r="J794" s="77"/>
      <c r="K794" s="77"/>
      <c r="L794" s="77"/>
      <c r="M794" s="77"/>
      <c r="N794" s="77"/>
      <c r="O794" s="77"/>
      <c r="P794" s="77"/>
      <c r="Q794" s="77"/>
      <c r="R794" s="77"/>
      <c r="S794" s="77"/>
      <c r="T794" s="77"/>
      <c r="U794" s="77"/>
      <c r="V794" s="77"/>
      <c r="W794" s="77"/>
      <c r="X794" s="77"/>
      <c r="Y794" s="77"/>
      <c r="Z794" s="77"/>
    </row>
    <row r="795" spans="1:26" ht="12.75" hidden="1" customHeight="1">
      <c r="A795" s="251">
        <v>792</v>
      </c>
      <c r="B795" s="97"/>
      <c r="C795" s="252"/>
      <c r="D795" s="253"/>
      <c r="E795" s="253"/>
      <c r="F795" s="97"/>
      <c r="G795" s="255"/>
      <c r="H795" s="256">
        <f t="shared" si="0"/>
        <v>0</v>
      </c>
      <c r="I795" s="77"/>
      <c r="J795" s="77"/>
      <c r="K795" s="77"/>
      <c r="L795" s="77"/>
      <c r="M795" s="77"/>
      <c r="N795" s="77"/>
      <c r="O795" s="77"/>
      <c r="P795" s="77"/>
      <c r="Q795" s="77"/>
      <c r="R795" s="77"/>
      <c r="S795" s="77"/>
      <c r="T795" s="77"/>
      <c r="U795" s="77"/>
      <c r="V795" s="77"/>
      <c r="W795" s="77"/>
      <c r="X795" s="77"/>
      <c r="Y795" s="77"/>
      <c r="Z795" s="77"/>
    </row>
    <row r="796" spans="1:26" ht="12.75" hidden="1" customHeight="1">
      <c r="A796" s="251">
        <v>793</v>
      </c>
      <c r="B796" s="97"/>
      <c r="C796" s="252"/>
      <c r="D796" s="253"/>
      <c r="E796" s="253"/>
      <c r="F796" s="97"/>
      <c r="G796" s="255"/>
      <c r="H796" s="256">
        <f t="shared" si="0"/>
        <v>0</v>
      </c>
      <c r="I796" s="77"/>
      <c r="J796" s="77"/>
      <c r="K796" s="77"/>
      <c r="L796" s="77"/>
      <c r="M796" s="77"/>
      <c r="N796" s="77"/>
      <c r="O796" s="77"/>
      <c r="P796" s="77"/>
      <c r="Q796" s="77"/>
      <c r="R796" s="77"/>
      <c r="S796" s="77"/>
      <c r="T796" s="77"/>
      <c r="U796" s="77"/>
      <c r="V796" s="77"/>
      <c r="W796" s="77"/>
      <c r="X796" s="77"/>
      <c r="Y796" s="77"/>
      <c r="Z796" s="77"/>
    </row>
    <row r="797" spans="1:26" ht="12.75" hidden="1" customHeight="1">
      <c r="A797" s="251">
        <v>794</v>
      </c>
      <c r="B797" s="97"/>
      <c r="C797" s="252"/>
      <c r="D797" s="253"/>
      <c r="E797" s="253"/>
      <c r="F797" s="97"/>
      <c r="G797" s="255"/>
      <c r="H797" s="256">
        <f t="shared" si="0"/>
        <v>0</v>
      </c>
      <c r="I797" s="77"/>
      <c r="J797" s="77"/>
      <c r="K797" s="77"/>
      <c r="L797" s="77"/>
      <c r="M797" s="77"/>
      <c r="N797" s="77"/>
      <c r="O797" s="77"/>
      <c r="P797" s="77"/>
      <c r="Q797" s="77"/>
      <c r="R797" s="77"/>
      <c r="S797" s="77"/>
      <c r="T797" s="77"/>
      <c r="U797" s="77"/>
      <c r="V797" s="77"/>
      <c r="W797" s="77"/>
      <c r="X797" s="77"/>
      <c r="Y797" s="77"/>
      <c r="Z797" s="77"/>
    </row>
    <row r="798" spans="1:26" ht="12.75" hidden="1" customHeight="1">
      <c r="A798" s="251">
        <v>795</v>
      </c>
      <c r="B798" s="97"/>
      <c r="C798" s="252"/>
      <c r="D798" s="253"/>
      <c r="E798" s="253"/>
      <c r="F798" s="97"/>
      <c r="G798" s="255"/>
      <c r="H798" s="256">
        <f t="shared" si="0"/>
        <v>0</v>
      </c>
      <c r="I798" s="77"/>
      <c r="J798" s="77"/>
      <c r="K798" s="77"/>
      <c r="L798" s="77"/>
      <c r="M798" s="77"/>
      <c r="N798" s="77"/>
      <c r="O798" s="77"/>
      <c r="P798" s="77"/>
      <c r="Q798" s="77"/>
      <c r="R798" s="77"/>
      <c r="S798" s="77"/>
      <c r="T798" s="77"/>
      <c r="U798" s="77"/>
      <c r="V798" s="77"/>
      <c r="W798" s="77"/>
      <c r="X798" s="77"/>
      <c r="Y798" s="77"/>
      <c r="Z798" s="77"/>
    </row>
    <row r="799" spans="1:26" ht="12.75" hidden="1" customHeight="1">
      <c r="A799" s="251">
        <v>796</v>
      </c>
      <c r="B799" s="97"/>
      <c r="C799" s="252"/>
      <c r="D799" s="253"/>
      <c r="E799" s="253"/>
      <c r="F799" s="97"/>
      <c r="G799" s="255"/>
      <c r="H799" s="256">
        <f t="shared" si="0"/>
        <v>0</v>
      </c>
      <c r="I799" s="77"/>
      <c r="J799" s="77"/>
      <c r="K799" s="77"/>
      <c r="L799" s="77"/>
      <c r="M799" s="77"/>
      <c r="N799" s="77"/>
      <c r="O799" s="77"/>
      <c r="P799" s="77"/>
      <c r="Q799" s="77"/>
      <c r="R799" s="77"/>
      <c r="S799" s="77"/>
      <c r="T799" s="77"/>
      <c r="U799" s="77"/>
      <c r="V799" s="77"/>
      <c r="W799" s="77"/>
      <c r="X799" s="77"/>
      <c r="Y799" s="77"/>
      <c r="Z799" s="77"/>
    </row>
    <row r="800" spans="1:26" ht="12.75" hidden="1" customHeight="1">
      <c r="A800" s="251">
        <v>797</v>
      </c>
      <c r="B800" s="97"/>
      <c r="C800" s="252"/>
      <c r="D800" s="253"/>
      <c r="E800" s="253"/>
      <c r="F800" s="97"/>
      <c r="G800" s="255"/>
      <c r="H800" s="256">
        <f t="shared" si="0"/>
        <v>0</v>
      </c>
      <c r="I800" s="77"/>
      <c r="J800" s="77"/>
      <c r="K800" s="77"/>
      <c r="L800" s="77"/>
      <c r="M800" s="77"/>
      <c r="N800" s="77"/>
      <c r="O800" s="77"/>
      <c r="P800" s="77"/>
      <c r="Q800" s="77"/>
      <c r="R800" s="77"/>
      <c r="S800" s="77"/>
      <c r="T800" s="77"/>
      <c r="U800" s="77"/>
      <c r="V800" s="77"/>
      <c r="W800" s="77"/>
      <c r="X800" s="77"/>
      <c r="Y800" s="77"/>
      <c r="Z800" s="77"/>
    </row>
    <row r="801" spans="1:26" ht="12.75" hidden="1" customHeight="1">
      <c r="A801" s="251">
        <v>798</v>
      </c>
      <c r="B801" s="97"/>
      <c r="C801" s="252"/>
      <c r="D801" s="253"/>
      <c r="E801" s="253"/>
      <c r="F801" s="97"/>
      <c r="G801" s="255"/>
      <c r="H801" s="256">
        <f t="shared" si="0"/>
        <v>0</v>
      </c>
      <c r="I801" s="77"/>
      <c r="J801" s="77"/>
      <c r="K801" s="77"/>
      <c r="L801" s="77"/>
      <c r="M801" s="77"/>
      <c r="N801" s="77"/>
      <c r="O801" s="77"/>
      <c r="P801" s="77"/>
      <c r="Q801" s="77"/>
      <c r="R801" s="77"/>
      <c r="S801" s="77"/>
      <c r="T801" s="77"/>
      <c r="U801" s="77"/>
      <c r="V801" s="77"/>
      <c r="W801" s="77"/>
      <c r="X801" s="77"/>
      <c r="Y801" s="77"/>
      <c r="Z801" s="77"/>
    </row>
    <row r="802" spans="1:26" ht="12.75" hidden="1" customHeight="1">
      <c r="A802" s="251">
        <v>799</v>
      </c>
      <c r="B802" s="97"/>
      <c r="C802" s="252"/>
      <c r="D802" s="253"/>
      <c r="E802" s="253"/>
      <c r="F802" s="97"/>
      <c r="G802" s="255"/>
      <c r="H802" s="256">
        <f t="shared" si="0"/>
        <v>0</v>
      </c>
      <c r="I802" s="77"/>
      <c r="J802" s="77"/>
      <c r="K802" s="77"/>
      <c r="L802" s="77"/>
      <c r="M802" s="77"/>
      <c r="N802" s="77"/>
      <c r="O802" s="77"/>
      <c r="P802" s="77"/>
      <c r="Q802" s="77"/>
      <c r="R802" s="77"/>
      <c r="S802" s="77"/>
      <c r="T802" s="77"/>
      <c r="U802" s="77"/>
      <c r="V802" s="77"/>
      <c r="W802" s="77"/>
      <c r="X802" s="77"/>
      <c r="Y802" s="77"/>
      <c r="Z802" s="77"/>
    </row>
    <row r="803" spans="1:26" ht="12.75" hidden="1" customHeight="1">
      <c r="A803" s="251">
        <v>800</v>
      </c>
      <c r="B803" s="97"/>
      <c r="C803" s="252"/>
      <c r="D803" s="253"/>
      <c r="E803" s="253"/>
      <c r="F803" s="97"/>
      <c r="G803" s="255"/>
      <c r="H803" s="256">
        <f t="shared" si="0"/>
        <v>0</v>
      </c>
      <c r="I803" s="77"/>
      <c r="J803" s="77"/>
      <c r="K803" s="77"/>
      <c r="L803" s="77"/>
      <c r="M803" s="77"/>
      <c r="N803" s="77"/>
      <c r="O803" s="77"/>
      <c r="P803" s="77"/>
      <c r="Q803" s="77"/>
      <c r="R803" s="77"/>
      <c r="S803" s="77"/>
      <c r="T803" s="77"/>
      <c r="U803" s="77"/>
      <c r="V803" s="77"/>
      <c r="W803" s="77"/>
      <c r="X803" s="77"/>
      <c r="Y803" s="77"/>
      <c r="Z803" s="77"/>
    </row>
    <row r="804" spans="1:26" ht="12.75" hidden="1" customHeight="1">
      <c r="A804" s="251">
        <v>801</v>
      </c>
      <c r="B804" s="97"/>
      <c r="C804" s="252"/>
      <c r="D804" s="253"/>
      <c r="E804" s="253"/>
      <c r="F804" s="97"/>
      <c r="G804" s="255"/>
      <c r="H804" s="256">
        <f t="shared" si="0"/>
        <v>0</v>
      </c>
      <c r="I804" s="77"/>
      <c r="J804" s="77"/>
      <c r="K804" s="77"/>
      <c r="L804" s="77"/>
      <c r="M804" s="77"/>
      <c r="N804" s="77"/>
      <c r="O804" s="77"/>
      <c r="P804" s="77"/>
      <c r="Q804" s="77"/>
      <c r="R804" s="77"/>
      <c r="S804" s="77"/>
      <c r="T804" s="77"/>
      <c r="U804" s="77"/>
      <c r="V804" s="77"/>
      <c r="W804" s="77"/>
      <c r="X804" s="77"/>
      <c r="Y804" s="77"/>
      <c r="Z804" s="77"/>
    </row>
    <row r="805" spans="1:26" ht="12.75" hidden="1" customHeight="1">
      <c r="A805" s="251">
        <v>802</v>
      </c>
      <c r="B805" s="97"/>
      <c r="C805" s="252"/>
      <c r="D805" s="253"/>
      <c r="E805" s="253"/>
      <c r="F805" s="97"/>
      <c r="G805" s="255"/>
      <c r="H805" s="256">
        <f t="shared" si="0"/>
        <v>0</v>
      </c>
      <c r="I805" s="77"/>
      <c r="J805" s="77"/>
      <c r="K805" s="77"/>
      <c r="L805" s="77"/>
      <c r="M805" s="77"/>
      <c r="N805" s="77"/>
      <c r="O805" s="77"/>
      <c r="P805" s="77"/>
      <c r="Q805" s="77"/>
      <c r="R805" s="77"/>
      <c r="S805" s="77"/>
      <c r="T805" s="77"/>
      <c r="U805" s="77"/>
      <c r="V805" s="77"/>
      <c r="W805" s="77"/>
      <c r="X805" s="77"/>
      <c r="Y805" s="77"/>
      <c r="Z805" s="77"/>
    </row>
    <row r="806" spans="1:26" ht="12.75" hidden="1" customHeight="1">
      <c r="A806" s="251">
        <v>803</v>
      </c>
      <c r="B806" s="97"/>
      <c r="C806" s="252"/>
      <c r="D806" s="253"/>
      <c r="E806" s="253"/>
      <c r="F806" s="97"/>
      <c r="G806" s="255"/>
      <c r="H806" s="256">
        <f t="shared" si="0"/>
        <v>0</v>
      </c>
      <c r="I806" s="77"/>
      <c r="J806" s="77"/>
      <c r="K806" s="77"/>
      <c r="L806" s="77"/>
      <c r="M806" s="77"/>
      <c r="N806" s="77"/>
      <c r="O806" s="77"/>
      <c r="P806" s="77"/>
      <c r="Q806" s="77"/>
      <c r="R806" s="77"/>
      <c r="S806" s="77"/>
      <c r="T806" s="77"/>
      <c r="U806" s="77"/>
      <c r="V806" s="77"/>
      <c r="W806" s="77"/>
      <c r="X806" s="77"/>
      <c r="Y806" s="77"/>
      <c r="Z806" s="77"/>
    </row>
    <row r="807" spans="1:26" ht="12.75" hidden="1" customHeight="1">
      <c r="A807" s="251">
        <v>804</v>
      </c>
      <c r="B807" s="97"/>
      <c r="C807" s="252"/>
      <c r="D807" s="253"/>
      <c r="E807" s="253"/>
      <c r="F807" s="97"/>
      <c r="G807" s="255"/>
      <c r="H807" s="256">
        <f t="shared" si="0"/>
        <v>0</v>
      </c>
      <c r="I807" s="77"/>
      <c r="J807" s="77"/>
      <c r="K807" s="77"/>
      <c r="L807" s="77"/>
      <c r="M807" s="77"/>
      <c r="N807" s="77"/>
      <c r="O807" s="77"/>
      <c r="P807" s="77"/>
      <c r="Q807" s="77"/>
      <c r="R807" s="77"/>
      <c r="S807" s="77"/>
      <c r="T807" s="77"/>
      <c r="U807" s="77"/>
      <c r="V807" s="77"/>
      <c r="W807" s="77"/>
      <c r="X807" s="77"/>
      <c r="Y807" s="77"/>
      <c r="Z807" s="77"/>
    </row>
    <row r="808" spans="1:26" ht="12.75" hidden="1" customHeight="1">
      <c r="A808" s="251">
        <v>805</v>
      </c>
      <c r="B808" s="97"/>
      <c r="C808" s="252"/>
      <c r="D808" s="253"/>
      <c r="E808" s="253"/>
      <c r="F808" s="97"/>
      <c r="G808" s="255"/>
      <c r="H808" s="256">
        <f t="shared" si="0"/>
        <v>0</v>
      </c>
      <c r="I808" s="77"/>
      <c r="J808" s="77"/>
      <c r="K808" s="77"/>
      <c r="L808" s="77"/>
      <c r="M808" s="77"/>
      <c r="N808" s="77"/>
      <c r="O808" s="77"/>
      <c r="P808" s="77"/>
      <c r="Q808" s="77"/>
      <c r="R808" s="77"/>
      <c r="S808" s="77"/>
      <c r="T808" s="77"/>
      <c r="U808" s="77"/>
      <c r="V808" s="77"/>
      <c r="W808" s="77"/>
      <c r="X808" s="77"/>
      <c r="Y808" s="77"/>
      <c r="Z808" s="77"/>
    </row>
    <row r="809" spans="1:26" ht="12.75" hidden="1" customHeight="1">
      <c r="A809" s="251">
        <v>806</v>
      </c>
      <c r="B809" s="97"/>
      <c r="C809" s="252"/>
      <c r="D809" s="253"/>
      <c r="E809" s="253"/>
      <c r="F809" s="97"/>
      <c r="G809" s="255"/>
      <c r="H809" s="256">
        <f t="shared" si="0"/>
        <v>0</v>
      </c>
      <c r="I809" s="77"/>
      <c r="J809" s="77"/>
      <c r="K809" s="77"/>
      <c r="L809" s="77"/>
      <c r="M809" s="77"/>
      <c r="N809" s="77"/>
      <c r="O809" s="77"/>
      <c r="P809" s="77"/>
      <c r="Q809" s="77"/>
      <c r="R809" s="77"/>
      <c r="S809" s="77"/>
      <c r="T809" s="77"/>
      <c r="U809" s="77"/>
      <c r="V809" s="77"/>
      <c r="W809" s="77"/>
      <c r="X809" s="77"/>
      <c r="Y809" s="77"/>
      <c r="Z809" s="77"/>
    </row>
    <row r="810" spans="1:26" ht="12.75" hidden="1" customHeight="1">
      <c r="A810" s="251">
        <v>807</v>
      </c>
      <c r="B810" s="97"/>
      <c r="C810" s="252"/>
      <c r="D810" s="253"/>
      <c r="E810" s="253"/>
      <c r="F810" s="97"/>
      <c r="G810" s="255"/>
      <c r="H810" s="256">
        <f t="shared" si="0"/>
        <v>0</v>
      </c>
      <c r="I810" s="77"/>
      <c r="J810" s="77"/>
      <c r="K810" s="77"/>
      <c r="L810" s="77"/>
      <c r="M810" s="77"/>
      <c r="N810" s="77"/>
      <c r="O810" s="77"/>
      <c r="P810" s="77"/>
      <c r="Q810" s="77"/>
      <c r="R810" s="77"/>
      <c r="S810" s="77"/>
      <c r="T810" s="77"/>
      <c r="U810" s="77"/>
      <c r="V810" s="77"/>
      <c r="W810" s="77"/>
      <c r="X810" s="77"/>
      <c r="Y810" s="77"/>
      <c r="Z810" s="77"/>
    </row>
    <row r="811" spans="1:26" ht="12.75" hidden="1" customHeight="1">
      <c r="A811" s="251">
        <v>808</v>
      </c>
      <c r="B811" s="97"/>
      <c r="C811" s="252"/>
      <c r="D811" s="253"/>
      <c r="E811" s="253"/>
      <c r="F811" s="97"/>
      <c r="G811" s="255"/>
      <c r="H811" s="256">
        <f t="shared" si="0"/>
        <v>0</v>
      </c>
      <c r="I811" s="77"/>
      <c r="J811" s="77"/>
      <c r="K811" s="77"/>
      <c r="L811" s="77"/>
      <c r="M811" s="77"/>
      <c r="N811" s="77"/>
      <c r="O811" s="77"/>
      <c r="P811" s="77"/>
      <c r="Q811" s="77"/>
      <c r="R811" s="77"/>
      <c r="S811" s="77"/>
      <c r="T811" s="77"/>
      <c r="U811" s="77"/>
      <c r="V811" s="77"/>
      <c r="W811" s="77"/>
      <c r="X811" s="77"/>
      <c r="Y811" s="77"/>
      <c r="Z811" s="77"/>
    </row>
    <row r="812" spans="1:26" ht="12.75" hidden="1" customHeight="1">
      <c r="A812" s="251">
        <v>809</v>
      </c>
      <c r="B812" s="97"/>
      <c r="C812" s="252"/>
      <c r="D812" s="253"/>
      <c r="E812" s="253"/>
      <c r="F812" s="97"/>
      <c r="G812" s="255"/>
      <c r="H812" s="256">
        <f t="shared" si="0"/>
        <v>0</v>
      </c>
      <c r="I812" s="77"/>
      <c r="J812" s="77"/>
      <c r="K812" s="77"/>
      <c r="L812" s="77"/>
      <c r="M812" s="77"/>
      <c r="N812" s="77"/>
      <c r="O812" s="77"/>
      <c r="P812" s="77"/>
      <c r="Q812" s="77"/>
      <c r="R812" s="77"/>
      <c r="S812" s="77"/>
      <c r="T812" s="77"/>
      <c r="U812" s="77"/>
      <c r="V812" s="77"/>
      <c r="W812" s="77"/>
      <c r="X812" s="77"/>
      <c r="Y812" s="77"/>
      <c r="Z812" s="77"/>
    </row>
    <row r="813" spans="1:26" ht="12.75" hidden="1" customHeight="1">
      <c r="A813" s="251">
        <v>810</v>
      </c>
      <c r="B813" s="97"/>
      <c r="C813" s="252"/>
      <c r="D813" s="253"/>
      <c r="E813" s="253"/>
      <c r="F813" s="97"/>
      <c r="G813" s="255"/>
      <c r="H813" s="256">
        <f t="shared" si="0"/>
        <v>0</v>
      </c>
      <c r="I813" s="77"/>
      <c r="J813" s="77"/>
      <c r="K813" s="77"/>
      <c r="L813" s="77"/>
      <c r="M813" s="77"/>
      <c r="N813" s="77"/>
      <c r="O813" s="77"/>
      <c r="P813" s="77"/>
      <c r="Q813" s="77"/>
      <c r="R813" s="77"/>
      <c r="S813" s="77"/>
      <c r="T813" s="77"/>
      <c r="U813" s="77"/>
      <c r="V813" s="77"/>
      <c r="W813" s="77"/>
      <c r="X813" s="77"/>
      <c r="Y813" s="77"/>
      <c r="Z813" s="77"/>
    </row>
    <row r="814" spans="1:26" ht="12.75" hidden="1" customHeight="1">
      <c r="A814" s="251">
        <v>811</v>
      </c>
      <c r="B814" s="97"/>
      <c r="C814" s="252"/>
      <c r="D814" s="253"/>
      <c r="E814" s="253"/>
      <c r="F814" s="97"/>
      <c r="G814" s="255"/>
      <c r="H814" s="256">
        <f t="shared" si="0"/>
        <v>0</v>
      </c>
      <c r="I814" s="77"/>
      <c r="J814" s="77"/>
      <c r="K814" s="77"/>
      <c r="L814" s="77"/>
      <c r="M814" s="77"/>
      <c r="N814" s="77"/>
      <c r="O814" s="77"/>
      <c r="P814" s="77"/>
      <c r="Q814" s="77"/>
      <c r="R814" s="77"/>
      <c r="S814" s="77"/>
      <c r="T814" s="77"/>
      <c r="U814" s="77"/>
      <c r="V814" s="77"/>
      <c r="W814" s="77"/>
      <c r="X814" s="77"/>
      <c r="Y814" s="77"/>
      <c r="Z814" s="77"/>
    </row>
    <row r="815" spans="1:26" ht="12.75" hidden="1" customHeight="1">
      <c r="A815" s="251">
        <v>812</v>
      </c>
      <c r="B815" s="97"/>
      <c r="C815" s="252"/>
      <c r="D815" s="253"/>
      <c r="E815" s="253"/>
      <c r="F815" s="97"/>
      <c r="G815" s="255"/>
      <c r="H815" s="256">
        <f t="shared" si="0"/>
        <v>0</v>
      </c>
      <c r="I815" s="77"/>
      <c r="J815" s="77"/>
      <c r="K815" s="77"/>
      <c r="L815" s="77"/>
      <c r="M815" s="77"/>
      <c r="N815" s="77"/>
      <c r="O815" s="77"/>
      <c r="P815" s="77"/>
      <c r="Q815" s="77"/>
      <c r="R815" s="77"/>
      <c r="S815" s="77"/>
      <c r="T815" s="77"/>
      <c r="U815" s="77"/>
      <c r="V815" s="77"/>
      <c r="W815" s="77"/>
      <c r="X815" s="77"/>
      <c r="Y815" s="77"/>
      <c r="Z815" s="77"/>
    </row>
    <row r="816" spans="1:26" ht="12.75" hidden="1" customHeight="1">
      <c r="A816" s="251">
        <v>813</v>
      </c>
      <c r="B816" s="97"/>
      <c r="C816" s="252"/>
      <c r="D816" s="253"/>
      <c r="E816" s="253"/>
      <c r="F816" s="97"/>
      <c r="G816" s="255"/>
      <c r="H816" s="256">
        <f t="shared" si="0"/>
        <v>0</v>
      </c>
      <c r="I816" s="77"/>
      <c r="J816" s="77"/>
      <c r="K816" s="77"/>
      <c r="L816" s="77"/>
      <c r="M816" s="77"/>
      <c r="N816" s="77"/>
      <c r="O816" s="77"/>
      <c r="P816" s="77"/>
      <c r="Q816" s="77"/>
      <c r="R816" s="77"/>
      <c r="S816" s="77"/>
      <c r="T816" s="77"/>
      <c r="U816" s="77"/>
      <c r="V816" s="77"/>
      <c r="W816" s="77"/>
      <c r="X816" s="77"/>
      <c r="Y816" s="77"/>
      <c r="Z816" s="77"/>
    </row>
    <row r="817" spans="1:26" ht="12.75" hidden="1" customHeight="1">
      <c r="A817" s="251">
        <v>814</v>
      </c>
      <c r="B817" s="97"/>
      <c r="C817" s="252"/>
      <c r="D817" s="253"/>
      <c r="E817" s="253"/>
      <c r="F817" s="97"/>
      <c r="G817" s="255"/>
      <c r="H817" s="256">
        <f t="shared" si="0"/>
        <v>0</v>
      </c>
      <c r="I817" s="77"/>
      <c r="J817" s="77"/>
      <c r="K817" s="77"/>
      <c r="L817" s="77"/>
      <c r="M817" s="77"/>
      <c r="N817" s="77"/>
      <c r="O817" s="77"/>
      <c r="P817" s="77"/>
      <c r="Q817" s="77"/>
      <c r="R817" s="77"/>
      <c r="S817" s="77"/>
      <c r="T817" s="77"/>
      <c r="U817" s="77"/>
      <c r="V817" s="77"/>
      <c r="W817" s="77"/>
      <c r="X817" s="77"/>
      <c r="Y817" s="77"/>
      <c r="Z817" s="77"/>
    </row>
    <row r="818" spans="1:26" ht="12.75" hidden="1" customHeight="1">
      <c r="A818" s="251">
        <v>815</v>
      </c>
      <c r="B818" s="97"/>
      <c r="C818" s="252"/>
      <c r="D818" s="253"/>
      <c r="E818" s="253"/>
      <c r="F818" s="97"/>
      <c r="G818" s="255"/>
      <c r="H818" s="256">
        <f t="shared" si="0"/>
        <v>0</v>
      </c>
      <c r="I818" s="77"/>
      <c r="J818" s="77"/>
      <c r="K818" s="77"/>
      <c r="L818" s="77"/>
      <c r="M818" s="77"/>
      <c r="N818" s="77"/>
      <c r="O818" s="77"/>
      <c r="P818" s="77"/>
      <c r="Q818" s="77"/>
      <c r="R818" s="77"/>
      <c r="S818" s="77"/>
      <c r="T818" s="77"/>
      <c r="U818" s="77"/>
      <c r="V818" s="77"/>
      <c r="W818" s="77"/>
      <c r="X818" s="77"/>
      <c r="Y818" s="77"/>
      <c r="Z818" s="77"/>
    </row>
    <row r="819" spans="1:26" ht="12.75" hidden="1" customHeight="1">
      <c r="A819" s="251">
        <v>816</v>
      </c>
      <c r="B819" s="97"/>
      <c r="C819" s="252"/>
      <c r="D819" s="253"/>
      <c r="E819" s="253"/>
      <c r="F819" s="97"/>
      <c r="G819" s="255"/>
      <c r="H819" s="256">
        <f t="shared" si="0"/>
        <v>0</v>
      </c>
      <c r="I819" s="77"/>
      <c r="J819" s="77"/>
      <c r="K819" s="77"/>
      <c r="L819" s="77"/>
      <c r="M819" s="77"/>
      <c r="N819" s="77"/>
      <c r="O819" s="77"/>
      <c r="P819" s="77"/>
      <c r="Q819" s="77"/>
      <c r="R819" s="77"/>
      <c r="S819" s="77"/>
      <c r="T819" s="77"/>
      <c r="U819" s="77"/>
      <c r="V819" s="77"/>
      <c r="W819" s="77"/>
      <c r="X819" s="77"/>
      <c r="Y819" s="77"/>
      <c r="Z819" s="77"/>
    </row>
    <row r="820" spans="1:26" ht="12.75" hidden="1" customHeight="1">
      <c r="A820" s="251">
        <v>817</v>
      </c>
      <c r="B820" s="97"/>
      <c r="C820" s="252"/>
      <c r="D820" s="253"/>
      <c r="E820" s="253"/>
      <c r="F820" s="97"/>
      <c r="G820" s="255"/>
      <c r="H820" s="256">
        <f t="shared" si="0"/>
        <v>0</v>
      </c>
      <c r="I820" s="77"/>
      <c r="J820" s="77"/>
      <c r="K820" s="77"/>
      <c r="L820" s="77"/>
      <c r="M820" s="77"/>
      <c r="N820" s="77"/>
      <c r="O820" s="77"/>
      <c r="P820" s="77"/>
      <c r="Q820" s="77"/>
      <c r="R820" s="77"/>
      <c r="S820" s="77"/>
      <c r="T820" s="77"/>
      <c r="U820" s="77"/>
      <c r="V820" s="77"/>
      <c r="W820" s="77"/>
      <c r="X820" s="77"/>
      <c r="Y820" s="77"/>
      <c r="Z820" s="77"/>
    </row>
    <row r="821" spans="1:26" ht="12.75" hidden="1" customHeight="1">
      <c r="A821" s="251">
        <v>818</v>
      </c>
      <c r="B821" s="97"/>
      <c r="C821" s="252"/>
      <c r="D821" s="253"/>
      <c r="E821" s="253"/>
      <c r="F821" s="97"/>
      <c r="G821" s="255"/>
      <c r="H821" s="256">
        <f t="shared" si="0"/>
        <v>0</v>
      </c>
      <c r="I821" s="77"/>
      <c r="J821" s="77"/>
      <c r="K821" s="77"/>
      <c r="L821" s="77"/>
      <c r="M821" s="77"/>
      <c r="N821" s="77"/>
      <c r="O821" s="77"/>
      <c r="P821" s="77"/>
      <c r="Q821" s="77"/>
      <c r="R821" s="77"/>
      <c r="S821" s="77"/>
      <c r="T821" s="77"/>
      <c r="U821" s="77"/>
      <c r="V821" s="77"/>
      <c r="W821" s="77"/>
      <c r="X821" s="77"/>
      <c r="Y821" s="77"/>
      <c r="Z821" s="77"/>
    </row>
    <row r="822" spans="1:26" ht="12.75" hidden="1" customHeight="1">
      <c r="A822" s="251">
        <v>819</v>
      </c>
      <c r="B822" s="97"/>
      <c r="C822" s="252"/>
      <c r="D822" s="253"/>
      <c r="E822" s="253"/>
      <c r="F822" s="97"/>
      <c r="G822" s="255"/>
      <c r="H822" s="256">
        <f t="shared" si="0"/>
        <v>0</v>
      </c>
      <c r="I822" s="77"/>
      <c r="J822" s="77"/>
      <c r="K822" s="77"/>
      <c r="L822" s="77"/>
      <c r="M822" s="77"/>
      <c r="N822" s="77"/>
      <c r="O822" s="77"/>
      <c r="P822" s="77"/>
      <c r="Q822" s="77"/>
      <c r="R822" s="77"/>
      <c r="S822" s="77"/>
      <c r="T822" s="77"/>
      <c r="U822" s="77"/>
      <c r="V822" s="77"/>
      <c r="W822" s="77"/>
      <c r="X822" s="77"/>
      <c r="Y822" s="77"/>
      <c r="Z822" s="77"/>
    </row>
    <row r="823" spans="1:26" ht="12.75" hidden="1" customHeight="1">
      <c r="A823" s="251">
        <v>820</v>
      </c>
      <c r="B823" s="97"/>
      <c r="C823" s="252"/>
      <c r="D823" s="253"/>
      <c r="E823" s="253"/>
      <c r="F823" s="97"/>
      <c r="G823" s="255"/>
      <c r="H823" s="256">
        <f t="shared" si="0"/>
        <v>0</v>
      </c>
      <c r="I823" s="77"/>
      <c r="J823" s="77"/>
      <c r="K823" s="77"/>
      <c r="L823" s="77"/>
      <c r="M823" s="77"/>
      <c r="N823" s="77"/>
      <c r="O823" s="77"/>
      <c r="P823" s="77"/>
      <c r="Q823" s="77"/>
      <c r="R823" s="77"/>
      <c r="S823" s="77"/>
      <c r="T823" s="77"/>
      <c r="U823" s="77"/>
      <c r="V823" s="77"/>
      <c r="W823" s="77"/>
      <c r="X823" s="77"/>
      <c r="Y823" s="77"/>
      <c r="Z823" s="77"/>
    </row>
    <row r="824" spans="1:26" ht="12.75" hidden="1" customHeight="1">
      <c r="A824" s="251">
        <v>821</v>
      </c>
      <c r="B824" s="97"/>
      <c r="C824" s="252"/>
      <c r="D824" s="253"/>
      <c r="E824" s="253"/>
      <c r="F824" s="97"/>
      <c r="G824" s="255"/>
      <c r="H824" s="256">
        <f t="shared" si="0"/>
        <v>0</v>
      </c>
      <c r="I824" s="77"/>
      <c r="J824" s="77"/>
      <c r="K824" s="77"/>
      <c r="L824" s="77"/>
      <c r="M824" s="77"/>
      <c r="N824" s="77"/>
      <c r="O824" s="77"/>
      <c r="P824" s="77"/>
      <c r="Q824" s="77"/>
      <c r="R824" s="77"/>
      <c r="S824" s="77"/>
      <c r="T824" s="77"/>
      <c r="U824" s="77"/>
      <c r="V824" s="77"/>
      <c r="W824" s="77"/>
      <c r="X824" s="77"/>
      <c r="Y824" s="77"/>
      <c r="Z824" s="77"/>
    </row>
    <row r="825" spans="1:26" ht="12.75" hidden="1" customHeight="1">
      <c r="A825" s="251">
        <v>822</v>
      </c>
      <c r="B825" s="97"/>
      <c r="C825" s="252"/>
      <c r="D825" s="253"/>
      <c r="E825" s="253"/>
      <c r="F825" s="97"/>
      <c r="G825" s="255"/>
      <c r="H825" s="256">
        <f t="shared" si="0"/>
        <v>0</v>
      </c>
      <c r="I825" s="77"/>
      <c r="J825" s="77"/>
      <c r="K825" s="77"/>
      <c r="L825" s="77"/>
      <c r="M825" s="77"/>
      <c r="N825" s="77"/>
      <c r="O825" s="77"/>
      <c r="P825" s="77"/>
      <c r="Q825" s="77"/>
      <c r="R825" s="77"/>
      <c r="S825" s="77"/>
      <c r="T825" s="77"/>
      <c r="U825" s="77"/>
      <c r="V825" s="77"/>
      <c r="W825" s="77"/>
      <c r="X825" s="77"/>
      <c r="Y825" s="77"/>
      <c r="Z825" s="77"/>
    </row>
    <row r="826" spans="1:26" ht="12.75" hidden="1" customHeight="1">
      <c r="A826" s="251">
        <v>823</v>
      </c>
      <c r="B826" s="97"/>
      <c r="C826" s="252"/>
      <c r="D826" s="253"/>
      <c r="E826" s="253"/>
      <c r="F826" s="97"/>
      <c r="G826" s="255"/>
      <c r="H826" s="256">
        <f t="shared" si="0"/>
        <v>0</v>
      </c>
      <c r="I826" s="77"/>
      <c r="J826" s="77"/>
      <c r="K826" s="77"/>
      <c r="L826" s="77"/>
      <c r="M826" s="77"/>
      <c r="N826" s="77"/>
      <c r="O826" s="77"/>
      <c r="P826" s="77"/>
      <c r="Q826" s="77"/>
      <c r="R826" s="77"/>
      <c r="S826" s="77"/>
      <c r="T826" s="77"/>
      <c r="U826" s="77"/>
      <c r="V826" s="77"/>
      <c r="W826" s="77"/>
      <c r="X826" s="77"/>
      <c r="Y826" s="77"/>
      <c r="Z826" s="77"/>
    </row>
    <row r="827" spans="1:26" ht="12.75" hidden="1" customHeight="1">
      <c r="A827" s="251">
        <v>824</v>
      </c>
      <c r="B827" s="97"/>
      <c r="C827" s="252"/>
      <c r="D827" s="253"/>
      <c r="E827" s="253"/>
      <c r="F827" s="97"/>
      <c r="G827" s="255"/>
      <c r="H827" s="256">
        <f t="shared" si="0"/>
        <v>0</v>
      </c>
      <c r="I827" s="77"/>
      <c r="J827" s="77"/>
      <c r="K827" s="77"/>
      <c r="L827" s="77"/>
      <c r="M827" s="77"/>
      <c r="N827" s="77"/>
      <c r="O827" s="77"/>
      <c r="P827" s="77"/>
      <c r="Q827" s="77"/>
      <c r="R827" s="77"/>
      <c r="S827" s="77"/>
      <c r="T827" s="77"/>
      <c r="U827" s="77"/>
      <c r="V827" s="77"/>
      <c r="W827" s="77"/>
      <c r="X827" s="77"/>
      <c r="Y827" s="77"/>
      <c r="Z827" s="77"/>
    </row>
    <row r="828" spans="1:26" ht="12.75" hidden="1" customHeight="1">
      <c r="A828" s="251">
        <v>825</v>
      </c>
      <c r="B828" s="97"/>
      <c r="C828" s="252"/>
      <c r="D828" s="253"/>
      <c r="E828" s="253"/>
      <c r="F828" s="97"/>
      <c r="G828" s="255"/>
      <c r="H828" s="256">
        <f t="shared" si="0"/>
        <v>0</v>
      </c>
      <c r="I828" s="77"/>
      <c r="J828" s="77"/>
      <c r="K828" s="77"/>
      <c r="L828" s="77"/>
      <c r="M828" s="77"/>
      <c r="N828" s="77"/>
      <c r="O828" s="77"/>
      <c r="P828" s="77"/>
      <c r="Q828" s="77"/>
      <c r="R828" s="77"/>
      <c r="S828" s="77"/>
      <c r="T828" s="77"/>
      <c r="U828" s="77"/>
      <c r="V828" s="77"/>
      <c r="W828" s="77"/>
      <c r="X828" s="77"/>
      <c r="Y828" s="77"/>
      <c r="Z828" s="77"/>
    </row>
    <row r="829" spans="1:26" ht="12.75" hidden="1" customHeight="1">
      <c r="A829" s="251">
        <v>826</v>
      </c>
      <c r="B829" s="97"/>
      <c r="C829" s="252"/>
      <c r="D829" s="253"/>
      <c r="E829" s="253"/>
      <c r="F829" s="97"/>
      <c r="G829" s="255"/>
      <c r="H829" s="256">
        <f t="shared" si="0"/>
        <v>0</v>
      </c>
      <c r="I829" s="77"/>
      <c r="J829" s="77"/>
      <c r="K829" s="77"/>
      <c r="L829" s="77"/>
      <c r="M829" s="77"/>
      <c r="N829" s="77"/>
      <c r="O829" s="77"/>
      <c r="P829" s="77"/>
      <c r="Q829" s="77"/>
      <c r="R829" s="77"/>
      <c r="S829" s="77"/>
      <c r="T829" s="77"/>
      <c r="U829" s="77"/>
      <c r="V829" s="77"/>
      <c r="W829" s="77"/>
      <c r="X829" s="77"/>
      <c r="Y829" s="77"/>
      <c r="Z829" s="77"/>
    </row>
    <row r="830" spans="1:26" ht="12.75" hidden="1" customHeight="1">
      <c r="A830" s="251">
        <v>827</v>
      </c>
      <c r="B830" s="97"/>
      <c r="C830" s="252"/>
      <c r="D830" s="253"/>
      <c r="E830" s="253"/>
      <c r="F830" s="97"/>
      <c r="G830" s="255"/>
      <c r="H830" s="256">
        <f t="shared" si="0"/>
        <v>0</v>
      </c>
      <c r="I830" s="77"/>
      <c r="J830" s="77"/>
      <c r="K830" s="77"/>
      <c r="L830" s="77"/>
      <c r="M830" s="77"/>
      <c r="N830" s="77"/>
      <c r="O830" s="77"/>
      <c r="P830" s="77"/>
      <c r="Q830" s="77"/>
      <c r="R830" s="77"/>
      <c r="S830" s="77"/>
      <c r="T830" s="77"/>
      <c r="U830" s="77"/>
      <c r="V830" s="77"/>
      <c r="W830" s="77"/>
      <c r="X830" s="77"/>
      <c r="Y830" s="77"/>
      <c r="Z830" s="77"/>
    </row>
    <row r="831" spans="1:26" ht="12.75" hidden="1" customHeight="1">
      <c r="A831" s="251">
        <v>828</v>
      </c>
      <c r="B831" s="97"/>
      <c r="C831" s="252"/>
      <c r="D831" s="253"/>
      <c r="E831" s="253"/>
      <c r="F831" s="97"/>
      <c r="G831" s="255"/>
      <c r="H831" s="256">
        <f t="shared" si="0"/>
        <v>0</v>
      </c>
      <c r="I831" s="77"/>
      <c r="J831" s="77"/>
      <c r="K831" s="77"/>
      <c r="L831" s="77"/>
      <c r="M831" s="77"/>
      <c r="N831" s="77"/>
      <c r="O831" s="77"/>
      <c r="P831" s="77"/>
      <c r="Q831" s="77"/>
      <c r="R831" s="77"/>
      <c r="S831" s="77"/>
      <c r="T831" s="77"/>
      <c r="U831" s="77"/>
      <c r="V831" s="77"/>
      <c r="W831" s="77"/>
      <c r="X831" s="77"/>
      <c r="Y831" s="77"/>
      <c r="Z831" s="77"/>
    </row>
    <row r="832" spans="1:26" ht="12.75" hidden="1" customHeight="1">
      <c r="A832" s="251">
        <v>829</v>
      </c>
      <c r="B832" s="97"/>
      <c r="C832" s="252"/>
      <c r="D832" s="253"/>
      <c r="E832" s="253"/>
      <c r="F832" s="97"/>
      <c r="G832" s="255"/>
      <c r="H832" s="256">
        <f t="shared" si="0"/>
        <v>0</v>
      </c>
      <c r="I832" s="77"/>
      <c r="J832" s="77"/>
      <c r="K832" s="77"/>
      <c r="L832" s="77"/>
      <c r="M832" s="77"/>
      <c r="N832" s="77"/>
      <c r="O832" s="77"/>
      <c r="P832" s="77"/>
      <c r="Q832" s="77"/>
      <c r="R832" s="77"/>
      <c r="S832" s="77"/>
      <c r="T832" s="77"/>
      <c r="U832" s="77"/>
      <c r="V832" s="77"/>
      <c r="W832" s="77"/>
      <c r="X832" s="77"/>
      <c r="Y832" s="77"/>
      <c r="Z832" s="77"/>
    </row>
    <row r="833" spans="1:26" ht="12.75" hidden="1" customHeight="1">
      <c r="A833" s="251">
        <v>830</v>
      </c>
      <c r="B833" s="97"/>
      <c r="C833" s="252"/>
      <c r="D833" s="253"/>
      <c r="E833" s="253"/>
      <c r="F833" s="97"/>
      <c r="G833" s="255"/>
      <c r="H833" s="256">
        <f t="shared" si="0"/>
        <v>0</v>
      </c>
      <c r="I833" s="77"/>
      <c r="J833" s="77"/>
      <c r="K833" s="77"/>
      <c r="L833" s="77"/>
      <c r="M833" s="77"/>
      <c r="N833" s="77"/>
      <c r="O833" s="77"/>
      <c r="P833" s="77"/>
      <c r="Q833" s="77"/>
      <c r="R833" s="77"/>
      <c r="S833" s="77"/>
      <c r="T833" s="77"/>
      <c r="U833" s="77"/>
      <c r="V833" s="77"/>
      <c r="W833" s="77"/>
      <c r="X833" s="77"/>
      <c r="Y833" s="77"/>
      <c r="Z833" s="77"/>
    </row>
    <row r="834" spans="1:26" ht="12.75" hidden="1" customHeight="1">
      <c r="A834" s="251">
        <v>831</v>
      </c>
      <c r="B834" s="97"/>
      <c r="C834" s="252"/>
      <c r="D834" s="253"/>
      <c r="E834" s="253"/>
      <c r="F834" s="97"/>
      <c r="G834" s="255"/>
      <c r="H834" s="256">
        <f t="shared" si="0"/>
        <v>0</v>
      </c>
      <c r="I834" s="77"/>
      <c r="J834" s="77"/>
      <c r="K834" s="77"/>
      <c r="L834" s="77"/>
      <c r="M834" s="77"/>
      <c r="N834" s="77"/>
      <c r="O834" s="77"/>
      <c r="P834" s="77"/>
      <c r="Q834" s="77"/>
      <c r="R834" s="77"/>
      <c r="S834" s="77"/>
      <c r="T834" s="77"/>
      <c r="U834" s="77"/>
      <c r="V834" s="77"/>
      <c r="W834" s="77"/>
      <c r="X834" s="77"/>
      <c r="Y834" s="77"/>
      <c r="Z834" s="77"/>
    </row>
    <row r="835" spans="1:26" ht="12.75" hidden="1" customHeight="1">
      <c r="A835" s="251">
        <v>832</v>
      </c>
      <c r="B835" s="97"/>
      <c r="C835" s="252"/>
      <c r="D835" s="253"/>
      <c r="E835" s="253"/>
      <c r="F835" s="97"/>
      <c r="G835" s="255"/>
      <c r="H835" s="256">
        <f t="shared" si="0"/>
        <v>0</v>
      </c>
      <c r="I835" s="77"/>
      <c r="J835" s="77"/>
      <c r="K835" s="77"/>
      <c r="L835" s="77"/>
      <c r="M835" s="77"/>
      <c r="N835" s="77"/>
      <c r="O835" s="77"/>
      <c r="P835" s="77"/>
      <c r="Q835" s="77"/>
      <c r="R835" s="77"/>
      <c r="S835" s="77"/>
      <c r="T835" s="77"/>
      <c r="U835" s="77"/>
      <c r="V835" s="77"/>
      <c r="W835" s="77"/>
      <c r="X835" s="77"/>
      <c r="Y835" s="77"/>
      <c r="Z835" s="77"/>
    </row>
    <row r="836" spans="1:26" ht="12.75" hidden="1" customHeight="1">
      <c r="A836" s="251">
        <v>833</v>
      </c>
      <c r="B836" s="97"/>
      <c r="C836" s="252"/>
      <c r="D836" s="253"/>
      <c r="E836" s="253"/>
      <c r="F836" s="97"/>
      <c r="G836" s="255"/>
      <c r="H836" s="256">
        <f t="shared" si="0"/>
        <v>0</v>
      </c>
      <c r="I836" s="77"/>
      <c r="J836" s="77"/>
      <c r="K836" s="77"/>
      <c r="L836" s="77"/>
      <c r="M836" s="77"/>
      <c r="N836" s="77"/>
      <c r="O836" s="77"/>
      <c r="P836" s="77"/>
      <c r="Q836" s="77"/>
      <c r="R836" s="77"/>
      <c r="S836" s="77"/>
      <c r="T836" s="77"/>
      <c r="U836" s="77"/>
      <c r="V836" s="77"/>
      <c r="W836" s="77"/>
      <c r="X836" s="77"/>
      <c r="Y836" s="77"/>
      <c r="Z836" s="77"/>
    </row>
    <row r="837" spans="1:26" ht="12.75" hidden="1" customHeight="1">
      <c r="A837" s="251">
        <v>834</v>
      </c>
      <c r="B837" s="97"/>
      <c r="C837" s="252"/>
      <c r="D837" s="253"/>
      <c r="E837" s="253"/>
      <c r="F837" s="97"/>
      <c r="G837" s="255"/>
      <c r="H837" s="256">
        <f t="shared" si="0"/>
        <v>0</v>
      </c>
      <c r="I837" s="77"/>
      <c r="J837" s="77"/>
      <c r="K837" s="77"/>
      <c r="L837" s="77"/>
      <c r="M837" s="77"/>
      <c r="N837" s="77"/>
      <c r="O837" s="77"/>
      <c r="P837" s="77"/>
      <c r="Q837" s="77"/>
      <c r="R837" s="77"/>
      <c r="S837" s="77"/>
      <c r="T837" s="77"/>
      <c r="U837" s="77"/>
      <c r="V837" s="77"/>
      <c r="W837" s="77"/>
      <c r="X837" s="77"/>
      <c r="Y837" s="77"/>
      <c r="Z837" s="77"/>
    </row>
    <row r="838" spans="1:26" ht="12.75" hidden="1" customHeight="1">
      <c r="A838" s="251">
        <v>835</v>
      </c>
      <c r="B838" s="97"/>
      <c r="C838" s="252"/>
      <c r="D838" s="253"/>
      <c r="E838" s="253"/>
      <c r="F838" s="97"/>
      <c r="G838" s="255"/>
      <c r="H838" s="256">
        <f t="shared" si="0"/>
        <v>0</v>
      </c>
      <c r="I838" s="77"/>
      <c r="J838" s="77"/>
      <c r="K838" s="77"/>
      <c r="L838" s="77"/>
      <c r="M838" s="77"/>
      <c r="N838" s="77"/>
      <c r="O838" s="77"/>
      <c r="P838" s="77"/>
      <c r="Q838" s="77"/>
      <c r="R838" s="77"/>
      <c r="S838" s="77"/>
      <c r="T838" s="77"/>
      <c r="U838" s="77"/>
      <c r="V838" s="77"/>
      <c r="W838" s="77"/>
      <c r="X838" s="77"/>
      <c r="Y838" s="77"/>
      <c r="Z838" s="77"/>
    </row>
    <row r="839" spans="1:26" ht="12.75" hidden="1" customHeight="1">
      <c r="A839" s="251">
        <v>836</v>
      </c>
      <c r="B839" s="97"/>
      <c r="C839" s="252"/>
      <c r="D839" s="253"/>
      <c r="E839" s="253"/>
      <c r="F839" s="97"/>
      <c r="G839" s="255"/>
      <c r="H839" s="256">
        <f t="shared" si="0"/>
        <v>0</v>
      </c>
      <c r="I839" s="77"/>
      <c r="J839" s="77"/>
      <c r="K839" s="77"/>
      <c r="L839" s="77"/>
      <c r="M839" s="77"/>
      <c r="N839" s="77"/>
      <c r="O839" s="77"/>
      <c r="P839" s="77"/>
      <c r="Q839" s="77"/>
      <c r="R839" s="77"/>
      <c r="S839" s="77"/>
      <c r="T839" s="77"/>
      <c r="U839" s="77"/>
      <c r="V839" s="77"/>
      <c r="W839" s="77"/>
      <c r="X839" s="77"/>
      <c r="Y839" s="77"/>
      <c r="Z839" s="77"/>
    </row>
    <row r="840" spans="1:26" ht="12.75" hidden="1" customHeight="1">
      <c r="A840" s="251">
        <v>837</v>
      </c>
      <c r="B840" s="97"/>
      <c r="C840" s="252"/>
      <c r="D840" s="253"/>
      <c r="E840" s="253"/>
      <c r="F840" s="97"/>
      <c r="G840" s="255"/>
      <c r="H840" s="256">
        <f t="shared" si="0"/>
        <v>0</v>
      </c>
      <c r="I840" s="77"/>
      <c r="J840" s="77"/>
      <c r="K840" s="77"/>
      <c r="L840" s="77"/>
      <c r="M840" s="77"/>
      <c r="N840" s="77"/>
      <c r="O840" s="77"/>
      <c r="P840" s="77"/>
      <c r="Q840" s="77"/>
      <c r="R840" s="77"/>
      <c r="S840" s="77"/>
      <c r="T840" s="77"/>
      <c r="U840" s="77"/>
      <c r="V840" s="77"/>
      <c r="W840" s="77"/>
      <c r="X840" s="77"/>
      <c r="Y840" s="77"/>
      <c r="Z840" s="77"/>
    </row>
    <row r="841" spans="1:26" ht="12.75" hidden="1" customHeight="1">
      <c r="A841" s="251">
        <v>838</v>
      </c>
      <c r="B841" s="97"/>
      <c r="C841" s="252"/>
      <c r="D841" s="253"/>
      <c r="E841" s="253"/>
      <c r="F841" s="97"/>
      <c r="G841" s="255"/>
      <c r="H841" s="256">
        <f t="shared" si="0"/>
        <v>0</v>
      </c>
      <c r="I841" s="77"/>
      <c r="J841" s="77"/>
      <c r="K841" s="77"/>
      <c r="L841" s="77"/>
      <c r="M841" s="77"/>
      <c r="N841" s="77"/>
      <c r="O841" s="77"/>
      <c r="P841" s="77"/>
      <c r="Q841" s="77"/>
      <c r="R841" s="77"/>
      <c r="S841" s="77"/>
      <c r="T841" s="77"/>
      <c r="U841" s="77"/>
      <c r="V841" s="77"/>
      <c r="W841" s="77"/>
      <c r="X841" s="77"/>
      <c r="Y841" s="77"/>
      <c r="Z841" s="77"/>
    </row>
    <row r="842" spans="1:26" ht="12.75" hidden="1" customHeight="1">
      <c r="A842" s="251">
        <v>839</v>
      </c>
      <c r="B842" s="97"/>
      <c r="C842" s="252"/>
      <c r="D842" s="253"/>
      <c r="E842" s="253"/>
      <c r="F842" s="97"/>
      <c r="G842" s="255"/>
      <c r="H842" s="256">
        <f t="shared" si="0"/>
        <v>0</v>
      </c>
      <c r="I842" s="77"/>
      <c r="J842" s="77"/>
      <c r="K842" s="77"/>
      <c r="L842" s="77"/>
      <c r="M842" s="77"/>
      <c r="N842" s="77"/>
      <c r="O842" s="77"/>
      <c r="P842" s="77"/>
      <c r="Q842" s="77"/>
      <c r="R842" s="77"/>
      <c r="S842" s="77"/>
      <c r="T842" s="77"/>
      <c r="U842" s="77"/>
      <c r="V842" s="77"/>
      <c r="W842" s="77"/>
      <c r="X842" s="77"/>
      <c r="Y842" s="77"/>
      <c r="Z842" s="77"/>
    </row>
    <row r="843" spans="1:26" ht="12.75" hidden="1" customHeight="1">
      <c r="A843" s="251">
        <v>840</v>
      </c>
      <c r="B843" s="97"/>
      <c r="C843" s="252"/>
      <c r="D843" s="253"/>
      <c r="E843" s="253"/>
      <c r="F843" s="97"/>
      <c r="G843" s="255"/>
      <c r="H843" s="256">
        <f t="shared" si="0"/>
        <v>0</v>
      </c>
      <c r="I843" s="77"/>
      <c r="J843" s="77"/>
      <c r="K843" s="77"/>
      <c r="L843" s="77"/>
      <c r="M843" s="77"/>
      <c r="N843" s="77"/>
      <c r="O843" s="77"/>
      <c r="P843" s="77"/>
      <c r="Q843" s="77"/>
      <c r="R843" s="77"/>
      <c r="S843" s="77"/>
      <c r="T843" s="77"/>
      <c r="U843" s="77"/>
      <c r="V843" s="77"/>
      <c r="W843" s="77"/>
      <c r="X843" s="77"/>
      <c r="Y843" s="77"/>
      <c r="Z843" s="77"/>
    </row>
    <row r="844" spans="1:26" ht="12.75" hidden="1" customHeight="1">
      <c r="A844" s="251">
        <v>841</v>
      </c>
      <c r="B844" s="97"/>
      <c r="C844" s="252"/>
      <c r="D844" s="253"/>
      <c r="E844" s="253"/>
      <c r="F844" s="97"/>
      <c r="G844" s="255"/>
      <c r="H844" s="256">
        <f t="shared" si="0"/>
        <v>0</v>
      </c>
      <c r="I844" s="77"/>
      <c r="J844" s="77"/>
      <c r="K844" s="77"/>
      <c r="L844" s="77"/>
      <c r="M844" s="77"/>
      <c r="N844" s="77"/>
      <c r="O844" s="77"/>
      <c r="P844" s="77"/>
      <c r="Q844" s="77"/>
      <c r="R844" s="77"/>
      <c r="S844" s="77"/>
      <c r="T844" s="77"/>
      <c r="U844" s="77"/>
      <c r="V844" s="77"/>
      <c r="W844" s="77"/>
      <c r="X844" s="77"/>
      <c r="Y844" s="77"/>
      <c r="Z844" s="77"/>
    </row>
    <row r="845" spans="1:26" ht="12.75" hidden="1" customHeight="1">
      <c r="A845" s="251">
        <v>842</v>
      </c>
      <c r="B845" s="97"/>
      <c r="C845" s="252"/>
      <c r="D845" s="253"/>
      <c r="E845" s="253"/>
      <c r="F845" s="97"/>
      <c r="G845" s="255"/>
      <c r="H845" s="256">
        <f t="shared" si="0"/>
        <v>0</v>
      </c>
      <c r="I845" s="77"/>
      <c r="J845" s="77"/>
      <c r="K845" s="77"/>
      <c r="L845" s="77"/>
      <c r="M845" s="77"/>
      <c r="N845" s="77"/>
      <c r="O845" s="77"/>
      <c r="P845" s="77"/>
      <c r="Q845" s="77"/>
      <c r="R845" s="77"/>
      <c r="S845" s="77"/>
      <c r="T845" s="77"/>
      <c r="U845" s="77"/>
      <c r="V845" s="77"/>
      <c r="W845" s="77"/>
      <c r="X845" s="77"/>
      <c r="Y845" s="77"/>
      <c r="Z845" s="77"/>
    </row>
    <row r="846" spans="1:26" ht="12.75" hidden="1" customHeight="1">
      <c r="A846" s="251">
        <v>843</v>
      </c>
      <c r="B846" s="97"/>
      <c r="C846" s="252"/>
      <c r="D846" s="253"/>
      <c r="E846" s="253"/>
      <c r="F846" s="97"/>
      <c r="G846" s="255"/>
      <c r="H846" s="256">
        <f t="shared" si="0"/>
        <v>0</v>
      </c>
      <c r="I846" s="77"/>
      <c r="J846" s="77"/>
      <c r="K846" s="77"/>
      <c r="L846" s="77"/>
      <c r="M846" s="77"/>
      <c r="N846" s="77"/>
      <c r="O846" s="77"/>
      <c r="P846" s="77"/>
      <c r="Q846" s="77"/>
      <c r="R846" s="77"/>
      <c r="S846" s="77"/>
      <c r="T846" s="77"/>
      <c r="U846" s="77"/>
      <c r="V846" s="77"/>
      <c r="W846" s="77"/>
      <c r="X846" s="77"/>
      <c r="Y846" s="77"/>
      <c r="Z846" s="77"/>
    </row>
    <row r="847" spans="1:26" ht="12.75" hidden="1" customHeight="1">
      <c r="A847" s="251">
        <v>844</v>
      </c>
      <c r="B847" s="97"/>
      <c r="C847" s="252"/>
      <c r="D847" s="253"/>
      <c r="E847" s="253"/>
      <c r="F847" s="97"/>
      <c r="G847" s="255"/>
      <c r="H847" s="256">
        <f t="shared" si="0"/>
        <v>0</v>
      </c>
      <c r="I847" s="77"/>
      <c r="J847" s="77"/>
      <c r="K847" s="77"/>
      <c r="L847" s="77"/>
      <c r="M847" s="77"/>
      <c r="N847" s="77"/>
      <c r="O847" s="77"/>
      <c r="P847" s="77"/>
      <c r="Q847" s="77"/>
      <c r="R847" s="77"/>
      <c r="S847" s="77"/>
      <c r="T847" s="77"/>
      <c r="U847" s="77"/>
      <c r="V847" s="77"/>
      <c r="W847" s="77"/>
      <c r="X847" s="77"/>
      <c r="Y847" s="77"/>
      <c r="Z847" s="77"/>
    </row>
    <row r="848" spans="1:26" ht="12.75" hidden="1" customHeight="1">
      <c r="A848" s="251">
        <v>845</v>
      </c>
      <c r="B848" s="97"/>
      <c r="C848" s="252"/>
      <c r="D848" s="253"/>
      <c r="E848" s="253"/>
      <c r="F848" s="97"/>
      <c r="G848" s="255"/>
      <c r="H848" s="256">
        <f t="shared" si="0"/>
        <v>0</v>
      </c>
      <c r="I848" s="77"/>
      <c r="J848" s="77"/>
      <c r="K848" s="77"/>
      <c r="L848" s="77"/>
      <c r="M848" s="77"/>
      <c r="N848" s="77"/>
      <c r="O848" s="77"/>
      <c r="P848" s="77"/>
      <c r="Q848" s="77"/>
      <c r="R848" s="77"/>
      <c r="S848" s="77"/>
      <c r="T848" s="77"/>
      <c r="U848" s="77"/>
      <c r="V848" s="77"/>
      <c r="W848" s="77"/>
      <c r="X848" s="77"/>
      <c r="Y848" s="77"/>
      <c r="Z848" s="77"/>
    </row>
    <row r="849" spans="1:26" ht="12.75" hidden="1" customHeight="1">
      <c r="A849" s="251">
        <v>846</v>
      </c>
      <c r="B849" s="97"/>
      <c r="C849" s="252"/>
      <c r="D849" s="253"/>
      <c r="E849" s="253"/>
      <c r="F849" s="97"/>
      <c r="G849" s="255"/>
      <c r="H849" s="256">
        <f t="shared" si="0"/>
        <v>0</v>
      </c>
      <c r="I849" s="77"/>
      <c r="J849" s="77"/>
      <c r="K849" s="77"/>
      <c r="L849" s="77"/>
      <c r="M849" s="77"/>
      <c r="N849" s="77"/>
      <c r="O849" s="77"/>
      <c r="P849" s="77"/>
      <c r="Q849" s="77"/>
      <c r="R849" s="77"/>
      <c r="S849" s="77"/>
      <c r="T849" s="77"/>
      <c r="U849" s="77"/>
      <c r="V849" s="77"/>
      <c r="W849" s="77"/>
      <c r="X849" s="77"/>
      <c r="Y849" s="77"/>
      <c r="Z849" s="77"/>
    </row>
    <row r="850" spans="1:26" ht="12.75" hidden="1" customHeight="1">
      <c r="A850" s="251">
        <v>847</v>
      </c>
      <c r="B850" s="97"/>
      <c r="C850" s="252"/>
      <c r="D850" s="253"/>
      <c r="E850" s="253"/>
      <c r="F850" s="97"/>
      <c r="G850" s="255"/>
      <c r="H850" s="256">
        <f t="shared" si="0"/>
        <v>0</v>
      </c>
      <c r="I850" s="77"/>
      <c r="J850" s="77"/>
      <c r="K850" s="77"/>
      <c r="L850" s="77"/>
      <c r="M850" s="77"/>
      <c r="N850" s="77"/>
      <c r="O850" s="77"/>
      <c r="P850" s="77"/>
      <c r="Q850" s="77"/>
      <c r="R850" s="77"/>
      <c r="S850" s="77"/>
      <c r="T850" s="77"/>
      <c r="U850" s="77"/>
      <c r="V850" s="77"/>
      <c r="W850" s="77"/>
      <c r="X850" s="77"/>
      <c r="Y850" s="77"/>
      <c r="Z850" s="77"/>
    </row>
    <row r="851" spans="1:26" ht="12.75" hidden="1" customHeight="1">
      <c r="A851" s="251">
        <v>848</v>
      </c>
      <c r="B851" s="97"/>
      <c r="C851" s="252"/>
      <c r="D851" s="253"/>
      <c r="E851" s="253"/>
      <c r="F851" s="97"/>
      <c r="G851" s="255"/>
      <c r="H851" s="256">
        <f t="shared" si="0"/>
        <v>0</v>
      </c>
      <c r="I851" s="77"/>
      <c r="J851" s="77"/>
      <c r="K851" s="77"/>
      <c r="L851" s="77"/>
      <c r="M851" s="77"/>
      <c r="N851" s="77"/>
      <c r="O851" s="77"/>
      <c r="P851" s="77"/>
      <c r="Q851" s="77"/>
      <c r="R851" s="77"/>
      <c r="S851" s="77"/>
      <c r="T851" s="77"/>
      <c r="U851" s="77"/>
      <c r="V851" s="77"/>
      <c r="W851" s="77"/>
      <c r="X851" s="77"/>
      <c r="Y851" s="77"/>
      <c r="Z851" s="77"/>
    </row>
    <row r="852" spans="1:26" ht="12.75" hidden="1" customHeight="1">
      <c r="A852" s="251">
        <v>849</v>
      </c>
      <c r="B852" s="97"/>
      <c r="C852" s="252"/>
      <c r="D852" s="253"/>
      <c r="E852" s="253"/>
      <c r="F852" s="97"/>
      <c r="G852" s="255"/>
      <c r="H852" s="256">
        <f t="shared" si="0"/>
        <v>0</v>
      </c>
      <c r="I852" s="77"/>
      <c r="J852" s="77"/>
      <c r="K852" s="77"/>
      <c r="L852" s="77"/>
      <c r="M852" s="77"/>
      <c r="N852" s="77"/>
      <c r="O852" s="77"/>
      <c r="P852" s="77"/>
      <c r="Q852" s="77"/>
      <c r="R852" s="77"/>
      <c r="S852" s="77"/>
      <c r="T852" s="77"/>
      <c r="U852" s="77"/>
      <c r="V852" s="77"/>
      <c r="W852" s="77"/>
      <c r="X852" s="77"/>
      <c r="Y852" s="77"/>
      <c r="Z852" s="77"/>
    </row>
    <row r="853" spans="1:26" ht="12.75" hidden="1" customHeight="1">
      <c r="A853" s="251">
        <v>850</v>
      </c>
      <c r="B853" s="97"/>
      <c r="C853" s="252"/>
      <c r="D853" s="253"/>
      <c r="E853" s="253"/>
      <c r="F853" s="97"/>
      <c r="G853" s="255"/>
      <c r="H853" s="256">
        <f t="shared" si="0"/>
        <v>0</v>
      </c>
      <c r="I853" s="77"/>
      <c r="J853" s="77"/>
      <c r="K853" s="77"/>
      <c r="L853" s="77"/>
      <c r="M853" s="77"/>
      <c r="N853" s="77"/>
      <c r="O853" s="77"/>
      <c r="P853" s="77"/>
      <c r="Q853" s="77"/>
      <c r="R853" s="77"/>
      <c r="S853" s="77"/>
      <c r="T853" s="77"/>
      <c r="U853" s="77"/>
      <c r="V853" s="77"/>
      <c r="W853" s="77"/>
      <c r="X853" s="77"/>
      <c r="Y853" s="77"/>
      <c r="Z853" s="77"/>
    </row>
    <row r="854" spans="1:26" ht="12.75" hidden="1" customHeight="1">
      <c r="A854" s="251">
        <v>851</v>
      </c>
      <c r="B854" s="97"/>
      <c r="C854" s="252"/>
      <c r="D854" s="253"/>
      <c r="E854" s="253"/>
      <c r="F854" s="97"/>
      <c r="G854" s="255"/>
      <c r="H854" s="256">
        <f t="shared" si="0"/>
        <v>0</v>
      </c>
      <c r="I854" s="77"/>
      <c r="J854" s="77"/>
      <c r="K854" s="77"/>
      <c r="L854" s="77"/>
      <c r="M854" s="77"/>
      <c r="N854" s="77"/>
      <c r="O854" s="77"/>
      <c r="P854" s="77"/>
      <c r="Q854" s="77"/>
      <c r="R854" s="77"/>
      <c r="S854" s="77"/>
      <c r="T854" s="77"/>
      <c r="U854" s="77"/>
      <c r="V854" s="77"/>
      <c r="W854" s="77"/>
      <c r="X854" s="77"/>
      <c r="Y854" s="77"/>
      <c r="Z854" s="77"/>
    </row>
    <row r="855" spans="1:26" ht="12.75" hidden="1" customHeight="1">
      <c r="A855" s="251">
        <v>852</v>
      </c>
      <c r="B855" s="97"/>
      <c r="C855" s="252"/>
      <c r="D855" s="253"/>
      <c r="E855" s="253"/>
      <c r="F855" s="97"/>
      <c r="G855" s="255"/>
      <c r="H855" s="256">
        <f t="shared" si="0"/>
        <v>0</v>
      </c>
      <c r="I855" s="77"/>
      <c r="J855" s="77"/>
      <c r="K855" s="77"/>
      <c r="L855" s="77"/>
      <c r="M855" s="77"/>
      <c r="N855" s="77"/>
      <c r="O855" s="77"/>
      <c r="P855" s="77"/>
      <c r="Q855" s="77"/>
      <c r="R855" s="77"/>
      <c r="S855" s="77"/>
      <c r="T855" s="77"/>
      <c r="U855" s="77"/>
      <c r="V855" s="77"/>
      <c r="W855" s="77"/>
      <c r="X855" s="77"/>
      <c r="Y855" s="77"/>
      <c r="Z855" s="77"/>
    </row>
    <row r="856" spans="1:26" ht="12.75" hidden="1" customHeight="1">
      <c r="A856" s="251">
        <v>853</v>
      </c>
      <c r="B856" s="97"/>
      <c r="C856" s="252"/>
      <c r="D856" s="253"/>
      <c r="E856" s="253"/>
      <c r="F856" s="97"/>
      <c r="G856" s="255"/>
      <c r="H856" s="256">
        <f t="shared" si="0"/>
        <v>0</v>
      </c>
      <c r="I856" s="77"/>
      <c r="J856" s="77"/>
      <c r="K856" s="77"/>
      <c r="L856" s="77"/>
      <c r="M856" s="77"/>
      <c r="N856" s="77"/>
      <c r="O856" s="77"/>
      <c r="P856" s="77"/>
      <c r="Q856" s="77"/>
      <c r="R856" s="77"/>
      <c r="S856" s="77"/>
      <c r="T856" s="77"/>
      <c r="U856" s="77"/>
      <c r="V856" s="77"/>
      <c r="W856" s="77"/>
      <c r="X856" s="77"/>
      <c r="Y856" s="77"/>
      <c r="Z856" s="77"/>
    </row>
    <row r="857" spans="1:26" ht="12.75" hidden="1" customHeight="1">
      <c r="A857" s="251">
        <v>854</v>
      </c>
      <c r="B857" s="97"/>
      <c r="C857" s="252"/>
      <c r="D857" s="253"/>
      <c r="E857" s="253"/>
      <c r="F857" s="97"/>
      <c r="G857" s="255"/>
      <c r="H857" s="256">
        <f t="shared" si="0"/>
        <v>0</v>
      </c>
      <c r="I857" s="77"/>
      <c r="J857" s="77"/>
      <c r="K857" s="77"/>
      <c r="L857" s="77"/>
      <c r="M857" s="77"/>
      <c r="N857" s="77"/>
      <c r="O857" s="77"/>
      <c r="P857" s="77"/>
      <c r="Q857" s="77"/>
      <c r="R857" s="77"/>
      <c r="S857" s="77"/>
      <c r="T857" s="77"/>
      <c r="U857" s="77"/>
      <c r="V857" s="77"/>
      <c r="W857" s="77"/>
      <c r="X857" s="77"/>
      <c r="Y857" s="77"/>
      <c r="Z857" s="77"/>
    </row>
    <row r="858" spans="1:26" ht="12.75" hidden="1" customHeight="1">
      <c r="A858" s="251">
        <v>855</v>
      </c>
      <c r="B858" s="97"/>
      <c r="C858" s="252"/>
      <c r="D858" s="253"/>
      <c r="E858" s="253"/>
      <c r="F858" s="97"/>
      <c r="G858" s="255"/>
      <c r="H858" s="256">
        <f t="shared" si="0"/>
        <v>0</v>
      </c>
      <c r="I858" s="77"/>
      <c r="J858" s="77"/>
      <c r="K858" s="77"/>
      <c r="L858" s="77"/>
      <c r="M858" s="77"/>
      <c r="N858" s="77"/>
      <c r="O858" s="77"/>
      <c r="P858" s="77"/>
      <c r="Q858" s="77"/>
      <c r="R858" s="77"/>
      <c r="S858" s="77"/>
      <c r="T858" s="77"/>
      <c r="U858" s="77"/>
      <c r="V858" s="77"/>
      <c r="W858" s="77"/>
      <c r="X858" s="77"/>
      <c r="Y858" s="77"/>
      <c r="Z858" s="77"/>
    </row>
    <row r="859" spans="1:26" ht="12.75" hidden="1" customHeight="1">
      <c r="A859" s="251">
        <v>856</v>
      </c>
      <c r="B859" s="97"/>
      <c r="C859" s="252"/>
      <c r="D859" s="253"/>
      <c r="E859" s="253"/>
      <c r="F859" s="97"/>
      <c r="G859" s="255"/>
      <c r="H859" s="256">
        <f t="shared" si="0"/>
        <v>0</v>
      </c>
      <c r="I859" s="77"/>
      <c r="J859" s="77"/>
      <c r="K859" s="77"/>
      <c r="L859" s="77"/>
      <c r="M859" s="77"/>
      <c r="N859" s="77"/>
      <c r="O859" s="77"/>
      <c r="P859" s="77"/>
      <c r="Q859" s="77"/>
      <c r="R859" s="77"/>
      <c r="S859" s="77"/>
      <c r="T859" s="77"/>
      <c r="U859" s="77"/>
      <c r="V859" s="77"/>
      <c r="W859" s="77"/>
      <c r="X859" s="77"/>
      <c r="Y859" s="77"/>
      <c r="Z859" s="77"/>
    </row>
    <row r="860" spans="1:26" ht="12.75" hidden="1" customHeight="1">
      <c r="A860" s="251">
        <v>857</v>
      </c>
      <c r="B860" s="97"/>
      <c r="C860" s="252"/>
      <c r="D860" s="253"/>
      <c r="E860" s="253"/>
      <c r="F860" s="97"/>
      <c r="G860" s="255"/>
      <c r="H860" s="256">
        <f t="shared" si="0"/>
        <v>0</v>
      </c>
      <c r="I860" s="77"/>
      <c r="J860" s="77"/>
      <c r="K860" s="77"/>
      <c r="L860" s="77"/>
      <c r="M860" s="77"/>
      <c r="N860" s="77"/>
      <c r="O860" s="77"/>
      <c r="P860" s="77"/>
      <c r="Q860" s="77"/>
      <c r="R860" s="77"/>
      <c r="S860" s="77"/>
      <c r="T860" s="77"/>
      <c r="U860" s="77"/>
      <c r="V860" s="77"/>
      <c r="W860" s="77"/>
      <c r="X860" s="77"/>
      <c r="Y860" s="77"/>
      <c r="Z860" s="77"/>
    </row>
    <row r="861" spans="1:26" ht="12.75" hidden="1" customHeight="1">
      <c r="A861" s="251">
        <v>858</v>
      </c>
      <c r="B861" s="97"/>
      <c r="C861" s="252"/>
      <c r="D861" s="253"/>
      <c r="E861" s="253"/>
      <c r="F861" s="97"/>
      <c r="G861" s="255"/>
      <c r="H861" s="256">
        <f t="shared" si="0"/>
        <v>0</v>
      </c>
      <c r="I861" s="77"/>
      <c r="J861" s="77"/>
      <c r="K861" s="77"/>
      <c r="L861" s="77"/>
      <c r="M861" s="77"/>
      <c r="N861" s="77"/>
      <c r="O861" s="77"/>
      <c r="P861" s="77"/>
      <c r="Q861" s="77"/>
      <c r="R861" s="77"/>
      <c r="S861" s="77"/>
      <c r="T861" s="77"/>
      <c r="U861" s="77"/>
      <c r="V861" s="77"/>
      <c r="W861" s="77"/>
      <c r="X861" s="77"/>
      <c r="Y861" s="77"/>
      <c r="Z861" s="77"/>
    </row>
    <row r="862" spans="1:26" ht="12.75" hidden="1" customHeight="1">
      <c r="A862" s="251">
        <v>859</v>
      </c>
      <c r="B862" s="97"/>
      <c r="C862" s="252"/>
      <c r="D862" s="253"/>
      <c r="E862" s="253"/>
      <c r="F862" s="97"/>
      <c r="G862" s="255"/>
      <c r="H862" s="256">
        <f t="shared" si="0"/>
        <v>0</v>
      </c>
      <c r="I862" s="77"/>
      <c r="J862" s="77"/>
      <c r="K862" s="77"/>
      <c r="L862" s="77"/>
      <c r="M862" s="77"/>
      <c r="N862" s="77"/>
      <c r="O862" s="77"/>
      <c r="P862" s="77"/>
      <c r="Q862" s="77"/>
      <c r="R862" s="77"/>
      <c r="S862" s="77"/>
      <c r="T862" s="77"/>
      <c r="U862" s="77"/>
      <c r="V862" s="77"/>
      <c r="W862" s="77"/>
      <c r="X862" s="77"/>
      <c r="Y862" s="77"/>
      <c r="Z862" s="77"/>
    </row>
    <row r="863" spans="1:26" ht="12.75" hidden="1" customHeight="1">
      <c r="A863" s="251">
        <v>860</v>
      </c>
      <c r="B863" s="97"/>
      <c r="C863" s="252"/>
      <c r="D863" s="253"/>
      <c r="E863" s="253"/>
      <c r="F863" s="97"/>
      <c r="G863" s="255"/>
      <c r="H863" s="256">
        <f t="shared" si="0"/>
        <v>0</v>
      </c>
      <c r="I863" s="77"/>
      <c r="J863" s="77"/>
      <c r="K863" s="77"/>
      <c r="L863" s="77"/>
      <c r="M863" s="77"/>
      <c r="N863" s="77"/>
      <c r="O863" s="77"/>
      <c r="P863" s="77"/>
      <c r="Q863" s="77"/>
      <c r="R863" s="77"/>
      <c r="S863" s="77"/>
      <c r="T863" s="77"/>
      <c r="U863" s="77"/>
      <c r="V863" s="77"/>
      <c r="W863" s="77"/>
      <c r="X863" s="77"/>
      <c r="Y863" s="77"/>
      <c r="Z863" s="77"/>
    </row>
    <row r="864" spans="1:26" ht="12.75" hidden="1" customHeight="1">
      <c r="A864" s="251">
        <v>861</v>
      </c>
      <c r="B864" s="97"/>
      <c r="C864" s="252"/>
      <c r="D864" s="253"/>
      <c r="E864" s="253"/>
      <c r="F864" s="97"/>
      <c r="G864" s="255"/>
      <c r="H864" s="256">
        <f t="shared" si="0"/>
        <v>0</v>
      </c>
      <c r="I864" s="77"/>
      <c r="J864" s="77"/>
      <c r="K864" s="77"/>
      <c r="L864" s="77"/>
      <c r="M864" s="77"/>
      <c r="N864" s="77"/>
      <c r="O864" s="77"/>
      <c r="P864" s="77"/>
      <c r="Q864" s="77"/>
      <c r="R864" s="77"/>
      <c r="S864" s="77"/>
      <c r="T864" s="77"/>
      <c r="U864" s="77"/>
      <c r="V864" s="77"/>
      <c r="W864" s="77"/>
      <c r="X864" s="77"/>
      <c r="Y864" s="77"/>
      <c r="Z864" s="77"/>
    </row>
    <row r="865" spans="1:26" ht="12.75" hidden="1" customHeight="1">
      <c r="A865" s="251">
        <v>862</v>
      </c>
      <c r="B865" s="97"/>
      <c r="C865" s="252"/>
      <c r="D865" s="253"/>
      <c r="E865" s="253"/>
      <c r="F865" s="97"/>
      <c r="G865" s="255"/>
      <c r="H865" s="256">
        <f t="shared" si="0"/>
        <v>0</v>
      </c>
      <c r="I865" s="77"/>
      <c r="J865" s="77"/>
      <c r="K865" s="77"/>
      <c r="L865" s="77"/>
      <c r="M865" s="77"/>
      <c r="N865" s="77"/>
      <c r="O865" s="77"/>
      <c r="P865" s="77"/>
      <c r="Q865" s="77"/>
      <c r="R865" s="77"/>
      <c r="S865" s="77"/>
      <c r="T865" s="77"/>
      <c r="U865" s="77"/>
      <c r="V865" s="77"/>
      <c r="W865" s="77"/>
      <c r="X865" s="77"/>
      <c r="Y865" s="77"/>
      <c r="Z865" s="77"/>
    </row>
    <row r="866" spans="1:26" ht="12.75" hidden="1" customHeight="1">
      <c r="A866" s="251">
        <v>863</v>
      </c>
      <c r="B866" s="97"/>
      <c r="C866" s="252"/>
      <c r="D866" s="253"/>
      <c r="E866" s="253"/>
      <c r="F866" s="97"/>
      <c r="G866" s="255"/>
      <c r="H866" s="256">
        <f t="shared" si="0"/>
        <v>0</v>
      </c>
      <c r="I866" s="77"/>
      <c r="J866" s="77"/>
      <c r="K866" s="77"/>
      <c r="L866" s="77"/>
      <c r="M866" s="77"/>
      <c r="N866" s="77"/>
      <c r="O866" s="77"/>
      <c r="P866" s="77"/>
      <c r="Q866" s="77"/>
      <c r="R866" s="77"/>
      <c r="S866" s="77"/>
      <c r="T866" s="77"/>
      <c r="U866" s="77"/>
      <c r="V866" s="77"/>
      <c r="W866" s="77"/>
      <c r="X866" s="77"/>
      <c r="Y866" s="77"/>
      <c r="Z866" s="77"/>
    </row>
    <row r="867" spans="1:26" ht="12.75" hidden="1" customHeight="1">
      <c r="A867" s="251">
        <v>864</v>
      </c>
      <c r="B867" s="97"/>
      <c r="C867" s="252"/>
      <c r="D867" s="253"/>
      <c r="E867" s="253"/>
      <c r="F867" s="97"/>
      <c r="G867" s="255"/>
      <c r="H867" s="256">
        <f t="shared" si="0"/>
        <v>0</v>
      </c>
      <c r="I867" s="77"/>
      <c r="J867" s="77"/>
      <c r="K867" s="77"/>
      <c r="L867" s="77"/>
      <c r="M867" s="77"/>
      <c r="N867" s="77"/>
      <c r="O867" s="77"/>
      <c r="P867" s="77"/>
      <c r="Q867" s="77"/>
      <c r="R867" s="77"/>
      <c r="S867" s="77"/>
      <c r="T867" s="77"/>
      <c r="U867" s="77"/>
      <c r="V867" s="77"/>
      <c r="W867" s="77"/>
      <c r="X867" s="77"/>
      <c r="Y867" s="77"/>
      <c r="Z867" s="77"/>
    </row>
    <row r="868" spans="1:26" ht="12.75" hidden="1" customHeight="1">
      <c r="A868" s="251">
        <v>865</v>
      </c>
      <c r="B868" s="97"/>
      <c r="C868" s="252"/>
      <c r="D868" s="253"/>
      <c r="E868" s="253"/>
      <c r="F868" s="97"/>
      <c r="G868" s="255"/>
      <c r="H868" s="256">
        <f t="shared" si="0"/>
        <v>0</v>
      </c>
      <c r="I868" s="77"/>
      <c r="J868" s="77"/>
      <c r="K868" s="77"/>
      <c r="L868" s="77"/>
      <c r="M868" s="77"/>
      <c r="N868" s="77"/>
      <c r="O868" s="77"/>
      <c r="P868" s="77"/>
      <c r="Q868" s="77"/>
      <c r="R868" s="77"/>
      <c r="S868" s="77"/>
      <c r="T868" s="77"/>
      <c r="U868" s="77"/>
      <c r="V868" s="77"/>
      <c r="W868" s="77"/>
      <c r="X868" s="77"/>
      <c r="Y868" s="77"/>
      <c r="Z868" s="77"/>
    </row>
    <row r="869" spans="1:26" ht="12.75" hidden="1" customHeight="1">
      <c r="A869" s="251">
        <v>866</v>
      </c>
      <c r="B869" s="97"/>
      <c r="C869" s="252"/>
      <c r="D869" s="253"/>
      <c r="E869" s="253"/>
      <c r="F869" s="97"/>
      <c r="G869" s="255"/>
      <c r="H869" s="256">
        <f t="shared" si="0"/>
        <v>0</v>
      </c>
      <c r="I869" s="77"/>
      <c r="J869" s="77"/>
      <c r="K869" s="77"/>
      <c r="L869" s="77"/>
      <c r="M869" s="77"/>
      <c r="N869" s="77"/>
      <c r="O869" s="77"/>
      <c r="P869" s="77"/>
      <c r="Q869" s="77"/>
      <c r="R869" s="77"/>
      <c r="S869" s="77"/>
      <c r="T869" s="77"/>
      <c r="U869" s="77"/>
      <c r="V869" s="77"/>
      <c r="W869" s="77"/>
      <c r="X869" s="77"/>
      <c r="Y869" s="77"/>
      <c r="Z869" s="77"/>
    </row>
    <row r="870" spans="1:26" ht="12.75" hidden="1" customHeight="1">
      <c r="A870" s="251">
        <v>867</v>
      </c>
      <c r="B870" s="97"/>
      <c r="C870" s="252"/>
      <c r="D870" s="253"/>
      <c r="E870" s="253"/>
      <c r="F870" s="97"/>
      <c r="G870" s="255"/>
      <c r="H870" s="256">
        <f t="shared" si="0"/>
        <v>0</v>
      </c>
      <c r="I870" s="77"/>
      <c r="J870" s="77"/>
      <c r="K870" s="77"/>
      <c r="L870" s="77"/>
      <c r="M870" s="77"/>
      <c r="N870" s="77"/>
      <c r="O870" s="77"/>
      <c r="P870" s="77"/>
      <c r="Q870" s="77"/>
      <c r="R870" s="77"/>
      <c r="S870" s="77"/>
      <c r="T870" s="77"/>
      <c r="U870" s="77"/>
      <c r="V870" s="77"/>
      <c r="W870" s="77"/>
      <c r="X870" s="77"/>
      <c r="Y870" s="77"/>
      <c r="Z870" s="77"/>
    </row>
    <row r="871" spans="1:26" ht="12.75" hidden="1" customHeight="1">
      <c r="A871" s="251">
        <v>868</v>
      </c>
      <c r="B871" s="97"/>
      <c r="C871" s="252"/>
      <c r="D871" s="253"/>
      <c r="E871" s="253"/>
      <c r="F871" s="97"/>
      <c r="G871" s="255"/>
      <c r="H871" s="256">
        <f t="shared" si="0"/>
        <v>0</v>
      </c>
      <c r="I871" s="77"/>
      <c r="J871" s="77"/>
      <c r="K871" s="77"/>
      <c r="L871" s="77"/>
      <c r="M871" s="77"/>
      <c r="N871" s="77"/>
      <c r="O871" s="77"/>
      <c r="P871" s="77"/>
      <c r="Q871" s="77"/>
      <c r="R871" s="77"/>
      <c r="S871" s="77"/>
      <c r="T871" s="77"/>
      <c r="U871" s="77"/>
      <c r="V871" s="77"/>
      <c r="W871" s="77"/>
      <c r="X871" s="77"/>
      <c r="Y871" s="77"/>
      <c r="Z871" s="77"/>
    </row>
    <row r="872" spans="1:26" ht="12.75" hidden="1" customHeight="1">
      <c r="A872" s="251">
        <v>869</v>
      </c>
      <c r="B872" s="97"/>
      <c r="C872" s="252"/>
      <c r="D872" s="253"/>
      <c r="E872" s="253"/>
      <c r="F872" s="97"/>
      <c r="G872" s="255"/>
      <c r="H872" s="256">
        <f t="shared" si="0"/>
        <v>0</v>
      </c>
      <c r="I872" s="77"/>
      <c r="J872" s="77"/>
      <c r="K872" s="77"/>
      <c r="L872" s="77"/>
      <c r="M872" s="77"/>
      <c r="N872" s="77"/>
      <c r="O872" s="77"/>
      <c r="P872" s="77"/>
      <c r="Q872" s="77"/>
      <c r="R872" s="77"/>
      <c r="S872" s="77"/>
      <c r="T872" s="77"/>
      <c r="U872" s="77"/>
      <c r="V872" s="77"/>
      <c r="W872" s="77"/>
      <c r="X872" s="77"/>
      <c r="Y872" s="77"/>
      <c r="Z872" s="77"/>
    </row>
    <row r="873" spans="1:26" ht="12.75" hidden="1" customHeight="1">
      <c r="A873" s="251">
        <v>870</v>
      </c>
      <c r="B873" s="97"/>
      <c r="C873" s="252"/>
      <c r="D873" s="253"/>
      <c r="E873" s="253"/>
      <c r="F873" s="97"/>
      <c r="G873" s="255"/>
      <c r="H873" s="256">
        <f t="shared" si="0"/>
        <v>0</v>
      </c>
      <c r="I873" s="77"/>
      <c r="J873" s="77"/>
      <c r="K873" s="77"/>
      <c r="L873" s="77"/>
      <c r="M873" s="77"/>
      <c r="N873" s="77"/>
      <c r="O873" s="77"/>
      <c r="P873" s="77"/>
      <c r="Q873" s="77"/>
      <c r="R873" s="77"/>
      <c r="S873" s="77"/>
      <c r="T873" s="77"/>
      <c r="U873" s="77"/>
      <c r="V873" s="77"/>
      <c r="W873" s="77"/>
      <c r="X873" s="77"/>
      <c r="Y873" s="77"/>
      <c r="Z873" s="77"/>
    </row>
    <row r="874" spans="1:26" ht="12.75" hidden="1" customHeight="1">
      <c r="A874" s="251">
        <v>871</v>
      </c>
      <c r="B874" s="97"/>
      <c r="C874" s="252"/>
      <c r="D874" s="253"/>
      <c r="E874" s="253"/>
      <c r="F874" s="97"/>
      <c r="G874" s="255"/>
      <c r="H874" s="256">
        <f t="shared" si="0"/>
        <v>0</v>
      </c>
      <c r="I874" s="77"/>
      <c r="J874" s="77"/>
      <c r="K874" s="77"/>
      <c r="L874" s="77"/>
      <c r="M874" s="77"/>
      <c r="N874" s="77"/>
      <c r="O874" s="77"/>
      <c r="P874" s="77"/>
      <c r="Q874" s="77"/>
      <c r="R874" s="77"/>
      <c r="S874" s="77"/>
      <c r="T874" s="77"/>
      <c r="U874" s="77"/>
      <c r="V874" s="77"/>
      <c r="W874" s="77"/>
      <c r="X874" s="77"/>
      <c r="Y874" s="77"/>
      <c r="Z874" s="77"/>
    </row>
    <row r="875" spans="1:26" ht="12.75" hidden="1" customHeight="1">
      <c r="A875" s="251">
        <v>872</v>
      </c>
      <c r="B875" s="97"/>
      <c r="C875" s="252"/>
      <c r="D875" s="253"/>
      <c r="E875" s="253"/>
      <c r="F875" s="97"/>
      <c r="G875" s="255"/>
      <c r="H875" s="256">
        <f t="shared" si="0"/>
        <v>0</v>
      </c>
      <c r="I875" s="77"/>
      <c r="J875" s="77"/>
      <c r="K875" s="77"/>
      <c r="L875" s="77"/>
      <c r="M875" s="77"/>
      <c r="N875" s="77"/>
      <c r="O875" s="77"/>
      <c r="P875" s="77"/>
      <c r="Q875" s="77"/>
      <c r="R875" s="77"/>
      <c r="S875" s="77"/>
      <c r="T875" s="77"/>
      <c r="U875" s="77"/>
      <c r="V875" s="77"/>
      <c r="W875" s="77"/>
      <c r="X875" s="77"/>
      <c r="Y875" s="77"/>
      <c r="Z875" s="77"/>
    </row>
    <row r="876" spans="1:26" ht="12.75" hidden="1" customHeight="1">
      <c r="A876" s="251">
        <v>873</v>
      </c>
      <c r="B876" s="97"/>
      <c r="C876" s="252"/>
      <c r="D876" s="253"/>
      <c r="E876" s="253"/>
      <c r="F876" s="97"/>
      <c r="G876" s="255"/>
      <c r="H876" s="256">
        <f t="shared" si="0"/>
        <v>0</v>
      </c>
      <c r="I876" s="77"/>
      <c r="J876" s="77"/>
      <c r="K876" s="77"/>
      <c r="L876" s="77"/>
      <c r="M876" s="77"/>
      <c r="N876" s="77"/>
      <c r="O876" s="77"/>
      <c r="P876" s="77"/>
      <c r="Q876" s="77"/>
      <c r="R876" s="77"/>
      <c r="S876" s="77"/>
      <c r="T876" s="77"/>
      <c r="U876" s="77"/>
      <c r="V876" s="77"/>
      <c r="W876" s="77"/>
      <c r="X876" s="77"/>
      <c r="Y876" s="77"/>
      <c r="Z876" s="77"/>
    </row>
    <row r="877" spans="1:26" ht="12.75" hidden="1" customHeight="1">
      <c r="A877" s="251">
        <v>874</v>
      </c>
      <c r="B877" s="97"/>
      <c r="C877" s="252"/>
      <c r="D877" s="253"/>
      <c r="E877" s="253"/>
      <c r="F877" s="97"/>
      <c r="G877" s="255"/>
      <c r="H877" s="256">
        <f t="shared" si="0"/>
        <v>0</v>
      </c>
      <c r="I877" s="77"/>
      <c r="J877" s="77"/>
      <c r="K877" s="77"/>
      <c r="L877" s="77"/>
      <c r="M877" s="77"/>
      <c r="N877" s="77"/>
      <c r="O877" s="77"/>
      <c r="P877" s="77"/>
      <c r="Q877" s="77"/>
      <c r="R877" s="77"/>
      <c r="S877" s="77"/>
      <c r="T877" s="77"/>
      <c r="U877" s="77"/>
      <c r="V877" s="77"/>
      <c r="W877" s="77"/>
      <c r="X877" s="77"/>
      <c r="Y877" s="77"/>
      <c r="Z877" s="77"/>
    </row>
    <row r="878" spans="1:26" ht="12.75" hidden="1" customHeight="1">
      <c r="A878" s="251">
        <v>875</v>
      </c>
      <c r="B878" s="97"/>
      <c r="C878" s="252"/>
      <c r="D878" s="253"/>
      <c r="E878" s="253"/>
      <c r="F878" s="97"/>
      <c r="G878" s="255"/>
      <c r="H878" s="256">
        <f t="shared" si="0"/>
        <v>0</v>
      </c>
      <c r="I878" s="77"/>
      <c r="J878" s="77"/>
      <c r="K878" s="77"/>
      <c r="L878" s="77"/>
      <c r="M878" s="77"/>
      <c r="N878" s="77"/>
      <c r="O878" s="77"/>
      <c r="P878" s="77"/>
      <c r="Q878" s="77"/>
      <c r="R878" s="77"/>
      <c r="S878" s="77"/>
      <c r="T878" s="77"/>
      <c r="U878" s="77"/>
      <c r="V878" s="77"/>
      <c r="W878" s="77"/>
      <c r="X878" s="77"/>
      <c r="Y878" s="77"/>
      <c r="Z878" s="77"/>
    </row>
    <row r="879" spans="1:26" ht="12.75" hidden="1" customHeight="1">
      <c r="A879" s="251">
        <v>876</v>
      </c>
      <c r="B879" s="97"/>
      <c r="C879" s="252"/>
      <c r="D879" s="253"/>
      <c r="E879" s="253"/>
      <c r="F879" s="97"/>
      <c r="G879" s="255"/>
      <c r="H879" s="256">
        <f t="shared" si="0"/>
        <v>0</v>
      </c>
      <c r="I879" s="77"/>
      <c r="J879" s="77"/>
      <c r="K879" s="77"/>
      <c r="L879" s="77"/>
      <c r="M879" s="77"/>
      <c r="N879" s="77"/>
      <c r="O879" s="77"/>
      <c r="P879" s="77"/>
      <c r="Q879" s="77"/>
      <c r="R879" s="77"/>
      <c r="S879" s="77"/>
      <c r="T879" s="77"/>
      <c r="U879" s="77"/>
      <c r="V879" s="77"/>
      <c r="W879" s="77"/>
      <c r="X879" s="77"/>
      <c r="Y879" s="77"/>
      <c r="Z879" s="77"/>
    </row>
    <row r="880" spans="1:26" ht="12.75" hidden="1" customHeight="1">
      <c r="A880" s="251">
        <v>877</v>
      </c>
      <c r="B880" s="97"/>
      <c r="C880" s="252"/>
      <c r="D880" s="253"/>
      <c r="E880" s="253"/>
      <c r="F880" s="97"/>
      <c r="G880" s="255"/>
      <c r="H880" s="256">
        <f t="shared" si="0"/>
        <v>0</v>
      </c>
      <c r="I880" s="77"/>
      <c r="J880" s="77"/>
      <c r="K880" s="77"/>
      <c r="L880" s="77"/>
      <c r="M880" s="77"/>
      <c r="N880" s="77"/>
      <c r="O880" s="77"/>
      <c r="P880" s="77"/>
      <c r="Q880" s="77"/>
      <c r="R880" s="77"/>
      <c r="S880" s="77"/>
      <c r="T880" s="77"/>
      <c r="U880" s="77"/>
      <c r="V880" s="77"/>
      <c r="W880" s="77"/>
      <c r="X880" s="77"/>
      <c r="Y880" s="77"/>
      <c r="Z880" s="77"/>
    </row>
    <row r="881" spans="1:26" ht="12.75" hidden="1" customHeight="1">
      <c r="A881" s="251">
        <v>878</v>
      </c>
      <c r="B881" s="97"/>
      <c r="C881" s="252"/>
      <c r="D881" s="253"/>
      <c r="E881" s="253"/>
      <c r="F881" s="97"/>
      <c r="G881" s="255"/>
      <c r="H881" s="256">
        <f t="shared" si="0"/>
        <v>0</v>
      </c>
      <c r="I881" s="77"/>
      <c r="J881" s="77"/>
      <c r="K881" s="77"/>
      <c r="L881" s="77"/>
      <c r="M881" s="77"/>
      <c r="N881" s="77"/>
      <c r="O881" s="77"/>
      <c r="P881" s="77"/>
      <c r="Q881" s="77"/>
      <c r="R881" s="77"/>
      <c r="S881" s="77"/>
      <c r="T881" s="77"/>
      <c r="U881" s="77"/>
      <c r="V881" s="77"/>
      <c r="W881" s="77"/>
      <c r="X881" s="77"/>
      <c r="Y881" s="77"/>
      <c r="Z881" s="77"/>
    </row>
    <row r="882" spans="1:26" ht="12.75" hidden="1" customHeight="1">
      <c r="A882" s="251">
        <v>879</v>
      </c>
      <c r="B882" s="97"/>
      <c r="C882" s="252"/>
      <c r="D882" s="253"/>
      <c r="E882" s="253"/>
      <c r="F882" s="97"/>
      <c r="G882" s="255"/>
      <c r="H882" s="256">
        <f t="shared" si="0"/>
        <v>0</v>
      </c>
      <c r="I882" s="77"/>
      <c r="J882" s="77"/>
      <c r="K882" s="77"/>
      <c r="L882" s="77"/>
      <c r="M882" s="77"/>
      <c r="N882" s="77"/>
      <c r="O882" s="77"/>
      <c r="P882" s="77"/>
      <c r="Q882" s="77"/>
      <c r="R882" s="77"/>
      <c r="S882" s="77"/>
      <c r="T882" s="77"/>
      <c r="U882" s="77"/>
      <c r="V882" s="77"/>
      <c r="W882" s="77"/>
      <c r="X882" s="77"/>
      <c r="Y882" s="77"/>
      <c r="Z882" s="77"/>
    </row>
    <row r="883" spans="1:26" ht="12.75" hidden="1" customHeight="1">
      <c r="A883" s="251">
        <v>880</v>
      </c>
      <c r="B883" s="97"/>
      <c r="C883" s="252"/>
      <c r="D883" s="253"/>
      <c r="E883" s="253"/>
      <c r="F883" s="97"/>
      <c r="G883" s="255"/>
      <c r="H883" s="256">
        <f t="shared" si="0"/>
        <v>0</v>
      </c>
      <c r="I883" s="77"/>
      <c r="J883" s="77"/>
      <c r="K883" s="77"/>
      <c r="L883" s="77"/>
      <c r="M883" s="77"/>
      <c r="N883" s="77"/>
      <c r="O883" s="77"/>
      <c r="P883" s="77"/>
      <c r="Q883" s="77"/>
      <c r="R883" s="77"/>
      <c r="S883" s="77"/>
      <c r="T883" s="77"/>
      <c r="U883" s="77"/>
      <c r="V883" s="77"/>
      <c r="W883" s="77"/>
      <c r="X883" s="77"/>
      <c r="Y883" s="77"/>
      <c r="Z883" s="77"/>
    </row>
    <row r="884" spans="1:26" ht="12.75" hidden="1" customHeight="1">
      <c r="A884" s="251">
        <v>881</v>
      </c>
      <c r="B884" s="97"/>
      <c r="C884" s="252"/>
      <c r="D884" s="253"/>
      <c r="E884" s="253"/>
      <c r="F884" s="97"/>
      <c r="G884" s="255"/>
      <c r="H884" s="256">
        <f t="shared" si="0"/>
        <v>0</v>
      </c>
      <c r="I884" s="77"/>
      <c r="J884" s="77"/>
      <c r="K884" s="77"/>
      <c r="L884" s="77"/>
      <c r="M884" s="77"/>
      <c r="N884" s="77"/>
      <c r="O884" s="77"/>
      <c r="P884" s="77"/>
      <c r="Q884" s="77"/>
      <c r="R884" s="77"/>
      <c r="S884" s="77"/>
      <c r="T884" s="77"/>
      <c r="U884" s="77"/>
      <c r="V884" s="77"/>
      <c r="W884" s="77"/>
      <c r="X884" s="77"/>
      <c r="Y884" s="77"/>
      <c r="Z884" s="77"/>
    </row>
    <row r="885" spans="1:26" ht="12.75" hidden="1" customHeight="1">
      <c r="A885" s="251">
        <v>882</v>
      </c>
      <c r="B885" s="97"/>
      <c r="C885" s="252"/>
      <c r="D885" s="253"/>
      <c r="E885" s="253"/>
      <c r="F885" s="97"/>
      <c r="G885" s="255"/>
      <c r="H885" s="256">
        <f t="shared" si="0"/>
        <v>0</v>
      </c>
      <c r="I885" s="77"/>
      <c r="J885" s="77"/>
      <c r="K885" s="77"/>
      <c r="L885" s="77"/>
      <c r="M885" s="77"/>
      <c r="N885" s="77"/>
      <c r="O885" s="77"/>
      <c r="P885" s="77"/>
      <c r="Q885" s="77"/>
      <c r="R885" s="77"/>
      <c r="S885" s="77"/>
      <c r="T885" s="77"/>
      <c r="U885" s="77"/>
      <c r="V885" s="77"/>
      <c r="W885" s="77"/>
      <c r="X885" s="77"/>
      <c r="Y885" s="77"/>
      <c r="Z885" s="77"/>
    </row>
    <row r="886" spans="1:26" ht="12.75" hidden="1" customHeight="1">
      <c r="A886" s="251">
        <v>883</v>
      </c>
      <c r="B886" s="97"/>
      <c r="C886" s="252"/>
      <c r="D886" s="253"/>
      <c r="E886" s="253"/>
      <c r="F886" s="97"/>
      <c r="G886" s="255"/>
      <c r="H886" s="256">
        <f t="shared" si="0"/>
        <v>0</v>
      </c>
      <c r="I886" s="77"/>
      <c r="J886" s="77"/>
      <c r="K886" s="77"/>
      <c r="L886" s="77"/>
      <c r="M886" s="77"/>
      <c r="N886" s="77"/>
      <c r="O886" s="77"/>
      <c r="P886" s="77"/>
      <c r="Q886" s="77"/>
      <c r="R886" s="77"/>
      <c r="S886" s="77"/>
      <c r="T886" s="77"/>
      <c r="U886" s="77"/>
      <c r="V886" s="77"/>
      <c r="W886" s="77"/>
      <c r="X886" s="77"/>
      <c r="Y886" s="77"/>
      <c r="Z886" s="77"/>
    </row>
    <row r="887" spans="1:26" ht="12.75" hidden="1" customHeight="1">
      <c r="A887" s="251">
        <v>884</v>
      </c>
      <c r="B887" s="97"/>
      <c r="C887" s="252"/>
      <c r="D887" s="253"/>
      <c r="E887" s="253"/>
      <c r="F887" s="97"/>
      <c r="G887" s="255"/>
      <c r="H887" s="256">
        <f t="shared" si="0"/>
        <v>0</v>
      </c>
      <c r="I887" s="77"/>
      <c r="J887" s="77"/>
      <c r="K887" s="77"/>
      <c r="L887" s="77"/>
      <c r="M887" s="77"/>
      <c r="N887" s="77"/>
      <c r="O887" s="77"/>
      <c r="P887" s="77"/>
      <c r="Q887" s="77"/>
      <c r="R887" s="77"/>
      <c r="S887" s="77"/>
      <c r="T887" s="77"/>
      <c r="U887" s="77"/>
      <c r="V887" s="77"/>
      <c r="W887" s="77"/>
      <c r="X887" s="77"/>
      <c r="Y887" s="77"/>
      <c r="Z887" s="77"/>
    </row>
    <row r="888" spans="1:26" ht="12.75" hidden="1" customHeight="1">
      <c r="A888" s="251">
        <v>885</v>
      </c>
      <c r="B888" s="97"/>
      <c r="C888" s="252"/>
      <c r="D888" s="253"/>
      <c r="E888" s="253"/>
      <c r="F888" s="97"/>
      <c r="G888" s="255"/>
      <c r="H888" s="256">
        <f t="shared" si="0"/>
        <v>0</v>
      </c>
      <c r="I888" s="77"/>
      <c r="J888" s="77"/>
      <c r="K888" s="77"/>
      <c r="L888" s="77"/>
      <c r="M888" s="77"/>
      <c r="N888" s="77"/>
      <c r="O888" s="77"/>
      <c r="P888" s="77"/>
      <c r="Q888" s="77"/>
      <c r="R888" s="77"/>
      <c r="S888" s="77"/>
      <c r="T888" s="77"/>
      <c r="U888" s="77"/>
      <c r="V888" s="77"/>
      <c r="W888" s="77"/>
      <c r="X888" s="77"/>
      <c r="Y888" s="77"/>
      <c r="Z888" s="77"/>
    </row>
    <row r="889" spans="1:26" ht="12.75" hidden="1" customHeight="1">
      <c r="A889" s="251">
        <v>886</v>
      </c>
      <c r="B889" s="97"/>
      <c r="C889" s="252"/>
      <c r="D889" s="253"/>
      <c r="E889" s="253"/>
      <c r="F889" s="97"/>
      <c r="G889" s="255"/>
      <c r="H889" s="256">
        <f t="shared" si="0"/>
        <v>0</v>
      </c>
      <c r="I889" s="77"/>
      <c r="J889" s="77"/>
      <c r="K889" s="77"/>
      <c r="L889" s="77"/>
      <c r="M889" s="77"/>
      <c r="N889" s="77"/>
      <c r="O889" s="77"/>
      <c r="P889" s="77"/>
      <c r="Q889" s="77"/>
      <c r="R889" s="77"/>
      <c r="S889" s="77"/>
      <c r="T889" s="77"/>
      <c r="U889" s="77"/>
      <c r="V889" s="77"/>
      <c r="W889" s="77"/>
      <c r="X889" s="77"/>
      <c r="Y889" s="77"/>
      <c r="Z889" s="77"/>
    </row>
    <row r="890" spans="1:26" ht="12.75" hidden="1" customHeight="1">
      <c r="A890" s="251">
        <v>887</v>
      </c>
      <c r="B890" s="97"/>
      <c r="C890" s="252"/>
      <c r="D890" s="253"/>
      <c r="E890" s="253"/>
      <c r="F890" s="97"/>
      <c r="G890" s="255"/>
      <c r="H890" s="256">
        <f t="shared" si="0"/>
        <v>0</v>
      </c>
      <c r="I890" s="77"/>
      <c r="J890" s="77"/>
      <c r="K890" s="77"/>
      <c r="L890" s="77"/>
      <c r="M890" s="77"/>
      <c r="N890" s="77"/>
      <c r="O890" s="77"/>
      <c r="P890" s="77"/>
      <c r="Q890" s="77"/>
      <c r="R890" s="77"/>
      <c r="S890" s="77"/>
      <c r="T890" s="77"/>
      <c r="U890" s="77"/>
      <c r="V890" s="77"/>
      <c r="W890" s="77"/>
      <c r="X890" s="77"/>
      <c r="Y890" s="77"/>
      <c r="Z890" s="77"/>
    </row>
    <row r="891" spans="1:26" ht="12.75" hidden="1" customHeight="1">
      <c r="A891" s="251">
        <v>888</v>
      </c>
      <c r="B891" s="97"/>
      <c r="C891" s="252"/>
      <c r="D891" s="253"/>
      <c r="E891" s="253"/>
      <c r="F891" s="97"/>
      <c r="G891" s="255"/>
      <c r="H891" s="256">
        <f t="shared" si="0"/>
        <v>0</v>
      </c>
      <c r="I891" s="77"/>
      <c r="J891" s="77"/>
      <c r="K891" s="77"/>
      <c r="L891" s="77"/>
      <c r="M891" s="77"/>
      <c r="N891" s="77"/>
      <c r="O891" s="77"/>
      <c r="P891" s="77"/>
      <c r="Q891" s="77"/>
      <c r="R891" s="77"/>
      <c r="S891" s="77"/>
      <c r="T891" s="77"/>
      <c r="U891" s="77"/>
      <c r="V891" s="77"/>
      <c r="W891" s="77"/>
      <c r="X891" s="77"/>
      <c r="Y891" s="77"/>
      <c r="Z891" s="77"/>
    </row>
    <row r="892" spans="1:26" ht="12.75" hidden="1" customHeight="1">
      <c r="A892" s="251">
        <v>889</v>
      </c>
      <c r="B892" s="97"/>
      <c r="C892" s="252"/>
      <c r="D892" s="253"/>
      <c r="E892" s="253"/>
      <c r="F892" s="97"/>
      <c r="G892" s="255"/>
      <c r="H892" s="256">
        <f t="shared" si="0"/>
        <v>0</v>
      </c>
      <c r="I892" s="77"/>
      <c r="J892" s="77"/>
      <c r="K892" s="77"/>
      <c r="L892" s="77"/>
      <c r="M892" s="77"/>
      <c r="N892" s="77"/>
      <c r="O892" s="77"/>
      <c r="P892" s="77"/>
      <c r="Q892" s="77"/>
      <c r="R892" s="77"/>
      <c r="S892" s="77"/>
      <c r="T892" s="77"/>
      <c r="U892" s="77"/>
      <c r="V892" s="77"/>
      <c r="W892" s="77"/>
      <c r="X892" s="77"/>
      <c r="Y892" s="77"/>
      <c r="Z892" s="77"/>
    </row>
    <row r="893" spans="1:26" ht="12.75" hidden="1" customHeight="1">
      <c r="A893" s="251">
        <v>890</v>
      </c>
      <c r="B893" s="97"/>
      <c r="C893" s="252"/>
      <c r="D893" s="253"/>
      <c r="E893" s="253"/>
      <c r="F893" s="97"/>
      <c r="G893" s="255"/>
      <c r="H893" s="256">
        <f t="shared" si="0"/>
        <v>0</v>
      </c>
      <c r="I893" s="77"/>
      <c r="J893" s="77"/>
      <c r="K893" s="77"/>
      <c r="L893" s="77"/>
      <c r="M893" s="77"/>
      <c r="N893" s="77"/>
      <c r="O893" s="77"/>
      <c r="P893" s="77"/>
      <c r="Q893" s="77"/>
      <c r="R893" s="77"/>
      <c r="S893" s="77"/>
      <c r="T893" s="77"/>
      <c r="U893" s="77"/>
      <c r="V893" s="77"/>
      <c r="W893" s="77"/>
      <c r="X893" s="77"/>
      <c r="Y893" s="77"/>
      <c r="Z893" s="77"/>
    </row>
    <row r="894" spans="1:26" ht="12.75" hidden="1" customHeight="1">
      <c r="A894" s="251">
        <v>891</v>
      </c>
      <c r="B894" s="97"/>
      <c r="C894" s="252"/>
      <c r="D894" s="253"/>
      <c r="E894" s="253"/>
      <c r="F894" s="97"/>
      <c r="G894" s="255"/>
      <c r="H894" s="256">
        <f t="shared" si="0"/>
        <v>0</v>
      </c>
      <c r="I894" s="77"/>
      <c r="J894" s="77"/>
      <c r="K894" s="77"/>
      <c r="L894" s="77"/>
      <c r="M894" s="77"/>
      <c r="N894" s="77"/>
      <c r="O894" s="77"/>
      <c r="P894" s="77"/>
      <c r="Q894" s="77"/>
      <c r="R894" s="77"/>
      <c r="S894" s="77"/>
      <c r="T894" s="77"/>
      <c r="U894" s="77"/>
      <c r="V894" s="77"/>
      <c r="W894" s="77"/>
      <c r="X894" s="77"/>
      <c r="Y894" s="77"/>
      <c r="Z894" s="77"/>
    </row>
    <row r="895" spans="1:26" ht="12.75" hidden="1" customHeight="1">
      <c r="A895" s="251">
        <v>892</v>
      </c>
      <c r="B895" s="97"/>
      <c r="C895" s="252"/>
      <c r="D895" s="253"/>
      <c r="E895" s="253"/>
      <c r="F895" s="97"/>
      <c r="G895" s="255"/>
      <c r="H895" s="256">
        <f t="shared" si="0"/>
        <v>0</v>
      </c>
      <c r="I895" s="77"/>
      <c r="J895" s="77"/>
      <c r="K895" s="77"/>
      <c r="L895" s="77"/>
      <c r="M895" s="77"/>
      <c r="N895" s="77"/>
      <c r="O895" s="77"/>
      <c r="P895" s="77"/>
      <c r="Q895" s="77"/>
      <c r="R895" s="77"/>
      <c r="S895" s="77"/>
      <c r="T895" s="77"/>
      <c r="U895" s="77"/>
      <c r="V895" s="77"/>
      <c r="W895" s="77"/>
      <c r="X895" s="77"/>
      <c r="Y895" s="77"/>
      <c r="Z895" s="77"/>
    </row>
    <row r="896" spans="1:26" ht="12.75" hidden="1" customHeight="1">
      <c r="A896" s="251">
        <v>893</v>
      </c>
      <c r="B896" s="97"/>
      <c r="C896" s="252"/>
      <c r="D896" s="253"/>
      <c r="E896" s="253"/>
      <c r="F896" s="97"/>
      <c r="G896" s="255"/>
      <c r="H896" s="256">
        <f t="shared" si="0"/>
        <v>0</v>
      </c>
      <c r="I896" s="77"/>
      <c r="J896" s="77"/>
      <c r="K896" s="77"/>
      <c r="L896" s="77"/>
      <c r="M896" s="77"/>
      <c r="N896" s="77"/>
      <c r="O896" s="77"/>
      <c r="P896" s="77"/>
      <c r="Q896" s="77"/>
      <c r="R896" s="77"/>
      <c r="S896" s="77"/>
      <c r="T896" s="77"/>
      <c r="U896" s="77"/>
      <c r="V896" s="77"/>
      <c r="W896" s="77"/>
      <c r="X896" s="77"/>
      <c r="Y896" s="77"/>
      <c r="Z896" s="77"/>
    </row>
    <row r="897" spans="1:26" ht="12.75" hidden="1" customHeight="1">
      <c r="A897" s="251">
        <v>894</v>
      </c>
      <c r="B897" s="97"/>
      <c r="C897" s="252"/>
      <c r="D897" s="253"/>
      <c r="E897" s="253"/>
      <c r="F897" s="97"/>
      <c r="G897" s="255"/>
      <c r="H897" s="256">
        <f t="shared" si="0"/>
        <v>0</v>
      </c>
      <c r="I897" s="77"/>
      <c r="J897" s="77"/>
      <c r="K897" s="77"/>
      <c r="L897" s="77"/>
      <c r="M897" s="77"/>
      <c r="N897" s="77"/>
      <c r="O897" s="77"/>
      <c r="P897" s="77"/>
      <c r="Q897" s="77"/>
      <c r="R897" s="77"/>
      <c r="S897" s="77"/>
      <c r="T897" s="77"/>
      <c r="U897" s="77"/>
      <c r="V897" s="77"/>
      <c r="W897" s="77"/>
      <c r="X897" s="77"/>
      <c r="Y897" s="77"/>
      <c r="Z897" s="77"/>
    </row>
    <row r="898" spans="1:26" ht="12.75" hidden="1" customHeight="1">
      <c r="A898" s="251">
        <v>895</v>
      </c>
      <c r="B898" s="97"/>
      <c r="C898" s="252"/>
      <c r="D898" s="253"/>
      <c r="E898" s="253"/>
      <c r="F898" s="97"/>
      <c r="G898" s="255"/>
      <c r="H898" s="256">
        <f t="shared" si="0"/>
        <v>0</v>
      </c>
      <c r="I898" s="77"/>
      <c r="J898" s="77"/>
      <c r="K898" s="77"/>
      <c r="L898" s="77"/>
      <c r="M898" s="77"/>
      <c r="N898" s="77"/>
      <c r="O898" s="77"/>
      <c r="P898" s="77"/>
      <c r="Q898" s="77"/>
      <c r="R898" s="77"/>
      <c r="S898" s="77"/>
      <c r="T898" s="77"/>
      <c r="U898" s="77"/>
      <c r="V898" s="77"/>
      <c r="W898" s="77"/>
      <c r="X898" s="77"/>
      <c r="Y898" s="77"/>
      <c r="Z898" s="77"/>
    </row>
    <row r="899" spans="1:26" ht="12.75" hidden="1" customHeight="1">
      <c r="A899" s="251">
        <v>896</v>
      </c>
      <c r="B899" s="97"/>
      <c r="C899" s="252"/>
      <c r="D899" s="253"/>
      <c r="E899" s="253"/>
      <c r="F899" s="97"/>
      <c r="G899" s="255"/>
      <c r="H899" s="256">
        <f t="shared" si="0"/>
        <v>0</v>
      </c>
      <c r="I899" s="77"/>
      <c r="J899" s="77"/>
      <c r="K899" s="77"/>
      <c r="L899" s="77"/>
      <c r="M899" s="77"/>
      <c r="N899" s="77"/>
      <c r="O899" s="77"/>
      <c r="P899" s="77"/>
      <c r="Q899" s="77"/>
      <c r="R899" s="77"/>
      <c r="S899" s="77"/>
      <c r="T899" s="77"/>
      <c r="U899" s="77"/>
      <c r="V899" s="77"/>
      <c r="W899" s="77"/>
      <c r="X899" s="77"/>
      <c r="Y899" s="77"/>
      <c r="Z899" s="77"/>
    </row>
    <row r="900" spans="1:26" ht="12.75" hidden="1" customHeight="1">
      <c r="A900" s="251">
        <v>897</v>
      </c>
      <c r="B900" s="97"/>
      <c r="C900" s="252"/>
      <c r="D900" s="253"/>
      <c r="E900" s="253"/>
      <c r="F900" s="97"/>
      <c r="G900" s="255"/>
      <c r="H900" s="256">
        <f t="shared" si="0"/>
        <v>0</v>
      </c>
      <c r="I900" s="77"/>
      <c r="J900" s="77"/>
      <c r="K900" s="77"/>
      <c r="L900" s="77"/>
      <c r="M900" s="77"/>
      <c r="N900" s="77"/>
      <c r="O900" s="77"/>
      <c r="P900" s="77"/>
      <c r="Q900" s="77"/>
      <c r="R900" s="77"/>
      <c r="S900" s="77"/>
      <c r="T900" s="77"/>
      <c r="U900" s="77"/>
      <c r="V900" s="77"/>
      <c r="W900" s="77"/>
      <c r="X900" s="77"/>
      <c r="Y900" s="77"/>
      <c r="Z900" s="77"/>
    </row>
    <row r="901" spans="1:26" ht="12.75" hidden="1" customHeight="1">
      <c r="A901" s="251">
        <v>898</v>
      </c>
      <c r="B901" s="97"/>
      <c r="C901" s="252"/>
      <c r="D901" s="253"/>
      <c r="E901" s="253"/>
      <c r="F901" s="97"/>
      <c r="G901" s="255"/>
      <c r="H901" s="256">
        <f t="shared" si="0"/>
        <v>0</v>
      </c>
      <c r="I901" s="77"/>
      <c r="J901" s="77"/>
      <c r="K901" s="77"/>
      <c r="L901" s="77"/>
      <c r="M901" s="77"/>
      <c r="N901" s="77"/>
      <c r="O901" s="77"/>
      <c r="P901" s="77"/>
      <c r="Q901" s="77"/>
      <c r="R901" s="77"/>
      <c r="S901" s="77"/>
      <c r="T901" s="77"/>
      <c r="U901" s="77"/>
      <c r="V901" s="77"/>
      <c r="W901" s="77"/>
      <c r="X901" s="77"/>
      <c r="Y901" s="77"/>
      <c r="Z901" s="77"/>
    </row>
    <row r="902" spans="1:26" ht="12.75" hidden="1" customHeight="1">
      <c r="A902" s="251">
        <v>899</v>
      </c>
      <c r="B902" s="97"/>
      <c r="C902" s="252"/>
      <c r="D902" s="253"/>
      <c r="E902" s="253"/>
      <c r="F902" s="97"/>
      <c r="G902" s="255"/>
      <c r="H902" s="256">
        <f t="shared" si="0"/>
        <v>0</v>
      </c>
      <c r="I902" s="77"/>
      <c r="J902" s="77"/>
      <c r="K902" s="77"/>
      <c r="L902" s="77"/>
      <c r="M902" s="77"/>
      <c r="N902" s="77"/>
      <c r="O902" s="77"/>
      <c r="P902" s="77"/>
      <c r="Q902" s="77"/>
      <c r="R902" s="77"/>
      <c r="S902" s="77"/>
      <c r="T902" s="77"/>
      <c r="U902" s="77"/>
      <c r="V902" s="77"/>
      <c r="W902" s="77"/>
      <c r="X902" s="77"/>
      <c r="Y902" s="77"/>
      <c r="Z902" s="77"/>
    </row>
    <row r="903" spans="1:26" ht="12.75" hidden="1" customHeight="1">
      <c r="A903" s="251">
        <v>900</v>
      </c>
      <c r="B903" s="97"/>
      <c r="C903" s="252"/>
      <c r="D903" s="253"/>
      <c r="E903" s="253"/>
      <c r="F903" s="97"/>
      <c r="G903" s="255"/>
      <c r="H903" s="256">
        <f t="shared" si="0"/>
        <v>0</v>
      </c>
      <c r="I903" s="77"/>
      <c r="J903" s="77"/>
      <c r="K903" s="77"/>
      <c r="L903" s="77"/>
      <c r="M903" s="77"/>
      <c r="N903" s="77"/>
      <c r="O903" s="77"/>
      <c r="P903" s="77"/>
      <c r="Q903" s="77"/>
      <c r="R903" s="77"/>
      <c r="S903" s="77"/>
      <c r="T903" s="77"/>
      <c r="U903" s="77"/>
      <c r="V903" s="77"/>
      <c r="W903" s="77"/>
      <c r="X903" s="77"/>
      <c r="Y903" s="77"/>
      <c r="Z903" s="77"/>
    </row>
    <row r="904" spans="1:26" ht="12.75" hidden="1" customHeight="1">
      <c r="A904" s="251">
        <v>901</v>
      </c>
      <c r="B904" s="97"/>
      <c r="C904" s="252"/>
      <c r="D904" s="253"/>
      <c r="E904" s="253"/>
      <c r="F904" s="97"/>
      <c r="G904" s="255"/>
      <c r="H904" s="256">
        <f t="shared" si="0"/>
        <v>0</v>
      </c>
      <c r="I904" s="77"/>
      <c r="J904" s="77"/>
      <c r="K904" s="77"/>
      <c r="L904" s="77"/>
      <c r="M904" s="77"/>
      <c r="N904" s="77"/>
      <c r="O904" s="77"/>
      <c r="P904" s="77"/>
      <c r="Q904" s="77"/>
      <c r="R904" s="77"/>
      <c r="S904" s="77"/>
      <c r="T904" s="77"/>
      <c r="U904" s="77"/>
      <c r="V904" s="77"/>
      <c r="W904" s="77"/>
      <c r="X904" s="77"/>
      <c r="Y904" s="77"/>
      <c r="Z904" s="77"/>
    </row>
    <row r="905" spans="1:26" ht="12.75" hidden="1" customHeight="1">
      <c r="A905" s="251">
        <v>902</v>
      </c>
      <c r="B905" s="97"/>
      <c r="C905" s="252"/>
      <c r="D905" s="253"/>
      <c r="E905" s="253"/>
      <c r="F905" s="97"/>
      <c r="G905" s="255"/>
      <c r="H905" s="256">
        <f t="shared" si="0"/>
        <v>0</v>
      </c>
      <c r="I905" s="77"/>
      <c r="J905" s="77"/>
      <c r="K905" s="77"/>
      <c r="L905" s="77"/>
      <c r="M905" s="77"/>
      <c r="N905" s="77"/>
      <c r="O905" s="77"/>
      <c r="P905" s="77"/>
      <c r="Q905" s="77"/>
      <c r="R905" s="77"/>
      <c r="S905" s="77"/>
      <c r="T905" s="77"/>
      <c r="U905" s="77"/>
      <c r="V905" s="77"/>
      <c r="W905" s="77"/>
      <c r="X905" s="77"/>
      <c r="Y905" s="77"/>
      <c r="Z905" s="77"/>
    </row>
    <row r="906" spans="1:26" ht="12.75" hidden="1" customHeight="1">
      <c r="A906" s="251">
        <v>903</v>
      </c>
      <c r="B906" s="97"/>
      <c r="C906" s="252"/>
      <c r="D906" s="253"/>
      <c r="E906" s="253"/>
      <c r="F906" s="97"/>
      <c r="G906" s="255"/>
      <c r="H906" s="256">
        <f t="shared" si="0"/>
        <v>0</v>
      </c>
      <c r="I906" s="77"/>
      <c r="J906" s="77"/>
      <c r="K906" s="77"/>
      <c r="L906" s="77"/>
      <c r="M906" s="77"/>
      <c r="N906" s="77"/>
      <c r="O906" s="77"/>
      <c r="P906" s="77"/>
      <c r="Q906" s="77"/>
      <c r="R906" s="77"/>
      <c r="S906" s="77"/>
      <c r="T906" s="77"/>
      <c r="U906" s="77"/>
      <c r="V906" s="77"/>
      <c r="W906" s="77"/>
      <c r="X906" s="77"/>
      <c r="Y906" s="77"/>
      <c r="Z906" s="77"/>
    </row>
    <row r="907" spans="1:26" ht="12.75" hidden="1" customHeight="1">
      <c r="A907" s="251">
        <v>904</v>
      </c>
      <c r="B907" s="97"/>
      <c r="C907" s="252"/>
      <c r="D907" s="253"/>
      <c r="E907" s="253"/>
      <c r="F907" s="97"/>
      <c r="G907" s="255"/>
      <c r="H907" s="256">
        <f t="shared" si="0"/>
        <v>0</v>
      </c>
      <c r="I907" s="77"/>
      <c r="J907" s="77"/>
      <c r="K907" s="77"/>
      <c r="L907" s="77"/>
      <c r="M907" s="77"/>
      <c r="N907" s="77"/>
      <c r="O907" s="77"/>
      <c r="P907" s="77"/>
      <c r="Q907" s="77"/>
      <c r="R907" s="77"/>
      <c r="S907" s="77"/>
      <c r="T907" s="77"/>
      <c r="U907" s="77"/>
      <c r="V907" s="77"/>
      <c r="W907" s="77"/>
      <c r="X907" s="77"/>
      <c r="Y907" s="77"/>
      <c r="Z907" s="77"/>
    </row>
    <row r="908" spans="1:26" ht="12.75" hidden="1" customHeight="1">
      <c r="A908" s="251">
        <v>905</v>
      </c>
      <c r="B908" s="97"/>
      <c r="C908" s="252"/>
      <c r="D908" s="253"/>
      <c r="E908" s="253"/>
      <c r="F908" s="97"/>
      <c r="G908" s="255"/>
      <c r="H908" s="256">
        <f t="shared" si="0"/>
        <v>0</v>
      </c>
      <c r="I908" s="77"/>
      <c r="J908" s="77"/>
      <c r="K908" s="77"/>
      <c r="L908" s="77"/>
      <c r="M908" s="77"/>
      <c r="N908" s="77"/>
      <c r="O908" s="77"/>
      <c r="P908" s="77"/>
      <c r="Q908" s="77"/>
      <c r="R908" s="77"/>
      <c r="S908" s="77"/>
      <c r="T908" s="77"/>
      <c r="U908" s="77"/>
      <c r="V908" s="77"/>
      <c r="W908" s="77"/>
      <c r="X908" s="77"/>
      <c r="Y908" s="77"/>
      <c r="Z908" s="77"/>
    </row>
    <row r="909" spans="1:26" ht="12.75" hidden="1" customHeight="1">
      <c r="A909" s="251">
        <v>906</v>
      </c>
      <c r="B909" s="97"/>
      <c r="C909" s="252"/>
      <c r="D909" s="253"/>
      <c r="E909" s="253"/>
      <c r="F909" s="97"/>
      <c r="G909" s="255"/>
      <c r="H909" s="256">
        <f t="shared" si="0"/>
        <v>0</v>
      </c>
      <c r="I909" s="77"/>
      <c r="J909" s="77"/>
      <c r="K909" s="77"/>
      <c r="L909" s="77"/>
      <c r="M909" s="77"/>
      <c r="N909" s="77"/>
      <c r="O909" s="77"/>
      <c r="P909" s="77"/>
      <c r="Q909" s="77"/>
      <c r="R909" s="77"/>
      <c r="S909" s="77"/>
      <c r="T909" s="77"/>
      <c r="U909" s="77"/>
      <c r="V909" s="77"/>
      <c r="W909" s="77"/>
      <c r="X909" s="77"/>
      <c r="Y909" s="77"/>
      <c r="Z909" s="77"/>
    </row>
    <row r="910" spans="1:26" ht="12.75" hidden="1" customHeight="1">
      <c r="A910" s="251">
        <v>907</v>
      </c>
      <c r="B910" s="97"/>
      <c r="C910" s="252"/>
      <c r="D910" s="253"/>
      <c r="E910" s="253"/>
      <c r="F910" s="97"/>
      <c r="G910" s="255"/>
      <c r="H910" s="256">
        <f t="shared" si="0"/>
        <v>0</v>
      </c>
      <c r="I910" s="77"/>
      <c r="J910" s="77"/>
      <c r="K910" s="77"/>
      <c r="L910" s="77"/>
      <c r="M910" s="77"/>
      <c r="N910" s="77"/>
      <c r="O910" s="77"/>
      <c r="P910" s="77"/>
      <c r="Q910" s="77"/>
      <c r="R910" s="77"/>
      <c r="S910" s="77"/>
      <c r="T910" s="77"/>
      <c r="U910" s="77"/>
      <c r="V910" s="77"/>
      <c r="W910" s="77"/>
      <c r="X910" s="77"/>
      <c r="Y910" s="77"/>
      <c r="Z910" s="77"/>
    </row>
    <row r="911" spans="1:26" ht="12.75" hidden="1" customHeight="1">
      <c r="A911" s="251">
        <v>908</v>
      </c>
      <c r="B911" s="97"/>
      <c r="C911" s="252"/>
      <c r="D911" s="253"/>
      <c r="E911" s="253"/>
      <c r="F911" s="97"/>
      <c r="G911" s="255"/>
      <c r="H911" s="256">
        <f t="shared" si="0"/>
        <v>0</v>
      </c>
      <c r="I911" s="77"/>
      <c r="J911" s="77"/>
      <c r="K911" s="77"/>
      <c r="L911" s="77"/>
      <c r="M911" s="77"/>
      <c r="N911" s="77"/>
      <c r="O911" s="77"/>
      <c r="P911" s="77"/>
      <c r="Q911" s="77"/>
      <c r="R911" s="77"/>
      <c r="S911" s="77"/>
      <c r="T911" s="77"/>
      <c r="U911" s="77"/>
      <c r="V911" s="77"/>
      <c r="W911" s="77"/>
      <c r="X911" s="77"/>
      <c r="Y911" s="77"/>
      <c r="Z911" s="77"/>
    </row>
    <row r="912" spans="1:26" ht="12.75" hidden="1" customHeight="1">
      <c r="A912" s="251">
        <v>909</v>
      </c>
      <c r="B912" s="97"/>
      <c r="C912" s="252"/>
      <c r="D912" s="253"/>
      <c r="E912" s="253"/>
      <c r="F912" s="97"/>
      <c r="G912" s="255"/>
      <c r="H912" s="256">
        <f t="shared" si="0"/>
        <v>0</v>
      </c>
      <c r="I912" s="77"/>
      <c r="J912" s="77"/>
      <c r="K912" s="77"/>
      <c r="L912" s="77"/>
      <c r="M912" s="77"/>
      <c r="N912" s="77"/>
      <c r="O912" s="77"/>
      <c r="P912" s="77"/>
      <c r="Q912" s="77"/>
      <c r="R912" s="77"/>
      <c r="S912" s="77"/>
      <c r="T912" s="77"/>
      <c r="U912" s="77"/>
      <c r="V912" s="77"/>
      <c r="W912" s="77"/>
      <c r="X912" s="77"/>
      <c r="Y912" s="77"/>
      <c r="Z912" s="77"/>
    </row>
    <row r="913" spans="1:26" ht="12.75" hidden="1" customHeight="1">
      <c r="A913" s="251">
        <v>910</v>
      </c>
      <c r="B913" s="97"/>
      <c r="C913" s="252"/>
      <c r="D913" s="253"/>
      <c r="E913" s="253"/>
      <c r="F913" s="97"/>
      <c r="G913" s="255"/>
      <c r="H913" s="256">
        <f t="shared" si="0"/>
        <v>0</v>
      </c>
      <c r="I913" s="77"/>
      <c r="J913" s="77"/>
      <c r="K913" s="77"/>
      <c r="L913" s="77"/>
      <c r="M913" s="77"/>
      <c r="N913" s="77"/>
      <c r="O913" s="77"/>
      <c r="P913" s="77"/>
      <c r="Q913" s="77"/>
      <c r="R913" s="77"/>
      <c r="S913" s="77"/>
      <c r="T913" s="77"/>
      <c r="U913" s="77"/>
      <c r="V913" s="77"/>
      <c r="W913" s="77"/>
      <c r="X913" s="77"/>
      <c r="Y913" s="77"/>
      <c r="Z913" s="77"/>
    </row>
    <row r="914" spans="1:26" ht="12.75" hidden="1" customHeight="1">
      <c r="A914" s="251">
        <v>911</v>
      </c>
      <c r="B914" s="97"/>
      <c r="C914" s="252"/>
      <c r="D914" s="253"/>
      <c r="E914" s="253"/>
      <c r="F914" s="97"/>
      <c r="G914" s="255"/>
      <c r="H914" s="256">
        <f t="shared" si="0"/>
        <v>0</v>
      </c>
      <c r="I914" s="77"/>
      <c r="J914" s="77"/>
      <c r="K914" s="77"/>
      <c r="L914" s="77"/>
      <c r="M914" s="77"/>
      <c r="N914" s="77"/>
      <c r="O914" s="77"/>
      <c r="P914" s="77"/>
      <c r="Q914" s="77"/>
      <c r="R914" s="77"/>
      <c r="S914" s="77"/>
      <c r="T914" s="77"/>
      <c r="U914" s="77"/>
      <c r="V914" s="77"/>
      <c r="W914" s="77"/>
      <c r="X914" s="77"/>
      <c r="Y914" s="77"/>
      <c r="Z914" s="77"/>
    </row>
    <row r="915" spans="1:26" ht="12.75" hidden="1" customHeight="1">
      <c r="A915" s="251">
        <v>912</v>
      </c>
      <c r="B915" s="97"/>
      <c r="C915" s="252"/>
      <c r="D915" s="253"/>
      <c r="E915" s="253"/>
      <c r="F915" s="97"/>
      <c r="G915" s="255"/>
      <c r="H915" s="256">
        <f t="shared" si="0"/>
        <v>0</v>
      </c>
      <c r="I915" s="77"/>
      <c r="J915" s="77"/>
      <c r="K915" s="77"/>
      <c r="L915" s="77"/>
      <c r="M915" s="77"/>
      <c r="N915" s="77"/>
      <c r="O915" s="77"/>
      <c r="P915" s="77"/>
      <c r="Q915" s="77"/>
      <c r="R915" s="77"/>
      <c r="S915" s="77"/>
      <c r="T915" s="77"/>
      <c r="U915" s="77"/>
      <c r="V915" s="77"/>
      <c r="W915" s="77"/>
      <c r="X915" s="77"/>
      <c r="Y915" s="77"/>
      <c r="Z915" s="77"/>
    </row>
    <row r="916" spans="1:26" ht="12.75" hidden="1" customHeight="1">
      <c r="A916" s="251">
        <v>913</v>
      </c>
      <c r="B916" s="97"/>
      <c r="C916" s="252"/>
      <c r="D916" s="253"/>
      <c r="E916" s="253"/>
      <c r="F916" s="97"/>
      <c r="G916" s="255"/>
      <c r="H916" s="256">
        <f t="shared" si="0"/>
        <v>0</v>
      </c>
      <c r="I916" s="77"/>
      <c r="J916" s="77"/>
      <c r="K916" s="77"/>
      <c r="L916" s="77"/>
      <c r="M916" s="77"/>
      <c r="N916" s="77"/>
      <c r="O916" s="77"/>
      <c r="P916" s="77"/>
      <c r="Q916" s="77"/>
      <c r="R916" s="77"/>
      <c r="S916" s="77"/>
      <c r="T916" s="77"/>
      <c r="U916" s="77"/>
      <c r="V916" s="77"/>
      <c r="W916" s="77"/>
      <c r="X916" s="77"/>
      <c r="Y916" s="77"/>
      <c r="Z916" s="77"/>
    </row>
    <row r="917" spans="1:26" ht="12.75" hidden="1" customHeight="1">
      <c r="A917" s="251">
        <v>914</v>
      </c>
      <c r="B917" s="97"/>
      <c r="C917" s="252"/>
      <c r="D917" s="253"/>
      <c r="E917" s="253"/>
      <c r="F917" s="97"/>
      <c r="G917" s="255"/>
      <c r="H917" s="256">
        <f t="shared" si="0"/>
        <v>0</v>
      </c>
      <c r="I917" s="77"/>
      <c r="J917" s="77"/>
      <c r="K917" s="77"/>
      <c r="L917" s="77"/>
      <c r="M917" s="77"/>
      <c r="N917" s="77"/>
      <c r="O917" s="77"/>
      <c r="P917" s="77"/>
      <c r="Q917" s="77"/>
      <c r="R917" s="77"/>
      <c r="S917" s="77"/>
      <c r="T917" s="77"/>
      <c r="U917" s="77"/>
      <c r="V917" s="77"/>
      <c r="W917" s="77"/>
      <c r="X917" s="77"/>
      <c r="Y917" s="77"/>
      <c r="Z917" s="77"/>
    </row>
    <row r="918" spans="1:26" ht="12.75" hidden="1" customHeight="1">
      <c r="A918" s="251">
        <v>915</v>
      </c>
      <c r="B918" s="97"/>
      <c r="C918" s="252"/>
      <c r="D918" s="253"/>
      <c r="E918" s="253"/>
      <c r="F918" s="97"/>
      <c r="G918" s="255"/>
      <c r="H918" s="256">
        <f t="shared" si="0"/>
        <v>0</v>
      </c>
      <c r="I918" s="77"/>
      <c r="J918" s="77"/>
      <c r="K918" s="77"/>
      <c r="L918" s="77"/>
      <c r="M918" s="77"/>
      <c r="N918" s="77"/>
      <c r="O918" s="77"/>
      <c r="P918" s="77"/>
      <c r="Q918" s="77"/>
      <c r="R918" s="77"/>
      <c r="S918" s="77"/>
      <c r="T918" s="77"/>
      <c r="U918" s="77"/>
      <c r="V918" s="77"/>
      <c r="W918" s="77"/>
      <c r="X918" s="77"/>
      <c r="Y918" s="77"/>
      <c r="Z918" s="77"/>
    </row>
    <row r="919" spans="1:26" ht="12.75" hidden="1" customHeight="1">
      <c r="A919" s="251">
        <v>916</v>
      </c>
      <c r="B919" s="97"/>
      <c r="C919" s="252"/>
      <c r="D919" s="253"/>
      <c r="E919" s="253"/>
      <c r="F919" s="97"/>
      <c r="G919" s="255"/>
      <c r="H919" s="256">
        <f t="shared" si="0"/>
        <v>0</v>
      </c>
      <c r="I919" s="77"/>
      <c r="J919" s="77"/>
      <c r="K919" s="77"/>
      <c r="L919" s="77"/>
      <c r="M919" s="77"/>
      <c r="N919" s="77"/>
      <c r="O919" s="77"/>
      <c r="P919" s="77"/>
      <c r="Q919" s="77"/>
      <c r="R919" s="77"/>
      <c r="S919" s="77"/>
      <c r="T919" s="77"/>
      <c r="U919" s="77"/>
      <c r="V919" s="77"/>
      <c r="W919" s="77"/>
      <c r="X919" s="77"/>
      <c r="Y919" s="77"/>
      <c r="Z919" s="77"/>
    </row>
    <row r="920" spans="1:26" ht="12.75" hidden="1" customHeight="1">
      <c r="A920" s="251">
        <v>917</v>
      </c>
      <c r="B920" s="97"/>
      <c r="C920" s="252"/>
      <c r="D920" s="253"/>
      <c r="E920" s="253"/>
      <c r="F920" s="97"/>
      <c r="G920" s="255"/>
      <c r="H920" s="256">
        <f t="shared" si="0"/>
        <v>0</v>
      </c>
      <c r="I920" s="77"/>
      <c r="J920" s="77"/>
      <c r="K920" s="77"/>
      <c r="L920" s="77"/>
      <c r="M920" s="77"/>
      <c r="N920" s="77"/>
      <c r="O920" s="77"/>
      <c r="P920" s="77"/>
      <c r="Q920" s="77"/>
      <c r="R920" s="77"/>
      <c r="S920" s="77"/>
      <c r="T920" s="77"/>
      <c r="U920" s="77"/>
      <c r="V920" s="77"/>
      <c r="W920" s="77"/>
      <c r="X920" s="77"/>
      <c r="Y920" s="77"/>
      <c r="Z920" s="77"/>
    </row>
    <row r="921" spans="1:26" ht="12.75" hidden="1" customHeight="1">
      <c r="A921" s="251">
        <v>918</v>
      </c>
      <c r="B921" s="97"/>
      <c r="C921" s="252"/>
      <c r="D921" s="253"/>
      <c r="E921" s="253"/>
      <c r="F921" s="97"/>
      <c r="G921" s="255"/>
      <c r="H921" s="256">
        <f t="shared" si="0"/>
        <v>0</v>
      </c>
      <c r="I921" s="77"/>
      <c r="J921" s="77"/>
      <c r="K921" s="77"/>
      <c r="L921" s="77"/>
      <c r="M921" s="77"/>
      <c r="N921" s="77"/>
      <c r="O921" s="77"/>
      <c r="P921" s="77"/>
      <c r="Q921" s="77"/>
      <c r="R921" s="77"/>
      <c r="S921" s="77"/>
      <c r="T921" s="77"/>
      <c r="U921" s="77"/>
      <c r="V921" s="77"/>
      <c r="W921" s="77"/>
      <c r="X921" s="77"/>
      <c r="Y921" s="77"/>
      <c r="Z921" s="77"/>
    </row>
    <row r="922" spans="1:26" ht="12.75" hidden="1" customHeight="1">
      <c r="A922" s="251">
        <v>919</v>
      </c>
      <c r="B922" s="97"/>
      <c r="C922" s="252"/>
      <c r="D922" s="253"/>
      <c r="E922" s="253"/>
      <c r="F922" s="97"/>
      <c r="G922" s="255"/>
      <c r="H922" s="256">
        <f t="shared" si="0"/>
        <v>0</v>
      </c>
      <c r="I922" s="77"/>
      <c r="J922" s="77"/>
      <c r="K922" s="77"/>
      <c r="L922" s="77"/>
      <c r="M922" s="77"/>
      <c r="N922" s="77"/>
      <c r="O922" s="77"/>
      <c r="P922" s="77"/>
      <c r="Q922" s="77"/>
      <c r="R922" s="77"/>
      <c r="S922" s="77"/>
      <c r="T922" s="77"/>
      <c r="U922" s="77"/>
      <c r="V922" s="77"/>
      <c r="W922" s="77"/>
      <c r="X922" s="77"/>
      <c r="Y922" s="77"/>
      <c r="Z922" s="77"/>
    </row>
    <row r="923" spans="1:26" ht="12.75" hidden="1" customHeight="1">
      <c r="A923" s="251">
        <v>920</v>
      </c>
      <c r="B923" s="97"/>
      <c r="C923" s="252"/>
      <c r="D923" s="253"/>
      <c r="E923" s="253"/>
      <c r="F923" s="97"/>
      <c r="G923" s="255"/>
      <c r="H923" s="256">
        <f t="shared" si="0"/>
        <v>0</v>
      </c>
      <c r="I923" s="77"/>
      <c r="J923" s="77"/>
      <c r="K923" s="77"/>
      <c r="L923" s="77"/>
      <c r="M923" s="77"/>
      <c r="N923" s="77"/>
      <c r="O923" s="77"/>
      <c r="P923" s="77"/>
      <c r="Q923" s="77"/>
      <c r="R923" s="77"/>
      <c r="S923" s="77"/>
      <c r="T923" s="77"/>
      <c r="U923" s="77"/>
      <c r="V923" s="77"/>
      <c r="W923" s="77"/>
      <c r="X923" s="77"/>
      <c r="Y923" s="77"/>
      <c r="Z923" s="77"/>
    </row>
    <row r="924" spans="1:26" ht="12.75" hidden="1" customHeight="1">
      <c r="A924" s="251">
        <v>921</v>
      </c>
      <c r="B924" s="97"/>
      <c r="C924" s="252"/>
      <c r="D924" s="253"/>
      <c r="E924" s="253"/>
      <c r="F924" s="97"/>
      <c r="G924" s="255"/>
      <c r="H924" s="256">
        <f t="shared" si="0"/>
        <v>0</v>
      </c>
      <c r="I924" s="77"/>
      <c r="J924" s="77"/>
      <c r="K924" s="77"/>
      <c r="L924" s="77"/>
      <c r="M924" s="77"/>
      <c r="N924" s="77"/>
      <c r="O924" s="77"/>
      <c r="P924" s="77"/>
      <c r="Q924" s="77"/>
      <c r="R924" s="77"/>
      <c r="S924" s="77"/>
      <c r="T924" s="77"/>
      <c r="U924" s="77"/>
      <c r="V924" s="77"/>
      <c r="W924" s="77"/>
      <c r="X924" s="77"/>
      <c r="Y924" s="77"/>
      <c r="Z924" s="77"/>
    </row>
    <row r="925" spans="1:26" ht="12.75" hidden="1" customHeight="1">
      <c r="A925" s="251">
        <v>922</v>
      </c>
      <c r="B925" s="97"/>
      <c r="C925" s="252"/>
      <c r="D925" s="253"/>
      <c r="E925" s="253"/>
      <c r="F925" s="97"/>
      <c r="G925" s="255"/>
      <c r="H925" s="256">
        <f t="shared" si="0"/>
        <v>0</v>
      </c>
      <c r="I925" s="77"/>
      <c r="J925" s="77"/>
      <c r="K925" s="77"/>
      <c r="L925" s="77"/>
      <c r="M925" s="77"/>
      <c r="N925" s="77"/>
      <c r="O925" s="77"/>
      <c r="P925" s="77"/>
      <c r="Q925" s="77"/>
      <c r="R925" s="77"/>
      <c r="S925" s="77"/>
      <c r="T925" s="77"/>
      <c r="U925" s="77"/>
      <c r="V925" s="77"/>
      <c r="W925" s="77"/>
      <c r="X925" s="77"/>
      <c r="Y925" s="77"/>
      <c r="Z925" s="77"/>
    </row>
    <row r="926" spans="1:26" ht="12.75" hidden="1" customHeight="1">
      <c r="A926" s="251">
        <v>923</v>
      </c>
      <c r="B926" s="97"/>
      <c r="C926" s="252"/>
      <c r="D926" s="253"/>
      <c r="E926" s="253"/>
      <c r="F926" s="97"/>
      <c r="G926" s="255"/>
      <c r="H926" s="256">
        <f t="shared" si="0"/>
        <v>0</v>
      </c>
      <c r="I926" s="77"/>
      <c r="J926" s="77"/>
      <c r="K926" s="77"/>
      <c r="L926" s="77"/>
      <c r="M926" s="77"/>
      <c r="N926" s="77"/>
      <c r="O926" s="77"/>
      <c r="P926" s="77"/>
      <c r="Q926" s="77"/>
      <c r="R926" s="77"/>
      <c r="S926" s="77"/>
      <c r="T926" s="77"/>
      <c r="U926" s="77"/>
      <c r="V926" s="77"/>
      <c r="W926" s="77"/>
      <c r="X926" s="77"/>
      <c r="Y926" s="77"/>
      <c r="Z926" s="77"/>
    </row>
    <row r="927" spans="1:26" ht="12.75" hidden="1" customHeight="1">
      <c r="A927" s="251">
        <v>924</v>
      </c>
      <c r="B927" s="97"/>
      <c r="C927" s="252"/>
      <c r="D927" s="253"/>
      <c r="E927" s="253"/>
      <c r="F927" s="97"/>
      <c r="G927" s="255"/>
      <c r="H927" s="256">
        <f t="shared" si="0"/>
        <v>0</v>
      </c>
      <c r="I927" s="77"/>
      <c r="J927" s="77"/>
      <c r="K927" s="77"/>
      <c r="L927" s="77"/>
      <c r="M927" s="77"/>
      <c r="N927" s="77"/>
      <c r="O927" s="77"/>
      <c r="P927" s="77"/>
      <c r="Q927" s="77"/>
      <c r="R927" s="77"/>
      <c r="S927" s="77"/>
      <c r="T927" s="77"/>
      <c r="U927" s="77"/>
      <c r="V927" s="77"/>
      <c r="W927" s="77"/>
      <c r="X927" s="77"/>
      <c r="Y927" s="77"/>
      <c r="Z927" s="77"/>
    </row>
    <row r="928" spans="1:26" ht="12.75" hidden="1" customHeight="1">
      <c r="A928" s="251">
        <v>925</v>
      </c>
      <c r="B928" s="97"/>
      <c r="C928" s="252"/>
      <c r="D928" s="253"/>
      <c r="E928" s="253"/>
      <c r="F928" s="97"/>
      <c r="G928" s="255"/>
      <c r="H928" s="256">
        <f t="shared" si="0"/>
        <v>0</v>
      </c>
      <c r="I928" s="77"/>
      <c r="J928" s="77"/>
      <c r="K928" s="77"/>
      <c r="L928" s="77"/>
      <c r="M928" s="77"/>
      <c r="N928" s="77"/>
      <c r="O928" s="77"/>
      <c r="P928" s="77"/>
      <c r="Q928" s="77"/>
      <c r="R928" s="77"/>
      <c r="S928" s="77"/>
      <c r="T928" s="77"/>
      <c r="U928" s="77"/>
      <c r="V928" s="77"/>
      <c r="W928" s="77"/>
      <c r="X928" s="77"/>
      <c r="Y928" s="77"/>
      <c r="Z928" s="77"/>
    </row>
    <row r="929" spans="1:26" ht="12.75" hidden="1" customHeight="1">
      <c r="A929" s="251">
        <v>926</v>
      </c>
      <c r="B929" s="97"/>
      <c r="C929" s="252"/>
      <c r="D929" s="253"/>
      <c r="E929" s="253"/>
      <c r="F929" s="97"/>
      <c r="G929" s="255"/>
      <c r="H929" s="256">
        <f t="shared" si="0"/>
        <v>0</v>
      </c>
      <c r="I929" s="77"/>
      <c r="J929" s="77"/>
      <c r="K929" s="77"/>
      <c r="L929" s="77"/>
      <c r="M929" s="77"/>
      <c r="N929" s="77"/>
      <c r="O929" s="77"/>
      <c r="P929" s="77"/>
      <c r="Q929" s="77"/>
      <c r="R929" s="77"/>
      <c r="S929" s="77"/>
      <c r="T929" s="77"/>
      <c r="U929" s="77"/>
      <c r="V929" s="77"/>
      <c r="W929" s="77"/>
      <c r="X929" s="77"/>
      <c r="Y929" s="77"/>
      <c r="Z929" s="77"/>
    </row>
    <row r="930" spans="1:26" ht="12.75" hidden="1" customHeight="1">
      <c r="A930" s="251">
        <v>927</v>
      </c>
      <c r="B930" s="97"/>
      <c r="C930" s="252"/>
      <c r="D930" s="253"/>
      <c r="E930" s="253"/>
      <c r="F930" s="97"/>
      <c r="G930" s="255"/>
      <c r="H930" s="256">
        <f t="shared" si="0"/>
        <v>0</v>
      </c>
      <c r="I930" s="77"/>
      <c r="J930" s="77"/>
      <c r="K930" s="77"/>
      <c r="L930" s="77"/>
      <c r="M930" s="77"/>
      <c r="N930" s="77"/>
      <c r="O930" s="77"/>
      <c r="P930" s="77"/>
      <c r="Q930" s="77"/>
      <c r="R930" s="77"/>
      <c r="S930" s="77"/>
      <c r="T930" s="77"/>
      <c r="U930" s="77"/>
      <c r="V930" s="77"/>
      <c r="W930" s="77"/>
      <c r="X930" s="77"/>
      <c r="Y930" s="77"/>
      <c r="Z930" s="77"/>
    </row>
    <row r="931" spans="1:26" ht="12.75" hidden="1" customHeight="1">
      <c r="A931" s="251">
        <v>928</v>
      </c>
      <c r="B931" s="97"/>
      <c r="C931" s="252"/>
      <c r="D931" s="253"/>
      <c r="E931" s="253"/>
      <c r="F931" s="97"/>
      <c r="G931" s="255"/>
      <c r="H931" s="256">
        <f t="shared" si="0"/>
        <v>0</v>
      </c>
      <c r="I931" s="77"/>
      <c r="J931" s="77"/>
      <c r="K931" s="77"/>
      <c r="L931" s="77"/>
      <c r="M931" s="77"/>
      <c r="N931" s="77"/>
      <c r="O931" s="77"/>
      <c r="P931" s="77"/>
      <c r="Q931" s="77"/>
      <c r="R931" s="77"/>
      <c r="S931" s="77"/>
      <c r="T931" s="77"/>
      <c r="U931" s="77"/>
      <c r="V931" s="77"/>
      <c r="W931" s="77"/>
      <c r="X931" s="77"/>
      <c r="Y931" s="77"/>
      <c r="Z931" s="77"/>
    </row>
    <row r="932" spans="1:26" ht="12.75" hidden="1" customHeight="1">
      <c r="A932" s="251">
        <v>929</v>
      </c>
      <c r="B932" s="97"/>
      <c r="C932" s="252"/>
      <c r="D932" s="253"/>
      <c r="E932" s="253"/>
      <c r="F932" s="97"/>
      <c r="G932" s="255"/>
      <c r="H932" s="256">
        <f t="shared" si="0"/>
        <v>0</v>
      </c>
      <c r="I932" s="77"/>
      <c r="J932" s="77"/>
      <c r="K932" s="77"/>
      <c r="L932" s="77"/>
      <c r="M932" s="77"/>
      <c r="N932" s="77"/>
      <c r="O932" s="77"/>
      <c r="P932" s="77"/>
      <c r="Q932" s="77"/>
      <c r="R932" s="77"/>
      <c r="S932" s="77"/>
      <c r="T932" s="77"/>
      <c r="U932" s="77"/>
      <c r="V932" s="77"/>
      <c r="W932" s="77"/>
      <c r="X932" s="77"/>
      <c r="Y932" s="77"/>
      <c r="Z932" s="77"/>
    </row>
    <row r="933" spans="1:26" ht="12.75" hidden="1" customHeight="1">
      <c r="A933" s="251">
        <v>930</v>
      </c>
      <c r="B933" s="97"/>
      <c r="C933" s="252"/>
      <c r="D933" s="253"/>
      <c r="E933" s="253"/>
      <c r="F933" s="97"/>
      <c r="G933" s="255"/>
      <c r="H933" s="256">
        <f t="shared" si="0"/>
        <v>0</v>
      </c>
      <c r="I933" s="77"/>
      <c r="J933" s="77"/>
      <c r="K933" s="77"/>
      <c r="L933" s="77"/>
      <c r="M933" s="77"/>
      <c r="N933" s="77"/>
      <c r="O933" s="77"/>
      <c r="P933" s="77"/>
      <c r="Q933" s="77"/>
      <c r="R933" s="77"/>
      <c r="S933" s="77"/>
      <c r="T933" s="77"/>
      <c r="U933" s="77"/>
      <c r="V933" s="77"/>
      <c r="W933" s="77"/>
      <c r="X933" s="77"/>
      <c r="Y933" s="77"/>
      <c r="Z933" s="77"/>
    </row>
    <row r="934" spans="1:26" ht="12.75" hidden="1" customHeight="1">
      <c r="A934" s="251">
        <v>931</v>
      </c>
      <c r="B934" s="97"/>
      <c r="C934" s="252"/>
      <c r="D934" s="253"/>
      <c r="E934" s="253"/>
      <c r="F934" s="97"/>
      <c r="G934" s="255"/>
      <c r="H934" s="256">
        <f t="shared" si="0"/>
        <v>0</v>
      </c>
      <c r="I934" s="77"/>
      <c r="J934" s="77"/>
      <c r="K934" s="77"/>
      <c r="L934" s="77"/>
      <c r="M934" s="77"/>
      <c r="N934" s="77"/>
      <c r="O934" s="77"/>
      <c r="P934" s="77"/>
      <c r="Q934" s="77"/>
      <c r="R934" s="77"/>
      <c r="S934" s="77"/>
      <c r="T934" s="77"/>
      <c r="U934" s="77"/>
      <c r="V934" s="77"/>
      <c r="W934" s="77"/>
      <c r="X934" s="77"/>
      <c r="Y934" s="77"/>
      <c r="Z934" s="77"/>
    </row>
    <row r="935" spans="1:26" ht="12.75" hidden="1" customHeight="1">
      <c r="A935" s="251">
        <v>932</v>
      </c>
      <c r="B935" s="97"/>
      <c r="C935" s="252"/>
      <c r="D935" s="253"/>
      <c r="E935" s="253"/>
      <c r="F935" s="97"/>
      <c r="G935" s="255"/>
      <c r="H935" s="256">
        <f t="shared" si="0"/>
        <v>0</v>
      </c>
      <c r="I935" s="77"/>
      <c r="J935" s="77"/>
      <c r="K935" s="77"/>
      <c r="L935" s="77"/>
      <c r="M935" s="77"/>
      <c r="N935" s="77"/>
      <c r="O935" s="77"/>
      <c r="P935" s="77"/>
      <c r="Q935" s="77"/>
      <c r="R935" s="77"/>
      <c r="S935" s="77"/>
      <c r="T935" s="77"/>
      <c r="U935" s="77"/>
      <c r="V935" s="77"/>
      <c r="W935" s="77"/>
      <c r="X935" s="77"/>
      <c r="Y935" s="77"/>
      <c r="Z935" s="77"/>
    </row>
    <row r="936" spans="1:26" ht="12.75" hidden="1" customHeight="1">
      <c r="A936" s="251">
        <v>933</v>
      </c>
      <c r="B936" s="97"/>
      <c r="C936" s="252"/>
      <c r="D936" s="253"/>
      <c r="E936" s="253"/>
      <c r="F936" s="97"/>
      <c r="G936" s="255"/>
      <c r="H936" s="256">
        <f t="shared" si="0"/>
        <v>0</v>
      </c>
      <c r="I936" s="77"/>
      <c r="J936" s="77"/>
      <c r="K936" s="77"/>
      <c r="L936" s="77"/>
      <c r="M936" s="77"/>
      <c r="N936" s="77"/>
      <c r="O936" s="77"/>
      <c r="P936" s="77"/>
      <c r="Q936" s="77"/>
      <c r="R936" s="77"/>
      <c r="S936" s="77"/>
      <c r="T936" s="77"/>
      <c r="U936" s="77"/>
      <c r="V936" s="77"/>
      <c r="W936" s="77"/>
      <c r="X936" s="77"/>
      <c r="Y936" s="77"/>
      <c r="Z936" s="77"/>
    </row>
    <row r="937" spans="1:26" ht="12.75" hidden="1" customHeight="1">
      <c r="A937" s="251">
        <v>934</v>
      </c>
      <c r="B937" s="97"/>
      <c r="C937" s="252"/>
      <c r="D937" s="253"/>
      <c r="E937" s="253"/>
      <c r="F937" s="97"/>
      <c r="G937" s="255"/>
      <c r="H937" s="256">
        <f t="shared" si="0"/>
        <v>0</v>
      </c>
      <c r="I937" s="77"/>
      <c r="J937" s="77"/>
      <c r="K937" s="77"/>
      <c r="L937" s="77"/>
      <c r="M937" s="77"/>
      <c r="N937" s="77"/>
      <c r="O937" s="77"/>
      <c r="P937" s="77"/>
      <c r="Q937" s="77"/>
      <c r="R937" s="77"/>
      <c r="S937" s="77"/>
      <c r="T937" s="77"/>
      <c r="U937" s="77"/>
      <c r="V937" s="77"/>
      <c r="W937" s="77"/>
      <c r="X937" s="77"/>
      <c r="Y937" s="77"/>
      <c r="Z937" s="77"/>
    </row>
    <row r="938" spans="1:26" ht="12.75" hidden="1" customHeight="1">
      <c r="A938" s="251">
        <v>935</v>
      </c>
      <c r="B938" s="97"/>
      <c r="C938" s="252"/>
      <c r="D938" s="253"/>
      <c r="E938" s="253"/>
      <c r="F938" s="97"/>
      <c r="G938" s="255"/>
      <c r="H938" s="256">
        <f t="shared" si="0"/>
        <v>0</v>
      </c>
      <c r="I938" s="77"/>
      <c r="J938" s="77"/>
      <c r="K938" s="77"/>
      <c r="L938" s="77"/>
      <c r="M938" s="77"/>
      <c r="N938" s="77"/>
      <c r="O938" s="77"/>
      <c r="P938" s="77"/>
      <c r="Q938" s="77"/>
      <c r="R938" s="77"/>
      <c r="S938" s="77"/>
      <c r="T938" s="77"/>
      <c r="U938" s="77"/>
      <c r="V938" s="77"/>
      <c r="W938" s="77"/>
      <c r="X938" s="77"/>
      <c r="Y938" s="77"/>
      <c r="Z938" s="77"/>
    </row>
    <row r="939" spans="1:26" ht="12.75" hidden="1" customHeight="1">
      <c r="A939" s="251">
        <v>936</v>
      </c>
      <c r="B939" s="97"/>
      <c r="C939" s="252"/>
      <c r="D939" s="253"/>
      <c r="E939" s="253"/>
      <c r="F939" s="97"/>
      <c r="G939" s="255"/>
      <c r="H939" s="256">
        <f t="shared" si="0"/>
        <v>0</v>
      </c>
      <c r="I939" s="77"/>
      <c r="J939" s="77"/>
      <c r="K939" s="77"/>
      <c r="L939" s="77"/>
      <c r="M939" s="77"/>
      <c r="N939" s="77"/>
      <c r="O939" s="77"/>
      <c r="P939" s="77"/>
      <c r="Q939" s="77"/>
      <c r="R939" s="77"/>
      <c r="S939" s="77"/>
      <c r="T939" s="77"/>
      <c r="U939" s="77"/>
      <c r="V939" s="77"/>
      <c r="W939" s="77"/>
      <c r="X939" s="77"/>
      <c r="Y939" s="77"/>
      <c r="Z939" s="77"/>
    </row>
    <row r="940" spans="1:26" ht="12.75" hidden="1" customHeight="1">
      <c r="A940" s="251">
        <v>937</v>
      </c>
      <c r="B940" s="97"/>
      <c r="C940" s="252"/>
      <c r="D940" s="253"/>
      <c r="E940" s="253"/>
      <c r="F940" s="97"/>
      <c r="G940" s="255"/>
      <c r="H940" s="256">
        <f t="shared" si="0"/>
        <v>0</v>
      </c>
      <c r="I940" s="77"/>
      <c r="J940" s="77"/>
      <c r="K940" s="77"/>
      <c r="L940" s="77"/>
      <c r="M940" s="77"/>
      <c r="N940" s="77"/>
      <c r="O940" s="77"/>
      <c r="P940" s="77"/>
      <c r="Q940" s="77"/>
      <c r="R940" s="77"/>
      <c r="S940" s="77"/>
      <c r="T940" s="77"/>
      <c r="U940" s="77"/>
      <c r="V940" s="77"/>
      <c r="W940" s="77"/>
      <c r="X940" s="77"/>
      <c r="Y940" s="77"/>
      <c r="Z940" s="77"/>
    </row>
    <row r="941" spans="1:26" ht="12.75" hidden="1" customHeight="1">
      <c r="A941" s="251">
        <v>938</v>
      </c>
      <c r="B941" s="97"/>
      <c r="C941" s="252"/>
      <c r="D941" s="253"/>
      <c r="E941" s="253"/>
      <c r="F941" s="97"/>
      <c r="G941" s="255"/>
      <c r="H941" s="256">
        <f t="shared" si="0"/>
        <v>0</v>
      </c>
      <c r="I941" s="77"/>
      <c r="J941" s="77"/>
      <c r="K941" s="77"/>
      <c r="L941" s="77"/>
      <c r="M941" s="77"/>
      <c r="N941" s="77"/>
      <c r="O941" s="77"/>
      <c r="P941" s="77"/>
      <c r="Q941" s="77"/>
      <c r="R941" s="77"/>
      <c r="S941" s="77"/>
      <c r="T941" s="77"/>
      <c r="U941" s="77"/>
      <c r="V941" s="77"/>
      <c r="W941" s="77"/>
      <c r="X941" s="77"/>
      <c r="Y941" s="77"/>
      <c r="Z941" s="77"/>
    </row>
    <row r="942" spans="1:26" ht="12.75" hidden="1" customHeight="1">
      <c r="A942" s="251">
        <v>939</v>
      </c>
      <c r="B942" s="97"/>
      <c r="C942" s="252"/>
      <c r="D942" s="253"/>
      <c r="E942" s="253"/>
      <c r="F942" s="97"/>
      <c r="G942" s="255"/>
      <c r="H942" s="256">
        <f t="shared" si="0"/>
        <v>0</v>
      </c>
      <c r="I942" s="77"/>
      <c r="J942" s="77"/>
      <c r="K942" s="77"/>
      <c r="L942" s="77"/>
      <c r="M942" s="77"/>
      <c r="N942" s="77"/>
      <c r="O942" s="77"/>
      <c r="P942" s="77"/>
      <c r="Q942" s="77"/>
      <c r="R942" s="77"/>
      <c r="S942" s="77"/>
      <c r="T942" s="77"/>
      <c r="U942" s="77"/>
      <c r="V942" s="77"/>
      <c r="W942" s="77"/>
      <c r="X942" s="77"/>
      <c r="Y942" s="77"/>
      <c r="Z942" s="77"/>
    </row>
    <row r="943" spans="1:26" ht="12.75" hidden="1" customHeight="1">
      <c r="A943" s="251">
        <v>940</v>
      </c>
      <c r="B943" s="97"/>
      <c r="C943" s="252"/>
      <c r="D943" s="253"/>
      <c r="E943" s="253"/>
      <c r="F943" s="97"/>
      <c r="G943" s="255"/>
      <c r="H943" s="256">
        <f t="shared" si="0"/>
        <v>0</v>
      </c>
      <c r="I943" s="77"/>
      <c r="J943" s="77"/>
      <c r="K943" s="77"/>
      <c r="L943" s="77"/>
      <c r="M943" s="77"/>
      <c r="N943" s="77"/>
      <c r="O943" s="77"/>
      <c r="P943" s="77"/>
      <c r="Q943" s="77"/>
      <c r="R943" s="77"/>
      <c r="S943" s="77"/>
      <c r="T943" s="77"/>
      <c r="U943" s="77"/>
      <c r="V943" s="77"/>
      <c r="W943" s="77"/>
      <c r="X943" s="77"/>
      <c r="Y943" s="77"/>
      <c r="Z943" s="77"/>
    </row>
    <row r="944" spans="1:26" ht="12.75" hidden="1" customHeight="1">
      <c r="A944" s="251">
        <v>941</v>
      </c>
      <c r="B944" s="97"/>
      <c r="C944" s="252"/>
      <c r="D944" s="253"/>
      <c r="E944" s="253"/>
      <c r="F944" s="97"/>
      <c r="G944" s="255"/>
      <c r="H944" s="256">
        <f t="shared" si="0"/>
        <v>0</v>
      </c>
      <c r="I944" s="77"/>
      <c r="J944" s="77"/>
      <c r="K944" s="77"/>
      <c r="L944" s="77"/>
      <c r="M944" s="77"/>
      <c r="N944" s="77"/>
      <c r="O944" s="77"/>
      <c r="P944" s="77"/>
      <c r="Q944" s="77"/>
      <c r="R944" s="77"/>
      <c r="S944" s="77"/>
      <c r="T944" s="77"/>
      <c r="U944" s="77"/>
      <c r="V944" s="77"/>
      <c r="W944" s="77"/>
      <c r="X944" s="77"/>
      <c r="Y944" s="77"/>
      <c r="Z944" s="77"/>
    </row>
    <row r="945" spans="1:26" ht="12.75" hidden="1" customHeight="1">
      <c r="A945" s="251">
        <v>942</v>
      </c>
      <c r="B945" s="97"/>
      <c r="C945" s="252"/>
      <c r="D945" s="253"/>
      <c r="E945" s="253"/>
      <c r="F945" s="97"/>
      <c r="G945" s="255"/>
      <c r="H945" s="256">
        <f t="shared" si="0"/>
        <v>0</v>
      </c>
      <c r="I945" s="77"/>
      <c r="J945" s="77"/>
      <c r="K945" s="77"/>
      <c r="L945" s="77"/>
      <c r="M945" s="77"/>
      <c r="N945" s="77"/>
      <c r="O945" s="77"/>
      <c r="P945" s="77"/>
      <c r="Q945" s="77"/>
      <c r="R945" s="77"/>
      <c r="S945" s="77"/>
      <c r="T945" s="77"/>
      <c r="U945" s="77"/>
      <c r="V945" s="77"/>
      <c r="W945" s="77"/>
      <c r="X945" s="77"/>
      <c r="Y945" s="77"/>
      <c r="Z945" s="77"/>
    </row>
    <row r="946" spans="1:26" ht="12.75" hidden="1" customHeight="1">
      <c r="A946" s="251">
        <v>943</v>
      </c>
      <c r="B946" s="97"/>
      <c r="C946" s="252"/>
      <c r="D946" s="253"/>
      <c r="E946" s="253"/>
      <c r="F946" s="97"/>
      <c r="G946" s="255"/>
      <c r="H946" s="256">
        <f t="shared" si="0"/>
        <v>0</v>
      </c>
      <c r="I946" s="77"/>
      <c r="J946" s="77"/>
      <c r="K946" s="77"/>
      <c r="L946" s="77"/>
      <c r="M946" s="77"/>
      <c r="N946" s="77"/>
      <c r="O946" s="77"/>
      <c r="P946" s="77"/>
      <c r="Q946" s="77"/>
      <c r="R946" s="77"/>
      <c r="S946" s="77"/>
      <c r="T946" s="77"/>
      <c r="U946" s="77"/>
      <c r="V946" s="77"/>
      <c r="W946" s="77"/>
      <c r="X946" s="77"/>
      <c r="Y946" s="77"/>
      <c r="Z946" s="77"/>
    </row>
    <row r="947" spans="1:26" ht="12.75" hidden="1" customHeight="1">
      <c r="A947" s="251">
        <v>944</v>
      </c>
      <c r="B947" s="97"/>
      <c r="C947" s="252"/>
      <c r="D947" s="253"/>
      <c r="E947" s="253"/>
      <c r="F947" s="97"/>
      <c r="G947" s="255"/>
      <c r="H947" s="256">
        <f t="shared" si="0"/>
        <v>0</v>
      </c>
      <c r="I947" s="77"/>
      <c r="J947" s="77"/>
      <c r="K947" s="77"/>
      <c r="L947" s="77"/>
      <c r="M947" s="77"/>
      <c r="N947" s="77"/>
      <c r="O947" s="77"/>
      <c r="P947" s="77"/>
      <c r="Q947" s="77"/>
      <c r="R947" s="77"/>
      <c r="S947" s="77"/>
      <c r="T947" s="77"/>
      <c r="U947" s="77"/>
      <c r="V947" s="77"/>
      <c r="W947" s="77"/>
      <c r="X947" s="77"/>
      <c r="Y947" s="77"/>
      <c r="Z947" s="77"/>
    </row>
    <row r="948" spans="1:26" ht="12.75" hidden="1" customHeight="1">
      <c r="A948" s="251">
        <v>945</v>
      </c>
      <c r="B948" s="97"/>
      <c r="C948" s="252"/>
      <c r="D948" s="253"/>
      <c r="E948" s="253"/>
      <c r="F948" s="97"/>
      <c r="G948" s="255"/>
      <c r="H948" s="256">
        <f t="shared" si="0"/>
        <v>0</v>
      </c>
      <c r="I948" s="77"/>
      <c r="J948" s="77"/>
      <c r="K948" s="77"/>
      <c r="L948" s="77"/>
      <c r="M948" s="77"/>
      <c r="N948" s="77"/>
      <c r="O948" s="77"/>
      <c r="P948" s="77"/>
      <c r="Q948" s="77"/>
      <c r="R948" s="77"/>
      <c r="S948" s="77"/>
      <c r="T948" s="77"/>
      <c r="U948" s="77"/>
      <c r="V948" s="77"/>
      <c r="W948" s="77"/>
      <c r="X948" s="77"/>
      <c r="Y948" s="77"/>
      <c r="Z948" s="77"/>
    </row>
    <row r="949" spans="1:26" ht="12.75" hidden="1" customHeight="1">
      <c r="A949" s="251">
        <v>946</v>
      </c>
      <c r="B949" s="97"/>
      <c r="C949" s="252"/>
      <c r="D949" s="253"/>
      <c r="E949" s="253"/>
      <c r="F949" s="97"/>
      <c r="G949" s="255"/>
      <c r="H949" s="256">
        <f t="shared" si="0"/>
        <v>0</v>
      </c>
      <c r="I949" s="77"/>
      <c r="J949" s="77"/>
      <c r="K949" s="77"/>
      <c r="L949" s="77"/>
      <c r="M949" s="77"/>
      <c r="N949" s="77"/>
      <c r="O949" s="77"/>
      <c r="P949" s="77"/>
      <c r="Q949" s="77"/>
      <c r="R949" s="77"/>
      <c r="S949" s="77"/>
      <c r="T949" s="77"/>
      <c r="U949" s="77"/>
      <c r="V949" s="77"/>
      <c r="W949" s="77"/>
      <c r="X949" s="77"/>
      <c r="Y949" s="77"/>
      <c r="Z949" s="77"/>
    </row>
    <row r="950" spans="1:26" ht="12.75" hidden="1" customHeight="1">
      <c r="A950" s="251">
        <v>947</v>
      </c>
      <c r="B950" s="97"/>
      <c r="C950" s="252"/>
      <c r="D950" s="253"/>
      <c r="E950" s="253"/>
      <c r="F950" s="97"/>
      <c r="G950" s="255"/>
      <c r="H950" s="256">
        <f t="shared" si="0"/>
        <v>0</v>
      </c>
      <c r="I950" s="77"/>
      <c r="J950" s="77"/>
      <c r="K950" s="77"/>
      <c r="L950" s="77"/>
      <c r="M950" s="77"/>
      <c r="N950" s="77"/>
      <c r="O950" s="77"/>
      <c r="P950" s="77"/>
      <c r="Q950" s="77"/>
      <c r="R950" s="77"/>
      <c r="S950" s="77"/>
      <c r="T950" s="77"/>
      <c r="U950" s="77"/>
      <c r="V950" s="77"/>
      <c r="W950" s="77"/>
      <c r="X950" s="77"/>
      <c r="Y950" s="77"/>
      <c r="Z950" s="77"/>
    </row>
    <row r="951" spans="1:26" ht="12.75" hidden="1" customHeight="1">
      <c r="A951" s="251">
        <v>948</v>
      </c>
      <c r="B951" s="97"/>
      <c r="C951" s="252"/>
      <c r="D951" s="253"/>
      <c r="E951" s="253"/>
      <c r="F951" s="97"/>
      <c r="G951" s="255"/>
      <c r="H951" s="256">
        <f t="shared" si="0"/>
        <v>0</v>
      </c>
      <c r="I951" s="77"/>
      <c r="J951" s="77"/>
      <c r="K951" s="77"/>
      <c r="L951" s="77"/>
      <c r="M951" s="77"/>
      <c r="N951" s="77"/>
      <c r="O951" s="77"/>
      <c r="P951" s="77"/>
      <c r="Q951" s="77"/>
      <c r="R951" s="77"/>
      <c r="S951" s="77"/>
      <c r="T951" s="77"/>
      <c r="U951" s="77"/>
      <c r="V951" s="77"/>
      <c r="W951" s="77"/>
      <c r="X951" s="77"/>
      <c r="Y951" s="77"/>
      <c r="Z951" s="77"/>
    </row>
    <row r="952" spans="1:26" ht="12.75" hidden="1" customHeight="1">
      <c r="A952" s="251">
        <v>949</v>
      </c>
      <c r="B952" s="97"/>
      <c r="C952" s="252"/>
      <c r="D952" s="253"/>
      <c r="E952" s="253"/>
      <c r="F952" s="97"/>
      <c r="G952" s="255"/>
      <c r="H952" s="256">
        <f t="shared" si="0"/>
        <v>0</v>
      </c>
      <c r="I952" s="77"/>
      <c r="J952" s="77"/>
      <c r="K952" s="77"/>
      <c r="L952" s="77"/>
      <c r="M952" s="77"/>
      <c r="N952" s="77"/>
      <c r="O952" s="77"/>
      <c r="P952" s="77"/>
      <c r="Q952" s="77"/>
      <c r="R952" s="77"/>
      <c r="S952" s="77"/>
      <c r="T952" s="77"/>
      <c r="U952" s="77"/>
      <c r="V952" s="77"/>
      <c r="W952" s="77"/>
      <c r="X952" s="77"/>
      <c r="Y952" s="77"/>
      <c r="Z952" s="77"/>
    </row>
    <row r="953" spans="1:26" ht="12.75" hidden="1" customHeight="1">
      <c r="A953" s="251">
        <v>950</v>
      </c>
      <c r="B953" s="97"/>
      <c r="C953" s="252"/>
      <c r="D953" s="253"/>
      <c r="E953" s="253"/>
      <c r="F953" s="97"/>
      <c r="G953" s="255"/>
      <c r="H953" s="256">
        <f t="shared" si="0"/>
        <v>0</v>
      </c>
      <c r="I953" s="77"/>
      <c r="J953" s="77"/>
      <c r="K953" s="77"/>
      <c r="L953" s="77"/>
      <c r="M953" s="77"/>
      <c r="N953" s="77"/>
      <c r="O953" s="77"/>
      <c r="P953" s="77"/>
      <c r="Q953" s="77"/>
      <c r="R953" s="77"/>
      <c r="S953" s="77"/>
      <c r="T953" s="77"/>
      <c r="U953" s="77"/>
      <c r="V953" s="77"/>
      <c r="W953" s="77"/>
      <c r="X953" s="77"/>
      <c r="Y953" s="77"/>
      <c r="Z953" s="77"/>
    </row>
    <row r="954" spans="1:26" ht="12.75" hidden="1" customHeight="1">
      <c r="A954" s="251">
        <v>951</v>
      </c>
      <c r="B954" s="97"/>
      <c r="C954" s="252"/>
      <c r="D954" s="253"/>
      <c r="E954" s="253"/>
      <c r="F954" s="97"/>
      <c r="G954" s="255"/>
      <c r="H954" s="256">
        <f t="shared" si="0"/>
        <v>0</v>
      </c>
      <c r="I954" s="77"/>
      <c r="J954" s="77"/>
      <c r="K954" s="77"/>
      <c r="L954" s="77"/>
      <c r="M954" s="77"/>
      <c r="N954" s="77"/>
      <c r="O954" s="77"/>
      <c r="P954" s="77"/>
      <c r="Q954" s="77"/>
      <c r="R954" s="77"/>
      <c r="S954" s="77"/>
      <c r="T954" s="77"/>
      <c r="U954" s="77"/>
      <c r="V954" s="77"/>
      <c r="W954" s="77"/>
      <c r="X954" s="77"/>
      <c r="Y954" s="77"/>
      <c r="Z954" s="77"/>
    </row>
    <row r="955" spans="1:26" ht="12.75" hidden="1" customHeight="1">
      <c r="A955" s="251">
        <v>952</v>
      </c>
      <c r="B955" s="97"/>
      <c r="C955" s="252"/>
      <c r="D955" s="253"/>
      <c r="E955" s="253"/>
      <c r="F955" s="97"/>
      <c r="G955" s="255"/>
      <c r="H955" s="256">
        <f t="shared" si="0"/>
        <v>0</v>
      </c>
      <c r="I955" s="77"/>
      <c r="J955" s="77"/>
      <c r="K955" s="77"/>
      <c r="L955" s="77"/>
      <c r="M955" s="77"/>
      <c r="N955" s="77"/>
      <c r="O955" s="77"/>
      <c r="P955" s="77"/>
      <c r="Q955" s="77"/>
      <c r="R955" s="77"/>
      <c r="S955" s="77"/>
      <c r="T955" s="77"/>
      <c r="U955" s="77"/>
      <c r="V955" s="77"/>
      <c r="W955" s="77"/>
      <c r="X955" s="77"/>
      <c r="Y955" s="77"/>
      <c r="Z955" s="77"/>
    </row>
    <row r="956" spans="1:26" ht="12.75" hidden="1" customHeight="1">
      <c r="A956" s="251">
        <v>953</v>
      </c>
      <c r="B956" s="97"/>
      <c r="C956" s="252"/>
      <c r="D956" s="253"/>
      <c r="E956" s="253"/>
      <c r="F956" s="97"/>
      <c r="G956" s="255"/>
      <c r="H956" s="256">
        <f t="shared" si="0"/>
        <v>0</v>
      </c>
      <c r="I956" s="77"/>
      <c r="J956" s="77"/>
      <c r="K956" s="77"/>
      <c r="L956" s="77"/>
      <c r="M956" s="77"/>
      <c r="N956" s="77"/>
      <c r="O956" s="77"/>
      <c r="P956" s="77"/>
      <c r="Q956" s="77"/>
      <c r="R956" s="77"/>
      <c r="S956" s="77"/>
      <c r="T956" s="77"/>
      <c r="U956" s="77"/>
      <c r="V956" s="77"/>
      <c r="W956" s="77"/>
      <c r="X956" s="77"/>
      <c r="Y956" s="77"/>
      <c r="Z956" s="77"/>
    </row>
    <row r="957" spans="1:26" ht="12.75" hidden="1" customHeight="1">
      <c r="A957" s="251">
        <v>954</v>
      </c>
      <c r="B957" s="97"/>
      <c r="C957" s="252"/>
      <c r="D957" s="253"/>
      <c r="E957" s="253"/>
      <c r="F957" s="97"/>
      <c r="G957" s="255"/>
      <c r="H957" s="256">
        <f t="shared" si="0"/>
        <v>0</v>
      </c>
      <c r="I957" s="77"/>
      <c r="J957" s="77"/>
      <c r="K957" s="77"/>
      <c r="L957" s="77"/>
      <c r="M957" s="77"/>
      <c r="N957" s="77"/>
      <c r="O957" s="77"/>
      <c r="P957" s="77"/>
      <c r="Q957" s="77"/>
      <c r="R957" s="77"/>
      <c r="S957" s="77"/>
      <c r="T957" s="77"/>
      <c r="U957" s="77"/>
      <c r="V957" s="77"/>
      <c r="W957" s="77"/>
      <c r="X957" s="77"/>
      <c r="Y957" s="77"/>
      <c r="Z957" s="77"/>
    </row>
    <row r="958" spans="1:26" ht="12.75" hidden="1" customHeight="1">
      <c r="A958" s="251">
        <v>955</v>
      </c>
      <c r="B958" s="97"/>
      <c r="C958" s="252"/>
      <c r="D958" s="253"/>
      <c r="E958" s="253"/>
      <c r="F958" s="97"/>
      <c r="G958" s="255"/>
      <c r="H958" s="256">
        <f t="shared" si="0"/>
        <v>0</v>
      </c>
      <c r="I958" s="77"/>
      <c r="J958" s="77"/>
      <c r="K958" s="77"/>
      <c r="L958" s="77"/>
      <c r="M958" s="77"/>
      <c r="N958" s="77"/>
      <c r="O958" s="77"/>
      <c r="P958" s="77"/>
      <c r="Q958" s="77"/>
      <c r="R958" s="77"/>
      <c r="S958" s="77"/>
      <c r="T958" s="77"/>
      <c r="U958" s="77"/>
      <c r="V958" s="77"/>
      <c r="W958" s="77"/>
      <c r="X958" s="77"/>
      <c r="Y958" s="77"/>
      <c r="Z958" s="77"/>
    </row>
    <row r="959" spans="1:26" ht="12.75" hidden="1" customHeight="1">
      <c r="A959" s="251">
        <v>956</v>
      </c>
      <c r="B959" s="97"/>
      <c r="C959" s="252"/>
      <c r="D959" s="253"/>
      <c r="E959" s="253"/>
      <c r="F959" s="97"/>
      <c r="G959" s="255"/>
      <c r="H959" s="256">
        <f t="shared" si="0"/>
        <v>0</v>
      </c>
      <c r="I959" s="77"/>
      <c r="J959" s="77"/>
      <c r="K959" s="77"/>
      <c r="L959" s="77"/>
      <c r="M959" s="77"/>
      <c r="N959" s="77"/>
      <c r="O959" s="77"/>
      <c r="P959" s="77"/>
      <c r="Q959" s="77"/>
      <c r="R959" s="77"/>
      <c r="S959" s="77"/>
      <c r="T959" s="77"/>
      <c r="U959" s="77"/>
      <c r="V959" s="77"/>
      <c r="W959" s="77"/>
      <c r="X959" s="77"/>
      <c r="Y959" s="77"/>
      <c r="Z959" s="77"/>
    </row>
    <row r="960" spans="1:26" ht="12.75" hidden="1" customHeight="1">
      <c r="A960" s="251">
        <v>957</v>
      </c>
      <c r="B960" s="97"/>
      <c r="C960" s="252"/>
      <c r="D960" s="253"/>
      <c r="E960" s="253"/>
      <c r="F960" s="97"/>
      <c r="G960" s="255"/>
      <c r="H960" s="256">
        <f t="shared" si="0"/>
        <v>0</v>
      </c>
      <c r="I960" s="77"/>
      <c r="J960" s="77"/>
      <c r="K960" s="77"/>
      <c r="L960" s="77"/>
      <c r="M960" s="77"/>
      <c r="N960" s="77"/>
      <c r="O960" s="77"/>
      <c r="P960" s="77"/>
      <c r="Q960" s="77"/>
      <c r="R960" s="77"/>
      <c r="S960" s="77"/>
      <c r="T960" s="77"/>
      <c r="U960" s="77"/>
      <c r="V960" s="77"/>
      <c r="W960" s="77"/>
      <c r="X960" s="77"/>
      <c r="Y960" s="77"/>
      <c r="Z960" s="77"/>
    </row>
    <row r="961" spans="1:26" ht="12.75" hidden="1" customHeight="1">
      <c r="A961" s="251">
        <v>958</v>
      </c>
      <c r="B961" s="97"/>
      <c r="C961" s="252"/>
      <c r="D961" s="253"/>
      <c r="E961" s="253"/>
      <c r="F961" s="97"/>
      <c r="G961" s="255"/>
      <c r="H961" s="256">
        <f t="shared" si="0"/>
        <v>0</v>
      </c>
      <c r="I961" s="77"/>
      <c r="J961" s="77"/>
      <c r="K961" s="77"/>
      <c r="L961" s="77"/>
      <c r="M961" s="77"/>
      <c r="N961" s="77"/>
      <c r="O961" s="77"/>
      <c r="P961" s="77"/>
      <c r="Q961" s="77"/>
      <c r="R961" s="77"/>
      <c r="S961" s="77"/>
      <c r="T961" s="77"/>
      <c r="U961" s="77"/>
      <c r="V961" s="77"/>
      <c r="W961" s="77"/>
      <c r="X961" s="77"/>
      <c r="Y961" s="77"/>
      <c r="Z961" s="77"/>
    </row>
    <row r="962" spans="1:26" ht="12.75" hidden="1" customHeight="1">
      <c r="A962" s="251">
        <v>959</v>
      </c>
      <c r="B962" s="97"/>
      <c r="C962" s="252"/>
      <c r="D962" s="253"/>
      <c r="E962" s="253"/>
      <c r="F962" s="97"/>
      <c r="G962" s="255"/>
      <c r="H962" s="256">
        <f t="shared" si="0"/>
        <v>0</v>
      </c>
      <c r="I962" s="77"/>
      <c r="J962" s="77"/>
      <c r="K962" s="77"/>
      <c r="L962" s="77"/>
      <c r="M962" s="77"/>
      <c r="N962" s="77"/>
      <c r="O962" s="77"/>
      <c r="P962" s="77"/>
      <c r="Q962" s="77"/>
      <c r="R962" s="77"/>
      <c r="S962" s="77"/>
      <c r="T962" s="77"/>
      <c r="U962" s="77"/>
      <c r="V962" s="77"/>
      <c r="W962" s="77"/>
      <c r="X962" s="77"/>
      <c r="Y962" s="77"/>
      <c r="Z962" s="77"/>
    </row>
    <row r="963" spans="1:26" ht="12.75" hidden="1" customHeight="1">
      <c r="A963" s="251">
        <v>960</v>
      </c>
      <c r="B963" s="97"/>
      <c r="C963" s="252"/>
      <c r="D963" s="253"/>
      <c r="E963" s="253"/>
      <c r="F963" s="97"/>
      <c r="G963" s="255"/>
      <c r="H963" s="256">
        <f t="shared" si="0"/>
        <v>0</v>
      </c>
      <c r="I963" s="77"/>
      <c r="J963" s="77"/>
      <c r="K963" s="77"/>
      <c r="L963" s="77"/>
      <c r="M963" s="77"/>
      <c r="N963" s="77"/>
      <c r="O963" s="77"/>
      <c r="P963" s="77"/>
      <c r="Q963" s="77"/>
      <c r="R963" s="77"/>
      <c r="S963" s="77"/>
      <c r="T963" s="77"/>
      <c r="U963" s="77"/>
      <c r="V963" s="77"/>
      <c r="W963" s="77"/>
      <c r="X963" s="77"/>
      <c r="Y963" s="77"/>
      <c r="Z963" s="77"/>
    </row>
    <row r="964" spans="1:26" ht="12.75" hidden="1" customHeight="1">
      <c r="A964" s="251">
        <v>961</v>
      </c>
      <c r="B964" s="97"/>
      <c r="C964" s="252"/>
      <c r="D964" s="253"/>
      <c r="E964" s="253"/>
      <c r="F964" s="97"/>
      <c r="G964" s="255"/>
      <c r="H964" s="256">
        <f t="shared" si="0"/>
        <v>0</v>
      </c>
      <c r="I964" s="77"/>
      <c r="J964" s="77"/>
      <c r="K964" s="77"/>
      <c r="L964" s="77"/>
      <c r="M964" s="77"/>
      <c r="N964" s="77"/>
      <c r="O964" s="77"/>
      <c r="P964" s="77"/>
      <c r="Q964" s="77"/>
      <c r="R964" s="77"/>
      <c r="S964" s="77"/>
      <c r="T964" s="77"/>
      <c r="U964" s="77"/>
      <c r="V964" s="77"/>
      <c r="W964" s="77"/>
      <c r="X964" s="77"/>
      <c r="Y964" s="77"/>
      <c r="Z964" s="77"/>
    </row>
    <row r="965" spans="1:26" ht="12.75" hidden="1" customHeight="1">
      <c r="A965" s="251">
        <v>962</v>
      </c>
      <c r="B965" s="97"/>
      <c r="C965" s="252"/>
      <c r="D965" s="253"/>
      <c r="E965" s="253"/>
      <c r="F965" s="97"/>
      <c r="G965" s="255"/>
      <c r="H965" s="256">
        <f t="shared" si="0"/>
        <v>0</v>
      </c>
      <c r="I965" s="77"/>
      <c r="J965" s="77"/>
      <c r="K965" s="77"/>
      <c r="L965" s="77"/>
      <c r="M965" s="77"/>
      <c r="N965" s="77"/>
      <c r="O965" s="77"/>
      <c r="P965" s="77"/>
      <c r="Q965" s="77"/>
      <c r="R965" s="77"/>
      <c r="S965" s="77"/>
      <c r="T965" s="77"/>
      <c r="U965" s="77"/>
      <c r="V965" s="77"/>
      <c r="W965" s="77"/>
      <c r="X965" s="77"/>
      <c r="Y965" s="77"/>
      <c r="Z965" s="77"/>
    </row>
    <row r="966" spans="1:26" ht="12.75" hidden="1" customHeight="1">
      <c r="A966" s="251">
        <v>963</v>
      </c>
      <c r="B966" s="97"/>
      <c r="C966" s="252"/>
      <c r="D966" s="253"/>
      <c r="E966" s="253"/>
      <c r="F966" s="97"/>
      <c r="G966" s="255"/>
      <c r="H966" s="256">
        <f t="shared" si="0"/>
        <v>0</v>
      </c>
      <c r="I966" s="77"/>
      <c r="J966" s="77"/>
      <c r="K966" s="77"/>
      <c r="L966" s="77"/>
      <c r="M966" s="77"/>
      <c r="N966" s="77"/>
      <c r="O966" s="77"/>
      <c r="P966" s="77"/>
      <c r="Q966" s="77"/>
      <c r="R966" s="77"/>
      <c r="S966" s="77"/>
      <c r="T966" s="77"/>
      <c r="U966" s="77"/>
      <c r="V966" s="77"/>
      <c r="W966" s="77"/>
      <c r="X966" s="77"/>
      <c r="Y966" s="77"/>
      <c r="Z966" s="77"/>
    </row>
    <row r="967" spans="1:26" ht="12.75" hidden="1" customHeight="1">
      <c r="A967" s="251">
        <v>964</v>
      </c>
      <c r="B967" s="97"/>
      <c r="C967" s="252"/>
      <c r="D967" s="253"/>
      <c r="E967" s="253"/>
      <c r="F967" s="97"/>
      <c r="G967" s="255"/>
      <c r="H967" s="256">
        <f t="shared" si="0"/>
        <v>0</v>
      </c>
      <c r="I967" s="77"/>
      <c r="J967" s="77"/>
      <c r="K967" s="77"/>
      <c r="L967" s="77"/>
      <c r="M967" s="77"/>
      <c r="N967" s="77"/>
      <c r="O967" s="77"/>
      <c r="P967" s="77"/>
      <c r="Q967" s="77"/>
      <c r="R967" s="77"/>
      <c r="S967" s="77"/>
      <c r="T967" s="77"/>
      <c r="U967" s="77"/>
      <c r="V967" s="77"/>
      <c r="W967" s="77"/>
      <c r="X967" s="77"/>
      <c r="Y967" s="77"/>
      <c r="Z967" s="77"/>
    </row>
    <row r="968" spans="1:26" ht="12.75" hidden="1" customHeight="1">
      <c r="A968" s="251">
        <v>965</v>
      </c>
      <c r="B968" s="97"/>
      <c r="C968" s="252"/>
      <c r="D968" s="253"/>
      <c r="E968" s="253"/>
      <c r="F968" s="97"/>
      <c r="G968" s="255"/>
      <c r="H968" s="256">
        <f t="shared" si="0"/>
        <v>0</v>
      </c>
      <c r="I968" s="77"/>
      <c r="J968" s="77"/>
      <c r="K968" s="77"/>
      <c r="L968" s="77"/>
      <c r="M968" s="77"/>
      <c r="N968" s="77"/>
      <c r="O968" s="77"/>
      <c r="P968" s="77"/>
      <c r="Q968" s="77"/>
      <c r="R968" s="77"/>
      <c r="S968" s="77"/>
      <c r="T968" s="77"/>
      <c r="U968" s="77"/>
      <c r="V968" s="77"/>
      <c r="W968" s="77"/>
      <c r="X968" s="77"/>
      <c r="Y968" s="77"/>
      <c r="Z968" s="77"/>
    </row>
    <row r="969" spans="1:26" ht="12.75" hidden="1" customHeight="1">
      <c r="A969" s="251">
        <v>966</v>
      </c>
      <c r="B969" s="97"/>
      <c r="C969" s="252"/>
      <c r="D969" s="253"/>
      <c r="E969" s="253"/>
      <c r="F969" s="97"/>
      <c r="G969" s="255"/>
      <c r="H969" s="256">
        <f t="shared" si="0"/>
        <v>0</v>
      </c>
      <c r="I969" s="77"/>
      <c r="J969" s="77"/>
      <c r="K969" s="77"/>
      <c r="L969" s="77"/>
      <c r="M969" s="77"/>
      <c r="N969" s="77"/>
      <c r="O969" s="77"/>
      <c r="P969" s="77"/>
      <c r="Q969" s="77"/>
      <c r="R969" s="77"/>
      <c r="S969" s="77"/>
      <c r="T969" s="77"/>
      <c r="U969" s="77"/>
      <c r="V969" s="77"/>
      <c r="W969" s="77"/>
      <c r="X969" s="77"/>
      <c r="Y969" s="77"/>
      <c r="Z969" s="77"/>
    </row>
    <row r="970" spans="1:26" ht="12.75" hidden="1" customHeight="1">
      <c r="A970" s="251">
        <v>967</v>
      </c>
      <c r="B970" s="97"/>
      <c r="C970" s="252"/>
      <c r="D970" s="253"/>
      <c r="E970" s="253"/>
      <c r="F970" s="97"/>
      <c r="G970" s="255"/>
      <c r="H970" s="256">
        <f t="shared" si="0"/>
        <v>0</v>
      </c>
      <c r="I970" s="77"/>
      <c r="J970" s="77"/>
      <c r="K970" s="77"/>
      <c r="L970" s="77"/>
      <c r="M970" s="77"/>
      <c r="N970" s="77"/>
      <c r="O970" s="77"/>
      <c r="P970" s="77"/>
      <c r="Q970" s="77"/>
      <c r="R970" s="77"/>
      <c r="S970" s="77"/>
      <c r="T970" s="77"/>
      <c r="U970" s="77"/>
      <c r="V970" s="77"/>
      <c r="W970" s="77"/>
      <c r="X970" s="77"/>
      <c r="Y970" s="77"/>
      <c r="Z970" s="77"/>
    </row>
    <row r="971" spans="1:26" ht="12.75" hidden="1" customHeight="1">
      <c r="A971" s="251">
        <v>968</v>
      </c>
      <c r="B971" s="97"/>
      <c r="C971" s="252"/>
      <c r="D971" s="253"/>
      <c r="E971" s="253"/>
      <c r="F971" s="97"/>
      <c r="G971" s="255"/>
      <c r="H971" s="256">
        <f t="shared" si="0"/>
        <v>0</v>
      </c>
      <c r="I971" s="77"/>
      <c r="J971" s="77"/>
      <c r="K971" s="77"/>
      <c r="L971" s="77"/>
      <c r="M971" s="77"/>
      <c r="N971" s="77"/>
      <c r="O971" s="77"/>
      <c r="P971" s="77"/>
      <c r="Q971" s="77"/>
      <c r="R971" s="77"/>
      <c r="S971" s="77"/>
      <c r="T971" s="77"/>
      <c r="U971" s="77"/>
      <c r="V971" s="77"/>
      <c r="W971" s="77"/>
      <c r="X971" s="77"/>
      <c r="Y971" s="77"/>
      <c r="Z971" s="77"/>
    </row>
    <row r="972" spans="1:26" ht="12.75" hidden="1" customHeight="1">
      <c r="A972" s="251">
        <v>969</v>
      </c>
      <c r="B972" s="97"/>
      <c r="C972" s="252"/>
      <c r="D972" s="253"/>
      <c r="E972" s="253"/>
      <c r="F972" s="97"/>
      <c r="G972" s="255"/>
      <c r="H972" s="256">
        <f t="shared" si="0"/>
        <v>0</v>
      </c>
      <c r="I972" s="77"/>
      <c r="J972" s="77"/>
      <c r="K972" s="77"/>
      <c r="L972" s="77"/>
      <c r="M972" s="77"/>
      <c r="N972" s="77"/>
      <c r="O972" s="77"/>
      <c r="P972" s="77"/>
      <c r="Q972" s="77"/>
      <c r="R972" s="77"/>
      <c r="S972" s="77"/>
      <c r="T972" s="77"/>
      <c r="U972" s="77"/>
      <c r="V972" s="77"/>
      <c r="W972" s="77"/>
      <c r="X972" s="77"/>
      <c r="Y972" s="77"/>
      <c r="Z972" s="77"/>
    </row>
    <row r="973" spans="1:26" ht="12.75" hidden="1" customHeight="1">
      <c r="A973" s="251">
        <v>970</v>
      </c>
      <c r="B973" s="97"/>
      <c r="C973" s="252"/>
      <c r="D973" s="253"/>
      <c r="E973" s="253"/>
      <c r="F973" s="97"/>
      <c r="G973" s="255"/>
      <c r="H973" s="256">
        <f t="shared" si="0"/>
        <v>0</v>
      </c>
      <c r="I973" s="77"/>
      <c r="J973" s="77"/>
      <c r="K973" s="77"/>
      <c r="L973" s="77"/>
      <c r="M973" s="77"/>
      <c r="N973" s="77"/>
      <c r="O973" s="77"/>
      <c r="P973" s="77"/>
      <c r="Q973" s="77"/>
      <c r="R973" s="77"/>
      <c r="S973" s="77"/>
      <c r="T973" s="77"/>
      <c r="U973" s="77"/>
      <c r="V973" s="77"/>
      <c r="W973" s="77"/>
      <c r="X973" s="77"/>
      <c r="Y973" s="77"/>
      <c r="Z973" s="77"/>
    </row>
    <row r="974" spans="1:26" ht="12.75" hidden="1" customHeight="1">
      <c r="A974" s="251">
        <v>971</v>
      </c>
      <c r="B974" s="97"/>
      <c r="C974" s="252"/>
      <c r="D974" s="253"/>
      <c r="E974" s="253"/>
      <c r="F974" s="97"/>
      <c r="G974" s="255"/>
      <c r="H974" s="256">
        <f t="shared" si="0"/>
        <v>0</v>
      </c>
      <c r="I974" s="77"/>
      <c r="J974" s="77"/>
      <c r="K974" s="77"/>
      <c r="L974" s="77"/>
      <c r="M974" s="77"/>
      <c r="N974" s="77"/>
      <c r="O974" s="77"/>
      <c r="P974" s="77"/>
      <c r="Q974" s="77"/>
      <c r="R974" s="77"/>
      <c r="S974" s="77"/>
      <c r="T974" s="77"/>
      <c r="U974" s="77"/>
      <c r="V974" s="77"/>
      <c r="W974" s="77"/>
      <c r="X974" s="77"/>
      <c r="Y974" s="77"/>
      <c r="Z974" s="77"/>
    </row>
    <row r="975" spans="1:26" ht="12.75" hidden="1" customHeight="1">
      <c r="A975" s="251">
        <v>972</v>
      </c>
      <c r="B975" s="97"/>
      <c r="C975" s="252"/>
      <c r="D975" s="253"/>
      <c r="E975" s="253"/>
      <c r="F975" s="97"/>
      <c r="G975" s="255"/>
      <c r="H975" s="256">
        <f t="shared" si="0"/>
        <v>0</v>
      </c>
      <c r="I975" s="77"/>
      <c r="J975" s="77"/>
      <c r="K975" s="77"/>
      <c r="L975" s="77"/>
      <c r="M975" s="77"/>
      <c r="N975" s="77"/>
      <c r="O975" s="77"/>
      <c r="P975" s="77"/>
      <c r="Q975" s="77"/>
      <c r="R975" s="77"/>
      <c r="S975" s="77"/>
      <c r="T975" s="77"/>
      <c r="U975" s="77"/>
      <c r="V975" s="77"/>
      <c r="W975" s="77"/>
      <c r="X975" s="77"/>
      <c r="Y975" s="77"/>
      <c r="Z975" s="77"/>
    </row>
    <row r="976" spans="1:26" ht="12.75" hidden="1" customHeight="1">
      <c r="A976" s="251">
        <v>973</v>
      </c>
      <c r="B976" s="97"/>
      <c r="C976" s="252"/>
      <c r="D976" s="253"/>
      <c r="E976" s="253"/>
      <c r="F976" s="97"/>
      <c r="G976" s="255"/>
      <c r="H976" s="256">
        <f t="shared" si="0"/>
        <v>0</v>
      </c>
      <c r="I976" s="77"/>
      <c r="J976" s="77"/>
      <c r="K976" s="77"/>
      <c r="L976" s="77"/>
      <c r="M976" s="77"/>
      <c r="N976" s="77"/>
      <c r="O976" s="77"/>
      <c r="P976" s="77"/>
      <c r="Q976" s="77"/>
      <c r="R976" s="77"/>
      <c r="S976" s="77"/>
      <c r="T976" s="77"/>
      <c r="U976" s="77"/>
      <c r="V976" s="77"/>
      <c r="W976" s="77"/>
      <c r="X976" s="77"/>
      <c r="Y976" s="77"/>
      <c r="Z976" s="77"/>
    </row>
    <row r="977" spans="1:26" ht="12.75" hidden="1" customHeight="1">
      <c r="A977" s="251">
        <v>974</v>
      </c>
      <c r="B977" s="97"/>
      <c r="C977" s="252"/>
      <c r="D977" s="253"/>
      <c r="E977" s="253"/>
      <c r="F977" s="97"/>
      <c r="G977" s="255"/>
      <c r="H977" s="256">
        <f t="shared" si="0"/>
        <v>0</v>
      </c>
      <c r="I977" s="77"/>
      <c r="J977" s="77"/>
      <c r="K977" s="77"/>
      <c r="L977" s="77"/>
      <c r="M977" s="77"/>
      <c r="N977" s="77"/>
      <c r="O977" s="77"/>
      <c r="P977" s="77"/>
      <c r="Q977" s="77"/>
      <c r="R977" s="77"/>
      <c r="S977" s="77"/>
      <c r="T977" s="77"/>
      <c r="U977" s="77"/>
      <c r="V977" s="77"/>
      <c r="W977" s="77"/>
      <c r="X977" s="77"/>
      <c r="Y977" s="77"/>
      <c r="Z977" s="77"/>
    </row>
    <row r="978" spans="1:26" ht="12.75" hidden="1" customHeight="1">
      <c r="A978" s="251">
        <v>975</v>
      </c>
      <c r="B978" s="97"/>
      <c r="C978" s="252"/>
      <c r="D978" s="253"/>
      <c r="E978" s="253"/>
      <c r="F978" s="97"/>
      <c r="G978" s="255"/>
      <c r="H978" s="256">
        <f t="shared" si="0"/>
        <v>0</v>
      </c>
      <c r="I978" s="77"/>
      <c r="J978" s="77"/>
      <c r="K978" s="77"/>
      <c r="L978" s="77"/>
      <c r="M978" s="77"/>
      <c r="N978" s="77"/>
      <c r="O978" s="77"/>
      <c r="P978" s="77"/>
      <c r="Q978" s="77"/>
      <c r="R978" s="77"/>
      <c r="S978" s="77"/>
      <c r="T978" s="77"/>
      <c r="U978" s="77"/>
      <c r="V978" s="77"/>
      <c r="W978" s="77"/>
      <c r="X978" s="77"/>
      <c r="Y978" s="77"/>
      <c r="Z978" s="77"/>
    </row>
    <row r="979" spans="1:26" ht="12.75" hidden="1" customHeight="1">
      <c r="A979" s="251">
        <v>976</v>
      </c>
      <c r="B979" s="97"/>
      <c r="C979" s="252"/>
      <c r="D979" s="253"/>
      <c r="E979" s="253"/>
      <c r="F979" s="97"/>
      <c r="G979" s="255"/>
      <c r="H979" s="256">
        <f t="shared" si="0"/>
        <v>0</v>
      </c>
      <c r="I979" s="77"/>
      <c r="J979" s="77"/>
      <c r="K979" s="77"/>
      <c r="L979" s="77"/>
      <c r="M979" s="77"/>
      <c r="N979" s="77"/>
      <c r="O979" s="77"/>
      <c r="P979" s="77"/>
      <c r="Q979" s="77"/>
      <c r="R979" s="77"/>
      <c r="S979" s="77"/>
      <c r="T979" s="77"/>
      <c r="U979" s="77"/>
      <c r="V979" s="77"/>
      <c r="W979" s="77"/>
      <c r="X979" s="77"/>
      <c r="Y979" s="77"/>
      <c r="Z979" s="77"/>
    </row>
    <row r="980" spans="1:26" ht="12.75" hidden="1" customHeight="1">
      <c r="A980" s="251">
        <v>977</v>
      </c>
      <c r="B980" s="97"/>
      <c r="C980" s="252"/>
      <c r="D980" s="253"/>
      <c r="E980" s="253"/>
      <c r="F980" s="97"/>
      <c r="G980" s="255"/>
      <c r="H980" s="256">
        <f t="shared" si="0"/>
        <v>0</v>
      </c>
      <c r="I980" s="77"/>
      <c r="J980" s="77"/>
      <c r="K980" s="77"/>
      <c r="L980" s="77"/>
      <c r="M980" s="77"/>
      <c r="N980" s="77"/>
      <c r="O980" s="77"/>
      <c r="P980" s="77"/>
      <c r="Q980" s="77"/>
      <c r="R980" s="77"/>
      <c r="S980" s="77"/>
      <c r="T980" s="77"/>
      <c r="U980" s="77"/>
      <c r="V980" s="77"/>
      <c r="W980" s="77"/>
      <c r="X980" s="77"/>
      <c r="Y980" s="77"/>
      <c r="Z980" s="77"/>
    </row>
    <row r="981" spans="1:26" ht="12.75" hidden="1" customHeight="1">
      <c r="A981" s="251">
        <v>978</v>
      </c>
      <c r="B981" s="97"/>
      <c r="C981" s="252"/>
      <c r="D981" s="253"/>
      <c r="E981" s="253"/>
      <c r="F981" s="97"/>
      <c r="G981" s="255"/>
      <c r="H981" s="256">
        <f t="shared" si="0"/>
        <v>0</v>
      </c>
      <c r="I981" s="77"/>
      <c r="J981" s="77"/>
      <c r="K981" s="77"/>
      <c r="L981" s="77"/>
      <c r="M981" s="77"/>
      <c r="N981" s="77"/>
      <c r="O981" s="77"/>
      <c r="P981" s="77"/>
      <c r="Q981" s="77"/>
      <c r="R981" s="77"/>
      <c r="S981" s="77"/>
      <c r="T981" s="77"/>
      <c r="U981" s="77"/>
      <c r="V981" s="77"/>
      <c r="W981" s="77"/>
      <c r="X981" s="77"/>
      <c r="Y981" s="77"/>
      <c r="Z981" s="77"/>
    </row>
    <row r="982" spans="1:26" ht="12.75" hidden="1" customHeight="1">
      <c r="A982" s="251">
        <v>979</v>
      </c>
      <c r="B982" s="97"/>
      <c r="C982" s="252"/>
      <c r="D982" s="253"/>
      <c r="E982" s="253"/>
      <c r="F982" s="97"/>
      <c r="G982" s="255"/>
      <c r="H982" s="256">
        <f t="shared" si="0"/>
        <v>0</v>
      </c>
      <c r="I982" s="77"/>
      <c r="J982" s="77"/>
      <c r="K982" s="77"/>
      <c r="L982" s="77"/>
      <c r="M982" s="77"/>
      <c r="N982" s="77"/>
      <c r="O982" s="77"/>
      <c r="P982" s="77"/>
      <c r="Q982" s="77"/>
      <c r="R982" s="77"/>
      <c r="S982" s="77"/>
      <c r="T982" s="77"/>
      <c r="U982" s="77"/>
      <c r="V982" s="77"/>
      <c r="W982" s="77"/>
      <c r="X982" s="77"/>
      <c r="Y982" s="77"/>
      <c r="Z982" s="77"/>
    </row>
    <row r="983" spans="1:26" ht="12.75" hidden="1" customHeight="1">
      <c r="A983" s="251">
        <v>980</v>
      </c>
      <c r="B983" s="97"/>
      <c r="C983" s="252"/>
      <c r="D983" s="253"/>
      <c r="E983" s="253"/>
      <c r="F983" s="97"/>
      <c r="G983" s="255"/>
      <c r="H983" s="256">
        <f t="shared" si="0"/>
        <v>0</v>
      </c>
      <c r="I983" s="77"/>
      <c r="J983" s="77"/>
      <c r="K983" s="77"/>
      <c r="L983" s="77"/>
      <c r="M983" s="77"/>
      <c r="N983" s="77"/>
      <c r="O983" s="77"/>
      <c r="P983" s="77"/>
      <c r="Q983" s="77"/>
      <c r="R983" s="77"/>
      <c r="S983" s="77"/>
      <c r="T983" s="77"/>
      <c r="U983" s="77"/>
      <c r="V983" s="77"/>
      <c r="W983" s="77"/>
      <c r="X983" s="77"/>
      <c r="Y983" s="77"/>
      <c r="Z983" s="77"/>
    </row>
    <row r="984" spans="1:26" ht="12.75" hidden="1" customHeight="1">
      <c r="A984" s="251">
        <v>981</v>
      </c>
      <c r="B984" s="97"/>
      <c r="C984" s="252"/>
      <c r="D984" s="253"/>
      <c r="E984" s="253"/>
      <c r="F984" s="97"/>
      <c r="G984" s="255"/>
      <c r="H984" s="256">
        <f t="shared" si="0"/>
        <v>0</v>
      </c>
      <c r="I984" s="77"/>
      <c r="J984" s="77"/>
      <c r="K984" s="77"/>
      <c r="L984" s="77"/>
      <c r="M984" s="77"/>
      <c r="N984" s="77"/>
      <c r="O984" s="77"/>
      <c r="P984" s="77"/>
      <c r="Q984" s="77"/>
      <c r="R984" s="77"/>
      <c r="S984" s="77"/>
      <c r="T984" s="77"/>
      <c r="U984" s="77"/>
      <c r="V984" s="77"/>
      <c r="W984" s="77"/>
      <c r="X984" s="77"/>
      <c r="Y984" s="77"/>
      <c r="Z984" s="77"/>
    </row>
    <row r="985" spans="1:26" ht="12.75" hidden="1" customHeight="1">
      <c r="A985" s="251">
        <v>982</v>
      </c>
      <c r="B985" s="97"/>
      <c r="C985" s="252"/>
      <c r="D985" s="253"/>
      <c r="E985" s="253"/>
      <c r="F985" s="97"/>
      <c r="G985" s="255"/>
      <c r="H985" s="256">
        <f t="shared" si="0"/>
        <v>0</v>
      </c>
      <c r="I985" s="77"/>
      <c r="J985" s="77"/>
      <c r="K985" s="77"/>
      <c r="L985" s="77"/>
      <c r="M985" s="77"/>
      <c r="N985" s="77"/>
      <c r="O985" s="77"/>
      <c r="P985" s="77"/>
      <c r="Q985" s="77"/>
      <c r="R985" s="77"/>
      <c r="S985" s="77"/>
      <c r="T985" s="77"/>
      <c r="U985" s="77"/>
      <c r="V985" s="77"/>
      <c r="W985" s="77"/>
      <c r="X985" s="77"/>
      <c r="Y985" s="77"/>
      <c r="Z985" s="77"/>
    </row>
    <row r="986" spans="1:26" ht="12.75" hidden="1" customHeight="1">
      <c r="A986" s="251">
        <v>983</v>
      </c>
      <c r="B986" s="97"/>
      <c r="C986" s="252"/>
      <c r="D986" s="253"/>
      <c r="E986" s="253"/>
      <c r="F986" s="97"/>
      <c r="G986" s="255"/>
      <c r="H986" s="256">
        <f t="shared" si="0"/>
        <v>0</v>
      </c>
      <c r="I986" s="77"/>
      <c r="J986" s="77"/>
      <c r="K986" s="77"/>
      <c r="L986" s="77"/>
      <c r="M986" s="77"/>
      <c r="N986" s="77"/>
      <c r="O986" s="77"/>
      <c r="P986" s="77"/>
      <c r="Q986" s="77"/>
      <c r="R986" s="77"/>
      <c r="S986" s="77"/>
      <c r="T986" s="77"/>
      <c r="U986" s="77"/>
      <c r="V986" s="77"/>
      <c r="W986" s="77"/>
      <c r="X986" s="77"/>
      <c r="Y986" s="77"/>
      <c r="Z986" s="77"/>
    </row>
    <row r="987" spans="1:26" ht="12.75" hidden="1" customHeight="1">
      <c r="A987" s="251">
        <v>984</v>
      </c>
      <c r="B987" s="97"/>
      <c r="C987" s="252"/>
      <c r="D987" s="253"/>
      <c r="E987" s="253"/>
      <c r="F987" s="97"/>
      <c r="G987" s="255"/>
      <c r="H987" s="256">
        <f t="shared" si="0"/>
        <v>0</v>
      </c>
      <c r="I987" s="77"/>
      <c r="J987" s="77"/>
      <c r="K987" s="77"/>
      <c r="L987" s="77"/>
      <c r="M987" s="77"/>
      <c r="N987" s="77"/>
      <c r="O987" s="77"/>
      <c r="P987" s="77"/>
      <c r="Q987" s="77"/>
      <c r="R987" s="77"/>
      <c r="S987" s="77"/>
      <c r="T987" s="77"/>
      <c r="U987" s="77"/>
      <c r="V987" s="77"/>
      <c r="W987" s="77"/>
      <c r="X987" s="77"/>
      <c r="Y987" s="77"/>
      <c r="Z987" s="77"/>
    </row>
    <row r="988" spans="1:26" ht="12.75" hidden="1" customHeight="1">
      <c r="A988" s="251">
        <v>985</v>
      </c>
      <c r="B988" s="97"/>
      <c r="C988" s="252"/>
      <c r="D988" s="253"/>
      <c r="E988" s="253"/>
      <c r="F988" s="97"/>
      <c r="G988" s="255"/>
      <c r="H988" s="256">
        <f t="shared" si="0"/>
        <v>0</v>
      </c>
      <c r="I988" s="77"/>
      <c r="J988" s="77"/>
      <c r="K988" s="77"/>
      <c r="L988" s="77"/>
      <c r="M988" s="77"/>
      <c r="N988" s="77"/>
      <c r="O988" s="77"/>
      <c r="P988" s="77"/>
      <c r="Q988" s="77"/>
      <c r="R988" s="77"/>
      <c r="S988" s="77"/>
      <c r="T988" s="77"/>
      <c r="U988" s="77"/>
      <c r="V988" s="77"/>
      <c r="W988" s="77"/>
      <c r="X988" s="77"/>
      <c r="Y988" s="77"/>
      <c r="Z988" s="77"/>
    </row>
    <row r="989" spans="1:26" ht="12.75" hidden="1" customHeight="1">
      <c r="A989" s="251">
        <v>986</v>
      </c>
      <c r="B989" s="97"/>
      <c r="C989" s="252"/>
      <c r="D989" s="253"/>
      <c r="E989" s="253"/>
      <c r="F989" s="97"/>
      <c r="G989" s="255"/>
      <c r="H989" s="256">
        <f t="shared" si="0"/>
        <v>0</v>
      </c>
      <c r="I989" s="77"/>
      <c r="J989" s="77"/>
      <c r="K989" s="77"/>
      <c r="L989" s="77"/>
      <c r="M989" s="77"/>
      <c r="N989" s="77"/>
      <c r="O989" s="77"/>
      <c r="P989" s="77"/>
      <c r="Q989" s="77"/>
      <c r="R989" s="77"/>
      <c r="S989" s="77"/>
      <c r="T989" s="77"/>
      <c r="U989" s="77"/>
      <c r="V989" s="77"/>
      <c r="W989" s="77"/>
      <c r="X989" s="77"/>
      <c r="Y989" s="77"/>
      <c r="Z989" s="77"/>
    </row>
    <row r="990" spans="1:26" ht="12.75" hidden="1" customHeight="1">
      <c r="A990" s="251">
        <v>987</v>
      </c>
      <c r="B990" s="97"/>
      <c r="C990" s="252"/>
      <c r="D990" s="253"/>
      <c r="E990" s="253"/>
      <c r="F990" s="97"/>
      <c r="G990" s="255"/>
      <c r="H990" s="256">
        <f t="shared" si="0"/>
        <v>0</v>
      </c>
      <c r="I990" s="77"/>
      <c r="J990" s="77"/>
      <c r="K990" s="77"/>
      <c r="L990" s="77"/>
      <c r="M990" s="77"/>
      <c r="N990" s="77"/>
      <c r="O990" s="77"/>
      <c r="P990" s="77"/>
      <c r="Q990" s="77"/>
      <c r="R990" s="77"/>
      <c r="S990" s="77"/>
      <c r="T990" s="77"/>
      <c r="U990" s="77"/>
      <c r="V990" s="77"/>
      <c r="W990" s="77"/>
      <c r="X990" s="77"/>
      <c r="Y990" s="77"/>
      <c r="Z990" s="77"/>
    </row>
    <row r="991" spans="1:26" ht="12.75" hidden="1" customHeight="1">
      <c r="A991" s="251">
        <v>988</v>
      </c>
      <c r="B991" s="97"/>
      <c r="C991" s="252"/>
      <c r="D991" s="253"/>
      <c r="E991" s="253"/>
      <c r="F991" s="97"/>
      <c r="G991" s="255"/>
      <c r="H991" s="256">
        <f t="shared" si="0"/>
        <v>0</v>
      </c>
      <c r="I991" s="77"/>
      <c r="J991" s="77"/>
      <c r="K991" s="77"/>
      <c r="L991" s="77"/>
      <c r="M991" s="77"/>
      <c r="N991" s="77"/>
      <c r="O991" s="77"/>
      <c r="P991" s="77"/>
      <c r="Q991" s="77"/>
      <c r="R991" s="77"/>
      <c r="S991" s="77"/>
      <c r="T991" s="77"/>
      <c r="U991" s="77"/>
      <c r="V991" s="77"/>
      <c r="W991" s="77"/>
      <c r="X991" s="77"/>
      <c r="Y991" s="77"/>
      <c r="Z991" s="77"/>
    </row>
    <row r="992" spans="1:26" ht="12.75" hidden="1" customHeight="1">
      <c r="A992" s="251">
        <v>989</v>
      </c>
      <c r="B992" s="97"/>
      <c r="C992" s="252"/>
      <c r="D992" s="253"/>
      <c r="E992" s="253"/>
      <c r="F992" s="97"/>
      <c r="G992" s="255"/>
      <c r="H992" s="256">
        <f t="shared" si="0"/>
        <v>0</v>
      </c>
      <c r="I992" s="77"/>
      <c r="J992" s="77"/>
      <c r="K992" s="77"/>
      <c r="L992" s="77"/>
      <c r="M992" s="77"/>
      <c r="N992" s="77"/>
      <c r="O992" s="77"/>
      <c r="P992" s="77"/>
      <c r="Q992" s="77"/>
      <c r="R992" s="77"/>
      <c r="S992" s="77"/>
      <c r="T992" s="77"/>
      <c r="U992" s="77"/>
      <c r="V992" s="77"/>
      <c r="W992" s="77"/>
      <c r="X992" s="77"/>
      <c r="Y992" s="77"/>
      <c r="Z992" s="77"/>
    </row>
    <row r="993" spans="1:26" ht="12.75" hidden="1" customHeight="1">
      <c r="A993" s="251">
        <v>990</v>
      </c>
      <c r="B993" s="97"/>
      <c r="C993" s="252"/>
      <c r="D993" s="253"/>
      <c r="E993" s="253"/>
      <c r="F993" s="97"/>
      <c r="G993" s="255"/>
      <c r="H993" s="256">
        <f t="shared" si="0"/>
        <v>0</v>
      </c>
      <c r="I993" s="77"/>
      <c r="J993" s="77"/>
      <c r="K993" s="77"/>
      <c r="L993" s="77"/>
      <c r="M993" s="77"/>
      <c r="N993" s="77"/>
      <c r="O993" s="77"/>
      <c r="P993" s="77"/>
      <c r="Q993" s="77"/>
      <c r="R993" s="77"/>
      <c r="S993" s="77"/>
      <c r="T993" s="77"/>
      <c r="U993" s="77"/>
      <c r="V993" s="77"/>
      <c r="W993" s="77"/>
      <c r="X993" s="77"/>
      <c r="Y993" s="77"/>
      <c r="Z993" s="77"/>
    </row>
    <row r="994" spans="1:26" ht="12.75" hidden="1" customHeight="1">
      <c r="A994" s="251">
        <v>991</v>
      </c>
      <c r="B994" s="97"/>
      <c r="C994" s="252"/>
      <c r="D994" s="253"/>
      <c r="E994" s="253"/>
      <c r="F994" s="97"/>
      <c r="G994" s="255"/>
      <c r="H994" s="256">
        <f t="shared" si="0"/>
        <v>0</v>
      </c>
      <c r="I994" s="77"/>
      <c r="J994" s="77"/>
      <c r="K994" s="77"/>
      <c r="L994" s="77"/>
      <c r="M994" s="77"/>
      <c r="N994" s="77"/>
      <c r="O994" s="77"/>
      <c r="P994" s="77"/>
      <c r="Q994" s="77"/>
      <c r="R994" s="77"/>
      <c r="S994" s="77"/>
      <c r="T994" s="77"/>
      <c r="U994" s="77"/>
      <c r="V994" s="77"/>
      <c r="W994" s="77"/>
      <c r="X994" s="77"/>
      <c r="Y994" s="77"/>
      <c r="Z994" s="77"/>
    </row>
    <row r="995" spans="1:26" ht="12.75" hidden="1" customHeight="1">
      <c r="A995" s="251">
        <v>992</v>
      </c>
      <c r="B995" s="97"/>
      <c r="C995" s="252"/>
      <c r="D995" s="253"/>
      <c r="E995" s="253"/>
      <c r="F995" s="97"/>
      <c r="G995" s="255"/>
      <c r="H995" s="256">
        <f t="shared" si="0"/>
        <v>0</v>
      </c>
      <c r="I995" s="77"/>
      <c r="J995" s="77"/>
      <c r="K995" s="77"/>
      <c r="L995" s="77"/>
      <c r="M995" s="77"/>
      <c r="N995" s="77"/>
      <c r="O995" s="77"/>
      <c r="P995" s="77"/>
      <c r="Q995" s="77"/>
      <c r="R995" s="77"/>
      <c r="S995" s="77"/>
      <c r="T995" s="77"/>
      <c r="U995" s="77"/>
      <c r="V995" s="77"/>
      <c r="W995" s="77"/>
      <c r="X995" s="77"/>
      <c r="Y995" s="77"/>
      <c r="Z995" s="77"/>
    </row>
    <row r="996" spans="1:26" ht="12.75" hidden="1" customHeight="1">
      <c r="A996" s="251">
        <v>993</v>
      </c>
      <c r="B996" s="97"/>
      <c r="C996" s="252"/>
      <c r="D996" s="253"/>
      <c r="E996" s="253"/>
      <c r="F996" s="97"/>
      <c r="G996" s="255"/>
      <c r="H996" s="256">
        <f t="shared" si="0"/>
        <v>0</v>
      </c>
      <c r="I996" s="77"/>
      <c r="J996" s="77"/>
      <c r="K996" s="77"/>
      <c r="L996" s="77"/>
      <c r="M996" s="77"/>
      <c r="N996" s="77"/>
      <c r="O996" s="77"/>
      <c r="P996" s="77"/>
      <c r="Q996" s="77"/>
      <c r="R996" s="77"/>
      <c r="S996" s="77"/>
      <c r="T996" s="77"/>
      <c r="U996" s="77"/>
      <c r="V996" s="77"/>
      <c r="W996" s="77"/>
      <c r="X996" s="77"/>
      <c r="Y996" s="77"/>
      <c r="Z996" s="77"/>
    </row>
    <row r="997" spans="1:26" ht="12.75" hidden="1" customHeight="1">
      <c r="A997" s="251">
        <v>994</v>
      </c>
      <c r="B997" s="97"/>
      <c r="C997" s="252"/>
      <c r="D997" s="253"/>
      <c r="E997" s="253"/>
      <c r="F997" s="97"/>
      <c r="G997" s="255"/>
      <c r="H997" s="256">
        <f t="shared" si="0"/>
        <v>0</v>
      </c>
      <c r="I997" s="77"/>
      <c r="J997" s="77"/>
      <c r="K997" s="77"/>
      <c r="L997" s="77"/>
      <c r="M997" s="77"/>
      <c r="N997" s="77"/>
      <c r="O997" s="77"/>
      <c r="P997" s="77"/>
      <c r="Q997" s="77"/>
      <c r="R997" s="77"/>
      <c r="S997" s="77"/>
      <c r="T997" s="77"/>
      <c r="U997" s="77"/>
      <c r="V997" s="77"/>
      <c r="W997" s="77"/>
      <c r="X997" s="77"/>
      <c r="Y997" s="77"/>
      <c r="Z997" s="77"/>
    </row>
    <row r="998" spans="1:26" ht="12.75" hidden="1" customHeight="1">
      <c r="A998" s="251">
        <v>995</v>
      </c>
      <c r="B998" s="97"/>
      <c r="C998" s="252"/>
      <c r="D998" s="253"/>
      <c r="E998" s="253"/>
      <c r="F998" s="97"/>
      <c r="G998" s="255"/>
      <c r="H998" s="256">
        <f t="shared" si="0"/>
        <v>0</v>
      </c>
      <c r="I998" s="77"/>
      <c r="J998" s="77"/>
      <c r="K998" s="77"/>
      <c r="L998" s="77"/>
      <c r="M998" s="77"/>
      <c r="N998" s="77"/>
      <c r="O998" s="77"/>
      <c r="P998" s="77"/>
      <c r="Q998" s="77"/>
      <c r="R998" s="77"/>
      <c r="S998" s="77"/>
      <c r="T998" s="77"/>
      <c r="U998" s="77"/>
      <c r="V998" s="77"/>
      <c r="W998" s="77"/>
      <c r="X998" s="77"/>
      <c r="Y998" s="77"/>
      <c r="Z998" s="77"/>
    </row>
    <row r="999" spans="1:26" ht="12.75" hidden="1" customHeight="1">
      <c r="A999" s="251">
        <v>996</v>
      </c>
      <c r="B999" s="97"/>
      <c r="C999" s="252"/>
      <c r="D999" s="253"/>
      <c r="E999" s="253"/>
      <c r="F999" s="97"/>
      <c r="G999" s="255"/>
      <c r="H999" s="256">
        <f t="shared" si="0"/>
        <v>0</v>
      </c>
      <c r="I999" s="77"/>
      <c r="J999" s="77"/>
      <c r="K999" s="77"/>
      <c r="L999" s="77"/>
      <c r="M999" s="77"/>
      <c r="N999" s="77"/>
      <c r="O999" s="77"/>
      <c r="P999" s="77"/>
      <c r="Q999" s="77"/>
      <c r="R999" s="77"/>
      <c r="S999" s="77"/>
      <c r="T999" s="77"/>
      <c r="U999" s="77"/>
      <c r="V999" s="77"/>
      <c r="W999" s="77"/>
      <c r="X999" s="77"/>
      <c r="Y999" s="77"/>
      <c r="Z999" s="77"/>
    </row>
    <row r="1000" spans="1:26" ht="12.75" hidden="1" customHeight="1">
      <c r="A1000" s="251">
        <v>997</v>
      </c>
      <c r="B1000" s="97"/>
      <c r="C1000" s="252"/>
      <c r="D1000" s="253"/>
      <c r="E1000" s="253"/>
      <c r="F1000" s="97"/>
      <c r="G1000" s="255"/>
      <c r="H1000" s="256">
        <f t="shared" si="0"/>
        <v>0</v>
      </c>
      <c r="I1000" s="77"/>
      <c r="J1000" s="77"/>
      <c r="K1000" s="77"/>
      <c r="L1000" s="77"/>
      <c r="M1000" s="77"/>
      <c r="N1000" s="77"/>
      <c r="O1000" s="77"/>
      <c r="P1000" s="77"/>
      <c r="Q1000" s="77"/>
      <c r="R1000" s="77"/>
      <c r="S1000" s="77"/>
      <c r="T1000" s="77"/>
      <c r="U1000" s="77"/>
      <c r="V1000" s="77"/>
      <c r="W1000" s="77"/>
      <c r="X1000" s="77"/>
      <c r="Y1000" s="77"/>
      <c r="Z1000" s="77"/>
    </row>
    <row r="1001" spans="1:26" ht="12.75" hidden="1" customHeight="1">
      <c r="A1001" s="251">
        <v>998</v>
      </c>
      <c r="B1001" s="97"/>
      <c r="C1001" s="252"/>
      <c r="D1001" s="253"/>
      <c r="E1001" s="253"/>
      <c r="F1001" s="97"/>
      <c r="G1001" s="255"/>
      <c r="H1001" s="256">
        <f t="shared" si="0"/>
        <v>0</v>
      </c>
      <c r="I1001" s="77"/>
      <c r="J1001" s="77"/>
      <c r="K1001" s="77"/>
      <c r="L1001" s="77"/>
      <c r="M1001" s="77"/>
      <c r="N1001" s="77"/>
      <c r="O1001" s="77"/>
      <c r="P1001" s="77"/>
      <c r="Q1001" s="77"/>
      <c r="R1001" s="77"/>
      <c r="S1001" s="77"/>
      <c r="T1001" s="77"/>
      <c r="U1001" s="77"/>
      <c r="V1001" s="77"/>
      <c r="W1001" s="77"/>
      <c r="X1001" s="77"/>
      <c r="Y1001" s="77"/>
      <c r="Z1001" s="77"/>
    </row>
    <row r="1002" spans="1:26" ht="12.75" hidden="1" customHeight="1">
      <c r="A1002" s="251">
        <v>999</v>
      </c>
      <c r="B1002" s="97"/>
      <c r="C1002" s="252"/>
      <c r="D1002" s="253"/>
      <c r="E1002" s="253"/>
      <c r="F1002" s="97"/>
      <c r="G1002" s="255"/>
      <c r="H1002" s="256">
        <f t="shared" si="0"/>
        <v>0</v>
      </c>
      <c r="I1002" s="77"/>
      <c r="J1002" s="77"/>
      <c r="K1002" s="77"/>
      <c r="L1002" s="77"/>
      <c r="M1002" s="77"/>
      <c r="N1002" s="77"/>
      <c r="O1002" s="77"/>
      <c r="P1002" s="77"/>
      <c r="Q1002" s="77"/>
      <c r="R1002" s="77"/>
      <c r="S1002" s="77"/>
      <c r="T1002" s="77"/>
      <c r="U1002" s="77"/>
      <c r="V1002" s="77"/>
      <c r="W1002" s="77"/>
      <c r="X1002" s="77"/>
      <c r="Y1002" s="77"/>
      <c r="Z1002" s="77"/>
    </row>
    <row r="1003" spans="1:26" ht="12.75" hidden="1" customHeight="1">
      <c r="A1003" s="257">
        <v>1000</v>
      </c>
      <c r="B1003" s="98"/>
      <c r="C1003" s="258"/>
      <c r="D1003" s="253"/>
      <c r="E1003" s="253"/>
      <c r="F1003" s="98"/>
      <c r="G1003" s="259"/>
      <c r="H1003" s="260">
        <f t="shared" si="0"/>
        <v>0</v>
      </c>
      <c r="I1003" s="77"/>
      <c r="J1003" s="77"/>
      <c r="K1003" s="77"/>
      <c r="L1003" s="77"/>
      <c r="M1003" s="77"/>
      <c r="N1003" s="77"/>
      <c r="O1003" s="77"/>
      <c r="P1003" s="77"/>
      <c r="Q1003" s="77"/>
      <c r="R1003" s="77"/>
      <c r="S1003" s="77"/>
      <c r="T1003" s="77"/>
      <c r="U1003" s="77"/>
      <c r="V1003" s="77"/>
      <c r="W1003" s="77"/>
      <c r="X1003" s="77"/>
      <c r="Y1003" s="77"/>
      <c r="Z1003" s="77"/>
    </row>
    <row r="1004" spans="1:26" ht="20.25" customHeight="1">
      <c r="A1004" s="261"/>
      <c r="B1004" s="262"/>
      <c r="C1004" s="261"/>
      <c r="D1004" s="261"/>
      <c r="E1004" s="261"/>
      <c r="F1004" s="262"/>
      <c r="G1004" s="263" t="s">
        <v>543</v>
      </c>
      <c r="H1004" s="114">
        <f>SUM(H4:H1003)</f>
        <v>4063296.5</v>
      </c>
      <c r="I1004" s="77"/>
      <c r="J1004" s="77"/>
      <c r="K1004" s="77"/>
      <c r="L1004" s="77"/>
      <c r="M1004" s="77"/>
      <c r="N1004" s="77"/>
      <c r="O1004" s="77"/>
      <c r="P1004" s="77"/>
      <c r="Q1004" s="77"/>
      <c r="R1004" s="77"/>
      <c r="S1004" s="77"/>
      <c r="T1004" s="77"/>
      <c r="U1004" s="77"/>
      <c r="V1004" s="77"/>
      <c r="W1004" s="77"/>
      <c r="X1004" s="77"/>
      <c r="Y1004" s="77"/>
      <c r="Z1004" s="77"/>
    </row>
    <row r="1005" spans="1:26" ht="12.75" customHeight="1">
      <c r="A1005" s="264"/>
      <c r="B1005" s="30"/>
      <c r="C1005" s="264"/>
      <c r="D1005" s="264"/>
      <c r="E1005" s="264"/>
      <c r="F1005" s="30"/>
      <c r="G1005" s="75"/>
      <c r="H1005" s="264"/>
      <c r="I1005" s="77"/>
      <c r="J1005" s="77"/>
      <c r="K1005" s="77"/>
      <c r="L1005" s="77"/>
      <c r="M1005" s="77"/>
      <c r="N1005" s="77"/>
      <c r="O1005" s="77"/>
      <c r="P1005" s="77"/>
      <c r="Q1005" s="77"/>
      <c r="R1005" s="77"/>
      <c r="S1005" s="77"/>
      <c r="T1005" s="77"/>
      <c r="U1005" s="77"/>
      <c r="V1005" s="77"/>
      <c r="W1005" s="77"/>
      <c r="X1005" s="77"/>
      <c r="Y1005" s="77"/>
      <c r="Z1005" s="77"/>
    </row>
    <row r="1006" spans="1:26" ht="12.75" customHeight="1">
      <c r="A1006" s="264"/>
      <c r="B1006" s="30"/>
      <c r="C1006" s="264"/>
      <c r="D1006" s="264"/>
      <c r="E1006" s="264"/>
      <c r="F1006" s="30"/>
      <c r="G1006" s="75"/>
      <c r="H1006" s="264"/>
      <c r="I1006" s="77"/>
      <c r="J1006" s="77"/>
      <c r="K1006" s="77"/>
      <c r="L1006" s="77"/>
      <c r="M1006" s="77"/>
      <c r="N1006" s="77"/>
      <c r="O1006" s="77"/>
      <c r="P1006" s="77"/>
      <c r="Q1006" s="77"/>
      <c r="R1006" s="77"/>
      <c r="S1006" s="77"/>
      <c r="T1006" s="77"/>
      <c r="U1006" s="77"/>
      <c r="V1006" s="77"/>
      <c r="W1006" s="77"/>
      <c r="X1006" s="77"/>
      <c r="Y1006" s="77"/>
      <c r="Z1006" s="77"/>
    </row>
    <row r="1007" spans="1:26" ht="12.75" customHeight="1">
      <c r="A1007" s="264"/>
      <c r="B1007" s="121"/>
      <c r="C1007" s="264"/>
      <c r="D1007" s="264"/>
      <c r="E1007" s="264"/>
      <c r="F1007" s="30"/>
      <c r="G1007" s="75"/>
      <c r="H1007" s="264"/>
      <c r="I1007" s="77"/>
      <c r="J1007" s="77"/>
      <c r="K1007" s="77"/>
      <c r="L1007" s="77"/>
      <c r="M1007" s="77"/>
      <c r="N1007" s="77"/>
      <c r="O1007" s="77"/>
      <c r="P1007" s="77"/>
      <c r="Q1007" s="77"/>
      <c r="R1007" s="77"/>
      <c r="S1007" s="77"/>
      <c r="T1007" s="77"/>
      <c r="U1007" s="77"/>
      <c r="V1007" s="77"/>
      <c r="W1007" s="77"/>
      <c r="X1007" s="77"/>
      <c r="Y1007" s="77"/>
      <c r="Z1007" s="77"/>
    </row>
    <row r="1008" spans="1:26" ht="12.75" customHeight="1">
      <c r="A1008" s="264"/>
      <c r="B1008" s="121"/>
      <c r="C1008" s="264"/>
      <c r="D1008" s="264"/>
      <c r="E1008" s="264"/>
      <c r="F1008" s="30"/>
      <c r="G1008" s="75"/>
      <c r="H1008" s="264"/>
      <c r="I1008" s="77"/>
      <c r="J1008" s="77"/>
      <c r="K1008" s="77"/>
      <c r="L1008" s="77"/>
      <c r="M1008" s="77"/>
      <c r="N1008" s="77"/>
      <c r="O1008" s="77"/>
      <c r="P1008" s="77"/>
      <c r="Q1008" s="77"/>
      <c r="R1008" s="77"/>
      <c r="S1008" s="77"/>
      <c r="T1008" s="77"/>
      <c r="U1008" s="77"/>
      <c r="V1008" s="77"/>
      <c r="W1008" s="77"/>
      <c r="X1008" s="77"/>
      <c r="Y1008" s="77"/>
      <c r="Z1008" s="77"/>
    </row>
    <row r="1009" spans="1:26" ht="12.75" customHeight="1">
      <c r="A1009" s="264"/>
      <c r="B1009" s="121"/>
      <c r="C1009" s="264"/>
      <c r="D1009" s="264"/>
      <c r="E1009" s="264"/>
      <c r="F1009" s="30"/>
      <c r="G1009" s="75"/>
      <c r="H1009" s="264"/>
      <c r="I1009" s="77"/>
      <c r="J1009" s="77"/>
      <c r="K1009" s="77"/>
      <c r="L1009" s="77"/>
      <c r="M1009" s="77"/>
      <c r="N1009" s="77"/>
      <c r="O1009" s="77"/>
      <c r="P1009" s="77"/>
      <c r="Q1009" s="77"/>
      <c r="R1009" s="77"/>
      <c r="S1009" s="77"/>
      <c r="T1009" s="77"/>
      <c r="U1009" s="77"/>
      <c r="V1009" s="77"/>
      <c r="W1009" s="77"/>
      <c r="X1009" s="77"/>
      <c r="Y1009" s="77"/>
      <c r="Z1009" s="77"/>
    </row>
    <row r="1010" spans="1:26" ht="12.75" customHeight="1">
      <c r="A1010" s="264"/>
      <c r="B1010" s="121"/>
      <c r="C1010" s="264"/>
      <c r="D1010" s="264"/>
      <c r="E1010" s="264"/>
      <c r="F1010" s="30"/>
      <c r="G1010" s="75"/>
      <c r="H1010" s="264"/>
      <c r="I1010" s="77"/>
      <c r="J1010" s="77"/>
      <c r="K1010" s="77"/>
      <c r="L1010" s="77"/>
      <c r="M1010" s="77"/>
      <c r="N1010" s="77"/>
      <c r="O1010" s="77"/>
      <c r="P1010" s="77"/>
      <c r="Q1010" s="77"/>
      <c r="R1010" s="77"/>
      <c r="S1010" s="77"/>
      <c r="T1010" s="77"/>
      <c r="U1010" s="77"/>
      <c r="V1010" s="77"/>
      <c r="W1010" s="77"/>
      <c r="X1010" s="77"/>
      <c r="Y1010" s="77"/>
      <c r="Z1010" s="77"/>
    </row>
    <row r="1011" spans="1:26" ht="12.75" customHeight="1">
      <c r="A1011" s="264"/>
      <c r="B1011" s="121"/>
      <c r="C1011" s="264"/>
      <c r="D1011" s="264"/>
      <c r="E1011" s="264"/>
      <c r="F1011" s="30"/>
      <c r="G1011" s="75"/>
      <c r="H1011" s="264"/>
      <c r="I1011" s="77"/>
      <c r="J1011" s="77"/>
      <c r="K1011" s="77"/>
      <c r="L1011" s="77"/>
      <c r="M1011" s="77"/>
      <c r="N1011" s="77"/>
      <c r="O1011" s="77"/>
      <c r="P1011" s="77"/>
      <c r="Q1011" s="77"/>
      <c r="R1011" s="77"/>
      <c r="S1011" s="77"/>
      <c r="T1011" s="77"/>
      <c r="U1011" s="77"/>
      <c r="V1011" s="77"/>
      <c r="W1011" s="77"/>
      <c r="X1011" s="77"/>
      <c r="Y1011" s="77"/>
      <c r="Z1011" s="77"/>
    </row>
  </sheetData>
  <autoFilter ref="A3:H1004"/>
  <mergeCells count="2">
    <mergeCell ref="A1:H1"/>
    <mergeCell ref="A2:H2"/>
  </mergeCells>
  <conditionalFormatting sqref="A197:G1003 A4:A196">
    <cfRule type="expression" dxfId="14966" priority="1">
      <formula>ISEVEN(ROW())</formula>
    </cfRule>
  </conditionalFormatting>
  <conditionalFormatting sqref="H4:H1003">
    <cfRule type="expression" dxfId="14965" priority="2">
      <formula>ISEVEN(ROW())</formula>
    </cfRule>
  </conditionalFormatting>
  <conditionalFormatting sqref="B4:G14 B16:G23">
    <cfRule type="expression" dxfId="14964" priority="3">
      <formula>ISEVEN(ROW())</formula>
    </cfRule>
  </conditionalFormatting>
  <conditionalFormatting sqref="B68:D68 F68:G68">
    <cfRule type="expression" dxfId="14963" priority="4">
      <formula>ISEVEN(ROW())</formula>
    </cfRule>
  </conditionalFormatting>
  <conditionalFormatting sqref="B68:D73 F68:G73">
    <cfRule type="expression" dxfId="14962" priority="5">
      <formula>ISEVEN(ROW())</formula>
    </cfRule>
  </conditionalFormatting>
  <conditionalFormatting sqref="B80:D85 F80:G85">
    <cfRule type="expression" dxfId="14961" priority="6">
      <formula>ISEVEN(ROW())</formula>
    </cfRule>
  </conditionalFormatting>
  <conditionalFormatting sqref="E68">
    <cfRule type="expression" dxfId="14960" priority="7">
      <formula>ISEVEN(ROW())</formula>
    </cfRule>
  </conditionalFormatting>
  <conditionalFormatting sqref="E68:E73">
    <cfRule type="expression" dxfId="14959" priority="8">
      <formula>ISEVEN(ROW())</formula>
    </cfRule>
  </conditionalFormatting>
  <conditionalFormatting sqref="E80:E85">
    <cfRule type="expression" dxfId="14958" priority="9">
      <formula>ISEVEN(ROW())</formula>
    </cfRule>
  </conditionalFormatting>
  <conditionalFormatting sqref="B85:G91">
    <cfRule type="expression" dxfId="14957" priority="10">
      <formula>ISEVEN(ROW())</formula>
    </cfRule>
  </conditionalFormatting>
  <conditionalFormatting sqref="B90:D97 F90:G97">
    <cfRule type="expression" dxfId="14956" priority="11">
      <formula>ISEVEN(ROW())</formula>
    </cfRule>
  </conditionalFormatting>
  <conditionalFormatting sqref="F94:G99 B94:D99">
    <cfRule type="expression" dxfId="14955" priority="12">
      <formula>ISEVEN(ROW())</formula>
    </cfRule>
  </conditionalFormatting>
  <conditionalFormatting sqref="E90:E97">
    <cfRule type="expression" dxfId="14954" priority="13">
      <formula>ISEVEN(ROW())</formula>
    </cfRule>
  </conditionalFormatting>
  <conditionalFormatting sqref="E94:E99">
    <cfRule type="expression" dxfId="14953" priority="14">
      <formula>ISEVEN(ROW())</formula>
    </cfRule>
  </conditionalFormatting>
  <conditionalFormatting sqref="B128 D128:F128">
    <cfRule type="expression" dxfId="14952" priority="15">
      <formula>ISEVEN(ROW())</formula>
    </cfRule>
  </conditionalFormatting>
  <conditionalFormatting sqref="F127">
    <cfRule type="expression" dxfId="14951" priority="16">
      <formula>ISEVEN(ROW())</formula>
    </cfRule>
  </conditionalFormatting>
  <conditionalFormatting sqref="B127 D127:E127">
    <cfRule type="expression" dxfId="14950" priority="17">
      <formula>ISEVEN(ROW())</formula>
    </cfRule>
  </conditionalFormatting>
  <conditionalFormatting sqref="B126 D126:F126">
    <cfRule type="expression" dxfId="14949" priority="18">
      <formula>ISEVEN(ROW())</formula>
    </cfRule>
  </conditionalFormatting>
  <conditionalFormatting sqref="B131 D131:F131">
    <cfRule type="expression" dxfId="14948" priority="19">
      <formula>ISEVEN(ROW())</formula>
    </cfRule>
  </conditionalFormatting>
  <conditionalFormatting sqref="F130">
    <cfRule type="expression" dxfId="14947" priority="20">
      <formula>ISEVEN(ROW())</formula>
    </cfRule>
  </conditionalFormatting>
  <conditionalFormatting sqref="B130 D130:E130">
    <cfRule type="expression" dxfId="14946" priority="21">
      <formula>ISEVEN(ROW())</formula>
    </cfRule>
  </conditionalFormatting>
  <conditionalFormatting sqref="B129 D129:F129">
    <cfRule type="expression" dxfId="14945" priority="22">
      <formula>ISEVEN(ROW())</formula>
    </cfRule>
  </conditionalFormatting>
  <conditionalFormatting sqref="B134 D134:F134">
    <cfRule type="expression" dxfId="14944" priority="23">
      <formula>ISEVEN(ROW())</formula>
    </cfRule>
  </conditionalFormatting>
  <conditionalFormatting sqref="F133">
    <cfRule type="expression" dxfId="14943" priority="24">
      <formula>ISEVEN(ROW())</formula>
    </cfRule>
  </conditionalFormatting>
  <conditionalFormatting sqref="B133 D133:E133">
    <cfRule type="expression" dxfId="14942" priority="25">
      <formula>ISEVEN(ROW())</formula>
    </cfRule>
  </conditionalFormatting>
  <conditionalFormatting sqref="B132 D132:F132">
    <cfRule type="expression" dxfId="14941" priority="26">
      <formula>ISEVEN(ROW())</formula>
    </cfRule>
  </conditionalFormatting>
  <conditionalFormatting sqref="F136">
    <cfRule type="expression" dxfId="14940" priority="27">
      <formula>ISEVEN(ROW())</formula>
    </cfRule>
  </conditionalFormatting>
  <conditionalFormatting sqref="B136 D136:E136">
    <cfRule type="expression" dxfId="14939" priority="28">
      <formula>ISEVEN(ROW())</formula>
    </cfRule>
  </conditionalFormatting>
  <conditionalFormatting sqref="B135 D135:F135">
    <cfRule type="expression" dxfId="14938" priority="29">
      <formula>ISEVEN(ROW())</formula>
    </cfRule>
  </conditionalFormatting>
  <conditionalFormatting sqref="B140 D140:F140">
    <cfRule type="expression" dxfId="14937" priority="30">
      <formula>ISEVEN(ROW())</formula>
    </cfRule>
  </conditionalFormatting>
  <conditionalFormatting sqref="F139">
    <cfRule type="expression" dxfId="14936" priority="31">
      <formula>ISEVEN(ROW())</formula>
    </cfRule>
  </conditionalFormatting>
  <conditionalFormatting sqref="B139:E139">
    <cfRule type="expression" dxfId="14935" priority="32">
      <formula>ISEVEN(ROW())</formula>
    </cfRule>
  </conditionalFormatting>
  <conditionalFormatting sqref="G139">
    <cfRule type="expression" dxfId="14934" priority="33">
      <formula>ISEVEN(ROW())</formula>
    </cfRule>
  </conditionalFormatting>
  <conditionalFormatting sqref="G139">
    <cfRule type="expression" dxfId="14933" priority="34">
      <formula>ISEVEN(ROW())</formula>
    </cfRule>
  </conditionalFormatting>
  <conditionalFormatting sqref="B138:G138">
    <cfRule type="expression" dxfId="14932" priority="35">
      <formula>ISEVEN(ROW())</formula>
    </cfRule>
  </conditionalFormatting>
  <conditionalFormatting sqref="C140">
    <cfRule type="expression" dxfId="14931" priority="36">
      <formula>ISEVEN(ROW())</formula>
    </cfRule>
  </conditionalFormatting>
  <conditionalFormatting sqref="F142">
    <cfRule type="expression" dxfId="14930" priority="37">
      <formula>ISEVEN(ROW())</formula>
    </cfRule>
  </conditionalFormatting>
  <conditionalFormatting sqref="B142:E142">
    <cfRule type="expression" dxfId="14929" priority="38">
      <formula>ISEVEN(ROW())</formula>
    </cfRule>
  </conditionalFormatting>
  <conditionalFormatting sqref="B141:F141">
    <cfRule type="expression" dxfId="14928" priority="39">
      <formula>ISEVEN(ROW())</formula>
    </cfRule>
  </conditionalFormatting>
  <conditionalFormatting sqref="B152 F152">
    <cfRule type="expression" dxfId="14927" priority="40">
      <formula>ISEVEN(ROW())</formula>
    </cfRule>
  </conditionalFormatting>
  <conditionalFormatting sqref="F154">
    <cfRule type="expression" dxfId="14926" priority="41">
      <formula>ISEVEN(ROW())</formula>
    </cfRule>
  </conditionalFormatting>
  <conditionalFormatting sqref="B154 D154:E154">
    <cfRule type="expression" dxfId="14925" priority="42">
      <formula>ISEVEN(ROW())</formula>
    </cfRule>
  </conditionalFormatting>
  <conditionalFormatting sqref="B153 D153:F153">
    <cfRule type="expression" dxfId="14924" priority="43">
      <formula>ISEVEN(ROW())</formula>
    </cfRule>
  </conditionalFormatting>
  <conditionalFormatting sqref="B127 D127:F127">
    <cfRule type="expression" dxfId="14923" priority="44">
      <formula>ISEVEN(ROW())</formula>
    </cfRule>
  </conditionalFormatting>
  <conditionalFormatting sqref="F126">
    <cfRule type="expression" dxfId="14922" priority="45">
      <formula>ISEVEN(ROW())</formula>
    </cfRule>
  </conditionalFormatting>
  <conditionalFormatting sqref="B126 D126:E126">
    <cfRule type="expression" dxfId="14921" priority="46">
      <formula>ISEVEN(ROW())</formula>
    </cfRule>
  </conditionalFormatting>
  <conditionalFormatting sqref="B130 D130:F130">
    <cfRule type="expression" dxfId="14920" priority="47">
      <formula>ISEVEN(ROW())</formula>
    </cfRule>
  </conditionalFormatting>
  <conditionalFormatting sqref="F129">
    <cfRule type="expression" dxfId="14919" priority="48">
      <formula>ISEVEN(ROW())</formula>
    </cfRule>
  </conditionalFormatting>
  <conditionalFormatting sqref="B129 D129:E129">
    <cfRule type="expression" dxfId="14918" priority="49">
      <formula>ISEVEN(ROW())</formula>
    </cfRule>
  </conditionalFormatting>
  <conditionalFormatting sqref="B128 D128:F128">
    <cfRule type="expression" dxfId="14917" priority="50">
      <formula>ISEVEN(ROW())</formula>
    </cfRule>
  </conditionalFormatting>
  <conditionalFormatting sqref="B133 D133:F133">
    <cfRule type="expression" dxfId="14916" priority="51">
      <formula>ISEVEN(ROW())</formula>
    </cfRule>
  </conditionalFormatting>
  <conditionalFormatting sqref="F132">
    <cfRule type="expression" dxfId="14915" priority="52">
      <formula>ISEVEN(ROW())</formula>
    </cfRule>
  </conditionalFormatting>
  <conditionalFormatting sqref="B132 D132:E132">
    <cfRule type="expression" dxfId="14914" priority="53">
      <formula>ISEVEN(ROW())</formula>
    </cfRule>
  </conditionalFormatting>
  <conditionalFormatting sqref="B131 D131:F131">
    <cfRule type="expression" dxfId="14913" priority="54">
      <formula>ISEVEN(ROW())</formula>
    </cfRule>
  </conditionalFormatting>
  <conditionalFormatting sqref="B136 D136:F136">
    <cfRule type="expression" dxfId="14912" priority="55">
      <formula>ISEVEN(ROW())</formula>
    </cfRule>
  </conditionalFormatting>
  <conditionalFormatting sqref="F135">
    <cfRule type="expression" dxfId="14911" priority="56">
      <formula>ISEVEN(ROW())</formula>
    </cfRule>
  </conditionalFormatting>
  <conditionalFormatting sqref="B135 D135:E135">
    <cfRule type="expression" dxfId="14910" priority="57">
      <formula>ISEVEN(ROW())</formula>
    </cfRule>
  </conditionalFormatting>
  <conditionalFormatting sqref="B134 D134:F134">
    <cfRule type="expression" dxfId="14909" priority="58">
      <formula>ISEVEN(ROW())</formula>
    </cfRule>
  </conditionalFormatting>
  <conditionalFormatting sqref="B139 D139:F139">
    <cfRule type="expression" dxfId="14908" priority="59">
      <formula>ISEVEN(ROW())</formula>
    </cfRule>
  </conditionalFormatting>
  <conditionalFormatting sqref="F138">
    <cfRule type="expression" dxfId="14907" priority="60">
      <formula>ISEVEN(ROW())</formula>
    </cfRule>
  </conditionalFormatting>
  <conditionalFormatting sqref="B138:E138">
    <cfRule type="expression" dxfId="14906" priority="61">
      <formula>ISEVEN(ROW())</formula>
    </cfRule>
  </conditionalFormatting>
  <conditionalFormatting sqref="G138">
    <cfRule type="expression" dxfId="14905" priority="62">
      <formula>ISEVEN(ROW())</formula>
    </cfRule>
  </conditionalFormatting>
  <conditionalFormatting sqref="G138">
    <cfRule type="expression" dxfId="14904" priority="63">
      <formula>ISEVEN(ROW())</formula>
    </cfRule>
  </conditionalFormatting>
  <conditionalFormatting sqref="G139">
    <cfRule type="expression" dxfId="14903" priority="64">
      <formula>ISEVEN(ROW())</formula>
    </cfRule>
  </conditionalFormatting>
  <conditionalFormatting sqref="C139">
    <cfRule type="expression" dxfId="14902" priority="65">
      <formula>ISEVEN(ROW())</formula>
    </cfRule>
  </conditionalFormatting>
  <conditionalFormatting sqref="B142 D142:F142">
    <cfRule type="expression" dxfId="14901" priority="66">
      <formula>ISEVEN(ROW())</formula>
    </cfRule>
  </conditionalFormatting>
  <conditionalFormatting sqref="F141">
    <cfRule type="expression" dxfId="14900" priority="67">
      <formula>ISEVEN(ROW())</formula>
    </cfRule>
  </conditionalFormatting>
  <conditionalFormatting sqref="B141:E141">
    <cfRule type="expression" dxfId="14899" priority="68">
      <formula>ISEVEN(ROW())</formula>
    </cfRule>
  </conditionalFormatting>
  <conditionalFormatting sqref="B140:F140">
    <cfRule type="expression" dxfId="14898" priority="69">
      <formula>ISEVEN(ROW())</formula>
    </cfRule>
  </conditionalFormatting>
  <conditionalFormatting sqref="C142">
    <cfRule type="expression" dxfId="14897" priority="70">
      <formula>ISEVEN(ROW())</formula>
    </cfRule>
  </conditionalFormatting>
  <conditionalFormatting sqref="B154 D154:F154">
    <cfRule type="expression" dxfId="14896" priority="71">
      <formula>ISEVEN(ROW())</formula>
    </cfRule>
  </conditionalFormatting>
  <conditionalFormatting sqref="F153">
    <cfRule type="expression" dxfId="14895" priority="72">
      <formula>ISEVEN(ROW())</formula>
    </cfRule>
  </conditionalFormatting>
  <conditionalFormatting sqref="B153 D153:E153">
    <cfRule type="expression" dxfId="14894" priority="73">
      <formula>ISEVEN(ROW())</formula>
    </cfRule>
  </conditionalFormatting>
  <conditionalFormatting sqref="B152 F152">
    <cfRule type="expression" dxfId="14893" priority="74">
      <formula>ISEVEN(ROW())</formula>
    </cfRule>
  </conditionalFormatting>
  <conditionalFormatting sqref="B157 D157:F157">
    <cfRule type="expression" dxfId="14892" priority="75">
      <formula>ISEVEN(ROW())</formula>
    </cfRule>
  </conditionalFormatting>
  <conditionalFormatting sqref="F156">
    <cfRule type="expression" dxfId="14891" priority="76">
      <formula>ISEVEN(ROW())</formula>
    </cfRule>
  </conditionalFormatting>
  <conditionalFormatting sqref="B156 D156:E156">
    <cfRule type="expression" dxfId="14890" priority="77">
      <formula>ISEVEN(ROW())</formula>
    </cfRule>
  </conditionalFormatting>
  <conditionalFormatting sqref="B155 D155:F155">
    <cfRule type="expression" dxfId="14889" priority="78">
      <formula>ISEVEN(ROW())</formula>
    </cfRule>
  </conditionalFormatting>
  <conditionalFormatting sqref="F158">
    <cfRule type="expression" dxfId="14888" priority="79">
      <formula>ISEVEN(ROW())</formula>
    </cfRule>
  </conditionalFormatting>
  <conditionalFormatting sqref="B158 D158:E158">
    <cfRule type="expression" dxfId="14887" priority="80">
      <formula>ISEVEN(ROW())</formula>
    </cfRule>
  </conditionalFormatting>
  <conditionalFormatting sqref="B158 D158:E158">
    <cfRule type="expression" dxfId="14886" priority="81">
      <formula>ISEVEN(ROW())</formula>
    </cfRule>
  </conditionalFormatting>
  <conditionalFormatting sqref="B161 D161:F161">
    <cfRule type="expression" dxfId="14885" priority="82">
      <formula>ISEVEN(ROW())</formula>
    </cfRule>
  </conditionalFormatting>
  <conditionalFormatting sqref="F160">
    <cfRule type="expression" dxfId="14884" priority="83">
      <formula>ISEVEN(ROW())</formula>
    </cfRule>
  </conditionalFormatting>
  <conditionalFormatting sqref="B160 D160:E160">
    <cfRule type="expression" dxfId="14883" priority="84">
      <formula>ISEVEN(ROW())</formula>
    </cfRule>
  </conditionalFormatting>
  <conditionalFormatting sqref="B159 D159:F159">
    <cfRule type="expression" dxfId="14882" priority="85">
      <formula>ISEVEN(ROW())</formula>
    </cfRule>
  </conditionalFormatting>
  <conditionalFormatting sqref="B164 D164 F164">
    <cfRule type="expression" dxfId="14881" priority="86">
      <formula>ISEVEN(ROW())</formula>
    </cfRule>
  </conditionalFormatting>
  <conditionalFormatting sqref="F163">
    <cfRule type="expression" dxfId="14880" priority="87">
      <formula>ISEVEN(ROW())</formula>
    </cfRule>
  </conditionalFormatting>
  <conditionalFormatting sqref="B163 D163">
    <cfRule type="expression" dxfId="14879" priority="88">
      <formula>ISEVEN(ROW())</formula>
    </cfRule>
  </conditionalFormatting>
  <conditionalFormatting sqref="B162 F162 D162">
    <cfRule type="expression" dxfId="14878" priority="89">
      <formula>ISEVEN(ROW())</formula>
    </cfRule>
  </conditionalFormatting>
  <conditionalFormatting sqref="B167 D167 F167">
    <cfRule type="expression" dxfId="14877" priority="90">
      <formula>ISEVEN(ROW())</formula>
    </cfRule>
  </conditionalFormatting>
  <conditionalFormatting sqref="F166">
    <cfRule type="expression" dxfId="14876" priority="91">
      <formula>ISEVEN(ROW())</formula>
    </cfRule>
  </conditionalFormatting>
  <conditionalFormatting sqref="B166 D166">
    <cfRule type="expression" dxfId="14875" priority="92">
      <formula>ISEVEN(ROW())</formula>
    </cfRule>
  </conditionalFormatting>
  <conditionalFormatting sqref="F184">
    <cfRule type="expression" dxfId="14874" priority="93">
      <formula>ISEVEN(ROW())</formula>
    </cfRule>
  </conditionalFormatting>
  <conditionalFormatting sqref="B184:E184">
    <cfRule type="expression" dxfId="14873" priority="94">
      <formula>ISEVEN(ROW())</formula>
    </cfRule>
  </conditionalFormatting>
  <conditionalFormatting sqref="G184">
    <cfRule type="expression" dxfId="14872" priority="95">
      <formula>ISEVEN(ROW())</formula>
    </cfRule>
  </conditionalFormatting>
  <conditionalFormatting sqref="G184">
    <cfRule type="expression" dxfId="14871" priority="96">
      <formula>ISEVEN(ROW())</formula>
    </cfRule>
  </conditionalFormatting>
  <conditionalFormatting sqref="B160 D160:F160">
    <cfRule type="expression" dxfId="14870" priority="97">
      <formula>ISEVEN(ROW())</formula>
    </cfRule>
  </conditionalFormatting>
  <conditionalFormatting sqref="F159">
    <cfRule type="expression" dxfId="14869" priority="98">
      <formula>ISEVEN(ROW())</formula>
    </cfRule>
  </conditionalFormatting>
  <conditionalFormatting sqref="B159 D159:E159">
    <cfRule type="expression" dxfId="14868" priority="99">
      <formula>ISEVEN(ROW())</formula>
    </cfRule>
  </conditionalFormatting>
  <conditionalFormatting sqref="B158 D158:F158">
    <cfRule type="expression" dxfId="14867" priority="100">
      <formula>ISEVEN(ROW())</formula>
    </cfRule>
  </conditionalFormatting>
  <conditionalFormatting sqref="B163 D163 F163">
    <cfRule type="expression" dxfId="14866" priority="101">
      <formula>ISEVEN(ROW())</formula>
    </cfRule>
  </conditionalFormatting>
  <conditionalFormatting sqref="F162">
    <cfRule type="expression" dxfId="14865" priority="102">
      <formula>ISEVEN(ROW())</formula>
    </cfRule>
  </conditionalFormatting>
  <conditionalFormatting sqref="B162 D162">
    <cfRule type="expression" dxfId="14864" priority="103">
      <formula>ISEVEN(ROW())</formula>
    </cfRule>
  </conditionalFormatting>
  <conditionalFormatting sqref="B161 D161:F161">
    <cfRule type="expression" dxfId="14863" priority="104">
      <formula>ISEVEN(ROW())</formula>
    </cfRule>
  </conditionalFormatting>
  <conditionalFormatting sqref="B166 D166 F166">
    <cfRule type="expression" dxfId="14862" priority="105">
      <formula>ISEVEN(ROW())</formula>
    </cfRule>
  </conditionalFormatting>
  <conditionalFormatting sqref="B164 F164 D164">
    <cfRule type="expression" dxfId="14861" priority="106">
      <formula>ISEVEN(ROW())</formula>
    </cfRule>
  </conditionalFormatting>
  <conditionalFormatting sqref="B167 F167 D167">
    <cfRule type="expression" dxfId="14860" priority="107">
      <formula>ISEVEN(ROW())</formula>
    </cfRule>
  </conditionalFormatting>
  <conditionalFormatting sqref="B184 D184:F184">
    <cfRule type="expression" dxfId="14859" priority="108">
      <formula>ISEVEN(ROW())</formula>
    </cfRule>
  </conditionalFormatting>
  <conditionalFormatting sqref="G184">
    <cfRule type="expression" dxfId="14858" priority="109">
      <formula>ISEVEN(ROW())</formula>
    </cfRule>
  </conditionalFormatting>
  <conditionalFormatting sqref="C184">
    <cfRule type="expression" dxfId="14857" priority="110">
      <formula>ISEVEN(ROW())</formula>
    </cfRule>
  </conditionalFormatting>
  <conditionalFormatting sqref="B164 D164 F164">
    <cfRule type="expression" dxfId="14856" priority="111">
      <formula>ISEVEN(ROW())</formula>
    </cfRule>
  </conditionalFormatting>
  <conditionalFormatting sqref="B167 D167 F167">
    <cfRule type="expression" dxfId="14855" priority="112">
      <formula>ISEVEN(ROW())</formula>
    </cfRule>
  </conditionalFormatting>
  <conditionalFormatting sqref="F166">
    <cfRule type="expression" dxfId="14854" priority="113">
      <formula>ISEVEN(ROW())</formula>
    </cfRule>
  </conditionalFormatting>
  <conditionalFormatting sqref="B166 D166">
    <cfRule type="expression" dxfId="14853" priority="114">
      <formula>ISEVEN(ROW())</formula>
    </cfRule>
  </conditionalFormatting>
  <conditionalFormatting sqref="B166 D166 F166">
    <cfRule type="expression" dxfId="14852" priority="115">
      <formula>ISEVEN(ROW())</formula>
    </cfRule>
  </conditionalFormatting>
  <conditionalFormatting sqref="B164 F164 D164">
    <cfRule type="expression" dxfId="14851" priority="116">
      <formula>ISEVEN(ROW())</formula>
    </cfRule>
  </conditionalFormatting>
  <conditionalFormatting sqref="B167 F167 D167">
    <cfRule type="expression" dxfId="14850" priority="117">
      <formula>ISEVEN(ROW())</formula>
    </cfRule>
  </conditionalFormatting>
  <conditionalFormatting sqref="F184">
    <cfRule type="expression" dxfId="14849" priority="118">
      <formula>ISEVEN(ROW())</formula>
    </cfRule>
  </conditionalFormatting>
  <conditionalFormatting sqref="B184:E184">
    <cfRule type="expression" dxfId="14848" priority="119">
      <formula>ISEVEN(ROW())</formula>
    </cfRule>
  </conditionalFormatting>
  <conditionalFormatting sqref="G184">
    <cfRule type="expression" dxfId="14847" priority="120">
      <formula>ISEVEN(ROW())</formula>
    </cfRule>
  </conditionalFormatting>
  <conditionalFormatting sqref="G184">
    <cfRule type="expression" dxfId="14846" priority="121">
      <formula>ISEVEN(ROW())</formula>
    </cfRule>
  </conditionalFormatting>
  <conditionalFormatting sqref="B184 D184:F184">
    <cfRule type="expression" dxfId="14845" priority="122">
      <formula>ISEVEN(ROW())</formula>
    </cfRule>
  </conditionalFormatting>
  <conditionalFormatting sqref="G184">
    <cfRule type="expression" dxfId="14844" priority="123">
      <formula>ISEVEN(ROW())</formula>
    </cfRule>
  </conditionalFormatting>
  <conditionalFormatting sqref="C184">
    <cfRule type="expression" dxfId="14843" priority="124">
      <formula>ISEVEN(ROW())</formula>
    </cfRule>
  </conditionalFormatting>
  <conditionalFormatting sqref="G191:G196">
    <cfRule type="expression" dxfId="14842" priority="125">
      <formula>ISEVEN(ROW())</formula>
    </cfRule>
  </conditionalFormatting>
  <conditionalFormatting sqref="D192:E192">
    <cfRule type="expression" dxfId="14841" priority="126">
      <formula>ISEVEN(ROW())</formula>
    </cfRule>
  </conditionalFormatting>
  <conditionalFormatting sqref="D192:E196">
    <cfRule type="expression" dxfId="14840" priority="127">
      <formula>ISEVEN(ROW())</formula>
    </cfRule>
  </conditionalFormatting>
  <conditionalFormatting sqref="B191:B196">
    <cfRule type="expression" dxfId="14839" priority="128">
      <formula>ISEVEN(ROW())</formula>
    </cfRule>
  </conditionalFormatting>
  <conditionalFormatting sqref="C191:C196">
    <cfRule type="expression" dxfId="14838" priority="129">
      <formula>ISEVEN(ROW())</formula>
    </cfRule>
  </conditionalFormatting>
  <conditionalFormatting sqref="F184 F186:F190">
    <cfRule type="expression" dxfId="14837" priority="130">
      <formula>ISEVEN(ROW())</formula>
    </cfRule>
  </conditionalFormatting>
  <conditionalFormatting sqref="D184:E184 G184 G186:G192 D186:E190">
    <cfRule type="expression" dxfId="14836" priority="131">
      <formula>ISEVEN(ROW())</formula>
    </cfRule>
  </conditionalFormatting>
  <conditionalFormatting sqref="B184:C184 B189:B190 B186:C188">
    <cfRule type="expression" dxfId="14835" priority="132">
      <formula>ISEVEN(ROW())</formula>
    </cfRule>
  </conditionalFormatting>
  <conditionalFormatting sqref="C189">
    <cfRule type="expression" dxfId="14834" priority="133">
      <formula>ISEVEN(ROW())</formula>
    </cfRule>
  </conditionalFormatting>
  <conditionalFormatting sqref="F189:F196">
    <cfRule type="expression" dxfId="14833" priority="134">
      <formula>ISEVEN(ROW())</formula>
    </cfRule>
  </conditionalFormatting>
  <conditionalFormatting sqref="D189:E192">
    <cfRule type="expression" dxfId="14832" priority="135">
      <formula>ISEVEN(ROW())</formula>
    </cfRule>
  </conditionalFormatting>
  <conditionalFormatting sqref="B189:C191 B192">
    <cfRule type="expression" dxfId="14831" priority="136">
      <formula>ISEVEN(ROW())</formula>
    </cfRule>
  </conditionalFormatting>
  <conditionalFormatting sqref="C191">
    <cfRule type="expression" dxfId="14830" priority="137">
      <formula>ISEVEN(ROW())</formula>
    </cfRule>
  </conditionalFormatting>
  <conditionalFormatting sqref="F188">
    <cfRule type="expression" dxfId="14829" priority="138">
      <formula>ISEVEN(ROW())</formula>
    </cfRule>
  </conditionalFormatting>
  <conditionalFormatting sqref="D188:E188">
    <cfRule type="expression" dxfId="14828" priority="139">
      <formula>ISEVEN(ROW())</formula>
    </cfRule>
  </conditionalFormatting>
  <conditionalFormatting sqref="B188:C188">
    <cfRule type="expression" dxfId="14827" priority="140">
      <formula>ISEVEN(ROW())</formula>
    </cfRule>
  </conditionalFormatting>
  <conditionalFormatting sqref="F126">
    <cfRule type="expression" dxfId="14826" priority="141">
      <formula>ISEVEN(ROW())</formula>
    </cfRule>
  </conditionalFormatting>
  <conditionalFormatting sqref="B126 D126:E126">
    <cfRule type="expression" dxfId="14825" priority="142">
      <formula>ISEVEN(ROW())</formula>
    </cfRule>
  </conditionalFormatting>
  <conditionalFormatting sqref="B126 D126:E126">
    <cfRule type="expression" dxfId="14824" priority="143">
      <formula>ISEVEN(ROW())</formula>
    </cfRule>
  </conditionalFormatting>
  <conditionalFormatting sqref="B129 D129:F129">
    <cfRule type="expression" dxfId="14823" priority="144">
      <formula>ISEVEN(ROW())</formula>
    </cfRule>
  </conditionalFormatting>
  <conditionalFormatting sqref="F128">
    <cfRule type="expression" dxfId="14822" priority="145">
      <formula>ISEVEN(ROW())</formula>
    </cfRule>
  </conditionalFormatting>
  <conditionalFormatting sqref="B128 D128:E128">
    <cfRule type="expression" dxfId="14821" priority="146">
      <formula>ISEVEN(ROW())</formula>
    </cfRule>
  </conditionalFormatting>
  <conditionalFormatting sqref="B127 D127:F127">
    <cfRule type="expression" dxfId="14820" priority="147">
      <formula>ISEVEN(ROW())</formula>
    </cfRule>
  </conditionalFormatting>
  <conditionalFormatting sqref="B132 D132:F132">
    <cfRule type="expression" dxfId="14819" priority="148">
      <formula>ISEVEN(ROW())</formula>
    </cfRule>
  </conditionalFormatting>
  <conditionalFormatting sqref="F131">
    <cfRule type="expression" dxfId="14818" priority="149">
      <formula>ISEVEN(ROW())</formula>
    </cfRule>
  </conditionalFormatting>
  <conditionalFormatting sqref="B131 D131:E131">
    <cfRule type="expression" dxfId="14817" priority="150">
      <formula>ISEVEN(ROW())</formula>
    </cfRule>
  </conditionalFormatting>
  <conditionalFormatting sqref="B130 D130:F130">
    <cfRule type="expression" dxfId="14816" priority="151">
      <formula>ISEVEN(ROW())</formula>
    </cfRule>
  </conditionalFormatting>
  <conditionalFormatting sqref="B135 D135:F135">
    <cfRule type="expression" dxfId="14815" priority="152">
      <formula>ISEVEN(ROW())</formula>
    </cfRule>
  </conditionalFormatting>
  <conditionalFormatting sqref="F134">
    <cfRule type="expression" dxfId="14814" priority="153">
      <formula>ISEVEN(ROW())</formula>
    </cfRule>
  </conditionalFormatting>
  <conditionalFormatting sqref="B134 D134:E134">
    <cfRule type="expression" dxfId="14813" priority="154">
      <formula>ISEVEN(ROW())</formula>
    </cfRule>
  </conditionalFormatting>
  <conditionalFormatting sqref="B133 D133:F133">
    <cfRule type="expression" dxfId="14812" priority="155">
      <formula>ISEVEN(ROW())</formula>
    </cfRule>
  </conditionalFormatting>
  <conditionalFormatting sqref="B138 D138:F138">
    <cfRule type="expression" dxfId="14811" priority="156">
      <formula>ISEVEN(ROW())</formula>
    </cfRule>
  </conditionalFormatting>
  <conditionalFormatting sqref="B136 D136:F136">
    <cfRule type="expression" dxfId="14810" priority="157">
      <formula>ISEVEN(ROW())</formula>
    </cfRule>
  </conditionalFormatting>
  <conditionalFormatting sqref="G138">
    <cfRule type="expression" dxfId="14809" priority="158">
      <formula>ISEVEN(ROW())</formula>
    </cfRule>
  </conditionalFormatting>
  <conditionalFormatting sqref="C138">
    <cfRule type="expression" dxfId="14808" priority="159">
      <formula>ISEVEN(ROW())</formula>
    </cfRule>
  </conditionalFormatting>
  <conditionalFormatting sqref="B141 D141:F141">
    <cfRule type="expression" dxfId="14807" priority="160">
      <formula>ISEVEN(ROW())</formula>
    </cfRule>
  </conditionalFormatting>
  <conditionalFormatting sqref="F140">
    <cfRule type="expression" dxfId="14806" priority="161">
      <formula>ISEVEN(ROW())</formula>
    </cfRule>
  </conditionalFormatting>
  <conditionalFormatting sqref="B140:E140">
    <cfRule type="expression" dxfId="14805" priority="162">
      <formula>ISEVEN(ROW())</formula>
    </cfRule>
  </conditionalFormatting>
  <conditionalFormatting sqref="B139:G139">
    <cfRule type="expression" dxfId="14804" priority="163">
      <formula>ISEVEN(ROW())</formula>
    </cfRule>
  </conditionalFormatting>
  <conditionalFormatting sqref="C141">
    <cfRule type="expression" dxfId="14803" priority="164">
      <formula>ISEVEN(ROW())</formula>
    </cfRule>
  </conditionalFormatting>
  <conditionalFormatting sqref="B142:F142">
    <cfRule type="expression" dxfId="14802" priority="165">
      <formula>ISEVEN(ROW())</formula>
    </cfRule>
  </conditionalFormatting>
  <conditionalFormatting sqref="B153 D153:F153">
    <cfRule type="expression" dxfId="14801" priority="166">
      <formula>ISEVEN(ROW())</formula>
    </cfRule>
  </conditionalFormatting>
  <conditionalFormatting sqref="F152">
    <cfRule type="expression" dxfId="14800" priority="167">
      <formula>ISEVEN(ROW())</formula>
    </cfRule>
  </conditionalFormatting>
  <conditionalFormatting sqref="B152">
    <cfRule type="expression" dxfId="14799" priority="168">
      <formula>ISEVEN(ROW())</formula>
    </cfRule>
  </conditionalFormatting>
  <conditionalFormatting sqref="F155">
    <cfRule type="expression" dxfId="14798" priority="169">
      <formula>ISEVEN(ROW())</formula>
    </cfRule>
  </conditionalFormatting>
  <conditionalFormatting sqref="B155 D155:E155">
    <cfRule type="expression" dxfId="14797" priority="170">
      <formula>ISEVEN(ROW())</formula>
    </cfRule>
  </conditionalFormatting>
  <conditionalFormatting sqref="B154 D154:F154">
    <cfRule type="expression" dxfId="14796" priority="171">
      <formula>ISEVEN(ROW())</formula>
    </cfRule>
  </conditionalFormatting>
  <conditionalFormatting sqref="B128 D128:F128">
    <cfRule type="expression" dxfId="14795" priority="172">
      <formula>ISEVEN(ROW())</formula>
    </cfRule>
  </conditionalFormatting>
  <conditionalFormatting sqref="F127">
    <cfRule type="expression" dxfId="14794" priority="173">
      <formula>ISEVEN(ROW())</formula>
    </cfRule>
  </conditionalFormatting>
  <conditionalFormatting sqref="B127 D127:E127">
    <cfRule type="expression" dxfId="14793" priority="174">
      <formula>ISEVEN(ROW())</formula>
    </cfRule>
  </conditionalFormatting>
  <conditionalFormatting sqref="B126 D126:F126">
    <cfRule type="expression" dxfId="14792" priority="175">
      <formula>ISEVEN(ROW())</formula>
    </cfRule>
  </conditionalFormatting>
  <conditionalFormatting sqref="B131 D131:F131">
    <cfRule type="expression" dxfId="14791" priority="176">
      <formula>ISEVEN(ROW())</formula>
    </cfRule>
  </conditionalFormatting>
  <conditionalFormatting sqref="F130">
    <cfRule type="expression" dxfId="14790" priority="177">
      <formula>ISEVEN(ROW())</formula>
    </cfRule>
  </conditionalFormatting>
  <conditionalFormatting sqref="B130 D130:E130">
    <cfRule type="expression" dxfId="14789" priority="178">
      <formula>ISEVEN(ROW())</formula>
    </cfRule>
  </conditionalFormatting>
  <conditionalFormatting sqref="B129 D129:F129">
    <cfRule type="expression" dxfId="14788" priority="179">
      <formula>ISEVEN(ROW())</formula>
    </cfRule>
  </conditionalFormatting>
  <conditionalFormatting sqref="B134 D134:F134">
    <cfRule type="expression" dxfId="14787" priority="180">
      <formula>ISEVEN(ROW())</formula>
    </cfRule>
  </conditionalFormatting>
  <conditionalFormatting sqref="F133">
    <cfRule type="expression" dxfId="14786" priority="181">
      <formula>ISEVEN(ROW())</formula>
    </cfRule>
  </conditionalFormatting>
  <conditionalFormatting sqref="B133 D133:E133">
    <cfRule type="expression" dxfId="14785" priority="182">
      <formula>ISEVEN(ROW())</formula>
    </cfRule>
  </conditionalFormatting>
  <conditionalFormatting sqref="B132 D132:F132">
    <cfRule type="expression" dxfId="14784" priority="183">
      <formula>ISEVEN(ROW())</formula>
    </cfRule>
  </conditionalFormatting>
  <conditionalFormatting sqref="F136">
    <cfRule type="expression" dxfId="14783" priority="184">
      <formula>ISEVEN(ROW())</formula>
    </cfRule>
  </conditionalFormatting>
  <conditionalFormatting sqref="B136 D136:E136">
    <cfRule type="expression" dxfId="14782" priority="185">
      <formula>ISEVEN(ROW())</formula>
    </cfRule>
  </conditionalFormatting>
  <conditionalFormatting sqref="B135 D135:F135">
    <cfRule type="expression" dxfId="14781" priority="186">
      <formula>ISEVEN(ROW())</formula>
    </cfRule>
  </conditionalFormatting>
  <conditionalFormatting sqref="B140 D140:F140">
    <cfRule type="expression" dxfId="14780" priority="187">
      <formula>ISEVEN(ROW())</formula>
    </cfRule>
  </conditionalFormatting>
  <conditionalFormatting sqref="F139">
    <cfRule type="expression" dxfId="14779" priority="188">
      <formula>ISEVEN(ROW())</formula>
    </cfRule>
  </conditionalFormatting>
  <conditionalFormatting sqref="B139:E139">
    <cfRule type="expression" dxfId="14778" priority="189">
      <formula>ISEVEN(ROW())</formula>
    </cfRule>
  </conditionalFormatting>
  <conditionalFormatting sqref="G139">
    <cfRule type="expression" dxfId="14777" priority="190">
      <formula>ISEVEN(ROW())</formula>
    </cfRule>
  </conditionalFormatting>
  <conditionalFormatting sqref="G139">
    <cfRule type="expression" dxfId="14776" priority="191">
      <formula>ISEVEN(ROW())</formula>
    </cfRule>
  </conditionalFormatting>
  <conditionalFormatting sqref="B138:G138">
    <cfRule type="expression" dxfId="14775" priority="192">
      <formula>ISEVEN(ROW())</formula>
    </cfRule>
  </conditionalFormatting>
  <conditionalFormatting sqref="C140">
    <cfRule type="expression" dxfId="14774" priority="193">
      <formula>ISEVEN(ROW())</formula>
    </cfRule>
  </conditionalFormatting>
  <conditionalFormatting sqref="F142">
    <cfRule type="expression" dxfId="14773" priority="194">
      <formula>ISEVEN(ROW())</formula>
    </cfRule>
  </conditionalFormatting>
  <conditionalFormatting sqref="B142:E142">
    <cfRule type="expression" dxfId="14772" priority="195">
      <formula>ISEVEN(ROW())</formula>
    </cfRule>
  </conditionalFormatting>
  <conditionalFormatting sqref="B141:F141">
    <cfRule type="expression" dxfId="14771" priority="196">
      <formula>ISEVEN(ROW())</formula>
    </cfRule>
  </conditionalFormatting>
  <conditionalFormatting sqref="B152 F152">
    <cfRule type="expression" dxfId="14770" priority="197">
      <formula>ISEVEN(ROW())</formula>
    </cfRule>
  </conditionalFormatting>
  <conditionalFormatting sqref="B155 D155:F155">
    <cfRule type="expression" dxfId="14769" priority="198">
      <formula>ISEVEN(ROW())</formula>
    </cfRule>
  </conditionalFormatting>
  <conditionalFormatting sqref="F154">
    <cfRule type="expression" dxfId="14768" priority="199">
      <formula>ISEVEN(ROW())</formula>
    </cfRule>
  </conditionalFormatting>
  <conditionalFormatting sqref="B154 D154:E154">
    <cfRule type="expression" dxfId="14767" priority="200">
      <formula>ISEVEN(ROW())</formula>
    </cfRule>
  </conditionalFormatting>
  <conditionalFormatting sqref="B153 D153:F153">
    <cfRule type="expression" dxfId="14766" priority="201">
      <formula>ISEVEN(ROW())</formula>
    </cfRule>
  </conditionalFormatting>
  <conditionalFormatting sqref="B158 D158:F158">
    <cfRule type="expression" dxfId="14765" priority="202">
      <formula>ISEVEN(ROW())</formula>
    </cfRule>
  </conditionalFormatting>
  <conditionalFormatting sqref="F157">
    <cfRule type="expression" dxfId="14764" priority="203">
      <formula>ISEVEN(ROW())</formula>
    </cfRule>
  </conditionalFormatting>
  <conditionalFormatting sqref="B157 D157:E157">
    <cfRule type="expression" dxfId="14763" priority="204">
      <formula>ISEVEN(ROW())</formula>
    </cfRule>
  </conditionalFormatting>
  <conditionalFormatting sqref="B156 D156:F156">
    <cfRule type="expression" dxfId="14762" priority="205">
      <formula>ISEVEN(ROW())</formula>
    </cfRule>
  </conditionalFormatting>
  <conditionalFormatting sqref="F159">
    <cfRule type="expression" dxfId="14761" priority="206">
      <formula>ISEVEN(ROW())</formula>
    </cfRule>
  </conditionalFormatting>
  <conditionalFormatting sqref="B159 D159:E159">
    <cfRule type="expression" dxfId="14760" priority="207">
      <formula>ISEVEN(ROW())</formula>
    </cfRule>
  </conditionalFormatting>
  <conditionalFormatting sqref="B159 D159:E159">
    <cfRule type="expression" dxfId="14759" priority="208">
      <formula>ISEVEN(ROW())</formula>
    </cfRule>
  </conditionalFormatting>
  <conditionalFormatting sqref="B162 D162 F162">
    <cfRule type="expression" dxfId="14758" priority="209">
      <formula>ISEVEN(ROW())</formula>
    </cfRule>
  </conditionalFormatting>
  <conditionalFormatting sqref="F161">
    <cfRule type="expression" dxfId="14757" priority="210">
      <formula>ISEVEN(ROW())</formula>
    </cfRule>
  </conditionalFormatting>
  <conditionalFormatting sqref="B161 D161:E161">
    <cfRule type="expression" dxfId="14756" priority="211">
      <formula>ISEVEN(ROW())</formula>
    </cfRule>
  </conditionalFormatting>
  <conditionalFormatting sqref="B160 D160:F160">
    <cfRule type="expression" dxfId="14755" priority="212">
      <formula>ISEVEN(ROW())</formula>
    </cfRule>
  </conditionalFormatting>
  <conditionalFormatting sqref="F164">
    <cfRule type="expression" dxfId="14754" priority="213">
      <formula>ISEVEN(ROW())</formula>
    </cfRule>
  </conditionalFormatting>
  <conditionalFormatting sqref="B164 D164">
    <cfRule type="expression" dxfId="14753" priority="214">
      <formula>ISEVEN(ROW())</formula>
    </cfRule>
  </conditionalFormatting>
  <conditionalFormatting sqref="B163 F163 D163">
    <cfRule type="expression" dxfId="14752" priority="215">
      <formula>ISEVEN(ROW())</formula>
    </cfRule>
  </conditionalFormatting>
  <conditionalFormatting sqref="F167">
    <cfRule type="expression" dxfId="14751" priority="216">
      <formula>ISEVEN(ROW())</formula>
    </cfRule>
  </conditionalFormatting>
  <conditionalFormatting sqref="B167 D167">
    <cfRule type="expression" dxfId="14750" priority="217">
      <formula>ISEVEN(ROW())</formula>
    </cfRule>
  </conditionalFormatting>
  <conditionalFormatting sqref="B166 F166 D166">
    <cfRule type="expression" dxfId="14749" priority="218">
      <formula>ISEVEN(ROW())</formula>
    </cfRule>
  </conditionalFormatting>
  <conditionalFormatting sqref="B184:G184">
    <cfRule type="expression" dxfId="14748" priority="219">
      <formula>ISEVEN(ROW())</formula>
    </cfRule>
  </conditionalFormatting>
  <conditionalFormatting sqref="B161 D161:F161">
    <cfRule type="expression" dxfId="14747" priority="220">
      <formula>ISEVEN(ROW())</formula>
    </cfRule>
  </conditionalFormatting>
  <conditionalFormatting sqref="F160">
    <cfRule type="expression" dxfId="14746" priority="221">
      <formula>ISEVEN(ROW())</formula>
    </cfRule>
  </conditionalFormatting>
  <conditionalFormatting sqref="B160 D160:E160">
    <cfRule type="expression" dxfId="14745" priority="222">
      <formula>ISEVEN(ROW())</formula>
    </cfRule>
  </conditionalFormatting>
  <conditionalFormatting sqref="B159 D159:F159">
    <cfRule type="expression" dxfId="14744" priority="223">
      <formula>ISEVEN(ROW())</formula>
    </cfRule>
  </conditionalFormatting>
  <conditionalFormatting sqref="B164 D164 F164">
    <cfRule type="expression" dxfId="14743" priority="224">
      <formula>ISEVEN(ROW())</formula>
    </cfRule>
  </conditionalFormatting>
  <conditionalFormatting sqref="F163">
    <cfRule type="expression" dxfId="14742" priority="225">
      <formula>ISEVEN(ROW())</formula>
    </cfRule>
  </conditionalFormatting>
  <conditionalFormatting sqref="B163 D163">
    <cfRule type="expression" dxfId="14741" priority="226">
      <formula>ISEVEN(ROW())</formula>
    </cfRule>
  </conditionalFormatting>
  <conditionalFormatting sqref="B162 F162 D162">
    <cfRule type="expression" dxfId="14740" priority="227">
      <formula>ISEVEN(ROW())</formula>
    </cfRule>
  </conditionalFormatting>
  <conditionalFormatting sqref="B167 D167 F167">
    <cfRule type="expression" dxfId="14739" priority="228">
      <formula>ISEVEN(ROW())</formula>
    </cfRule>
  </conditionalFormatting>
  <conditionalFormatting sqref="F166">
    <cfRule type="expression" dxfId="14738" priority="229">
      <formula>ISEVEN(ROW())</formula>
    </cfRule>
  </conditionalFormatting>
  <conditionalFormatting sqref="B166 D166">
    <cfRule type="expression" dxfId="14737" priority="230">
      <formula>ISEVEN(ROW())</formula>
    </cfRule>
  </conditionalFormatting>
  <conditionalFormatting sqref="F184">
    <cfRule type="expression" dxfId="14736" priority="231">
      <formula>ISEVEN(ROW())</formula>
    </cfRule>
  </conditionalFormatting>
  <conditionalFormatting sqref="B184:E184">
    <cfRule type="expression" dxfId="14735" priority="232">
      <formula>ISEVEN(ROW())</formula>
    </cfRule>
  </conditionalFormatting>
  <conditionalFormatting sqref="G184">
    <cfRule type="expression" dxfId="14734" priority="233">
      <formula>ISEVEN(ROW())</formula>
    </cfRule>
  </conditionalFormatting>
  <conditionalFormatting sqref="G184">
    <cfRule type="expression" dxfId="14733" priority="234">
      <formula>ISEVEN(ROW())</formula>
    </cfRule>
  </conditionalFormatting>
  <conditionalFormatting sqref="F167">
    <cfRule type="expression" dxfId="14732" priority="235">
      <formula>ISEVEN(ROW())</formula>
    </cfRule>
  </conditionalFormatting>
  <conditionalFormatting sqref="B167 D167">
    <cfRule type="expression" dxfId="14731" priority="236">
      <formula>ISEVEN(ROW())</formula>
    </cfRule>
  </conditionalFormatting>
  <conditionalFormatting sqref="B166 F166 D166">
    <cfRule type="expression" dxfId="14730" priority="237">
      <formula>ISEVEN(ROW())</formula>
    </cfRule>
  </conditionalFormatting>
  <conditionalFormatting sqref="B167 D167 F167">
    <cfRule type="expression" dxfId="14729" priority="238">
      <formula>ISEVEN(ROW())</formula>
    </cfRule>
  </conditionalFormatting>
  <conditionalFormatting sqref="F166">
    <cfRule type="expression" dxfId="14728" priority="239">
      <formula>ISEVEN(ROW())</formula>
    </cfRule>
  </conditionalFormatting>
  <conditionalFormatting sqref="B166 D166">
    <cfRule type="expression" dxfId="14727" priority="240">
      <formula>ISEVEN(ROW())</formula>
    </cfRule>
  </conditionalFormatting>
  <conditionalFormatting sqref="B184:G184">
    <cfRule type="expression" dxfId="14726" priority="241">
      <formula>ISEVEN(ROW())</formula>
    </cfRule>
  </conditionalFormatting>
  <conditionalFormatting sqref="F184">
    <cfRule type="expression" dxfId="14725" priority="242">
      <formula>ISEVEN(ROW())</formula>
    </cfRule>
  </conditionalFormatting>
  <conditionalFormatting sqref="B184:E184">
    <cfRule type="expression" dxfId="14724" priority="243">
      <formula>ISEVEN(ROW())</formula>
    </cfRule>
  </conditionalFormatting>
  <conditionalFormatting sqref="G184">
    <cfRule type="expression" dxfId="14723" priority="244">
      <formula>ISEVEN(ROW())</formula>
    </cfRule>
  </conditionalFormatting>
  <conditionalFormatting sqref="G184">
    <cfRule type="expression" dxfId="14722" priority="245">
      <formula>ISEVEN(ROW())</formula>
    </cfRule>
  </conditionalFormatting>
  <conditionalFormatting sqref="D193:E193">
    <cfRule type="expression" dxfId="14721" priority="246">
      <formula>ISEVEN(ROW())</formula>
    </cfRule>
  </conditionalFormatting>
  <conditionalFormatting sqref="C190">
    <cfRule type="expression" dxfId="14720" priority="247">
      <formula>ISEVEN(ROW())</formula>
    </cfRule>
  </conditionalFormatting>
  <conditionalFormatting sqref="C192">
    <cfRule type="expression" dxfId="14719" priority="248">
      <formula>ISEVEN(ROW())</formula>
    </cfRule>
  </conditionalFormatting>
  <conditionalFormatting sqref="F189">
    <cfRule type="expression" dxfId="14718" priority="249">
      <formula>ISEVEN(ROW())</formula>
    </cfRule>
  </conditionalFormatting>
  <conditionalFormatting sqref="D189:E189">
    <cfRule type="expression" dxfId="14717" priority="250">
      <formula>ISEVEN(ROW())</formula>
    </cfRule>
  </conditionalFormatting>
  <conditionalFormatting sqref="B189:C189">
    <cfRule type="expression" dxfId="14716" priority="251">
      <formula>ISEVEN(ROW())</formula>
    </cfRule>
  </conditionalFormatting>
  <conditionalFormatting sqref="G196">
    <cfRule type="expression" dxfId="14715" priority="252">
      <formula>ISEVEN(ROW())</formula>
    </cfRule>
  </conditionalFormatting>
  <conditionalFormatting sqref="D196:E196">
    <cfRule type="expression" dxfId="14714" priority="253">
      <formula>ISEVEN(ROW())</formula>
    </cfRule>
  </conditionalFormatting>
  <conditionalFormatting sqref="B196">
    <cfRule type="expression" dxfId="14713" priority="254">
      <formula>ISEVEN(ROW())</formula>
    </cfRule>
  </conditionalFormatting>
  <conditionalFormatting sqref="C196">
    <cfRule type="expression" dxfId="14712" priority="255">
      <formula>ISEVEN(ROW())</formula>
    </cfRule>
  </conditionalFormatting>
  <conditionalFormatting sqref="F196">
    <cfRule type="expression" dxfId="14711" priority="256">
      <formula>ISEVEN(ROW())</formula>
    </cfRule>
  </conditionalFormatting>
  <conditionalFormatting sqref="B127 D127:F127">
    <cfRule type="expression" dxfId="14710" priority="257">
      <formula>ISEVEN(ROW())</formula>
    </cfRule>
  </conditionalFormatting>
  <conditionalFormatting sqref="F126">
    <cfRule type="expression" dxfId="14709" priority="258">
      <formula>ISEVEN(ROW())</formula>
    </cfRule>
  </conditionalFormatting>
  <conditionalFormatting sqref="B126 D126:E126">
    <cfRule type="expression" dxfId="14708" priority="259">
      <formula>ISEVEN(ROW())</formula>
    </cfRule>
  </conditionalFormatting>
  <conditionalFormatting sqref="B130 D130:F130">
    <cfRule type="expression" dxfId="14707" priority="260">
      <formula>ISEVEN(ROW())</formula>
    </cfRule>
  </conditionalFormatting>
  <conditionalFormatting sqref="F129">
    <cfRule type="expression" dxfId="14706" priority="261">
      <formula>ISEVEN(ROW())</formula>
    </cfRule>
  </conditionalFormatting>
  <conditionalFormatting sqref="B129 D129:E129">
    <cfRule type="expression" dxfId="14705" priority="262">
      <formula>ISEVEN(ROW())</formula>
    </cfRule>
  </conditionalFormatting>
  <conditionalFormatting sqref="B128 D128:F128">
    <cfRule type="expression" dxfId="14704" priority="263">
      <formula>ISEVEN(ROW())</formula>
    </cfRule>
  </conditionalFormatting>
  <conditionalFormatting sqref="B133 D133:F133">
    <cfRule type="expression" dxfId="14703" priority="264">
      <formula>ISEVEN(ROW())</formula>
    </cfRule>
  </conditionalFormatting>
  <conditionalFormatting sqref="F132">
    <cfRule type="expression" dxfId="14702" priority="265">
      <formula>ISEVEN(ROW())</formula>
    </cfRule>
  </conditionalFormatting>
  <conditionalFormatting sqref="B132 D132:E132">
    <cfRule type="expression" dxfId="14701" priority="266">
      <formula>ISEVEN(ROW())</formula>
    </cfRule>
  </conditionalFormatting>
  <conditionalFormatting sqref="B131 D131:F131">
    <cfRule type="expression" dxfId="14700" priority="267">
      <formula>ISEVEN(ROW())</formula>
    </cfRule>
  </conditionalFormatting>
  <conditionalFormatting sqref="B136 D136:F136">
    <cfRule type="expression" dxfId="14699" priority="268">
      <formula>ISEVEN(ROW())</formula>
    </cfRule>
  </conditionalFormatting>
  <conditionalFormatting sqref="F135">
    <cfRule type="expression" dxfId="14698" priority="269">
      <formula>ISEVEN(ROW())</formula>
    </cfRule>
  </conditionalFormatting>
  <conditionalFormatting sqref="B135 D135:E135">
    <cfRule type="expression" dxfId="14697" priority="270">
      <formula>ISEVEN(ROW())</formula>
    </cfRule>
  </conditionalFormatting>
  <conditionalFormatting sqref="B134 D134:F134">
    <cfRule type="expression" dxfId="14696" priority="271">
      <formula>ISEVEN(ROW())</formula>
    </cfRule>
  </conditionalFormatting>
  <conditionalFormatting sqref="B139 D139:F139">
    <cfRule type="expression" dxfId="14695" priority="272">
      <formula>ISEVEN(ROW())</formula>
    </cfRule>
  </conditionalFormatting>
  <conditionalFormatting sqref="F138">
    <cfRule type="expression" dxfId="14694" priority="273">
      <formula>ISEVEN(ROW())</formula>
    </cfRule>
  </conditionalFormatting>
  <conditionalFormatting sqref="B138:E138">
    <cfRule type="expression" dxfId="14693" priority="274">
      <formula>ISEVEN(ROW())</formula>
    </cfRule>
  </conditionalFormatting>
  <conditionalFormatting sqref="G138">
    <cfRule type="expression" dxfId="14692" priority="275">
      <formula>ISEVEN(ROW())</formula>
    </cfRule>
  </conditionalFormatting>
  <conditionalFormatting sqref="G138">
    <cfRule type="expression" dxfId="14691" priority="276">
      <formula>ISEVEN(ROW())</formula>
    </cfRule>
  </conditionalFormatting>
  <conditionalFormatting sqref="G139">
    <cfRule type="expression" dxfId="14690" priority="277">
      <formula>ISEVEN(ROW())</formula>
    </cfRule>
  </conditionalFormatting>
  <conditionalFormatting sqref="C139">
    <cfRule type="expression" dxfId="14689" priority="278">
      <formula>ISEVEN(ROW())</formula>
    </cfRule>
  </conditionalFormatting>
  <conditionalFormatting sqref="B142 D142:F142">
    <cfRule type="expression" dxfId="14688" priority="279">
      <formula>ISEVEN(ROW())</formula>
    </cfRule>
  </conditionalFormatting>
  <conditionalFormatting sqref="F141">
    <cfRule type="expression" dxfId="14687" priority="280">
      <formula>ISEVEN(ROW())</formula>
    </cfRule>
  </conditionalFormatting>
  <conditionalFormatting sqref="B141:E141">
    <cfRule type="expression" dxfId="14686" priority="281">
      <formula>ISEVEN(ROW())</formula>
    </cfRule>
  </conditionalFormatting>
  <conditionalFormatting sqref="B140:F140">
    <cfRule type="expression" dxfId="14685" priority="282">
      <formula>ISEVEN(ROW())</formula>
    </cfRule>
  </conditionalFormatting>
  <conditionalFormatting sqref="C142">
    <cfRule type="expression" dxfId="14684" priority="283">
      <formula>ISEVEN(ROW())</formula>
    </cfRule>
  </conditionalFormatting>
  <conditionalFormatting sqref="F153">
    <cfRule type="expression" dxfId="14683" priority="284">
      <formula>ISEVEN(ROW())</formula>
    </cfRule>
  </conditionalFormatting>
  <conditionalFormatting sqref="B153 D153:E153">
    <cfRule type="expression" dxfId="14682" priority="285">
      <formula>ISEVEN(ROW())</formula>
    </cfRule>
  </conditionalFormatting>
  <conditionalFormatting sqref="B152 F152">
    <cfRule type="expression" dxfId="14681" priority="286">
      <formula>ISEVEN(ROW())</formula>
    </cfRule>
  </conditionalFormatting>
  <conditionalFormatting sqref="B126 D126:F126">
    <cfRule type="expression" dxfId="14680" priority="287">
      <formula>ISEVEN(ROW())</formula>
    </cfRule>
  </conditionalFormatting>
  <conditionalFormatting sqref="B129 D129:F129">
    <cfRule type="expression" dxfId="14679" priority="288">
      <formula>ISEVEN(ROW())</formula>
    </cfRule>
  </conditionalFormatting>
  <conditionalFormatting sqref="F128">
    <cfRule type="expression" dxfId="14678" priority="289">
      <formula>ISEVEN(ROW())</formula>
    </cfRule>
  </conditionalFormatting>
  <conditionalFormatting sqref="B128 D128:E128">
    <cfRule type="expression" dxfId="14677" priority="290">
      <formula>ISEVEN(ROW())</formula>
    </cfRule>
  </conditionalFormatting>
  <conditionalFormatting sqref="B127 D127:F127">
    <cfRule type="expression" dxfId="14676" priority="291">
      <formula>ISEVEN(ROW())</formula>
    </cfRule>
  </conditionalFormatting>
  <conditionalFormatting sqref="B132 D132:F132">
    <cfRule type="expression" dxfId="14675" priority="292">
      <formula>ISEVEN(ROW())</formula>
    </cfRule>
  </conditionalFormatting>
  <conditionalFormatting sqref="F131">
    <cfRule type="expression" dxfId="14674" priority="293">
      <formula>ISEVEN(ROW())</formula>
    </cfRule>
  </conditionalFormatting>
  <conditionalFormatting sqref="B131 D131:E131">
    <cfRule type="expression" dxfId="14673" priority="294">
      <formula>ISEVEN(ROW())</formula>
    </cfRule>
  </conditionalFormatting>
  <conditionalFormatting sqref="B130 D130:F130">
    <cfRule type="expression" dxfId="14672" priority="295">
      <formula>ISEVEN(ROW())</formula>
    </cfRule>
  </conditionalFormatting>
  <conditionalFormatting sqref="B135 D135:F135">
    <cfRule type="expression" dxfId="14671" priority="296">
      <formula>ISEVEN(ROW())</formula>
    </cfRule>
  </conditionalFormatting>
  <conditionalFormatting sqref="F134">
    <cfRule type="expression" dxfId="14670" priority="297">
      <formula>ISEVEN(ROW())</formula>
    </cfRule>
  </conditionalFormatting>
  <conditionalFormatting sqref="B134 D134:E134">
    <cfRule type="expression" dxfId="14669" priority="298">
      <formula>ISEVEN(ROW())</formula>
    </cfRule>
  </conditionalFormatting>
  <conditionalFormatting sqref="B133 D133:F133">
    <cfRule type="expression" dxfId="14668" priority="299">
      <formula>ISEVEN(ROW())</formula>
    </cfRule>
  </conditionalFormatting>
  <conditionalFormatting sqref="B138 D138:F138">
    <cfRule type="expression" dxfId="14667" priority="300">
      <formula>ISEVEN(ROW())</formula>
    </cfRule>
  </conditionalFormatting>
  <conditionalFormatting sqref="B136 D136:F136">
    <cfRule type="expression" dxfId="14666" priority="301">
      <formula>ISEVEN(ROW())</formula>
    </cfRule>
  </conditionalFormatting>
  <conditionalFormatting sqref="G138">
    <cfRule type="expression" dxfId="14665" priority="302">
      <formula>ISEVEN(ROW())</formula>
    </cfRule>
  </conditionalFormatting>
  <conditionalFormatting sqref="C138">
    <cfRule type="expression" dxfId="14664" priority="303">
      <formula>ISEVEN(ROW())</formula>
    </cfRule>
  </conditionalFormatting>
  <conditionalFormatting sqref="B142:F142">
    <cfRule type="expression" dxfId="14663" priority="304">
      <formula>ISEVEN(ROW())</formula>
    </cfRule>
  </conditionalFormatting>
  <conditionalFormatting sqref="B141 D141:F141">
    <cfRule type="expression" dxfId="14662" priority="305">
      <formula>ISEVEN(ROW())</formula>
    </cfRule>
  </conditionalFormatting>
  <conditionalFormatting sqref="F140">
    <cfRule type="expression" dxfId="14661" priority="306">
      <formula>ISEVEN(ROW())</formula>
    </cfRule>
  </conditionalFormatting>
  <conditionalFormatting sqref="B140:E140">
    <cfRule type="expression" dxfId="14660" priority="307">
      <formula>ISEVEN(ROW())</formula>
    </cfRule>
  </conditionalFormatting>
  <conditionalFormatting sqref="B139:G139">
    <cfRule type="expression" dxfId="14659" priority="308">
      <formula>ISEVEN(ROW())</formula>
    </cfRule>
  </conditionalFormatting>
  <conditionalFormatting sqref="C141">
    <cfRule type="expression" dxfId="14658" priority="309">
      <formula>ISEVEN(ROW())</formula>
    </cfRule>
  </conditionalFormatting>
  <conditionalFormatting sqref="B153 D153:F153">
    <cfRule type="expression" dxfId="14657" priority="310">
      <formula>ISEVEN(ROW())</formula>
    </cfRule>
  </conditionalFormatting>
  <conditionalFormatting sqref="F152">
    <cfRule type="expression" dxfId="14656" priority="311">
      <formula>ISEVEN(ROW())</formula>
    </cfRule>
  </conditionalFormatting>
  <conditionalFormatting sqref="B152">
    <cfRule type="expression" dxfId="14655" priority="312">
      <formula>ISEVEN(ROW())</formula>
    </cfRule>
  </conditionalFormatting>
  <conditionalFormatting sqref="B156 D156:F156">
    <cfRule type="expression" dxfId="14654" priority="313">
      <formula>ISEVEN(ROW())</formula>
    </cfRule>
  </conditionalFormatting>
  <conditionalFormatting sqref="F155">
    <cfRule type="expression" dxfId="14653" priority="314">
      <formula>ISEVEN(ROW())</formula>
    </cfRule>
  </conditionalFormatting>
  <conditionalFormatting sqref="B155 D155:E155">
    <cfRule type="expression" dxfId="14652" priority="315">
      <formula>ISEVEN(ROW())</formula>
    </cfRule>
  </conditionalFormatting>
  <conditionalFormatting sqref="B154 D154:F154">
    <cfRule type="expression" dxfId="14651" priority="316">
      <formula>ISEVEN(ROW())</formula>
    </cfRule>
  </conditionalFormatting>
  <conditionalFormatting sqref="F157">
    <cfRule type="expression" dxfId="14650" priority="317">
      <formula>ISEVEN(ROW())</formula>
    </cfRule>
  </conditionalFormatting>
  <conditionalFormatting sqref="B157 D157:E157">
    <cfRule type="expression" dxfId="14649" priority="318">
      <formula>ISEVEN(ROW())</formula>
    </cfRule>
  </conditionalFormatting>
  <conditionalFormatting sqref="B157 D157:E157">
    <cfRule type="expression" dxfId="14648" priority="319">
      <formula>ISEVEN(ROW())</formula>
    </cfRule>
  </conditionalFormatting>
  <conditionalFormatting sqref="B160 D160:F160">
    <cfRule type="expression" dxfId="14647" priority="320">
      <formula>ISEVEN(ROW())</formula>
    </cfRule>
  </conditionalFormatting>
  <conditionalFormatting sqref="F159">
    <cfRule type="expression" dxfId="14646" priority="321">
      <formula>ISEVEN(ROW())</formula>
    </cfRule>
  </conditionalFormatting>
  <conditionalFormatting sqref="B159 D159:E159">
    <cfRule type="expression" dxfId="14645" priority="322">
      <formula>ISEVEN(ROW())</formula>
    </cfRule>
  </conditionalFormatting>
  <conditionalFormatting sqref="B158 D158:F158">
    <cfRule type="expression" dxfId="14644" priority="323">
      <formula>ISEVEN(ROW())</formula>
    </cfRule>
  </conditionalFormatting>
  <conditionalFormatting sqref="B163 D163 F163">
    <cfRule type="expression" dxfId="14643" priority="324">
      <formula>ISEVEN(ROW())</formula>
    </cfRule>
  </conditionalFormatting>
  <conditionalFormatting sqref="F162">
    <cfRule type="expression" dxfId="14642" priority="325">
      <formula>ISEVEN(ROW())</formula>
    </cfRule>
  </conditionalFormatting>
  <conditionalFormatting sqref="B162 D162">
    <cfRule type="expression" dxfId="14641" priority="326">
      <formula>ISEVEN(ROW())</formula>
    </cfRule>
  </conditionalFormatting>
  <conditionalFormatting sqref="B161 D161:F161">
    <cfRule type="expression" dxfId="14640" priority="327">
      <formula>ISEVEN(ROW())</formula>
    </cfRule>
  </conditionalFormatting>
  <conditionalFormatting sqref="B166 D166 F166">
    <cfRule type="expression" dxfId="14639" priority="328">
      <formula>ISEVEN(ROW())</formula>
    </cfRule>
  </conditionalFormatting>
  <conditionalFormatting sqref="B164 F164 D164">
    <cfRule type="expression" dxfId="14638" priority="329">
      <formula>ISEVEN(ROW())</formula>
    </cfRule>
  </conditionalFormatting>
  <conditionalFormatting sqref="B167 F167 D167">
    <cfRule type="expression" dxfId="14637" priority="330">
      <formula>ISEVEN(ROW())</formula>
    </cfRule>
  </conditionalFormatting>
  <conditionalFormatting sqref="B159 D159:F159">
    <cfRule type="expression" dxfId="14636" priority="331">
      <formula>ISEVEN(ROW())</formula>
    </cfRule>
  </conditionalFormatting>
  <conditionalFormatting sqref="F158">
    <cfRule type="expression" dxfId="14635" priority="332">
      <formula>ISEVEN(ROW())</formula>
    </cfRule>
  </conditionalFormatting>
  <conditionalFormatting sqref="B158 D158:E158">
    <cfRule type="expression" dxfId="14634" priority="333">
      <formula>ISEVEN(ROW())</formula>
    </cfRule>
  </conditionalFormatting>
  <conditionalFormatting sqref="B157 D157:F157">
    <cfRule type="expression" dxfId="14633" priority="334">
      <formula>ISEVEN(ROW())</formula>
    </cfRule>
  </conditionalFormatting>
  <conditionalFormatting sqref="B162 D162 F162">
    <cfRule type="expression" dxfId="14632" priority="335">
      <formula>ISEVEN(ROW())</formula>
    </cfRule>
  </conditionalFormatting>
  <conditionalFormatting sqref="F161">
    <cfRule type="expression" dxfId="14631" priority="336">
      <formula>ISEVEN(ROW())</formula>
    </cfRule>
  </conditionalFormatting>
  <conditionalFormatting sqref="B161 D161:E161">
    <cfRule type="expression" dxfId="14630" priority="337">
      <formula>ISEVEN(ROW())</formula>
    </cfRule>
  </conditionalFormatting>
  <conditionalFormatting sqref="B160 D160:F160">
    <cfRule type="expression" dxfId="14629" priority="338">
      <formula>ISEVEN(ROW())</formula>
    </cfRule>
  </conditionalFormatting>
  <conditionalFormatting sqref="F164">
    <cfRule type="expression" dxfId="14628" priority="339">
      <formula>ISEVEN(ROW())</formula>
    </cfRule>
  </conditionalFormatting>
  <conditionalFormatting sqref="B164 D164">
    <cfRule type="expression" dxfId="14627" priority="340">
      <formula>ISEVEN(ROW())</formula>
    </cfRule>
  </conditionalFormatting>
  <conditionalFormatting sqref="B163 F163 D163">
    <cfRule type="expression" dxfId="14626" priority="341">
      <formula>ISEVEN(ROW())</formula>
    </cfRule>
  </conditionalFormatting>
  <conditionalFormatting sqref="F167">
    <cfRule type="expression" dxfId="14625" priority="342">
      <formula>ISEVEN(ROW())</formula>
    </cfRule>
  </conditionalFormatting>
  <conditionalFormatting sqref="B167 D167">
    <cfRule type="expression" dxfId="14624" priority="343">
      <formula>ISEVEN(ROW())</formula>
    </cfRule>
  </conditionalFormatting>
  <conditionalFormatting sqref="B166 F166 D166">
    <cfRule type="expression" dxfId="14623" priority="344">
      <formula>ISEVEN(ROW())</formula>
    </cfRule>
  </conditionalFormatting>
  <conditionalFormatting sqref="B163 D163 F163">
    <cfRule type="expression" dxfId="14622" priority="345">
      <formula>ISEVEN(ROW())</formula>
    </cfRule>
  </conditionalFormatting>
  <conditionalFormatting sqref="B166 D166 F166">
    <cfRule type="expression" dxfId="14621" priority="346">
      <formula>ISEVEN(ROW())</formula>
    </cfRule>
  </conditionalFormatting>
  <conditionalFormatting sqref="B164 F164 D164">
    <cfRule type="expression" dxfId="14620" priority="347">
      <formula>ISEVEN(ROW())</formula>
    </cfRule>
  </conditionalFormatting>
  <conditionalFormatting sqref="B167 F167 D167">
    <cfRule type="expression" dxfId="14619" priority="348">
      <formula>ISEVEN(ROW())</formula>
    </cfRule>
  </conditionalFormatting>
  <conditionalFormatting sqref="F164">
    <cfRule type="expression" dxfId="14618" priority="349">
      <formula>ISEVEN(ROW())</formula>
    </cfRule>
  </conditionalFormatting>
  <conditionalFormatting sqref="B164 D164">
    <cfRule type="expression" dxfId="14617" priority="350">
      <formula>ISEVEN(ROW())</formula>
    </cfRule>
  </conditionalFormatting>
  <conditionalFormatting sqref="B163 F163 D163">
    <cfRule type="expression" dxfId="14616" priority="351">
      <formula>ISEVEN(ROW())</formula>
    </cfRule>
  </conditionalFormatting>
  <conditionalFormatting sqref="F167">
    <cfRule type="expression" dxfId="14615" priority="352">
      <formula>ISEVEN(ROW())</formula>
    </cfRule>
  </conditionalFormatting>
  <conditionalFormatting sqref="B167 D167">
    <cfRule type="expression" dxfId="14614" priority="353">
      <formula>ISEVEN(ROW())</formula>
    </cfRule>
  </conditionalFormatting>
  <conditionalFormatting sqref="B166 F166 D166">
    <cfRule type="expression" dxfId="14613" priority="354">
      <formula>ISEVEN(ROW())</formula>
    </cfRule>
  </conditionalFormatting>
  <conditionalFormatting sqref="D191:E191">
    <cfRule type="expression" dxfId="14612" priority="355">
      <formula>ISEVEN(ROW())</formula>
    </cfRule>
  </conditionalFormatting>
  <conditionalFormatting sqref="C188">
    <cfRule type="expression" dxfId="14611" priority="356">
      <formula>ISEVEN(ROW())</formula>
    </cfRule>
  </conditionalFormatting>
  <conditionalFormatting sqref="C190">
    <cfRule type="expression" dxfId="14610" priority="357">
      <formula>ISEVEN(ROW())</formula>
    </cfRule>
  </conditionalFormatting>
  <conditionalFormatting sqref="F187">
    <cfRule type="expression" dxfId="14609" priority="358">
      <formula>ISEVEN(ROW())</formula>
    </cfRule>
  </conditionalFormatting>
  <conditionalFormatting sqref="D187:E187">
    <cfRule type="expression" dxfId="14608" priority="359">
      <formula>ISEVEN(ROW())</formula>
    </cfRule>
  </conditionalFormatting>
  <conditionalFormatting sqref="B187:C187">
    <cfRule type="expression" dxfId="14607" priority="360">
      <formula>ISEVEN(ROW())</formula>
    </cfRule>
  </conditionalFormatting>
  <conditionalFormatting sqref="B128 D128:F128">
    <cfRule type="expression" dxfId="14606" priority="361">
      <formula>ISEVEN(ROW())</formula>
    </cfRule>
  </conditionalFormatting>
  <conditionalFormatting sqref="F127">
    <cfRule type="expression" dxfId="14605" priority="362">
      <formula>ISEVEN(ROW())</formula>
    </cfRule>
  </conditionalFormatting>
  <conditionalFormatting sqref="B127 D127:E127">
    <cfRule type="expression" dxfId="14604" priority="363">
      <formula>ISEVEN(ROW())</formula>
    </cfRule>
  </conditionalFormatting>
  <conditionalFormatting sqref="B126 D126:F126">
    <cfRule type="expression" dxfId="14603" priority="364">
      <formula>ISEVEN(ROW())</formula>
    </cfRule>
  </conditionalFormatting>
  <conditionalFormatting sqref="B131 D131:F131">
    <cfRule type="expression" dxfId="14602" priority="365">
      <formula>ISEVEN(ROW())</formula>
    </cfRule>
  </conditionalFormatting>
  <conditionalFormatting sqref="F130">
    <cfRule type="expression" dxfId="14601" priority="366">
      <formula>ISEVEN(ROW())</formula>
    </cfRule>
  </conditionalFormatting>
  <conditionalFormatting sqref="B130 D130:E130">
    <cfRule type="expression" dxfId="14600" priority="367">
      <formula>ISEVEN(ROW())</formula>
    </cfRule>
  </conditionalFormatting>
  <conditionalFormatting sqref="B129 D129:F129">
    <cfRule type="expression" dxfId="14599" priority="368">
      <formula>ISEVEN(ROW())</formula>
    </cfRule>
  </conditionalFormatting>
  <conditionalFormatting sqref="B134 D134:F134">
    <cfRule type="expression" dxfId="14598" priority="369">
      <formula>ISEVEN(ROW())</formula>
    </cfRule>
  </conditionalFormatting>
  <conditionalFormatting sqref="F133">
    <cfRule type="expression" dxfId="14597" priority="370">
      <formula>ISEVEN(ROW())</formula>
    </cfRule>
  </conditionalFormatting>
  <conditionalFormatting sqref="B133 D133:E133">
    <cfRule type="expression" dxfId="14596" priority="371">
      <formula>ISEVEN(ROW())</formula>
    </cfRule>
  </conditionalFormatting>
  <conditionalFormatting sqref="B132 D132:F132">
    <cfRule type="expression" dxfId="14595" priority="372">
      <formula>ISEVEN(ROW())</formula>
    </cfRule>
  </conditionalFormatting>
  <conditionalFormatting sqref="F136">
    <cfRule type="expression" dxfId="14594" priority="373">
      <formula>ISEVEN(ROW())</formula>
    </cfRule>
  </conditionalFormatting>
  <conditionalFormatting sqref="B136 D136:E136">
    <cfRule type="expression" dxfId="14593" priority="374">
      <formula>ISEVEN(ROW())</formula>
    </cfRule>
  </conditionalFormatting>
  <conditionalFormatting sqref="B135 D135:F135">
    <cfRule type="expression" dxfId="14592" priority="375">
      <formula>ISEVEN(ROW())</formula>
    </cfRule>
  </conditionalFormatting>
  <conditionalFormatting sqref="B140 D140:F140">
    <cfRule type="expression" dxfId="14591" priority="376">
      <formula>ISEVEN(ROW())</formula>
    </cfRule>
  </conditionalFormatting>
  <conditionalFormatting sqref="F139">
    <cfRule type="expression" dxfId="14590" priority="377">
      <formula>ISEVEN(ROW())</formula>
    </cfRule>
  </conditionalFormatting>
  <conditionalFormatting sqref="B139:E139">
    <cfRule type="expression" dxfId="14589" priority="378">
      <formula>ISEVEN(ROW())</formula>
    </cfRule>
  </conditionalFormatting>
  <conditionalFormatting sqref="G139">
    <cfRule type="expression" dxfId="14588" priority="379">
      <formula>ISEVEN(ROW())</formula>
    </cfRule>
  </conditionalFormatting>
  <conditionalFormatting sqref="G139">
    <cfRule type="expression" dxfId="14587" priority="380">
      <formula>ISEVEN(ROW())</formula>
    </cfRule>
  </conditionalFormatting>
  <conditionalFormatting sqref="B138:G138">
    <cfRule type="expression" dxfId="14586" priority="381">
      <formula>ISEVEN(ROW())</formula>
    </cfRule>
  </conditionalFormatting>
  <conditionalFormatting sqref="C140">
    <cfRule type="expression" dxfId="14585" priority="382">
      <formula>ISEVEN(ROW())</formula>
    </cfRule>
  </conditionalFormatting>
  <conditionalFormatting sqref="F142">
    <cfRule type="expression" dxfId="14584" priority="383">
      <formula>ISEVEN(ROW())</formula>
    </cfRule>
  </conditionalFormatting>
  <conditionalFormatting sqref="B142:E142">
    <cfRule type="expression" dxfId="14583" priority="384">
      <formula>ISEVEN(ROW())</formula>
    </cfRule>
  </conditionalFormatting>
  <conditionalFormatting sqref="B141:F141">
    <cfRule type="expression" dxfId="14582" priority="385">
      <formula>ISEVEN(ROW())</formula>
    </cfRule>
  </conditionalFormatting>
  <conditionalFormatting sqref="B152 F152">
    <cfRule type="expression" dxfId="14581" priority="386">
      <formula>ISEVEN(ROW())</formula>
    </cfRule>
  </conditionalFormatting>
  <conditionalFormatting sqref="F154">
    <cfRule type="expression" dxfId="14580" priority="387">
      <formula>ISEVEN(ROW())</formula>
    </cfRule>
  </conditionalFormatting>
  <conditionalFormatting sqref="B154 D154:E154">
    <cfRule type="expression" dxfId="14579" priority="388">
      <formula>ISEVEN(ROW())</formula>
    </cfRule>
  </conditionalFormatting>
  <conditionalFormatting sqref="B153 D153:F153">
    <cfRule type="expression" dxfId="14578" priority="389">
      <formula>ISEVEN(ROW())</formula>
    </cfRule>
  </conditionalFormatting>
  <conditionalFormatting sqref="B127 D127:F127">
    <cfRule type="expression" dxfId="14577" priority="390">
      <formula>ISEVEN(ROW())</formula>
    </cfRule>
  </conditionalFormatting>
  <conditionalFormatting sqref="F126">
    <cfRule type="expression" dxfId="14576" priority="391">
      <formula>ISEVEN(ROW())</formula>
    </cfRule>
  </conditionalFormatting>
  <conditionalFormatting sqref="B126 D126:E126">
    <cfRule type="expression" dxfId="14575" priority="392">
      <formula>ISEVEN(ROW())</formula>
    </cfRule>
  </conditionalFormatting>
  <conditionalFormatting sqref="B130 D130:F130">
    <cfRule type="expression" dxfId="14574" priority="393">
      <formula>ISEVEN(ROW())</formula>
    </cfRule>
  </conditionalFormatting>
  <conditionalFormatting sqref="F129">
    <cfRule type="expression" dxfId="14573" priority="394">
      <formula>ISEVEN(ROW())</formula>
    </cfRule>
  </conditionalFormatting>
  <conditionalFormatting sqref="B129 D129:E129">
    <cfRule type="expression" dxfId="14572" priority="395">
      <formula>ISEVEN(ROW())</formula>
    </cfRule>
  </conditionalFormatting>
  <conditionalFormatting sqref="B128 D128:F128">
    <cfRule type="expression" dxfId="14571" priority="396">
      <formula>ISEVEN(ROW())</formula>
    </cfRule>
  </conditionalFormatting>
  <conditionalFormatting sqref="B133 D133:F133">
    <cfRule type="expression" dxfId="14570" priority="397">
      <formula>ISEVEN(ROW())</formula>
    </cfRule>
  </conditionalFormatting>
  <conditionalFormatting sqref="F132">
    <cfRule type="expression" dxfId="14569" priority="398">
      <formula>ISEVEN(ROW())</formula>
    </cfRule>
  </conditionalFormatting>
  <conditionalFormatting sqref="B132 D132:E132">
    <cfRule type="expression" dxfId="14568" priority="399">
      <formula>ISEVEN(ROW())</formula>
    </cfRule>
  </conditionalFormatting>
  <conditionalFormatting sqref="B131 D131:F131">
    <cfRule type="expression" dxfId="14567" priority="400">
      <formula>ISEVEN(ROW())</formula>
    </cfRule>
  </conditionalFormatting>
  <conditionalFormatting sqref="B136 D136:F136">
    <cfRule type="expression" dxfId="14566" priority="401">
      <formula>ISEVEN(ROW())</formula>
    </cfRule>
  </conditionalFormatting>
  <conditionalFormatting sqref="F135">
    <cfRule type="expression" dxfId="14565" priority="402">
      <formula>ISEVEN(ROW())</formula>
    </cfRule>
  </conditionalFormatting>
  <conditionalFormatting sqref="B135 D135:E135">
    <cfRule type="expression" dxfId="14564" priority="403">
      <formula>ISEVEN(ROW())</formula>
    </cfRule>
  </conditionalFormatting>
  <conditionalFormatting sqref="B134 D134:F134">
    <cfRule type="expression" dxfId="14563" priority="404">
      <formula>ISEVEN(ROW())</formula>
    </cfRule>
  </conditionalFormatting>
  <conditionalFormatting sqref="B139 D139:F139">
    <cfRule type="expression" dxfId="14562" priority="405">
      <formula>ISEVEN(ROW())</formula>
    </cfRule>
  </conditionalFormatting>
  <conditionalFormatting sqref="F138">
    <cfRule type="expression" dxfId="14561" priority="406">
      <formula>ISEVEN(ROW())</formula>
    </cfRule>
  </conditionalFormatting>
  <conditionalFormatting sqref="B138:E138">
    <cfRule type="expression" dxfId="14560" priority="407">
      <formula>ISEVEN(ROW())</formula>
    </cfRule>
  </conditionalFormatting>
  <conditionalFormatting sqref="G138">
    <cfRule type="expression" dxfId="14559" priority="408">
      <formula>ISEVEN(ROW())</formula>
    </cfRule>
  </conditionalFormatting>
  <conditionalFormatting sqref="G138">
    <cfRule type="expression" dxfId="14558" priority="409">
      <formula>ISEVEN(ROW())</formula>
    </cfRule>
  </conditionalFormatting>
  <conditionalFormatting sqref="G139">
    <cfRule type="expression" dxfId="14557" priority="410">
      <formula>ISEVEN(ROW())</formula>
    </cfRule>
  </conditionalFormatting>
  <conditionalFormatting sqref="C139">
    <cfRule type="expression" dxfId="14556" priority="411">
      <formula>ISEVEN(ROW())</formula>
    </cfRule>
  </conditionalFormatting>
  <conditionalFormatting sqref="B142 D142:F142">
    <cfRule type="expression" dxfId="14555" priority="412">
      <formula>ISEVEN(ROW())</formula>
    </cfRule>
  </conditionalFormatting>
  <conditionalFormatting sqref="F141">
    <cfRule type="expression" dxfId="14554" priority="413">
      <formula>ISEVEN(ROW())</formula>
    </cfRule>
  </conditionalFormatting>
  <conditionalFormatting sqref="B141:E141">
    <cfRule type="expression" dxfId="14553" priority="414">
      <formula>ISEVEN(ROW())</formula>
    </cfRule>
  </conditionalFormatting>
  <conditionalFormatting sqref="B140:F140">
    <cfRule type="expression" dxfId="14552" priority="415">
      <formula>ISEVEN(ROW())</formula>
    </cfRule>
  </conditionalFormatting>
  <conditionalFormatting sqref="C142">
    <cfRule type="expression" dxfId="14551" priority="416">
      <formula>ISEVEN(ROW())</formula>
    </cfRule>
  </conditionalFormatting>
  <conditionalFormatting sqref="B154 D154:F154">
    <cfRule type="expression" dxfId="14550" priority="417">
      <formula>ISEVEN(ROW())</formula>
    </cfRule>
  </conditionalFormatting>
  <conditionalFormatting sqref="F153">
    <cfRule type="expression" dxfId="14549" priority="418">
      <formula>ISEVEN(ROW())</formula>
    </cfRule>
  </conditionalFormatting>
  <conditionalFormatting sqref="B153 D153:E153">
    <cfRule type="expression" dxfId="14548" priority="419">
      <formula>ISEVEN(ROW())</formula>
    </cfRule>
  </conditionalFormatting>
  <conditionalFormatting sqref="B152 F152">
    <cfRule type="expression" dxfId="14547" priority="420">
      <formula>ISEVEN(ROW())</formula>
    </cfRule>
  </conditionalFormatting>
  <conditionalFormatting sqref="B157 D157:F157">
    <cfRule type="expression" dxfId="14546" priority="421">
      <formula>ISEVEN(ROW())</formula>
    </cfRule>
  </conditionalFormatting>
  <conditionalFormatting sqref="F156">
    <cfRule type="expression" dxfId="14545" priority="422">
      <formula>ISEVEN(ROW())</formula>
    </cfRule>
  </conditionalFormatting>
  <conditionalFormatting sqref="B156 D156:E156">
    <cfRule type="expression" dxfId="14544" priority="423">
      <formula>ISEVEN(ROW())</formula>
    </cfRule>
  </conditionalFormatting>
  <conditionalFormatting sqref="B155 D155:F155">
    <cfRule type="expression" dxfId="14543" priority="424">
      <formula>ISEVEN(ROW())</formula>
    </cfRule>
  </conditionalFormatting>
  <conditionalFormatting sqref="F158">
    <cfRule type="expression" dxfId="14542" priority="425">
      <formula>ISEVEN(ROW())</formula>
    </cfRule>
  </conditionalFormatting>
  <conditionalFormatting sqref="B158 D158:E158">
    <cfRule type="expression" dxfId="14541" priority="426">
      <formula>ISEVEN(ROW())</formula>
    </cfRule>
  </conditionalFormatting>
  <conditionalFormatting sqref="B158 D158:E158">
    <cfRule type="expression" dxfId="14540" priority="427">
      <formula>ISEVEN(ROW())</formula>
    </cfRule>
  </conditionalFormatting>
  <conditionalFormatting sqref="B161 D161:F161">
    <cfRule type="expression" dxfId="14539" priority="428">
      <formula>ISEVEN(ROW())</formula>
    </cfRule>
  </conditionalFormatting>
  <conditionalFormatting sqref="F160">
    <cfRule type="expression" dxfId="14538" priority="429">
      <formula>ISEVEN(ROW())</formula>
    </cfRule>
  </conditionalFormatting>
  <conditionalFormatting sqref="B160 D160:E160">
    <cfRule type="expression" dxfId="14537" priority="430">
      <formula>ISEVEN(ROW())</formula>
    </cfRule>
  </conditionalFormatting>
  <conditionalFormatting sqref="B159 D159:F159">
    <cfRule type="expression" dxfId="14536" priority="431">
      <formula>ISEVEN(ROW())</formula>
    </cfRule>
  </conditionalFormatting>
  <conditionalFormatting sqref="B164 D164 F164">
    <cfRule type="expression" dxfId="14535" priority="432">
      <formula>ISEVEN(ROW())</formula>
    </cfRule>
  </conditionalFormatting>
  <conditionalFormatting sqref="F163">
    <cfRule type="expression" dxfId="14534" priority="433">
      <formula>ISEVEN(ROW())</formula>
    </cfRule>
  </conditionalFormatting>
  <conditionalFormatting sqref="B163 D163">
    <cfRule type="expression" dxfId="14533" priority="434">
      <formula>ISEVEN(ROW())</formula>
    </cfRule>
  </conditionalFormatting>
  <conditionalFormatting sqref="B162 F162 D162">
    <cfRule type="expression" dxfId="14532" priority="435">
      <formula>ISEVEN(ROW())</formula>
    </cfRule>
  </conditionalFormatting>
  <conditionalFormatting sqref="B167 D167 F167">
    <cfRule type="expression" dxfId="14531" priority="436">
      <formula>ISEVEN(ROW())</formula>
    </cfRule>
  </conditionalFormatting>
  <conditionalFormatting sqref="F166">
    <cfRule type="expression" dxfId="14530" priority="437">
      <formula>ISEVEN(ROW())</formula>
    </cfRule>
  </conditionalFormatting>
  <conditionalFormatting sqref="B166 D166">
    <cfRule type="expression" dxfId="14529" priority="438">
      <formula>ISEVEN(ROW())</formula>
    </cfRule>
  </conditionalFormatting>
  <conditionalFormatting sqref="F184">
    <cfRule type="expression" dxfId="14528" priority="439">
      <formula>ISEVEN(ROW())</formula>
    </cfRule>
  </conditionalFormatting>
  <conditionalFormatting sqref="B184:E184">
    <cfRule type="expression" dxfId="14527" priority="440">
      <formula>ISEVEN(ROW())</formula>
    </cfRule>
  </conditionalFormatting>
  <conditionalFormatting sqref="G184">
    <cfRule type="expression" dxfId="14526" priority="441">
      <formula>ISEVEN(ROW())</formula>
    </cfRule>
  </conditionalFormatting>
  <conditionalFormatting sqref="G184">
    <cfRule type="expression" dxfId="14525" priority="442">
      <formula>ISEVEN(ROW())</formula>
    </cfRule>
  </conditionalFormatting>
  <conditionalFormatting sqref="B160 D160:F160">
    <cfRule type="expression" dxfId="14524" priority="443">
      <formula>ISEVEN(ROW())</formula>
    </cfRule>
  </conditionalFormatting>
  <conditionalFormatting sqref="F159">
    <cfRule type="expression" dxfId="14523" priority="444">
      <formula>ISEVEN(ROW())</formula>
    </cfRule>
  </conditionalFormatting>
  <conditionalFormatting sqref="B159 D159:E159">
    <cfRule type="expression" dxfId="14522" priority="445">
      <formula>ISEVEN(ROW())</formula>
    </cfRule>
  </conditionalFormatting>
  <conditionalFormatting sqref="B158 D158:F158">
    <cfRule type="expression" dxfId="14521" priority="446">
      <formula>ISEVEN(ROW())</formula>
    </cfRule>
  </conditionalFormatting>
  <conditionalFormatting sqref="B163 D163 F163">
    <cfRule type="expression" dxfId="14520" priority="447">
      <formula>ISEVEN(ROW())</formula>
    </cfRule>
  </conditionalFormatting>
  <conditionalFormatting sqref="F162">
    <cfRule type="expression" dxfId="14519" priority="448">
      <formula>ISEVEN(ROW())</formula>
    </cfRule>
  </conditionalFormatting>
  <conditionalFormatting sqref="B162 D162">
    <cfRule type="expression" dxfId="14518" priority="449">
      <formula>ISEVEN(ROW())</formula>
    </cfRule>
  </conditionalFormatting>
  <conditionalFormatting sqref="B161 D161:F161">
    <cfRule type="expression" dxfId="14517" priority="450">
      <formula>ISEVEN(ROW())</formula>
    </cfRule>
  </conditionalFormatting>
  <conditionalFormatting sqref="B166 D166 F166">
    <cfRule type="expression" dxfId="14516" priority="451">
      <formula>ISEVEN(ROW())</formula>
    </cfRule>
  </conditionalFormatting>
  <conditionalFormatting sqref="B164 F164 D164">
    <cfRule type="expression" dxfId="14515" priority="452">
      <formula>ISEVEN(ROW())</formula>
    </cfRule>
  </conditionalFormatting>
  <conditionalFormatting sqref="B167 F167 D167">
    <cfRule type="expression" dxfId="14514" priority="453">
      <formula>ISEVEN(ROW())</formula>
    </cfRule>
  </conditionalFormatting>
  <conditionalFormatting sqref="B184 D184:F184">
    <cfRule type="expression" dxfId="14513" priority="454">
      <formula>ISEVEN(ROW())</formula>
    </cfRule>
  </conditionalFormatting>
  <conditionalFormatting sqref="G184">
    <cfRule type="expression" dxfId="14512" priority="455">
      <formula>ISEVEN(ROW())</formula>
    </cfRule>
  </conditionalFormatting>
  <conditionalFormatting sqref="C184">
    <cfRule type="expression" dxfId="14511" priority="456">
      <formula>ISEVEN(ROW())</formula>
    </cfRule>
  </conditionalFormatting>
  <conditionalFormatting sqref="B164 D164 F164">
    <cfRule type="expression" dxfId="14510" priority="457">
      <formula>ISEVEN(ROW())</formula>
    </cfRule>
  </conditionalFormatting>
  <conditionalFormatting sqref="B167 D167 F167">
    <cfRule type="expression" dxfId="14509" priority="458">
      <formula>ISEVEN(ROW())</formula>
    </cfRule>
  </conditionalFormatting>
  <conditionalFormatting sqref="F166">
    <cfRule type="expression" dxfId="14508" priority="459">
      <formula>ISEVEN(ROW())</formula>
    </cfRule>
  </conditionalFormatting>
  <conditionalFormatting sqref="B166 D166">
    <cfRule type="expression" dxfId="14507" priority="460">
      <formula>ISEVEN(ROW())</formula>
    </cfRule>
  </conditionalFormatting>
  <conditionalFormatting sqref="B166 D166 F166">
    <cfRule type="expression" dxfId="14506" priority="461">
      <formula>ISEVEN(ROW())</formula>
    </cfRule>
  </conditionalFormatting>
  <conditionalFormatting sqref="B164 F164 D164">
    <cfRule type="expression" dxfId="14505" priority="462">
      <formula>ISEVEN(ROW())</formula>
    </cfRule>
  </conditionalFormatting>
  <conditionalFormatting sqref="B167 F167 D167">
    <cfRule type="expression" dxfId="14504" priority="463">
      <formula>ISEVEN(ROW())</formula>
    </cfRule>
  </conditionalFormatting>
  <conditionalFormatting sqref="F184">
    <cfRule type="expression" dxfId="14503" priority="464">
      <formula>ISEVEN(ROW())</formula>
    </cfRule>
  </conditionalFormatting>
  <conditionalFormatting sqref="B184:E184">
    <cfRule type="expression" dxfId="14502" priority="465">
      <formula>ISEVEN(ROW())</formula>
    </cfRule>
  </conditionalFormatting>
  <conditionalFormatting sqref="G184">
    <cfRule type="expression" dxfId="14501" priority="466">
      <formula>ISEVEN(ROW())</formula>
    </cfRule>
  </conditionalFormatting>
  <conditionalFormatting sqref="G184">
    <cfRule type="expression" dxfId="14500" priority="467">
      <formula>ISEVEN(ROW())</formula>
    </cfRule>
  </conditionalFormatting>
  <conditionalFormatting sqref="B184 D184:F184">
    <cfRule type="expression" dxfId="14499" priority="468">
      <formula>ISEVEN(ROW())</formula>
    </cfRule>
  </conditionalFormatting>
  <conditionalFormatting sqref="G184">
    <cfRule type="expression" dxfId="14498" priority="469">
      <formula>ISEVEN(ROW())</formula>
    </cfRule>
  </conditionalFormatting>
  <conditionalFormatting sqref="C184">
    <cfRule type="expression" dxfId="14497" priority="470">
      <formula>ISEVEN(ROW())</formula>
    </cfRule>
  </conditionalFormatting>
  <conditionalFormatting sqref="D192:E192">
    <cfRule type="expression" dxfId="14496" priority="471">
      <formula>ISEVEN(ROW())</formula>
    </cfRule>
  </conditionalFormatting>
  <conditionalFormatting sqref="C189">
    <cfRule type="expression" dxfId="14495" priority="472">
      <formula>ISEVEN(ROW())</formula>
    </cfRule>
  </conditionalFormatting>
  <conditionalFormatting sqref="C191">
    <cfRule type="expression" dxfId="14494" priority="473">
      <formula>ISEVEN(ROW())</formula>
    </cfRule>
  </conditionalFormatting>
  <conditionalFormatting sqref="F188">
    <cfRule type="expression" dxfId="14493" priority="474">
      <formula>ISEVEN(ROW())</formula>
    </cfRule>
  </conditionalFormatting>
  <conditionalFormatting sqref="D188:E188">
    <cfRule type="expression" dxfId="14492" priority="475">
      <formula>ISEVEN(ROW())</formula>
    </cfRule>
  </conditionalFormatting>
  <conditionalFormatting sqref="B188:C188">
    <cfRule type="expression" dxfId="14491" priority="476">
      <formula>ISEVEN(ROW())</formula>
    </cfRule>
  </conditionalFormatting>
  <conditionalFormatting sqref="B74:D79 F74:G79">
    <cfRule type="expression" dxfId="14490" priority="477">
      <formula>ISEVEN(ROW())</formula>
    </cfRule>
  </conditionalFormatting>
  <conditionalFormatting sqref="E74:E79">
    <cfRule type="expression" dxfId="14489" priority="478">
      <formula>ISEVEN(ROW())</formula>
    </cfRule>
  </conditionalFormatting>
  <conditionalFormatting sqref="B68:D68 F68:G68">
    <cfRule type="expression" dxfId="14488" priority="479">
      <formula>ISEVEN(ROW())</formula>
    </cfRule>
  </conditionalFormatting>
  <conditionalFormatting sqref="E68">
    <cfRule type="expression" dxfId="14487" priority="480">
      <formula>ISEVEN(ROW())</formula>
    </cfRule>
  </conditionalFormatting>
  <conditionalFormatting sqref="B68:D73 F68:G73">
    <cfRule type="expression" dxfId="14486" priority="481">
      <formula>ISEVEN(ROW())</formula>
    </cfRule>
  </conditionalFormatting>
  <conditionalFormatting sqref="E68:E73">
    <cfRule type="expression" dxfId="14485" priority="482">
      <formula>ISEVEN(ROW())</formula>
    </cfRule>
  </conditionalFormatting>
  <conditionalFormatting sqref="B69:G74">
    <cfRule type="expression" dxfId="14484" priority="483">
      <formula>ISEVEN(ROW())</formula>
    </cfRule>
  </conditionalFormatting>
  <conditionalFormatting sqref="B75:D80 F75:G80">
    <cfRule type="expression" dxfId="14483" priority="484">
      <formula>ISEVEN(ROW())</formula>
    </cfRule>
  </conditionalFormatting>
  <conditionalFormatting sqref="B80:D86 F80:G86">
    <cfRule type="expression" dxfId="14482" priority="485">
      <formula>ISEVEN(ROW())</formula>
    </cfRule>
  </conditionalFormatting>
  <conditionalFormatting sqref="B85:D92 F85:G92">
    <cfRule type="expression" dxfId="14481" priority="486">
      <formula>ISEVEN(ROW())</formula>
    </cfRule>
  </conditionalFormatting>
  <conditionalFormatting sqref="B90:D98 F90:G98">
    <cfRule type="expression" dxfId="14480" priority="487">
      <formula>ISEVEN(ROW())</formula>
    </cfRule>
  </conditionalFormatting>
  <conditionalFormatting sqref="E75:E80">
    <cfRule type="expression" dxfId="14479" priority="488">
      <formula>ISEVEN(ROW())</formula>
    </cfRule>
  </conditionalFormatting>
  <conditionalFormatting sqref="E80:E86">
    <cfRule type="expression" dxfId="14478" priority="489">
      <formula>ISEVEN(ROW())</formula>
    </cfRule>
  </conditionalFormatting>
  <conditionalFormatting sqref="E85:E92">
    <cfRule type="expression" dxfId="14477" priority="490">
      <formula>ISEVEN(ROW())</formula>
    </cfRule>
  </conditionalFormatting>
  <conditionalFormatting sqref="E90:E98">
    <cfRule type="expression" dxfId="14476" priority="491">
      <formula>ISEVEN(ROW())</formula>
    </cfRule>
  </conditionalFormatting>
  <conditionalFormatting sqref="B128 D128:F128">
    <cfRule type="expression" dxfId="14475" priority="492">
      <formula>ISEVEN(ROW())</formula>
    </cfRule>
  </conditionalFormatting>
  <conditionalFormatting sqref="F127">
    <cfRule type="expression" dxfId="14474" priority="493">
      <formula>ISEVEN(ROW())</formula>
    </cfRule>
  </conditionalFormatting>
  <conditionalFormatting sqref="B127 D127:E127">
    <cfRule type="expression" dxfId="14473" priority="494">
      <formula>ISEVEN(ROW())</formula>
    </cfRule>
  </conditionalFormatting>
  <conditionalFormatting sqref="B126 D126:F126">
    <cfRule type="expression" dxfId="14472" priority="495">
      <formula>ISEVEN(ROW())</formula>
    </cfRule>
  </conditionalFormatting>
  <conditionalFormatting sqref="B134 D134:F134">
    <cfRule type="expression" dxfId="14471" priority="496">
      <formula>ISEVEN(ROW())</formula>
    </cfRule>
  </conditionalFormatting>
  <conditionalFormatting sqref="F133">
    <cfRule type="expression" dxfId="14470" priority="497">
      <formula>ISEVEN(ROW())</formula>
    </cfRule>
  </conditionalFormatting>
  <conditionalFormatting sqref="B133 D133:E133">
    <cfRule type="expression" dxfId="14469" priority="498">
      <formula>ISEVEN(ROW())</formula>
    </cfRule>
  </conditionalFormatting>
  <conditionalFormatting sqref="B132 D132:F132">
    <cfRule type="expression" dxfId="14468" priority="499">
      <formula>ISEVEN(ROW())</formula>
    </cfRule>
  </conditionalFormatting>
  <conditionalFormatting sqref="B131 D131:F131">
    <cfRule type="expression" dxfId="14467" priority="500">
      <formula>ISEVEN(ROW())</formula>
    </cfRule>
  </conditionalFormatting>
  <conditionalFormatting sqref="F130">
    <cfRule type="expression" dxfId="14466" priority="501">
      <formula>ISEVEN(ROW())</formula>
    </cfRule>
  </conditionalFormatting>
  <conditionalFormatting sqref="B130 D130:E130">
    <cfRule type="expression" dxfId="14465" priority="502">
      <formula>ISEVEN(ROW())</formula>
    </cfRule>
  </conditionalFormatting>
  <conditionalFormatting sqref="B129 D129:F129">
    <cfRule type="expression" dxfId="14464" priority="503">
      <formula>ISEVEN(ROW())</formula>
    </cfRule>
  </conditionalFormatting>
  <conditionalFormatting sqref="F136">
    <cfRule type="expression" dxfId="14463" priority="504">
      <formula>ISEVEN(ROW())</formula>
    </cfRule>
  </conditionalFormatting>
  <conditionalFormatting sqref="B136 D136:E136">
    <cfRule type="expression" dxfId="14462" priority="505">
      <formula>ISEVEN(ROW())</formula>
    </cfRule>
  </conditionalFormatting>
  <conditionalFormatting sqref="B135 D135:F135">
    <cfRule type="expression" dxfId="14461" priority="506">
      <formula>ISEVEN(ROW())</formula>
    </cfRule>
  </conditionalFormatting>
  <conditionalFormatting sqref="B140 D140:F140">
    <cfRule type="expression" dxfId="14460" priority="507">
      <formula>ISEVEN(ROW())</formula>
    </cfRule>
  </conditionalFormatting>
  <conditionalFormatting sqref="F139">
    <cfRule type="expression" dxfId="14459" priority="508">
      <formula>ISEVEN(ROW())</formula>
    </cfRule>
  </conditionalFormatting>
  <conditionalFormatting sqref="B139:E139">
    <cfRule type="expression" dxfId="14458" priority="509">
      <formula>ISEVEN(ROW())</formula>
    </cfRule>
  </conditionalFormatting>
  <conditionalFormatting sqref="G139">
    <cfRule type="expression" dxfId="14457" priority="510">
      <formula>ISEVEN(ROW())</formula>
    </cfRule>
  </conditionalFormatting>
  <conditionalFormatting sqref="G139">
    <cfRule type="expression" dxfId="14456" priority="511">
      <formula>ISEVEN(ROW())</formula>
    </cfRule>
  </conditionalFormatting>
  <conditionalFormatting sqref="B138:G138">
    <cfRule type="expression" dxfId="14455" priority="512">
      <formula>ISEVEN(ROW())</formula>
    </cfRule>
  </conditionalFormatting>
  <conditionalFormatting sqref="C140">
    <cfRule type="expression" dxfId="14454" priority="513">
      <formula>ISEVEN(ROW())</formula>
    </cfRule>
  </conditionalFormatting>
  <conditionalFormatting sqref="F142">
    <cfRule type="expression" dxfId="14453" priority="514">
      <formula>ISEVEN(ROW())</formula>
    </cfRule>
  </conditionalFormatting>
  <conditionalFormatting sqref="B142:E142">
    <cfRule type="expression" dxfId="14452" priority="515">
      <formula>ISEVEN(ROW())</formula>
    </cfRule>
  </conditionalFormatting>
  <conditionalFormatting sqref="B141:F141">
    <cfRule type="expression" dxfId="14451" priority="516">
      <formula>ISEVEN(ROW())</formula>
    </cfRule>
  </conditionalFormatting>
  <conditionalFormatting sqref="B127 D127:F127">
    <cfRule type="expression" dxfId="14450" priority="517">
      <formula>ISEVEN(ROW())</formula>
    </cfRule>
  </conditionalFormatting>
  <conditionalFormatting sqref="F126">
    <cfRule type="expression" dxfId="14449" priority="518">
      <formula>ISEVEN(ROW())</formula>
    </cfRule>
  </conditionalFormatting>
  <conditionalFormatting sqref="B126 D126:E126">
    <cfRule type="expression" dxfId="14448" priority="519">
      <formula>ISEVEN(ROW())</formula>
    </cfRule>
  </conditionalFormatting>
  <conditionalFormatting sqref="B133 D133:F133">
    <cfRule type="expression" dxfId="14447" priority="520">
      <formula>ISEVEN(ROW())</formula>
    </cfRule>
  </conditionalFormatting>
  <conditionalFormatting sqref="F132">
    <cfRule type="expression" dxfId="14446" priority="521">
      <formula>ISEVEN(ROW())</formula>
    </cfRule>
  </conditionalFormatting>
  <conditionalFormatting sqref="B132 D132:E132">
    <cfRule type="expression" dxfId="14445" priority="522">
      <formula>ISEVEN(ROW())</formula>
    </cfRule>
  </conditionalFormatting>
  <conditionalFormatting sqref="B131 D131:F131">
    <cfRule type="expression" dxfId="14444" priority="523">
      <formula>ISEVEN(ROW())</formula>
    </cfRule>
  </conditionalFormatting>
  <conditionalFormatting sqref="B130 D130:F130">
    <cfRule type="expression" dxfId="14443" priority="524">
      <formula>ISEVEN(ROW())</formula>
    </cfRule>
  </conditionalFormatting>
  <conditionalFormatting sqref="F129">
    <cfRule type="expression" dxfId="14442" priority="525">
      <formula>ISEVEN(ROW())</formula>
    </cfRule>
  </conditionalFormatting>
  <conditionalFormatting sqref="B129 D129:E129">
    <cfRule type="expression" dxfId="14441" priority="526">
      <formula>ISEVEN(ROW())</formula>
    </cfRule>
  </conditionalFormatting>
  <conditionalFormatting sqref="B128 D128:F128">
    <cfRule type="expression" dxfId="14440" priority="527">
      <formula>ISEVEN(ROW())</formula>
    </cfRule>
  </conditionalFormatting>
  <conditionalFormatting sqref="B136 D136:F136">
    <cfRule type="expression" dxfId="14439" priority="528">
      <formula>ISEVEN(ROW())</formula>
    </cfRule>
  </conditionalFormatting>
  <conditionalFormatting sqref="F135">
    <cfRule type="expression" dxfId="14438" priority="529">
      <formula>ISEVEN(ROW())</formula>
    </cfRule>
  </conditionalFormatting>
  <conditionalFormatting sqref="B135 D135:E135">
    <cfRule type="expression" dxfId="14437" priority="530">
      <formula>ISEVEN(ROW())</formula>
    </cfRule>
  </conditionalFormatting>
  <conditionalFormatting sqref="B134 D134:F134">
    <cfRule type="expression" dxfId="14436" priority="531">
      <formula>ISEVEN(ROW())</formula>
    </cfRule>
  </conditionalFormatting>
  <conditionalFormatting sqref="B139 D139:F139">
    <cfRule type="expression" dxfId="14435" priority="532">
      <formula>ISEVEN(ROW())</formula>
    </cfRule>
  </conditionalFormatting>
  <conditionalFormatting sqref="F138">
    <cfRule type="expression" dxfId="14434" priority="533">
      <formula>ISEVEN(ROW())</formula>
    </cfRule>
  </conditionalFormatting>
  <conditionalFormatting sqref="B138:E138">
    <cfRule type="expression" dxfId="14433" priority="534">
      <formula>ISEVEN(ROW())</formula>
    </cfRule>
  </conditionalFormatting>
  <conditionalFormatting sqref="G138">
    <cfRule type="expression" dxfId="14432" priority="535">
      <formula>ISEVEN(ROW())</formula>
    </cfRule>
  </conditionalFormatting>
  <conditionalFormatting sqref="G138">
    <cfRule type="expression" dxfId="14431" priority="536">
      <formula>ISEVEN(ROW())</formula>
    </cfRule>
  </conditionalFormatting>
  <conditionalFormatting sqref="G139">
    <cfRule type="expression" dxfId="14430" priority="537">
      <formula>ISEVEN(ROW())</formula>
    </cfRule>
  </conditionalFormatting>
  <conditionalFormatting sqref="C139">
    <cfRule type="expression" dxfId="14429" priority="538">
      <formula>ISEVEN(ROW())</formula>
    </cfRule>
  </conditionalFormatting>
  <conditionalFormatting sqref="B142 D142:F142">
    <cfRule type="expression" dxfId="14428" priority="539">
      <formula>ISEVEN(ROW())</formula>
    </cfRule>
  </conditionalFormatting>
  <conditionalFormatting sqref="F141">
    <cfRule type="expression" dxfId="14427" priority="540">
      <formula>ISEVEN(ROW())</formula>
    </cfRule>
  </conditionalFormatting>
  <conditionalFormatting sqref="B141:E141">
    <cfRule type="expression" dxfId="14426" priority="541">
      <formula>ISEVEN(ROW())</formula>
    </cfRule>
  </conditionalFormatting>
  <conditionalFormatting sqref="B140:F140">
    <cfRule type="expression" dxfId="14425" priority="542">
      <formula>ISEVEN(ROW())</formula>
    </cfRule>
  </conditionalFormatting>
  <conditionalFormatting sqref="C142">
    <cfRule type="expression" dxfId="14424" priority="543">
      <formula>ISEVEN(ROW())</formula>
    </cfRule>
  </conditionalFormatting>
  <conditionalFormatting sqref="B126 D126:F126">
    <cfRule type="expression" dxfId="14423" priority="544">
      <formula>ISEVEN(ROW())</formula>
    </cfRule>
  </conditionalFormatting>
  <conditionalFormatting sqref="B129 D129:F129">
    <cfRule type="expression" dxfId="14422" priority="545">
      <formula>ISEVEN(ROW())</formula>
    </cfRule>
  </conditionalFormatting>
  <conditionalFormatting sqref="F128">
    <cfRule type="expression" dxfId="14421" priority="546">
      <formula>ISEVEN(ROW())</formula>
    </cfRule>
  </conditionalFormatting>
  <conditionalFormatting sqref="B128 D128:E128">
    <cfRule type="expression" dxfId="14420" priority="547">
      <formula>ISEVEN(ROW())</formula>
    </cfRule>
  </conditionalFormatting>
  <conditionalFormatting sqref="B127 D127:F127">
    <cfRule type="expression" dxfId="14419" priority="548">
      <formula>ISEVEN(ROW())</formula>
    </cfRule>
  </conditionalFormatting>
  <conditionalFormatting sqref="B135 D135:F135">
    <cfRule type="expression" dxfId="14418" priority="549">
      <formula>ISEVEN(ROW())</formula>
    </cfRule>
  </conditionalFormatting>
  <conditionalFormatting sqref="F134">
    <cfRule type="expression" dxfId="14417" priority="550">
      <formula>ISEVEN(ROW())</formula>
    </cfRule>
  </conditionalFormatting>
  <conditionalFormatting sqref="B134 D134:E134">
    <cfRule type="expression" dxfId="14416" priority="551">
      <formula>ISEVEN(ROW())</formula>
    </cfRule>
  </conditionalFormatting>
  <conditionalFormatting sqref="B133 D133:F133">
    <cfRule type="expression" dxfId="14415" priority="552">
      <formula>ISEVEN(ROW())</formula>
    </cfRule>
  </conditionalFormatting>
  <conditionalFormatting sqref="B132 D132:F132">
    <cfRule type="expression" dxfId="14414" priority="553">
      <formula>ISEVEN(ROW())</formula>
    </cfRule>
  </conditionalFormatting>
  <conditionalFormatting sqref="F131">
    <cfRule type="expression" dxfId="14413" priority="554">
      <formula>ISEVEN(ROW())</formula>
    </cfRule>
  </conditionalFormatting>
  <conditionalFormatting sqref="B131 D131:E131">
    <cfRule type="expression" dxfId="14412" priority="555">
      <formula>ISEVEN(ROW())</formula>
    </cfRule>
  </conditionalFormatting>
  <conditionalFormatting sqref="B130 D130:F130">
    <cfRule type="expression" dxfId="14411" priority="556">
      <formula>ISEVEN(ROW())</formula>
    </cfRule>
  </conditionalFormatting>
  <conditionalFormatting sqref="B138 D138:F138">
    <cfRule type="expression" dxfId="14410" priority="557">
      <formula>ISEVEN(ROW())</formula>
    </cfRule>
  </conditionalFormatting>
  <conditionalFormatting sqref="B136 D136:F136">
    <cfRule type="expression" dxfId="14409" priority="558">
      <formula>ISEVEN(ROW())</formula>
    </cfRule>
  </conditionalFormatting>
  <conditionalFormatting sqref="G138">
    <cfRule type="expression" dxfId="14408" priority="559">
      <formula>ISEVEN(ROW())</formula>
    </cfRule>
  </conditionalFormatting>
  <conditionalFormatting sqref="C138">
    <cfRule type="expression" dxfId="14407" priority="560">
      <formula>ISEVEN(ROW())</formula>
    </cfRule>
  </conditionalFormatting>
  <conditionalFormatting sqref="B141 D141:F141">
    <cfRule type="expression" dxfId="14406" priority="561">
      <formula>ISEVEN(ROW())</formula>
    </cfRule>
  </conditionalFormatting>
  <conditionalFormatting sqref="F140">
    <cfRule type="expression" dxfId="14405" priority="562">
      <formula>ISEVEN(ROW())</formula>
    </cfRule>
  </conditionalFormatting>
  <conditionalFormatting sqref="B140:E140">
    <cfRule type="expression" dxfId="14404" priority="563">
      <formula>ISEVEN(ROW())</formula>
    </cfRule>
  </conditionalFormatting>
  <conditionalFormatting sqref="B139:G139">
    <cfRule type="expression" dxfId="14403" priority="564">
      <formula>ISEVEN(ROW())</formula>
    </cfRule>
  </conditionalFormatting>
  <conditionalFormatting sqref="C141">
    <cfRule type="expression" dxfId="14402" priority="565">
      <formula>ISEVEN(ROW())</formula>
    </cfRule>
  </conditionalFormatting>
  <conditionalFormatting sqref="B142:F142">
    <cfRule type="expression" dxfId="14401" priority="566">
      <formula>ISEVEN(ROW())</formula>
    </cfRule>
  </conditionalFormatting>
  <conditionalFormatting sqref="B128 D128:F128">
    <cfRule type="expression" dxfId="14400" priority="567">
      <formula>ISEVEN(ROW())</formula>
    </cfRule>
  </conditionalFormatting>
  <conditionalFormatting sqref="F127">
    <cfRule type="expression" dxfId="14399" priority="568">
      <formula>ISEVEN(ROW())</formula>
    </cfRule>
  </conditionalFormatting>
  <conditionalFormatting sqref="B127 D127:E127">
    <cfRule type="expression" dxfId="14398" priority="569">
      <formula>ISEVEN(ROW())</formula>
    </cfRule>
  </conditionalFormatting>
  <conditionalFormatting sqref="B126 D126:F126">
    <cfRule type="expression" dxfId="14397" priority="570">
      <formula>ISEVEN(ROW())</formula>
    </cfRule>
  </conditionalFormatting>
  <conditionalFormatting sqref="B134 D134:F134">
    <cfRule type="expression" dxfId="14396" priority="571">
      <formula>ISEVEN(ROW())</formula>
    </cfRule>
  </conditionalFormatting>
  <conditionalFormatting sqref="F133">
    <cfRule type="expression" dxfId="14395" priority="572">
      <formula>ISEVEN(ROW())</formula>
    </cfRule>
  </conditionalFormatting>
  <conditionalFormatting sqref="B133 D133:E133">
    <cfRule type="expression" dxfId="14394" priority="573">
      <formula>ISEVEN(ROW())</formula>
    </cfRule>
  </conditionalFormatting>
  <conditionalFormatting sqref="B132 D132:F132">
    <cfRule type="expression" dxfId="14393" priority="574">
      <formula>ISEVEN(ROW())</formula>
    </cfRule>
  </conditionalFormatting>
  <conditionalFormatting sqref="B131 D131:F131">
    <cfRule type="expression" dxfId="14392" priority="575">
      <formula>ISEVEN(ROW())</formula>
    </cfRule>
  </conditionalFormatting>
  <conditionalFormatting sqref="F130">
    <cfRule type="expression" dxfId="14391" priority="576">
      <formula>ISEVEN(ROW())</formula>
    </cfRule>
  </conditionalFormatting>
  <conditionalFormatting sqref="B130 D130:E130">
    <cfRule type="expression" dxfId="14390" priority="577">
      <formula>ISEVEN(ROW())</formula>
    </cfRule>
  </conditionalFormatting>
  <conditionalFormatting sqref="B129 D129:F129">
    <cfRule type="expression" dxfId="14389" priority="578">
      <formula>ISEVEN(ROW())</formula>
    </cfRule>
  </conditionalFormatting>
  <conditionalFormatting sqref="F136">
    <cfRule type="expression" dxfId="14388" priority="579">
      <formula>ISEVEN(ROW())</formula>
    </cfRule>
  </conditionalFormatting>
  <conditionalFormatting sqref="B136 D136:E136">
    <cfRule type="expression" dxfId="14387" priority="580">
      <formula>ISEVEN(ROW())</formula>
    </cfRule>
  </conditionalFormatting>
  <conditionalFormatting sqref="B135 D135:F135">
    <cfRule type="expression" dxfId="14386" priority="581">
      <formula>ISEVEN(ROW())</formula>
    </cfRule>
  </conditionalFormatting>
  <conditionalFormatting sqref="B140 D140:F140">
    <cfRule type="expression" dxfId="14385" priority="582">
      <formula>ISEVEN(ROW())</formula>
    </cfRule>
  </conditionalFormatting>
  <conditionalFormatting sqref="F139">
    <cfRule type="expression" dxfId="14384" priority="583">
      <formula>ISEVEN(ROW())</formula>
    </cfRule>
  </conditionalFormatting>
  <conditionalFormatting sqref="B139:E139">
    <cfRule type="expression" dxfId="14383" priority="584">
      <formula>ISEVEN(ROW())</formula>
    </cfRule>
  </conditionalFormatting>
  <conditionalFormatting sqref="G139">
    <cfRule type="expression" dxfId="14382" priority="585">
      <formula>ISEVEN(ROW())</formula>
    </cfRule>
  </conditionalFormatting>
  <conditionalFormatting sqref="G139">
    <cfRule type="expression" dxfId="14381" priority="586">
      <formula>ISEVEN(ROW())</formula>
    </cfRule>
  </conditionalFormatting>
  <conditionalFormatting sqref="B138:G138">
    <cfRule type="expression" dxfId="14380" priority="587">
      <formula>ISEVEN(ROW())</formula>
    </cfRule>
  </conditionalFormatting>
  <conditionalFormatting sqref="C140">
    <cfRule type="expression" dxfId="14379" priority="588">
      <formula>ISEVEN(ROW())</formula>
    </cfRule>
  </conditionalFormatting>
  <conditionalFormatting sqref="F142">
    <cfRule type="expression" dxfId="14378" priority="589">
      <formula>ISEVEN(ROW())</formula>
    </cfRule>
  </conditionalFormatting>
  <conditionalFormatting sqref="B142:E142">
    <cfRule type="expression" dxfId="14377" priority="590">
      <formula>ISEVEN(ROW())</formula>
    </cfRule>
  </conditionalFormatting>
  <conditionalFormatting sqref="B141:F141">
    <cfRule type="expression" dxfId="14376" priority="591">
      <formula>ISEVEN(ROW())</formula>
    </cfRule>
  </conditionalFormatting>
  <conditionalFormatting sqref="B127 D127:F127">
    <cfRule type="expression" dxfId="14375" priority="592">
      <formula>ISEVEN(ROW())</formula>
    </cfRule>
  </conditionalFormatting>
  <conditionalFormatting sqref="F126">
    <cfRule type="expression" dxfId="14374" priority="593">
      <formula>ISEVEN(ROW())</formula>
    </cfRule>
  </conditionalFormatting>
  <conditionalFormatting sqref="B126 D126:E126">
    <cfRule type="expression" dxfId="14373" priority="594">
      <formula>ISEVEN(ROW())</formula>
    </cfRule>
  </conditionalFormatting>
  <conditionalFormatting sqref="B133 D133:F133">
    <cfRule type="expression" dxfId="14372" priority="595">
      <formula>ISEVEN(ROW())</formula>
    </cfRule>
  </conditionalFormatting>
  <conditionalFormatting sqref="F132">
    <cfRule type="expression" dxfId="14371" priority="596">
      <formula>ISEVEN(ROW())</formula>
    </cfRule>
  </conditionalFormatting>
  <conditionalFormatting sqref="B132 D132:E132">
    <cfRule type="expression" dxfId="14370" priority="597">
      <formula>ISEVEN(ROW())</formula>
    </cfRule>
  </conditionalFormatting>
  <conditionalFormatting sqref="B131 D131:F131">
    <cfRule type="expression" dxfId="14369" priority="598">
      <formula>ISEVEN(ROW())</formula>
    </cfRule>
  </conditionalFormatting>
  <conditionalFormatting sqref="B130 D130:F130">
    <cfRule type="expression" dxfId="14368" priority="599">
      <formula>ISEVEN(ROW())</formula>
    </cfRule>
  </conditionalFormatting>
  <conditionalFormatting sqref="F129">
    <cfRule type="expression" dxfId="14367" priority="600">
      <formula>ISEVEN(ROW())</formula>
    </cfRule>
  </conditionalFormatting>
  <conditionalFormatting sqref="B129 D129:E129">
    <cfRule type="expression" dxfId="14366" priority="601">
      <formula>ISEVEN(ROW())</formula>
    </cfRule>
  </conditionalFormatting>
  <conditionalFormatting sqref="B128 D128:F128">
    <cfRule type="expression" dxfId="14365" priority="602">
      <formula>ISEVEN(ROW())</formula>
    </cfRule>
  </conditionalFormatting>
  <conditionalFormatting sqref="B136 D136:F136">
    <cfRule type="expression" dxfId="14364" priority="603">
      <formula>ISEVEN(ROW())</formula>
    </cfRule>
  </conditionalFormatting>
  <conditionalFormatting sqref="F135">
    <cfRule type="expression" dxfId="14363" priority="604">
      <formula>ISEVEN(ROW())</formula>
    </cfRule>
  </conditionalFormatting>
  <conditionalFormatting sqref="B135 D135:E135">
    <cfRule type="expression" dxfId="14362" priority="605">
      <formula>ISEVEN(ROW())</formula>
    </cfRule>
  </conditionalFormatting>
  <conditionalFormatting sqref="B134 D134:F134">
    <cfRule type="expression" dxfId="14361" priority="606">
      <formula>ISEVEN(ROW())</formula>
    </cfRule>
  </conditionalFormatting>
  <conditionalFormatting sqref="B139 D139:F139">
    <cfRule type="expression" dxfId="14360" priority="607">
      <formula>ISEVEN(ROW())</formula>
    </cfRule>
  </conditionalFormatting>
  <conditionalFormatting sqref="F138">
    <cfRule type="expression" dxfId="14359" priority="608">
      <formula>ISEVEN(ROW())</formula>
    </cfRule>
  </conditionalFormatting>
  <conditionalFormatting sqref="B138:E138">
    <cfRule type="expression" dxfId="14358" priority="609">
      <formula>ISEVEN(ROW())</formula>
    </cfRule>
  </conditionalFormatting>
  <conditionalFormatting sqref="G138">
    <cfRule type="expression" dxfId="14357" priority="610">
      <formula>ISEVEN(ROW())</formula>
    </cfRule>
  </conditionalFormatting>
  <conditionalFormatting sqref="G138">
    <cfRule type="expression" dxfId="14356" priority="611">
      <formula>ISEVEN(ROW())</formula>
    </cfRule>
  </conditionalFormatting>
  <conditionalFormatting sqref="G139">
    <cfRule type="expression" dxfId="14355" priority="612">
      <formula>ISEVEN(ROW())</formula>
    </cfRule>
  </conditionalFormatting>
  <conditionalFormatting sqref="C139">
    <cfRule type="expression" dxfId="14354" priority="613">
      <formula>ISEVEN(ROW())</formula>
    </cfRule>
  </conditionalFormatting>
  <conditionalFormatting sqref="F141">
    <cfRule type="expression" dxfId="14353" priority="614">
      <formula>ISEVEN(ROW())</formula>
    </cfRule>
  </conditionalFormatting>
  <conditionalFormatting sqref="B141:E141">
    <cfRule type="expression" dxfId="14352" priority="615">
      <formula>ISEVEN(ROW())</formula>
    </cfRule>
  </conditionalFormatting>
  <conditionalFormatting sqref="B140:F140">
    <cfRule type="expression" dxfId="14351" priority="616">
      <formula>ISEVEN(ROW())</formula>
    </cfRule>
  </conditionalFormatting>
  <conditionalFormatting sqref="B126 D126:F126">
    <cfRule type="expression" dxfId="14350" priority="617">
      <formula>ISEVEN(ROW())</formula>
    </cfRule>
  </conditionalFormatting>
  <conditionalFormatting sqref="B132 D132:F132">
    <cfRule type="expression" dxfId="14349" priority="618">
      <formula>ISEVEN(ROW())</formula>
    </cfRule>
  </conditionalFormatting>
  <conditionalFormatting sqref="F131">
    <cfRule type="expression" dxfId="14348" priority="619">
      <formula>ISEVEN(ROW())</formula>
    </cfRule>
  </conditionalFormatting>
  <conditionalFormatting sqref="B131 D131:E131">
    <cfRule type="expression" dxfId="14347" priority="620">
      <formula>ISEVEN(ROW())</formula>
    </cfRule>
  </conditionalFormatting>
  <conditionalFormatting sqref="B130 D130:F130">
    <cfRule type="expression" dxfId="14346" priority="621">
      <formula>ISEVEN(ROW())</formula>
    </cfRule>
  </conditionalFormatting>
  <conditionalFormatting sqref="B129 D129:F129">
    <cfRule type="expression" dxfId="14345" priority="622">
      <formula>ISEVEN(ROW())</formula>
    </cfRule>
  </conditionalFormatting>
  <conditionalFormatting sqref="F128">
    <cfRule type="expression" dxfId="14344" priority="623">
      <formula>ISEVEN(ROW())</formula>
    </cfRule>
  </conditionalFormatting>
  <conditionalFormatting sqref="B128 D128:E128">
    <cfRule type="expression" dxfId="14343" priority="624">
      <formula>ISEVEN(ROW())</formula>
    </cfRule>
  </conditionalFormatting>
  <conditionalFormatting sqref="B127 D127:F127">
    <cfRule type="expression" dxfId="14342" priority="625">
      <formula>ISEVEN(ROW())</formula>
    </cfRule>
  </conditionalFormatting>
  <conditionalFormatting sqref="B135 D135:F135">
    <cfRule type="expression" dxfId="14341" priority="626">
      <formula>ISEVEN(ROW())</formula>
    </cfRule>
  </conditionalFormatting>
  <conditionalFormatting sqref="F134">
    <cfRule type="expression" dxfId="14340" priority="627">
      <formula>ISEVEN(ROW())</formula>
    </cfRule>
  </conditionalFormatting>
  <conditionalFormatting sqref="B134 D134:E134">
    <cfRule type="expression" dxfId="14339" priority="628">
      <formula>ISEVEN(ROW())</formula>
    </cfRule>
  </conditionalFormatting>
  <conditionalFormatting sqref="B133 D133:F133">
    <cfRule type="expression" dxfId="14338" priority="629">
      <formula>ISEVEN(ROW())</formula>
    </cfRule>
  </conditionalFormatting>
  <conditionalFormatting sqref="B138 D138:F138">
    <cfRule type="expression" dxfId="14337" priority="630">
      <formula>ISEVEN(ROW())</formula>
    </cfRule>
  </conditionalFormatting>
  <conditionalFormatting sqref="B136 D136:F136">
    <cfRule type="expression" dxfId="14336" priority="631">
      <formula>ISEVEN(ROW())</formula>
    </cfRule>
  </conditionalFormatting>
  <conditionalFormatting sqref="G138">
    <cfRule type="expression" dxfId="14335" priority="632">
      <formula>ISEVEN(ROW())</formula>
    </cfRule>
  </conditionalFormatting>
  <conditionalFormatting sqref="C138">
    <cfRule type="expression" dxfId="14334" priority="633">
      <formula>ISEVEN(ROW())</formula>
    </cfRule>
  </conditionalFormatting>
  <conditionalFormatting sqref="B141 D141:F141">
    <cfRule type="expression" dxfId="14333" priority="634">
      <formula>ISEVEN(ROW())</formula>
    </cfRule>
  </conditionalFormatting>
  <conditionalFormatting sqref="F140">
    <cfRule type="expression" dxfId="14332" priority="635">
      <formula>ISEVEN(ROW())</formula>
    </cfRule>
  </conditionalFormatting>
  <conditionalFormatting sqref="B140:E140">
    <cfRule type="expression" dxfId="14331" priority="636">
      <formula>ISEVEN(ROW())</formula>
    </cfRule>
  </conditionalFormatting>
  <conditionalFormatting sqref="B139:G139">
    <cfRule type="expression" dxfId="14330" priority="637">
      <formula>ISEVEN(ROW())</formula>
    </cfRule>
  </conditionalFormatting>
  <conditionalFormatting sqref="C141">
    <cfRule type="expression" dxfId="14329" priority="638">
      <formula>ISEVEN(ROW())</formula>
    </cfRule>
  </conditionalFormatting>
  <conditionalFormatting sqref="B142:F142">
    <cfRule type="expression" dxfId="14328" priority="639">
      <formula>ISEVEN(ROW())</formula>
    </cfRule>
  </conditionalFormatting>
  <conditionalFormatting sqref="B128 D128:F128">
    <cfRule type="expression" dxfId="14327" priority="640">
      <formula>ISEVEN(ROW())</formula>
    </cfRule>
  </conditionalFormatting>
  <conditionalFormatting sqref="F127">
    <cfRule type="expression" dxfId="14326" priority="641">
      <formula>ISEVEN(ROW())</formula>
    </cfRule>
  </conditionalFormatting>
  <conditionalFormatting sqref="B127 D127:E127">
    <cfRule type="expression" dxfId="14325" priority="642">
      <formula>ISEVEN(ROW())</formula>
    </cfRule>
  </conditionalFormatting>
  <conditionalFormatting sqref="B126 D126:F126">
    <cfRule type="expression" dxfId="14324" priority="643">
      <formula>ISEVEN(ROW())</formula>
    </cfRule>
  </conditionalFormatting>
  <conditionalFormatting sqref="B134 D134:F134">
    <cfRule type="expression" dxfId="14323" priority="644">
      <formula>ISEVEN(ROW())</formula>
    </cfRule>
  </conditionalFormatting>
  <conditionalFormatting sqref="F133">
    <cfRule type="expression" dxfId="14322" priority="645">
      <formula>ISEVEN(ROW())</formula>
    </cfRule>
  </conditionalFormatting>
  <conditionalFormatting sqref="B133 D133:E133">
    <cfRule type="expression" dxfId="14321" priority="646">
      <formula>ISEVEN(ROW())</formula>
    </cfRule>
  </conditionalFormatting>
  <conditionalFormatting sqref="B132 D132:F132">
    <cfRule type="expression" dxfId="14320" priority="647">
      <formula>ISEVEN(ROW())</formula>
    </cfRule>
  </conditionalFormatting>
  <conditionalFormatting sqref="B131 D131:F131">
    <cfRule type="expression" dxfId="14319" priority="648">
      <formula>ISEVEN(ROW())</formula>
    </cfRule>
  </conditionalFormatting>
  <conditionalFormatting sqref="F130">
    <cfRule type="expression" dxfId="14318" priority="649">
      <formula>ISEVEN(ROW())</formula>
    </cfRule>
  </conditionalFormatting>
  <conditionalFormatting sqref="B130 D130:E130">
    <cfRule type="expression" dxfId="14317" priority="650">
      <formula>ISEVEN(ROW())</formula>
    </cfRule>
  </conditionalFormatting>
  <conditionalFormatting sqref="B129 D129:F129">
    <cfRule type="expression" dxfId="14316" priority="651">
      <formula>ISEVEN(ROW())</formula>
    </cfRule>
  </conditionalFormatting>
  <conditionalFormatting sqref="F136">
    <cfRule type="expression" dxfId="14315" priority="652">
      <formula>ISEVEN(ROW())</formula>
    </cfRule>
  </conditionalFormatting>
  <conditionalFormatting sqref="B136 D136:E136">
    <cfRule type="expression" dxfId="14314" priority="653">
      <formula>ISEVEN(ROW())</formula>
    </cfRule>
  </conditionalFormatting>
  <conditionalFormatting sqref="B135 D135:F135">
    <cfRule type="expression" dxfId="14313" priority="654">
      <formula>ISEVEN(ROW())</formula>
    </cfRule>
  </conditionalFormatting>
  <conditionalFormatting sqref="B140 D140:F140">
    <cfRule type="expression" dxfId="14312" priority="655">
      <formula>ISEVEN(ROW())</formula>
    </cfRule>
  </conditionalFormatting>
  <conditionalFormatting sqref="F139">
    <cfRule type="expression" dxfId="14311" priority="656">
      <formula>ISEVEN(ROW())</formula>
    </cfRule>
  </conditionalFormatting>
  <conditionalFormatting sqref="B139:E139">
    <cfRule type="expression" dxfId="14310" priority="657">
      <formula>ISEVEN(ROW())</formula>
    </cfRule>
  </conditionalFormatting>
  <conditionalFormatting sqref="G139">
    <cfRule type="expression" dxfId="14309" priority="658">
      <formula>ISEVEN(ROW())</formula>
    </cfRule>
  </conditionalFormatting>
  <conditionalFormatting sqref="G139">
    <cfRule type="expression" dxfId="14308" priority="659">
      <formula>ISEVEN(ROW())</formula>
    </cfRule>
  </conditionalFormatting>
  <conditionalFormatting sqref="B138:G138">
    <cfRule type="expression" dxfId="14307" priority="660">
      <formula>ISEVEN(ROW())</formula>
    </cfRule>
  </conditionalFormatting>
  <conditionalFormatting sqref="C140">
    <cfRule type="expression" dxfId="14306" priority="661">
      <formula>ISEVEN(ROW())</formula>
    </cfRule>
  </conditionalFormatting>
  <conditionalFormatting sqref="F142">
    <cfRule type="expression" dxfId="14305" priority="662">
      <formula>ISEVEN(ROW())</formula>
    </cfRule>
  </conditionalFormatting>
  <conditionalFormatting sqref="B142:E142">
    <cfRule type="expression" dxfId="14304" priority="663">
      <formula>ISEVEN(ROW())</formula>
    </cfRule>
  </conditionalFormatting>
  <conditionalFormatting sqref="B141:F141">
    <cfRule type="expression" dxfId="14303" priority="664">
      <formula>ISEVEN(ROW())</formula>
    </cfRule>
  </conditionalFormatting>
  <conditionalFormatting sqref="B127 D127:F127">
    <cfRule type="expression" dxfId="14302" priority="665">
      <formula>ISEVEN(ROW())</formula>
    </cfRule>
  </conditionalFormatting>
  <conditionalFormatting sqref="F126">
    <cfRule type="expression" dxfId="14301" priority="666">
      <formula>ISEVEN(ROW())</formula>
    </cfRule>
  </conditionalFormatting>
  <conditionalFormatting sqref="B126 D126:E126">
    <cfRule type="expression" dxfId="14300" priority="667">
      <formula>ISEVEN(ROW())</formula>
    </cfRule>
  </conditionalFormatting>
  <conditionalFormatting sqref="B133 D133:F133">
    <cfRule type="expression" dxfId="14299" priority="668">
      <formula>ISEVEN(ROW())</formula>
    </cfRule>
  </conditionalFormatting>
  <conditionalFormatting sqref="F132">
    <cfRule type="expression" dxfId="14298" priority="669">
      <formula>ISEVEN(ROW())</formula>
    </cfRule>
  </conditionalFormatting>
  <conditionalFormatting sqref="B132 D132:E132">
    <cfRule type="expression" dxfId="14297" priority="670">
      <formula>ISEVEN(ROW())</formula>
    </cfRule>
  </conditionalFormatting>
  <conditionalFormatting sqref="B131 D131:F131">
    <cfRule type="expression" dxfId="14296" priority="671">
      <formula>ISEVEN(ROW())</formula>
    </cfRule>
  </conditionalFormatting>
  <conditionalFormatting sqref="B130 D130:F130">
    <cfRule type="expression" dxfId="14295" priority="672">
      <formula>ISEVEN(ROW())</formula>
    </cfRule>
  </conditionalFormatting>
  <conditionalFormatting sqref="F129">
    <cfRule type="expression" dxfId="14294" priority="673">
      <formula>ISEVEN(ROW())</formula>
    </cfRule>
  </conditionalFormatting>
  <conditionalFormatting sqref="B129 D129:E129">
    <cfRule type="expression" dxfId="14293" priority="674">
      <formula>ISEVEN(ROW())</formula>
    </cfRule>
  </conditionalFormatting>
  <conditionalFormatting sqref="B128 D128:F128">
    <cfRule type="expression" dxfId="14292" priority="675">
      <formula>ISEVEN(ROW())</formula>
    </cfRule>
  </conditionalFormatting>
  <conditionalFormatting sqref="B136 D136:F136">
    <cfRule type="expression" dxfId="14291" priority="676">
      <formula>ISEVEN(ROW())</formula>
    </cfRule>
  </conditionalFormatting>
  <conditionalFormatting sqref="F135">
    <cfRule type="expression" dxfId="14290" priority="677">
      <formula>ISEVEN(ROW())</formula>
    </cfRule>
  </conditionalFormatting>
  <conditionalFormatting sqref="B135 D135:E135">
    <cfRule type="expression" dxfId="14289" priority="678">
      <formula>ISEVEN(ROW())</formula>
    </cfRule>
  </conditionalFormatting>
  <conditionalFormatting sqref="B134 D134:F134">
    <cfRule type="expression" dxfId="14288" priority="679">
      <formula>ISEVEN(ROW())</formula>
    </cfRule>
  </conditionalFormatting>
  <conditionalFormatting sqref="B139 D139:F139">
    <cfRule type="expression" dxfId="14287" priority="680">
      <formula>ISEVEN(ROW())</formula>
    </cfRule>
  </conditionalFormatting>
  <conditionalFormatting sqref="F138">
    <cfRule type="expression" dxfId="14286" priority="681">
      <formula>ISEVEN(ROW())</formula>
    </cfRule>
  </conditionalFormatting>
  <conditionalFormatting sqref="B138:E138">
    <cfRule type="expression" dxfId="14285" priority="682">
      <formula>ISEVEN(ROW())</formula>
    </cfRule>
  </conditionalFormatting>
  <conditionalFormatting sqref="G138">
    <cfRule type="expression" dxfId="14284" priority="683">
      <formula>ISEVEN(ROW())</formula>
    </cfRule>
  </conditionalFormatting>
  <conditionalFormatting sqref="G138">
    <cfRule type="expression" dxfId="14283" priority="684">
      <formula>ISEVEN(ROW())</formula>
    </cfRule>
  </conditionalFormatting>
  <conditionalFormatting sqref="G139">
    <cfRule type="expression" dxfId="14282" priority="685">
      <formula>ISEVEN(ROW())</formula>
    </cfRule>
  </conditionalFormatting>
  <conditionalFormatting sqref="C139">
    <cfRule type="expression" dxfId="14281" priority="686">
      <formula>ISEVEN(ROW())</formula>
    </cfRule>
  </conditionalFormatting>
  <conditionalFormatting sqref="B142 D142:F142">
    <cfRule type="expression" dxfId="14280" priority="687">
      <formula>ISEVEN(ROW())</formula>
    </cfRule>
  </conditionalFormatting>
  <conditionalFormatting sqref="F141">
    <cfRule type="expression" dxfId="14279" priority="688">
      <formula>ISEVEN(ROW())</formula>
    </cfRule>
  </conditionalFormatting>
  <conditionalFormatting sqref="B141:E141">
    <cfRule type="expression" dxfId="14278" priority="689">
      <formula>ISEVEN(ROW())</formula>
    </cfRule>
  </conditionalFormatting>
  <conditionalFormatting sqref="B140:F140">
    <cfRule type="expression" dxfId="14277" priority="690">
      <formula>ISEVEN(ROW())</formula>
    </cfRule>
  </conditionalFormatting>
  <conditionalFormatting sqref="C142">
    <cfRule type="expression" dxfId="14276" priority="691">
      <formula>ISEVEN(ROW())</formula>
    </cfRule>
  </conditionalFormatting>
  <conditionalFormatting sqref="B112 D112:F112">
    <cfRule type="expression" dxfId="14275" priority="692">
      <formula>ISEVEN(ROW())</formula>
    </cfRule>
  </conditionalFormatting>
  <conditionalFormatting sqref="F111">
    <cfRule type="expression" dxfId="14274" priority="693">
      <formula>ISEVEN(ROW())</formula>
    </cfRule>
  </conditionalFormatting>
  <conditionalFormatting sqref="B111:E111">
    <cfRule type="expression" dxfId="14273" priority="694">
      <formula>ISEVEN(ROW())</formula>
    </cfRule>
  </conditionalFormatting>
  <conditionalFormatting sqref="G111">
    <cfRule type="expression" dxfId="14272" priority="695">
      <formula>ISEVEN(ROW())</formula>
    </cfRule>
  </conditionalFormatting>
  <conditionalFormatting sqref="G111">
    <cfRule type="expression" dxfId="14271" priority="696">
      <formula>ISEVEN(ROW())</formula>
    </cfRule>
  </conditionalFormatting>
  <conditionalFormatting sqref="B110:G110">
    <cfRule type="expression" dxfId="14270" priority="697">
      <formula>ISEVEN(ROW())</formula>
    </cfRule>
  </conditionalFormatting>
  <conditionalFormatting sqref="G112">
    <cfRule type="expression" dxfId="14269" priority="698">
      <formula>ISEVEN(ROW())</formula>
    </cfRule>
  </conditionalFormatting>
  <conditionalFormatting sqref="C112">
    <cfRule type="expression" dxfId="14268" priority="699">
      <formula>ISEVEN(ROW())</formula>
    </cfRule>
  </conditionalFormatting>
  <conditionalFormatting sqref="F113">
    <cfRule type="expression" dxfId="14267" priority="700">
      <formula>ISEVEN(ROW())</formula>
    </cfRule>
  </conditionalFormatting>
  <conditionalFormatting sqref="B113:E113">
    <cfRule type="expression" dxfId="14266" priority="701">
      <formula>ISEVEN(ROW())</formula>
    </cfRule>
  </conditionalFormatting>
  <conditionalFormatting sqref="G113">
    <cfRule type="expression" dxfId="14265" priority="702">
      <formula>ISEVEN(ROW())</formula>
    </cfRule>
  </conditionalFormatting>
  <conditionalFormatting sqref="G113 B113:E113">
    <cfRule type="expression" dxfId="14264" priority="703">
      <formula>ISEVEN(ROW())</formula>
    </cfRule>
  </conditionalFormatting>
  <conditionalFormatting sqref="B116 D116:F116">
    <cfRule type="expression" dxfId="14263" priority="704">
      <formula>ISEVEN(ROW())</formula>
    </cfRule>
  </conditionalFormatting>
  <conditionalFormatting sqref="F115">
    <cfRule type="expression" dxfId="14262" priority="705">
      <formula>ISEVEN(ROW())</formula>
    </cfRule>
  </conditionalFormatting>
  <conditionalFormatting sqref="B115:E115">
    <cfRule type="expression" dxfId="14261" priority="706">
      <formula>ISEVEN(ROW())</formula>
    </cfRule>
  </conditionalFormatting>
  <conditionalFormatting sqref="G115">
    <cfRule type="expression" dxfId="14260" priority="707">
      <formula>ISEVEN(ROW())</formula>
    </cfRule>
  </conditionalFormatting>
  <conditionalFormatting sqref="G115">
    <cfRule type="expression" dxfId="14259" priority="708">
      <formula>ISEVEN(ROW())</formula>
    </cfRule>
  </conditionalFormatting>
  <conditionalFormatting sqref="B114:G114">
    <cfRule type="expression" dxfId="14258" priority="709">
      <formula>ISEVEN(ROW())</formula>
    </cfRule>
  </conditionalFormatting>
  <conditionalFormatting sqref="G116">
    <cfRule type="expression" dxfId="14257" priority="710">
      <formula>ISEVEN(ROW())</formula>
    </cfRule>
  </conditionalFormatting>
  <conditionalFormatting sqref="C116">
    <cfRule type="expression" dxfId="14256" priority="711">
      <formula>ISEVEN(ROW())</formula>
    </cfRule>
  </conditionalFormatting>
  <conditionalFormatting sqref="F118">
    <cfRule type="expression" dxfId="14255" priority="712">
      <formula>ISEVEN(ROW())</formula>
    </cfRule>
  </conditionalFormatting>
  <conditionalFormatting sqref="B118:E118">
    <cfRule type="expression" dxfId="14254" priority="713">
      <formula>ISEVEN(ROW())</formula>
    </cfRule>
  </conditionalFormatting>
  <conditionalFormatting sqref="G118">
    <cfRule type="expression" dxfId="14253" priority="714">
      <formula>ISEVEN(ROW())</formula>
    </cfRule>
  </conditionalFormatting>
  <conditionalFormatting sqref="G118">
    <cfRule type="expression" dxfId="14252" priority="715">
      <formula>ISEVEN(ROW())</formula>
    </cfRule>
  </conditionalFormatting>
  <conditionalFormatting sqref="B117:G117">
    <cfRule type="expression" dxfId="14251" priority="716">
      <formula>ISEVEN(ROW())</formula>
    </cfRule>
  </conditionalFormatting>
  <conditionalFormatting sqref="B115 D115:F115">
    <cfRule type="expression" dxfId="14250" priority="717">
      <formula>ISEVEN(ROW())</formula>
    </cfRule>
  </conditionalFormatting>
  <conditionalFormatting sqref="F114">
    <cfRule type="expression" dxfId="14249" priority="718">
      <formula>ISEVEN(ROW())</formula>
    </cfRule>
  </conditionalFormatting>
  <conditionalFormatting sqref="B114:E114">
    <cfRule type="expression" dxfId="14248" priority="719">
      <formula>ISEVEN(ROW())</formula>
    </cfRule>
  </conditionalFormatting>
  <conditionalFormatting sqref="G114">
    <cfRule type="expression" dxfId="14247" priority="720">
      <formula>ISEVEN(ROW())</formula>
    </cfRule>
  </conditionalFormatting>
  <conditionalFormatting sqref="G114">
    <cfRule type="expression" dxfId="14246" priority="721">
      <formula>ISEVEN(ROW())</formula>
    </cfRule>
  </conditionalFormatting>
  <conditionalFormatting sqref="B113:G113">
    <cfRule type="expression" dxfId="14245" priority="722">
      <formula>ISEVEN(ROW())</formula>
    </cfRule>
  </conditionalFormatting>
  <conditionalFormatting sqref="G115">
    <cfRule type="expression" dxfId="14244" priority="723">
      <formula>ISEVEN(ROW())</formula>
    </cfRule>
  </conditionalFormatting>
  <conditionalFormatting sqref="C115">
    <cfRule type="expression" dxfId="14243" priority="724">
      <formula>ISEVEN(ROW())</formula>
    </cfRule>
  </conditionalFormatting>
  <conditionalFormatting sqref="B118 D118:F118">
    <cfRule type="expression" dxfId="14242" priority="725">
      <formula>ISEVEN(ROW())</formula>
    </cfRule>
  </conditionalFormatting>
  <conditionalFormatting sqref="F117">
    <cfRule type="expression" dxfId="14241" priority="726">
      <formula>ISEVEN(ROW())</formula>
    </cfRule>
  </conditionalFormatting>
  <conditionalFormatting sqref="B117:E117">
    <cfRule type="expression" dxfId="14240" priority="727">
      <formula>ISEVEN(ROW())</formula>
    </cfRule>
  </conditionalFormatting>
  <conditionalFormatting sqref="G117">
    <cfRule type="expression" dxfId="14239" priority="728">
      <formula>ISEVEN(ROW())</formula>
    </cfRule>
  </conditionalFormatting>
  <conditionalFormatting sqref="G117">
    <cfRule type="expression" dxfId="14238" priority="729">
      <formula>ISEVEN(ROW())</formula>
    </cfRule>
  </conditionalFormatting>
  <conditionalFormatting sqref="B116:G116">
    <cfRule type="expression" dxfId="14237" priority="730">
      <formula>ISEVEN(ROW())</formula>
    </cfRule>
  </conditionalFormatting>
  <conditionalFormatting sqref="G118">
    <cfRule type="expression" dxfId="14236" priority="731">
      <formula>ISEVEN(ROW())</formula>
    </cfRule>
  </conditionalFormatting>
  <conditionalFormatting sqref="C118">
    <cfRule type="expression" dxfId="14235" priority="732">
      <formula>ISEVEN(ROW())</formula>
    </cfRule>
  </conditionalFormatting>
  <conditionalFormatting sqref="F110">
    <cfRule type="expression" dxfId="14234" priority="733">
      <formula>ISEVEN(ROW())</formula>
    </cfRule>
  </conditionalFormatting>
  <conditionalFormatting sqref="B110:E110">
    <cfRule type="expression" dxfId="14233" priority="734">
      <formula>ISEVEN(ROW())</formula>
    </cfRule>
  </conditionalFormatting>
  <conditionalFormatting sqref="G110">
    <cfRule type="expression" dxfId="14232" priority="735">
      <formula>ISEVEN(ROW())</formula>
    </cfRule>
  </conditionalFormatting>
  <conditionalFormatting sqref="G110 B110:E110">
    <cfRule type="expression" dxfId="14231" priority="736">
      <formula>ISEVEN(ROW())</formula>
    </cfRule>
  </conditionalFormatting>
  <conditionalFormatting sqref="B113 D113:F113">
    <cfRule type="expression" dxfId="14230" priority="737">
      <formula>ISEVEN(ROW())</formula>
    </cfRule>
  </conditionalFormatting>
  <conditionalFormatting sqref="F112">
    <cfRule type="expression" dxfId="14229" priority="738">
      <formula>ISEVEN(ROW())</formula>
    </cfRule>
  </conditionalFormatting>
  <conditionalFormatting sqref="B112:E112">
    <cfRule type="expression" dxfId="14228" priority="739">
      <formula>ISEVEN(ROW())</formula>
    </cfRule>
  </conditionalFormatting>
  <conditionalFormatting sqref="G112">
    <cfRule type="expression" dxfId="14227" priority="740">
      <formula>ISEVEN(ROW())</formula>
    </cfRule>
  </conditionalFormatting>
  <conditionalFormatting sqref="G112">
    <cfRule type="expression" dxfId="14226" priority="741">
      <formula>ISEVEN(ROW())</formula>
    </cfRule>
  </conditionalFormatting>
  <conditionalFormatting sqref="B111:G111">
    <cfRule type="expression" dxfId="14225" priority="742">
      <formula>ISEVEN(ROW())</formula>
    </cfRule>
  </conditionalFormatting>
  <conditionalFormatting sqref="G113">
    <cfRule type="expression" dxfId="14224" priority="743">
      <formula>ISEVEN(ROW())</formula>
    </cfRule>
  </conditionalFormatting>
  <conditionalFormatting sqref="C113">
    <cfRule type="expression" dxfId="14223" priority="744">
      <formula>ISEVEN(ROW())</formula>
    </cfRule>
  </conditionalFormatting>
  <conditionalFormatting sqref="F114">
    <cfRule type="expression" dxfId="14222" priority="745">
      <formula>ISEVEN(ROW())</formula>
    </cfRule>
  </conditionalFormatting>
  <conditionalFormatting sqref="B114:E114">
    <cfRule type="expression" dxfId="14221" priority="746">
      <formula>ISEVEN(ROW())</formula>
    </cfRule>
  </conditionalFormatting>
  <conditionalFormatting sqref="G114">
    <cfRule type="expression" dxfId="14220" priority="747">
      <formula>ISEVEN(ROW())</formula>
    </cfRule>
  </conditionalFormatting>
  <conditionalFormatting sqref="G114 B114:E114">
    <cfRule type="expression" dxfId="14219" priority="748">
      <formula>ISEVEN(ROW())</formula>
    </cfRule>
  </conditionalFormatting>
  <conditionalFormatting sqref="B117 D117:F117">
    <cfRule type="expression" dxfId="14218" priority="749">
      <formula>ISEVEN(ROW())</formula>
    </cfRule>
  </conditionalFormatting>
  <conditionalFormatting sqref="F116">
    <cfRule type="expression" dxfId="14217" priority="750">
      <formula>ISEVEN(ROW())</formula>
    </cfRule>
  </conditionalFormatting>
  <conditionalFormatting sqref="B116:E116">
    <cfRule type="expression" dxfId="14216" priority="751">
      <formula>ISEVEN(ROW())</formula>
    </cfRule>
  </conditionalFormatting>
  <conditionalFormatting sqref="G116">
    <cfRule type="expression" dxfId="14215" priority="752">
      <formula>ISEVEN(ROW())</formula>
    </cfRule>
  </conditionalFormatting>
  <conditionalFormatting sqref="G116">
    <cfRule type="expression" dxfId="14214" priority="753">
      <formula>ISEVEN(ROW())</formula>
    </cfRule>
  </conditionalFormatting>
  <conditionalFormatting sqref="B115:G115">
    <cfRule type="expression" dxfId="14213" priority="754">
      <formula>ISEVEN(ROW())</formula>
    </cfRule>
  </conditionalFormatting>
  <conditionalFormatting sqref="G117">
    <cfRule type="expression" dxfId="14212" priority="755">
      <formula>ISEVEN(ROW())</formula>
    </cfRule>
  </conditionalFormatting>
  <conditionalFormatting sqref="C117">
    <cfRule type="expression" dxfId="14211" priority="756">
      <formula>ISEVEN(ROW())</formula>
    </cfRule>
  </conditionalFormatting>
  <conditionalFormatting sqref="B118:G118">
    <cfRule type="expression" dxfId="14210" priority="757">
      <formula>ISEVEN(ROW())</formula>
    </cfRule>
  </conditionalFormatting>
  <conditionalFormatting sqref="B116 D116:F116">
    <cfRule type="expression" dxfId="14209" priority="758">
      <formula>ISEVEN(ROW())</formula>
    </cfRule>
  </conditionalFormatting>
  <conditionalFormatting sqref="F115">
    <cfRule type="expression" dxfId="14208" priority="759">
      <formula>ISEVEN(ROW())</formula>
    </cfRule>
  </conditionalFormatting>
  <conditionalFormatting sqref="B115:E115">
    <cfRule type="expression" dxfId="14207" priority="760">
      <formula>ISEVEN(ROW())</formula>
    </cfRule>
  </conditionalFormatting>
  <conditionalFormatting sqref="G115">
    <cfRule type="expression" dxfId="14206" priority="761">
      <formula>ISEVEN(ROW())</formula>
    </cfRule>
  </conditionalFormatting>
  <conditionalFormatting sqref="G115">
    <cfRule type="expression" dxfId="14205" priority="762">
      <formula>ISEVEN(ROW())</formula>
    </cfRule>
  </conditionalFormatting>
  <conditionalFormatting sqref="B114:G114">
    <cfRule type="expression" dxfId="14204" priority="763">
      <formula>ISEVEN(ROW())</formula>
    </cfRule>
  </conditionalFormatting>
  <conditionalFormatting sqref="G116">
    <cfRule type="expression" dxfId="14203" priority="764">
      <formula>ISEVEN(ROW())</formula>
    </cfRule>
  </conditionalFormatting>
  <conditionalFormatting sqref="C116">
    <cfRule type="expression" dxfId="14202" priority="765">
      <formula>ISEVEN(ROW())</formula>
    </cfRule>
  </conditionalFormatting>
  <conditionalFormatting sqref="F118">
    <cfRule type="expression" dxfId="14201" priority="766">
      <formula>ISEVEN(ROW())</formula>
    </cfRule>
  </conditionalFormatting>
  <conditionalFormatting sqref="B118:E118">
    <cfRule type="expression" dxfId="14200" priority="767">
      <formula>ISEVEN(ROW())</formula>
    </cfRule>
  </conditionalFormatting>
  <conditionalFormatting sqref="G118">
    <cfRule type="expression" dxfId="14199" priority="768">
      <formula>ISEVEN(ROW())</formula>
    </cfRule>
  </conditionalFormatting>
  <conditionalFormatting sqref="G118">
    <cfRule type="expression" dxfId="14198" priority="769">
      <formula>ISEVEN(ROW())</formula>
    </cfRule>
  </conditionalFormatting>
  <conditionalFormatting sqref="B117:G117">
    <cfRule type="expression" dxfId="14197" priority="770">
      <formula>ISEVEN(ROW())</formula>
    </cfRule>
  </conditionalFormatting>
  <conditionalFormatting sqref="B111 D111:F111">
    <cfRule type="expression" dxfId="14196" priority="771">
      <formula>ISEVEN(ROW())</formula>
    </cfRule>
  </conditionalFormatting>
  <conditionalFormatting sqref="F110">
    <cfRule type="expression" dxfId="14195" priority="772">
      <formula>ISEVEN(ROW())</formula>
    </cfRule>
  </conditionalFormatting>
  <conditionalFormatting sqref="B110:E110">
    <cfRule type="expression" dxfId="14194" priority="773">
      <formula>ISEVEN(ROW())</formula>
    </cfRule>
  </conditionalFormatting>
  <conditionalFormatting sqref="G110">
    <cfRule type="expression" dxfId="14193" priority="774">
      <formula>ISEVEN(ROW())</formula>
    </cfRule>
  </conditionalFormatting>
  <conditionalFormatting sqref="G110">
    <cfRule type="expression" dxfId="14192" priority="775">
      <formula>ISEVEN(ROW())</formula>
    </cfRule>
  </conditionalFormatting>
  <conditionalFormatting sqref="G111">
    <cfRule type="expression" dxfId="14191" priority="776">
      <formula>ISEVEN(ROW())</formula>
    </cfRule>
  </conditionalFormatting>
  <conditionalFormatting sqref="C111">
    <cfRule type="expression" dxfId="14190" priority="777">
      <formula>ISEVEN(ROW())</formula>
    </cfRule>
  </conditionalFormatting>
  <conditionalFormatting sqref="F112">
    <cfRule type="expression" dxfId="14189" priority="778">
      <formula>ISEVEN(ROW())</formula>
    </cfRule>
  </conditionalFormatting>
  <conditionalFormatting sqref="B112:E112">
    <cfRule type="expression" dxfId="14188" priority="779">
      <formula>ISEVEN(ROW())</formula>
    </cfRule>
  </conditionalFormatting>
  <conditionalFormatting sqref="G112">
    <cfRule type="expression" dxfId="14187" priority="780">
      <formula>ISEVEN(ROW())</formula>
    </cfRule>
  </conditionalFormatting>
  <conditionalFormatting sqref="G112 B112:E112">
    <cfRule type="expression" dxfId="14186" priority="781">
      <formula>ISEVEN(ROW())</formula>
    </cfRule>
  </conditionalFormatting>
  <conditionalFormatting sqref="B115 D115:F115">
    <cfRule type="expression" dxfId="14185" priority="782">
      <formula>ISEVEN(ROW())</formula>
    </cfRule>
  </conditionalFormatting>
  <conditionalFormatting sqref="F114">
    <cfRule type="expression" dxfId="14184" priority="783">
      <formula>ISEVEN(ROW())</formula>
    </cfRule>
  </conditionalFormatting>
  <conditionalFormatting sqref="B114:E114">
    <cfRule type="expression" dxfId="14183" priority="784">
      <formula>ISEVEN(ROW())</formula>
    </cfRule>
  </conditionalFormatting>
  <conditionalFormatting sqref="G114">
    <cfRule type="expression" dxfId="14182" priority="785">
      <formula>ISEVEN(ROW())</formula>
    </cfRule>
  </conditionalFormatting>
  <conditionalFormatting sqref="G114">
    <cfRule type="expression" dxfId="14181" priority="786">
      <formula>ISEVEN(ROW())</formula>
    </cfRule>
  </conditionalFormatting>
  <conditionalFormatting sqref="B113:G113">
    <cfRule type="expression" dxfId="14180" priority="787">
      <formula>ISEVEN(ROW())</formula>
    </cfRule>
  </conditionalFormatting>
  <conditionalFormatting sqref="G115">
    <cfRule type="expression" dxfId="14179" priority="788">
      <formula>ISEVEN(ROW())</formula>
    </cfRule>
  </conditionalFormatting>
  <conditionalFormatting sqref="C115">
    <cfRule type="expression" dxfId="14178" priority="789">
      <formula>ISEVEN(ROW())</formula>
    </cfRule>
  </conditionalFormatting>
  <conditionalFormatting sqref="B118 D118:F118">
    <cfRule type="expression" dxfId="14177" priority="790">
      <formula>ISEVEN(ROW())</formula>
    </cfRule>
  </conditionalFormatting>
  <conditionalFormatting sqref="F117">
    <cfRule type="expression" dxfId="14176" priority="791">
      <formula>ISEVEN(ROW())</formula>
    </cfRule>
  </conditionalFormatting>
  <conditionalFormatting sqref="B117:E117">
    <cfRule type="expression" dxfId="14175" priority="792">
      <formula>ISEVEN(ROW())</formula>
    </cfRule>
  </conditionalFormatting>
  <conditionalFormatting sqref="G117">
    <cfRule type="expression" dxfId="14174" priority="793">
      <formula>ISEVEN(ROW())</formula>
    </cfRule>
  </conditionalFormatting>
  <conditionalFormatting sqref="G117">
    <cfRule type="expression" dxfId="14173" priority="794">
      <formula>ISEVEN(ROW())</formula>
    </cfRule>
  </conditionalFormatting>
  <conditionalFormatting sqref="B116:G116">
    <cfRule type="expression" dxfId="14172" priority="795">
      <formula>ISEVEN(ROW())</formula>
    </cfRule>
  </conditionalFormatting>
  <conditionalFormatting sqref="G118">
    <cfRule type="expression" dxfId="14171" priority="796">
      <formula>ISEVEN(ROW())</formula>
    </cfRule>
  </conditionalFormatting>
  <conditionalFormatting sqref="C118">
    <cfRule type="expression" dxfId="14170" priority="797">
      <formula>ISEVEN(ROW())</formula>
    </cfRule>
  </conditionalFormatting>
  <conditionalFormatting sqref="B114 D114:F114">
    <cfRule type="expression" dxfId="14169" priority="798">
      <formula>ISEVEN(ROW())</formula>
    </cfRule>
  </conditionalFormatting>
  <conditionalFormatting sqref="F113">
    <cfRule type="expression" dxfId="14168" priority="799">
      <formula>ISEVEN(ROW())</formula>
    </cfRule>
  </conditionalFormatting>
  <conditionalFormatting sqref="B113:E113">
    <cfRule type="expression" dxfId="14167" priority="800">
      <formula>ISEVEN(ROW())</formula>
    </cfRule>
  </conditionalFormatting>
  <conditionalFormatting sqref="G113">
    <cfRule type="expression" dxfId="14166" priority="801">
      <formula>ISEVEN(ROW())</formula>
    </cfRule>
  </conditionalFormatting>
  <conditionalFormatting sqref="G113">
    <cfRule type="expression" dxfId="14165" priority="802">
      <formula>ISEVEN(ROW())</formula>
    </cfRule>
  </conditionalFormatting>
  <conditionalFormatting sqref="B112:G112">
    <cfRule type="expression" dxfId="14164" priority="803">
      <formula>ISEVEN(ROW())</formula>
    </cfRule>
  </conditionalFormatting>
  <conditionalFormatting sqref="G114">
    <cfRule type="expression" dxfId="14163" priority="804">
      <formula>ISEVEN(ROW())</formula>
    </cfRule>
  </conditionalFormatting>
  <conditionalFormatting sqref="C114">
    <cfRule type="expression" dxfId="14162" priority="805">
      <formula>ISEVEN(ROW())</formula>
    </cfRule>
  </conditionalFormatting>
  <conditionalFormatting sqref="B117 D117:F117">
    <cfRule type="expression" dxfId="14161" priority="806">
      <formula>ISEVEN(ROW())</formula>
    </cfRule>
  </conditionalFormatting>
  <conditionalFormatting sqref="F116">
    <cfRule type="expression" dxfId="14160" priority="807">
      <formula>ISEVEN(ROW())</formula>
    </cfRule>
  </conditionalFormatting>
  <conditionalFormatting sqref="B116:E116">
    <cfRule type="expression" dxfId="14159" priority="808">
      <formula>ISEVEN(ROW())</formula>
    </cfRule>
  </conditionalFormatting>
  <conditionalFormatting sqref="G116">
    <cfRule type="expression" dxfId="14158" priority="809">
      <formula>ISEVEN(ROW())</formula>
    </cfRule>
  </conditionalFormatting>
  <conditionalFormatting sqref="G116">
    <cfRule type="expression" dxfId="14157" priority="810">
      <formula>ISEVEN(ROW())</formula>
    </cfRule>
  </conditionalFormatting>
  <conditionalFormatting sqref="B115:G115">
    <cfRule type="expression" dxfId="14156" priority="811">
      <formula>ISEVEN(ROW())</formula>
    </cfRule>
  </conditionalFormatting>
  <conditionalFormatting sqref="G117">
    <cfRule type="expression" dxfId="14155" priority="812">
      <formula>ISEVEN(ROW())</formula>
    </cfRule>
  </conditionalFormatting>
  <conditionalFormatting sqref="C117">
    <cfRule type="expression" dxfId="14154" priority="813">
      <formula>ISEVEN(ROW())</formula>
    </cfRule>
  </conditionalFormatting>
  <conditionalFormatting sqref="B118:G118">
    <cfRule type="expression" dxfId="14153" priority="814">
      <formula>ISEVEN(ROW())</formula>
    </cfRule>
  </conditionalFormatting>
  <conditionalFormatting sqref="B112 D112:F112">
    <cfRule type="expression" dxfId="14152" priority="815">
      <formula>ISEVEN(ROW())</formula>
    </cfRule>
  </conditionalFormatting>
  <conditionalFormatting sqref="F111">
    <cfRule type="expression" dxfId="14151" priority="816">
      <formula>ISEVEN(ROW())</formula>
    </cfRule>
  </conditionalFormatting>
  <conditionalFormatting sqref="B111:E111">
    <cfRule type="expression" dxfId="14150" priority="817">
      <formula>ISEVEN(ROW())</formula>
    </cfRule>
  </conditionalFormatting>
  <conditionalFormatting sqref="G111">
    <cfRule type="expression" dxfId="14149" priority="818">
      <formula>ISEVEN(ROW())</formula>
    </cfRule>
  </conditionalFormatting>
  <conditionalFormatting sqref="G111">
    <cfRule type="expression" dxfId="14148" priority="819">
      <formula>ISEVEN(ROW())</formula>
    </cfRule>
  </conditionalFormatting>
  <conditionalFormatting sqref="B110:G110">
    <cfRule type="expression" dxfId="14147" priority="820">
      <formula>ISEVEN(ROW())</formula>
    </cfRule>
  </conditionalFormatting>
  <conditionalFormatting sqref="G112">
    <cfRule type="expression" dxfId="14146" priority="821">
      <formula>ISEVEN(ROW())</formula>
    </cfRule>
  </conditionalFormatting>
  <conditionalFormatting sqref="C112">
    <cfRule type="expression" dxfId="14145" priority="822">
      <formula>ISEVEN(ROW())</formula>
    </cfRule>
  </conditionalFormatting>
  <conditionalFormatting sqref="F113">
    <cfRule type="expression" dxfId="14144" priority="823">
      <formula>ISEVEN(ROW())</formula>
    </cfRule>
  </conditionalFormatting>
  <conditionalFormatting sqref="B113:E113">
    <cfRule type="expression" dxfId="14143" priority="824">
      <formula>ISEVEN(ROW())</formula>
    </cfRule>
  </conditionalFormatting>
  <conditionalFormatting sqref="G113">
    <cfRule type="expression" dxfId="14142" priority="825">
      <formula>ISEVEN(ROW())</formula>
    </cfRule>
  </conditionalFormatting>
  <conditionalFormatting sqref="G113 B113:E113">
    <cfRule type="expression" dxfId="14141" priority="826">
      <formula>ISEVEN(ROW())</formula>
    </cfRule>
  </conditionalFormatting>
  <conditionalFormatting sqref="B116 D116:F116">
    <cfRule type="expression" dxfId="14140" priority="827">
      <formula>ISEVEN(ROW())</formula>
    </cfRule>
  </conditionalFormatting>
  <conditionalFormatting sqref="F115">
    <cfRule type="expression" dxfId="14139" priority="828">
      <formula>ISEVEN(ROW())</formula>
    </cfRule>
  </conditionalFormatting>
  <conditionalFormatting sqref="B115:E115">
    <cfRule type="expression" dxfId="14138" priority="829">
      <formula>ISEVEN(ROW())</formula>
    </cfRule>
  </conditionalFormatting>
  <conditionalFormatting sqref="G115">
    <cfRule type="expression" dxfId="14137" priority="830">
      <formula>ISEVEN(ROW())</formula>
    </cfRule>
  </conditionalFormatting>
  <conditionalFormatting sqref="G115">
    <cfRule type="expression" dxfId="14136" priority="831">
      <formula>ISEVEN(ROW())</formula>
    </cfRule>
  </conditionalFormatting>
  <conditionalFormatting sqref="B114:G114">
    <cfRule type="expression" dxfId="14135" priority="832">
      <formula>ISEVEN(ROW())</formula>
    </cfRule>
  </conditionalFormatting>
  <conditionalFormatting sqref="G116">
    <cfRule type="expression" dxfId="14134" priority="833">
      <formula>ISEVEN(ROW())</formula>
    </cfRule>
  </conditionalFormatting>
  <conditionalFormatting sqref="C116">
    <cfRule type="expression" dxfId="14133" priority="834">
      <formula>ISEVEN(ROW())</formula>
    </cfRule>
  </conditionalFormatting>
  <conditionalFormatting sqref="F118">
    <cfRule type="expression" dxfId="14132" priority="835">
      <formula>ISEVEN(ROW())</formula>
    </cfRule>
  </conditionalFormatting>
  <conditionalFormatting sqref="B118:E118">
    <cfRule type="expression" dxfId="14131" priority="836">
      <formula>ISEVEN(ROW())</formula>
    </cfRule>
  </conditionalFormatting>
  <conditionalFormatting sqref="G118">
    <cfRule type="expression" dxfId="14130" priority="837">
      <formula>ISEVEN(ROW())</formula>
    </cfRule>
  </conditionalFormatting>
  <conditionalFormatting sqref="G118">
    <cfRule type="expression" dxfId="14129" priority="838">
      <formula>ISEVEN(ROW())</formula>
    </cfRule>
  </conditionalFormatting>
  <conditionalFormatting sqref="B117:G117">
    <cfRule type="expression" dxfId="14128" priority="839">
      <formula>ISEVEN(ROW())</formula>
    </cfRule>
  </conditionalFormatting>
  <conditionalFormatting sqref="B115 D115:F115">
    <cfRule type="expression" dxfId="14127" priority="840">
      <formula>ISEVEN(ROW())</formula>
    </cfRule>
  </conditionalFormatting>
  <conditionalFormatting sqref="F114">
    <cfRule type="expression" dxfId="14126" priority="841">
      <formula>ISEVEN(ROW())</formula>
    </cfRule>
  </conditionalFormatting>
  <conditionalFormatting sqref="B114:E114">
    <cfRule type="expression" dxfId="14125" priority="842">
      <formula>ISEVEN(ROW())</formula>
    </cfRule>
  </conditionalFormatting>
  <conditionalFormatting sqref="G114">
    <cfRule type="expression" dxfId="14124" priority="843">
      <formula>ISEVEN(ROW())</formula>
    </cfRule>
  </conditionalFormatting>
  <conditionalFormatting sqref="G114">
    <cfRule type="expression" dxfId="14123" priority="844">
      <formula>ISEVEN(ROW())</formula>
    </cfRule>
  </conditionalFormatting>
  <conditionalFormatting sqref="B113:G113">
    <cfRule type="expression" dxfId="14122" priority="845">
      <formula>ISEVEN(ROW())</formula>
    </cfRule>
  </conditionalFormatting>
  <conditionalFormatting sqref="G115">
    <cfRule type="expression" dxfId="14121" priority="846">
      <formula>ISEVEN(ROW())</formula>
    </cfRule>
  </conditionalFormatting>
  <conditionalFormatting sqref="C115">
    <cfRule type="expression" dxfId="14120" priority="847">
      <formula>ISEVEN(ROW())</formula>
    </cfRule>
  </conditionalFormatting>
  <conditionalFormatting sqref="B118 D118:F118">
    <cfRule type="expression" dxfId="14119" priority="848">
      <formula>ISEVEN(ROW())</formula>
    </cfRule>
  </conditionalFormatting>
  <conditionalFormatting sqref="F117">
    <cfRule type="expression" dxfId="14118" priority="849">
      <formula>ISEVEN(ROW())</formula>
    </cfRule>
  </conditionalFormatting>
  <conditionalFormatting sqref="B117:E117">
    <cfRule type="expression" dxfId="14117" priority="850">
      <formula>ISEVEN(ROW())</formula>
    </cfRule>
  </conditionalFormatting>
  <conditionalFormatting sqref="G117">
    <cfRule type="expression" dxfId="14116" priority="851">
      <formula>ISEVEN(ROW())</formula>
    </cfRule>
  </conditionalFormatting>
  <conditionalFormatting sqref="G117">
    <cfRule type="expression" dxfId="14115" priority="852">
      <formula>ISEVEN(ROW())</formula>
    </cfRule>
  </conditionalFormatting>
  <conditionalFormatting sqref="B116:G116">
    <cfRule type="expression" dxfId="14114" priority="853">
      <formula>ISEVEN(ROW())</formula>
    </cfRule>
  </conditionalFormatting>
  <conditionalFormatting sqref="G118">
    <cfRule type="expression" dxfId="14113" priority="854">
      <formula>ISEVEN(ROW())</formula>
    </cfRule>
  </conditionalFormatting>
  <conditionalFormatting sqref="C118">
    <cfRule type="expression" dxfId="14112" priority="855">
      <formula>ISEVEN(ROW())</formula>
    </cfRule>
  </conditionalFormatting>
  <conditionalFormatting sqref="B110 D110:F110">
    <cfRule type="expression" dxfId="14111" priority="856">
      <formula>ISEVEN(ROW())</formula>
    </cfRule>
  </conditionalFormatting>
  <conditionalFormatting sqref="G110">
    <cfRule type="expression" dxfId="14110" priority="857">
      <formula>ISEVEN(ROW())</formula>
    </cfRule>
  </conditionalFormatting>
  <conditionalFormatting sqref="C110">
    <cfRule type="expression" dxfId="14109" priority="858">
      <formula>ISEVEN(ROW())</formula>
    </cfRule>
  </conditionalFormatting>
  <conditionalFormatting sqref="B113 D113:F113">
    <cfRule type="expression" dxfId="14108" priority="859">
      <formula>ISEVEN(ROW())</formula>
    </cfRule>
  </conditionalFormatting>
  <conditionalFormatting sqref="F112">
    <cfRule type="expression" dxfId="14107" priority="860">
      <formula>ISEVEN(ROW())</formula>
    </cfRule>
  </conditionalFormatting>
  <conditionalFormatting sqref="B112:E112">
    <cfRule type="expression" dxfId="14106" priority="861">
      <formula>ISEVEN(ROW())</formula>
    </cfRule>
  </conditionalFormatting>
  <conditionalFormatting sqref="G112">
    <cfRule type="expression" dxfId="14105" priority="862">
      <formula>ISEVEN(ROW())</formula>
    </cfRule>
  </conditionalFormatting>
  <conditionalFormatting sqref="G112">
    <cfRule type="expression" dxfId="14104" priority="863">
      <formula>ISEVEN(ROW())</formula>
    </cfRule>
  </conditionalFormatting>
  <conditionalFormatting sqref="B111:G111">
    <cfRule type="expression" dxfId="14103" priority="864">
      <formula>ISEVEN(ROW())</formula>
    </cfRule>
  </conditionalFormatting>
  <conditionalFormatting sqref="G113">
    <cfRule type="expression" dxfId="14102" priority="865">
      <formula>ISEVEN(ROW())</formula>
    </cfRule>
  </conditionalFormatting>
  <conditionalFormatting sqref="C113">
    <cfRule type="expression" dxfId="14101" priority="866">
      <formula>ISEVEN(ROW())</formula>
    </cfRule>
  </conditionalFormatting>
  <conditionalFormatting sqref="B116 D116:F116">
    <cfRule type="expression" dxfId="14100" priority="867">
      <formula>ISEVEN(ROW())</formula>
    </cfRule>
  </conditionalFormatting>
  <conditionalFormatting sqref="F115">
    <cfRule type="expression" dxfId="14099" priority="868">
      <formula>ISEVEN(ROW())</formula>
    </cfRule>
  </conditionalFormatting>
  <conditionalFormatting sqref="B115:E115">
    <cfRule type="expression" dxfId="14098" priority="869">
      <formula>ISEVEN(ROW())</formula>
    </cfRule>
  </conditionalFormatting>
  <conditionalFormatting sqref="G115">
    <cfRule type="expression" dxfId="14097" priority="870">
      <formula>ISEVEN(ROW())</formula>
    </cfRule>
  </conditionalFormatting>
  <conditionalFormatting sqref="G115">
    <cfRule type="expression" dxfId="14096" priority="871">
      <formula>ISEVEN(ROW())</formula>
    </cfRule>
  </conditionalFormatting>
  <conditionalFormatting sqref="B114:G114">
    <cfRule type="expression" dxfId="14095" priority="872">
      <formula>ISEVEN(ROW())</formula>
    </cfRule>
  </conditionalFormatting>
  <conditionalFormatting sqref="G116">
    <cfRule type="expression" dxfId="14094" priority="873">
      <formula>ISEVEN(ROW())</formula>
    </cfRule>
  </conditionalFormatting>
  <conditionalFormatting sqref="C116">
    <cfRule type="expression" dxfId="14093" priority="874">
      <formula>ISEVEN(ROW())</formula>
    </cfRule>
  </conditionalFormatting>
  <conditionalFormatting sqref="F118">
    <cfRule type="expression" dxfId="14092" priority="875">
      <formula>ISEVEN(ROW())</formula>
    </cfRule>
  </conditionalFormatting>
  <conditionalFormatting sqref="B118:E118">
    <cfRule type="expression" dxfId="14091" priority="876">
      <formula>ISEVEN(ROW())</formula>
    </cfRule>
  </conditionalFormatting>
  <conditionalFormatting sqref="G118">
    <cfRule type="expression" dxfId="14090" priority="877">
      <formula>ISEVEN(ROW())</formula>
    </cfRule>
  </conditionalFormatting>
  <conditionalFormatting sqref="G118">
    <cfRule type="expression" dxfId="14089" priority="878">
      <formula>ISEVEN(ROW())</formula>
    </cfRule>
  </conditionalFormatting>
  <conditionalFormatting sqref="B117:G117">
    <cfRule type="expression" dxfId="14088" priority="879">
      <formula>ISEVEN(ROW())</formula>
    </cfRule>
  </conditionalFormatting>
  <conditionalFormatting sqref="B112 D112:F112">
    <cfRule type="expression" dxfId="14087" priority="880">
      <formula>ISEVEN(ROW())</formula>
    </cfRule>
  </conditionalFormatting>
  <conditionalFormatting sqref="F111">
    <cfRule type="expression" dxfId="14086" priority="881">
      <formula>ISEVEN(ROW())</formula>
    </cfRule>
  </conditionalFormatting>
  <conditionalFormatting sqref="B111:E111">
    <cfRule type="expression" dxfId="14085" priority="882">
      <formula>ISEVEN(ROW())</formula>
    </cfRule>
  </conditionalFormatting>
  <conditionalFormatting sqref="G111">
    <cfRule type="expression" dxfId="14084" priority="883">
      <formula>ISEVEN(ROW())</formula>
    </cfRule>
  </conditionalFormatting>
  <conditionalFormatting sqref="G111">
    <cfRule type="expression" dxfId="14083" priority="884">
      <formula>ISEVEN(ROW())</formula>
    </cfRule>
  </conditionalFormatting>
  <conditionalFormatting sqref="B110:G110">
    <cfRule type="expression" dxfId="14082" priority="885">
      <formula>ISEVEN(ROW())</formula>
    </cfRule>
  </conditionalFormatting>
  <conditionalFormatting sqref="G112">
    <cfRule type="expression" dxfId="14081" priority="886">
      <formula>ISEVEN(ROW())</formula>
    </cfRule>
  </conditionalFormatting>
  <conditionalFormatting sqref="C112">
    <cfRule type="expression" dxfId="14080" priority="887">
      <formula>ISEVEN(ROW())</formula>
    </cfRule>
  </conditionalFormatting>
  <conditionalFormatting sqref="B115 D115:F115">
    <cfRule type="expression" dxfId="14079" priority="888">
      <formula>ISEVEN(ROW())</formula>
    </cfRule>
  </conditionalFormatting>
  <conditionalFormatting sqref="F114">
    <cfRule type="expression" dxfId="14078" priority="889">
      <formula>ISEVEN(ROW())</formula>
    </cfRule>
  </conditionalFormatting>
  <conditionalFormatting sqref="B114:E114">
    <cfRule type="expression" dxfId="14077" priority="890">
      <formula>ISEVEN(ROW())</formula>
    </cfRule>
  </conditionalFormatting>
  <conditionalFormatting sqref="G114">
    <cfRule type="expression" dxfId="14076" priority="891">
      <formula>ISEVEN(ROW())</formula>
    </cfRule>
  </conditionalFormatting>
  <conditionalFormatting sqref="G114">
    <cfRule type="expression" dxfId="14075" priority="892">
      <formula>ISEVEN(ROW())</formula>
    </cfRule>
  </conditionalFormatting>
  <conditionalFormatting sqref="B113:G113">
    <cfRule type="expression" dxfId="14074" priority="893">
      <formula>ISEVEN(ROW())</formula>
    </cfRule>
  </conditionalFormatting>
  <conditionalFormatting sqref="G115">
    <cfRule type="expression" dxfId="14073" priority="894">
      <formula>ISEVEN(ROW())</formula>
    </cfRule>
  </conditionalFormatting>
  <conditionalFormatting sqref="C115">
    <cfRule type="expression" dxfId="14072" priority="895">
      <formula>ISEVEN(ROW())</formula>
    </cfRule>
  </conditionalFormatting>
  <conditionalFormatting sqref="B118 D118:F118">
    <cfRule type="expression" dxfId="14071" priority="896">
      <formula>ISEVEN(ROW())</formula>
    </cfRule>
  </conditionalFormatting>
  <conditionalFormatting sqref="F117">
    <cfRule type="expression" dxfId="14070" priority="897">
      <formula>ISEVEN(ROW())</formula>
    </cfRule>
  </conditionalFormatting>
  <conditionalFormatting sqref="B117:E117">
    <cfRule type="expression" dxfId="14069" priority="898">
      <formula>ISEVEN(ROW())</formula>
    </cfRule>
  </conditionalFormatting>
  <conditionalFormatting sqref="G117">
    <cfRule type="expression" dxfId="14068" priority="899">
      <formula>ISEVEN(ROW())</formula>
    </cfRule>
  </conditionalFormatting>
  <conditionalFormatting sqref="G117">
    <cfRule type="expression" dxfId="14067" priority="900">
      <formula>ISEVEN(ROW())</formula>
    </cfRule>
  </conditionalFormatting>
  <conditionalFormatting sqref="B116:G116">
    <cfRule type="expression" dxfId="14066" priority="901">
      <formula>ISEVEN(ROW())</formula>
    </cfRule>
  </conditionalFormatting>
  <conditionalFormatting sqref="G118">
    <cfRule type="expression" dxfId="14065" priority="902">
      <formula>ISEVEN(ROW())</formula>
    </cfRule>
  </conditionalFormatting>
  <conditionalFormatting sqref="C118">
    <cfRule type="expression" dxfId="14064" priority="903">
      <formula>ISEVEN(ROW())</formula>
    </cfRule>
  </conditionalFormatting>
  <conditionalFormatting sqref="B111 D111:F111">
    <cfRule type="expression" dxfId="14063" priority="904">
      <formula>ISEVEN(ROW())</formula>
    </cfRule>
  </conditionalFormatting>
  <conditionalFormatting sqref="F110">
    <cfRule type="expression" dxfId="14062" priority="905">
      <formula>ISEVEN(ROW())</formula>
    </cfRule>
  </conditionalFormatting>
  <conditionalFormatting sqref="B110:E110">
    <cfRule type="expression" dxfId="14061" priority="906">
      <formula>ISEVEN(ROW())</formula>
    </cfRule>
  </conditionalFormatting>
  <conditionalFormatting sqref="G110">
    <cfRule type="expression" dxfId="14060" priority="907">
      <formula>ISEVEN(ROW())</formula>
    </cfRule>
  </conditionalFormatting>
  <conditionalFormatting sqref="G110">
    <cfRule type="expression" dxfId="14059" priority="908">
      <formula>ISEVEN(ROW())</formula>
    </cfRule>
  </conditionalFormatting>
  <conditionalFormatting sqref="G111">
    <cfRule type="expression" dxfId="14058" priority="909">
      <formula>ISEVEN(ROW())</formula>
    </cfRule>
  </conditionalFormatting>
  <conditionalFormatting sqref="C111">
    <cfRule type="expression" dxfId="14057" priority="910">
      <formula>ISEVEN(ROW())</formula>
    </cfRule>
  </conditionalFormatting>
  <conditionalFormatting sqref="B114 D114:F114">
    <cfRule type="expression" dxfId="14056" priority="911">
      <formula>ISEVEN(ROW())</formula>
    </cfRule>
  </conditionalFormatting>
  <conditionalFormatting sqref="F113">
    <cfRule type="expression" dxfId="14055" priority="912">
      <formula>ISEVEN(ROW())</formula>
    </cfRule>
  </conditionalFormatting>
  <conditionalFormatting sqref="B113:E113">
    <cfRule type="expression" dxfId="14054" priority="913">
      <formula>ISEVEN(ROW())</formula>
    </cfRule>
  </conditionalFormatting>
  <conditionalFormatting sqref="G113">
    <cfRule type="expression" dxfId="14053" priority="914">
      <formula>ISEVEN(ROW())</formula>
    </cfRule>
  </conditionalFormatting>
  <conditionalFormatting sqref="G113">
    <cfRule type="expression" dxfId="14052" priority="915">
      <formula>ISEVEN(ROW())</formula>
    </cfRule>
  </conditionalFormatting>
  <conditionalFormatting sqref="B112:G112">
    <cfRule type="expression" dxfId="14051" priority="916">
      <formula>ISEVEN(ROW())</formula>
    </cfRule>
  </conditionalFormatting>
  <conditionalFormatting sqref="G114">
    <cfRule type="expression" dxfId="14050" priority="917">
      <formula>ISEVEN(ROW())</formula>
    </cfRule>
  </conditionalFormatting>
  <conditionalFormatting sqref="C114">
    <cfRule type="expression" dxfId="14049" priority="918">
      <formula>ISEVEN(ROW())</formula>
    </cfRule>
  </conditionalFormatting>
  <conditionalFormatting sqref="B117 D117:F117">
    <cfRule type="expression" dxfId="14048" priority="919">
      <formula>ISEVEN(ROW())</formula>
    </cfRule>
  </conditionalFormatting>
  <conditionalFormatting sqref="F116">
    <cfRule type="expression" dxfId="14047" priority="920">
      <formula>ISEVEN(ROW())</formula>
    </cfRule>
  </conditionalFormatting>
  <conditionalFormatting sqref="B116:E116">
    <cfRule type="expression" dxfId="14046" priority="921">
      <formula>ISEVEN(ROW())</formula>
    </cfRule>
  </conditionalFormatting>
  <conditionalFormatting sqref="G116">
    <cfRule type="expression" dxfId="14045" priority="922">
      <formula>ISEVEN(ROW())</formula>
    </cfRule>
  </conditionalFormatting>
  <conditionalFormatting sqref="G116">
    <cfRule type="expression" dxfId="14044" priority="923">
      <formula>ISEVEN(ROW())</formula>
    </cfRule>
  </conditionalFormatting>
  <conditionalFormatting sqref="B115:G115">
    <cfRule type="expression" dxfId="14043" priority="924">
      <formula>ISEVEN(ROW())</formula>
    </cfRule>
  </conditionalFormatting>
  <conditionalFormatting sqref="G117">
    <cfRule type="expression" dxfId="14042" priority="925">
      <formula>ISEVEN(ROW())</formula>
    </cfRule>
  </conditionalFormatting>
  <conditionalFormatting sqref="C117">
    <cfRule type="expression" dxfId="14041" priority="926">
      <formula>ISEVEN(ROW())</formula>
    </cfRule>
  </conditionalFormatting>
  <conditionalFormatting sqref="B118:G118">
    <cfRule type="expression" dxfId="14040" priority="927">
      <formula>ISEVEN(ROW())</formula>
    </cfRule>
  </conditionalFormatting>
  <conditionalFormatting sqref="B110 D110:F110">
    <cfRule type="expression" dxfId="14039" priority="928">
      <formula>ISEVEN(ROW())</formula>
    </cfRule>
  </conditionalFormatting>
  <conditionalFormatting sqref="G110">
    <cfRule type="expression" dxfId="14038" priority="929">
      <formula>ISEVEN(ROW())</formula>
    </cfRule>
  </conditionalFormatting>
  <conditionalFormatting sqref="C110">
    <cfRule type="expression" dxfId="14037" priority="930">
      <formula>ISEVEN(ROW())</formula>
    </cfRule>
  </conditionalFormatting>
  <conditionalFormatting sqref="B113 D113:F113">
    <cfRule type="expression" dxfId="14036" priority="931">
      <formula>ISEVEN(ROW())</formula>
    </cfRule>
  </conditionalFormatting>
  <conditionalFormatting sqref="F112">
    <cfRule type="expression" dxfId="14035" priority="932">
      <formula>ISEVEN(ROW())</formula>
    </cfRule>
  </conditionalFormatting>
  <conditionalFormatting sqref="B112:E112">
    <cfRule type="expression" dxfId="14034" priority="933">
      <formula>ISEVEN(ROW())</formula>
    </cfRule>
  </conditionalFormatting>
  <conditionalFormatting sqref="G112">
    <cfRule type="expression" dxfId="14033" priority="934">
      <formula>ISEVEN(ROW())</formula>
    </cfRule>
  </conditionalFormatting>
  <conditionalFormatting sqref="G112">
    <cfRule type="expression" dxfId="14032" priority="935">
      <formula>ISEVEN(ROW())</formula>
    </cfRule>
  </conditionalFormatting>
  <conditionalFormatting sqref="B111:G111">
    <cfRule type="expression" dxfId="14031" priority="936">
      <formula>ISEVEN(ROW())</formula>
    </cfRule>
  </conditionalFormatting>
  <conditionalFormatting sqref="G113">
    <cfRule type="expression" dxfId="14030" priority="937">
      <formula>ISEVEN(ROW())</formula>
    </cfRule>
  </conditionalFormatting>
  <conditionalFormatting sqref="C113">
    <cfRule type="expression" dxfId="14029" priority="938">
      <formula>ISEVEN(ROW())</formula>
    </cfRule>
  </conditionalFormatting>
  <conditionalFormatting sqref="B116 D116:F116">
    <cfRule type="expression" dxfId="14028" priority="939">
      <formula>ISEVEN(ROW())</formula>
    </cfRule>
  </conditionalFormatting>
  <conditionalFormatting sqref="F115">
    <cfRule type="expression" dxfId="14027" priority="940">
      <formula>ISEVEN(ROW())</formula>
    </cfRule>
  </conditionalFormatting>
  <conditionalFormatting sqref="B115:E115">
    <cfRule type="expression" dxfId="14026" priority="941">
      <formula>ISEVEN(ROW())</formula>
    </cfRule>
  </conditionalFormatting>
  <conditionalFormatting sqref="G115">
    <cfRule type="expression" dxfId="14025" priority="942">
      <formula>ISEVEN(ROW())</formula>
    </cfRule>
  </conditionalFormatting>
  <conditionalFormatting sqref="G115">
    <cfRule type="expression" dxfId="14024" priority="943">
      <formula>ISEVEN(ROW())</formula>
    </cfRule>
  </conditionalFormatting>
  <conditionalFormatting sqref="B114:G114">
    <cfRule type="expression" dxfId="14023" priority="944">
      <formula>ISEVEN(ROW())</formula>
    </cfRule>
  </conditionalFormatting>
  <conditionalFormatting sqref="G116">
    <cfRule type="expression" dxfId="14022" priority="945">
      <formula>ISEVEN(ROW())</formula>
    </cfRule>
  </conditionalFormatting>
  <conditionalFormatting sqref="C116">
    <cfRule type="expression" dxfId="14021" priority="946">
      <formula>ISEVEN(ROW())</formula>
    </cfRule>
  </conditionalFormatting>
  <conditionalFormatting sqref="F118">
    <cfRule type="expression" dxfId="14020" priority="947">
      <formula>ISEVEN(ROW())</formula>
    </cfRule>
  </conditionalFormatting>
  <conditionalFormatting sqref="B118:E118">
    <cfRule type="expression" dxfId="14019" priority="948">
      <formula>ISEVEN(ROW())</formula>
    </cfRule>
  </conditionalFormatting>
  <conditionalFormatting sqref="G118">
    <cfRule type="expression" dxfId="14018" priority="949">
      <formula>ISEVEN(ROW())</formula>
    </cfRule>
  </conditionalFormatting>
  <conditionalFormatting sqref="G118">
    <cfRule type="expression" dxfId="14017" priority="950">
      <formula>ISEVEN(ROW())</formula>
    </cfRule>
  </conditionalFormatting>
  <conditionalFormatting sqref="B117:G117">
    <cfRule type="expression" dxfId="14016" priority="951">
      <formula>ISEVEN(ROW())</formula>
    </cfRule>
  </conditionalFormatting>
  <conditionalFormatting sqref="B112 D112:F112">
    <cfRule type="expression" dxfId="14015" priority="952">
      <formula>ISEVEN(ROW())</formula>
    </cfRule>
  </conditionalFormatting>
  <conditionalFormatting sqref="F111">
    <cfRule type="expression" dxfId="14014" priority="953">
      <formula>ISEVEN(ROW())</formula>
    </cfRule>
  </conditionalFormatting>
  <conditionalFormatting sqref="B111:E111">
    <cfRule type="expression" dxfId="14013" priority="954">
      <formula>ISEVEN(ROW())</formula>
    </cfRule>
  </conditionalFormatting>
  <conditionalFormatting sqref="G111">
    <cfRule type="expression" dxfId="14012" priority="955">
      <formula>ISEVEN(ROW())</formula>
    </cfRule>
  </conditionalFormatting>
  <conditionalFormatting sqref="G111">
    <cfRule type="expression" dxfId="14011" priority="956">
      <formula>ISEVEN(ROW())</formula>
    </cfRule>
  </conditionalFormatting>
  <conditionalFormatting sqref="B110:G110">
    <cfRule type="expression" dxfId="14010" priority="957">
      <formula>ISEVEN(ROW())</formula>
    </cfRule>
  </conditionalFormatting>
  <conditionalFormatting sqref="G112">
    <cfRule type="expression" dxfId="14009" priority="958">
      <formula>ISEVEN(ROW())</formula>
    </cfRule>
  </conditionalFormatting>
  <conditionalFormatting sqref="C112">
    <cfRule type="expression" dxfId="14008" priority="959">
      <formula>ISEVEN(ROW())</formula>
    </cfRule>
  </conditionalFormatting>
  <conditionalFormatting sqref="B115 D115:F115">
    <cfRule type="expression" dxfId="14007" priority="960">
      <formula>ISEVEN(ROW())</formula>
    </cfRule>
  </conditionalFormatting>
  <conditionalFormatting sqref="F114">
    <cfRule type="expression" dxfId="14006" priority="961">
      <formula>ISEVEN(ROW())</formula>
    </cfRule>
  </conditionalFormatting>
  <conditionalFormatting sqref="B114:E114">
    <cfRule type="expression" dxfId="14005" priority="962">
      <formula>ISEVEN(ROW())</formula>
    </cfRule>
  </conditionalFormatting>
  <conditionalFormatting sqref="G114">
    <cfRule type="expression" dxfId="14004" priority="963">
      <formula>ISEVEN(ROW())</formula>
    </cfRule>
  </conditionalFormatting>
  <conditionalFormatting sqref="G114">
    <cfRule type="expression" dxfId="14003" priority="964">
      <formula>ISEVEN(ROW())</formula>
    </cfRule>
  </conditionalFormatting>
  <conditionalFormatting sqref="B113:G113">
    <cfRule type="expression" dxfId="14002" priority="965">
      <formula>ISEVEN(ROW())</formula>
    </cfRule>
  </conditionalFormatting>
  <conditionalFormatting sqref="G115">
    <cfRule type="expression" dxfId="14001" priority="966">
      <formula>ISEVEN(ROW())</formula>
    </cfRule>
  </conditionalFormatting>
  <conditionalFormatting sqref="C115">
    <cfRule type="expression" dxfId="14000" priority="967">
      <formula>ISEVEN(ROW())</formula>
    </cfRule>
  </conditionalFormatting>
  <conditionalFormatting sqref="B118 D118:F118">
    <cfRule type="expression" dxfId="13999" priority="968">
      <formula>ISEVEN(ROW())</formula>
    </cfRule>
  </conditionalFormatting>
  <conditionalFormatting sqref="F117">
    <cfRule type="expression" dxfId="13998" priority="969">
      <formula>ISEVEN(ROW())</formula>
    </cfRule>
  </conditionalFormatting>
  <conditionalFormatting sqref="B117:E117">
    <cfRule type="expression" dxfId="13997" priority="970">
      <formula>ISEVEN(ROW())</formula>
    </cfRule>
  </conditionalFormatting>
  <conditionalFormatting sqref="G117">
    <cfRule type="expression" dxfId="13996" priority="971">
      <formula>ISEVEN(ROW())</formula>
    </cfRule>
  </conditionalFormatting>
  <conditionalFormatting sqref="G117">
    <cfRule type="expression" dxfId="13995" priority="972">
      <formula>ISEVEN(ROW())</formula>
    </cfRule>
  </conditionalFormatting>
  <conditionalFormatting sqref="B116:G116">
    <cfRule type="expression" dxfId="13994" priority="973">
      <formula>ISEVEN(ROW())</formula>
    </cfRule>
  </conditionalFormatting>
  <conditionalFormatting sqref="G118">
    <cfRule type="expression" dxfId="13993" priority="974">
      <formula>ISEVEN(ROW())</formula>
    </cfRule>
  </conditionalFormatting>
  <conditionalFormatting sqref="C118">
    <cfRule type="expression" dxfId="13992" priority="975">
      <formula>ISEVEN(ROW())</formula>
    </cfRule>
  </conditionalFormatting>
  <conditionalFormatting sqref="B111 D111:F111">
    <cfRule type="expression" dxfId="13991" priority="976">
      <formula>ISEVEN(ROW())</formula>
    </cfRule>
  </conditionalFormatting>
  <conditionalFormatting sqref="F110">
    <cfRule type="expression" dxfId="13990" priority="977">
      <formula>ISEVEN(ROW())</formula>
    </cfRule>
  </conditionalFormatting>
  <conditionalFormatting sqref="B110:E110">
    <cfRule type="expression" dxfId="13989" priority="978">
      <formula>ISEVEN(ROW())</formula>
    </cfRule>
  </conditionalFormatting>
  <conditionalFormatting sqref="G110">
    <cfRule type="expression" dxfId="13988" priority="979">
      <formula>ISEVEN(ROW())</formula>
    </cfRule>
  </conditionalFormatting>
  <conditionalFormatting sqref="G110">
    <cfRule type="expression" dxfId="13987" priority="980">
      <formula>ISEVEN(ROW())</formula>
    </cfRule>
  </conditionalFormatting>
  <conditionalFormatting sqref="G111">
    <cfRule type="expression" dxfId="13986" priority="981">
      <formula>ISEVEN(ROW())</formula>
    </cfRule>
  </conditionalFormatting>
  <conditionalFormatting sqref="C111">
    <cfRule type="expression" dxfId="13985" priority="982">
      <formula>ISEVEN(ROW())</formula>
    </cfRule>
  </conditionalFormatting>
  <conditionalFormatting sqref="B114 D114:F114">
    <cfRule type="expression" dxfId="13984" priority="983">
      <formula>ISEVEN(ROW())</formula>
    </cfRule>
  </conditionalFormatting>
  <conditionalFormatting sqref="F113">
    <cfRule type="expression" dxfId="13983" priority="984">
      <formula>ISEVEN(ROW())</formula>
    </cfRule>
  </conditionalFormatting>
  <conditionalFormatting sqref="B113:E113">
    <cfRule type="expression" dxfId="13982" priority="985">
      <formula>ISEVEN(ROW())</formula>
    </cfRule>
  </conditionalFormatting>
  <conditionalFormatting sqref="G113">
    <cfRule type="expression" dxfId="13981" priority="986">
      <formula>ISEVEN(ROW())</formula>
    </cfRule>
  </conditionalFormatting>
  <conditionalFormatting sqref="G113">
    <cfRule type="expression" dxfId="13980" priority="987">
      <formula>ISEVEN(ROW())</formula>
    </cfRule>
  </conditionalFormatting>
  <conditionalFormatting sqref="B112:G112">
    <cfRule type="expression" dxfId="13979" priority="988">
      <formula>ISEVEN(ROW())</formula>
    </cfRule>
  </conditionalFormatting>
  <conditionalFormatting sqref="G114">
    <cfRule type="expression" dxfId="13978" priority="989">
      <formula>ISEVEN(ROW())</formula>
    </cfRule>
  </conditionalFormatting>
  <conditionalFormatting sqref="C114">
    <cfRule type="expression" dxfId="13977" priority="990">
      <formula>ISEVEN(ROW())</formula>
    </cfRule>
  </conditionalFormatting>
  <conditionalFormatting sqref="B118:G118">
    <cfRule type="expression" dxfId="13976" priority="991">
      <formula>ISEVEN(ROW())</formula>
    </cfRule>
  </conditionalFormatting>
  <conditionalFormatting sqref="B117 D117:F117">
    <cfRule type="expression" dxfId="13975" priority="992">
      <formula>ISEVEN(ROW())</formula>
    </cfRule>
  </conditionalFormatting>
  <conditionalFormatting sqref="F116">
    <cfRule type="expression" dxfId="13974" priority="993">
      <formula>ISEVEN(ROW())</formula>
    </cfRule>
  </conditionalFormatting>
  <conditionalFormatting sqref="B116:E116">
    <cfRule type="expression" dxfId="13973" priority="994">
      <formula>ISEVEN(ROW())</formula>
    </cfRule>
  </conditionalFormatting>
  <conditionalFormatting sqref="G116">
    <cfRule type="expression" dxfId="13972" priority="995">
      <formula>ISEVEN(ROW())</formula>
    </cfRule>
  </conditionalFormatting>
  <conditionalFormatting sqref="G116">
    <cfRule type="expression" dxfId="13971" priority="996">
      <formula>ISEVEN(ROW())</formula>
    </cfRule>
  </conditionalFormatting>
  <conditionalFormatting sqref="B115:G115">
    <cfRule type="expression" dxfId="13970" priority="997">
      <formula>ISEVEN(ROW())</formula>
    </cfRule>
  </conditionalFormatting>
  <conditionalFormatting sqref="G117">
    <cfRule type="expression" dxfId="13969" priority="998">
      <formula>ISEVEN(ROW())</formula>
    </cfRule>
  </conditionalFormatting>
  <conditionalFormatting sqref="C117">
    <cfRule type="expression" dxfId="13968" priority="999">
      <formula>ISEVEN(ROW())</formula>
    </cfRule>
  </conditionalFormatting>
  <conditionalFormatting sqref="B110 D110:F110">
    <cfRule type="expression" dxfId="13967" priority="1000">
      <formula>ISEVEN(ROW())</formula>
    </cfRule>
  </conditionalFormatting>
  <conditionalFormatting sqref="G110">
    <cfRule type="expression" dxfId="13966" priority="1001">
      <formula>ISEVEN(ROW())</formula>
    </cfRule>
  </conditionalFormatting>
  <conditionalFormatting sqref="C110">
    <cfRule type="expression" dxfId="13965" priority="1002">
      <formula>ISEVEN(ROW())</formula>
    </cfRule>
  </conditionalFormatting>
  <conditionalFormatting sqref="B113 D113:F113">
    <cfRule type="expression" dxfId="13964" priority="1003">
      <formula>ISEVEN(ROW())</formula>
    </cfRule>
  </conditionalFormatting>
  <conditionalFormatting sqref="F112">
    <cfRule type="expression" dxfId="13963" priority="1004">
      <formula>ISEVEN(ROW())</formula>
    </cfRule>
  </conditionalFormatting>
  <conditionalFormatting sqref="B112:E112">
    <cfRule type="expression" dxfId="13962" priority="1005">
      <formula>ISEVEN(ROW())</formula>
    </cfRule>
  </conditionalFormatting>
  <conditionalFormatting sqref="G112">
    <cfRule type="expression" dxfId="13961" priority="1006">
      <formula>ISEVEN(ROW())</formula>
    </cfRule>
  </conditionalFormatting>
  <conditionalFormatting sqref="G112">
    <cfRule type="expression" dxfId="13960" priority="1007">
      <formula>ISEVEN(ROW())</formula>
    </cfRule>
  </conditionalFormatting>
  <conditionalFormatting sqref="B111:G111">
    <cfRule type="expression" dxfId="13959" priority="1008">
      <formula>ISEVEN(ROW())</formula>
    </cfRule>
  </conditionalFormatting>
  <conditionalFormatting sqref="G113">
    <cfRule type="expression" dxfId="13958" priority="1009">
      <formula>ISEVEN(ROW())</formula>
    </cfRule>
  </conditionalFormatting>
  <conditionalFormatting sqref="C113">
    <cfRule type="expression" dxfId="13957" priority="1010">
      <formula>ISEVEN(ROW())</formula>
    </cfRule>
  </conditionalFormatting>
  <conditionalFormatting sqref="B116 D116:F116">
    <cfRule type="expression" dxfId="13956" priority="1011">
      <formula>ISEVEN(ROW())</formula>
    </cfRule>
  </conditionalFormatting>
  <conditionalFormatting sqref="F115">
    <cfRule type="expression" dxfId="13955" priority="1012">
      <formula>ISEVEN(ROW())</formula>
    </cfRule>
  </conditionalFormatting>
  <conditionalFormatting sqref="B115:E115">
    <cfRule type="expression" dxfId="13954" priority="1013">
      <formula>ISEVEN(ROW())</formula>
    </cfRule>
  </conditionalFormatting>
  <conditionalFormatting sqref="G115">
    <cfRule type="expression" dxfId="13953" priority="1014">
      <formula>ISEVEN(ROW())</formula>
    </cfRule>
  </conditionalFormatting>
  <conditionalFormatting sqref="G115">
    <cfRule type="expression" dxfId="13952" priority="1015">
      <formula>ISEVEN(ROW())</formula>
    </cfRule>
  </conditionalFormatting>
  <conditionalFormatting sqref="B114:G114">
    <cfRule type="expression" dxfId="13951" priority="1016">
      <formula>ISEVEN(ROW())</formula>
    </cfRule>
  </conditionalFormatting>
  <conditionalFormatting sqref="G116">
    <cfRule type="expression" dxfId="13950" priority="1017">
      <formula>ISEVEN(ROW())</formula>
    </cfRule>
  </conditionalFormatting>
  <conditionalFormatting sqref="C116">
    <cfRule type="expression" dxfId="13949" priority="1018">
      <formula>ISEVEN(ROW())</formula>
    </cfRule>
  </conditionalFormatting>
  <conditionalFormatting sqref="F118">
    <cfRule type="expression" dxfId="13948" priority="1019">
      <formula>ISEVEN(ROW())</formula>
    </cfRule>
  </conditionalFormatting>
  <conditionalFormatting sqref="B118:E118">
    <cfRule type="expression" dxfId="13947" priority="1020">
      <formula>ISEVEN(ROW())</formula>
    </cfRule>
  </conditionalFormatting>
  <conditionalFormatting sqref="G118">
    <cfRule type="expression" dxfId="13946" priority="1021">
      <formula>ISEVEN(ROW())</formula>
    </cfRule>
  </conditionalFormatting>
  <conditionalFormatting sqref="G118">
    <cfRule type="expression" dxfId="13945" priority="1022">
      <formula>ISEVEN(ROW())</formula>
    </cfRule>
  </conditionalFormatting>
  <conditionalFormatting sqref="B117:G117">
    <cfRule type="expression" dxfId="13944" priority="1023">
      <formula>ISEVEN(ROW())</formula>
    </cfRule>
  </conditionalFormatting>
  <conditionalFormatting sqref="B112 D112:F112">
    <cfRule type="expression" dxfId="13943" priority="1024">
      <formula>ISEVEN(ROW())</formula>
    </cfRule>
  </conditionalFormatting>
  <conditionalFormatting sqref="F111">
    <cfRule type="expression" dxfId="13942" priority="1025">
      <formula>ISEVEN(ROW())</formula>
    </cfRule>
  </conditionalFormatting>
  <conditionalFormatting sqref="B111:E111">
    <cfRule type="expression" dxfId="13941" priority="1026">
      <formula>ISEVEN(ROW())</formula>
    </cfRule>
  </conditionalFormatting>
  <conditionalFormatting sqref="G111">
    <cfRule type="expression" dxfId="13940" priority="1027">
      <formula>ISEVEN(ROW())</formula>
    </cfRule>
  </conditionalFormatting>
  <conditionalFormatting sqref="G111">
    <cfRule type="expression" dxfId="13939" priority="1028">
      <formula>ISEVEN(ROW())</formula>
    </cfRule>
  </conditionalFormatting>
  <conditionalFormatting sqref="B110:G110">
    <cfRule type="expression" dxfId="13938" priority="1029">
      <formula>ISEVEN(ROW())</formula>
    </cfRule>
  </conditionalFormatting>
  <conditionalFormatting sqref="G112">
    <cfRule type="expression" dxfId="13937" priority="1030">
      <formula>ISEVEN(ROW())</formula>
    </cfRule>
  </conditionalFormatting>
  <conditionalFormatting sqref="C112">
    <cfRule type="expression" dxfId="13936" priority="1031">
      <formula>ISEVEN(ROW())</formula>
    </cfRule>
  </conditionalFormatting>
  <conditionalFormatting sqref="B115 D115:F115">
    <cfRule type="expression" dxfId="13935" priority="1032">
      <formula>ISEVEN(ROW())</formula>
    </cfRule>
  </conditionalFormatting>
  <conditionalFormatting sqref="F114">
    <cfRule type="expression" dxfId="13934" priority="1033">
      <formula>ISEVEN(ROW())</formula>
    </cfRule>
  </conditionalFormatting>
  <conditionalFormatting sqref="B114:E114">
    <cfRule type="expression" dxfId="13933" priority="1034">
      <formula>ISEVEN(ROW())</formula>
    </cfRule>
  </conditionalFormatting>
  <conditionalFormatting sqref="G114">
    <cfRule type="expression" dxfId="13932" priority="1035">
      <formula>ISEVEN(ROW())</formula>
    </cfRule>
  </conditionalFormatting>
  <conditionalFormatting sqref="G114">
    <cfRule type="expression" dxfId="13931" priority="1036">
      <formula>ISEVEN(ROW())</formula>
    </cfRule>
  </conditionalFormatting>
  <conditionalFormatting sqref="B113:G113">
    <cfRule type="expression" dxfId="13930" priority="1037">
      <formula>ISEVEN(ROW())</formula>
    </cfRule>
  </conditionalFormatting>
  <conditionalFormatting sqref="G115">
    <cfRule type="expression" dxfId="13929" priority="1038">
      <formula>ISEVEN(ROW())</formula>
    </cfRule>
  </conditionalFormatting>
  <conditionalFormatting sqref="C115">
    <cfRule type="expression" dxfId="13928" priority="1039">
      <formula>ISEVEN(ROW())</formula>
    </cfRule>
  </conditionalFormatting>
  <conditionalFormatting sqref="B118 D118:F118">
    <cfRule type="expression" dxfId="13927" priority="1040">
      <formula>ISEVEN(ROW())</formula>
    </cfRule>
  </conditionalFormatting>
  <conditionalFormatting sqref="F117">
    <cfRule type="expression" dxfId="13926" priority="1041">
      <formula>ISEVEN(ROW())</formula>
    </cfRule>
  </conditionalFormatting>
  <conditionalFormatting sqref="B117:E117">
    <cfRule type="expression" dxfId="13925" priority="1042">
      <formula>ISEVEN(ROW())</formula>
    </cfRule>
  </conditionalFormatting>
  <conditionalFormatting sqref="G117">
    <cfRule type="expression" dxfId="13924" priority="1043">
      <formula>ISEVEN(ROW())</formula>
    </cfRule>
  </conditionalFormatting>
  <conditionalFormatting sqref="G117">
    <cfRule type="expression" dxfId="13923" priority="1044">
      <formula>ISEVEN(ROW())</formula>
    </cfRule>
  </conditionalFormatting>
  <conditionalFormatting sqref="B116:G116">
    <cfRule type="expression" dxfId="13922" priority="1045">
      <formula>ISEVEN(ROW())</formula>
    </cfRule>
  </conditionalFormatting>
  <conditionalFormatting sqref="G118">
    <cfRule type="expression" dxfId="13921" priority="1046">
      <formula>ISEVEN(ROW())</formula>
    </cfRule>
  </conditionalFormatting>
  <conditionalFormatting sqref="C118">
    <cfRule type="expression" dxfId="13920" priority="1047">
      <formula>ISEVEN(ROW())</formula>
    </cfRule>
  </conditionalFormatting>
  <conditionalFormatting sqref="B143 D143:F143">
    <cfRule type="expression" dxfId="13919" priority="1048">
      <formula>ISEVEN(ROW())</formula>
    </cfRule>
  </conditionalFormatting>
  <conditionalFormatting sqref="C143">
    <cfRule type="expression" dxfId="13918" priority="1049">
      <formula>ISEVEN(ROW())</formula>
    </cfRule>
  </conditionalFormatting>
  <conditionalFormatting sqref="B146 D146:F146">
    <cfRule type="expression" dxfId="13917" priority="1050">
      <formula>ISEVEN(ROW())</formula>
    </cfRule>
  </conditionalFormatting>
  <conditionalFormatting sqref="F145">
    <cfRule type="expression" dxfId="13916" priority="1051">
      <formula>ISEVEN(ROW())</formula>
    </cfRule>
  </conditionalFormatting>
  <conditionalFormatting sqref="B145:E145">
    <cfRule type="expression" dxfId="13915" priority="1052">
      <formula>ISEVEN(ROW())</formula>
    </cfRule>
  </conditionalFormatting>
  <conditionalFormatting sqref="B144:F144">
    <cfRule type="expression" dxfId="13914" priority="1053">
      <formula>ISEVEN(ROW())</formula>
    </cfRule>
  </conditionalFormatting>
  <conditionalFormatting sqref="C146">
    <cfRule type="expression" dxfId="13913" priority="1054">
      <formula>ISEVEN(ROW())</formula>
    </cfRule>
  </conditionalFormatting>
  <conditionalFormatting sqref="B149 D149:F149">
    <cfRule type="expression" dxfId="13912" priority="1055">
      <formula>ISEVEN(ROW())</formula>
    </cfRule>
  </conditionalFormatting>
  <conditionalFormatting sqref="F148">
    <cfRule type="expression" dxfId="13911" priority="1056">
      <formula>ISEVEN(ROW())</formula>
    </cfRule>
  </conditionalFormatting>
  <conditionalFormatting sqref="B148:E148">
    <cfRule type="expression" dxfId="13910" priority="1057">
      <formula>ISEVEN(ROW())</formula>
    </cfRule>
  </conditionalFormatting>
  <conditionalFormatting sqref="B147:F147">
    <cfRule type="expression" dxfId="13909" priority="1058">
      <formula>ISEVEN(ROW())</formula>
    </cfRule>
  </conditionalFormatting>
  <conditionalFormatting sqref="C149">
    <cfRule type="expression" dxfId="13908" priority="1059">
      <formula>ISEVEN(ROW())</formula>
    </cfRule>
  </conditionalFormatting>
  <conditionalFormatting sqref="F151">
    <cfRule type="expression" dxfId="13907" priority="1060">
      <formula>ISEVEN(ROW())</formula>
    </cfRule>
  </conditionalFormatting>
  <conditionalFormatting sqref="B151">
    <cfRule type="expression" dxfId="13906" priority="1061">
      <formula>ISEVEN(ROW())</formula>
    </cfRule>
  </conditionalFormatting>
  <conditionalFormatting sqref="B149:B150 D150:E152 D149:F150">
    <cfRule type="expression" dxfId="13905" priority="1062">
      <formula>ISEVEN(ROW())</formula>
    </cfRule>
  </conditionalFormatting>
  <conditionalFormatting sqref="B145 D145:F145">
    <cfRule type="expression" dxfId="13904" priority="1063">
      <formula>ISEVEN(ROW())</formula>
    </cfRule>
  </conditionalFormatting>
  <conditionalFormatting sqref="F144">
    <cfRule type="expression" dxfId="13903" priority="1064">
      <formula>ISEVEN(ROW())</formula>
    </cfRule>
  </conditionalFormatting>
  <conditionalFormatting sqref="B144:E144">
    <cfRule type="expression" dxfId="13902" priority="1065">
      <formula>ISEVEN(ROW())</formula>
    </cfRule>
  </conditionalFormatting>
  <conditionalFormatting sqref="B143:F143">
    <cfRule type="expression" dxfId="13901" priority="1066">
      <formula>ISEVEN(ROW())</formula>
    </cfRule>
  </conditionalFormatting>
  <conditionalFormatting sqref="C145">
    <cfRule type="expression" dxfId="13900" priority="1067">
      <formula>ISEVEN(ROW())</formula>
    </cfRule>
  </conditionalFormatting>
  <conditionalFormatting sqref="B148 D148:F148">
    <cfRule type="expression" dxfId="13899" priority="1068">
      <formula>ISEVEN(ROW())</formula>
    </cfRule>
  </conditionalFormatting>
  <conditionalFormatting sqref="F147">
    <cfRule type="expression" dxfId="13898" priority="1069">
      <formula>ISEVEN(ROW())</formula>
    </cfRule>
  </conditionalFormatting>
  <conditionalFormatting sqref="B147:E147">
    <cfRule type="expression" dxfId="13897" priority="1070">
      <formula>ISEVEN(ROW())</formula>
    </cfRule>
  </conditionalFormatting>
  <conditionalFormatting sqref="B146:F146">
    <cfRule type="expression" dxfId="13896" priority="1071">
      <formula>ISEVEN(ROW())</formula>
    </cfRule>
  </conditionalFormatting>
  <conditionalFormatting sqref="C148">
    <cfRule type="expression" dxfId="13895" priority="1072">
      <formula>ISEVEN(ROW())</formula>
    </cfRule>
  </conditionalFormatting>
  <conditionalFormatting sqref="B151 F151">
    <cfRule type="expression" dxfId="13894" priority="1073">
      <formula>ISEVEN(ROW())</formula>
    </cfRule>
  </conditionalFormatting>
  <conditionalFormatting sqref="F150">
    <cfRule type="expression" dxfId="13893" priority="1074">
      <formula>ISEVEN(ROW())</formula>
    </cfRule>
  </conditionalFormatting>
  <conditionalFormatting sqref="B149:B150 D149:E152">
    <cfRule type="expression" dxfId="13892" priority="1075">
      <formula>ISEVEN(ROW())</formula>
    </cfRule>
  </conditionalFormatting>
  <conditionalFormatting sqref="B149:F149">
    <cfRule type="expression" dxfId="13891" priority="1076">
      <formula>ISEVEN(ROW())</formula>
    </cfRule>
  </conditionalFormatting>
  <conditionalFormatting sqref="B144 D144:F144">
    <cfRule type="expression" dxfId="13890" priority="1077">
      <formula>ISEVEN(ROW())</formula>
    </cfRule>
  </conditionalFormatting>
  <conditionalFormatting sqref="F143">
    <cfRule type="expression" dxfId="13889" priority="1078">
      <formula>ISEVEN(ROW())</formula>
    </cfRule>
  </conditionalFormatting>
  <conditionalFormatting sqref="B143:E143">
    <cfRule type="expression" dxfId="13888" priority="1079">
      <formula>ISEVEN(ROW())</formula>
    </cfRule>
  </conditionalFormatting>
  <conditionalFormatting sqref="C144">
    <cfRule type="expression" dxfId="13887" priority="1080">
      <formula>ISEVEN(ROW())</formula>
    </cfRule>
  </conditionalFormatting>
  <conditionalFormatting sqref="B147 D147:F147">
    <cfRule type="expression" dxfId="13886" priority="1081">
      <formula>ISEVEN(ROW())</formula>
    </cfRule>
  </conditionalFormatting>
  <conditionalFormatting sqref="F146">
    <cfRule type="expression" dxfId="13885" priority="1082">
      <formula>ISEVEN(ROW())</formula>
    </cfRule>
  </conditionalFormatting>
  <conditionalFormatting sqref="B146:E146">
    <cfRule type="expression" dxfId="13884" priority="1083">
      <formula>ISEVEN(ROW())</formula>
    </cfRule>
  </conditionalFormatting>
  <conditionalFormatting sqref="B145:F145">
    <cfRule type="expression" dxfId="13883" priority="1084">
      <formula>ISEVEN(ROW())</formula>
    </cfRule>
  </conditionalFormatting>
  <conditionalFormatting sqref="C147">
    <cfRule type="expression" dxfId="13882" priority="1085">
      <formula>ISEVEN(ROW())</formula>
    </cfRule>
  </conditionalFormatting>
  <conditionalFormatting sqref="B149:B150 D149:F150 D150:E152">
    <cfRule type="expression" dxfId="13881" priority="1086">
      <formula>ISEVEN(ROW())</formula>
    </cfRule>
  </conditionalFormatting>
  <conditionalFormatting sqref="F149">
    <cfRule type="expression" dxfId="13880" priority="1087">
      <formula>ISEVEN(ROW())</formula>
    </cfRule>
  </conditionalFormatting>
  <conditionalFormatting sqref="B149:E149">
    <cfRule type="expression" dxfId="13879" priority="1088">
      <formula>ISEVEN(ROW())</formula>
    </cfRule>
  </conditionalFormatting>
  <conditionalFormatting sqref="B148:F148">
    <cfRule type="expression" dxfId="13878" priority="1089">
      <formula>ISEVEN(ROW())</formula>
    </cfRule>
  </conditionalFormatting>
  <conditionalFormatting sqref="B151 F151">
    <cfRule type="expression" dxfId="13877" priority="1090">
      <formula>ISEVEN(ROW())</formula>
    </cfRule>
  </conditionalFormatting>
  <conditionalFormatting sqref="B143 D143:F143">
    <cfRule type="expression" dxfId="13876" priority="1091">
      <formula>ISEVEN(ROW())</formula>
    </cfRule>
  </conditionalFormatting>
  <conditionalFormatting sqref="C143">
    <cfRule type="expression" dxfId="13875" priority="1092">
      <formula>ISEVEN(ROW())</formula>
    </cfRule>
  </conditionalFormatting>
  <conditionalFormatting sqref="B146 D146:F146">
    <cfRule type="expression" dxfId="13874" priority="1093">
      <formula>ISEVEN(ROW())</formula>
    </cfRule>
  </conditionalFormatting>
  <conditionalFormatting sqref="F145">
    <cfRule type="expression" dxfId="13873" priority="1094">
      <formula>ISEVEN(ROW())</formula>
    </cfRule>
  </conditionalFormatting>
  <conditionalFormatting sqref="B145:E145">
    <cfRule type="expression" dxfId="13872" priority="1095">
      <formula>ISEVEN(ROW())</formula>
    </cfRule>
  </conditionalFormatting>
  <conditionalFormatting sqref="B144:F144">
    <cfRule type="expression" dxfId="13871" priority="1096">
      <formula>ISEVEN(ROW())</formula>
    </cfRule>
  </conditionalFormatting>
  <conditionalFormatting sqref="C146">
    <cfRule type="expression" dxfId="13870" priority="1097">
      <formula>ISEVEN(ROW())</formula>
    </cfRule>
  </conditionalFormatting>
  <conditionalFormatting sqref="B149 D149:F149">
    <cfRule type="expression" dxfId="13869" priority="1098">
      <formula>ISEVEN(ROW())</formula>
    </cfRule>
  </conditionalFormatting>
  <conditionalFormatting sqref="F148">
    <cfRule type="expression" dxfId="13868" priority="1099">
      <formula>ISEVEN(ROW())</formula>
    </cfRule>
  </conditionalFormatting>
  <conditionalFormatting sqref="B148:E148">
    <cfRule type="expression" dxfId="13867" priority="1100">
      <formula>ISEVEN(ROW())</formula>
    </cfRule>
  </conditionalFormatting>
  <conditionalFormatting sqref="B147:F147">
    <cfRule type="expression" dxfId="13866" priority="1101">
      <formula>ISEVEN(ROW())</formula>
    </cfRule>
  </conditionalFormatting>
  <conditionalFormatting sqref="C149">
    <cfRule type="expression" dxfId="13865" priority="1102">
      <formula>ISEVEN(ROW())</formula>
    </cfRule>
  </conditionalFormatting>
  <conditionalFormatting sqref="F151">
    <cfRule type="expression" dxfId="13864" priority="1103">
      <formula>ISEVEN(ROW())</formula>
    </cfRule>
  </conditionalFormatting>
  <conditionalFormatting sqref="B151">
    <cfRule type="expression" dxfId="13863" priority="1104">
      <formula>ISEVEN(ROW())</formula>
    </cfRule>
  </conditionalFormatting>
  <conditionalFormatting sqref="B149:B150 D150:E152 D149:F150">
    <cfRule type="expression" dxfId="13862" priority="1105">
      <formula>ISEVEN(ROW())</formula>
    </cfRule>
  </conditionalFormatting>
  <conditionalFormatting sqref="B145 D145:F145">
    <cfRule type="expression" dxfId="13861" priority="1106">
      <formula>ISEVEN(ROW())</formula>
    </cfRule>
  </conditionalFormatting>
  <conditionalFormatting sqref="F144">
    <cfRule type="expression" dxfId="13860" priority="1107">
      <formula>ISEVEN(ROW())</formula>
    </cfRule>
  </conditionalFormatting>
  <conditionalFormatting sqref="B144:E144">
    <cfRule type="expression" dxfId="13859" priority="1108">
      <formula>ISEVEN(ROW())</formula>
    </cfRule>
  </conditionalFormatting>
  <conditionalFormatting sqref="B143:F143">
    <cfRule type="expression" dxfId="13858" priority="1109">
      <formula>ISEVEN(ROW())</formula>
    </cfRule>
  </conditionalFormatting>
  <conditionalFormatting sqref="C145">
    <cfRule type="expression" dxfId="13857" priority="1110">
      <formula>ISEVEN(ROW())</formula>
    </cfRule>
  </conditionalFormatting>
  <conditionalFormatting sqref="B148 D148:F148">
    <cfRule type="expression" dxfId="13856" priority="1111">
      <formula>ISEVEN(ROW())</formula>
    </cfRule>
  </conditionalFormatting>
  <conditionalFormatting sqref="F147">
    <cfRule type="expression" dxfId="13855" priority="1112">
      <formula>ISEVEN(ROW())</formula>
    </cfRule>
  </conditionalFormatting>
  <conditionalFormatting sqref="B147:E147">
    <cfRule type="expression" dxfId="13854" priority="1113">
      <formula>ISEVEN(ROW())</formula>
    </cfRule>
  </conditionalFormatting>
  <conditionalFormatting sqref="B146:F146">
    <cfRule type="expression" dxfId="13853" priority="1114">
      <formula>ISEVEN(ROW())</formula>
    </cfRule>
  </conditionalFormatting>
  <conditionalFormatting sqref="C148">
    <cfRule type="expression" dxfId="13852" priority="1115">
      <formula>ISEVEN(ROW())</formula>
    </cfRule>
  </conditionalFormatting>
  <conditionalFormatting sqref="B151 F151">
    <cfRule type="expression" dxfId="13851" priority="1116">
      <formula>ISEVEN(ROW())</formula>
    </cfRule>
  </conditionalFormatting>
  <conditionalFormatting sqref="F150">
    <cfRule type="expression" dxfId="13850" priority="1117">
      <formula>ISEVEN(ROW())</formula>
    </cfRule>
  </conditionalFormatting>
  <conditionalFormatting sqref="B149:B150 D149:E152">
    <cfRule type="expression" dxfId="13849" priority="1118">
      <formula>ISEVEN(ROW())</formula>
    </cfRule>
  </conditionalFormatting>
  <conditionalFormatting sqref="B149:F149">
    <cfRule type="expression" dxfId="13848" priority="1119">
      <formula>ISEVEN(ROW())</formula>
    </cfRule>
  </conditionalFormatting>
  <conditionalFormatting sqref="B144 D144:F144">
    <cfRule type="expression" dxfId="13847" priority="1120">
      <formula>ISEVEN(ROW())</formula>
    </cfRule>
  </conditionalFormatting>
  <conditionalFormatting sqref="F143">
    <cfRule type="expression" dxfId="13846" priority="1121">
      <formula>ISEVEN(ROW())</formula>
    </cfRule>
  </conditionalFormatting>
  <conditionalFormatting sqref="B143:E143">
    <cfRule type="expression" dxfId="13845" priority="1122">
      <formula>ISEVEN(ROW())</formula>
    </cfRule>
  </conditionalFormatting>
  <conditionalFormatting sqref="C144">
    <cfRule type="expression" dxfId="13844" priority="1123">
      <formula>ISEVEN(ROW())</formula>
    </cfRule>
  </conditionalFormatting>
  <conditionalFormatting sqref="B147 D147:F147">
    <cfRule type="expression" dxfId="13843" priority="1124">
      <formula>ISEVEN(ROW())</formula>
    </cfRule>
  </conditionalFormatting>
  <conditionalFormatting sqref="F146">
    <cfRule type="expression" dxfId="13842" priority="1125">
      <formula>ISEVEN(ROW())</formula>
    </cfRule>
  </conditionalFormatting>
  <conditionalFormatting sqref="B146:E146">
    <cfRule type="expression" dxfId="13841" priority="1126">
      <formula>ISEVEN(ROW())</formula>
    </cfRule>
  </conditionalFormatting>
  <conditionalFormatting sqref="B145:F145">
    <cfRule type="expression" dxfId="13840" priority="1127">
      <formula>ISEVEN(ROW())</formula>
    </cfRule>
  </conditionalFormatting>
  <conditionalFormatting sqref="C147">
    <cfRule type="expression" dxfId="13839" priority="1128">
      <formula>ISEVEN(ROW())</formula>
    </cfRule>
  </conditionalFormatting>
  <conditionalFormatting sqref="B151 F151">
    <cfRule type="expression" dxfId="13838" priority="1129">
      <formula>ISEVEN(ROW())</formula>
    </cfRule>
  </conditionalFormatting>
  <conditionalFormatting sqref="B149:B150 D149:F150 D150:E152">
    <cfRule type="expression" dxfId="13837" priority="1130">
      <formula>ISEVEN(ROW())</formula>
    </cfRule>
  </conditionalFormatting>
  <conditionalFormatting sqref="F149">
    <cfRule type="expression" dxfId="13836" priority="1131">
      <formula>ISEVEN(ROW())</formula>
    </cfRule>
  </conditionalFormatting>
  <conditionalFormatting sqref="B149:E149">
    <cfRule type="expression" dxfId="13835" priority="1132">
      <formula>ISEVEN(ROW())</formula>
    </cfRule>
  </conditionalFormatting>
  <conditionalFormatting sqref="B148:F148">
    <cfRule type="expression" dxfId="13834" priority="1133">
      <formula>ISEVEN(ROW())</formula>
    </cfRule>
  </conditionalFormatting>
  <conditionalFormatting sqref="B143 D143:F143">
    <cfRule type="expression" dxfId="13833" priority="1134">
      <formula>ISEVEN(ROW())</formula>
    </cfRule>
  </conditionalFormatting>
  <conditionalFormatting sqref="C143">
    <cfRule type="expression" dxfId="13832" priority="1135">
      <formula>ISEVEN(ROW())</formula>
    </cfRule>
  </conditionalFormatting>
  <conditionalFormatting sqref="B146 D146:F146">
    <cfRule type="expression" dxfId="13831" priority="1136">
      <formula>ISEVEN(ROW())</formula>
    </cfRule>
  </conditionalFormatting>
  <conditionalFormatting sqref="F145">
    <cfRule type="expression" dxfId="13830" priority="1137">
      <formula>ISEVEN(ROW())</formula>
    </cfRule>
  </conditionalFormatting>
  <conditionalFormatting sqref="B145:E145">
    <cfRule type="expression" dxfId="13829" priority="1138">
      <formula>ISEVEN(ROW())</formula>
    </cfRule>
  </conditionalFormatting>
  <conditionalFormatting sqref="B144:F144">
    <cfRule type="expression" dxfId="13828" priority="1139">
      <formula>ISEVEN(ROW())</formula>
    </cfRule>
  </conditionalFormatting>
  <conditionalFormatting sqref="C146">
    <cfRule type="expression" dxfId="13827" priority="1140">
      <formula>ISEVEN(ROW())</formula>
    </cfRule>
  </conditionalFormatting>
  <conditionalFormatting sqref="B149 D149:F149">
    <cfRule type="expression" dxfId="13826" priority="1141">
      <formula>ISEVEN(ROW())</formula>
    </cfRule>
  </conditionalFormatting>
  <conditionalFormatting sqref="F148">
    <cfRule type="expression" dxfId="13825" priority="1142">
      <formula>ISEVEN(ROW())</formula>
    </cfRule>
  </conditionalFormatting>
  <conditionalFormatting sqref="B148:E148">
    <cfRule type="expression" dxfId="13824" priority="1143">
      <formula>ISEVEN(ROW())</formula>
    </cfRule>
  </conditionalFormatting>
  <conditionalFormatting sqref="B147:F147">
    <cfRule type="expression" dxfId="13823" priority="1144">
      <formula>ISEVEN(ROW())</formula>
    </cfRule>
  </conditionalFormatting>
  <conditionalFormatting sqref="C149">
    <cfRule type="expression" dxfId="13822" priority="1145">
      <formula>ISEVEN(ROW())</formula>
    </cfRule>
  </conditionalFormatting>
  <conditionalFormatting sqref="F151">
    <cfRule type="expression" dxfId="13821" priority="1146">
      <formula>ISEVEN(ROW())</formula>
    </cfRule>
  </conditionalFormatting>
  <conditionalFormatting sqref="B151">
    <cfRule type="expression" dxfId="13820" priority="1147">
      <formula>ISEVEN(ROW())</formula>
    </cfRule>
  </conditionalFormatting>
  <conditionalFormatting sqref="B149:B150 D150:E152 D149:F150">
    <cfRule type="expression" dxfId="13819" priority="1148">
      <formula>ISEVEN(ROW())</formula>
    </cfRule>
  </conditionalFormatting>
  <conditionalFormatting sqref="B145 D145:F145">
    <cfRule type="expression" dxfId="13818" priority="1149">
      <formula>ISEVEN(ROW())</formula>
    </cfRule>
  </conditionalFormatting>
  <conditionalFormatting sqref="F144">
    <cfRule type="expression" dxfId="13817" priority="1150">
      <formula>ISEVEN(ROW())</formula>
    </cfRule>
  </conditionalFormatting>
  <conditionalFormatting sqref="B144:E144">
    <cfRule type="expression" dxfId="13816" priority="1151">
      <formula>ISEVEN(ROW())</formula>
    </cfRule>
  </conditionalFormatting>
  <conditionalFormatting sqref="B143:F143">
    <cfRule type="expression" dxfId="13815" priority="1152">
      <formula>ISEVEN(ROW())</formula>
    </cfRule>
  </conditionalFormatting>
  <conditionalFormatting sqref="C145">
    <cfRule type="expression" dxfId="13814" priority="1153">
      <formula>ISEVEN(ROW())</formula>
    </cfRule>
  </conditionalFormatting>
  <conditionalFormatting sqref="B148 D148:F148">
    <cfRule type="expression" dxfId="13813" priority="1154">
      <formula>ISEVEN(ROW())</formula>
    </cfRule>
  </conditionalFormatting>
  <conditionalFormatting sqref="F147">
    <cfRule type="expression" dxfId="13812" priority="1155">
      <formula>ISEVEN(ROW())</formula>
    </cfRule>
  </conditionalFormatting>
  <conditionalFormatting sqref="B147:E147">
    <cfRule type="expression" dxfId="13811" priority="1156">
      <formula>ISEVEN(ROW())</formula>
    </cfRule>
  </conditionalFormatting>
  <conditionalFormatting sqref="B146:F146">
    <cfRule type="expression" dxfId="13810" priority="1157">
      <formula>ISEVEN(ROW())</formula>
    </cfRule>
  </conditionalFormatting>
  <conditionalFormatting sqref="C148">
    <cfRule type="expression" dxfId="13809" priority="1158">
      <formula>ISEVEN(ROW())</formula>
    </cfRule>
  </conditionalFormatting>
  <conditionalFormatting sqref="B151 F151">
    <cfRule type="expression" dxfId="13808" priority="1159">
      <formula>ISEVEN(ROW())</formula>
    </cfRule>
  </conditionalFormatting>
  <conditionalFormatting sqref="F150">
    <cfRule type="expression" dxfId="13807" priority="1160">
      <formula>ISEVEN(ROW())</formula>
    </cfRule>
  </conditionalFormatting>
  <conditionalFormatting sqref="B149:B150 D149:E152">
    <cfRule type="expression" dxfId="13806" priority="1161">
      <formula>ISEVEN(ROW())</formula>
    </cfRule>
  </conditionalFormatting>
  <conditionalFormatting sqref="B149:F149">
    <cfRule type="expression" dxfId="13805" priority="1162">
      <formula>ISEVEN(ROW())</formula>
    </cfRule>
  </conditionalFormatting>
  <conditionalFormatting sqref="B143 D143:F143">
    <cfRule type="expression" dxfId="13804" priority="1163">
      <formula>ISEVEN(ROW())</formula>
    </cfRule>
  </conditionalFormatting>
  <conditionalFormatting sqref="C143">
    <cfRule type="expression" dxfId="13803" priority="1164">
      <formula>ISEVEN(ROW())</formula>
    </cfRule>
  </conditionalFormatting>
  <conditionalFormatting sqref="B146 D146:F146">
    <cfRule type="expression" dxfId="13802" priority="1165">
      <formula>ISEVEN(ROW())</formula>
    </cfRule>
  </conditionalFormatting>
  <conditionalFormatting sqref="F145">
    <cfRule type="expression" dxfId="13801" priority="1166">
      <formula>ISEVEN(ROW())</formula>
    </cfRule>
  </conditionalFormatting>
  <conditionalFormatting sqref="B145:E145">
    <cfRule type="expression" dxfId="13800" priority="1167">
      <formula>ISEVEN(ROW())</formula>
    </cfRule>
  </conditionalFormatting>
  <conditionalFormatting sqref="B144:F144">
    <cfRule type="expression" dxfId="13799" priority="1168">
      <formula>ISEVEN(ROW())</formula>
    </cfRule>
  </conditionalFormatting>
  <conditionalFormatting sqref="C146">
    <cfRule type="expression" dxfId="13798" priority="1169">
      <formula>ISEVEN(ROW())</formula>
    </cfRule>
  </conditionalFormatting>
  <conditionalFormatting sqref="B149 D149:F149">
    <cfRule type="expression" dxfId="13797" priority="1170">
      <formula>ISEVEN(ROW())</formula>
    </cfRule>
  </conditionalFormatting>
  <conditionalFormatting sqref="F148">
    <cfRule type="expression" dxfId="13796" priority="1171">
      <formula>ISEVEN(ROW())</formula>
    </cfRule>
  </conditionalFormatting>
  <conditionalFormatting sqref="B148:E148">
    <cfRule type="expression" dxfId="13795" priority="1172">
      <formula>ISEVEN(ROW())</formula>
    </cfRule>
  </conditionalFormatting>
  <conditionalFormatting sqref="B147:F147">
    <cfRule type="expression" dxfId="13794" priority="1173">
      <formula>ISEVEN(ROW())</formula>
    </cfRule>
  </conditionalFormatting>
  <conditionalFormatting sqref="C149">
    <cfRule type="expression" dxfId="13793" priority="1174">
      <formula>ISEVEN(ROW())</formula>
    </cfRule>
  </conditionalFormatting>
  <conditionalFormatting sqref="F151">
    <cfRule type="expression" dxfId="13792" priority="1175">
      <formula>ISEVEN(ROW())</formula>
    </cfRule>
  </conditionalFormatting>
  <conditionalFormatting sqref="B151">
    <cfRule type="expression" dxfId="13791" priority="1176">
      <formula>ISEVEN(ROW())</formula>
    </cfRule>
  </conditionalFormatting>
  <conditionalFormatting sqref="B149:B150 D150:E152 D149:F150">
    <cfRule type="expression" dxfId="13790" priority="1177">
      <formula>ISEVEN(ROW())</formula>
    </cfRule>
  </conditionalFormatting>
  <conditionalFormatting sqref="B145 D145:F145">
    <cfRule type="expression" dxfId="13789" priority="1178">
      <formula>ISEVEN(ROW())</formula>
    </cfRule>
  </conditionalFormatting>
  <conditionalFormatting sqref="F144">
    <cfRule type="expression" dxfId="13788" priority="1179">
      <formula>ISEVEN(ROW())</formula>
    </cfRule>
  </conditionalFormatting>
  <conditionalFormatting sqref="B144:E144">
    <cfRule type="expression" dxfId="13787" priority="1180">
      <formula>ISEVEN(ROW())</formula>
    </cfRule>
  </conditionalFormatting>
  <conditionalFormatting sqref="B143:F143">
    <cfRule type="expression" dxfId="13786" priority="1181">
      <formula>ISEVEN(ROW())</formula>
    </cfRule>
  </conditionalFormatting>
  <conditionalFormatting sqref="C145">
    <cfRule type="expression" dxfId="13785" priority="1182">
      <formula>ISEVEN(ROW())</formula>
    </cfRule>
  </conditionalFormatting>
  <conditionalFormatting sqref="B148 D148:F148">
    <cfRule type="expression" dxfId="13784" priority="1183">
      <formula>ISEVEN(ROW())</formula>
    </cfRule>
  </conditionalFormatting>
  <conditionalFormatting sqref="F147">
    <cfRule type="expression" dxfId="13783" priority="1184">
      <formula>ISEVEN(ROW())</formula>
    </cfRule>
  </conditionalFormatting>
  <conditionalFormatting sqref="B147:E147">
    <cfRule type="expression" dxfId="13782" priority="1185">
      <formula>ISEVEN(ROW())</formula>
    </cfRule>
  </conditionalFormatting>
  <conditionalFormatting sqref="B146:F146">
    <cfRule type="expression" dxfId="13781" priority="1186">
      <formula>ISEVEN(ROW())</formula>
    </cfRule>
  </conditionalFormatting>
  <conditionalFormatting sqref="C148">
    <cfRule type="expression" dxfId="13780" priority="1187">
      <formula>ISEVEN(ROW())</formula>
    </cfRule>
  </conditionalFormatting>
  <conditionalFormatting sqref="B151 F151">
    <cfRule type="expression" dxfId="13779" priority="1188">
      <formula>ISEVEN(ROW())</formula>
    </cfRule>
  </conditionalFormatting>
  <conditionalFormatting sqref="F150">
    <cfRule type="expression" dxfId="13778" priority="1189">
      <formula>ISEVEN(ROW())</formula>
    </cfRule>
  </conditionalFormatting>
  <conditionalFormatting sqref="B149:B150 D149:E152">
    <cfRule type="expression" dxfId="13777" priority="1190">
      <formula>ISEVEN(ROW())</formula>
    </cfRule>
  </conditionalFormatting>
  <conditionalFormatting sqref="B149:F149">
    <cfRule type="expression" dxfId="13776" priority="1191">
      <formula>ISEVEN(ROW())</formula>
    </cfRule>
  </conditionalFormatting>
  <conditionalFormatting sqref="B144 D144:F144">
    <cfRule type="expression" dxfId="13775" priority="1192">
      <formula>ISEVEN(ROW())</formula>
    </cfRule>
  </conditionalFormatting>
  <conditionalFormatting sqref="F143">
    <cfRule type="expression" dxfId="13774" priority="1193">
      <formula>ISEVEN(ROW())</formula>
    </cfRule>
  </conditionalFormatting>
  <conditionalFormatting sqref="B143:E143">
    <cfRule type="expression" dxfId="13773" priority="1194">
      <formula>ISEVEN(ROW())</formula>
    </cfRule>
  </conditionalFormatting>
  <conditionalFormatting sqref="C144">
    <cfRule type="expression" dxfId="13772" priority="1195">
      <formula>ISEVEN(ROW())</formula>
    </cfRule>
  </conditionalFormatting>
  <conditionalFormatting sqref="B147 D147:F147">
    <cfRule type="expression" dxfId="13771" priority="1196">
      <formula>ISEVEN(ROW())</formula>
    </cfRule>
  </conditionalFormatting>
  <conditionalFormatting sqref="F146">
    <cfRule type="expression" dxfId="13770" priority="1197">
      <formula>ISEVEN(ROW())</formula>
    </cfRule>
  </conditionalFormatting>
  <conditionalFormatting sqref="B146:E146">
    <cfRule type="expression" dxfId="13769" priority="1198">
      <formula>ISEVEN(ROW())</formula>
    </cfRule>
  </conditionalFormatting>
  <conditionalFormatting sqref="B145:F145">
    <cfRule type="expression" dxfId="13768" priority="1199">
      <formula>ISEVEN(ROW())</formula>
    </cfRule>
  </conditionalFormatting>
  <conditionalFormatting sqref="C147">
    <cfRule type="expression" dxfId="13767" priority="1200">
      <formula>ISEVEN(ROW())</formula>
    </cfRule>
  </conditionalFormatting>
  <conditionalFormatting sqref="B149:B150 D149:F150 D150:E152">
    <cfRule type="expression" dxfId="13766" priority="1201">
      <formula>ISEVEN(ROW())</formula>
    </cfRule>
  </conditionalFormatting>
  <conditionalFormatting sqref="F149">
    <cfRule type="expression" dxfId="13765" priority="1202">
      <formula>ISEVEN(ROW())</formula>
    </cfRule>
  </conditionalFormatting>
  <conditionalFormatting sqref="B149:E149">
    <cfRule type="expression" dxfId="13764" priority="1203">
      <formula>ISEVEN(ROW())</formula>
    </cfRule>
  </conditionalFormatting>
  <conditionalFormatting sqref="B148:F148">
    <cfRule type="expression" dxfId="13763" priority="1204">
      <formula>ISEVEN(ROW())</formula>
    </cfRule>
  </conditionalFormatting>
  <conditionalFormatting sqref="B151 F151">
    <cfRule type="expression" dxfId="13762" priority="1205">
      <formula>ISEVEN(ROW())</formula>
    </cfRule>
  </conditionalFormatting>
  <conditionalFormatting sqref="B143 D143:F143">
    <cfRule type="expression" dxfId="13761" priority="1206">
      <formula>ISEVEN(ROW())</formula>
    </cfRule>
  </conditionalFormatting>
  <conditionalFormatting sqref="C143">
    <cfRule type="expression" dxfId="13760" priority="1207">
      <formula>ISEVEN(ROW())</formula>
    </cfRule>
  </conditionalFormatting>
  <conditionalFormatting sqref="B146 D146:F146">
    <cfRule type="expression" dxfId="13759" priority="1208">
      <formula>ISEVEN(ROW())</formula>
    </cfRule>
  </conditionalFormatting>
  <conditionalFormatting sqref="F145">
    <cfRule type="expression" dxfId="13758" priority="1209">
      <formula>ISEVEN(ROW())</formula>
    </cfRule>
  </conditionalFormatting>
  <conditionalFormatting sqref="B145:E145">
    <cfRule type="expression" dxfId="13757" priority="1210">
      <formula>ISEVEN(ROW())</formula>
    </cfRule>
  </conditionalFormatting>
  <conditionalFormatting sqref="B144:F144">
    <cfRule type="expression" dxfId="13756" priority="1211">
      <formula>ISEVEN(ROW())</formula>
    </cfRule>
  </conditionalFormatting>
  <conditionalFormatting sqref="C146">
    <cfRule type="expression" dxfId="13755" priority="1212">
      <formula>ISEVEN(ROW())</formula>
    </cfRule>
  </conditionalFormatting>
  <conditionalFormatting sqref="B149 D149:F149">
    <cfRule type="expression" dxfId="13754" priority="1213">
      <formula>ISEVEN(ROW())</formula>
    </cfRule>
  </conditionalFormatting>
  <conditionalFormatting sqref="F148">
    <cfRule type="expression" dxfId="13753" priority="1214">
      <formula>ISEVEN(ROW())</formula>
    </cfRule>
  </conditionalFormatting>
  <conditionalFormatting sqref="B148:E148">
    <cfRule type="expression" dxfId="13752" priority="1215">
      <formula>ISEVEN(ROW())</formula>
    </cfRule>
  </conditionalFormatting>
  <conditionalFormatting sqref="B147:F147">
    <cfRule type="expression" dxfId="13751" priority="1216">
      <formula>ISEVEN(ROW())</formula>
    </cfRule>
  </conditionalFormatting>
  <conditionalFormatting sqref="C149">
    <cfRule type="expression" dxfId="13750" priority="1217">
      <formula>ISEVEN(ROW())</formula>
    </cfRule>
  </conditionalFormatting>
  <conditionalFormatting sqref="F151">
    <cfRule type="expression" dxfId="13749" priority="1218">
      <formula>ISEVEN(ROW())</formula>
    </cfRule>
  </conditionalFormatting>
  <conditionalFormatting sqref="B151">
    <cfRule type="expression" dxfId="13748" priority="1219">
      <formula>ISEVEN(ROW())</formula>
    </cfRule>
  </conditionalFormatting>
  <conditionalFormatting sqref="B149:B150 D150:E152 D149:F150">
    <cfRule type="expression" dxfId="13747" priority="1220">
      <formula>ISEVEN(ROW())</formula>
    </cfRule>
  </conditionalFormatting>
  <conditionalFormatting sqref="B145 D145:F145">
    <cfRule type="expression" dxfId="13746" priority="1221">
      <formula>ISEVEN(ROW())</formula>
    </cfRule>
  </conditionalFormatting>
  <conditionalFormatting sqref="F144">
    <cfRule type="expression" dxfId="13745" priority="1222">
      <formula>ISEVEN(ROW())</formula>
    </cfRule>
  </conditionalFormatting>
  <conditionalFormatting sqref="B144:E144">
    <cfRule type="expression" dxfId="13744" priority="1223">
      <formula>ISEVEN(ROW())</formula>
    </cfRule>
  </conditionalFormatting>
  <conditionalFormatting sqref="B143:F143">
    <cfRule type="expression" dxfId="13743" priority="1224">
      <formula>ISEVEN(ROW())</formula>
    </cfRule>
  </conditionalFormatting>
  <conditionalFormatting sqref="C145">
    <cfRule type="expression" dxfId="13742" priority="1225">
      <formula>ISEVEN(ROW())</formula>
    </cfRule>
  </conditionalFormatting>
  <conditionalFormatting sqref="B148 D148:F148">
    <cfRule type="expression" dxfId="13741" priority="1226">
      <formula>ISEVEN(ROW())</formula>
    </cfRule>
  </conditionalFormatting>
  <conditionalFormatting sqref="F147">
    <cfRule type="expression" dxfId="13740" priority="1227">
      <formula>ISEVEN(ROW())</formula>
    </cfRule>
  </conditionalFormatting>
  <conditionalFormatting sqref="B147:E147">
    <cfRule type="expression" dxfId="13739" priority="1228">
      <formula>ISEVEN(ROW())</formula>
    </cfRule>
  </conditionalFormatting>
  <conditionalFormatting sqref="B146:F146">
    <cfRule type="expression" dxfId="13738" priority="1229">
      <formula>ISEVEN(ROW())</formula>
    </cfRule>
  </conditionalFormatting>
  <conditionalFormatting sqref="C148">
    <cfRule type="expression" dxfId="13737" priority="1230">
      <formula>ISEVEN(ROW())</formula>
    </cfRule>
  </conditionalFormatting>
  <conditionalFormatting sqref="F150">
    <cfRule type="expression" dxfId="13736" priority="1231">
      <formula>ISEVEN(ROW())</formula>
    </cfRule>
  </conditionalFormatting>
  <conditionalFormatting sqref="B149:B150 D149:E152">
    <cfRule type="expression" dxfId="13735" priority="1232">
      <formula>ISEVEN(ROW())</formula>
    </cfRule>
  </conditionalFormatting>
  <conditionalFormatting sqref="B149:F149">
    <cfRule type="expression" dxfId="13734" priority="1233">
      <formula>ISEVEN(ROW())</formula>
    </cfRule>
  </conditionalFormatting>
  <conditionalFormatting sqref="B144 D144:F144">
    <cfRule type="expression" dxfId="13733" priority="1234">
      <formula>ISEVEN(ROW())</formula>
    </cfRule>
  </conditionalFormatting>
  <conditionalFormatting sqref="F143">
    <cfRule type="expression" dxfId="13732" priority="1235">
      <formula>ISEVEN(ROW())</formula>
    </cfRule>
  </conditionalFormatting>
  <conditionalFormatting sqref="B143:E143">
    <cfRule type="expression" dxfId="13731" priority="1236">
      <formula>ISEVEN(ROW())</formula>
    </cfRule>
  </conditionalFormatting>
  <conditionalFormatting sqref="C144">
    <cfRule type="expression" dxfId="13730" priority="1237">
      <formula>ISEVEN(ROW())</formula>
    </cfRule>
  </conditionalFormatting>
  <conditionalFormatting sqref="B147 D147:F147">
    <cfRule type="expression" dxfId="13729" priority="1238">
      <formula>ISEVEN(ROW())</formula>
    </cfRule>
  </conditionalFormatting>
  <conditionalFormatting sqref="F146">
    <cfRule type="expression" dxfId="13728" priority="1239">
      <formula>ISEVEN(ROW())</formula>
    </cfRule>
  </conditionalFormatting>
  <conditionalFormatting sqref="B146:E146">
    <cfRule type="expression" dxfId="13727" priority="1240">
      <formula>ISEVEN(ROW())</formula>
    </cfRule>
  </conditionalFormatting>
  <conditionalFormatting sqref="B145:F145">
    <cfRule type="expression" dxfId="13726" priority="1241">
      <formula>ISEVEN(ROW())</formula>
    </cfRule>
  </conditionalFormatting>
  <conditionalFormatting sqref="C147">
    <cfRule type="expression" dxfId="13725" priority="1242">
      <formula>ISEVEN(ROW())</formula>
    </cfRule>
  </conditionalFormatting>
  <conditionalFormatting sqref="B149:B150 D149:F150 D150:E152">
    <cfRule type="expression" dxfId="13724" priority="1243">
      <formula>ISEVEN(ROW())</formula>
    </cfRule>
  </conditionalFormatting>
  <conditionalFormatting sqref="F149">
    <cfRule type="expression" dxfId="13723" priority="1244">
      <formula>ISEVEN(ROW())</formula>
    </cfRule>
  </conditionalFormatting>
  <conditionalFormatting sqref="B149:E149">
    <cfRule type="expression" dxfId="13722" priority="1245">
      <formula>ISEVEN(ROW())</formula>
    </cfRule>
  </conditionalFormatting>
  <conditionalFormatting sqref="B148:F148">
    <cfRule type="expression" dxfId="13721" priority="1246">
      <formula>ISEVEN(ROW())</formula>
    </cfRule>
  </conditionalFormatting>
  <conditionalFormatting sqref="B151 F151">
    <cfRule type="expression" dxfId="13720" priority="1247">
      <formula>ISEVEN(ROW())</formula>
    </cfRule>
  </conditionalFormatting>
  <conditionalFormatting sqref="B143 D143:F143">
    <cfRule type="expression" dxfId="13719" priority="1248">
      <formula>ISEVEN(ROW())</formula>
    </cfRule>
  </conditionalFormatting>
  <conditionalFormatting sqref="C143">
    <cfRule type="expression" dxfId="13718" priority="1249">
      <formula>ISEVEN(ROW())</formula>
    </cfRule>
  </conditionalFormatting>
  <conditionalFormatting sqref="B146 D146:F146">
    <cfRule type="expression" dxfId="13717" priority="1250">
      <formula>ISEVEN(ROW())</formula>
    </cfRule>
  </conditionalFormatting>
  <conditionalFormatting sqref="F145">
    <cfRule type="expression" dxfId="13716" priority="1251">
      <formula>ISEVEN(ROW())</formula>
    </cfRule>
  </conditionalFormatting>
  <conditionalFormatting sqref="B145:E145">
    <cfRule type="expression" dxfId="13715" priority="1252">
      <formula>ISEVEN(ROW())</formula>
    </cfRule>
  </conditionalFormatting>
  <conditionalFormatting sqref="B144:F144">
    <cfRule type="expression" dxfId="13714" priority="1253">
      <formula>ISEVEN(ROW())</formula>
    </cfRule>
  </conditionalFormatting>
  <conditionalFormatting sqref="C146">
    <cfRule type="expression" dxfId="13713" priority="1254">
      <formula>ISEVEN(ROW())</formula>
    </cfRule>
  </conditionalFormatting>
  <conditionalFormatting sqref="B149 D149:F149">
    <cfRule type="expression" dxfId="13712" priority="1255">
      <formula>ISEVEN(ROW())</formula>
    </cfRule>
  </conditionalFormatting>
  <conditionalFormatting sqref="F148">
    <cfRule type="expression" dxfId="13711" priority="1256">
      <formula>ISEVEN(ROW())</formula>
    </cfRule>
  </conditionalFormatting>
  <conditionalFormatting sqref="B148:E148">
    <cfRule type="expression" dxfId="13710" priority="1257">
      <formula>ISEVEN(ROW())</formula>
    </cfRule>
  </conditionalFormatting>
  <conditionalFormatting sqref="B147:F147">
    <cfRule type="expression" dxfId="13709" priority="1258">
      <formula>ISEVEN(ROW())</formula>
    </cfRule>
  </conditionalFormatting>
  <conditionalFormatting sqref="C149">
    <cfRule type="expression" dxfId="13708" priority="1259">
      <formula>ISEVEN(ROW())</formula>
    </cfRule>
  </conditionalFormatting>
  <conditionalFormatting sqref="F151">
    <cfRule type="expression" dxfId="13707" priority="1260">
      <formula>ISEVEN(ROW())</formula>
    </cfRule>
  </conditionalFormatting>
  <conditionalFormatting sqref="B151">
    <cfRule type="expression" dxfId="13706" priority="1261">
      <formula>ISEVEN(ROW())</formula>
    </cfRule>
  </conditionalFormatting>
  <conditionalFormatting sqref="B149:B150 D150:E152 D149:F150">
    <cfRule type="expression" dxfId="13705" priority="1262">
      <formula>ISEVEN(ROW())</formula>
    </cfRule>
  </conditionalFormatting>
  <conditionalFormatting sqref="B145 D145:F145">
    <cfRule type="expression" dxfId="13704" priority="1263">
      <formula>ISEVEN(ROW())</formula>
    </cfRule>
  </conditionalFormatting>
  <conditionalFormatting sqref="F144">
    <cfRule type="expression" dxfId="13703" priority="1264">
      <formula>ISEVEN(ROW())</formula>
    </cfRule>
  </conditionalFormatting>
  <conditionalFormatting sqref="B144:E144">
    <cfRule type="expression" dxfId="13702" priority="1265">
      <formula>ISEVEN(ROW())</formula>
    </cfRule>
  </conditionalFormatting>
  <conditionalFormatting sqref="B143:F143">
    <cfRule type="expression" dxfId="13701" priority="1266">
      <formula>ISEVEN(ROW())</formula>
    </cfRule>
  </conditionalFormatting>
  <conditionalFormatting sqref="C145">
    <cfRule type="expression" dxfId="13700" priority="1267">
      <formula>ISEVEN(ROW())</formula>
    </cfRule>
  </conditionalFormatting>
  <conditionalFormatting sqref="B148 D148:F148">
    <cfRule type="expression" dxfId="13699" priority="1268">
      <formula>ISEVEN(ROW())</formula>
    </cfRule>
  </conditionalFormatting>
  <conditionalFormatting sqref="F147">
    <cfRule type="expression" dxfId="13698" priority="1269">
      <formula>ISEVEN(ROW())</formula>
    </cfRule>
  </conditionalFormatting>
  <conditionalFormatting sqref="B147:E147">
    <cfRule type="expression" dxfId="13697" priority="1270">
      <formula>ISEVEN(ROW())</formula>
    </cfRule>
  </conditionalFormatting>
  <conditionalFormatting sqref="B146:F146">
    <cfRule type="expression" dxfId="13696" priority="1271">
      <formula>ISEVEN(ROW())</formula>
    </cfRule>
  </conditionalFormatting>
  <conditionalFormatting sqref="C148">
    <cfRule type="expression" dxfId="13695" priority="1272">
      <formula>ISEVEN(ROW())</formula>
    </cfRule>
  </conditionalFormatting>
  <conditionalFormatting sqref="B151 F151">
    <cfRule type="expression" dxfId="13694" priority="1273">
      <formula>ISEVEN(ROW())</formula>
    </cfRule>
  </conditionalFormatting>
  <conditionalFormatting sqref="F150">
    <cfRule type="expression" dxfId="13693" priority="1274">
      <formula>ISEVEN(ROW())</formula>
    </cfRule>
  </conditionalFormatting>
  <conditionalFormatting sqref="B149:B150 D149:E152">
    <cfRule type="expression" dxfId="13692" priority="1275">
      <formula>ISEVEN(ROW())</formula>
    </cfRule>
  </conditionalFormatting>
  <conditionalFormatting sqref="B149:F149">
    <cfRule type="expression" dxfId="13691" priority="1276">
      <formula>ISEVEN(ROW())</formula>
    </cfRule>
  </conditionalFormatting>
  <conditionalFormatting sqref="F127">
    <cfRule type="expression" dxfId="13690" priority="1277">
      <formula>ISEVEN(ROW())</formula>
    </cfRule>
  </conditionalFormatting>
  <conditionalFormatting sqref="B127 D127:E127">
    <cfRule type="expression" dxfId="13689" priority="1278">
      <formula>ISEVEN(ROW())</formula>
    </cfRule>
  </conditionalFormatting>
  <conditionalFormatting sqref="B126 D126:F126">
    <cfRule type="expression" dxfId="13688" priority="1279">
      <formula>ISEVEN(ROW())</formula>
    </cfRule>
  </conditionalFormatting>
  <conditionalFormatting sqref="B127 D127:F127">
    <cfRule type="expression" dxfId="13687" priority="1280">
      <formula>ISEVEN(ROW())</formula>
    </cfRule>
  </conditionalFormatting>
  <conditionalFormatting sqref="F126">
    <cfRule type="expression" dxfId="13686" priority="1281">
      <formula>ISEVEN(ROW())</formula>
    </cfRule>
  </conditionalFormatting>
  <conditionalFormatting sqref="B126 D126:E126">
    <cfRule type="expression" dxfId="13685" priority="1282">
      <formula>ISEVEN(ROW())</formula>
    </cfRule>
  </conditionalFormatting>
  <conditionalFormatting sqref="B126 D126:F126">
    <cfRule type="expression" dxfId="13684" priority="1283">
      <formula>ISEVEN(ROW())</formula>
    </cfRule>
  </conditionalFormatting>
  <conditionalFormatting sqref="B127 D127:F127">
    <cfRule type="expression" dxfId="13683" priority="1284">
      <formula>ISEVEN(ROW())</formula>
    </cfRule>
  </conditionalFormatting>
  <conditionalFormatting sqref="F127">
    <cfRule type="expression" dxfId="13682" priority="1285">
      <formula>ISEVEN(ROW())</formula>
    </cfRule>
  </conditionalFormatting>
  <conditionalFormatting sqref="B127 D127:E127">
    <cfRule type="expression" dxfId="13681" priority="1286">
      <formula>ISEVEN(ROW())</formula>
    </cfRule>
  </conditionalFormatting>
  <conditionalFormatting sqref="B126 D126:F126">
    <cfRule type="expression" dxfId="13680" priority="1287">
      <formula>ISEVEN(ROW())</formula>
    </cfRule>
  </conditionalFormatting>
  <conditionalFormatting sqref="B127 D127:F127">
    <cfRule type="expression" dxfId="13679" priority="1288">
      <formula>ISEVEN(ROW())</formula>
    </cfRule>
  </conditionalFormatting>
  <conditionalFormatting sqref="F126">
    <cfRule type="expression" dxfId="13678" priority="1289">
      <formula>ISEVEN(ROW())</formula>
    </cfRule>
  </conditionalFormatting>
  <conditionalFormatting sqref="B126 D126:E126">
    <cfRule type="expression" dxfId="13677" priority="1290">
      <formula>ISEVEN(ROW())</formula>
    </cfRule>
  </conditionalFormatting>
  <conditionalFormatting sqref="B127 D127:F127">
    <cfRule type="expression" dxfId="13676" priority="1291">
      <formula>ISEVEN(ROW())</formula>
    </cfRule>
  </conditionalFormatting>
  <conditionalFormatting sqref="B126 D126:F126">
    <cfRule type="expression" dxfId="13675" priority="1292">
      <formula>ISEVEN(ROW())</formula>
    </cfRule>
  </conditionalFormatting>
  <conditionalFormatting sqref="F127">
    <cfRule type="expression" dxfId="13674" priority="1293">
      <formula>ISEVEN(ROW())</formula>
    </cfRule>
  </conditionalFormatting>
  <conditionalFormatting sqref="B127 D127:E127">
    <cfRule type="expression" dxfId="13673" priority="1294">
      <formula>ISEVEN(ROW())</formula>
    </cfRule>
  </conditionalFormatting>
  <conditionalFormatting sqref="B126 D126:F126">
    <cfRule type="expression" dxfId="13672" priority="1295">
      <formula>ISEVEN(ROW())</formula>
    </cfRule>
  </conditionalFormatting>
  <conditionalFormatting sqref="B127 D127:F127">
    <cfRule type="expression" dxfId="13671" priority="1296">
      <formula>ISEVEN(ROW())</formula>
    </cfRule>
  </conditionalFormatting>
  <conditionalFormatting sqref="F126">
    <cfRule type="expression" dxfId="13670" priority="1297">
      <formula>ISEVEN(ROW())</formula>
    </cfRule>
  </conditionalFormatting>
  <conditionalFormatting sqref="B126 D126:E126">
    <cfRule type="expression" dxfId="13669" priority="1298">
      <formula>ISEVEN(ROW())</formula>
    </cfRule>
  </conditionalFormatting>
  <conditionalFormatting sqref="F127">
    <cfRule type="expression" dxfId="13668" priority="1299">
      <formula>ISEVEN(ROW())</formula>
    </cfRule>
  </conditionalFormatting>
  <conditionalFormatting sqref="B127 D127:E127">
    <cfRule type="expression" dxfId="13667" priority="1300">
      <formula>ISEVEN(ROW())</formula>
    </cfRule>
  </conditionalFormatting>
  <conditionalFormatting sqref="B126 D126:F126">
    <cfRule type="expression" dxfId="13666" priority="1301">
      <formula>ISEVEN(ROW())</formula>
    </cfRule>
  </conditionalFormatting>
  <conditionalFormatting sqref="B127 D127:F127">
    <cfRule type="expression" dxfId="13665" priority="1302">
      <formula>ISEVEN(ROW())</formula>
    </cfRule>
  </conditionalFormatting>
  <conditionalFormatting sqref="F126">
    <cfRule type="expression" dxfId="13664" priority="1303">
      <formula>ISEVEN(ROW())</formula>
    </cfRule>
  </conditionalFormatting>
  <conditionalFormatting sqref="B126 D126:E126">
    <cfRule type="expression" dxfId="13663" priority="1304">
      <formula>ISEVEN(ROW())</formula>
    </cfRule>
  </conditionalFormatting>
  <conditionalFormatting sqref="B126 D126:F126">
    <cfRule type="expression" dxfId="13662" priority="1305">
      <formula>ISEVEN(ROW())</formula>
    </cfRule>
  </conditionalFormatting>
  <conditionalFormatting sqref="B127 D127:F127">
    <cfRule type="expression" dxfId="13661" priority="1306">
      <formula>ISEVEN(ROW())</formula>
    </cfRule>
  </conditionalFormatting>
  <conditionalFormatting sqref="F127">
    <cfRule type="expression" dxfId="13660" priority="1307">
      <formula>ISEVEN(ROW())</formula>
    </cfRule>
  </conditionalFormatting>
  <conditionalFormatting sqref="B127 D127:E127">
    <cfRule type="expression" dxfId="13659" priority="1308">
      <formula>ISEVEN(ROW())</formula>
    </cfRule>
  </conditionalFormatting>
  <conditionalFormatting sqref="B126 D126:F126">
    <cfRule type="expression" dxfId="13658" priority="1309">
      <formula>ISEVEN(ROW())</formula>
    </cfRule>
  </conditionalFormatting>
  <conditionalFormatting sqref="F126">
    <cfRule type="expression" dxfId="13657" priority="1310">
      <formula>ISEVEN(ROW())</formula>
    </cfRule>
  </conditionalFormatting>
  <conditionalFormatting sqref="B126 D126:E126">
    <cfRule type="expression" dxfId="13656" priority="1311">
      <formula>ISEVEN(ROW())</formula>
    </cfRule>
  </conditionalFormatting>
  <conditionalFormatting sqref="B126 D126:F126">
    <cfRule type="expression" dxfId="13655" priority="1312">
      <formula>ISEVEN(ROW())</formula>
    </cfRule>
  </conditionalFormatting>
  <conditionalFormatting sqref="B127 D127:F127">
    <cfRule type="expression" dxfId="13654" priority="1313">
      <formula>ISEVEN(ROW())</formula>
    </cfRule>
  </conditionalFormatting>
  <conditionalFormatting sqref="F127">
    <cfRule type="expression" dxfId="13653" priority="1314">
      <formula>ISEVEN(ROW())</formula>
    </cfRule>
  </conditionalFormatting>
  <conditionalFormatting sqref="B127 D127:E127">
    <cfRule type="expression" dxfId="13652" priority="1315">
      <formula>ISEVEN(ROW())</formula>
    </cfRule>
  </conditionalFormatting>
  <conditionalFormatting sqref="B126 D126:F126">
    <cfRule type="expression" dxfId="13651" priority="1316">
      <formula>ISEVEN(ROW())</formula>
    </cfRule>
  </conditionalFormatting>
  <conditionalFormatting sqref="B127 D127:F127">
    <cfRule type="expression" dxfId="13650" priority="1317">
      <formula>ISEVEN(ROW())</formula>
    </cfRule>
  </conditionalFormatting>
  <conditionalFormatting sqref="F126">
    <cfRule type="expression" dxfId="13649" priority="1318">
      <formula>ISEVEN(ROW())</formula>
    </cfRule>
  </conditionalFormatting>
  <conditionalFormatting sqref="B126 D126:E126">
    <cfRule type="expression" dxfId="13648" priority="1319">
      <formula>ISEVEN(ROW())</formula>
    </cfRule>
  </conditionalFormatting>
  <conditionalFormatting sqref="B128 D128:F128">
    <cfRule type="expression" dxfId="13647" priority="1320">
      <formula>ISEVEN(ROW())</formula>
    </cfRule>
  </conditionalFormatting>
  <conditionalFormatting sqref="B131 D131:F131">
    <cfRule type="expression" dxfId="13646" priority="1321">
      <formula>ISEVEN(ROW())</formula>
    </cfRule>
  </conditionalFormatting>
  <conditionalFormatting sqref="F130">
    <cfRule type="expression" dxfId="13645" priority="1322">
      <formula>ISEVEN(ROW())</formula>
    </cfRule>
  </conditionalFormatting>
  <conditionalFormatting sqref="B130 D130:E130">
    <cfRule type="expression" dxfId="13644" priority="1323">
      <formula>ISEVEN(ROW())</formula>
    </cfRule>
  </conditionalFormatting>
  <conditionalFormatting sqref="B129 D129:F129">
    <cfRule type="expression" dxfId="13643" priority="1324">
      <formula>ISEVEN(ROW())</formula>
    </cfRule>
  </conditionalFormatting>
  <conditionalFormatting sqref="B134 D134:F134">
    <cfRule type="expression" dxfId="13642" priority="1325">
      <formula>ISEVEN(ROW())</formula>
    </cfRule>
  </conditionalFormatting>
  <conditionalFormatting sqref="F133">
    <cfRule type="expression" dxfId="13641" priority="1326">
      <formula>ISEVEN(ROW())</formula>
    </cfRule>
  </conditionalFormatting>
  <conditionalFormatting sqref="B133 D133:E133">
    <cfRule type="expression" dxfId="13640" priority="1327">
      <formula>ISEVEN(ROW())</formula>
    </cfRule>
  </conditionalFormatting>
  <conditionalFormatting sqref="B132 D132:F132">
    <cfRule type="expression" dxfId="13639" priority="1328">
      <formula>ISEVEN(ROW())</formula>
    </cfRule>
  </conditionalFormatting>
  <conditionalFormatting sqref="F136">
    <cfRule type="expression" dxfId="13638" priority="1329">
      <formula>ISEVEN(ROW())</formula>
    </cfRule>
  </conditionalFormatting>
  <conditionalFormatting sqref="B136 D136:E136">
    <cfRule type="expression" dxfId="13637" priority="1330">
      <formula>ISEVEN(ROW())</formula>
    </cfRule>
  </conditionalFormatting>
  <conditionalFormatting sqref="B135 D135:F135">
    <cfRule type="expression" dxfId="13636" priority="1331">
      <formula>ISEVEN(ROW())</formula>
    </cfRule>
  </conditionalFormatting>
  <conditionalFormatting sqref="B130 D130:F130">
    <cfRule type="expression" dxfId="13635" priority="1332">
      <formula>ISEVEN(ROW())</formula>
    </cfRule>
  </conditionalFormatting>
  <conditionalFormatting sqref="F129">
    <cfRule type="expression" dxfId="13634" priority="1333">
      <formula>ISEVEN(ROW())</formula>
    </cfRule>
  </conditionalFormatting>
  <conditionalFormatting sqref="B129 D129:E129">
    <cfRule type="expression" dxfId="13633" priority="1334">
      <formula>ISEVEN(ROW())</formula>
    </cfRule>
  </conditionalFormatting>
  <conditionalFormatting sqref="B128 D128:F128">
    <cfRule type="expression" dxfId="13632" priority="1335">
      <formula>ISEVEN(ROW())</formula>
    </cfRule>
  </conditionalFormatting>
  <conditionalFormatting sqref="B133 D133:F133">
    <cfRule type="expression" dxfId="13631" priority="1336">
      <formula>ISEVEN(ROW())</formula>
    </cfRule>
  </conditionalFormatting>
  <conditionalFormatting sqref="F132">
    <cfRule type="expression" dxfId="13630" priority="1337">
      <formula>ISEVEN(ROW())</formula>
    </cfRule>
  </conditionalFormatting>
  <conditionalFormatting sqref="B132 D132:E132">
    <cfRule type="expression" dxfId="13629" priority="1338">
      <formula>ISEVEN(ROW())</formula>
    </cfRule>
  </conditionalFormatting>
  <conditionalFormatting sqref="B131 D131:F131">
    <cfRule type="expression" dxfId="13628" priority="1339">
      <formula>ISEVEN(ROW())</formula>
    </cfRule>
  </conditionalFormatting>
  <conditionalFormatting sqref="B136 D136:F136">
    <cfRule type="expression" dxfId="13627" priority="1340">
      <formula>ISEVEN(ROW())</formula>
    </cfRule>
  </conditionalFormatting>
  <conditionalFormatting sqref="F135">
    <cfRule type="expression" dxfId="13626" priority="1341">
      <formula>ISEVEN(ROW())</formula>
    </cfRule>
  </conditionalFormatting>
  <conditionalFormatting sqref="B135 D135:E135">
    <cfRule type="expression" dxfId="13625" priority="1342">
      <formula>ISEVEN(ROW())</formula>
    </cfRule>
  </conditionalFormatting>
  <conditionalFormatting sqref="B134 D134:F134">
    <cfRule type="expression" dxfId="13624" priority="1343">
      <formula>ISEVEN(ROW())</formula>
    </cfRule>
  </conditionalFormatting>
  <conditionalFormatting sqref="B129 D129:F129">
    <cfRule type="expression" dxfId="13623" priority="1344">
      <formula>ISEVEN(ROW())</formula>
    </cfRule>
  </conditionalFormatting>
  <conditionalFormatting sqref="F128">
    <cfRule type="expression" dxfId="13622" priority="1345">
      <formula>ISEVEN(ROW())</formula>
    </cfRule>
  </conditionalFormatting>
  <conditionalFormatting sqref="B128 D128:E128">
    <cfRule type="expression" dxfId="13621" priority="1346">
      <formula>ISEVEN(ROW())</formula>
    </cfRule>
  </conditionalFormatting>
  <conditionalFormatting sqref="B132 D132:F132">
    <cfRule type="expression" dxfId="13620" priority="1347">
      <formula>ISEVEN(ROW())</formula>
    </cfRule>
  </conditionalFormatting>
  <conditionalFormatting sqref="F131">
    <cfRule type="expression" dxfId="13619" priority="1348">
      <formula>ISEVEN(ROW())</formula>
    </cfRule>
  </conditionalFormatting>
  <conditionalFormatting sqref="B131 D131:E131">
    <cfRule type="expression" dxfId="13618" priority="1349">
      <formula>ISEVEN(ROW())</formula>
    </cfRule>
  </conditionalFormatting>
  <conditionalFormatting sqref="B130 D130:F130">
    <cfRule type="expression" dxfId="13617" priority="1350">
      <formula>ISEVEN(ROW())</formula>
    </cfRule>
  </conditionalFormatting>
  <conditionalFormatting sqref="B135 D135:F135">
    <cfRule type="expression" dxfId="13616" priority="1351">
      <formula>ISEVEN(ROW())</formula>
    </cfRule>
  </conditionalFormatting>
  <conditionalFormatting sqref="F134">
    <cfRule type="expression" dxfId="13615" priority="1352">
      <formula>ISEVEN(ROW())</formula>
    </cfRule>
  </conditionalFormatting>
  <conditionalFormatting sqref="B134 D134:E134">
    <cfRule type="expression" dxfId="13614" priority="1353">
      <formula>ISEVEN(ROW())</formula>
    </cfRule>
  </conditionalFormatting>
  <conditionalFormatting sqref="B133 D133:F133">
    <cfRule type="expression" dxfId="13613" priority="1354">
      <formula>ISEVEN(ROW())</formula>
    </cfRule>
  </conditionalFormatting>
  <conditionalFormatting sqref="B136 D136:F136">
    <cfRule type="expression" dxfId="13612" priority="1355">
      <formula>ISEVEN(ROW())</formula>
    </cfRule>
  </conditionalFormatting>
  <conditionalFormatting sqref="B128 D128:F128">
    <cfRule type="expression" dxfId="13611" priority="1356">
      <formula>ISEVEN(ROW())</formula>
    </cfRule>
  </conditionalFormatting>
  <conditionalFormatting sqref="B131 D131:F131">
    <cfRule type="expression" dxfId="13610" priority="1357">
      <formula>ISEVEN(ROW())</formula>
    </cfRule>
  </conditionalFormatting>
  <conditionalFormatting sqref="F130">
    <cfRule type="expression" dxfId="13609" priority="1358">
      <formula>ISEVEN(ROW())</formula>
    </cfRule>
  </conditionalFormatting>
  <conditionalFormatting sqref="B130 D130:E130">
    <cfRule type="expression" dxfId="13608" priority="1359">
      <formula>ISEVEN(ROW())</formula>
    </cfRule>
  </conditionalFormatting>
  <conditionalFormatting sqref="B129 D129:F129">
    <cfRule type="expression" dxfId="13607" priority="1360">
      <formula>ISEVEN(ROW())</formula>
    </cfRule>
  </conditionalFormatting>
  <conditionalFormatting sqref="B134 D134:F134">
    <cfRule type="expression" dxfId="13606" priority="1361">
      <formula>ISEVEN(ROW())</formula>
    </cfRule>
  </conditionalFormatting>
  <conditionalFormatting sqref="F133">
    <cfRule type="expression" dxfId="13605" priority="1362">
      <formula>ISEVEN(ROW())</formula>
    </cfRule>
  </conditionalFormatting>
  <conditionalFormatting sqref="B133 D133:E133">
    <cfRule type="expression" dxfId="13604" priority="1363">
      <formula>ISEVEN(ROW())</formula>
    </cfRule>
  </conditionalFormatting>
  <conditionalFormatting sqref="B132 D132:F132">
    <cfRule type="expression" dxfId="13603" priority="1364">
      <formula>ISEVEN(ROW())</formula>
    </cfRule>
  </conditionalFormatting>
  <conditionalFormatting sqref="F136">
    <cfRule type="expression" dxfId="13602" priority="1365">
      <formula>ISEVEN(ROW())</formula>
    </cfRule>
  </conditionalFormatting>
  <conditionalFormatting sqref="B136 D136:E136">
    <cfRule type="expression" dxfId="13601" priority="1366">
      <formula>ISEVEN(ROW())</formula>
    </cfRule>
  </conditionalFormatting>
  <conditionalFormatting sqref="B135 D135:F135">
    <cfRule type="expression" dxfId="13600" priority="1367">
      <formula>ISEVEN(ROW())</formula>
    </cfRule>
  </conditionalFormatting>
  <conditionalFormatting sqref="B130 D130:F130">
    <cfRule type="expression" dxfId="13599" priority="1368">
      <formula>ISEVEN(ROW())</formula>
    </cfRule>
  </conditionalFormatting>
  <conditionalFormatting sqref="F129">
    <cfRule type="expression" dxfId="13598" priority="1369">
      <formula>ISEVEN(ROW())</formula>
    </cfRule>
  </conditionalFormatting>
  <conditionalFormatting sqref="B129 D129:E129">
    <cfRule type="expression" dxfId="13597" priority="1370">
      <formula>ISEVEN(ROW())</formula>
    </cfRule>
  </conditionalFormatting>
  <conditionalFormatting sqref="B128 D128:F128">
    <cfRule type="expression" dxfId="13596" priority="1371">
      <formula>ISEVEN(ROW())</formula>
    </cfRule>
  </conditionalFormatting>
  <conditionalFormatting sqref="B133 D133:F133">
    <cfRule type="expression" dxfId="13595" priority="1372">
      <formula>ISEVEN(ROW())</formula>
    </cfRule>
  </conditionalFormatting>
  <conditionalFormatting sqref="F132">
    <cfRule type="expression" dxfId="13594" priority="1373">
      <formula>ISEVEN(ROW())</formula>
    </cfRule>
  </conditionalFormatting>
  <conditionalFormatting sqref="B132 D132:E132">
    <cfRule type="expression" dxfId="13593" priority="1374">
      <formula>ISEVEN(ROW())</formula>
    </cfRule>
  </conditionalFormatting>
  <conditionalFormatting sqref="B131 D131:F131">
    <cfRule type="expression" dxfId="13592" priority="1375">
      <formula>ISEVEN(ROW())</formula>
    </cfRule>
  </conditionalFormatting>
  <conditionalFormatting sqref="B136 D136:F136">
    <cfRule type="expression" dxfId="13591" priority="1376">
      <formula>ISEVEN(ROW())</formula>
    </cfRule>
  </conditionalFormatting>
  <conditionalFormatting sqref="F135">
    <cfRule type="expression" dxfId="13590" priority="1377">
      <formula>ISEVEN(ROW())</formula>
    </cfRule>
  </conditionalFormatting>
  <conditionalFormatting sqref="B135 D135:E135">
    <cfRule type="expression" dxfId="13589" priority="1378">
      <formula>ISEVEN(ROW())</formula>
    </cfRule>
  </conditionalFormatting>
  <conditionalFormatting sqref="B134 D134:F134">
    <cfRule type="expression" dxfId="13588" priority="1379">
      <formula>ISEVEN(ROW())</formula>
    </cfRule>
  </conditionalFormatting>
  <conditionalFormatting sqref="B129 D129:F129">
    <cfRule type="expression" dxfId="13587" priority="1380">
      <formula>ISEVEN(ROW())</formula>
    </cfRule>
  </conditionalFormatting>
  <conditionalFormatting sqref="F128">
    <cfRule type="expression" dxfId="13586" priority="1381">
      <formula>ISEVEN(ROW())</formula>
    </cfRule>
  </conditionalFormatting>
  <conditionalFormatting sqref="B128 D128:E128">
    <cfRule type="expression" dxfId="13585" priority="1382">
      <formula>ISEVEN(ROW())</formula>
    </cfRule>
  </conditionalFormatting>
  <conditionalFormatting sqref="B132 D132:F132">
    <cfRule type="expression" dxfId="13584" priority="1383">
      <formula>ISEVEN(ROW())</formula>
    </cfRule>
  </conditionalFormatting>
  <conditionalFormatting sqref="F131">
    <cfRule type="expression" dxfId="13583" priority="1384">
      <formula>ISEVEN(ROW())</formula>
    </cfRule>
  </conditionalFormatting>
  <conditionalFormatting sqref="B131 D131:E131">
    <cfRule type="expression" dxfId="13582" priority="1385">
      <formula>ISEVEN(ROW())</formula>
    </cfRule>
  </conditionalFormatting>
  <conditionalFormatting sqref="B130 D130:F130">
    <cfRule type="expression" dxfId="13581" priority="1386">
      <formula>ISEVEN(ROW())</formula>
    </cfRule>
  </conditionalFormatting>
  <conditionalFormatting sqref="B136 D136:F136">
    <cfRule type="expression" dxfId="13580" priority="1387">
      <formula>ISEVEN(ROW())</formula>
    </cfRule>
  </conditionalFormatting>
  <conditionalFormatting sqref="B135 D135:F135">
    <cfRule type="expression" dxfId="13579" priority="1388">
      <formula>ISEVEN(ROW())</formula>
    </cfRule>
  </conditionalFormatting>
  <conditionalFormatting sqref="F134">
    <cfRule type="expression" dxfId="13578" priority="1389">
      <formula>ISEVEN(ROW())</formula>
    </cfRule>
  </conditionalFormatting>
  <conditionalFormatting sqref="B134 D134:E134">
    <cfRule type="expression" dxfId="13577" priority="1390">
      <formula>ISEVEN(ROW())</formula>
    </cfRule>
  </conditionalFormatting>
  <conditionalFormatting sqref="B133 D133:F133">
    <cfRule type="expression" dxfId="13576" priority="1391">
      <formula>ISEVEN(ROW())</formula>
    </cfRule>
  </conditionalFormatting>
  <conditionalFormatting sqref="B128 D128:F128">
    <cfRule type="expression" dxfId="13575" priority="1392">
      <formula>ISEVEN(ROW())</formula>
    </cfRule>
  </conditionalFormatting>
  <conditionalFormatting sqref="B131 D131:F131">
    <cfRule type="expression" dxfId="13574" priority="1393">
      <formula>ISEVEN(ROW())</formula>
    </cfRule>
  </conditionalFormatting>
  <conditionalFormatting sqref="F130">
    <cfRule type="expression" dxfId="13573" priority="1394">
      <formula>ISEVEN(ROW())</formula>
    </cfRule>
  </conditionalFormatting>
  <conditionalFormatting sqref="B130 D130:E130">
    <cfRule type="expression" dxfId="13572" priority="1395">
      <formula>ISEVEN(ROW())</formula>
    </cfRule>
  </conditionalFormatting>
  <conditionalFormatting sqref="B129 D129:F129">
    <cfRule type="expression" dxfId="13571" priority="1396">
      <formula>ISEVEN(ROW())</formula>
    </cfRule>
  </conditionalFormatting>
  <conditionalFormatting sqref="B134 D134:F134">
    <cfRule type="expression" dxfId="13570" priority="1397">
      <formula>ISEVEN(ROW())</formula>
    </cfRule>
  </conditionalFormatting>
  <conditionalFormatting sqref="F133">
    <cfRule type="expression" dxfId="13569" priority="1398">
      <formula>ISEVEN(ROW())</formula>
    </cfRule>
  </conditionalFormatting>
  <conditionalFormatting sqref="B133 D133:E133">
    <cfRule type="expression" dxfId="13568" priority="1399">
      <formula>ISEVEN(ROW())</formula>
    </cfRule>
  </conditionalFormatting>
  <conditionalFormatting sqref="B132 D132:F132">
    <cfRule type="expression" dxfId="13567" priority="1400">
      <formula>ISEVEN(ROW())</formula>
    </cfRule>
  </conditionalFormatting>
  <conditionalFormatting sqref="F136">
    <cfRule type="expression" dxfId="13566" priority="1401">
      <formula>ISEVEN(ROW())</formula>
    </cfRule>
  </conditionalFormatting>
  <conditionalFormatting sqref="B136 D136:E136">
    <cfRule type="expression" dxfId="13565" priority="1402">
      <formula>ISEVEN(ROW())</formula>
    </cfRule>
  </conditionalFormatting>
  <conditionalFormatting sqref="B135 D135:F135">
    <cfRule type="expression" dxfId="13564" priority="1403">
      <formula>ISEVEN(ROW())</formula>
    </cfRule>
  </conditionalFormatting>
  <conditionalFormatting sqref="B130 D130:F130">
    <cfRule type="expression" dxfId="13563" priority="1404">
      <formula>ISEVEN(ROW())</formula>
    </cfRule>
  </conditionalFormatting>
  <conditionalFormatting sqref="F129">
    <cfRule type="expression" dxfId="13562" priority="1405">
      <formula>ISEVEN(ROW())</formula>
    </cfRule>
  </conditionalFormatting>
  <conditionalFormatting sqref="B129 D129:E129">
    <cfRule type="expression" dxfId="13561" priority="1406">
      <formula>ISEVEN(ROW())</formula>
    </cfRule>
  </conditionalFormatting>
  <conditionalFormatting sqref="B128 D128:F128">
    <cfRule type="expression" dxfId="13560" priority="1407">
      <formula>ISEVEN(ROW())</formula>
    </cfRule>
  </conditionalFormatting>
  <conditionalFormatting sqref="B133 D133:F133">
    <cfRule type="expression" dxfId="13559" priority="1408">
      <formula>ISEVEN(ROW())</formula>
    </cfRule>
  </conditionalFormatting>
  <conditionalFormatting sqref="F132">
    <cfRule type="expression" dxfId="13558" priority="1409">
      <formula>ISEVEN(ROW())</formula>
    </cfRule>
  </conditionalFormatting>
  <conditionalFormatting sqref="B132 D132:E132">
    <cfRule type="expression" dxfId="13557" priority="1410">
      <formula>ISEVEN(ROW())</formula>
    </cfRule>
  </conditionalFormatting>
  <conditionalFormatting sqref="B131 D131:F131">
    <cfRule type="expression" dxfId="13556" priority="1411">
      <formula>ISEVEN(ROW())</formula>
    </cfRule>
  </conditionalFormatting>
  <conditionalFormatting sqref="B136 D136:F136">
    <cfRule type="expression" dxfId="13555" priority="1412">
      <formula>ISEVEN(ROW())</formula>
    </cfRule>
  </conditionalFormatting>
  <conditionalFormatting sqref="F135">
    <cfRule type="expression" dxfId="13554" priority="1413">
      <formula>ISEVEN(ROW())</formula>
    </cfRule>
  </conditionalFormatting>
  <conditionalFormatting sqref="B135 D135:E135">
    <cfRule type="expression" dxfId="13553" priority="1414">
      <formula>ISEVEN(ROW())</formula>
    </cfRule>
  </conditionalFormatting>
  <conditionalFormatting sqref="B134 D134:F134">
    <cfRule type="expression" dxfId="13552" priority="1415">
      <formula>ISEVEN(ROW())</formula>
    </cfRule>
  </conditionalFormatting>
  <conditionalFormatting sqref="B128 D128:F128">
    <cfRule type="expression" dxfId="13551" priority="1416">
      <formula>ISEVEN(ROW())</formula>
    </cfRule>
  </conditionalFormatting>
  <conditionalFormatting sqref="B131 D131:F131">
    <cfRule type="expression" dxfId="13550" priority="1417">
      <formula>ISEVEN(ROW())</formula>
    </cfRule>
  </conditionalFormatting>
  <conditionalFormatting sqref="F130">
    <cfRule type="expression" dxfId="13549" priority="1418">
      <formula>ISEVEN(ROW())</formula>
    </cfRule>
  </conditionalFormatting>
  <conditionalFormatting sqref="B130 D130:E130">
    <cfRule type="expression" dxfId="13548" priority="1419">
      <formula>ISEVEN(ROW())</formula>
    </cfRule>
  </conditionalFormatting>
  <conditionalFormatting sqref="B129 D129:F129">
    <cfRule type="expression" dxfId="13547" priority="1420">
      <formula>ISEVEN(ROW())</formula>
    </cfRule>
  </conditionalFormatting>
  <conditionalFormatting sqref="B134 D134:F134">
    <cfRule type="expression" dxfId="13546" priority="1421">
      <formula>ISEVEN(ROW())</formula>
    </cfRule>
  </conditionalFormatting>
  <conditionalFormatting sqref="F133">
    <cfRule type="expression" dxfId="13545" priority="1422">
      <formula>ISEVEN(ROW())</formula>
    </cfRule>
  </conditionalFormatting>
  <conditionalFormatting sqref="B133 D133:E133">
    <cfRule type="expression" dxfId="13544" priority="1423">
      <formula>ISEVEN(ROW())</formula>
    </cfRule>
  </conditionalFormatting>
  <conditionalFormatting sqref="B132 D132:F132">
    <cfRule type="expression" dxfId="13543" priority="1424">
      <formula>ISEVEN(ROW())</formula>
    </cfRule>
  </conditionalFormatting>
  <conditionalFormatting sqref="F136">
    <cfRule type="expression" dxfId="13542" priority="1425">
      <formula>ISEVEN(ROW())</formula>
    </cfRule>
  </conditionalFormatting>
  <conditionalFormatting sqref="B136 D136:E136">
    <cfRule type="expression" dxfId="13541" priority="1426">
      <formula>ISEVEN(ROW())</formula>
    </cfRule>
  </conditionalFormatting>
  <conditionalFormatting sqref="B135 D135:F135">
    <cfRule type="expression" dxfId="13540" priority="1427">
      <formula>ISEVEN(ROW())</formula>
    </cfRule>
  </conditionalFormatting>
  <conditionalFormatting sqref="B130 D130:F130">
    <cfRule type="expression" dxfId="13539" priority="1428">
      <formula>ISEVEN(ROW())</formula>
    </cfRule>
  </conditionalFormatting>
  <conditionalFormatting sqref="F129">
    <cfRule type="expression" dxfId="13538" priority="1429">
      <formula>ISEVEN(ROW())</formula>
    </cfRule>
  </conditionalFormatting>
  <conditionalFormatting sqref="B129 D129:E129">
    <cfRule type="expression" dxfId="13537" priority="1430">
      <formula>ISEVEN(ROW())</formula>
    </cfRule>
  </conditionalFormatting>
  <conditionalFormatting sqref="B128 D128:F128">
    <cfRule type="expression" dxfId="13536" priority="1431">
      <formula>ISEVEN(ROW())</formula>
    </cfRule>
  </conditionalFormatting>
  <conditionalFormatting sqref="B133 D133:F133">
    <cfRule type="expression" dxfId="13535" priority="1432">
      <formula>ISEVEN(ROW())</formula>
    </cfRule>
  </conditionalFormatting>
  <conditionalFormatting sqref="F132">
    <cfRule type="expression" dxfId="13534" priority="1433">
      <formula>ISEVEN(ROW())</formula>
    </cfRule>
  </conditionalFormatting>
  <conditionalFormatting sqref="B132 D132:E132">
    <cfRule type="expression" dxfId="13533" priority="1434">
      <formula>ISEVEN(ROW())</formula>
    </cfRule>
  </conditionalFormatting>
  <conditionalFormatting sqref="B131 D131:F131">
    <cfRule type="expression" dxfId="13532" priority="1435">
      <formula>ISEVEN(ROW())</formula>
    </cfRule>
  </conditionalFormatting>
  <conditionalFormatting sqref="B136 D136:F136">
    <cfRule type="expression" dxfId="13531" priority="1436">
      <formula>ISEVEN(ROW())</formula>
    </cfRule>
  </conditionalFormatting>
  <conditionalFormatting sqref="F135">
    <cfRule type="expression" dxfId="13530" priority="1437">
      <formula>ISEVEN(ROW())</formula>
    </cfRule>
  </conditionalFormatting>
  <conditionalFormatting sqref="B135 D135:E135">
    <cfRule type="expression" dxfId="13529" priority="1438">
      <formula>ISEVEN(ROW())</formula>
    </cfRule>
  </conditionalFormatting>
  <conditionalFormatting sqref="B134 D134:F134">
    <cfRule type="expression" dxfId="13528" priority="1439">
      <formula>ISEVEN(ROW())</formula>
    </cfRule>
  </conditionalFormatting>
  <conditionalFormatting sqref="B129 D129:F129">
    <cfRule type="expression" dxfId="13527" priority="1440">
      <formula>ISEVEN(ROW())</formula>
    </cfRule>
  </conditionalFormatting>
  <conditionalFormatting sqref="F128">
    <cfRule type="expression" dxfId="13526" priority="1441">
      <formula>ISEVEN(ROW())</formula>
    </cfRule>
  </conditionalFormatting>
  <conditionalFormatting sqref="B128 D128:E128">
    <cfRule type="expression" dxfId="13525" priority="1442">
      <formula>ISEVEN(ROW())</formula>
    </cfRule>
  </conditionalFormatting>
  <conditionalFormatting sqref="B132 D132:F132">
    <cfRule type="expression" dxfId="13524" priority="1443">
      <formula>ISEVEN(ROW())</formula>
    </cfRule>
  </conditionalFormatting>
  <conditionalFormatting sqref="F131">
    <cfRule type="expression" dxfId="13523" priority="1444">
      <formula>ISEVEN(ROW())</formula>
    </cfRule>
  </conditionalFormatting>
  <conditionalFormatting sqref="B131 D131:E131">
    <cfRule type="expression" dxfId="13522" priority="1445">
      <formula>ISEVEN(ROW())</formula>
    </cfRule>
  </conditionalFormatting>
  <conditionalFormatting sqref="B130 D130:F130">
    <cfRule type="expression" dxfId="13521" priority="1446">
      <formula>ISEVEN(ROW())</formula>
    </cfRule>
  </conditionalFormatting>
  <conditionalFormatting sqref="B135 D135:F135">
    <cfRule type="expression" dxfId="13520" priority="1447">
      <formula>ISEVEN(ROW())</formula>
    </cfRule>
  </conditionalFormatting>
  <conditionalFormatting sqref="F134">
    <cfRule type="expression" dxfId="13519" priority="1448">
      <formula>ISEVEN(ROW())</formula>
    </cfRule>
  </conditionalFormatting>
  <conditionalFormatting sqref="B134 D134:E134">
    <cfRule type="expression" dxfId="13518" priority="1449">
      <formula>ISEVEN(ROW())</formula>
    </cfRule>
  </conditionalFormatting>
  <conditionalFormatting sqref="B133 D133:F133">
    <cfRule type="expression" dxfId="13517" priority="1450">
      <formula>ISEVEN(ROW())</formula>
    </cfRule>
  </conditionalFormatting>
  <conditionalFormatting sqref="B136 D136:F136">
    <cfRule type="expression" dxfId="13516" priority="1451">
      <formula>ISEVEN(ROW())</formula>
    </cfRule>
  </conditionalFormatting>
  <conditionalFormatting sqref="B128 D128:F128">
    <cfRule type="expression" dxfId="13515" priority="1452">
      <formula>ISEVEN(ROW())</formula>
    </cfRule>
  </conditionalFormatting>
  <conditionalFormatting sqref="B131 D131:F131">
    <cfRule type="expression" dxfId="13514" priority="1453">
      <formula>ISEVEN(ROW())</formula>
    </cfRule>
  </conditionalFormatting>
  <conditionalFormatting sqref="F130">
    <cfRule type="expression" dxfId="13513" priority="1454">
      <formula>ISEVEN(ROW())</formula>
    </cfRule>
  </conditionalFormatting>
  <conditionalFormatting sqref="B130 D130:E130">
    <cfRule type="expression" dxfId="13512" priority="1455">
      <formula>ISEVEN(ROW())</formula>
    </cfRule>
  </conditionalFormatting>
  <conditionalFormatting sqref="B129 D129:F129">
    <cfRule type="expression" dxfId="13511" priority="1456">
      <formula>ISEVEN(ROW())</formula>
    </cfRule>
  </conditionalFormatting>
  <conditionalFormatting sqref="B134 D134:F134">
    <cfRule type="expression" dxfId="13510" priority="1457">
      <formula>ISEVEN(ROW())</formula>
    </cfRule>
  </conditionalFormatting>
  <conditionalFormatting sqref="F133">
    <cfRule type="expression" dxfId="13509" priority="1458">
      <formula>ISEVEN(ROW())</formula>
    </cfRule>
  </conditionalFormatting>
  <conditionalFormatting sqref="B133 D133:E133">
    <cfRule type="expression" dxfId="13508" priority="1459">
      <formula>ISEVEN(ROW())</formula>
    </cfRule>
  </conditionalFormatting>
  <conditionalFormatting sqref="B132 D132:F132">
    <cfRule type="expression" dxfId="13507" priority="1460">
      <formula>ISEVEN(ROW())</formula>
    </cfRule>
  </conditionalFormatting>
  <conditionalFormatting sqref="F136">
    <cfRule type="expression" dxfId="13506" priority="1461">
      <formula>ISEVEN(ROW())</formula>
    </cfRule>
  </conditionalFormatting>
  <conditionalFormatting sqref="B136 D136:E136">
    <cfRule type="expression" dxfId="13505" priority="1462">
      <formula>ISEVEN(ROW())</formula>
    </cfRule>
  </conditionalFormatting>
  <conditionalFormatting sqref="B135 D135:F135">
    <cfRule type="expression" dxfId="13504" priority="1463">
      <formula>ISEVEN(ROW())</formula>
    </cfRule>
  </conditionalFormatting>
  <conditionalFormatting sqref="B130 D130:F130">
    <cfRule type="expression" dxfId="13503" priority="1464">
      <formula>ISEVEN(ROW())</formula>
    </cfRule>
  </conditionalFormatting>
  <conditionalFormatting sqref="F129">
    <cfRule type="expression" dxfId="13502" priority="1465">
      <formula>ISEVEN(ROW())</formula>
    </cfRule>
  </conditionalFormatting>
  <conditionalFormatting sqref="B129 D129:E129">
    <cfRule type="expression" dxfId="13501" priority="1466">
      <formula>ISEVEN(ROW())</formula>
    </cfRule>
  </conditionalFormatting>
  <conditionalFormatting sqref="B128 D128:F128">
    <cfRule type="expression" dxfId="13500" priority="1467">
      <formula>ISEVEN(ROW())</formula>
    </cfRule>
  </conditionalFormatting>
  <conditionalFormatting sqref="B133 D133:F133">
    <cfRule type="expression" dxfId="13499" priority="1468">
      <formula>ISEVEN(ROW())</formula>
    </cfRule>
  </conditionalFormatting>
  <conditionalFormatting sqref="F132">
    <cfRule type="expression" dxfId="13498" priority="1469">
      <formula>ISEVEN(ROW())</formula>
    </cfRule>
  </conditionalFormatting>
  <conditionalFormatting sqref="B132 D132:E132">
    <cfRule type="expression" dxfId="13497" priority="1470">
      <formula>ISEVEN(ROW())</formula>
    </cfRule>
  </conditionalFormatting>
  <conditionalFormatting sqref="B131 D131:F131">
    <cfRule type="expression" dxfId="13496" priority="1471">
      <formula>ISEVEN(ROW())</formula>
    </cfRule>
  </conditionalFormatting>
  <conditionalFormatting sqref="F135">
    <cfRule type="expression" dxfId="13495" priority="1472">
      <formula>ISEVEN(ROW())</formula>
    </cfRule>
  </conditionalFormatting>
  <conditionalFormatting sqref="B135 D135:E135">
    <cfRule type="expression" dxfId="13494" priority="1473">
      <formula>ISEVEN(ROW())</formula>
    </cfRule>
  </conditionalFormatting>
  <conditionalFormatting sqref="B134 D134:F134">
    <cfRule type="expression" dxfId="13493" priority="1474">
      <formula>ISEVEN(ROW())</formula>
    </cfRule>
  </conditionalFormatting>
  <conditionalFormatting sqref="B129 D129:F129">
    <cfRule type="expression" dxfId="13492" priority="1475">
      <formula>ISEVEN(ROW())</formula>
    </cfRule>
  </conditionalFormatting>
  <conditionalFormatting sqref="F128">
    <cfRule type="expression" dxfId="13491" priority="1476">
      <formula>ISEVEN(ROW())</formula>
    </cfRule>
  </conditionalFormatting>
  <conditionalFormatting sqref="B128 D128:E128">
    <cfRule type="expression" dxfId="13490" priority="1477">
      <formula>ISEVEN(ROW())</formula>
    </cfRule>
  </conditionalFormatting>
  <conditionalFormatting sqref="B132 D132:F132">
    <cfRule type="expression" dxfId="13489" priority="1478">
      <formula>ISEVEN(ROW())</formula>
    </cfRule>
  </conditionalFormatting>
  <conditionalFormatting sqref="F131">
    <cfRule type="expression" dxfId="13488" priority="1479">
      <formula>ISEVEN(ROW())</formula>
    </cfRule>
  </conditionalFormatting>
  <conditionalFormatting sqref="B131 D131:E131">
    <cfRule type="expression" dxfId="13487" priority="1480">
      <formula>ISEVEN(ROW())</formula>
    </cfRule>
  </conditionalFormatting>
  <conditionalFormatting sqref="B130 D130:F130">
    <cfRule type="expression" dxfId="13486" priority="1481">
      <formula>ISEVEN(ROW())</formula>
    </cfRule>
  </conditionalFormatting>
  <conditionalFormatting sqref="B135 D135:F135">
    <cfRule type="expression" dxfId="13485" priority="1482">
      <formula>ISEVEN(ROW())</formula>
    </cfRule>
  </conditionalFormatting>
  <conditionalFormatting sqref="F134">
    <cfRule type="expression" dxfId="13484" priority="1483">
      <formula>ISEVEN(ROW())</formula>
    </cfRule>
  </conditionalFormatting>
  <conditionalFormatting sqref="B134 D134:E134">
    <cfRule type="expression" dxfId="13483" priority="1484">
      <formula>ISEVEN(ROW())</formula>
    </cfRule>
  </conditionalFormatting>
  <conditionalFormatting sqref="B133 D133:F133">
    <cfRule type="expression" dxfId="13482" priority="1485">
      <formula>ISEVEN(ROW())</formula>
    </cfRule>
  </conditionalFormatting>
  <conditionalFormatting sqref="B136 D136:F136">
    <cfRule type="expression" dxfId="13481" priority="1486">
      <formula>ISEVEN(ROW())</formula>
    </cfRule>
  </conditionalFormatting>
  <conditionalFormatting sqref="B128 D128:F128">
    <cfRule type="expression" dxfId="13480" priority="1487">
      <formula>ISEVEN(ROW())</formula>
    </cfRule>
  </conditionalFormatting>
  <conditionalFormatting sqref="B131 D131:F131">
    <cfRule type="expression" dxfId="13479" priority="1488">
      <formula>ISEVEN(ROW())</formula>
    </cfRule>
  </conditionalFormatting>
  <conditionalFormatting sqref="F130">
    <cfRule type="expression" dxfId="13478" priority="1489">
      <formula>ISEVEN(ROW())</formula>
    </cfRule>
  </conditionalFormatting>
  <conditionalFormatting sqref="B130 D130:E130">
    <cfRule type="expression" dxfId="13477" priority="1490">
      <formula>ISEVEN(ROW())</formula>
    </cfRule>
  </conditionalFormatting>
  <conditionalFormatting sqref="B129 D129:F129">
    <cfRule type="expression" dxfId="13476" priority="1491">
      <formula>ISEVEN(ROW())</formula>
    </cfRule>
  </conditionalFormatting>
  <conditionalFormatting sqref="B134 D134:F134">
    <cfRule type="expression" dxfId="13475" priority="1492">
      <formula>ISEVEN(ROW())</formula>
    </cfRule>
  </conditionalFormatting>
  <conditionalFormatting sqref="F133">
    <cfRule type="expression" dxfId="13474" priority="1493">
      <formula>ISEVEN(ROW())</formula>
    </cfRule>
  </conditionalFormatting>
  <conditionalFormatting sqref="B133 D133:E133">
    <cfRule type="expression" dxfId="13473" priority="1494">
      <formula>ISEVEN(ROW())</formula>
    </cfRule>
  </conditionalFormatting>
  <conditionalFormatting sqref="B132 D132:F132">
    <cfRule type="expression" dxfId="13472" priority="1495">
      <formula>ISEVEN(ROW())</formula>
    </cfRule>
  </conditionalFormatting>
  <conditionalFormatting sqref="F136">
    <cfRule type="expression" dxfId="13471" priority="1496">
      <formula>ISEVEN(ROW())</formula>
    </cfRule>
  </conditionalFormatting>
  <conditionalFormatting sqref="B136 D136:E136">
    <cfRule type="expression" dxfId="13470" priority="1497">
      <formula>ISEVEN(ROW())</formula>
    </cfRule>
  </conditionalFormatting>
  <conditionalFormatting sqref="B135 D135:F135">
    <cfRule type="expression" dxfId="13469" priority="1498">
      <formula>ISEVEN(ROW())</formula>
    </cfRule>
  </conditionalFormatting>
  <conditionalFormatting sqref="B130 D130:F130">
    <cfRule type="expression" dxfId="13468" priority="1499">
      <formula>ISEVEN(ROW())</formula>
    </cfRule>
  </conditionalFormatting>
  <conditionalFormatting sqref="F129">
    <cfRule type="expression" dxfId="13467" priority="1500">
      <formula>ISEVEN(ROW())</formula>
    </cfRule>
  </conditionalFormatting>
  <conditionalFormatting sqref="B129 D129:E129">
    <cfRule type="expression" dxfId="13466" priority="1501">
      <formula>ISEVEN(ROW())</formula>
    </cfRule>
  </conditionalFormatting>
  <conditionalFormatting sqref="B128 D128:F128">
    <cfRule type="expression" dxfId="13465" priority="1502">
      <formula>ISEVEN(ROW())</formula>
    </cfRule>
  </conditionalFormatting>
  <conditionalFormatting sqref="B133 D133:F133">
    <cfRule type="expression" dxfId="13464" priority="1503">
      <formula>ISEVEN(ROW())</formula>
    </cfRule>
  </conditionalFormatting>
  <conditionalFormatting sqref="F132">
    <cfRule type="expression" dxfId="13463" priority="1504">
      <formula>ISEVEN(ROW())</formula>
    </cfRule>
  </conditionalFormatting>
  <conditionalFormatting sqref="B132 D132:E132">
    <cfRule type="expression" dxfId="13462" priority="1505">
      <formula>ISEVEN(ROW())</formula>
    </cfRule>
  </conditionalFormatting>
  <conditionalFormatting sqref="B131 D131:F131">
    <cfRule type="expression" dxfId="13461" priority="1506">
      <formula>ISEVEN(ROW())</formula>
    </cfRule>
  </conditionalFormatting>
  <conditionalFormatting sqref="B136 D136:F136">
    <cfRule type="expression" dxfId="13460" priority="1507">
      <formula>ISEVEN(ROW())</formula>
    </cfRule>
  </conditionalFormatting>
  <conditionalFormatting sqref="F135">
    <cfRule type="expression" dxfId="13459" priority="1508">
      <formula>ISEVEN(ROW())</formula>
    </cfRule>
  </conditionalFormatting>
  <conditionalFormatting sqref="B135 D135:E135">
    <cfRule type="expression" dxfId="13458" priority="1509">
      <formula>ISEVEN(ROW())</formula>
    </cfRule>
  </conditionalFormatting>
  <conditionalFormatting sqref="B134 D134:F134">
    <cfRule type="expression" dxfId="13457" priority="1510">
      <formula>ISEVEN(ROW())</formula>
    </cfRule>
  </conditionalFormatting>
  <conditionalFormatting sqref="B137 D137:F137">
    <cfRule type="expression" dxfId="13456" priority="1511">
      <formula>ISEVEN(ROW())</formula>
    </cfRule>
  </conditionalFormatting>
  <conditionalFormatting sqref="G137">
    <cfRule type="expression" dxfId="13455" priority="1512">
      <formula>ISEVEN(ROW())</formula>
    </cfRule>
  </conditionalFormatting>
  <conditionalFormatting sqref="C137">
    <cfRule type="expression" dxfId="13454" priority="1513">
      <formula>ISEVEN(ROW())</formula>
    </cfRule>
  </conditionalFormatting>
  <conditionalFormatting sqref="B137:G137">
    <cfRule type="expression" dxfId="13453" priority="1514">
      <formula>ISEVEN(ROW())</formula>
    </cfRule>
  </conditionalFormatting>
  <conditionalFormatting sqref="F137">
    <cfRule type="expression" dxfId="13452" priority="1515">
      <formula>ISEVEN(ROW())</formula>
    </cfRule>
  </conditionalFormatting>
  <conditionalFormatting sqref="B137:E137">
    <cfRule type="expression" dxfId="13451" priority="1516">
      <formula>ISEVEN(ROW())</formula>
    </cfRule>
  </conditionalFormatting>
  <conditionalFormatting sqref="G137">
    <cfRule type="expression" dxfId="13450" priority="1517">
      <formula>ISEVEN(ROW())</formula>
    </cfRule>
  </conditionalFormatting>
  <conditionalFormatting sqref="G137">
    <cfRule type="expression" dxfId="13449" priority="1518">
      <formula>ISEVEN(ROW())</formula>
    </cfRule>
  </conditionalFormatting>
  <conditionalFormatting sqref="B137 D137:F137">
    <cfRule type="expression" dxfId="13448" priority="1519">
      <formula>ISEVEN(ROW())</formula>
    </cfRule>
  </conditionalFormatting>
  <conditionalFormatting sqref="G137">
    <cfRule type="expression" dxfId="13447" priority="1520">
      <formula>ISEVEN(ROW())</formula>
    </cfRule>
  </conditionalFormatting>
  <conditionalFormatting sqref="C137">
    <cfRule type="expression" dxfId="13446" priority="1521">
      <formula>ISEVEN(ROW())</formula>
    </cfRule>
  </conditionalFormatting>
  <conditionalFormatting sqref="B137:G137">
    <cfRule type="expression" dxfId="13445" priority="1522">
      <formula>ISEVEN(ROW())</formula>
    </cfRule>
  </conditionalFormatting>
  <conditionalFormatting sqref="F137">
    <cfRule type="expression" dxfId="13444" priority="1523">
      <formula>ISEVEN(ROW())</formula>
    </cfRule>
  </conditionalFormatting>
  <conditionalFormatting sqref="B137:E137">
    <cfRule type="expression" dxfId="13443" priority="1524">
      <formula>ISEVEN(ROW())</formula>
    </cfRule>
  </conditionalFormatting>
  <conditionalFormatting sqref="G137">
    <cfRule type="expression" dxfId="13442" priority="1525">
      <formula>ISEVEN(ROW())</formula>
    </cfRule>
  </conditionalFormatting>
  <conditionalFormatting sqref="G137">
    <cfRule type="expression" dxfId="13441" priority="1526">
      <formula>ISEVEN(ROW())</formula>
    </cfRule>
  </conditionalFormatting>
  <conditionalFormatting sqref="B137 D137:F137">
    <cfRule type="expression" dxfId="13440" priority="1527">
      <formula>ISEVEN(ROW())</formula>
    </cfRule>
  </conditionalFormatting>
  <conditionalFormatting sqref="G137">
    <cfRule type="expression" dxfId="13439" priority="1528">
      <formula>ISEVEN(ROW())</formula>
    </cfRule>
  </conditionalFormatting>
  <conditionalFormatting sqref="C137">
    <cfRule type="expression" dxfId="13438" priority="1529">
      <formula>ISEVEN(ROW())</formula>
    </cfRule>
  </conditionalFormatting>
  <conditionalFormatting sqref="B137:G137">
    <cfRule type="expression" dxfId="13437" priority="1530">
      <formula>ISEVEN(ROW())</formula>
    </cfRule>
  </conditionalFormatting>
  <conditionalFormatting sqref="B137 D137:F137">
    <cfRule type="expression" dxfId="13436" priority="1531">
      <formula>ISEVEN(ROW())</formula>
    </cfRule>
  </conditionalFormatting>
  <conditionalFormatting sqref="G137">
    <cfRule type="expression" dxfId="13435" priority="1532">
      <formula>ISEVEN(ROW())</formula>
    </cfRule>
  </conditionalFormatting>
  <conditionalFormatting sqref="C137">
    <cfRule type="expression" dxfId="13434" priority="1533">
      <formula>ISEVEN(ROW())</formula>
    </cfRule>
  </conditionalFormatting>
  <conditionalFormatting sqref="B137:G137">
    <cfRule type="expression" dxfId="13433" priority="1534">
      <formula>ISEVEN(ROW())</formula>
    </cfRule>
  </conditionalFormatting>
  <conditionalFormatting sqref="F137">
    <cfRule type="expression" dxfId="13432" priority="1535">
      <formula>ISEVEN(ROW())</formula>
    </cfRule>
  </conditionalFormatting>
  <conditionalFormatting sqref="B137:E137">
    <cfRule type="expression" dxfId="13431" priority="1536">
      <formula>ISEVEN(ROW())</formula>
    </cfRule>
  </conditionalFormatting>
  <conditionalFormatting sqref="G137">
    <cfRule type="expression" dxfId="13430" priority="1537">
      <formula>ISEVEN(ROW())</formula>
    </cfRule>
  </conditionalFormatting>
  <conditionalFormatting sqref="G137">
    <cfRule type="expression" dxfId="13429" priority="1538">
      <formula>ISEVEN(ROW())</formula>
    </cfRule>
  </conditionalFormatting>
  <conditionalFormatting sqref="B137 D137:F137">
    <cfRule type="expression" dxfId="13428" priority="1539">
      <formula>ISEVEN(ROW())</formula>
    </cfRule>
  </conditionalFormatting>
  <conditionalFormatting sqref="G137">
    <cfRule type="expression" dxfId="13427" priority="1540">
      <formula>ISEVEN(ROW())</formula>
    </cfRule>
  </conditionalFormatting>
  <conditionalFormatting sqref="C137">
    <cfRule type="expression" dxfId="13426" priority="1541">
      <formula>ISEVEN(ROW())</formula>
    </cfRule>
  </conditionalFormatting>
  <conditionalFormatting sqref="B137:G137">
    <cfRule type="expression" dxfId="13425" priority="1542">
      <formula>ISEVEN(ROW())</formula>
    </cfRule>
  </conditionalFormatting>
  <conditionalFormatting sqref="F137">
    <cfRule type="expression" dxfId="13424" priority="1543">
      <formula>ISEVEN(ROW())</formula>
    </cfRule>
  </conditionalFormatting>
  <conditionalFormatting sqref="B137:E137">
    <cfRule type="expression" dxfId="13423" priority="1544">
      <formula>ISEVEN(ROW())</formula>
    </cfRule>
  </conditionalFormatting>
  <conditionalFormatting sqref="G137">
    <cfRule type="expression" dxfId="13422" priority="1545">
      <formula>ISEVEN(ROW())</formula>
    </cfRule>
  </conditionalFormatting>
  <conditionalFormatting sqref="G137">
    <cfRule type="expression" dxfId="13421" priority="1546">
      <formula>ISEVEN(ROW())</formula>
    </cfRule>
  </conditionalFormatting>
  <conditionalFormatting sqref="B137 D137:F137">
    <cfRule type="expression" dxfId="13420" priority="1547">
      <formula>ISEVEN(ROW())</formula>
    </cfRule>
  </conditionalFormatting>
  <conditionalFormatting sqref="G137">
    <cfRule type="expression" dxfId="13419" priority="1548">
      <formula>ISEVEN(ROW())</formula>
    </cfRule>
  </conditionalFormatting>
  <conditionalFormatting sqref="C137">
    <cfRule type="expression" dxfId="13418" priority="1549">
      <formula>ISEVEN(ROW())</formula>
    </cfRule>
  </conditionalFormatting>
  <conditionalFormatting sqref="B137:G137">
    <cfRule type="expression" dxfId="13417" priority="1550">
      <formula>ISEVEN(ROW())</formula>
    </cfRule>
  </conditionalFormatting>
  <conditionalFormatting sqref="B137 D137:F137">
    <cfRule type="expression" dxfId="13416" priority="1551">
      <formula>ISEVEN(ROW())</formula>
    </cfRule>
  </conditionalFormatting>
  <conditionalFormatting sqref="G137">
    <cfRule type="expression" dxfId="13415" priority="1552">
      <formula>ISEVEN(ROW())</formula>
    </cfRule>
  </conditionalFormatting>
  <conditionalFormatting sqref="C137">
    <cfRule type="expression" dxfId="13414" priority="1553">
      <formula>ISEVEN(ROW())</formula>
    </cfRule>
  </conditionalFormatting>
  <conditionalFormatting sqref="B137:G137">
    <cfRule type="expression" dxfId="13413" priority="1554">
      <formula>ISEVEN(ROW())</formula>
    </cfRule>
  </conditionalFormatting>
  <conditionalFormatting sqref="F137">
    <cfRule type="expression" dxfId="13412" priority="1555">
      <formula>ISEVEN(ROW())</formula>
    </cfRule>
  </conditionalFormatting>
  <conditionalFormatting sqref="B137:E137">
    <cfRule type="expression" dxfId="13411" priority="1556">
      <formula>ISEVEN(ROW())</formula>
    </cfRule>
  </conditionalFormatting>
  <conditionalFormatting sqref="G137">
    <cfRule type="expression" dxfId="13410" priority="1557">
      <formula>ISEVEN(ROW())</formula>
    </cfRule>
  </conditionalFormatting>
  <conditionalFormatting sqref="G137">
    <cfRule type="expression" dxfId="13409" priority="1558">
      <formula>ISEVEN(ROW())</formula>
    </cfRule>
  </conditionalFormatting>
  <conditionalFormatting sqref="B137 D137:F137">
    <cfRule type="expression" dxfId="13408" priority="1559">
      <formula>ISEVEN(ROW())</formula>
    </cfRule>
  </conditionalFormatting>
  <conditionalFormatting sqref="G137">
    <cfRule type="expression" dxfId="13407" priority="1560">
      <formula>ISEVEN(ROW())</formula>
    </cfRule>
  </conditionalFormatting>
  <conditionalFormatting sqref="C137">
    <cfRule type="expression" dxfId="13406" priority="1561">
      <formula>ISEVEN(ROW())</formula>
    </cfRule>
  </conditionalFormatting>
  <conditionalFormatting sqref="B137:G137">
    <cfRule type="expression" dxfId="13405" priority="1562">
      <formula>ISEVEN(ROW())</formula>
    </cfRule>
  </conditionalFormatting>
  <conditionalFormatting sqref="F137">
    <cfRule type="expression" dxfId="13404" priority="1563">
      <formula>ISEVEN(ROW())</formula>
    </cfRule>
  </conditionalFormatting>
  <conditionalFormatting sqref="B137:E137">
    <cfRule type="expression" dxfId="13403" priority="1564">
      <formula>ISEVEN(ROW())</formula>
    </cfRule>
  </conditionalFormatting>
  <conditionalFormatting sqref="G137">
    <cfRule type="expression" dxfId="13402" priority="1565">
      <formula>ISEVEN(ROW())</formula>
    </cfRule>
  </conditionalFormatting>
  <conditionalFormatting sqref="G137">
    <cfRule type="expression" dxfId="13401" priority="1566">
      <formula>ISEVEN(ROW())</formula>
    </cfRule>
  </conditionalFormatting>
  <conditionalFormatting sqref="B137 D137:F137">
    <cfRule type="expression" dxfId="13400" priority="1567">
      <formula>ISEVEN(ROW())</formula>
    </cfRule>
  </conditionalFormatting>
  <conditionalFormatting sqref="G137">
    <cfRule type="expression" dxfId="13399" priority="1568">
      <formula>ISEVEN(ROW())</formula>
    </cfRule>
  </conditionalFormatting>
  <conditionalFormatting sqref="C137">
    <cfRule type="expression" dxfId="13398" priority="1569">
      <formula>ISEVEN(ROW())</formula>
    </cfRule>
  </conditionalFormatting>
  <conditionalFormatting sqref="B137:G137">
    <cfRule type="expression" dxfId="13397" priority="1570">
      <formula>ISEVEN(ROW())</formula>
    </cfRule>
  </conditionalFormatting>
  <conditionalFormatting sqref="B137 D137:F137">
    <cfRule type="expression" dxfId="13396" priority="1571">
      <formula>ISEVEN(ROW())</formula>
    </cfRule>
  </conditionalFormatting>
  <conditionalFormatting sqref="G137">
    <cfRule type="expression" dxfId="13395" priority="1572">
      <formula>ISEVEN(ROW())</formula>
    </cfRule>
  </conditionalFormatting>
  <conditionalFormatting sqref="C137">
    <cfRule type="expression" dxfId="13394" priority="1573">
      <formula>ISEVEN(ROW())</formula>
    </cfRule>
  </conditionalFormatting>
  <conditionalFormatting sqref="B137:G137">
    <cfRule type="expression" dxfId="13393" priority="1574">
      <formula>ISEVEN(ROW())</formula>
    </cfRule>
  </conditionalFormatting>
  <conditionalFormatting sqref="F137">
    <cfRule type="expression" dxfId="13392" priority="1575">
      <formula>ISEVEN(ROW())</formula>
    </cfRule>
  </conditionalFormatting>
  <conditionalFormatting sqref="B137:E137">
    <cfRule type="expression" dxfId="13391" priority="1576">
      <formula>ISEVEN(ROW())</formula>
    </cfRule>
  </conditionalFormatting>
  <conditionalFormatting sqref="G137">
    <cfRule type="expression" dxfId="13390" priority="1577">
      <formula>ISEVEN(ROW())</formula>
    </cfRule>
  </conditionalFormatting>
  <conditionalFormatting sqref="G137">
    <cfRule type="expression" dxfId="13389" priority="1578">
      <formula>ISEVEN(ROW())</formula>
    </cfRule>
  </conditionalFormatting>
  <conditionalFormatting sqref="B137 D137:F137">
    <cfRule type="expression" dxfId="13388" priority="1579">
      <formula>ISEVEN(ROW())</formula>
    </cfRule>
  </conditionalFormatting>
  <conditionalFormatting sqref="G137">
    <cfRule type="expression" dxfId="13387" priority="1580">
      <formula>ISEVEN(ROW())</formula>
    </cfRule>
  </conditionalFormatting>
  <conditionalFormatting sqref="C137">
    <cfRule type="expression" dxfId="13386" priority="1581">
      <formula>ISEVEN(ROW())</formula>
    </cfRule>
  </conditionalFormatting>
  <conditionalFormatting sqref="B137:G137">
    <cfRule type="expression" dxfId="13385" priority="1582">
      <formula>ISEVEN(ROW())</formula>
    </cfRule>
  </conditionalFormatting>
  <conditionalFormatting sqref="F137">
    <cfRule type="expression" dxfId="13384" priority="1583">
      <formula>ISEVEN(ROW())</formula>
    </cfRule>
  </conditionalFormatting>
  <conditionalFormatting sqref="B137:E137">
    <cfRule type="expression" dxfId="13383" priority="1584">
      <formula>ISEVEN(ROW())</formula>
    </cfRule>
  </conditionalFormatting>
  <conditionalFormatting sqref="G137">
    <cfRule type="expression" dxfId="13382" priority="1585">
      <formula>ISEVEN(ROW())</formula>
    </cfRule>
  </conditionalFormatting>
  <conditionalFormatting sqref="G137">
    <cfRule type="expression" dxfId="13381" priority="1586">
      <formula>ISEVEN(ROW())</formula>
    </cfRule>
  </conditionalFormatting>
  <conditionalFormatting sqref="B137 D137:F137">
    <cfRule type="expression" dxfId="13380" priority="1587">
      <formula>ISEVEN(ROW())</formula>
    </cfRule>
  </conditionalFormatting>
  <conditionalFormatting sqref="G137">
    <cfRule type="expression" dxfId="13379" priority="1588">
      <formula>ISEVEN(ROW())</formula>
    </cfRule>
  </conditionalFormatting>
  <conditionalFormatting sqref="C137">
    <cfRule type="expression" dxfId="13378" priority="1589">
      <formula>ISEVEN(ROW())</formula>
    </cfRule>
  </conditionalFormatting>
  <conditionalFormatting sqref="B137:G137">
    <cfRule type="expression" dxfId="13377" priority="1590">
      <formula>ISEVEN(ROW())</formula>
    </cfRule>
  </conditionalFormatting>
  <conditionalFormatting sqref="B140 D140:F140">
    <cfRule type="expression" dxfId="13376" priority="1591">
      <formula>ISEVEN(ROW())</formula>
    </cfRule>
  </conditionalFormatting>
  <conditionalFormatting sqref="F139">
    <cfRule type="expression" dxfId="13375" priority="1592">
      <formula>ISEVEN(ROW())</formula>
    </cfRule>
  </conditionalFormatting>
  <conditionalFormatting sqref="B139:E139">
    <cfRule type="expression" dxfId="13374" priority="1593">
      <formula>ISEVEN(ROW())</formula>
    </cfRule>
  </conditionalFormatting>
  <conditionalFormatting sqref="G139">
    <cfRule type="expression" dxfId="13373" priority="1594">
      <formula>ISEVEN(ROW())</formula>
    </cfRule>
  </conditionalFormatting>
  <conditionalFormatting sqref="G139">
    <cfRule type="expression" dxfId="13372" priority="1595">
      <formula>ISEVEN(ROW())</formula>
    </cfRule>
  </conditionalFormatting>
  <conditionalFormatting sqref="B138:G138">
    <cfRule type="expression" dxfId="13371" priority="1596">
      <formula>ISEVEN(ROW())</formula>
    </cfRule>
  </conditionalFormatting>
  <conditionalFormatting sqref="C140">
    <cfRule type="expression" dxfId="13370" priority="1597">
      <formula>ISEVEN(ROW())</formula>
    </cfRule>
  </conditionalFormatting>
  <conditionalFormatting sqref="F141">
    <cfRule type="expression" dxfId="13369" priority="1598">
      <formula>ISEVEN(ROW())</formula>
    </cfRule>
  </conditionalFormatting>
  <conditionalFormatting sqref="B141:E141">
    <cfRule type="expression" dxfId="13368" priority="1599">
      <formula>ISEVEN(ROW())</formula>
    </cfRule>
  </conditionalFormatting>
  <conditionalFormatting sqref="B141:E141">
    <cfRule type="expression" dxfId="13367" priority="1600">
      <formula>ISEVEN(ROW())</formula>
    </cfRule>
  </conditionalFormatting>
  <conditionalFormatting sqref="B144 D144:F144">
    <cfRule type="expression" dxfId="13366" priority="1601">
      <formula>ISEVEN(ROW())</formula>
    </cfRule>
  </conditionalFormatting>
  <conditionalFormatting sqref="F143">
    <cfRule type="expression" dxfId="13365" priority="1602">
      <formula>ISEVEN(ROW())</formula>
    </cfRule>
  </conditionalFormatting>
  <conditionalFormatting sqref="B143:E143">
    <cfRule type="expression" dxfId="13364" priority="1603">
      <formula>ISEVEN(ROW())</formula>
    </cfRule>
  </conditionalFormatting>
  <conditionalFormatting sqref="B142:F142">
    <cfRule type="expression" dxfId="13363" priority="1604">
      <formula>ISEVEN(ROW())</formula>
    </cfRule>
  </conditionalFormatting>
  <conditionalFormatting sqref="C144">
    <cfRule type="expression" dxfId="13362" priority="1605">
      <formula>ISEVEN(ROW())</formula>
    </cfRule>
  </conditionalFormatting>
  <conditionalFormatting sqref="B147 D147:F147">
    <cfRule type="expression" dxfId="13361" priority="1606">
      <formula>ISEVEN(ROW())</formula>
    </cfRule>
  </conditionalFormatting>
  <conditionalFormatting sqref="F146">
    <cfRule type="expression" dxfId="13360" priority="1607">
      <formula>ISEVEN(ROW())</formula>
    </cfRule>
  </conditionalFormatting>
  <conditionalFormatting sqref="B146:E146">
    <cfRule type="expression" dxfId="13359" priority="1608">
      <formula>ISEVEN(ROW())</formula>
    </cfRule>
  </conditionalFormatting>
  <conditionalFormatting sqref="B145:F145">
    <cfRule type="expression" dxfId="13358" priority="1609">
      <formula>ISEVEN(ROW())</formula>
    </cfRule>
  </conditionalFormatting>
  <conditionalFormatting sqref="C147">
    <cfRule type="expression" dxfId="13357" priority="1610">
      <formula>ISEVEN(ROW())</formula>
    </cfRule>
  </conditionalFormatting>
  <conditionalFormatting sqref="B149:B150 D149:F150 D150:E152">
    <cfRule type="expression" dxfId="13356" priority="1611">
      <formula>ISEVEN(ROW())</formula>
    </cfRule>
  </conditionalFormatting>
  <conditionalFormatting sqref="F149">
    <cfRule type="expression" dxfId="13355" priority="1612">
      <formula>ISEVEN(ROW())</formula>
    </cfRule>
  </conditionalFormatting>
  <conditionalFormatting sqref="B149:E149">
    <cfRule type="expression" dxfId="13354" priority="1613">
      <formula>ISEVEN(ROW())</formula>
    </cfRule>
  </conditionalFormatting>
  <conditionalFormatting sqref="B148:F148">
    <cfRule type="expression" dxfId="13353" priority="1614">
      <formula>ISEVEN(ROW())</formula>
    </cfRule>
  </conditionalFormatting>
  <conditionalFormatting sqref="B153 D153:F153">
    <cfRule type="expression" dxfId="13352" priority="1615">
      <formula>ISEVEN(ROW())</formula>
    </cfRule>
  </conditionalFormatting>
  <conditionalFormatting sqref="F152">
    <cfRule type="expression" dxfId="13351" priority="1616">
      <formula>ISEVEN(ROW())</formula>
    </cfRule>
  </conditionalFormatting>
  <conditionalFormatting sqref="B152">
    <cfRule type="expression" dxfId="13350" priority="1617">
      <formula>ISEVEN(ROW())</formula>
    </cfRule>
  </conditionalFormatting>
  <conditionalFormatting sqref="B151 F151">
    <cfRule type="expression" dxfId="13349" priority="1618">
      <formula>ISEVEN(ROW())</formula>
    </cfRule>
  </conditionalFormatting>
  <conditionalFormatting sqref="B156 D156:F156">
    <cfRule type="expression" dxfId="13348" priority="1619">
      <formula>ISEVEN(ROW())</formula>
    </cfRule>
  </conditionalFormatting>
  <conditionalFormatting sqref="F155">
    <cfRule type="expression" dxfId="13347" priority="1620">
      <formula>ISEVEN(ROW())</formula>
    </cfRule>
  </conditionalFormatting>
  <conditionalFormatting sqref="B155 D155:E155">
    <cfRule type="expression" dxfId="13346" priority="1621">
      <formula>ISEVEN(ROW())</formula>
    </cfRule>
  </conditionalFormatting>
  <conditionalFormatting sqref="B154 D154:F154">
    <cfRule type="expression" dxfId="13345" priority="1622">
      <formula>ISEVEN(ROW())</formula>
    </cfRule>
  </conditionalFormatting>
  <conditionalFormatting sqref="B162 D162 F162">
    <cfRule type="expression" dxfId="13344" priority="1623">
      <formula>ISEVEN(ROW())</formula>
    </cfRule>
  </conditionalFormatting>
  <conditionalFormatting sqref="F161">
    <cfRule type="expression" dxfId="13343" priority="1624">
      <formula>ISEVEN(ROW())</formula>
    </cfRule>
  </conditionalFormatting>
  <conditionalFormatting sqref="B161 D161:E161">
    <cfRule type="expression" dxfId="13342" priority="1625">
      <formula>ISEVEN(ROW())</formula>
    </cfRule>
  </conditionalFormatting>
  <conditionalFormatting sqref="B160 D160:F160">
    <cfRule type="expression" dxfId="13341" priority="1626">
      <formula>ISEVEN(ROW())</formula>
    </cfRule>
  </conditionalFormatting>
  <conditionalFormatting sqref="B159 D159:F159">
    <cfRule type="expression" dxfId="13340" priority="1627">
      <formula>ISEVEN(ROW())</formula>
    </cfRule>
  </conditionalFormatting>
  <conditionalFormatting sqref="F158">
    <cfRule type="expression" dxfId="13339" priority="1628">
      <formula>ISEVEN(ROW())</formula>
    </cfRule>
  </conditionalFormatting>
  <conditionalFormatting sqref="B158 D158:E158">
    <cfRule type="expression" dxfId="13338" priority="1629">
      <formula>ISEVEN(ROW())</formula>
    </cfRule>
  </conditionalFormatting>
  <conditionalFormatting sqref="B157 D157:F157">
    <cfRule type="expression" dxfId="13337" priority="1630">
      <formula>ISEVEN(ROW())</formula>
    </cfRule>
  </conditionalFormatting>
  <conditionalFormatting sqref="F164">
    <cfRule type="expression" dxfId="13336" priority="1631">
      <formula>ISEVEN(ROW())</formula>
    </cfRule>
  </conditionalFormatting>
  <conditionalFormatting sqref="B164 D164">
    <cfRule type="expression" dxfId="13335" priority="1632">
      <formula>ISEVEN(ROW())</formula>
    </cfRule>
  </conditionalFormatting>
  <conditionalFormatting sqref="B163 F163 D163">
    <cfRule type="expression" dxfId="13334" priority="1633">
      <formula>ISEVEN(ROW())</formula>
    </cfRule>
  </conditionalFormatting>
  <conditionalFormatting sqref="F167">
    <cfRule type="expression" dxfId="13333" priority="1634">
      <formula>ISEVEN(ROW())</formula>
    </cfRule>
  </conditionalFormatting>
  <conditionalFormatting sqref="B167 D167">
    <cfRule type="expression" dxfId="13332" priority="1635">
      <formula>ISEVEN(ROW())</formula>
    </cfRule>
  </conditionalFormatting>
  <conditionalFormatting sqref="B166 F166 D166">
    <cfRule type="expression" dxfId="13331" priority="1636">
      <formula>ISEVEN(ROW())</formula>
    </cfRule>
  </conditionalFormatting>
  <conditionalFormatting sqref="B143 D143:F143">
    <cfRule type="expression" dxfId="13330" priority="1637">
      <formula>ISEVEN(ROW())</formula>
    </cfRule>
  </conditionalFormatting>
  <conditionalFormatting sqref="F142">
    <cfRule type="expression" dxfId="13329" priority="1638">
      <formula>ISEVEN(ROW())</formula>
    </cfRule>
  </conditionalFormatting>
  <conditionalFormatting sqref="B142:E142">
    <cfRule type="expression" dxfId="13328" priority="1639">
      <formula>ISEVEN(ROW())</formula>
    </cfRule>
  </conditionalFormatting>
  <conditionalFormatting sqref="B141:F141">
    <cfRule type="expression" dxfId="13327" priority="1640">
      <formula>ISEVEN(ROW())</formula>
    </cfRule>
  </conditionalFormatting>
  <conditionalFormatting sqref="C143">
    <cfRule type="expression" dxfId="13326" priority="1641">
      <formula>ISEVEN(ROW())</formula>
    </cfRule>
  </conditionalFormatting>
  <conditionalFormatting sqref="B146 D146:F146">
    <cfRule type="expression" dxfId="13325" priority="1642">
      <formula>ISEVEN(ROW())</formula>
    </cfRule>
  </conditionalFormatting>
  <conditionalFormatting sqref="F145">
    <cfRule type="expression" dxfId="13324" priority="1643">
      <formula>ISEVEN(ROW())</formula>
    </cfRule>
  </conditionalFormatting>
  <conditionalFormatting sqref="B145:E145">
    <cfRule type="expression" dxfId="13323" priority="1644">
      <formula>ISEVEN(ROW())</formula>
    </cfRule>
  </conditionalFormatting>
  <conditionalFormatting sqref="B144:F144">
    <cfRule type="expression" dxfId="13322" priority="1645">
      <formula>ISEVEN(ROW())</formula>
    </cfRule>
  </conditionalFormatting>
  <conditionalFormatting sqref="C146">
    <cfRule type="expression" dxfId="13321" priority="1646">
      <formula>ISEVEN(ROW())</formula>
    </cfRule>
  </conditionalFormatting>
  <conditionalFormatting sqref="B149 D149:F149">
    <cfRule type="expression" dxfId="13320" priority="1647">
      <formula>ISEVEN(ROW())</formula>
    </cfRule>
  </conditionalFormatting>
  <conditionalFormatting sqref="F148">
    <cfRule type="expression" dxfId="13319" priority="1648">
      <formula>ISEVEN(ROW())</formula>
    </cfRule>
  </conditionalFormatting>
  <conditionalFormatting sqref="B148:E148">
    <cfRule type="expression" dxfId="13318" priority="1649">
      <formula>ISEVEN(ROW())</formula>
    </cfRule>
  </conditionalFormatting>
  <conditionalFormatting sqref="B147:F147">
    <cfRule type="expression" dxfId="13317" priority="1650">
      <formula>ISEVEN(ROW())</formula>
    </cfRule>
  </conditionalFormatting>
  <conditionalFormatting sqref="C149">
    <cfRule type="expression" dxfId="13316" priority="1651">
      <formula>ISEVEN(ROW())</formula>
    </cfRule>
  </conditionalFormatting>
  <conditionalFormatting sqref="B152 F152">
    <cfRule type="expression" dxfId="13315" priority="1652">
      <formula>ISEVEN(ROW())</formula>
    </cfRule>
  </conditionalFormatting>
  <conditionalFormatting sqref="F151">
    <cfRule type="expression" dxfId="13314" priority="1653">
      <formula>ISEVEN(ROW())</formula>
    </cfRule>
  </conditionalFormatting>
  <conditionalFormatting sqref="B151">
    <cfRule type="expression" dxfId="13313" priority="1654">
      <formula>ISEVEN(ROW())</formula>
    </cfRule>
  </conditionalFormatting>
  <conditionalFormatting sqref="B149:B150 D150:E152 D149:F150">
    <cfRule type="expression" dxfId="13312" priority="1655">
      <formula>ISEVEN(ROW())</formula>
    </cfRule>
  </conditionalFormatting>
  <conditionalFormatting sqref="B155 D155:F155">
    <cfRule type="expression" dxfId="13311" priority="1656">
      <formula>ISEVEN(ROW())</formula>
    </cfRule>
  </conditionalFormatting>
  <conditionalFormatting sqref="F154">
    <cfRule type="expression" dxfId="13310" priority="1657">
      <formula>ISEVEN(ROW())</formula>
    </cfRule>
  </conditionalFormatting>
  <conditionalFormatting sqref="B154 D154:E154">
    <cfRule type="expression" dxfId="13309" priority="1658">
      <formula>ISEVEN(ROW())</formula>
    </cfRule>
  </conditionalFormatting>
  <conditionalFormatting sqref="B153 D153:F153">
    <cfRule type="expression" dxfId="13308" priority="1659">
      <formula>ISEVEN(ROW())</formula>
    </cfRule>
  </conditionalFormatting>
  <conditionalFormatting sqref="B161 D161:F161">
    <cfRule type="expression" dxfId="13307" priority="1660">
      <formula>ISEVEN(ROW())</formula>
    </cfRule>
  </conditionalFormatting>
  <conditionalFormatting sqref="F160">
    <cfRule type="expression" dxfId="13306" priority="1661">
      <formula>ISEVEN(ROW())</formula>
    </cfRule>
  </conditionalFormatting>
  <conditionalFormatting sqref="B160 D160:E160">
    <cfRule type="expression" dxfId="13305" priority="1662">
      <formula>ISEVEN(ROW())</formula>
    </cfRule>
  </conditionalFormatting>
  <conditionalFormatting sqref="B159 D159:F159">
    <cfRule type="expression" dxfId="13304" priority="1663">
      <formula>ISEVEN(ROW())</formula>
    </cfRule>
  </conditionalFormatting>
  <conditionalFormatting sqref="B158 D158:F158">
    <cfRule type="expression" dxfId="13303" priority="1664">
      <formula>ISEVEN(ROW())</formula>
    </cfRule>
  </conditionalFormatting>
  <conditionalFormatting sqref="F157">
    <cfRule type="expression" dxfId="13302" priority="1665">
      <formula>ISEVEN(ROW())</formula>
    </cfRule>
  </conditionalFormatting>
  <conditionalFormatting sqref="B157 D157:E157">
    <cfRule type="expression" dxfId="13301" priority="1666">
      <formula>ISEVEN(ROW())</formula>
    </cfRule>
  </conditionalFormatting>
  <conditionalFormatting sqref="B156 D156:F156">
    <cfRule type="expression" dxfId="13300" priority="1667">
      <formula>ISEVEN(ROW())</formula>
    </cfRule>
  </conditionalFormatting>
  <conditionalFormatting sqref="B164 D164 F164">
    <cfRule type="expression" dxfId="13299" priority="1668">
      <formula>ISEVEN(ROW())</formula>
    </cfRule>
  </conditionalFormatting>
  <conditionalFormatting sqref="F163">
    <cfRule type="expression" dxfId="13298" priority="1669">
      <formula>ISEVEN(ROW())</formula>
    </cfRule>
  </conditionalFormatting>
  <conditionalFormatting sqref="B163 D163">
    <cfRule type="expression" dxfId="13297" priority="1670">
      <formula>ISEVEN(ROW())</formula>
    </cfRule>
  </conditionalFormatting>
  <conditionalFormatting sqref="B162 F162 D162">
    <cfRule type="expression" dxfId="13296" priority="1671">
      <formula>ISEVEN(ROW())</formula>
    </cfRule>
  </conditionalFormatting>
  <conditionalFormatting sqref="B167 D167 F167">
    <cfRule type="expression" dxfId="13295" priority="1672">
      <formula>ISEVEN(ROW())</formula>
    </cfRule>
  </conditionalFormatting>
  <conditionalFormatting sqref="F166">
    <cfRule type="expression" dxfId="13294" priority="1673">
      <formula>ISEVEN(ROW())</formula>
    </cfRule>
  </conditionalFormatting>
  <conditionalFormatting sqref="B166 D166">
    <cfRule type="expression" dxfId="13293" priority="1674">
      <formula>ISEVEN(ROW())</formula>
    </cfRule>
  </conditionalFormatting>
  <conditionalFormatting sqref="B147 D147:F147">
    <cfRule type="expression" dxfId="13292" priority="1675">
      <formula>ISEVEN(ROW())</formula>
    </cfRule>
  </conditionalFormatting>
  <conditionalFormatting sqref="C147">
    <cfRule type="expression" dxfId="13291" priority="1676">
      <formula>ISEVEN(ROW())</formula>
    </cfRule>
  </conditionalFormatting>
  <conditionalFormatting sqref="B149:B150 D149:F150 D150:E152">
    <cfRule type="expression" dxfId="13290" priority="1677">
      <formula>ISEVEN(ROW())</formula>
    </cfRule>
  </conditionalFormatting>
  <conditionalFormatting sqref="F149">
    <cfRule type="expression" dxfId="13289" priority="1678">
      <formula>ISEVEN(ROW())</formula>
    </cfRule>
  </conditionalFormatting>
  <conditionalFormatting sqref="B149:E149">
    <cfRule type="expression" dxfId="13288" priority="1679">
      <formula>ISEVEN(ROW())</formula>
    </cfRule>
  </conditionalFormatting>
  <conditionalFormatting sqref="B148:F148">
    <cfRule type="expression" dxfId="13287" priority="1680">
      <formula>ISEVEN(ROW())</formula>
    </cfRule>
  </conditionalFormatting>
  <conditionalFormatting sqref="B153 D153:F153">
    <cfRule type="expression" dxfId="13286" priority="1681">
      <formula>ISEVEN(ROW())</formula>
    </cfRule>
  </conditionalFormatting>
  <conditionalFormatting sqref="F152">
    <cfRule type="expression" dxfId="13285" priority="1682">
      <formula>ISEVEN(ROW())</formula>
    </cfRule>
  </conditionalFormatting>
  <conditionalFormatting sqref="B152">
    <cfRule type="expression" dxfId="13284" priority="1683">
      <formula>ISEVEN(ROW())</formula>
    </cfRule>
  </conditionalFormatting>
  <conditionalFormatting sqref="B151 F151">
    <cfRule type="expression" dxfId="13283" priority="1684">
      <formula>ISEVEN(ROW())</formula>
    </cfRule>
  </conditionalFormatting>
  <conditionalFormatting sqref="F158">
    <cfRule type="expression" dxfId="13282" priority="1685">
      <formula>ISEVEN(ROW())</formula>
    </cfRule>
  </conditionalFormatting>
  <conditionalFormatting sqref="B158 D158:E158">
    <cfRule type="expression" dxfId="13281" priority="1686">
      <formula>ISEVEN(ROW())</formula>
    </cfRule>
  </conditionalFormatting>
  <conditionalFormatting sqref="B157 D157:F157">
    <cfRule type="expression" dxfId="13280" priority="1687">
      <formula>ISEVEN(ROW())</formula>
    </cfRule>
  </conditionalFormatting>
  <conditionalFormatting sqref="B156 D156:F156">
    <cfRule type="expression" dxfId="13279" priority="1688">
      <formula>ISEVEN(ROW())</formula>
    </cfRule>
  </conditionalFormatting>
  <conditionalFormatting sqref="F155">
    <cfRule type="expression" dxfId="13278" priority="1689">
      <formula>ISEVEN(ROW())</formula>
    </cfRule>
  </conditionalFormatting>
  <conditionalFormatting sqref="B155 D155:E155">
    <cfRule type="expression" dxfId="13277" priority="1690">
      <formula>ISEVEN(ROW())</formula>
    </cfRule>
  </conditionalFormatting>
  <conditionalFormatting sqref="B154 D154:F154">
    <cfRule type="expression" dxfId="13276" priority="1691">
      <formula>ISEVEN(ROW())</formula>
    </cfRule>
  </conditionalFormatting>
  <conditionalFormatting sqref="B149 D149:F149">
    <cfRule type="expression" dxfId="13275" priority="1692">
      <formula>ISEVEN(ROW())</formula>
    </cfRule>
  </conditionalFormatting>
  <conditionalFormatting sqref="F148">
    <cfRule type="expression" dxfId="13274" priority="1693">
      <formula>ISEVEN(ROW())</formula>
    </cfRule>
  </conditionalFormatting>
  <conditionalFormatting sqref="B148:E148">
    <cfRule type="expression" dxfId="13273" priority="1694">
      <formula>ISEVEN(ROW())</formula>
    </cfRule>
  </conditionalFormatting>
  <conditionalFormatting sqref="B147:F147">
    <cfRule type="expression" dxfId="13272" priority="1695">
      <formula>ISEVEN(ROW())</formula>
    </cfRule>
  </conditionalFormatting>
  <conditionalFormatting sqref="C149">
    <cfRule type="expression" dxfId="13271" priority="1696">
      <formula>ISEVEN(ROW())</formula>
    </cfRule>
  </conditionalFormatting>
  <conditionalFormatting sqref="B152 F152">
    <cfRule type="expression" dxfId="13270" priority="1697">
      <formula>ISEVEN(ROW())</formula>
    </cfRule>
  </conditionalFormatting>
  <conditionalFormatting sqref="F151">
    <cfRule type="expression" dxfId="13269" priority="1698">
      <formula>ISEVEN(ROW())</formula>
    </cfRule>
  </conditionalFormatting>
  <conditionalFormatting sqref="B151">
    <cfRule type="expression" dxfId="13268" priority="1699">
      <formula>ISEVEN(ROW())</formula>
    </cfRule>
  </conditionalFormatting>
  <conditionalFormatting sqref="B149:B150 D150:E152 D149:F150">
    <cfRule type="expression" dxfId="13267" priority="1700">
      <formula>ISEVEN(ROW())</formula>
    </cfRule>
  </conditionalFormatting>
  <conditionalFormatting sqref="B158 D158:F158">
    <cfRule type="expression" dxfId="13266" priority="1701">
      <formula>ISEVEN(ROW())</formula>
    </cfRule>
  </conditionalFormatting>
  <conditionalFormatting sqref="F157">
    <cfRule type="expression" dxfId="13265" priority="1702">
      <formula>ISEVEN(ROW())</formula>
    </cfRule>
  </conditionalFormatting>
  <conditionalFormatting sqref="B157 D157:E157">
    <cfRule type="expression" dxfId="13264" priority="1703">
      <formula>ISEVEN(ROW())</formula>
    </cfRule>
  </conditionalFormatting>
  <conditionalFormatting sqref="B156 D156:F156">
    <cfRule type="expression" dxfId="13263" priority="1704">
      <formula>ISEVEN(ROW())</formula>
    </cfRule>
  </conditionalFormatting>
  <conditionalFormatting sqref="B155 D155:F155">
    <cfRule type="expression" dxfId="13262" priority="1705">
      <formula>ISEVEN(ROW())</formula>
    </cfRule>
  </conditionalFormatting>
  <conditionalFormatting sqref="F154">
    <cfRule type="expression" dxfId="13261" priority="1706">
      <formula>ISEVEN(ROW())</formula>
    </cfRule>
  </conditionalFormatting>
  <conditionalFormatting sqref="B154 D154:E154">
    <cfRule type="expression" dxfId="13260" priority="1707">
      <formula>ISEVEN(ROW())</formula>
    </cfRule>
  </conditionalFormatting>
  <conditionalFormatting sqref="B153 D153:F153">
    <cfRule type="expression" dxfId="13259" priority="1708">
      <formula>ISEVEN(ROW())</formula>
    </cfRule>
  </conditionalFormatting>
  <conditionalFormatting sqref="B159 D159:F159">
    <cfRule type="expression" dxfId="13258" priority="1709">
      <formula>ISEVEN(ROW())</formula>
    </cfRule>
  </conditionalFormatting>
  <conditionalFormatting sqref="B162 D162 F162">
    <cfRule type="expression" dxfId="13257" priority="1710">
      <formula>ISEVEN(ROW())</formula>
    </cfRule>
  </conditionalFormatting>
  <conditionalFormatting sqref="F161">
    <cfRule type="expression" dxfId="13256" priority="1711">
      <formula>ISEVEN(ROW())</formula>
    </cfRule>
  </conditionalFormatting>
  <conditionalFormatting sqref="B161 D161:E161">
    <cfRule type="expression" dxfId="13255" priority="1712">
      <formula>ISEVEN(ROW())</formula>
    </cfRule>
  </conditionalFormatting>
  <conditionalFormatting sqref="B160 D160:F160">
    <cfRule type="expression" dxfId="13254" priority="1713">
      <formula>ISEVEN(ROW())</formula>
    </cfRule>
  </conditionalFormatting>
  <conditionalFormatting sqref="F164">
    <cfRule type="expression" dxfId="13253" priority="1714">
      <formula>ISEVEN(ROW())</formula>
    </cfRule>
  </conditionalFormatting>
  <conditionalFormatting sqref="B164 D164">
    <cfRule type="expression" dxfId="13252" priority="1715">
      <formula>ISEVEN(ROW())</formula>
    </cfRule>
  </conditionalFormatting>
  <conditionalFormatting sqref="B163 F163 D163">
    <cfRule type="expression" dxfId="13251" priority="1716">
      <formula>ISEVEN(ROW())</formula>
    </cfRule>
  </conditionalFormatting>
  <conditionalFormatting sqref="F167">
    <cfRule type="expression" dxfId="13250" priority="1717">
      <formula>ISEVEN(ROW())</formula>
    </cfRule>
  </conditionalFormatting>
  <conditionalFormatting sqref="B167 D167">
    <cfRule type="expression" dxfId="13249" priority="1718">
      <formula>ISEVEN(ROW())</formula>
    </cfRule>
  </conditionalFormatting>
  <conditionalFormatting sqref="B166 F166 D166">
    <cfRule type="expression" dxfId="13248" priority="1719">
      <formula>ISEVEN(ROW())</formula>
    </cfRule>
  </conditionalFormatting>
  <conditionalFormatting sqref="B161 D161:F161">
    <cfRule type="expression" dxfId="13247" priority="1720">
      <formula>ISEVEN(ROW())</formula>
    </cfRule>
  </conditionalFormatting>
  <conditionalFormatting sqref="F160">
    <cfRule type="expression" dxfId="13246" priority="1721">
      <formula>ISEVEN(ROW())</formula>
    </cfRule>
  </conditionalFormatting>
  <conditionalFormatting sqref="B160 D160:E160">
    <cfRule type="expression" dxfId="13245" priority="1722">
      <formula>ISEVEN(ROW())</formula>
    </cfRule>
  </conditionalFormatting>
  <conditionalFormatting sqref="B159 D159:F159">
    <cfRule type="expression" dxfId="13244" priority="1723">
      <formula>ISEVEN(ROW())</formula>
    </cfRule>
  </conditionalFormatting>
  <conditionalFormatting sqref="B164 D164 F164">
    <cfRule type="expression" dxfId="13243" priority="1724">
      <formula>ISEVEN(ROW())</formula>
    </cfRule>
  </conditionalFormatting>
  <conditionalFormatting sqref="F163">
    <cfRule type="expression" dxfId="13242" priority="1725">
      <formula>ISEVEN(ROW())</formula>
    </cfRule>
  </conditionalFormatting>
  <conditionalFormatting sqref="B163 D163">
    <cfRule type="expression" dxfId="13241" priority="1726">
      <formula>ISEVEN(ROW())</formula>
    </cfRule>
  </conditionalFormatting>
  <conditionalFormatting sqref="B162 F162 D162">
    <cfRule type="expression" dxfId="13240" priority="1727">
      <formula>ISEVEN(ROW())</formula>
    </cfRule>
  </conditionalFormatting>
  <conditionalFormatting sqref="B167 D167 F167">
    <cfRule type="expression" dxfId="13239" priority="1728">
      <formula>ISEVEN(ROW())</formula>
    </cfRule>
  </conditionalFormatting>
  <conditionalFormatting sqref="F166">
    <cfRule type="expression" dxfId="13238" priority="1729">
      <formula>ISEVEN(ROW())</formula>
    </cfRule>
  </conditionalFormatting>
  <conditionalFormatting sqref="B166 D166">
    <cfRule type="expression" dxfId="13237" priority="1730">
      <formula>ISEVEN(ROW())</formula>
    </cfRule>
  </conditionalFormatting>
  <conditionalFormatting sqref="F167">
    <cfRule type="expression" dxfId="13236" priority="1731">
      <formula>ISEVEN(ROW())</formula>
    </cfRule>
  </conditionalFormatting>
  <conditionalFormatting sqref="D167">
    <cfRule type="expression" dxfId="13235" priority="1732">
      <formula>ISEVEN(ROW())</formula>
    </cfRule>
  </conditionalFormatting>
  <conditionalFormatting sqref="B167">
    <cfRule type="expression" dxfId="13234" priority="1733">
      <formula>ISEVEN(ROW())</formula>
    </cfRule>
  </conditionalFormatting>
  <conditionalFormatting sqref="F138">
    <cfRule type="expression" dxfId="13233" priority="1734">
      <formula>ISEVEN(ROW())</formula>
    </cfRule>
  </conditionalFormatting>
  <conditionalFormatting sqref="B138:E138">
    <cfRule type="expression" dxfId="13232" priority="1735">
      <formula>ISEVEN(ROW())</formula>
    </cfRule>
  </conditionalFormatting>
  <conditionalFormatting sqref="G138">
    <cfRule type="expression" dxfId="13231" priority="1736">
      <formula>ISEVEN(ROW())</formula>
    </cfRule>
  </conditionalFormatting>
  <conditionalFormatting sqref="G138">
    <cfRule type="expression" dxfId="13230" priority="1737">
      <formula>ISEVEN(ROW())</formula>
    </cfRule>
  </conditionalFormatting>
  <conditionalFormatting sqref="B138 D138:F138">
    <cfRule type="expression" dxfId="13229" priority="1738">
      <formula>ISEVEN(ROW())</formula>
    </cfRule>
  </conditionalFormatting>
  <conditionalFormatting sqref="G138">
    <cfRule type="expression" dxfId="13228" priority="1739">
      <formula>ISEVEN(ROW())</formula>
    </cfRule>
  </conditionalFormatting>
  <conditionalFormatting sqref="C138">
    <cfRule type="expression" dxfId="13227" priority="1740">
      <formula>ISEVEN(ROW())</formula>
    </cfRule>
  </conditionalFormatting>
  <conditionalFormatting sqref="B141 D141:F141">
    <cfRule type="expression" dxfId="13226" priority="1741">
      <formula>ISEVEN(ROW())</formula>
    </cfRule>
  </conditionalFormatting>
  <conditionalFormatting sqref="F140">
    <cfRule type="expression" dxfId="13225" priority="1742">
      <formula>ISEVEN(ROW())</formula>
    </cfRule>
  </conditionalFormatting>
  <conditionalFormatting sqref="B140:E140">
    <cfRule type="expression" dxfId="13224" priority="1743">
      <formula>ISEVEN(ROW())</formula>
    </cfRule>
  </conditionalFormatting>
  <conditionalFormatting sqref="B139:G139">
    <cfRule type="expression" dxfId="13223" priority="1744">
      <formula>ISEVEN(ROW())</formula>
    </cfRule>
  </conditionalFormatting>
  <conditionalFormatting sqref="C141">
    <cfRule type="expression" dxfId="13222" priority="1745">
      <formula>ISEVEN(ROW())</formula>
    </cfRule>
  </conditionalFormatting>
  <conditionalFormatting sqref="F142">
    <cfRule type="expression" dxfId="13221" priority="1746">
      <formula>ISEVEN(ROW())</formula>
    </cfRule>
  </conditionalFormatting>
  <conditionalFormatting sqref="B142:E142">
    <cfRule type="expression" dxfId="13220" priority="1747">
      <formula>ISEVEN(ROW())</formula>
    </cfRule>
  </conditionalFormatting>
  <conditionalFormatting sqref="B142:E142">
    <cfRule type="expression" dxfId="13219" priority="1748">
      <formula>ISEVEN(ROW())</formula>
    </cfRule>
  </conditionalFormatting>
  <conditionalFormatting sqref="B145 D145:F145">
    <cfRule type="expression" dxfId="13218" priority="1749">
      <formula>ISEVEN(ROW())</formula>
    </cfRule>
  </conditionalFormatting>
  <conditionalFormatting sqref="F144">
    <cfRule type="expression" dxfId="13217" priority="1750">
      <formula>ISEVEN(ROW())</formula>
    </cfRule>
  </conditionalFormatting>
  <conditionalFormatting sqref="B144:E144">
    <cfRule type="expression" dxfId="13216" priority="1751">
      <formula>ISEVEN(ROW())</formula>
    </cfRule>
  </conditionalFormatting>
  <conditionalFormatting sqref="B143:F143">
    <cfRule type="expression" dxfId="13215" priority="1752">
      <formula>ISEVEN(ROW())</formula>
    </cfRule>
  </conditionalFormatting>
  <conditionalFormatting sqref="C145">
    <cfRule type="expression" dxfId="13214" priority="1753">
      <formula>ISEVEN(ROW())</formula>
    </cfRule>
  </conditionalFormatting>
  <conditionalFormatting sqref="B148 D148:F148">
    <cfRule type="expression" dxfId="13213" priority="1754">
      <formula>ISEVEN(ROW())</formula>
    </cfRule>
  </conditionalFormatting>
  <conditionalFormatting sqref="F147">
    <cfRule type="expression" dxfId="13212" priority="1755">
      <formula>ISEVEN(ROW())</formula>
    </cfRule>
  </conditionalFormatting>
  <conditionalFormatting sqref="B147:E147">
    <cfRule type="expression" dxfId="13211" priority="1756">
      <formula>ISEVEN(ROW())</formula>
    </cfRule>
  </conditionalFormatting>
  <conditionalFormatting sqref="B146:F146">
    <cfRule type="expression" dxfId="13210" priority="1757">
      <formula>ISEVEN(ROW())</formula>
    </cfRule>
  </conditionalFormatting>
  <conditionalFormatting sqref="C148">
    <cfRule type="expression" dxfId="13209" priority="1758">
      <formula>ISEVEN(ROW())</formula>
    </cfRule>
  </conditionalFormatting>
  <conditionalFormatting sqref="B151 F151">
    <cfRule type="expression" dxfId="13208" priority="1759">
      <formula>ISEVEN(ROW())</formula>
    </cfRule>
  </conditionalFormatting>
  <conditionalFormatting sqref="F150">
    <cfRule type="expression" dxfId="13207" priority="1760">
      <formula>ISEVEN(ROW())</formula>
    </cfRule>
  </conditionalFormatting>
  <conditionalFormatting sqref="B149:B150 D149:E152">
    <cfRule type="expression" dxfId="13206" priority="1761">
      <formula>ISEVEN(ROW())</formula>
    </cfRule>
  </conditionalFormatting>
  <conditionalFormatting sqref="B149:F149">
    <cfRule type="expression" dxfId="13205" priority="1762">
      <formula>ISEVEN(ROW())</formula>
    </cfRule>
  </conditionalFormatting>
  <conditionalFormatting sqref="B154 D154:F154">
    <cfRule type="expression" dxfId="13204" priority="1763">
      <formula>ISEVEN(ROW())</formula>
    </cfRule>
  </conditionalFormatting>
  <conditionalFormatting sqref="F153">
    <cfRule type="expression" dxfId="13203" priority="1764">
      <formula>ISEVEN(ROW())</formula>
    </cfRule>
  </conditionalFormatting>
  <conditionalFormatting sqref="B153 D153:E153">
    <cfRule type="expression" dxfId="13202" priority="1765">
      <formula>ISEVEN(ROW())</formula>
    </cfRule>
  </conditionalFormatting>
  <conditionalFormatting sqref="B152 F152">
    <cfRule type="expression" dxfId="13201" priority="1766">
      <formula>ISEVEN(ROW())</formula>
    </cfRule>
  </conditionalFormatting>
  <conditionalFormatting sqref="B157 D157:F157">
    <cfRule type="expression" dxfId="13200" priority="1767">
      <formula>ISEVEN(ROW())</formula>
    </cfRule>
  </conditionalFormatting>
  <conditionalFormatting sqref="F156">
    <cfRule type="expression" dxfId="13199" priority="1768">
      <formula>ISEVEN(ROW())</formula>
    </cfRule>
  </conditionalFormatting>
  <conditionalFormatting sqref="B156 D156:E156">
    <cfRule type="expression" dxfId="13198" priority="1769">
      <formula>ISEVEN(ROW())</formula>
    </cfRule>
  </conditionalFormatting>
  <conditionalFormatting sqref="B155 D155:F155">
    <cfRule type="expression" dxfId="13197" priority="1770">
      <formula>ISEVEN(ROW())</formula>
    </cfRule>
  </conditionalFormatting>
  <conditionalFormatting sqref="B163 D163 F163">
    <cfRule type="expression" dxfId="13196" priority="1771">
      <formula>ISEVEN(ROW())</formula>
    </cfRule>
  </conditionalFormatting>
  <conditionalFormatting sqref="F162">
    <cfRule type="expression" dxfId="13195" priority="1772">
      <formula>ISEVEN(ROW())</formula>
    </cfRule>
  </conditionalFormatting>
  <conditionalFormatting sqref="B162 D162">
    <cfRule type="expression" dxfId="13194" priority="1773">
      <formula>ISEVEN(ROW())</formula>
    </cfRule>
  </conditionalFormatting>
  <conditionalFormatting sqref="B161 D161:F161">
    <cfRule type="expression" dxfId="13193" priority="1774">
      <formula>ISEVEN(ROW())</formula>
    </cfRule>
  </conditionalFormatting>
  <conditionalFormatting sqref="B160 D160:F160">
    <cfRule type="expression" dxfId="13192" priority="1775">
      <formula>ISEVEN(ROW())</formula>
    </cfRule>
  </conditionalFormatting>
  <conditionalFormatting sqref="F159">
    <cfRule type="expression" dxfId="13191" priority="1776">
      <formula>ISEVEN(ROW())</formula>
    </cfRule>
  </conditionalFormatting>
  <conditionalFormatting sqref="B159 D159:E159">
    <cfRule type="expression" dxfId="13190" priority="1777">
      <formula>ISEVEN(ROW())</formula>
    </cfRule>
  </conditionalFormatting>
  <conditionalFormatting sqref="B158 D158:F158">
    <cfRule type="expression" dxfId="13189" priority="1778">
      <formula>ISEVEN(ROW())</formula>
    </cfRule>
  </conditionalFormatting>
  <conditionalFormatting sqref="B166 D166 F166">
    <cfRule type="expression" dxfId="13188" priority="1779">
      <formula>ISEVEN(ROW())</formula>
    </cfRule>
  </conditionalFormatting>
  <conditionalFormatting sqref="B164 F164 D164">
    <cfRule type="expression" dxfId="13187" priority="1780">
      <formula>ISEVEN(ROW())</formula>
    </cfRule>
  </conditionalFormatting>
  <conditionalFormatting sqref="B167 F167 D167">
    <cfRule type="expression" dxfId="13186" priority="1781">
      <formula>ISEVEN(ROW())</formula>
    </cfRule>
  </conditionalFormatting>
  <conditionalFormatting sqref="B144 D144:F144">
    <cfRule type="expression" dxfId="13185" priority="1782">
      <formula>ISEVEN(ROW())</formula>
    </cfRule>
  </conditionalFormatting>
  <conditionalFormatting sqref="F143">
    <cfRule type="expression" dxfId="13184" priority="1783">
      <formula>ISEVEN(ROW())</formula>
    </cfRule>
  </conditionalFormatting>
  <conditionalFormatting sqref="B143:E143">
    <cfRule type="expression" dxfId="13183" priority="1784">
      <formula>ISEVEN(ROW())</formula>
    </cfRule>
  </conditionalFormatting>
  <conditionalFormatting sqref="B142:F142">
    <cfRule type="expression" dxfId="13182" priority="1785">
      <formula>ISEVEN(ROW())</formula>
    </cfRule>
  </conditionalFormatting>
  <conditionalFormatting sqref="C144">
    <cfRule type="expression" dxfId="13181" priority="1786">
      <formula>ISEVEN(ROW())</formula>
    </cfRule>
  </conditionalFormatting>
  <conditionalFormatting sqref="B147 D147:F147">
    <cfRule type="expression" dxfId="13180" priority="1787">
      <formula>ISEVEN(ROW())</formula>
    </cfRule>
  </conditionalFormatting>
  <conditionalFormatting sqref="F146">
    <cfRule type="expression" dxfId="13179" priority="1788">
      <formula>ISEVEN(ROW())</formula>
    </cfRule>
  </conditionalFormatting>
  <conditionalFormatting sqref="B146:E146">
    <cfRule type="expression" dxfId="13178" priority="1789">
      <formula>ISEVEN(ROW())</formula>
    </cfRule>
  </conditionalFormatting>
  <conditionalFormatting sqref="B145:F145">
    <cfRule type="expression" dxfId="13177" priority="1790">
      <formula>ISEVEN(ROW())</formula>
    </cfRule>
  </conditionalFormatting>
  <conditionalFormatting sqref="C147">
    <cfRule type="expression" dxfId="13176" priority="1791">
      <formula>ISEVEN(ROW())</formula>
    </cfRule>
  </conditionalFormatting>
  <conditionalFormatting sqref="B149:B150 D149:F150 D150:E152">
    <cfRule type="expression" dxfId="13175" priority="1792">
      <formula>ISEVEN(ROW())</formula>
    </cfRule>
  </conditionalFormatting>
  <conditionalFormatting sqref="F149">
    <cfRule type="expression" dxfId="13174" priority="1793">
      <formula>ISEVEN(ROW())</formula>
    </cfRule>
  </conditionalFormatting>
  <conditionalFormatting sqref="B149:E149">
    <cfRule type="expression" dxfId="13173" priority="1794">
      <formula>ISEVEN(ROW())</formula>
    </cfRule>
  </conditionalFormatting>
  <conditionalFormatting sqref="B148:F148">
    <cfRule type="expression" dxfId="13172" priority="1795">
      <formula>ISEVEN(ROW())</formula>
    </cfRule>
  </conditionalFormatting>
  <conditionalFormatting sqref="B153 D153:F153">
    <cfRule type="expression" dxfId="13171" priority="1796">
      <formula>ISEVEN(ROW())</formula>
    </cfRule>
  </conditionalFormatting>
  <conditionalFormatting sqref="F152">
    <cfRule type="expression" dxfId="13170" priority="1797">
      <formula>ISEVEN(ROW())</formula>
    </cfRule>
  </conditionalFormatting>
  <conditionalFormatting sqref="B152">
    <cfRule type="expression" dxfId="13169" priority="1798">
      <formula>ISEVEN(ROW())</formula>
    </cfRule>
  </conditionalFormatting>
  <conditionalFormatting sqref="B151 F151">
    <cfRule type="expression" dxfId="13168" priority="1799">
      <formula>ISEVEN(ROW())</formula>
    </cfRule>
  </conditionalFormatting>
  <conditionalFormatting sqref="B156 D156:F156">
    <cfRule type="expression" dxfId="13167" priority="1800">
      <formula>ISEVEN(ROW())</formula>
    </cfRule>
  </conditionalFormatting>
  <conditionalFormatting sqref="F155">
    <cfRule type="expression" dxfId="13166" priority="1801">
      <formula>ISEVEN(ROW())</formula>
    </cfRule>
  </conditionalFormatting>
  <conditionalFormatting sqref="B155 D155:E155">
    <cfRule type="expression" dxfId="13165" priority="1802">
      <formula>ISEVEN(ROW())</formula>
    </cfRule>
  </conditionalFormatting>
  <conditionalFormatting sqref="B154 D154:F154">
    <cfRule type="expression" dxfId="13164" priority="1803">
      <formula>ISEVEN(ROW())</formula>
    </cfRule>
  </conditionalFormatting>
  <conditionalFormatting sqref="B162 D162 F162">
    <cfRule type="expression" dxfId="13163" priority="1804">
      <formula>ISEVEN(ROW())</formula>
    </cfRule>
  </conditionalFormatting>
  <conditionalFormatting sqref="F161">
    <cfRule type="expression" dxfId="13162" priority="1805">
      <formula>ISEVEN(ROW())</formula>
    </cfRule>
  </conditionalFormatting>
  <conditionalFormatting sqref="B161 D161:E161">
    <cfRule type="expression" dxfId="13161" priority="1806">
      <formula>ISEVEN(ROW())</formula>
    </cfRule>
  </conditionalFormatting>
  <conditionalFormatting sqref="B160 D160:F160">
    <cfRule type="expression" dxfId="13160" priority="1807">
      <formula>ISEVEN(ROW())</formula>
    </cfRule>
  </conditionalFormatting>
  <conditionalFormatting sqref="B159 D159:F159">
    <cfRule type="expression" dxfId="13159" priority="1808">
      <formula>ISEVEN(ROW())</formula>
    </cfRule>
  </conditionalFormatting>
  <conditionalFormatting sqref="F158">
    <cfRule type="expression" dxfId="13158" priority="1809">
      <formula>ISEVEN(ROW())</formula>
    </cfRule>
  </conditionalFormatting>
  <conditionalFormatting sqref="B158 D158:E158">
    <cfRule type="expression" dxfId="13157" priority="1810">
      <formula>ISEVEN(ROW())</formula>
    </cfRule>
  </conditionalFormatting>
  <conditionalFormatting sqref="B157 D157:F157">
    <cfRule type="expression" dxfId="13156" priority="1811">
      <formula>ISEVEN(ROW())</formula>
    </cfRule>
  </conditionalFormatting>
  <conditionalFormatting sqref="F164">
    <cfRule type="expression" dxfId="13155" priority="1812">
      <formula>ISEVEN(ROW())</formula>
    </cfRule>
  </conditionalFormatting>
  <conditionalFormatting sqref="B164 D164">
    <cfRule type="expression" dxfId="13154" priority="1813">
      <formula>ISEVEN(ROW())</formula>
    </cfRule>
  </conditionalFormatting>
  <conditionalFormatting sqref="B163 F163 D163">
    <cfRule type="expression" dxfId="13153" priority="1814">
      <formula>ISEVEN(ROW())</formula>
    </cfRule>
  </conditionalFormatting>
  <conditionalFormatting sqref="F167">
    <cfRule type="expression" dxfId="13152" priority="1815">
      <formula>ISEVEN(ROW())</formula>
    </cfRule>
  </conditionalFormatting>
  <conditionalFormatting sqref="B167 D167">
    <cfRule type="expression" dxfId="13151" priority="1816">
      <formula>ISEVEN(ROW())</formula>
    </cfRule>
  </conditionalFormatting>
  <conditionalFormatting sqref="B166 F166 D166">
    <cfRule type="expression" dxfId="13150" priority="1817">
      <formula>ISEVEN(ROW())</formula>
    </cfRule>
  </conditionalFormatting>
  <conditionalFormatting sqref="B148 D148:F148">
    <cfRule type="expression" dxfId="13149" priority="1818">
      <formula>ISEVEN(ROW())</formula>
    </cfRule>
  </conditionalFormatting>
  <conditionalFormatting sqref="C148">
    <cfRule type="expression" dxfId="13148" priority="1819">
      <formula>ISEVEN(ROW())</formula>
    </cfRule>
  </conditionalFormatting>
  <conditionalFormatting sqref="B151 F151">
    <cfRule type="expression" dxfId="13147" priority="1820">
      <formula>ISEVEN(ROW())</formula>
    </cfRule>
  </conditionalFormatting>
  <conditionalFormatting sqref="F150">
    <cfRule type="expression" dxfId="13146" priority="1821">
      <formula>ISEVEN(ROW())</formula>
    </cfRule>
  </conditionalFormatting>
  <conditionalFormatting sqref="B149:B150 D149:E152">
    <cfRule type="expression" dxfId="13145" priority="1822">
      <formula>ISEVEN(ROW())</formula>
    </cfRule>
  </conditionalFormatting>
  <conditionalFormatting sqref="B149:F149">
    <cfRule type="expression" dxfId="13144" priority="1823">
      <formula>ISEVEN(ROW())</formula>
    </cfRule>
  </conditionalFormatting>
  <conditionalFormatting sqref="B154 D154:F154">
    <cfRule type="expression" dxfId="13143" priority="1824">
      <formula>ISEVEN(ROW())</formula>
    </cfRule>
  </conditionalFormatting>
  <conditionalFormatting sqref="F153">
    <cfRule type="expression" dxfId="13142" priority="1825">
      <formula>ISEVEN(ROW())</formula>
    </cfRule>
  </conditionalFormatting>
  <conditionalFormatting sqref="B153 D153:E153">
    <cfRule type="expression" dxfId="13141" priority="1826">
      <formula>ISEVEN(ROW())</formula>
    </cfRule>
  </conditionalFormatting>
  <conditionalFormatting sqref="B152 F152">
    <cfRule type="expression" dxfId="13140" priority="1827">
      <formula>ISEVEN(ROW())</formula>
    </cfRule>
  </conditionalFormatting>
  <conditionalFormatting sqref="F159">
    <cfRule type="expression" dxfId="13139" priority="1828">
      <formula>ISEVEN(ROW())</formula>
    </cfRule>
  </conditionalFormatting>
  <conditionalFormatting sqref="B159 D159:E159">
    <cfRule type="expression" dxfId="13138" priority="1829">
      <formula>ISEVEN(ROW())</formula>
    </cfRule>
  </conditionalFormatting>
  <conditionalFormatting sqref="B158 D158:F158">
    <cfRule type="expression" dxfId="13137" priority="1830">
      <formula>ISEVEN(ROW())</formula>
    </cfRule>
  </conditionalFormatting>
  <conditionalFormatting sqref="B157 D157:F157">
    <cfRule type="expression" dxfId="13136" priority="1831">
      <formula>ISEVEN(ROW())</formula>
    </cfRule>
  </conditionalFormatting>
  <conditionalFormatting sqref="F156">
    <cfRule type="expression" dxfId="13135" priority="1832">
      <formula>ISEVEN(ROW())</formula>
    </cfRule>
  </conditionalFormatting>
  <conditionalFormatting sqref="B156 D156:E156">
    <cfRule type="expression" dxfId="13134" priority="1833">
      <formula>ISEVEN(ROW())</formula>
    </cfRule>
  </conditionalFormatting>
  <conditionalFormatting sqref="B155 D155:F155">
    <cfRule type="expression" dxfId="13133" priority="1834">
      <formula>ISEVEN(ROW())</formula>
    </cfRule>
  </conditionalFormatting>
  <conditionalFormatting sqref="B149:B150 D149:F150 D150:E152">
    <cfRule type="expression" dxfId="13132" priority="1835">
      <formula>ISEVEN(ROW())</formula>
    </cfRule>
  </conditionalFormatting>
  <conditionalFormatting sqref="F149">
    <cfRule type="expression" dxfId="13131" priority="1836">
      <formula>ISEVEN(ROW())</formula>
    </cfRule>
  </conditionalFormatting>
  <conditionalFormatting sqref="B149:E149">
    <cfRule type="expression" dxfId="13130" priority="1837">
      <formula>ISEVEN(ROW())</formula>
    </cfRule>
  </conditionalFormatting>
  <conditionalFormatting sqref="B148:F148">
    <cfRule type="expression" dxfId="13129" priority="1838">
      <formula>ISEVEN(ROW())</formula>
    </cfRule>
  </conditionalFormatting>
  <conditionalFormatting sqref="B153 D153:F153">
    <cfRule type="expression" dxfId="13128" priority="1839">
      <formula>ISEVEN(ROW())</formula>
    </cfRule>
  </conditionalFormatting>
  <conditionalFormatting sqref="F152">
    <cfRule type="expression" dxfId="13127" priority="1840">
      <formula>ISEVEN(ROW())</formula>
    </cfRule>
  </conditionalFormatting>
  <conditionalFormatting sqref="B152">
    <cfRule type="expression" dxfId="13126" priority="1841">
      <formula>ISEVEN(ROW())</formula>
    </cfRule>
  </conditionalFormatting>
  <conditionalFormatting sqref="B151 F151">
    <cfRule type="expression" dxfId="13125" priority="1842">
      <formula>ISEVEN(ROW())</formula>
    </cfRule>
  </conditionalFormatting>
  <conditionalFormatting sqref="B159 D159:F159">
    <cfRule type="expression" dxfId="13124" priority="1843">
      <formula>ISEVEN(ROW())</formula>
    </cfRule>
  </conditionalFormatting>
  <conditionalFormatting sqref="F158">
    <cfRule type="expression" dxfId="13123" priority="1844">
      <formula>ISEVEN(ROW())</formula>
    </cfRule>
  </conditionalFormatting>
  <conditionalFormatting sqref="B158 D158:E158">
    <cfRule type="expression" dxfId="13122" priority="1845">
      <formula>ISEVEN(ROW())</formula>
    </cfRule>
  </conditionalFormatting>
  <conditionalFormatting sqref="B157 D157:F157">
    <cfRule type="expression" dxfId="13121" priority="1846">
      <formula>ISEVEN(ROW())</formula>
    </cfRule>
  </conditionalFormatting>
  <conditionalFormatting sqref="B156 D156:F156">
    <cfRule type="expression" dxfId="13120" priority="1847">
      <formula>ISEVEN(ROW())</formula>
    </cfRule>
  </conditionalFormatting>
  <conditionalFormatting sqref="F155">
    <cfRule type="expression" dxfId="13119" priority="1848">
      <formula>ISEVEN(ROW())</formula>
    </cfRule>
  </conditionalFormatting>
  <conditionalFormatting sqref="B155 D155:E155">
    <cfRule type="expression" dxfId="13118" priority="1849">
      <formula>ISEVEN(ROW())</formula>
    </cfRule>
  </conditionalFormatting>
  <conditionalFormatting sqref="B154 D154:F154">
    <cfRule type="expression" dxfId="13117" priority="1850">
      <formula>ISEVEN(ROW())</formula>
    </cfRule>
  </conditionalFormatting>
  <conditionalFormatting sqref="B160 D160:F160">
    <cfRule type="expression" dxfId="13116" priority="1851">
      <formula>ISEVEN(ROW())</formula>
    </cfRule>
  </conditionalFormatting>
  <conditionalFormatting sqref="B163 D163 F163">
    <cfRule type="expression" dxfId="13115" priority="1852">
      <formula>ISEVEN(ROW())</formula>
    </cfRule>
  </conditionalFormatting>
  <conditionalFormatting sqref="F162">
    <cfRule type="expression" dxfId="13114" priority="1853">
      <formula>ISEVEN(ROW())</formula>
    </cfRule>
  </conditionalFormatting>
  <conditionalFormatting sqref="B162 D162">
    <cfRule type="expression" dxfId="13113" priority="1854">
      <formula>ISEVEN(ROW())</formula>
    </cfRule>
  </conditionalFormatting>
  <conditionalFormatting sqref="B161 D161:F161">
    <cfRule type="expression" dxfId="13112" priority="1855">
      <formula>ISEVEN(ROW())</formula>
    </cfRule>
  </conditionalFormatting>
  <conditionalFormatting sqref="B166 D166 F166">
    <cfRule type="expression" dxfId="13111" priority="1856">
      <formula>ISEVEN(ROW())</formula>
    </cfRule>
  </conditionalFormatting>
  <conditionalFormatting sqref="B164 F164 D164">
    <cfRule type="expression" dxfId="13110" priority="1857">
      <formula>ISEVEN(ROW())</formula>
    </cfRule>
  </conditionalFormatting>
  <conditionalFormatting sqref="B167 F167 D167">
    <cfRule type="expression" dxfId="13109" priority="1858">
      <formula>ISEVEN(ROW())</formula>
    </cfRule>
  </conditionalFormatting>
  <conditionalFormatting sqref="B162 D162 F162">
    <cfRule type="expression" dxfId="13108" priority="1859">
      <formula>ISEVEN(ROW())</formula>
    </cfRule>
  </conditionalFormatting>
  <conditionalFormatting sqref="F161">
    <cfRule type="expression" dxfId="13107" priority="1860">
      <formula>ISEVEN(ROW())</formula>
    </cfRule>
  </conditionalFormatting>
  <conditionalFormatting sqref="B161 D161:E161">
    <cfRule type="expression" dxfId="13106" priority="1861">
      <formula>ISEVEN(ROW())</formula>
    </cfRule>
  </conditionalFormatting>
  <conditionalFormatting sqref="B160 D160:F160">
    <cfRule type="expression" dxfId="13105" priority="1862">
      <formula>ISEVEN(ROW())</formula>
    </cfRule>
  </conditionalFormatting>
  <conditionalFormatting sqref="F164">
    <cfRule type="expression" dxfId="13104" priority="1863">
      <formula>ISEVEN(ROW())</formula>
    </cfRule>
  </conditionalFormatting>
  <conditionalFormatting sqref="B164 D164">
    <cfRule type="expression" dxfId="13103" priority="1864">
      <formula>ISEVEN(ROW())</formula>
    </cfRule>
  </conditionalFormatting>
  <conditionalFormatting sqref="B163 F163 D163">
    <cfRule type="expression" dxfId="13102" priority="1865">
      <formula>ISEVEN(ROW())</formula>
    </cfRule>
  </conditionalFormatting>
  <conditionalFormatting sqref="F167">
    <cfRule type="expression" dxfId="13101" priority="1866">
      <formula>ISEVEN(ROW())</formula>
    </cfRule>
  </conditionalFormatting>
  <conditionalFormatting sqref="B167 D167">
    <cfRule type="expression" dxfId="13100" priority="1867">
      <formula>ISEVEN(ROW())</formula>
    </cfRule>
  </conditionalFormatting>
  <conditionalFormatting sqref="B166 F166 D166">
    <cfRule type="expression" dxfId="13099" priority="1868">
      <formula>ISEVEN(ROW())</formula>
    </cfRule>
  </conditionalFormatting>
  <conditionalFormatting sqref="B139 D139:F139">
    <cfRule type="expression" dxfId="13098" priority="1869">
      <formula>ISEVEN(ROW())</formula>
    </cfRule>
  </conditionalFormatting>
  <conditionalFormatting sqref="F138">
    <cfRule type="expression" dxfId="13097" priority="1870">
      <formula>ISEVEN(ROW())</formula>
    </cfRule>
  </conditionalFormatting>
  <conditionalFormatting sqref="B138:E138">
    <cfRule type="expression" dxfId="13096" priority="1871">
      <formula>ISEVEN(ROW())</formula>
    </cfRule>
  </conditionalFormatting>
  <conditionalFormatting sqref="G138">
    <cfRule type="expression" dxfId="13095" priority="1872">
      <formula>ISEVEN(ROW())</formula>
    </cfRule>
  </conditionalFormatting>
  <conditionalFormatting sqref="G138">
    <cfRule type="expression" dxfId="13094" priority="1873">
      <formula>ISEVEN(ROW())</formula>
    </cfRule>
  </conditionalFormatting>
  <conditionalFormatting sqref="G139">
    <cfRule type="expression" dxfId="13093" priority="1874">
      <formula>ISEVEN(ROW())</formula>
    </cfRule>
  </conditionalFormatting>
  <conditionalFormatting sqref="C139">
    <cfRule type="expression" dxfId="13092" priority="1875">
      <formula>ISEVEN(ROW())</formula>
    </cfRule>
  </conditionalFormatting>
  <conditionalFormatting sqref="F140">
    <cfRule type="expression" dxfId="13091" priority="1876">
      <formula>ISEVEN(ROW())</formula>
    </cfRule>
  </conditionalFormatting>
  <conditionalFormatting sqref="B140:E140">
    <cfRule type="expression" dxfId="13090" priority="1877">
      <formula>ISEVEN(ROW())</formula>
    </cfRule>
  </conditionalFormatting>
  <conditionalFormatting sqref="B140:E140">
    <cfRule type="expression" dxfId="13089" priority="1878">
      <formula>ISEVEN(ROW())</formula>
    </cfRule>
  </conditionalFormatting>
  <conditionalFormatting sqref="B143 D143:F143">
    <cfRule type="expression" dxfId="13088" priority="1879">
      <formula>ISEVEN(ROW())</formula>
    </cfRule>
  </conditionalFormatting>
  <conditionalFormatting sqref="F142">
    <cfRule type="expression" dxfId="13087" priority="1880">
      <formula>ISEVEN(ROW())</formula>
    </cfRule>
  </conditionalFormatting>
  <conditionalFormatting sqref="B142:E142">
    <cfRule type="expression" dxfId="13086" priority="1881">
      <formula>ISEVEN(ROW())</formula>
    </cfRule>
  </conditionalFormatting>
  <conditionalFormatting sqref="B141:F141">
    <cfRule type="expression" dxfId="13085" priority="1882">
      <formula>ISEVEN(ROW())</formula>
    </cfRule>
  </conditionalFormatting>
  <conditionalFormatting sqref="C143">
    <cfRule type="expression" dxfId="13084" priority="1883">
      <formula>ISEVEN(ROW())</formula>
    </cfRule>
  </conditionalFormatting>
  <conditionalFormatting sqref="B146 D146:F146">
    <cfRule type="expression" dxfId="13083" priority="1884">
      <formula>ISEVEN(ROW())</formula>
    </cfRule>
  </conditionalFormatting>
  <conditionalFormatting sqref="F145">
    <cfRule type="expression" dxfId="13082" priority="1885">
      <formula>ISEVEN(ROW())</formula>
    </cfRule>
  </conditionalFormatting>
  <conditionalFormatting sqref="B145:E145">
    <cfRule type="expression" dxfId="13081" priority="1886">
      <formula>ISEVEN(ROW())</formula>
    </cfRule>
  </conditionalFormatting>
  <conditionalFormatting sqref="B144:F144">
    <cfRule type="expression" dxfId="13080" priority="1887">
      <formula>ISEVEN(ROW())</formula>
    </cfRule>
  </conditionalFormatting>
  <conditionalFormatting sqref="C146">
    <cfRule type="expression" dxfId="13079" priority="1888">
      <formula>ISEVEN(ROW())</formula>
    </cfRule>
  </conditionalFormatting>
  <conditionalFormatting sqref="B149 D149:F149">
    <cfRule type="expression" dxfId="13078" priority="1889">
      <formula>ISEVEN(ROW())</formula>
    </cfRule>
  </conditionalFormatting>
  <conditionalFormatting sqref="F148">
    <cfRule type="expression" dxfId="13077" priority="1890">
      <formula>ISEVEN(ROW())</formula>
    </cfRule>
  </conditionalFormatting>
  <conditionalFormatting sqref="B148:E148">
    <cfRule type="expression" dxfId="13076" priority="1891">
      <formula>ISEVEN(ROW())</formula>
    </cfRule>
  </conditionalFormatting>
  <conditionalFormatting sqref="B147:F147">
    <cfRule type="expression" dxfId="13075" priority="1892">
      <formula>ISEVEN(ROW())</formula>
    </cfRule>
  </conditionalFormatting>
  <conditionalFormatting sqref="C149">
    <cfRule type="expression" dxfId="13074" priority="1893">
      <formula>ISEVEN(ROW())</formula>
    </cfRule>
  </conditionalFormatting>
  <conditionalFormatting sqref="B152 F152">
    <cfRule type="expression" dxfId="13073" priority="1894">
      <formula>ISEVEN(ROW())</formula>
    </cfRule>
  </conditionalFormatting>
  <conditionalFormatting sqref="F151">
    <cfRule type="expression" dxfId="13072" priority="1895">
      <formula>ISEVEN(ROW())</formula>
    </cfRule>
  </conditionalFormatting>
  <conditionalFormatting sqref="B151">
    <cfRule type="expression" dxfId="13071" priority="1896">
      <formula>ISEVEN(ROW())</formula>
    </cfRule>
  </conditionalFormatting>
  <conditionalFormatting sqref="B149:B150 D150:E152 D149:F150">
    <cfRule type="expression" dxfId="13070" priority="1897">
      <formula>ISEVEN(ROW())</formula>
    </cfRule>
  </conditionalFormatting>
  <conditionalFormatting sqref="B155 D155:F155">
    <cfRule type="expression" dxfId="13069" priority="1898">
      <formula>ISEVEN(ROW())</formula>
    </cfRule>
  </conditionalFormatting>
  <conditionalFormatting sqref="F154">
    <cfRule type="expression" dxfId="13068" priority="1899">
      <formula>ISEVEN(ROW())</formula>
    </cfRule>
  </conditionalFormatting>
  <conditionalFormatting sqref="B154 D154:E154">
    <cfRule type="expression" dxfId="13067" priority="1900">
      <formula>ISEVEN(ROW())</formula>
    </cfRule>
  </conditionalFormatting>
  <conditionalFormatting sqref="B153 D153:F153">
    <cfRule type="expression" dxfId="13066" priority="1901">
      <formula>ISEVEN(ROW())</formula>
    </cfRule>
  </conditionalFormatting>
  <conditionalFormatting sqref="B161 D161:F161">
    <cfRule type="expression" dxfId="13065" priority="1902">
      <formula>ISEVEN(ROW())</formula>
    </cfRule>
  </conditionalFormatting>
  <conditionalFormatting sqref="F160">
    <cfRule type="expression" dxfId="13064" priority="1903">
      <formula>ISEVEN(ROW())</formula>
    </cfRule>
  </conditionalFormatting>
  <conditionalFormatting sqref="B160 D160:E160">
    <cfRule type="expression" dxfId="13063" priority="1904">
      <formula>ISEVEN(ROW())</formula>
    </cfRule>
  </conditionalFormatting>
  <conditionalFormatting sqref="B159 D159:F159">
    <cfRule type="expression" dxfId="13062" priority="1905">
      <formula>ISEVEN(ROW())</formula>
    </cfRule>
  </conditionalFormatting>
  <conditionalFormatting sqref="B158 D158:F158">
    <cfRule type="expression" dxfId="13061" priority="1906">
      <formula>ISEVEN(ROW())</formula>
    </cfRule>
  </conditionalFormatting>
  <conditionalFormatting sqref="F157">
    <cfRule type="expression" dxfId="13060" priority="1907">
      <formula>ISEVEN(ROW())</formula>
    </cfRule>
  </conditionalFormatting>
  <conditionalFormatting sqref="B157 D157:E157">
    <cfRule type="expression" dxfId="13059" priority="1908">
      <formula>ISEVEN(ROW())</formula>
    </cfRule>
  </conditionalFormatting>
  <conditionalFormatting sqref="B156 D156:F156">
    <cfRule type="expression" dxfId="13058" priority="1909">
      <formula>ISEVEN(ROW())</formula>
    </cfRule>
  </conditionalFormatting>
  <conditionalFormatting sqref="B164 D164 F164">
    <cfRule type="expression" dxfId="13057" priority="1910">
      <formula>ISEVEN(ROW())</formula>
    </cfRule>
  </conditionalFormatting>
  <conditionalFormatting sqref="F163">
    <cfRule type="expression" dxfId="13056" priority="1911">
      <formula>ISEVEN(ROW())</formula>
    </cfRule>
  </conditionalFormatting>
  <conditionalFormatting sqref="B163 D163">
    <cfRule type="expression" dxfId="13055" priority="1912">
      <formula>ISEVEN(ROW())</formula>
    </cfRule>
  </conditionalFormatting>
  <conditionalFormatting sqref="B162 F162 D162">
    <cfRule type="expression" dxfId="13054" priority="1913">
      <formula>ISEVEN(ROW())</formula>
    </cfRule>
  </conditionalFormatting>
  <conditionalFormatting sqref="F166">
    <cfRule type="expression" dxfId="13053" priority="1914">
      <formula>ISEVEN(ROW())</formula>
    </cfRule>
  </conditionalFormatting>
  <conditionalFormatting sqref="B166 D166">
    <cfRule type="expression" dxfId="13052" priority="1915">
      <formula>ISEVEN(ROW())</formula>
    </cfRule>
  </conditionalFormatting>
  <conditionalFormatting sqref="B142 D142:F142">
    <cfRule type="expression" dxfId="13051" priority="1916">
      <formula>ISEVEN(ROW())</formula>
    </cfRule>
  </conditionalFormatting>
  <conditionalFormatting sqref="F141">
    <cfRule type="expression" dxfId="13050" priority="1917">
      <formula>ISEVEN(ROW())</formula>
    </cfRule>
  </conditionalFormatting>
  <conditionalFormatting sqref="B141:E141">
    <cfRule type="expression" dxfId="13049" priority="1918">
      <formula>ISEVEN(ROW())</formula>
    </cfRule>
  </conditionalFormatting>
  <conditionalFormatting sqref="B140:F140">
    <cfRule type="expression" dxfId="13048" priority="1919">
      <formula>ISEVEN(ROW())</formula>
    </cfRule>
  </conditionalFormatting>
  <conditionalFormatting sqref="C142">
    <cfRule type="expression" dxfId="13047" priority="1920">
      <formula>ISEVEN(ROW())</formula>
    </cfRule>
  </conditionalFormatting>
  <conditionalFormatting sqref="B145 D145:F145">
    <cfRule type="expression" dxfId="13046" priority="1921">
      <formula>ISEVEN(ROW())</formula>
    </cfRule>
  </conditionalFormatting>
  <conditionalFormatting sqref="F144">
    <cfRule type="expression" dxfId="13045" priority="1922">
      <formula>ISEVEN(ROW())</formula>
    </cfRule>
  </conditionalFormatting>
  <conditionalFormatting sqref="B144:E144">
    <cfRule type="expression" dxfId="13044" priority="1923">
      <formula>ISEVEN(ROW())</formula>
    </cfRule>
  </conditionalFormatting>
  <conditionalFormatting sqref="B143:F143">
    <cfRule type="expression" dxfId="13043" priority="1924">
      <formula>ISEVEN(ROW())</formula>
    </cfRule>
  </conditionalFormatting>
  <conditionalFormatting sqref="C145">
    <cfRule type="expression" dxfId="13042" priority="1925">
      <formula>ISEVEN(ROW())</formula>
    </cfRule>
  </conditionalFormatting>
  <conditionalFormatting sqref="B148 D148:F148">
    <cfRule type="expression" dxfId="13041" priority="1926">
      <formula>ISEVEN(ROW())</formula>
    </cfRule>
  </conditionalFormatting>
  <conditionalFormatting sqref="F147">
    <cfRule type="expression" dxfId="13040" priority="1927">
      <formula>ISEVEN(ROW())</formula>
    </cfRule>
  </conditionalFormatting>
  <conditionalFormatting sqref="B147:E147">
    <cfRule type="expression" dxfId="13039" priority="1928">
      <formula>ISEVEN(ROW())</formula>
    </cfRule>
  </conditionalFormatting>
  <conditionalFormatting sqref="B146:F146">
    <cfRule type="expression" dxfId="13038" priority="1929">
      <formula>ISEVEN(ROW())</formula>
    </cfRule>
  </conditionalFormatting>
  <conditionalFormatting sqref="C148">
    <cfRule type="expression" dxfId="13037" priority="1930">
      <formula>ISEVEN(ROW())</formula>
    </cfRule>
  </conditionalFormatting>
  <conditionalFormatting sqref="B151 F151">
    <cfRule type="expression" dxfId="13036" priority="1931">
      <formula>ISEVEN(ROW())</formula>
    </cfRule>
  </conditionalFormatting>
  <conditionalFormatting sqref="F150">
    <cfRule type="expression" dxfId="13035" priority="1932">
      <formula>ISEVEN(ROW())</formula>
    </cfRule>
  </conditionalFormatting>
  <conditionalFormatting sqref="B149:B150 D149:E152">
    <cfRule type="expression" dxfId="13034" priority="1933">
      <formula>ISEVEN(ROW())</formula>
    </cfRule>
  </conditionalFormatting>
  <conditionalFormatting sqref="B149:F149">
    <cfRule type="expression" dxfId="13033" priority="1934">
      <formula>ISEVEN(ROW())</formula>
    </cfRule>
  </conditionalFormatting>
  <conditionalFormatting sqref="B154 D154:F154">
    <cfRule type="expression" dxfId="13032" priority="1935">
      <formula>ISEVEN(ROW())</formula>
    </cfRule>
  </conditionalFormatting>
  <conditionalFormatting sqref="F153">
    <cfRule type="expression" dxfId="13031" priority="1936">
      <formula>ISEVEN(ROW())</formula>
    </cfRule>
  </conditionalFormatting>
  <conditionalFormatting sqref="B153 D153:E153">
    <cfRule type="expression" dxfId="13030" priority="1937">
      <formula>ISEVEN(ROW())</formula>
    </cfRule>
  </conditionalFormatting>
  <conditionalFormatting sqref="B152 F152">
    <cfRule type="expression" dxfId="13029" priority="1938">
      <formula>ISEVEN(ROW())</formula>
    </cfRule>
  </conditionalFormatting>
  <conditionalFormatting sqref="B160 D160:F160">
    <cfRule type="expression" dxfId="13028" priority="1939">
      <formula>ISEVEN(ROW())</formula>
    </cfRule>
  </conditionalFormatting>
  <conditionalFormatting sqref="F159">
    <cfRule type="expression" dxfId="13027" priority="1940">
      <formula>ISEVEN(ROW())</formula>
    </cfRule>
  </conditionalFormatting>
  <conditionalFormatting sqref="B159 D159:E159">
    <cfRule type="expression" dxfId="13026" priority="1941">
      <formula>ISEVEN(ROW())</formula>
    </cfRule>
  </conditionalFormatting>
  <conditionalFormatting sqref="B158 D158:F158">
    <cfRule type="expression" dxfId="13025" priority="1942">
      <formula>ISEVEN(ROW())</formula>
    </cfRule>
  </conditionalFormatting>
  <conditionalFormatting sqref="B157 D157:F157">
    <cfRule type="expression" dxfId="13024" priority="1943">
      <formula>ISEVEN(ROW())</formula>
    </cfRule>
  </conditionalFormatting>
  <conditionalFormatting sqref="F156">
    <cfRule type="expression" dxfId="13023" priority="1944">
      <formula>ISEVEN(ROW())</formula>
    </cfRule>
  </conditionalFormatting>
  <conditionalFormatting sqref="B156 D156:E156">
    <cfRule type="expression" dxfId="13022" priority="1945">
      <formula>ISEVEN(ROW())</formula>
    </cfRule>
  </conditionalFormatting>
  <conditionalFormatting sqref="B155 D155:F155">
    <cfRule type="expression" dxfId="13021" priority="1946">
      <formula>ISEVEN(ROW())</formula>
    </cfRule>
  </conditionalFormatting>
  <conditionalFormatting sqref="B163 D163 F163">
    <cfRule type="expression" dxfId="13020" priority="1947">
      <formula>ISEVEN(ROW())</formula>
    </cfRule>
  </conditionalFormatting>
  <conditionalFormatting sqref="F162">
    <cfRule type="expression" dxfId="13019" priority="1948">
      <formula>ISEVEN(ROW())</formula>
    </cfRule>
  </conditionalFormatting>
  <conditionalFormatting sqref="B162 D162">
    <cfRule type="expression" dxfId="13018" priority="1949">
      <formula>ISEVEN(ROW())</formula>
    </cfRule>
  </conditionalFormatting>
  <conditionalFormatting sqref="B161 D161:F161">
    <cfRule type="expression" dxfId="13017" priority="1950">
      <formula>ISEVEN(ROW())</formula>
    </cfRule>
  </conditionalFormatting>
  <conditionalFormatting sqref="B166 D166 F166">
    <cfRule type="expression" dxfId="13016" priority="1951">
      <formula>ISEVEN(ROW())</formula>
    </cfRule>
  </conditionalFormatting>
  <conditionalFormatting sqref="B164 F164 D164">
    <cfRule type="expression" dxfId="13015" priority="1952">
      <formula>ISEVEN(ROW())</formula>
    </cfRule>
  </conditionalFormatting>
  <conditionalFormatting sqref="B146 D146:F146">
    <cfRule type="expression" dxfId="13014" priority="1953">
      <formula>ISEVEN(ROW())</formula>
    </cfRule>
  </conditionalFormatting>
  <conditionalFormatting sqref="C146">
    <cfRule type="expression" dxfId="13013" priority="1954">
      <formula>ISEVEN(ROW())</formula>
    </cfRule>
  </conditionalFormatting>
  <conditionalFormatting sqref="B149 D149:F149">
    <cfRule type="expression" dxfId="13012" priority="1955">
      <formula>ISEVEN(ROW())</formula>
    </cfRule>
  </conditionalFormatting>
  <conditionalFormatting sqref="F148">
    <cfRule type="expression" dxfId="13011" priority="1956">
      <formula>ISEVEN(ROW())</formula>
    </cfRule>
  </conditionalFormatting>
  <conditionalFormatting sqref="B148:E148">
    <cfRule type="expression" dxfId="13010" priority="1957">
      <formula>ISEVEN(ROW())</formula>
    </cfRule>
  </conditionalFormatting>
  <conditionalFormatting sqref="B147:F147">
    <cfRule type="expression" dxfId="13009" priority="1958">
      <formula>ISEVEN(ROW())</formula>
    </cfRule>
  </conditionalFormatting>
  <conditionalFormatting sqref="C149">
    <cfRule type="expression" dxfId="13008" priority="1959">
      <formula>ISEVEN(ROW())</formula>
    </cfRule>
  </conditionalFormatting>
  <conditionalFormatting sqref="B152 F152">
    <cfRule type="expression" dxfId="13007" priority="1960">
      <formula>ISEVEN(ROW())</formula>
    </cfRule>
  </conditionalFormatting>
  <conditionalFormatting sqref="F151">
    <cfRule type="expression" dxfId="13006" priority="1961">
      <formula>ISEVEN(ROW())</formula>
    </cfRule>
  </conditionalFormatting>
  <conditionalFormatting sqref="B151">
    <cfRule type="expression" dxfId="13005" priority="1962">
      <formula>ISEVEN(ROW())</formula>
    </cfRule>
  </conditionalFormatting>
  <conditionalFormatting sqref="B149:B150 D150:E152 D149:F150">
    <cfRule type="expression" dxfId="13004" priority="1963">
      <formula>ISEVEN(ROW())</formula>
    </cfRule>
  </conditionalFormatting>
  <conditionalFormatting sqref="F157">
    <cfRule type="expression" dxfId="13003" priority="1964">
      <formula>ISEVEN(ROW())</formula>
    </cfRule>
  </conditionalFormatting>
  <conditionalFormatting sqref="B157 D157:E157">
    <cfRule type="expression" dxfId="13002" priority="1965">
      <formula>ISEVEN(ROW())</formula>
    </cfRule>
  </conditionalFormatting>
  <conditionalFormatting sqref="B156 D156:F156">
    <cfRule type="expression" dxfId="13001" priority="1966">
      <formula>ISEVEN(ROW())</formula>
    </cfRule>
  </conditionalFormatting>
  <conditionalFormatting sqref="B155 D155:F155">
    <cfRule type="expression" dxfId="13000" priority="1967">
      <formula>ISEVEN(ROW())</formula>
    </cfRule>
  </conditionalFormatting>
  <conditionalFormatting sqref="F154">
    <cfRule type="expression" dxfId="12999" priority="1968">
      <formula>ISEVEN(ROW())</formula>
    </cfRule>
  </conditionalFormatting>
  <conditionalFormatting sqref="B154 D154:E154">
    <cfRule type="expression" dxfId="12998" priority="1969">
      <formula>ISEVEN(ROW())</formula>
    </cfRule>
  </conditionalFormatting>
  <conditionalFormatting sqref="B153 D153:F153">
    <cfRule type="expression" dxfId="12997" priority="1970">
      <formula>ISEVEN(ROW())</formula>
    </cfRule>
  </conditionalFormatting>
  <conditionalFormatting sqref="B148 D148:F148">
    <cfRule type="expression" dxfId="12996" priority="1971">
      <formula>ISEVEN(ROW())</formula>
    </cfRule>
  </conditionalFormatting>
  <conditionalFormatting sqref="F147">
    <cfRule type="expression" dxfId="12995" priority="1972">
      <formula>ISEVEN(ROW())</formula>
    </cfRule>
  </conditionalFormatting>
  <conditionalFormatting sqref="B147:E147">
    <cfRule type="expression" dxfId="12994" priority="1973">
      <formula>ISEVEN(ROW())</formula>
    </cfRule>
  </conditionalFormatting>
  <conditionalFormatting sqref="B146:F146">
    <cfRule type="expression" dxfId="12993" priority="1974">
      <formula>ISEVEN(ROW())</formula>
    </cfRule>
  </conditionalFormatting>
  <conditionalFormatting sqref="C148">
    <cfRule type="expression" dxfId="12992" priority="1975">
      <formula>ISEVEN(ROW())</formula>
    </cfRule>
  </conditionalFormatting>
  <conditionalFormatting sqref="B151 F151">
    <cfRule type="expression" dxfId="12991" priority="1976">
      <formula>ISEVEN(ROW())</formula>
    </cfRule>
  </conditionalFormatting>
  <conditionalFormatting sqref="F150">
    <cfRule type="expression" dxfId="12990" priority="1977">
      <formula>ISEVEN(ROW())</formula>
    </cfRule>
  </conditionalFormatting>
  <conditionalFormatting sqref="B149:B150 D149:E152">
    <cfRule type="expression" dxfId="12989" priority="1978">
      <formula>ISEVEN(ROW())</formula>
    </cfRule>
  </conditionalFormatting>
  <conditionalFormatting sqref="B149:F149">
    <cfRule type="expression" dxfId="12988" priority="1979">
      <formula>ISEVEN(ROW())</formula>
    </cfRule>
  </conditionalFormatting>
  <conditionalFormatting sqref="B157 D157:F157">
    <cfRule type="expression" dxfId="12987" priority="1980">
      <formula>ISEVEN(ROW())</formula>
    </cfRule>
  </conditionalFormatting>
  <conditionalFormatting sqref="F156">
    <cfRule type="expression" dxfId="12986" priority="1981">
      <formula>ISEVEN(ROW())</formula>
    </cfRule>
  </conditionalFormatting>
  <conditionalFormatting sqref="B156 D156:E156">
    <cfRule type="expression" dxfId="12985" priority="1982">
      <formula>ISEVEN(ROW())</formula>
    </cfRule>
  </conditionalFormatting>
  <conditionalFormatting sqref="B155 D155:F155">
    <cfRule type="expression" dxfId="12984" priority="1983">
      <formula>ISEVEN(ROW())</formula>
    </cfRule>
  </conditionalFormatting>
  <conditionalFormatting sqref="B154 D154:F154">
    <cfRule type="expression" dxfId="12983" priority="1984">
      <formula>ISEVEN(ROW())</formula>
    </cfRule>
  </conditionalFormatting>
  <conditionalFormatting sqref="F153">
    <cfRule type="expression" dxfId="12982" priority="1985">
      <formula>ISEVEN(ROW())</formula>
    </cfRule>
  </conditionalFormatting>
  <conditionalFormatting sqref="B153 D153:E153">
    <cfRule type="expression" dxfId="12981" priority="1986">
      <formula>ISEVEN(ROW())</formula>
    </cfRule>
  </conditionalFormatting>
  <conditionalFormatting sqref="B152 F152">
    <cfRule type="expression" dxfId="12980" priority="1987">
      <formula>ISEVEN(ROW())</formula>
    </cfRule>
  </conditionalFormatting>
  <conditionalFormatting sqref="B158 D158:F158">
    <cfRule type="expression" dxfId="12979" priority="1988">
      <formula>ISEVEN(ROW())</formula>
    </cfRule>
  </conditionalFormatting>
  <conditionalFormatting sqref="B161 D161:F161">
    <cfRule type="expression" dxfId="12978" priority="1989">
      <formula>ISEVEN(ROW())</formula>
    </cfRule>
  </conditionalFormatting>
  <conditionalFormatting sqref="F160">
    <cfRule type="expression" dxfId="12977" priority="1990">
      <formula>ISEVEN(ROW())</formula>
    </cfRule>
  </conditionalFormatting>
  <conditionalFormatting sqref="B160 D160:E160">
    <cfRule type="expression" dxfId="12976" priority="1991">
      <formula>ISEVEN(ROW())</formula>
    </cfRule>
  </conditionalFormatting>
  <conditionalFormatting sqref="B159 D159:F159">
    <cfRule type="expression" dxfId="12975" priority="1992">
      <formula>ISEVEN(ROW())</formula>
    </cfRule>
  </conditionalFormatting>
  <conditionalFormatting sqref="B164 D164 F164">
    <cfRule type="expression" dxfId="12974" priority="1993">
      <formula>ISEVEN(ROW())</formula>
    </cfRule>
  </conditionalFormatting>
  <conditionalFormatting sqref="F163">
    <cfRule type="expression" dxfId="12973" priority="1994">
      <formula>ISEVEN(ROW())</formula>
    </cfRule>
  </conditionalFormatting>
  <conditionalFormatting sqref="B163 D163">
    <cfRule type="expression" dxfId="12972" priority="1995">
      <formula>ISEVEN(ROW())</formula>
    </cfRule>
  </conditionalFormatting>
  <conditionalFormatting sqref="B162 F162 D162">
    <cfRule type="expression" dxfId="12971" priority="1996">
      <formula>ISEVEN(ROW())</formula>
    </cfRule>
  </conditionalFormatting>
  <conditionalFormatting sqref="F166">
    <cfRule type="expression" dxfId="12970" priority="1997">
      <formula>ISEVEN(ROW())</formula>
    </cfRule>
  </conditionalFormatting>
  <conditionalFormatting sqref="B166 D166">
    <cfRule type="expression" dxfId="12969" priority="1998">
      <formula>ISEVEN(ROW())</formula>
    </cfRule>
  </conditionalFormatting>
  <conditionalFormatting sqref="B160 D160:F160">
    <cfRule type="expression" dxfId="12968" priority="1999">
      <formula>ISEVEN(ROW())</formula>
    </cfRule>
  </conditionalFormatting>
  <conditionalFormatting sqref="F159">
    <cfRule type="expression" dxfId="12967" priority="2000">
      <formula>ISEVEN(ROW())</formula>
    </cfRule>
  </conditionalFormatting>
  <conditionalFormatting sqref="B159 D159:E159">
    <cfRule type="expression" dxfId="12966" priority="2001">
      <formula>ISEVEN(ROW())</formula>
    </cfRule>
  </conditionalFormatting>
  <conditionalFormatting sqref="B158 D158:F158">
    <cfRule type="expression" dxfId="12965" priority="2002">
      <formula>ISEVEN(ROW())</formula>
    </cfRule>
  </conditionalFormatting>
  <conditionalFormatting sqref="B163 D163 F163">
    <cfRule type="expression" dxfId="12964" priority="2003">
      <formula>ISEVEN(ROW())</formula>
    </cfRule>
  </conditionalFormatting>
  <conditionalFormatting sqref="F162">
    <cfRule type="expression" dxfId="12963" priority="2004">
      <formula>ISEVEN(ROW())</formula>
    </cfRule>
  </conditionalFormatting>
  <conditionalFormatting sqref="B162 D162">
    <cfRule type="expression" dxfId="12962" priority="2005">
      <formula>ISEVEN(ROW())</formula>
    </cfRule>
  </conditionalFormatting>
  <conditionalFormatting sqref="B161 D161:F161">
    <cfRule type="expression" dxfId="12961" priority="2006">
      <formula>ISEVEN(ROW())</formula>
    </cfRule>
  </conditionalFormatting>
  <conditionalFormatting sqref="B166 D166 F166">
    <cfRule type="expression" dxfId="12960" priority="2007">
      <formula>ISEVEN(ROW())</formula>
    </cfRule>
  </conditionalFormatting>
  <conditionalFormatting sqref="B164 F164 D164">
    <cfRule type="expression" dxfId="12959" priority="2008">
      <formula>ISEVEN(ROW())</formula>
    </cfRule>
  </conditionalFormatting>
  <conditionalFormatting sqref="B140 D140:F140">
    <cfRule type="expression" dxfId="12958" priority="2009">
      <formula>ISEVEN(ROW())</formula>
    </cfRule>
  </conditionalFormatting>
  <conditionalFormatting sqref="F139">
    <cfRule type="expression" dxfId="12957" priority="2010">
      <formula>ISEVEN(ROW())</formula>
    </cfRule>
  </conditionalFormatting>
  <conditionalFormatting sqref="B139:E139">
    <cfRule type="expression" dxfId="12956" priority="2011">
      <formula>ISEVEN(ROW())</formula>
    </cfRule>
  </conditionalFormatting>
  <conditionalFormatting sqref="G139">
    <cfRule type="expression" dxfId="12955" priority="2012">
      <formula>ISEVEN(ROW())</formula>
    </cfRule>
  </conditionalFormatting>
  <conditionalFormatting sqref="G139">
    <cfRule type="expression" dxfId="12954" priority="2013">
      <formula>ISEVEN(ROW())</formula>
    </cfRule>
  </conditionalFormatting>
  <conditionalFormatting sqref="B138:G138">
    <cfRule type="expression" dxfId="12953" priority="2014">
      <formula>ISEVEN(ROW())</formula>
    </cfRule>
  </conditionalFormatting>
  <conditionalFormatting sqref="C140">
    <cfRule type="expression" dxfId="12952" priority="2015">
      <formula>ISEVEN(ROW())</formula>
    </cfRule>
  </conditionalFormatting>
  <conditionalFormatting sqref="F141">
    <cfRule type="expression" dxfId="12951" priority="2016">
      <formula>ISEVEN(ROW())</formula>
    </cfRule>
  </conditionalFormatting>
  <conditionalFormatting sqref="B141:E141">
    <cfRule type="expression" dxfId="12950" priority="2017">
      <formula>ISEVEN(ROW())</formula>
    </cfRule>
  </conditionalFormatting>
  <conditionalFormatting sqref="B141:E141">
    <cfRule type="expression" dxfId="12949" priority="2018">
      <formula>ISEVEN(ROW())</formula>
    </cfRule>
  </conditionalFormatting>
  <conditionalFormatting sqref="B144 D144:F144">
    <cfRule type="expression" dxfId="12948" priority="2019">
      <formula>ISEVEN(ROW())</formula>
    </cfRule>
  </conditionalFormatting>
  <conditionalFormatting sqref="F143">
    <cfRule type="expression" dxfId="12947" priority="2020">
      <formula>ISEVEN(ROW())</formula>
    </cfRule>
  </conditionalFormatting>
  <conditionalFormatting sqref="B143:E143">
    <cfRule type="expression" dxfId="12946" priority="2021">
      <formula>ISEVEN(ROW())</formula>
    </cfRule>
  </conditionalFormatting>
  <conditionalFormatting sqref="B142:F142">
    <cfRule type="expression" dxfId="12945" priority="2022">
      <formula>ISEVEN(ROW())</formula>
    </cfRule>
  </conditionalFormatting>
  <conditionalFormatting sqref="C144">
    <cfRule type="expression" dxfId="12944" priority="2023">
      <formula>ISEVEN(ROW())</formula>
    </cfRule>
  </conditionalFormatting>
  <conditionalFormatting sqref="B147 D147:F147">
    <cfRule type="expression" dxfId="12943" priority="2024">
      <formula>ISEVEN(ROW())</formula>
    </cfRule>
  </conditionalFormatting>
  <conditionalFormatting sqref="F146">
    <cfRule type="expression" dxfId="12942" priority="2025">
      <formula>ISEVEN(ROW())</formula>
    </cfRule>
  </conditionalFormatting>
  <conditionalFormatting sqref="B146:E146">
    <cfRule type="expression" dxfId="12941" priority="2026">
      <formula>ISEVEN(ROW())</formula>
    </cfRule>
  </conditionalFormatting>
  <conditionalFormatting sqref="B145:F145">
    <cfRule type="expression" dxfId="12940" priority="2027">
      <formula>ISEVEN(ROW())</formula>
    </cfRule>
  </conditionalFormatting>
  <conditionalFormatting sqref="C147">
    <cfRule type="expression" dxfId="12939" priority="2028">
      <formula>ISEVEN(ROW())</formula>
    </cfRule>
  </conditionalFormatting>
  <conditionalFormatting sqref="B149:B150 D149:F150 D150:E152">
    <cfRule type="expression" dxfId="12938" priority="2029">
      <formula>ISEVEN(ROW())</formula>
    </cfRule>
  </conditionalFormatting>
  <conditionalFormatting sqref="F149">
    <cfRule type="expression" dxfId="12937" priority="2030">
      <formula>ISEVEN(ROW())</formula>
    </cfRule>
  </conditionalFormatting>
  <conditionalFormatting sqref="B149:E149">
    <cfRule type="expression" dxfId="12936" priority="2031">
      <formula>ISEVEN(ROW())</formula>
    </cfRule>
  </conditionalFormatting>
  <conditionalFormatting sqref="B148:F148">
    <cfRule type="expression" dxfId="12935" priority="2032">
      <formula>ISEVEN(ROW())</formula>
    </cfRule>
  </conditionalFormatting>
  <conditionalFormatting sqref="B153 D153:F153">
    <cfRule type="expression" dxfId="12934" priority="2033">
      <formula>ISEVEN(ROW())</formula>
    </cfRule>
  </conditionalFormatting>
  <conditionalFormatting sqref="F152">
    <cfRule type="expression" dxfId="12933" priority="2034">
      <formula>ISEVEN(ROW())</formula>
    </cfRule>
  </conditionalFormatting>
  <conditionalFormatting sqref="B152">
    <cfRule type="expression" dxfId="12932" priority="2035">
      <formula>ISEVEN(ROW())</formula>
    </cfRule>
  </conditionalFormatting>
  <conditionalFormatting sqref="B151 F151">
    <cfRule type="expression" dxfId="12931" priority="2036">
      <formula>ISEVEN(ROW())</formula>
    </cfRule>
  </conditionalFormatting>
  <conditionalFormatting sqref="B156 D156:F156">
    <cfRule type="expression" dxfId="12930" priority="2037">
      <formula>ISEVEN(ROW())</formula>
    </cfRule>
  </conditionalFormatting>
  <conditionalFormatting sqref="F155">
    <cfRule type="expression" dxfId="12929" priority="2038">
      <formula>ISEVEN(ROW())</formula>
    </cfRule>
  </conditionalFormatting>
  <conditionalFormatting sqref="B155 D155:E155">
    <cfRule type="expression" dxfId="12928" priority="2039">
      <formula>ISEVEN(ROW())</formula>
    </cfRule>
  </conditionalFormatting>
  <conditionalFormatting sqref="B154 D154:F154">
    <cfRule type="expression" dxfId="12927" priority="2040">
      <formula>ISEVEN(ROW())</formula>
    </cfRule>
  </conditionalFormatting>
  <conditionalFormatting sqref="B162 D162 F162">
    <cfRule type="expression" dxfId="12926" priority="2041">
      <formula>ISEVEN(ROW())</formula>
    </cfRule>
  </conditionalFormatting>
  <conditionalFormatting sqref="F161">
    <cfRule type="expression" dxfId="12925" priority="2042">
      <formula>ISEVEN(ROW())</formula>
    </cfRule>
  </conditionalFormatting>
  <conditionalFormatting sqref="B161 D161:E161">
    <cfRule type="expression" dxfId="12924" priority="2043">
      <formula>ISEVEN(ROW())</formula>
    </cfRule>
  </conditionalFormatting>
  <conditionalFormatting sqref="B160 D160:F160">
    <cfRule type="expression" dxfId="12923" priority="2044">
      <formula>ISEVEN(ROW())</formula>
    </cfRule>
  </conditionalFormatting>
  <conditionalFormatting sqref="B159 D159:F159">
    <cfRule type="expression" dxfId="12922" priority="2045">
      <formula>ISEVEN(ROW())</formula>
    </cfRule>
  </conditionalFormatting>
  <conditionalFormatting sqref="F158">
    <cfRule type="expression" dxfId="12921" priority="2046">
      <formula>ISEVEN(ROW())</formula>
    </cfRule>
  </conditionalFormatting>
  <conditionalFormatting sqref="B158 D158:E158">
    <cfRule type="expression" dxfId="12920" priority="2047">
      <formula>ISEVEN(ROW())</formula>
    </cfRule>
  </conditionalFormatting>
  <conditionalFormatting sqref="B157 D157:F157">
    <cfRule type="expression" dxfId="12919" priority="2048">
      <formula>ISEVEN(ROW())</formula>
    </cfRule>
  </conditionalFormatting>
  <conditionalFormatting sqref="F164">
    <cfRule type="expression" dxfId="12918" priority="2049">
      <formula>ISEVEN(ROW())</formula>
    </cfRule>
  </conditionalFormatting>
  <conditionalFormatting sqref="B164 D164">
    <cfRule type="expression" dxfId="12917" priority="2050">
      <formula>ISEVEN(ROW())</formula>
    </cfRule>
  </conditionalFormatting>
  <conditionalFormatting sqref="B163 F163 D163">
    <cfRule type="expression" dxfId="12916" priority="2051">
      <formula>ISEVEN(ROW())</formula>
    </cfRule>
  </conditionalFormatting>
  <conditionalFormatting sqref="F167">
    <cfRule type="expression" dxfId="12915" priority="2052">
      <formula>ISEVEN(ROW())</formula>
    </cfRule>
  </conditionalFormatting>
  <conditionalFormatting sqref="B167 D167">
    <cfRule type="expression" dxfId="12914" priority="2053">
      <formula>ISEVEN(ROW())</formula>
    </cfRule>
  </conditionalFormatting>
  <conditionalFormatting sqref="B166 F166 D166">
    <cfRule type="expression" dxfId="12913" priority="2054">
      <formula>ISEVEN(ROW())</formula>
    </cfRule>
  </conditionalFormatting>
  <conditionalFormatting sqref="B143 D143:F143">
    <cfRule type="expression" dxfId="12912" priority="2055">
      <formula>ISEVEN(ROW())</formula>
    </cfRule>
  </conditionalFormatting>
  <conditionalFormatting sqref="F142">
    <cfRule type="expression" dxfId="12911" priority="2056">
      <formula>ISEVEN(ROW())</formula>
    </cfRule>
  </conditionalFormatting>
  <conditionalFormatting sqref="B142:E142">
    <cfRule type="expression" dxfId="12910" priority="2057">
      <formula>ISEVEN(ROW())</formula>
    </cfRule>
  </conditionalFormatting>
  <conditionalFormatting sqref="B141:F141">
    <cfRule type="expression" dxfId="12909" priority="2058">
      <formula>ISEVEN(ROW())</formula>
    </cfRule>
  </conditionalFormatting>
  <conditionalFormatting sqref="C143">
    <cfRule type="expression" dxfId="12908" priority="2059">
      <formula>ISEVEN(ROW())</formula>
    </cfRule>
  </conditionalFormatting>
  <conditionalFormatting sqref="B146 D146:F146">
    <cfRule type="expression" dxfId="12907" priority="2060">
      <formula>ISEVEN(ROW())</formula>
    </cfRule>
  </conditionalFormatting>
  <conditionalFormatting sqref="F145">
    <cfRule type="expression" dxfId="12906" priority="2061">
      <formula>ISEVEN(ROW())</formula>
    </cfRule>
  </conditionalFormatting>
  <conditionalFormatting sqref="B145:E145">
    <cfRule type="expression" dxfId="12905" priority="2062">
      <formula>ISEVEN(ROW())</formula>
    </cfRule>
  </conditionalFormatting>
  <conditionalFormatting sqref="B144:F144">
    <cfRule type="expression" dxfId="12904" priority="2063">
      <formula>ISEVEN(ROW())</formula>
    </cfRule>
  </conditionalFormatting>
  <conditionalFormatting sqref="C146">
    <cfRule type="expression" dxfId="12903" priority="2064">
      <formula>ISEVEN(ROW())</formula>
    </cfRule>
  </conditionalFormatting>
  <conditionalFormatting sqref="B149 D149:F149">
    <cfRule type="expression" dxfId="12902" priority="2065">
      <formula>ISEVEN(ROW())</formula>
    </cfRule>
  </conditionalFormatting>
  <conditionalFormatting sqref="F148">
    <cfRule type="expression" dxfId="12901" priority="2066">
      <formula>ISEVEN(ROW())</formula>
    </cfRule>
  </conditionalFormatting>
  <conditionalFormatting sqref="B148:E148">
    <cfRule type="expression" dxfId="12900" priority="2067">
      <formula>ISEVEN(ROW())</formula>
    </cfRule>
  </conditionalFormatting>
  <conditionalFormatting sqref="B147:F147">
    <cfRule type="expression" dxfId="12899" priority="2068">
      <formula>ISEVEN(ROW())</formula>
    </cfRule>
  </conditionalFormatting>
  <conditionalFormatting sqref="C149">
    <cfRule type="expression" dxfId="12898" priority="2069">
      <formula>ISEVEN(ROW())</formula>
    </cfRule>
  </conditionalFormatting>
  <conditionalFormatting sqref="B152 F152">
    <cfRule type="expression" dxfId="12897" priority="2070">
      <formula>ISEVEN(ROW())</formula>
    </cfRule>
  </conditionalFormatting>
  <conditionalFormatting sqref="F151">
    <cfRule type="expression" dxfId="12896" priority="2071">
      <formula>ISEVEN(ROW())</formula>
    </cfRule>
  </conditionalFormatting>
  <conditionalFormatting sqref="B151">
    <cfRule type="expression" dxfId="12895" priority="2072">
      <formula>ISEVEN(ROW())</formula>
    </cfRule>
  </conditionalFormatting>
  <conditionalFormatting sqref="B149:B150 D150:E152 D149:F150">
    <cfRule type="expression" dxfId="12894" priority="2073">
      <formula>ISEVEN(ROW())</formula>
    </cfRule>
  </conditionalFormatting>
  <conditionalFormatting sqref="B155 D155:F155">
    <cfRule type="expression" dxfId="12893" priority="2074">
      <formula>ISEVEN(ROW())</formula>
    </cfRule>
  </conditionalFormatting>
  <conditionalFormatting sqref="F154">
    <cfRule type="expression" dxfId="12892" priority="2075">
      <formula>ISEVEN(ROW())</formula>
    </cfRule>
  </conditionalFormatting>
  <conditionalFormatting sqref="B154 D154:E154">
    <cfRule type="expression" dxfId="12891" priority="2076">
      <formula>ISEVEN(ROW())</formula>
    </cfRule>
  </conditionalFormatting>
  <conditionalFormatting sqref="B153 D153:F153">
    <cfRule type="expression" dxfId="12890" priority="2077">
      <formula>ISEVEN(ROW())</formula>
    </cfRule>
  </conditionalFormatting>
  <conditionalFormatting sqref="B161 D161:F161">
    <cfRule type="expression" dxfId="12889" priority="2078">
      <formula>ISEVEN(ROW())</formula>
    </cfRule>
  </conditionalFormatting>
  <conditionalFormatting sqref="F160">
    <cfRule type="expression" dxfId="12888" priority="2079">
      <formula>ISEVEN(ROW())</formula>
    </cfRule>
  </conditionalFormatting>
  <conditionalFormatting sqref="B160 D160:E160">
    <cfRule type="expression" dxfId="12887" priority="2080">
      <formula>ISEVEN(ROW())</formula>
    </cfRule>
  </conditionalFormatting>
  <conditionalFormatting sqref="B159 D159:F159">
    <cfRule type="expression" dxfId="12886" priority="2081">
      <formula>ISEVEN(ROW())</formula>
    </cfRule>
  </conditionalFormatting>
  <conditionalFormatting sqref="B158 D158:F158">
    <cfRule type="expression" dxfId="12885" priority="2082">
      <formula>ISEVEN(ROW())</formula>
    </cfRule>
  </conditionalFormatting>
  <conditionalFormatting sqref="F157">
    <cfRule type="expression" dxfId="12884" priority="2083">
      <formula>ISEVEN(ROW())</formula>
    </cfRule>
  </conditionalFormatting>
  <conditionalFormatting sqref="B157 D157:E157">
    <cfRule type="expression" dxfId="12883" priority="2084">
      <formula>ISEVEN(ROW())</formula>
    </cfRule>
  </conditionalFormatting>
  <conditionalFormatting sqref="B156 D156:F156">
    <cfRule type="expression" dxfId="12882" priority="2085">
      <formula>ISEVEN(ROW())</formula>
    </cfRule>
  </conditionalFormatting>
  <conditionalFormatting sqref="B164 D164 F164">
    <cfRule type="expression" dxfId="12881" priority="2086">
      <formula>ISEVEN(ROW())</formula>
    </cfRule>
  </conditionalFormatting>
  <conditionalFormatting sqref="F163">
    <cfRule type="expression" dxfId="12880" priority="2087">
      <formula>ISEVEN(ROW())</formula>
    </cfRule>
  </conditionalFormatting>
  <conditionalFormatting sqref="B163 D163">
    <cfRule type="expression" dxfId="12879" priority="2088">
      <formula>ISEVEN(ROW())</formula>
    </cfRule>
  </conditionalFormatting>
  <conditionalFormatting sqref="B162 F162 D162">
    <cfRule type="expression" dxfId="12878" priority="2089">
      <formula>ISEVEN(ROW())</formula>
    </cfRule>
  </conditionalFormatting>
  <conditionalFormatting sqref="B167 D167 F167">
    <cfRule type="expression" dxfId="12877" priority="2090">
      <formula>ISEVEN(ROW())</formula>
    </cfRule>
  </conditionalFormatting>
  <conditionalFormatting sqref="F166">
    <cfRule type="expression" dxfId="12876" priority="2091">
      <formula>ISEVEN(ROW())</formula>
    </cfRule>
  </conditionalFormatting>
  <conditionalFormatting sqref="B166 D166">
    <cfRule type="expression" dxfId="12875" priority="2092">
      <formula>ISEVEN(ROW())</formula>
    </cfRule>
  </conditionalFormatting>
  <conditionalFormatting sqref="B147 D147:F147">
    <cfRule type="expression" dxfId="12874" priority="2093">
      <formula>ISEVEN(ROW())</formula>
    </cfRule>
  </conditionalFormatting>
  <conditionalFormatting sqref="C147">
    <cfRule type="expression" dxfId="12873" priority="2094">
      <formula>ISEVEN(ROW())</formula>
    </cfRule>
  </conditionalFormatting>
  <conditionalFormatting sqref="B149:B150 D149:F150 D150:E152">
    <cfRule type="expression" dxfId="12872" priority="2095">
      <formula>ISEVEN(ROW())</formula>
    </cfRule>
  </conditionalFormatting>
  <conditionalFormatting sqref="F149">
    <cfRule type="expression" dxfId="12871" priority="2096">
      <formula>ISEVEN(ROW())</formula>
    </cfRule>
  </conditionalFormatting>
  <conditionalFormatting sqref="B149:E149">
    <cfRule type="expression" dxfId="12870" priority="2097">
      <formula>ISEVEN(ROW())</formula>
    </cfRule>
  </conditionalFormatting>
  <conditionalFormatting sqref="B148:F148">
    <cfRule type="expression" dxfId="12869" priority="2098">
      <formula>ISEVEN(ROW())</formula>
    </cfRule>
  </conditionalFormatting>
  <conditionalFormatting sqref="B153 D153:F153">
    <cfRule type="expression" dxfId="12868" priority="2099">
      <formula>ISEVEN(ROW())</formula>
    </cfRule>
  </conditionalFormatting>
  <conditionalFormatting sqref="F152">
    <cfRule type="expression" dxfId="12867" priority="2100">
      <formula>ISEVEN(ROW())</formula>
    </cfRule>
  </conditionalFormatting>
  <conditionalFormatting sqref="B152">
    <cfRule type="expression" dxfId="12866" priority="2101">
      <formula>ISEVEN(ROW())</formula>
    </cfRule>
  </conditionalFormatting>
  <conditionalFormatting sqref="B151 F151">
    <cfRule type="expression" dxfId="12865" priority="2102">
      <formula>ISEVEN(ROW())</formula>
    </cfRule>
  </conditionalFormatting>
  <conditionalFormatting sqref="F158">
    <cfRule type="expression" dxfId="12864" priority="2103">
      <formula>ISEVEN(ROW())</formula>
    </cfRule>
  </conditionalFormatting>
  <conditionalFormatting sqref="B158 D158:E158">
    <cfRule type="expression" dxfId="12863" priority="2104">
      <formula>ISEVEN(ROW())</formula>
    </cfRule>
  </conditionalFormatting>
  <conditionalFormatting sqref="B157 D157:F157">
    <cfRule type="expression" dxfId="12862" priority="2105">
      <formula>ISEVEN(ROW())</formula>
    </cfRule>
  </conditionalFormatting>
  <conditionalFormatting sqref="B156 D156:F156">
    <cfRule type="expression" dxfId="12861" priority="2106">
      <formula>ISEVEN(ROW())</formula>
    </cfRule>
  </conditionalFormatting>
  <conditionalFormatting sqref="F155">
    <cfRule type="expression" dxfId="12860" priority="2107">
      <formula>ISEVEN(ROW())</formula>
    </cfRule>
  </conditionalFormatting>
  <conditionalFormatting sqref="B155 D155:E155">
    <cfRule type="expression" dxfId="12859" priority="2108">
      <formula>ISEVEN(ROW())</formula>
    </cfRule>
  </conditionalFormatting>
  <conditionalFormatting sqref="B154 D154:F154">
    <cfRule type="expression" dxfId="12858" priority="2109">
      <formula>ISEVEN(ROW())</formula>
    </cfRule>
  </conditionalFormatting>
  <conditionalFormatting sqref="B149 D149:F149">
    <cfRule type="expression" dxfId="12857" priority="2110">
      <formula>ISEVEN(ROW())</formula>
    </cfRule>
  </conditionalFormatting>
  <conditionalFormatting sqref="F148">
    <cfRule type="expression" dxfId="12856" priority="2111">
      <formula>ISEVEN(ROW())</formula>
    </cfRule>
  </conditionalFormatting>
  <conditionalFormatting sqref="B148:E148">
    <cfRule type="expression" dxfId="12855" priority="2112">
      <formula>ISEVEN(ROW())</formula>
    </cfRule>
  </conditionalFormatting>
  <conditionalFormatting sqref="B147:F147">
    <cfRule type="expression" dxfId="12854" priority="2113">
      <formula>ISEVEN(ROW())</formula>
    </cfRule>
  </conditionalFormatting>
  <conditionalFormatting sqref="C149">
    <cfRule type="expression" dxfId="12853" priority="2114">
      <formula>ISEVEN(ROW())</formula>
    </cfRule>
  </conditionalFormatting>
  <conditionalFormatting sqref="B152 F152">
    <cfRule type="expression" dxfId="12852" priority="2115">
      <formula>ISEVEN(ROW())</formula>
    </cfRule>
  </conditionalFormatting>
  <conditionalFormatting sqref="F151">
    <cfRule type="expression" dxfId="12851" priority="2116">
      <formula>ISEVEN(ROW())</formula>
    </cfRule>
  </conditionalFormatting>
  <conditionalFormatting sqref="B151">
    <cfRule type="expression" dxfId="12850" priority="2117">
      <formula>ISEVEN(ROW())</formula>
    </cfRule>
  </conditionalFormatting>
  <conditionalFormatting sqref="B149:B150 D150:E152 D149:F150">
    <cfRule type="expression" dxfId="12849" priority="2118">
      <formula>ISEVEN(ROW())</formula>
    </cfRule>
  </conditionalFormatting>
  <conditionalFormatting sqref="B158 D158:F158">
    <cfRule type="expression" dxfId="12848" priority="2119">
      <formula>ISEVEN(ROW())</formula>
    </cfRule>
  </conditionalFormatting>
  <conditionalFormatting sqref="F157">
    <cfRule type="expression" dxfId="12847" priority="2120">
      <formula>ISEVEN(ROW())</formula>
    </cfRule>
  </conditionalFormatting>
  <conditionalFormatting sqref="B157 D157:E157">
    <cfRule type="expression" dxfId="12846" priority="2121">
      <formula>ISEVEN(ROW())</formula>
    </cfRule>
  </conditionalFormatting>
  <conditionalFormatting sqref="B156 D156:F156">
    <cfRule type="expression" dxfId="12845" priority="2122">
      <formula>ISEVEN(ROW())</formula>
    </cfRule>
  </conditionalFormatting>
  <conditionalFormatting sqref="B155 D155:F155">
    <cfRule type="expression" dxfId="12844" priority="2123">
      <formula>ISEVEN(ROW())</formula>
    </cfRule>
  </conditionalFormatting>
  <conditionalFormatting sqref="F154">
    <cfRule type="expression" dxfId="12843" priority="2124">
      <formula>ISEVEN(ROW())</formula>
    </cfRule>
  </conditionalFormatting>
  <conditionalFormatting sqref="B154 D154:E154">
    <cfRule type="expression" dxfId="12842" priority="2125">
      <formula>ISEVEN(ROW())</formula>
    </cfRule>
  </conditionalFormatting>
  <conditionalFormatting sqref="B153 D153:F153">
    <cfRule type="expression" dxfId="12841" priority="2126">
      <formula>ISEVEN(ROW())</formula>
    </cfRule>
  </conditionalFormatting>
  <conditionalFormatting sqref="B159 D159:F159">
    <cfRule type="expression" dxfId="12840" priority="2127">
      <formula>ISEVEN(ROW())</formula>
    </cfRule>
  </conditionalFormatting>
  <conditionalFormatting sqref="B162 D162 F162">
    <cfRule type="expression" dxfId="12839" priority="2128">
      <formula>ISEVEN(ROW())</formula>
    </cfRule>
  </conditionalFormatting>
  <conditionalFormatting sqref="F161">
    <cfRule type="expression" dxfId="12838" priority="2129">
      <formula>ISEVEN(ROW())</formula>
    </cfRule>
  </conditionalFormatting>
  <conditionalFormatting sqref="B161 D161:E161">
    <cfRule type="expression" dxfId="12837" priority="2130">
      <formula>ISEVEN(ROW())</formula>
    </cfRule>
  </conditionalFormatting>
  <conditionalFormatting sqref="B160 D160:F160">
    <cfRule type="expression" dxfId="12836" priority="2131">
      <formula>ISEVEN(ROW())</formula>
    </cfRule>
  </conditionalFormatting>
  <conditionalFormatting sqref="F164">
    <cfRule type="expression" dxfId="12835" priority="2132">
      <formula>ISEVEN(ROW())</formula>
    </cfRule>
  </conditionalFormatting>
  <conditionalFormatting sqref="B164 D164">
    <cfRule type="expression" dxfId="12834" priority="2133">
      <formula>ISEVEN(ROW())</formula>
    </cfRule>
  </conditionalFormatting>
  <conditionalFormatting sqref="B163 F163 D163">
    <cfRule type="expression" dxfId="12833" priority="2134">
      <formula>ISEVEN(ROW())</formula>
    </cfRule>
  </conditionalFormatting>
  <conditionalFormatting sqref="F167">
    <cfRule type="expression" dxfId="12832" priority="2135">
      <formula>ISEVEN(ROW())</formula>
    </cfRule>
  </conditionalFormatting>
  <conditionalFormatting sqref="B167 D167">
    <cfRule type="expression" dxfId="12831" priority="2136">
      <formula>ISEVEN(ROW())</formula>
    </cfRule>
  </conditionalFormatting>
  <conditionalFormatting sqref="B166 F166 D166">
    <cfRule type="expression" dxfId="12830" priority="2137">
      <formula>ISEVEN(ROW())</formula>
    </cfRule>
  </conditionalFormatting>
  <conditionalFormatting sqref="B161 D161:F161">
    <cfRule type="expression" dxfId="12829" priority="2138">
      <formula>ISEVEN(ROW())</formula>
    </cfRule>
  </conditionalFormatting>
  <conditionalFormatting sqref="F160">
    <cfRule type="expression" dxfId="12828" priority="2139">
      <formula>ISEVEN(ROW())</formula>
    </cfRule>
  </conditionalFormatting>
  <conditionalFormatting sqref="B160 D160:E160">
    <cfRule type="expression" dxfId="12827" priority="2140">
      <formula>ISEVEN(ROW())</formula>
    </cfRule>
  </conditionalFormatting>
  <conditionalFormatting sqref="B159 D159:F159">
    <cfRule type="expression" dxfId="12826" priority="2141">
      <formula>ISEVEN(ROW())</formula>
    </cfRule>
  </conditionalFormatting>
  <conditionalFormatting sqref="B164 D164 F164">
    <cfRule type="expression" dxfId="12825" priority="2142">
      <formula>ISEVEN(ROW())</formula>
    </cfRule>
  </conditionalFormatting>
  <conditionalFormatting sqref="F163">
    <cfRule type="expression" dxfId="12824" priority="2143">
      <formula>ISEVEN(ROW())</formula>
    </cfRule>
  </conditionalFormatting>
  <conditionalFormatting sqref="B163 D163">
    <cfRule type="expression" dxfId="12823" priority="2144">
      <formula>ISEVEN(ROW())</formula>
    </cfRule>
  </conditionalFormatting>
  <conditionalFormatting sqref="B162 F162 D162">
    <cfRule type="expression" dxfId="12822" priority="2145">
      <formula>ISEVEN(ROW())</formula>
    </cfRule>
  </conditionalFormatting>
  <conditionalFormatting sqref="B167 D167 F167">
    <cfRule type="expression" dxfId="12821" priority="2146">
      <formula>ISEVEN(ROW())</formula>
    </cfRule>
  </conditionalFormatting>
  <conditionalFormatting sqref="F166">
    <cfRule type="expression" dxfId="12820" priority="2147">
      <formula>ISEVEN(ROW())</formula>
    </cfRule>
  </conditionalFormatting>
  <conditionalFormatting sqref="B166 D166">
    <cfRule type="expression" dxfId="12819" priority="2148">
      <formula>ISEVEN(ROW())</formula>
    </cfRule>
  </conditionalFormatting>
  <conditionalFormatting sqref="E164">
    <cfRule type="expression" dxfId="12818" priority="2149">
      <formula>ISEVEN(ROW())</formula>
    </cfRule>
  </conditionalFormatting>
  <conditionalFormatting sqref="E163">
    <cfRule type="expression" dxfId="12817" priority="2150">
      <formula>ISEVEN(ROW())</formula>
    </cfRule>
  </conditionalFormatting>
  <conditionalFormatting sqref="E162">
    <cfRule type="expression" dxfId="12816" priority="2151">
      <formula>ISEVEN(ROW())</formula>
    </cfRule>
  </conditionalFormatting>
  <conditionalFormatting sqref="E167">
    <cfRule type="expression" dxfId="12815" priority="2152">
      <formula>ISEVEN(ROW())</formula>
    </cfRule>
  </conditionalFormatting>
  <conditionalFormatting sqref="E166">
    <cfRule type="expression" dxfId="12814" priority="2153">
      <formula>ISEVEN(ROW())</formula>
    </cfRule>
  </conditionalFormatting>
  <conditionalFormatting sqref="E163">
    <cfRule type="expression" dxfId="12813" priority="2154">
      <formula>ISEVEN(ROW())</formula>
    </cfRule>
  </conditionalFormatting>
  <conditionalFormatting sqref="E162">
    <cfRule type="expression" dxfId="12812" priority="2155">
      <formula>ISEVEN(ROW())</formula>
    </cfRule>
  </conditionalFormatting>
  <conditionalFormatting sqref="E166">
    <cfRule type="expression" dxfId="12811" priority="2156">
      <formula>ISEVEN(ROW())</formula>
    </cfRule>
  </conditionalFormatting>
  <conditionalFormatting sqref="E164">
    <cfRule type="expression" dxfId="12810" priority="2157">
      <formula>ISEVEN(ROW())</formula>
    </cfRule>
  </conditionalFormatting>
  <conditionalFormatting sqref="E167">
    <cfRule type="expression" dxfId="12809" priority="2158">
      <formula>ISEVEN(ROW())</formula>
    </cfRule>
  </conditionalFormatting>
  <conditionalFormatting sqref="E164">
    <cfRule type="expression" dxfId="12808" priority="2159">
      <formula>ISEVEN(ROW())</formula>
    </cfRule>
  </conditionalFormatting>
  <conditionalFormatting sqref="E167">
    <cfRule type="expression" dxfId="12807" priority="2160">
      <formula>ISEVEN(ROW())</formula>
    </cfRule>
  </conditionalFormatting>
  <conditionalFormatting sqref="E166">
    <cfRule type="expression" dxfId="12806" priority="2161">
      <formula>ISEVEN(ROW())</formula>
    </cfRule>
  </conditionalFormatting>
  <conditionalFormatting sqref="E166">
    <cfRule type="expression" dxfId="12805" priority="2162">
      <formula>ISEVEN(ROW())</formula>
    </cfRule>
  </conditionalFormatting>
  <conditionalFormatting sqref="E164">
    <cfRule type="expression" dxfId="12804" priority="2163">
      <formula>ISEVEN(ROW())</formula>
    </cfRule>
  </conditionalFormatting>
  <conditionalFormatting sqref="E167">
    <cfRule type="expression" dxfId="12803" priority="2164">
      <formula>ISEVEN(ROW())</formula>
    </cfRule>
  </conditionalFormatting>
  <conditionalFormatting sqref="E162">
    <cfRule type="expression" dxfId="12802" priority="2165">
      <formula>ISEVEN(ROW())</formula>
    </cfRule>
  </conditionalFormatting>
  <conditionalFormatting sqref="E164">
    <cfRule type="expression" dxfId="12801" priority="2166">
      <formula>ISEVEN(ROW())</formula>
    </cfRule>
  </conditionalFormatting>
  <conditionalFormatting sqref="E163">
    <cfRule type="expression" dxfId="12800" priority="2167">
      <formula>ISEVEN(ROW())</formula>
    </cfRule>
  </conditionalFormatting>
  <conditionalFormatting sqref="E167">
    <cfRule type="expression" dxfId="12799" priority="2168">
      <formula>ISEVEN(ROW())</formula>
    </cfRule>
  </conditionalFormatting>
  <conditionalFormatting sqref="E166">
    <cfRule type="expression" dxfId="12798" priority="2169">
      <formula>ISEVEN(ROW())</formula>
    </cfRule>
  </conditionalFormatting>
  <conditionalFormatting sqref="E164">
    <cfRule type="expression" dxfId="12797" priority="2170">
      <formula>ISEVEN(ROW())</formula>
    </cfRule>
  </conditionalFormatting>
  <conditionalFormatting sqref="E163">
    <cfRule type="expression" dxfId="12796" priority="2171">
      <formula>ISEVEN(ROW())</formula>
    </cfRule>
  </conditionalFormatting>
  <conditionalFormatting sqref="E162">
    <cfRule type="expression" dxfId="12795" priority="2172">
      <formula>ISEVEN(ROW())</formula>
    </cfRule>
  </conditionalFormatting>
  <conditionalFormatting sqref="E167">
    <cfRule type="expression" dxfId="12794" priority="2173">
      <formula>ISEVEN(ROW())</formula>
    </cfRule>
  </conditionalFormatting>
  <conditionalFormatting sqref="E166">
    <cfRule type="expression" dxfId="12793" priority="2174">
      <formula>ISEVEN(ROW())</formula>
    </cfRule>
  </conditionalFormatting>
  <conditionalFormatting sqref="E167">
    <cfRule type="expression" dxfId="12792" priority="2175">
      <formula>ISEVEN(ROW())</formula>
    </cfRule>
  </conditionalFormatting>
  <conditionalFormatting sqref="E166">
    <cfRule type="expression" dxfId="12791" priority="2176">
      <formula>ISEVEN(ROW())</formula>
    </cfRule>
  </conditionalFormatting>
  <conditionalFormatting sqref="E167">
    <cfRule type="expression" dxfId="12790" priority="2177">
      <formula>ISEVEN(ROW())</formula>
    </cfRule>
  </conditionalFormatting>
  <conditionalFormatting sqref="E166">
    <cfRule type="expression" dxfId="12789" priority="2178">
      <formula>ISEVEN(ROW())</formula>
    </cfRule>
  </conditionalFormatting>
  <conditionalFormatting sqref="E163">
    <cfRule type="expression" dxfId="12788" priority="2179">
      <formula>ISEVEN(ROW())</formula>
    </cfRule>
  </conditionalFormatting>
  <conditionalFormatting sqref="E162">
    <cfRule type="expression" dxfId="12787" priority="2180">
      <formula>ISEVEN(ROW())</formula>
    </cfRule>
  </conditionalFormatting>
  <conditionalFormatting sqref="E166">
    <cfRule type="expression" dxfId="12786" priority="2181">
      <formula>ISEVEN(ROW())</formula>
    </cfRule>
  </conditionalFormatting>
  <conditionalFormatting sqref="E164">
    <cfRule type="expression" dxfId="12785" priority="2182">
      <formula>ISEVEN(ROW())</formula>
    </cfRule>
  </conditionalFormatting>
  <conditionalFormatting sqref="E167">
    <cfRule type="expression" dxfId="12784" priority="2183">
      <formula>ISEVEN(ROW())</formula>
    </cfRule>
  </conditionalFormatting>
  <conditionalFormatting sqref="E162">
    <cfRule type="expression" dxfId="12783" priority="2184">
      <formula>ISEVEN(ROW())</formula>
    </cfRule>
  </conditionalFormatting>
  <conditionalFormatting sqref="E164">
    <cfRule type="expression" dxfId="12782" priority="2185">
      <formula>ISEVEN(ROW())</formula>
    </cfRule>
  </conditionalFormatting>
  <conditionalFormatting sqref="E163">
    <cfRule type="expression" dxfId="12781" priority="2186">
      <formula>ISEVEN(ROW())</formula>
    </cfRule>
  </conditionalFormatting>
  <conditionalFormatting sqref="E167">
    <cfRule type="expression" dxfId="12780" priority="2187">
      <formula>ISEVEN(ROW())</formula>
    </cfRule>
  </conditionalFormatting>
  <conditionalFormatting sqref="E166">
    <cfRule type="expression" dxfId="12779" priority="2188">
      <formula>ISEVEN(ROW())</formula>
    </cfRule>
  </conditionalFormatting>
  <conditionalFormatting sqref="E163">
    <cfRule type="expression" dxfId="12778" priority="2189">
      <formula>ISEVEN(ROW())</formula>
    </cfRule>
  </conditionalFormatting>
  <conditionalFormatting sqref="E166">
    <cfRule type="expression" dxfId="12777" priority="2190">
      <formula>ISEVEN(ROW())</formula>
    </cfRule>
  </conditionalFormatting>
  <conditionalFormatting sqref="E164">
    <cfRule type="expression" dxfId="12776" priority="2191">
      <formula>ISEVEN(ROW())</formula>
    </cfRule>
  </conditionalFormatting>
  <conditionalFormatting sqref="E167">
    <cfRule type="expression" dxfId="12775" priority="2192">
      <formula>ISEVEN(ROW())</formula>
    </cfRule>
  </conditionalFormatting>
  <conditionalFormatting sqref="E164">
    <cfRule type="expression" dxfId="12774" priority="2193">
      <formula>ISEVEN(ROW())</formula>
    </cfRule>
  </conditionalFormatting>
  <conditionalFormatting sqref="E163">
    <cfRule type="expression" dxfId="12773" priority="2194">
      <formula>ISEVEN(ROW())</formula>
    </cfRule>
  </conditionalFormatting>
  <conditionalFormatting sqref="E167">
    <cfRule type="expression" dxfId="12772" priority="2195">
      <formula>ISEVEN(ROW())</formula>
    </cfRule>
  </conditionalFormatting>
  <conditionalFormatting sqref="E166">
    <cfRule type="expression" dxfId="12771" priority="2196">
      <formula>ISEVEN(ROW())</formula>
    </cfRule>
  </conditionalFormatting>
  <conditionalFormatting sqref="E164">
    <cfRule type="expression" dxfId="12770" priority="2197">
      <formula>ISEVEN(ROW())</formula>
    </cfRule>
  </conditionalFormatting>
  <conditionalFormatting sqref="E163">
    <cfRule type="expression" dxfId="12769" priority="2198">
      <formula>ISEVEN(ROW())</formula>
    </cfRule>
  </conditionalFormatting>
  <conditionalFormatting sqref="E162">
    <cfRule type="expression" dxfId="12768" priority="2199">
      <formula>ISEVEN(ROW())</formula>
    </cfRule>
  </conditionalFormatting>
  <conditionalFormatting sqref="E167">
    <cfRule type="expression" dxfId="12767" priority="2200">
      <formula>ISEVEN(ROW())</formula>
    </cfRule>
  </conditionalFormatting>
  <conditionalFormatting sqref="E166">
    <cfRule type="expression" dxfId="12766" priority="2201">
      <formula>ISEVEN(ROW())</formula>
    </cfRule>
  </conditionalFormatting>
  <conditionalFormatting sqref="E163">
    <cfRule type="expression" dxfId="12765" priority="2202">
      <formula>ISEVEN(ROW())</formula>
    </cfRule>
  </conditionalFormatting>
  <conditionalFormatting sqref="E162">
    <cfRule type="expression" dxfId="12764" priority="2203">
      <formula>ISEVEN(ROW())</formula>
    </cfRule>
  </conditionalFormatting>
  <conditionalFormatting sqref="E166">
    <cfRule type="expression" dxfId="12763" priority="2204">
      <formula>ISEVEN(ROW())</formula>
    </cfRule>
  </conditionalFormatting>
  <conditionalFormatting sqref="E164">
    <cfRule type="expression" dxfId="12762" priority="2205">
      <formula>ISEVEN(ROW())</formula>
    </cfRule>
  </conditionalFormatting>
  <conditionalFormatting sqref="E167">
    <cfRule type="expression" dxfId="12761" priority="2206">
      <formula>ISEVEN(ROW())</formula>
    </cfRule>
  </conditionalFormatting>
  <conditionalFormatting sqref="E164">
    <cfRule type="expression" dxfId="12760" priority="2207">
      <formula>ISEVEN(ROW())</formula>
    </cfRule>
  </conditionalFormatting>
  <conditionalFormatting sqref="E167">
    <cfRule type="expression" dxfId="12759" priority="2208">
      <formula>ISEVEN(ROW())</formula>
    </cfRule>
  </conditionalFormatting>
  <conditionalFormatting sqref="E166">
    <cfRule type="expression" dxfId="12758" priority="2209">
      <formula>ISEVEN(ROW())</formula>
    </cfRule>
  </conditionalFormatting>
  <conditionalFormatting sqref="E166">
    <cfRule type="expression" dxfId="12757" priority="2210">
      <formula>ISEVEN(ROW())</formula>
    </cfRule>
  </conditionalFormatting>
  <conditionalFormatting sqref="E164">
    <cfRule type="expression" dxfId="12756" priority="2211">
      <formula>ISEVEN(ROW())</formula>
    </cfRule>
  </conditionalFormatting>
  <conditionalFormatting sqref="E167">
    <cfRule type="expression" dxfId="12755" priority="2212">
      <formula>ISEVEN(ROW())</formula>
    </cfRule>
  </conditionalFormatting>
  <conditionalFormatting sqref="E162">
    <cfRule type="expression" dxfId="12754" priority="2213">
      <formula>ISEVEN(ROW())</formula>
    </cfRule>
  </conditionalFormatting>
  <conditionalFormatting sqref="E164">
    <cfRule type="expression" dxfId="12753" priority="2214">
      <formula>ISEVEN(ROW())</formula>
    </cfRule>
  </conditionalFormatting>
  <conditionalFormatting sqref="E163">
    <cfRule type="expression" dxfId="12752" priority="2215">
      <formula>ISEVEN(ROW())</formula>
    </cfRule>
  </conditionalFormatting>
  <conditionalFormatting sqref="E167">
    <cfRule type="expression" dxfId="12751" priority="2216">
      <formula>ISEVEN(ROW())</formula>
    </cfRule>
  </conditionalFormatting>
  <conditionalFormatting sqref="E166">
    <cfRule type="expression" dxfId="12750" priority="2217">
      <formula>ISEVEN(ROW())</formula>
    </cfRule>
  </conditionalFormatting>
  <conditionalFormatting sqref="E164">
    <cfRule type="expression" dxfId="12749" priority="2218">
      <formula>ISEVEN(ROW())</formula>
    </cfRule>
  </conditionalFormatting>
  <conditionalFormatting sqref="E163">
    <cfRule type="expression" dxfId="12748" priority="2219">
      <formula>ISEVEN(ROW())</formula>
    </cfRule>
  </conditionalFormatting>
  <conditionalFormatting sqref="E162">
    <cfRule type="expression" dxfId="12747" priority="2220">
      <formula>ISEVEN(ROW())</formula>
    </cfRule>
  </conditionalFormatting>
  <conditionalFormatting sqref="E167">
    <cfRule type="expression" dxfId="12746" priority="2221">
      <formula>ISEVEN(ROW())</formula>
    </cfRule>
  </conditionalFormatting>
  <conditionalFormatting sqref="E166">
    <cfRule type="expression" dxfId="12745" priority="2222">
      <formula>ISEVEN(ROW())</formula>
    </cfRule>
  </conditionalFormatting>
  <conditionalFormatting sqref="E162">
    <cfRule type="expression" dxfId="12744" priority="2223">
      <formula>ISEVEN(ROW())</formula>
    </cfRule>
  </conditionalFormatting>
  <conditionalFormatting sqref="E164">
    <cfRule type="expression" dxfId="12743" priority="2224">
      <formula>ISEVEN(ROW())</formula>
    </cfRule>
  </conditionalFormatting>
  <conditionalFormatting sqref="E163">
    <cfRule type="expression" dxfId="12742" priority="2225">
      <formula>ISEVEN(ROW())</formula>
    </cfRule>
  </conditionalFormatting>
  <conditionalFormatting sqref="E167">
    <cfRule type="expression" dxfId="12741" priority="2226">
      <formula>ISEVEN(ROW())</formula>
    </cfRule>
  </conditionalFormatting>
  <conditionalFormatting sqref="E166">
    <cfRule type="expression" dxfId="12740" priority="2227">
      <formula>ISEVEN(ROW())</formula>
    </cfRule>
  </conditionalFormatting>
  <conditionalFormatting sqref="E164">
    <cfRule type="expression" dxfId="12739" priority="2228">
      <formula>ISEVEN(ROW())</formula>
    </cfRule>
  </conditionalFormatting>
  <conditionalFormatting sqref="E163">
    <cfRule type="expression" dxfId="12738" priority="2229">
      <formula>ISEVEN(ROW())</formula>
    </cfRule>
  </conditionalFormatting>
  <conditionalFormatting sqref="E162">
    <cfRule type="expression" dxfId="12737" priority="2230">
      <formula>ISEVEN(ROW())</formula>
    </cfRule>
  </conditionalFormatting>
  <conditionalFormatting sqref="E167">
    <cfRule type="expression" dxfId="12736" priority="2231">
      <formula>ISEVEN(ROW())</formula>
    </cfRule>
  </conditionalFormatting>
  <conditionalFormatting sqref="E166">
    <cfRule type="expression" dxfId="12735" priority="2232">
      <formula>ISEVEN(ROW())</formula>
    </cfRule>
  </conditionalFormatting>
  <conditionalFormatting sqref="E167">
    <cfRule type="expression" dxfId="12734" priority="2233">
      <formula>ISEVEN(ROW())</formula>
    </cfRule>
  </conditionalFormatting>
  <conditionalFormatting sqref="E163">
    <cfRule type="expression" dxfId="12733" priority="2234">
      <formula>ISEVEN(ROW())</formula>
    </cfRule>
  </conditionalFormatting>
  <conditionalFormatting sqref="E162">
    <cfRule type="expression" dxfId="12732" priority="2235">
      <formula>ISEVEN(ROW())</formula>
    </cfRule>
  </conditionalFormatting>
  <conditionalFormatting sqref="E166">
    <cfRule type="expression" dxfId="12731" priority="2236">
      <formula>ISEVEN(ROW())</formula>
    </cfRule>
  </conditionalFormatting>
  <conditionalFormatting sqref="E164">
    <cfRule type="expression" dxfId="12730" priority="2237">
      <formula>ISEVEN(ROW())</formula>
    </cfRule>
  </conditionalFormatting>
  <conditionalFormatting sqref="E167">
    <cfRule type="expression" dxfId="12729" priority="2238">
      <formula>ISEVEN(ROW())</formula>
    </cfRule>
  </conditionalFormatting>
  <conditionalFormatting sqref="E162">
    <cfRule type="expression" dxfId="12728" priority="2239">
      <formula>ISEVEN(ROW())</formula>
    </cfRule>
  </conditionalFormatting>
  <conditionalFormatting sqref="E164">
    <cfRule type="expression" dxfId="12727" priority="2240">
      <formula>ISEVEN(ROW())</formula>
    </cfRule>
  </conditionalFormatting>
  <conditionalFormatting sqref="E163">
    <cfRule type="expression" dxfId="12726" priority="2241">
      <formula>ISEVEN(ROW())</formula>
    </cfRule>
  </conditionalFormatting>
  <conditionalFormatting sqref="E167">
    <cfRule type="expression" dxfId="12725" priority="2242">
      <formula>ISEVEN(ROW())</formula>
    </cfRule>
  </conditionalFormatting>
  <conditionalFormatting sqref="E166">
    <cfRule type="expression" dxfId="12724" priority="2243">
      <formula>ISEVEN(ROW())</formula>
    </cfRule>
  </conditionalFormatting>
  <conditionalFormatting sqref="E163">
    <cfRule type="expression" dxfId="12723" priority="2244">
      <formula>ISEVEN(ROW())</formula>
    </cfRule>
  </conditionalFormatting>
  <conditionalFormatting sqref="E162">
    <cfRule type="expression" dxfId="12722" priority="2245">
      <formula>ISEVEN(ROW())</formula>
    </cfRule>
  </conditionalFormatting>
  <conditionalFormatting sqref="E166">
    <cfRule type="expression" dxfId="12721" priority="2246">
      <formula>ISEVEN(ROW())</formula>
    </cfRule>
  </conditionalFormatting>
  <conditionalFormatting sqref="E164">
    <cfRule type="expression" dxfId="12720" priority="2247">
      <formula>ISEVEN(ROW())</formula>
    </cfRule>
  </conditionalFormatting>
  <conditionalFormatting sqref="E167">
    <cfRule type="expression" dxfId="12719" priority="2248">
      <formula>ISEVEN(ROW())</formula>
    </cfRule>
  </conditionalFormatting>
  <conditionalFormatting sqref="E162">
    <cfRule type="expression" dxfId="12718" priority="2249">
      <formula>ISEVEN(ROW())</formula>
    </cfRule>
  </conditionalFormatting>
  <conditionalFormatting sqref="E164">
    <cfRule type="expression" dxfId="12717" priority="2250">
      <formula>ISEVEN(ROW())</formula>
    </cfRule>
  </conditionalFormatting>
  <conditionalFormatting sqref="E163">
    <cfRule type="expression" dxfId="12716" priority="2251">
      <formula>ISEVEN(ROW())</formula>
    </cfRule>
  </conditionalFormatting>
  <conditionalFormatting sqref="E167">
    <cfRule type="expression" dxfId="12715" priority="2252">
      <formula>ISEVEN(ROW())</formula>
    </cfRule>
  </conditionalFormatting>
  <conditionalFormatting sqref="E166">
    <cfRule type="expression" dxfId="12714" priority="2253">
      <formula>ISEVEN(ROW())</formula>
    </cfRule>
  </conditionalFormatting>
  <conditionalFormatting sqref="E164">
    <cfRule type="expression" dxfId="12713" priority="2254">
      <formula>ISEVEN(ROW())</formula>
    </cfRule>
  </conditionalFormatting>
  <conditionalFormatting sqref="E163">
    <cfRule type="expression" dxfId="12712" priority="2255">
      <formula>ISEVEN(ROW())</formula>
    </cfRule>
  </conditionalFormatting>
  <conditionalFormatting sqref="E162">
    <cfRule type="expression" dxfId="12711" priority="2256">
      <formula>ISEVEN(ROW())</formula>
    </cfRule>
  </conditionalFormatting>
  <conditionalFormatting sqref="E166">
    <cfRule type="expression" dxfId="12710" priority="2257">
      <formula>ISEVEN(ROW())</formula>
    </cfRule>
  </conditionalFormatting>
  <conditionalFormatting sqref="E163">
    <cfRule type="expression" dxfId="12709" priority="2258">
      <formula>ISEVEN(ROW())</formula>
    </cfRule>
  </conditionalFormatting>
  <conditionalFormatting sqref="E162">
    <cfRule type="expression" dxfId="12708" priority="2259">
      <formula>ISEVEN(ROW())</formula>
    </cfRule>
  </conditionalFormatting>
  <conditionalFormatting sqref="E166">
    <cfRule type="expression" dxfId="12707" priority="2260">
      <formula>ISEVEN(ROW())</formula>
    </cfRule>
  </conditionalFormatting>
  <conditionalFormatting sqref="E164">
    <cfRule type="expression" dxfId="12706" priority="2261">
      <formula>ISEVEN(ROW())</formula>
    </cfRule>
  </conditionalFormatting>
  <conditionalFormatting sqref="E164">
    <cfRule type="expression" dxfId="12705" priority="2262">
      <formula>ISEVEN(ROW())</formula>
    </cfRule>
  </conditionalFormatting>
  <conditionalFormatting sqref="E163">
    <cfRule type="expression" dxfId="12704" priority="2263">
      <formula>ISEVEN(ROW())</formula>
    </cfRule>
  </conditionalFormatting>
  <conditionalFormatting sqref="E162">
    <cfRule type="expression" dxfId="12703" priority="2264">
      <formula>ISEVEN(ROW())</formula>
    </cfRule>
  </conditionalFormatting>
  <conditionalFormatting sqref="E166">
    <cfRule type="expression" dxfId="12702" priority="2265">
      <formula>ISEVEN(ROW())</formula>
    </cfRule>
  </conditionalFormatting>
  <conditionalFormatting sqref="E163">
    <cfRule type="expression" dxfId="12701" priority="2266">
      <formula>ISEVEN(ROW())</formula>
    </cfRule>
  </conditionalFormatting>
  <conditionalFormatting sqref="E162">
    <cfRule type="expression" dxfId="12700" priority="2267">
      <formula>ISEVEN(ROW())</formula>
    </cfRule>
  </conditionalFormatting>
  <conditionalFormatting sqref="E166">
    <cfRule type="expression" dxfId="12699" priority="2268">
      <formula>ISEVEN(ROW())</formula>
    </cfRule>
  </conditionalFormatting>
  <conditionalFormatting sqref="E164">
    <cfRule type="expression" dxfId="12698" priority="2269">
      <formula>ISEVEN(ROW())</formula>
    </cfRule>
  </conditionalFormatting>
  <conditionalFormatting sqref="E162">
    <cfRule type="expression" dxfId="12697" priority="2270">
      <formula>ISEVEN(ROW())</formula>
    </cfRule>
  </conditionalFormatting>
  <conditionalFormatting sqref="E164">
    <cfRule type="expression" dxfId="12696" priority="2271">
      <formula>ISEVEN(ROW())</formula>
    </cfRule>
  </conditionalFormatting>
  <conditionalFormatting sqref="E163">
    <cfRule type="expression" dxfId="12695" priority="2272">
      <formula>ISEVEN(ROW())</formula>
    </cfRule>
  </conditionalFormatting>
  <conditionalFormatting sqref="E167">
    <cfRule type="expression" dxfId="12694" priority="2273">
      <formula>ISEVEN(ROW())</formula>
    </cfRule>
  </conditionalFormatting>
  <conditionalFormatting sqref="E166">
    <cfRule type="expression" dxfId="12693" priority="2274">
      <formula>ISEVEN(ROW())</formula>
    </cfRule>
  </conditionalFormatting>
  <conditionalFormatting sqref="E164">
    <cfRule type="expression" dxfId="12692" priority="2275">
      <formula>ISEVEN(ROW())</formula>
    </cfRule>
  </conditionalFormatting>
  <conditionalFormatting sqref="E163">
    <cfRule type="expression" dxfId="12691" priority="2276">
      <formula>ISEVEN(ROW())</formula>
    </cfRule>
  </conditionalFormatting>
  <conditionalFormatting sqref="E162">
    <cfRule type="expression" dxfId="12690" priority="2277">
      <formula>ISEVEN(ROW())</formula>
    </cfRule>
  </conditionalFormatting>
  <conditionalFormatting sqref="E167">
    <cfRule type="expression" dxfId="12689" priority="2278">
      <formula>ISEVEN(ROW())</formula>
    </cfRule>
  </conditionalFormatting>
  <conditionalFormatting sqref="E166">
    <cfRule type="expression" dxfId="12688" priority="2279">
      <formula>ISEVEN(ROW())</formula>
    </cfRule>
  </conditionalFormatting>
  <conditionalFormatting sqref="E162">
    <cfRule type="expression" dxfId="12687" priority="2280">
      <formula>ISEVEN(ROW())</formula>
    </cfRule>
  </conditionalFormatting>
  <conditionalFormatting sqref="E164">
    <cfRule type="expression" dxfId="12686" priority="2281">
      <formula>ISEVEN(ROW())</formula>
    </cfRule>
  </conditionalFormatting>
  <conditionalFormatting sqref="E163">
    <cfRule type="expression" dxfId="12685" priority="2282">
      <formula>ISEVEN(ROW())</formula>
    </cfRule>
  </conditionalFormatting>
  <conditionalFormatting sqref="E167">
    <cfRule type="expression" dxfId="12684" priority="2283">
      <formula>ISEVEN(ROW())</formula>
    </cfRule>
  </conditionalFormatting>
  <conditionalFormatting sqref="E166">
    <cfRule type="expression" dxfId="12683" priority="2284">
      <formula>ISEVEN(ROW())</formula>
    </cfRule>
  </conditionalFormatting>
  <conditionalFormatting sqref="E164">
    <cfRule type="expression" dxfId="12682" priority="2285">
      <formula>ISEVEN(ROW())</formula>
    </cfRule>
  </conditionalFormatting>
  <conditionalFormatting sqref="E163">
    <cfRule type="expression" dxfId="12681" priority="2286">
      <formula>ISEVEN(ROW())</formula>
    </cfRule>
  </conditionalFormatting>
  <conditionalFormatting sqref="E162">
    <cfRule type="expression" dxfId="12680" priority="2287">
      <formula>ISEVEN(ROW())</formula>
    </cfRule>
  </conditionalFormatting>
  <conditionalFormatting sqref="E167">
    <cfRule type="expression" dxfId="12679" priority="2288">
      <formula>ISEVEN(ROW())</formula>
    </cfRule>
  </conditionalFormatting>
  <conditionalFormatting sqref="E166">
    <cfRule type="expression" dxfId="12678" priority="2289">
      <formula>ISEVEN(ROW())</formula>
    </cfRule>
  </conditionalFormatting>
  <conditionalFormatting sqref="F151">
    <cfRule type="expression" dxfId="12677" priority="2290">
      <formula>ISEVEN(ROW())</formula>
    </cfRule>
  </conditionalFormatting>
  <conditionalFormatting sqref="B151">
    <cfRule type="expression" dxfId="12676" priority="2291">
      <formula>ISEVEN(ROW())</formula>
    </cfRule>
  </conditionalFormatting>
  <conditionalFormatting sqref="B149:B150 D150:E152 D149:F150">
    <cfRule type="expression" dxfId="12675" priority="2292">
      <formula>ISEVEN(ROW())</formula>
    </cfRule>
  </conditionalFormatting>
  <conditionalFormatting sqref="B151 F151">
    <cfRule type="expression" dxfId="12674" priority="2293">
      <formula>ISEVEN(ROW())</formula>
    </cfRule>
  </conditionalFormatting>
  <conditionalFormatting sqref="F150">
    <cfRule type="expression" dxfId="12673" priority="2294">
      <formula>ISEVEN(ROW())</formula>
    </cfRule>
  </conditionalFormatting>
  <conditionalFormatting sqref="B149:B150 D149:E152">
    <cfRule type="expression" dxfId="12672" priority="2295">
      <formula>ISEVEN(ROW())</formula>
    </cfRule>
  </conditionalFormatting>
  <conditionalFormatting sqref="B154 D154:F154">
    <cfRule type="expression" dxfId="12671" priority="2296">
      <formula>ISEVEN(ROW())</formula>
    </cfRule>
  </conditionalFormatting>
  <conditionalFormatting sqref="F153">
    <cfRule type="expression" dxfId="12670" priority="2297">
      <formula>ISEVEN(ROW())</formula>
    </cfRule>
  </conditionalFormatting>
  <conditionalFormatting sqref="B153 D153:E153">
    <cfRule type="expression" dxfId="12669" priority="2298">
      <formula>ISEVEN(ROW())</formula>
    </cfRule>
  </conditionalFormatting>
  <conditionalFormatting sqref="B152 F152">
    <cfRule type="expression" dxfId="12668" priority="2299">
      <formula>ISEVEN(ROW())</formula>
    </cfRule>
  </conditionalFormatting>
  <conditionalFormatting sqref="F155">
    <cfRule type="expression" dxfId="12667" priority="2300">
      <formula>ISEVEN(ROW())</formula>
    </cfRule>
  </conditionalFormatting>
  <conditionalFormatting sqref="B155 D155:E155">
    <cfRule type="expression" dxfId="12666" priority="2301">
      <formula>ISEVEN(ROW())</formula>
    </cfRule>
  </conditionalFormatting>
  <conditionalFormatting sqref="B155 D155:E155">
    <cfRule type="expression" dxfId="12665" priority="2302">
      <formula>ISEVEN(ROW())</formula>
    </cfRule>
  </conditionalFormatting>
  <conditionalFormatting sqref="B158 D158:F158">
    <cfRule type="expression" dxfId="12664" priority="2303">
      <formula>ISEVEN(ROW())</formula>
    </cfRule>
  </conditionalFormatting>
  <conditionalFormatting sqref="F157">
    <cfRule type="expression" dxfId="12663" priority="2304">
      <formula>ISEVEN(ROW())</formula>
    </cfRule>
  </conditionalFormatting>
  <conditionalFormatting sqref="B157 D157:E157">
    <cfRule type="expression" dxfId="12662" priority="2305">
      <formula>ISEVEN(ROW())</formula>
    </cfRule>
  </conditionalFormatting>
  <conditionalFormatting sqref="B156 D156:F156">
    <cfRule type="expression" dxfId="12661" priority="2306">
      <formula>ISEVEN(ROW())</formula>
    </cfRule>
  </conditionalFormatting>
  <conditionalFormatting sqref="B161 D161 F161">
    <cfRule type="expression" dxfId="12660" priority="2307">
      <formula>ISEVEN(ROW())</formula>
    </cfRule>
  </conditionalFormatting>
  <conditionalFormatting sqref="F160">
    <cfRule type="expression" dxfId="12659" priority="2308">
      <formula>ISEVEN(ROW())</formula>
    </cfRule>
  </conditionalFormatting>
  <conditionalFormatting sqref="B160 D160">
    <cfRule type="expression" dxfId="12658" priority="2309">
      <formula>ISEVEN(ROW())</formula>
    </cfRule>
  </conditionalFormatting>
  <conditionalFormatting sqref="B159 F159 D159">
    <cfRule type="expression" dxfId="12657" priority="2310">
      <formula>ISEVEN(ROW())</formula>
    </cfRule>
  </conditionalFormatting>
  <conditionalFormatting sqref="B164 D164 F164">
    <cfRule type="expression" dxfId="12656" priority="2311">
      <formula>ISEVEN(ROW())</formula>
    </cfRule>
  </conditionalFormatting>
  <conditionalFormatting sqref="F163">
    <cfRule type="expression" dxfId="12655" priority="2312">
      <formula>ISEVEN(ROW())</formula>
    </cfRule>
  </conditionalFormatting>
  <conditionalFormatting sqref="B163 D163">
    <cfRule type="expression" dxfId="12654" priority="2313">
      <formula>ISEVEN(ROW())</formula>
    </cfRule>
  </conditionalFormatting>
  <conditionalFormatting sqref="B162 F162 D162">
    <cfRule type="expression" dxfId="12653" priority="2314">
      <formula>ISEVEN(ROW())</formula>
    </cfRule>
  </conditionalFormatting>
  <conditionalFormatting sqref="B157 D157:F157">
    <cfRule type="expression" dxfId="12652" priority="2315">
      <formula>ISEVEN(ROW())</formula>
    </cfRule>
  </conditionalFormatting>
  <conditionalFormatting sqref="F156">
    <cfRule type="expression" dxfId="12651" priority="2316">
      <formula>ISEVEN(ROW())</formula>
    </cfRule>
  </conditionalFormatting>
  <conditionalFormatting sqref="B156 D156:E156">
    <cfRule type="expression" dxfId="12650" priority="2317">
      <formula>ISEVEN(ROW())</formula>
    </cfRule>
  </conditionalFormatting>
  <conditionalFormatting sqref="B155 D155:F155">
    <cfRule type="expression" dxfId="12649" priority="2318">
      <formula>ISEVEN(ROW())</formula>
    </cfRule>
  </conditionalFormatting>
  <conditionalFormatting sqref="B160 D160 F160">
    <cfRule type="expression" dxfId="12648" priority="2319">
      <formula>ISEVEN(ROW())</formula>
    </cfRule>
  </conditionalFormatting>
  <conditionalFormatting sqref="F159">
    <cfRule type="expression" dxfId="12647" priority="2320">
      <formula>ISEVEN(ROW())</formula>
    </cfRule>
  </conditionalFormatting>
  <conditionalFormatting sqref="B159 D159">
    <cfRule type="expression" dxfId="12646" priority="2321">
      <formula>ISEVEN(ROW())</formula>
    </cfRule>
  </conditionalFormatting>
  <conditionalFormatting sqref="B158 D158:F158">
    <cfRule type="expression" dxfId="12645" priority="2322">
      <formula>ISEVEN(ROW())</formula>
    </cfRule>
  </conditionalFormatting>
  <conditionalFormatting sqref="B163 D163 F163">
    <cfRule type="expression" dxfId="12644" priority="2323">
      <formula>ISEVEN(ROW())</formula>
    </cfRule>
  </conditionalFormatting>
  <conditionalFormatting sqref="F162">
    <cfRule type="expression" dxfId="12643" priority="2324">
      <formula>ISEVEN(ROW())</formula>
    </cfRule>
  </conditionalFormatting>
  <conditionalFormatting sqref="B162 D162">
    <cfRule type="expression" dxfId="12642" priority="2325">
      <formula>ISEVEN(ROW())</formula>
    </cfRule>
  </conditionalFormatting>
  <conditionalFormatting sqref="B161 F161 D161">
    <cfRule type="expression" dxfId="12641" priority="2326">
      <formula>ISEVEN(ROW())</formula>
    </cfRule>
  </conditionalFormatting>
  <conditionalFormatting sqref="B164 F164 D164">
    <cfRule type="expression" dxfId="12640" priority="2327">
      <formula>ISEVEN(ROW())</formula>
    </cfRule>
  </conditionalFormatting>
  <conditionalFormatting sqref="B161 D161 F161">
    <cfRule type="expression" dxfId="12639" priority="2328">
      <formula>ISEVEN(ROW())</formula>
    </cfRule>
  </conditionalFormatting>
  <conditionalFormatting sqref="B164 D164 F164">
    <cfRule type="expression" dxfId="12638" priority="2329">
      <formula>ISEVEN(ROW())</formula>
    </cfRule>
  </conditionalFormatting>
  <conditionalFormatting sqref="F163">
    <cfRule type="expression" dxfId="12637" priority="2330">
      <formula>ISEVEN(ROW())</formula>
    </cfRule>
  </conditionalFormatting>
  <conditionalFormatting sqref="B163 D163">
    <cfRule type="expression" dxfId="12636" priority="2331">
      <formula>ISEVEN(ROW())</formula>
    </cfRule>
  </conditionalFormatting>
  <conditionalFormatting sqref="B162 F162 D162">
    <cfRule type="expression" dxfId="12635" priority="2332">
      <formula>ISEVEN(ROW())</formula>
    </cfRule>
  </conditionalFormatting>
  <conditionalFormatting sqref="B163 D163 F163">
    <cfRule type="expression" dxfId="12634" priority="2333">
      <formula>ISEVEN(ROW())</formula>
    </cfRule>
  </conditionalFormatting>
  <conditionalFormatting sqref="F162">
    <cfRule type="expression" dxfId="12633" priority="2334">
      <formula>ISEVEN(ROW())</formula>
    </cfRule>
  </conditionalFormatting>
  <conditionalFormatting sqref="B162 D162">
    <cfRule type="expression" dxfId="12632" priority="2335">
      <formula>ISEVEN(ROW())</formula>
    </cfRule>
  </conditionalFormatting>
  <conditionalFormatting sqref="B161 F161 D161">
    <cfRule type="expression" dxfId="12631" priority="2336">
      <formula>ISEVEN(ROW())</formula>
    </cfRule>
  </conditionalFormatting>
  <conditionalFormatting sqref="B164 F164 D164">
    <cfRule type="expression" dxfId="12630" priority="2337">
      <formula>ISEVEN(ROW())</formula>
    </cfRule>
  </conditionalFormatting>
  <conditionalFormatting sqref="B149:B150 D149:F150 D150:E152">
    <cfRule type="expression" dxfId="12629" priority="2338">
      <formula>ISEVEN(ROW())</formula>
    </cfRule>
  </conditionalFormatting>
  <conditionalFormatting sqref="F152">
    <cfRule type="expression" dxfId="12628" priority="2339">
      <formula>ISEVEN(ROW())</formula>
    </cfRule>
  </conditionalFormatting>
  <conditionalFormatting sqref="B152">
    <cfRule type="expression" dxfId="12627" priority="2340">
      <formula>ISEVEN(ROW())</formula>
    </cfRule>
  </conditionalFormatting>
  <conditionalFormatting sqref="B151 F151">
    <cfRule type="expression" dxfId="12626" priority="2341">
      <formula>ISEVEN(ROW())</formula>
    </cfRule>
  </conditionalFormatting>
  <conditionalFormatting sqref="B152 F152">
    <cfRule type="expression" dxfId="12625" priority="2342">
      <formula>ISEVEN(ROW())</formula>
    </cfRule>
  </conditionalFormatting>
  <conditionalFormatting sqref="F151">
    <cfRule type="expression" dxfId="12624" priority="2343">
      <formula>ISEVEN(ROW())</formula>
    </cfRule>
  </conditionalFormatting>
  <conditionalFormatting sqref="B151">
    <cfRule type="expression" dxfId="12623" priority="2344">
      <formula>ISEVEN(ROW())</formula>
    </cfRule>
  </conditionalFormatting>
  <conditionalFormatting sqref="B149:B150 D150:E152 D149:F150">
    <cfRule type="expression" dxfId="12622" priority="2345">
      <formula>ISEVEN(ROW())</formula>
    </cfRule>
  </conditionalFormatting>
  <conditionalFormatting sqref="B155 D155:F155">
    <cfRule type="expression" dxfId="12621" priority="2346">
      <formula>ISEVEN(ROW())</formula>
    </cfRule>
  </conditionalFormatting>
  <conditionalFormatting sqref="F154">
    <cfRule type="expression" dxfId="12620" priority="2347">
      <formula>ISEVEN(ROW())</formula>
    </cfRule>
  </conditionalFormatting>
  <conditionalFormatting sqref="B154 D154:E154">
    <cfRule type="expression" dxfId="12619" priority="2348">
      <formula>ISEVEN(ROW())</formula>
    </cfRule>
  </conditionalFormatting>
  <conditionalFormatting sqref="B153 D153:F153">
    <cfRule type="expression" dxfId="12618" priority="2349">
      <formula>ISEVEN(ROW())</formula>
    </cfRule>
  </conditionalFormatting>
  <conditionalFormatting sqref="F156">
    <cfRule type="expression" dxfId="12617" priority="2350">
      <formula>ISEVEN(ROW())</formula>
    </cfRule>
  </conditionalFormatting>
  <conditionalFormatting sqref="B156 D156:E156">
    <cfRule type="expression" dxfId="12616" priority="2351">
      <formula>ISEVEN(ROW())</formula>
    </cfRule>
  </conditionalFormatting>
  <conditionalFormatting sqref="B156 D156:E156">
    <cfRule type="expression" dxfId="12615" priority="2352">
      <formula>ISEVEN(ROW())</formula>
    </cfRule>
  </conditionalFormatting>
  <conditionalFormatting sqref="B159 D159 F159">
    <cfRule type="expression" dxfId="12614" priority="2353">
      <formula>ISEVEN(ROW())</formula>
    </cfRule>
  </conditionalFormatting>
  <conditionalFormatting sqref="F158">
    <cfRule type="expression" dxfId="12613" priority="2354">
      <formula>ISEVEN(ROW())</formula>
    </cfRule>
  </conditionalFormatting>
  <conditionalFormatting sqref="B158 D158:E158">
    <cfRule type="expression" dxfId="12612" priority="2355">
      <formula>ISEVEN(ROW())</formula>
    </cfRule>
  </conditionalFormatting>
  <conditionalFormatting sqref="B157 D157:F157">
    <cfRule type="expression" dxfId="12611" priority="2356">
      <formula>ISEVEN(ROW())</formula>
    </cfRule>
  </conditionalFormatting>
  <conditionalFormatting sqref="B162 D162 F162">
    <cfRule type="expression" dxfId="12610" priority="2357">
      <formula>ISEVEN(ROW())</formula>
    </cfRule>
  </conditionalFormatting>
  <conditionalFormatting sqref="F161">
    <cfRule type="expression" dxfId="12609" priority="2358">
      <formula>ISEVEN(ROW())</formula>
    </cfRule>
  </conditionalFormatting>
  <conditionalFormatting sqref="B161 D161">
    <cfRule type="expression" dxfId="12608" priority="2359">
      <formula>ISEVEN(ROW())</formula>
    </cfRule>
  </conditionalFormatting>
  <conditionalFormatting sqref="B160 F160 D160">
    <cfRule type="expression" dxfId="12607" priority="2360">
      <formula>ISEVEN(ROW())</formula>
    </cfRule>
  </conditionalFormatting>
  <conditionalFormatting sqref="F164">
    <cfRule type="expression" dxfId="12606" priority="2361">
      <formula>ISEVEN(ROW())</formula>
    </cfRule>
  </conditionalFormatting>
  <conditionalFormatting sqref="B164 D164">
    <cfRule type="expression" dxfId="12605" priority="2362">
      <formula>ISEVEN(ROW())</formula>
    </cfRule>
  </conditionalFormatting>
  <conditionalFormatting sqref="B163 F163 D163">
    <cfRule type="expression" dxfId="12604" priority="2363">
      <formula>ISEVEN(ROW())</formula>
    </cfRule>
  </conditionalFormatting>
  <conditionalFormatting sqref="B158 D158:F158">
    <cfRule type="expression" dxfId="12603" priority="2364">
      <formula>ISEVEN(ROW())</formula>
    </cfRule>
  </conditionalFormatting>
  <conditionalFormatting sqref="F157">
    <cfRule type="expression" dxfId="12602" priority="2365">
      <formula>ISEVEN(ROW())</formula>
    </cfRule>
  </conditionalFormatting>
  <conditionalFormatting sqref="B157 D157:E157">
    <cfRule type="expression" dxfId="12601" priority="2366">
      <formula>ISEVEN(ROW())</formula>
    </cfRule>
  </conditionalFormatting>
  <conditionalFormatting sqref="B156 D156:F156">
    <cfRule type="expression" dxfId="12600" priority="2367">
      <formula>ISEVEN(ROW())</formula>
    </cfRule>
  </conditionalFormatting>
  <conditionalFormatting sqref="B161 D161 F161">
    <cfRule type="expression" dxfId="12599" priority="2368">
      <formula>ISEVEN(ROW())</formula>
    </cfRule>
  </conditionalFormatting>
  <conditionalFormatting sqref="F160">
    <cfRule type="expression" dxfId="12598" priority="2369">
      <formula>ISEVEN(ROW())</formula>
    </cfRule>
  </conditionalFormatting>
  <conditionalFormatting sqref="B160 D160">
    <cfRule type="expression" dxfId="12597" priority="2370">
      <formula>ISEVEN(ROW())</formula>
    </cfRule>
  </conditionalFormatting>
  <conditionalFormatting sqref="B159 F159 D159">
    <cfRule type="expression" dxfId="12596" priority="2371">
      <formula>ISEVEN(ROW())</formula>
    </cfRule>
  </conditionalFormatting>
  <conditionalFormatting sqref="B164 D164 F164">
    <cfRule type="expression" dxfId="12595" priority="2372">
      <formula>ISEVEN(ROW())</formula>
    </cfRule>
  </conditionalFormatting>
  <conditionalFormatting sqref="F163">
    <cfRule type="expression" dxfId="12594" priority="2373">
      <formula>ISEVEN(ROW())</formula>
    </cfRule>
  </conditionalFormatting>
  <conditionalFormatting sqref="B163 D163">
    <cfRule type="expression" dxfId="12593" priority="2374">
      <formula>ISEVEN(ROW())</formula>
    </cfRule>
  </conditionalFormatting>
  <conditionalFormatting sqref="B162 F162 D162">
    <cfRule type="expression" dxfId="12592" priority="2375">
      <formula>ISEVEN(ROW())</formula>
    </cfRule>
  </conditionalFormatting>
  <conditionalFormatting sqref="B162 D162 F162">
    <cfRule type="expression" dxfId="12591" priority="2376">
      <formula>ISEVEN(ROW())</formula>
    </cfRule>
  </conditionalFormatting>
  <conditionalFormatting sqref="F164">
    <cfRule type="expression" dxfId="12590" priority="2377">
      <formula>ISEVEN(ROW())</formula>
    </cfRule>
  </conditionalFormatting>
  <conditionalFormatting sqref="B164 D164">
    <cfRule type="expression" dxfId="12589" priority="2378">
      <formula>ISEVEN(ROW())</formula>
    </cfRule>
  </conditionalFormatting>
  <conditionalFormatting sqref="B163 F163 D163">
    <cfRule type="expression" dxfId="12588" priority="2379">
      <formula>ISEVEN(ROW())</formula>
    </cfRule>
  </conditionalFormatting>
  <conditionalFormatting sqref="B164 D164 F164">
    <cfRule type="expression" dxfId="12587" priority="2380">
      <formula>ISEVEN(ROW())</formula>
    </cfRule>
  </conditionalFormatting>
  <conditionalFormatting sqref="F163">
    <cfRule type="expression" dxfId="12586" priority="2381">
      <formula>ISEVEN(ROW())</formula>
    </cfRule>
  </conditionalFormatting>
  <conditionalFormatting sqref="B163 D163">
    <cfRule type="expression" dxfId="12585" priority="2382">
      <formula>ISEVEN(ROW())</formula>
    </cfRule>
  </conditionalFormatting>
  <conditionalFormatting sqref="B162 F162 D162">
    <cfRule type="expression" dxfId="12584" priority="2383">
      <formula>ISEVEN(ROW())</formula>
    </cfRule>
  </conditionalFormatting>
  <conditionalFormatting sqref="F150">
    <cfRule type="expression" dxfId="12583" priority="2384">
      <formula>ISEVEN(ROW())</formula>
    </cfRule>
  </conditionalFormatting>
  <conditionalFormatting sqref="B149:B150 D149:E152">
    <cfRule type="expression" dxfId="12582" priority="2385">
      <formula>ISEVEN(ROW())</formula>
    </cfRule>
  </conditionalFormatting>
  <conditionalFormatting sqref="B149:B150 D149:F150 D150:E152">
    <cfRule type="expression" dxfId="12581" priority="2386">
      <formula>ISEVEN(ROW())</formula>
    </cfRule>
  </conditionalFormatting>
  <conditionalFormatting sqref="B153 D153:F153">
    <cfRule type="expression" dxfId="12580" priority="2387">
      <formula>ISEVEN(ROW())</formula>
    </cfRule>
  </conditionalFormatting>
  <conditionalFormatting sqref="F152">
    <cfRule type="expression" dxfId="12579" priority="2388">
      <formula>ISEVEN(ROW())</formula>
    </cfRule>
  </conditionalFormatting>
  <conditionalFormatting sqref="B152">
    <cfRule type="expression" dxfId="12578" priority="2389">
      <formula>ISEVEN(ROW())</formula>
    </cfRule>
  </conditionalFormatting>
  <conditionalFormatting sqref="B151 F151">
    <cfRule type="expression" dxfId="12577" priority="2390">
      <formula>ISEVEN(ROW())</formula>
    </cfRule>
  </conditionalFormatting>
  <conditionalFormatting sqref="F154">
    <cfRule type="expression" dxfId="12576" priority="2391">
      <formula>ISEVEN(ROW())</formula>
    </cfRule>
  </conditionalFormatting>
  <conditionalFormatting sqref="B154 D154:E154">
    <cfRule type="expression" dxfId="12575" priority="2392">
      <formula>ISEVEN(ROW())</formula>
    </cfRule>
  </conditionalFormatting>
  <conditionalFormatting sqref="B154 D154:E154">
    <cfRule type="expression" dxfId="12574" priority="2393">
      <formula>ISEVEN(ROW())</formula>
    </cfRule>
  </conditionalFormatting>
  <conditionalFormatting sqref="B157 D157:F157">
    <cfRule type="expression" dxfId="12573" priority="2394">
      <formula>ISEVEN(ROW())</formula>
    </cfRule>
  </conditionalFormatting>
  <conditionalFormatting sqref="F156">
    <cfRule type="expression" dxfId="12572" priority="2395">
      <formula>ISEVEN(ROW())</formula>
    </cfRule>
  </conditionalFormatting>
  <conditionalFormatting sqref="B156 D156:E156">
    <cfRule type="expression" dxfId="12571" priority="2396">
      <formula>ISEVEN(ROW())</formula>
    </cfRule>
  </conditionalFormatting>
  <conditionalFormatting sqref="B155 D155:F155">
    <cfRule type="expression" dxfId="12570" priority="2397">
      <formula>ISEVEN(ROW())</formula>
    </cfRule>
  </conditionalFormatting>
  <conditionalFormatting sqref="B160 D160 F160">
    <cfRule type="expression" dxfId="12569" priority="2398">
      <formula>ISEVEN(ROW())</formula>
    </cfRule>
  </conditionalFormatting>
  <conditionalFormatting sqref="F159">
    <cfRule type="expression" dxfId="12568" priority="2399">
      <formula>ISEVEN(ROW())</formula>
    </cfRule>
  </conditionalFormatting>
  <conditionalFormatting sqref="B159 D159">
    <cfRule type="expression" dxfId="12567" priority="2400">
      <formula>ISEVEN(ROW())</formula>
    </cfRule>
  </conditionalFormatting>
  <conditionalFormatting sqref="B158 D158:F158">
    <cfRule type="expression" dxfId="12566" priority="2401">
      <formula>ISEVEN(ROW())</formula>
    </cfRule>
  </conditionalFormatting>
  <conditionalFormatting sqref="B163 D163 F163">
    <cfRule type="expression" dxfId="12565" priority="2402">
      <formula>ISEVEN(ROW())</formula>
    </cfRule>
  </conditionalFormatting>
  <conditionalFormatting sqref="F162">
    <cfRule type="expression" dxfId="12564" priority="2403">
      <formula>ISEVEN(ROW())</formula>
    </cfRule>
  </conditionalFormatting>
  <conditionalFormatting sqref="B162 D162">
    <cfRule type="expression" dxfId="12563" priority="2404">
      <formula>ISEVEN(ROW())</formula>
    </cfRule>
  </conditionalFormatting>
  <conditionalFormatting sqref="B161 F161 D161">
    <cfRule type="expression" dxfId="12562" priority="2405">
      <formula>ISEVEN(ROW())</formula>
    </cfRule>
  </conditionalFormatting>
  <conditionalFormatting sqref="B164 F164 D164">
    <cfRule type="expression" dxfId="12561" priority="2406">
      <formula>ISEVEN(ROW())</formula>
    </cfRule>
  </conditionalFormatting>
  <conditionalFormatting sqref="B156 D156:F156">
    <cfRule type="expression" dxfId="12560" priority="2407">
      <formula>ISEVEN(ROW())</formula>
    </cfRule>
  </conditionalFormatting>
  <conditionalFormatting sqref="F155">
    <cfRule type="expression" dxfId="12559" priority="2408">
      <formula>ISEVEN(ROW())</formula>
    </cfRule>
  </conditionalFormatting>
  <conditionalFormatting sqref="B155 D155:E155">
    <cfRule type="expression" dxfId="12558" priority="2409">
      <formula>ISEVEN(ROW())</formula>
    </cfRule>
  </conditionalFormatting>
  <conditionalFormatting sqref="B154 D154:F154">
    <cfRule type="expression" dxfId="12557" priority="2410">
      <formula>ISEVEN(ROW())</formula>
    </cfRule>
  </conditionalFormatting>
  <conditionalFormatting sqref="B159 D159 F159">
    <cfRule type="expression" dxfId="12556" priority="2411">
      <formula>ISEVEN(ROW())</formula>
    </cfRule>
  </conditionalFormatting>
  <conditionalFormatting sqref="F158">
    <cfRule type="expression" dxfId="12555" priority="2412">
      <formula>ISEVEN(ROW())</formula>
    </cfRule>
  </conditionalFormatting>
  <conditionalFormatting sqref="B158 D158:E158">
    <cfRule type="expression" dxfId="12554" priority="2413">
      <formula>ISEVEN(ROW())</formula>
    </cfRule>
  </conditionalFormatting>
  <conditionalFormatting sqref="B157 D157:F157">
    <cfRule type="expression" dxfId="12553" priority="2414">
      <formula>ISEVEN(ROW())</formula>
    </cfRule>
  </conditionalFormatting>
  <conditionalFormatting sqref="B162 D162 F162">
    <cfRule type="expression" dxfId="12552" priority="2415">
      <formula>ISEVEN(ROW())</formula>
    </cfRule>
  </conditionalFormatting>
  <conditionalFormatting sqref="F161">
    <cfRule type="expression" dxfId="12551" priority="2416">
      <formula>ISEVEN(ROW())</formula>
    </cfRule>
  </conditionalFormatting>
  <conditionalFormatting sqref="B161 D161">
    <cfRule type="expression" dxfId="12550" priority="2417">
      <formula>ISEVEN(ROW())</formula>
    </cfRule>
  </conditionalFormatting>
  <conditionalFormatting sqref="B160 F160 D160">
    <cfRule type="expression" dxfId="12549" priority="2418">
      <formula>ISEVEN(ROW())</formula>
    </cfRule>
  </conditionalFormatting>
  <conditionalFormatting sqref="F164">
    <cfRule type="expression" dxfId="12548" priority="2419">
      <formula>ISEVEN(ROW())</formula>
    </cfRule>
  </conditionalFormatting>
  <conditionalFormatting sqref="B164 D164">
    <cfRule type="expression" dxfId="12547" priority="2420">
      <formula>ISEVEN(ROW())</formula>
    </cfRule>
  </conditionalFormatting>
  <conditionalFormatting sqref="B163 F163 D163">
    <cfRule type="expression" dxfId="12546" priority="2421">
      <formula>ISEVEN(ROW())</formula>
    </cfRule>
  </conditionalFormatting>
  <conditionalFormatting sqref="B160 D160 F160">
    <cfRule type="expression" dxfId="12545" priority="2422">
      <formula>ISEVEN(ROW())</formula>
    </cfRule>
  </conditionalFormatting>
  <conditionalFormatting sqref="B163 D163 F163">
    <cfRule type="expression" dxfId="12544" priority="2423">
      <formula>ISEVEN(ROW())</formula>
    </cfRule>
  </conditionalFormatting>
  <conditionalFormatting sqref="F162">
    <cfRule type="expression" dxfId="12543" priority="2424">
      <formula>ISEVEN(ROW())</formula>
    </cfRule>
  </conditionalFormatting>
  <conditionalFormatting sqref="B162 D162">
    <cfRule type="expression" dxfId="12542" priority="2425">
      <formula>ISEVEN(ROW())</formula>
    </cfRule>
  </conditionalFormatting>
  <conditionalFormatting sqref="B161 F161 D161">
    <cfRule type="expression" dxfId="12541" priority="2426">
      <formula>ISEVEN(ROW())</formula>
    </cfRule>
  </conditionalFormatting>
  <conditionalFormatting sqref="B164 F164 D164">
    <cfRule type="expression" dxfId="12540" priority="2427">
      <formula>ISEVEN(ROW())</formula>
    </cfRule>
  </conditionalFormatting>
  <conditionalFormatting sqref="B162 D162 F162">
    <cfRule type="expression" dxfId="12539" priority="2428">
      <formula>ISEVEN(ROW())</formula>
    </cfRule>
  </conditionalFormatting>
  <conditionalFormatting sqref="F161">
    <cfRule type="expression" dxfId="12538" priority="2429">
      <formula>ISEVEN(ROW())</formula>
    </cfRule>
  </conditionalFormatting>
  <conditionalFormatting sqref="B161 D161">
    <cfRule type="expression" dxfId="12537" priority="2430">
      <formula>ISEVEN(ROW())</formula>
    </cfRule>
  </conditionalFormatting>
  <conditionalFormatting sqref="B160 F160 D160">
    <cfRule type="expression" dxfId="12536" priority="2431">
      <formula>ISEVEN(ROW())</formula>
    </cfRule>
  </conditionalFormatting>
  <conditionalFormatting sqref="F164">
    <cfRule type="expression" dxfId="12535" priority="2432">
      <formula>ISEVEN(ROW())</formula>
    </cfRule>
  </conditionalFormatting>
  <conditionalFormatting sqref="B164 D164">
    <cfRule type="expression" dxfId="12534" priority="2433">
      <formula>ISEVEN(ROW())</formula>
    </cfRule>
  </conditionalFormatting>
  <conditionalFormatting sqref="B163 F163 D163">
    <cfRule type="expression" dxfId="12533" priority="2434">
      <formula>ISEVEN(ROW())</formula>
    </cfRule>
  </conditionalFormatting>
  <conditionalFormatting sqref="F151">
    <cfRule type="expression" dxfId="12532" priority="2435">
      <formula>ISEVEN(ROW())</formula>
    </cfRule>
  </conditionalFormatting>
  <conditionalFormatting sqref="B151">
    <cfRule type="expression" dxfId="12531" priority="2436">
      <formula>ISEVEN(ROW())</formula>
    </cfRule>
  </conditionalFormatting>
  <conditionalFormatting sqref="B149:B150 D150:E152 D149:F150">
    <cfRule type="expression" dxfId="12530" priority="2437">
      <formula>ISEVEN(ROW())</formula>
    </cfRule>
  </conditionalFormatting>
  <conditionalFormatting sqref="B151 F151">
    <cfRule type="expression" dxfId="12529" priority="2438">
      <formula>ISEVEN(ROW())</formula>
    </cfRule>
  </conditionalFormatting>
  <conditionalFormatting sqref="F150">
    <cfRule type="expression" dxfId="12528" priority="2439">
      <formula>ISEVEN(ROW())</formula>
    </cfRule>
  </conditionalFormatting>
  <conditionalFormatting sqref="B149:B150 D149:E152">
    <cfRule type="expression" dxfId="12527" priority="2440">
      <formula>ISEVEN(ROW())</formula>
    </cfRule>
  </conditionalFormatting>
  <conditionalFormatting sqref="B154 D154:F154">
    <cfRule type="expression" dxfId="12526" priority="2441">
      <formula>ISEVEN(ROW())</formula>
    </cfRule>
  </conditionalFormatting>
  <conditionalFormatting sqref="F153">
    <cfRule type="expression" dxfId="12525" priority="2442">
      <formula>ISEVEN(ROW())</formula>
    </cfRule>
  </conditionalFormatting>
  <conditionalFormatting sqref="B153 D153:E153">
    <cfRule type="expression" dxfId="12524" priority="2443">
      <formula>ISEVEN(ROW())</formula>
    </cfRule>
  </conditionalFormatting>
  <conditionalFormatting sqref="B152 F152">
    <cfRule type="expression" dxfId="12523" priority="2444">
      <formula>ISEVEN(ROW())</formula>
    </cfRule>
  </conditionalFormatting>
  <conditionalFormatting sqref="F155">
    <cfRule type="expression" dxfId="12522" priority="2445">
      <formula>ISEVEN(ROW())</formula>
    </cfRule>
  </conditionalFormatting>
  <conditionalFormatting sqref="B155 D155:E155">
    <cfRule type="expression" dxfId="12521" priority="2446">
      <formula>ISEVEN(ROW())</formula>
    </cfRule>
  </conditionalFormatting>
  <conditionalFormatting sqref="B155 D155:E155">
    <cfRule type="expression" dxfId="12520" priority="2447">
      <formula>ISEVEN(ROW())</formula>
    </cfRule>
  </conditionalFormatting>
  <conditionalFormatting sqref="B158 D158:F158">
    <cfRule type="expression" dxfId="12519" priority="2448">
      <formula>ISEVEN(ROW())</formula>
    </cfRule>
  </conditionalFormatting>
  <conditionalFormatting sqref="F157">
    <cfRule type="expression" dxfId="12518" priority="2449">
      <formula>ISEVEN(ROW())</formula>
    </cfRule>
  </conditionalFormatting>
  <conditionalFormatting sqref="B157 D157:E157">
    <cfRule type="expression" dxfId="12517" priority="2450">
      <formula>ISEVEN(ROW())</formula>
    </cfRule>
  </conditionalFormatting>
  <conditionalFormatting sqref="B156 D156:F156">
    <cfRule type="expression" dxfId="12516" priority="2451">
      <formula>ISEVEN(ROW())</formula>
    </cfRule>
  </conditionalFormatting>
  <conditionalFormatting sqref="B161 D161 F161">
    <cfRule type="expression" dxfId="12515" priority="2452">
      <formula>ISEVEN(ROW())</formula>
    </cfRule>
  </conditionalFormatting>
  <conditionalFormatting sqref="F160">
    <cfRule type="expression" dxfId="12514" priority="2453">
      <formula>ISEVEN(ROW())</formula>
    </cfRule>
  </conditionalFormatting>
  <conditionalFormatting sqref="B160 D160">
    <cfRule type="expression" dxfId="12513" priority="2454">
      <formula>ISEVEN(ROW())</formula>
    </cfRule>
  </conditionalFormatting>
  <conditionalFormatting sqref="B159 F159 D159">
    <cfRule type="expression" dxfId="12512" priority="2455">
      <formula>ISEVEN(ROW())</formula>
    </cfRule>
  </conditionalFormatting>
  <conditionalFormatting sqref="B164 D164 F164">
    <cfRule type="expression" dxfId="12511" priority="2456">
      <formula>ISEVEN(ROW())</formula>
    </cfRule>
  </conditionalFormatting>
  <conditionalFormatting sqref="F163">
    <cfRule type="expression" dxfId="12510" priority="2457">
      <formula>ISEVEN(ROW())</formula>
    </cfRule>
  </conditionalFormatting>
  <conditionalFormatting sqref="B163 D163">
    <cfRule type="expression" dxfId="12509" priority="2458">
      <formula>ISEVEN(ROW())</formula>
    </cfRule>
  </conditionalFormatting>
  <conditionalFormatting sqref="B162 F162 D162">
    <cfRule type="expression" dxfId="12508" priority="2459">
      <formula>ISEVEN(ROW())</formula>
    </cfRule>
  </conditionalFormatting>
  <conditionalFormatting sqref="B157 D157:F157">
    <cfRule type="expression" dxfId="12507" priority="2460">
      <formula>ISEVEN(ROW())</formula>
    </cfRule>
  </conditionalFormatting>
  <conditionalFormatting sqref="F156">
    <cfRule type="expression" dxfId="12506" priority="2461">
      <formula>ISEVEN(ROW())</formula>
    </cfRule>
  </conditionalFormatting>
  <conditionalFormatting sqref="B156 D156:E156">
    <cfRule type="expression" dxfId="12505" priority="2462">
      <formula>ISEVEN(ROW())</formula>
    </cfRule>
  </conditionalFormatting>
  <conditionalFormatting sqref="B155 D155:F155">
    <cfRule type="expression" dxfId="12504" priority="2463">
      <formula>ISEVEN(ROW())</formula>
    </cfRule>
  </conditionalFormatting>
  <conditionalFormatting sqref="B160 D160 F160">
    <cfRule type="expression" dxfId="12503" priority="2464">
      <formula>ISEVEN(ROW())</formula>
    </cfRule>
  </conditionalFormatting>
  <conditionalFormatting sqref="F159">
    <cfRule type="expression" dxfId="12502" priority="2465">
      <formula>ISEVEN(ROW())</formula>
    </cfRule>
  </conditionalFormatting>
  <conditionalFormatting sqref="B159 D159">
    <cfRule type="expression" dxfId="12501" priority="2466">
      <formula>ISEVEN(ROW())</formula>
    </cfRule>
  </conditionalFormatting>
  <conditionalFormatting sqref="B158 D158:F158">
    <cfRule type="expression" dxfId="12500" priority="2467">
      <formula>ISEVEN(ROW())</formula>
    </cfRule>
  </conditionalFormatting>
  <conditionalFormatting sqref="B163 D163 F163">
    <cfRule type="expression" dxfId="12499" priority="2468">
      <formula>ISEVEN(ROW())</formula>
    </cfRule>
  </conditionalFormatting>
  <conditionalFormatting sqref="F162">
    <cfRule type="expression" dxfId="12498" priority="2469">
      <formula>ISEVEN(ROW())</formula>
    </cfRule>
  </conditionalFormatting>
  <conditionalFormatting sqref="B162 D162">
    <cfRule type="expression" dxfId="12497" priority="2470">
      <formula>ISEVEN(ROW())</formula>
    </cfRule>
  </conditionalFormatting>
  <conditionalFormatting sqref="B161 F161 D161">
    <cfRule type="expression" dxfId="12496" priority="2471">
      <formula>ISEVEN(ROW())</formula>
    </cfRule>
  </conditionalFormatting>
  <conditionalFormatting sqref="B164 F164 D164">
    <cfRule type="expression" dxfId="12495" priority="2472">
      <formula>ISEVEN(ROW())</formula>
    </cfRule>
  </conditionalFormatting>
  <conditionalFormatting sqref="B161 D161 F161">
    <cfRule type="expression" dxfId="12494" priority="2473">
      <formula>ISEVEN(ROW())</formula>
    </cfRule>
  </conditionalFormatting>
  <conditionalFormatting sqref="B164 D164 F164">
    <cfRule type="expression" dxfId="12493" priority="2474">
      <formula>ISEVEN(ROW())</formula>
    </cfRule>
  </conditionalFormatting>
  <conditionalFormatting sqref="F163">
    <cfRule type="expression" dxfId="12492" priority="2475">
      <formula>ISEVEN(ROW())</formula>
    </cfRule>
  </conditionalFormatting>
  <conditionalFormatting sqref="B163 D163">
    <cfRule type="expression" dxfId="12491" priority="2476">
      <formula>ISEVEN(ROW())</formula>
    </cfRule>
  </conditionalFormatting>
  <conditionalFormatting sqref="B162 F162 D162">
    <cfRule type="expression" dxfId="12490" priority="2477">
      <formula>ISEVEN(ROW())</formula>
    </cfRule>
  </conditionalFormatting>
  <conditionalFormatting sqref="B163 D163 F163">
    <cfRule type="expression" dxfId="12489" priority="2478">
      <formula>ISEVEN(ROW())</formula>
    </cfRule>
  </conditionalFormatting>
  <conditionalFormatting sqref="F162">
    <cfRule type="expression" dxfId="12488" priority="2479">
      <formula>ISEVEN(ROW())</formula>
    </cfRule>
  </conditionalFormatting>
  <conditionalFormatting sqref="B162 D162">
    <cfRule type="expression" dxfId="12487" priority="2480">
      <formula>ISEVEN(ROW())</formula>
    </cfRule>
  </conditionalFormatting>
  <conditionalFormatting sqref="B161 F161 D161">
    <cfRule type="expression" dxfId="12486" priority="2481">
      <formula>ISEVEN(ROW())</formula>
    </cfRule>
  </conditionalFormatting>
  <conditionalFormatting sqref="B164 F164 D164">
    <cfRule type="expression" dxfId="12485" priority="2482">
      <formula>ISEVEN(ROW())</formula>
    </cfRule>
  </conditionalFormatting>
  <conditionalFormatting sqref="B149:B150 D149:F150 D150:E152">
    <cfRule type="expression" dxfId="12484" priority="2483">
      <formula>ISEVEN(ROW())</formula>
    </cfRule>
  </conditionalFormatting>
  <conditionalFormatting sqref="B153 D153:F153">
    <cfRule type="expression" dxfId="12483" priority="2484">
      <formula>ISEVEN(ROW())</formula>
    </cfRule>
  </conditionalFormatting>
  <conditionalFormatting sqref="F152">
    <cfRule type="expression" dxfId="12482" priority="2485">
      <formula>ISEVEN(ROW())</formula>
    </cfRule>
  </conditionalFormatting>
  <conditionalFormatting sqref="B152">
    <cfRule type="expression" dxfId="12481" priority="2486">
      <formula>ISEVEN(ROW())</formula>
    </cfRule>
  </conditionalFormatting>
  <conditionalFormatting sqref="B151 F151">
    <cfRule type="expression" dxfId="12480" priority="2487">
      <formula>ISEVEN(ROW())</formula>
    </cfRule>
  </conditionalFormatting>
  <conditionalFormatting sqref="B159 D159 F159">
    <cfRule type="expression" dxfId="12479" priority="2488">
      <formula>ISEVEN(ROW())</formula>
    </cfRule>
  </conditionalFormatting>
  <conditionalFormatting sqref="F158">
    <cfRule type="expression" dxfId="12478" priority="2489">
      <formula>ISEVEN(ROW())</formula>
    </cfRule>
  </conditionalFormatting>
  <conditionalFormatting sqref="B158 D158:E158">
    <cfRule type="expression" dxfId="12477" priority="2490">
      <formula>ISEVEN(ROW())</formula>
    </cfRule>
  </conditionalFormatting>
  <conditionalFormatting sqref="B157 D157:F157">
    <cfRule type="expression" dxfId="12476" priority="2491">
      <formula>ISEVEN(ROW())</formula>
    </cfRule>
  </conditionalFormatting>
  <conditionalFormatting sqref="B156 D156:F156">
    <cfRule type="expression" dxfId="12475" priority="2492">
      <formula>ISEVEN(ROW())</formula>
    </cfRule>
  </conditionalFormatting>
  <conditionalFormatting sqref="F155">
    <cfRule type="expression" dxfId="12474" priority="2493">
      <formula>ISEVEN(ROW())</formula>
    </cfRule>
  </conditionalFormatting>
  <conditionalFormatting sqref="B155 D155:E155">
    <cfRule type="expression" dxfId="12473" priority="2494">
      <formula>ISEVEN(ROW())</formula>
    </cfRule>
  </conditionalFormatting>
  <conditionalFormatting sqref="B154 D154:F154">
    <cfRule type="expression" dxfId="12472" priority="2495">
      <formula>ISEVEN(ROW())</formula>
    </cfRule>
  </conditionalFormatting>
  <conditionalFormatting sqref="B162 D162 F162">
    <cfRule type="expression" dxfId="12471" priority="2496">
      <formula>ISEVEN(ROW())</formula>
    </cfRule>
  </conditionalFormatting>
  <conditionalFormatting sqref="F161">
    <cfRule type="expression" dxfId="12470" priority="2497">
      <formula>ISEVEN(ROW())</formula>
    </cfRule>
  </conditionalFormatting>
  <conditionalFormatting sqref="B161 D161">
    <cfRule type="expression" dxfId="12469" priority="2498">
      <formula>ISEVEN(ROW())</formula>
    </cfRule>
  </conditionalFormatting>
  <conditionalFormatting sqref="B160 F160 D160">
    <cfRule type="expression" dxfId="12468" priority="2499">
      <formula>ISEVEN(ROW())</formula>
    </cfRule>
  </conditionalFormatting>
  <conditionalFormatting sqref="F164">
    <cfRule type="expression" dxfId="12467" priority="2500">
      <formula>ISEVEN(ROW())</formula>
    </cfRule>
  </conditionalFormatting>
  <conditionalFormatting sqref="B164 D164">
    <cfRule type="expression" dxfId="12466" priority="2501">
      <formula>ISEVEN(ROW())</formula>
    </cfRule>
  </conditionalFormatting>
  <conditionalFormatting sqref="B163 F163 D163">
    <cfRule type="expression" dxfId="12465" priority="2502">
      <formula>ISEVEN(ROW())</formula>
    </cfRule>
  </conditionalFormatting>
  <conditionalFormatting sqref="B152 F152">
    <cfRule type="expression" dxfId="12464" priority="2503">
      <formula>ISEVEN(ROW())</formula>
    </cfRule>
  </conditionalFormatting>
  <conditionalFormatting sqref="F151">
    <cfRule type="expression" dxfId="12463" priority="2504">
      <formula>ISEVEN(ROW())</formula>
    </cfRule>
  </conditionalFormatting>
  <conditionalFormatting sqref="B151">
    <cfRule type="expression" dxfId="12462" priority="2505">
      <formula>ISEVEN(ROW())</formula>
    </cfRule>
  </conditionalFormatting>
  <conditionalFormatting sqref="B149:B150 D150:E152 D149:F150">
    <cfRule type="expression" dxfId="12461" priority="2506">
      <formula>ISEVEN(ROW())</formula>
    </cfRule>
  </conditionalFormatting>
  <conditionalFormatting sqref="B158 D158:F158">
    <cfRule type="expression" dxfId="12460" priority="2507">
      <formula>ISEVEN(ROW())</formula>
    </cfRule>
  </conditionalFormatting>
  <conditionalFormatting sqref="F157">
    <cfRule type="expression" dxfId="12459" priority="2508">
      <formula>ISEVEN(ROW())</formula>
    </cfRule>
  </conditionalFormatting>
  <conditionalFormatting sqref="B157 D157:E157">
    <cfRule type="expression" dxfId="12458" priority="2509">
      <formula>ISEVEN(ROW())</formula>
    </cfRule>
  </conditionalFormatting>
  <conditionalFormatting sqref="B156 D156:F156">
    <cfRule type="expression" dxfId="12457" priority="2510">
      <formula>ISEVEN(ROW())</formula>
    </cfRule>
  </conditionalFormatting>
  <conditionalFormatting sqref="B155 D155:F155">
    <cfRule type="expression" dxfId="12456" priority="2511">
      <formula>ISEVEN(ROW())</formula>
    </cfRule>
  </conditionalFormatting>
  <conditionalFormatting sqref="F154">
    <cfRule type="expression" dxfId="12455" priority="2512">
      <formula>ISEVEN(ROW())</formula>
    </cfRule>
  </conditionalFormatting>
  <conditionalFormatting sqref="B154 D154:E154">
    <cfRule type="expression" dxfId="12454" priority="2513">
      <formula>ISEVEN(ROW())</formula>
    </cfRule>
  </conditionalFormatting>
  <conditionalFormatting sqref="B153 D153:F153">
    <cfRule type="expression" dxfId="12453" priority="2514">
      <formula>ISEVEN(ROW())</formula>
    </cfRule>
  </conditionalFormatting>
  <conditionalFormatting sqref="B161 D161 F161">
    <cfRule type="expression" dxfId="12452" priority="2515">
      <formula>ISEVEN(ROW())</formula>
    </cfRule>
  </conditionalFormatting>
  <conditionalFormatting sqref="F160">
    <cfRule type="expression" dxfId="12451" priority="2516">
      <formula>ISEVEN(ROW())</formula>
    </cfRule>
  </conditionalFormatting>
  <conditionalFormatting sqref="B160 D160">
    <cfRule type="expression" dxfId="12450" priority="2517">
      <formula>ISEVEN(ROW())</formula>
    </cfRule>
  </conditionalFormatting>
  <conditionalFormatting sqref="B159 F159 D159">
    <cfRule type="expression" dxfId="12449" priority="2518">
      <formula>ISEVEN(ROW())</formula>
    </cfRule>
  </conditionalFormatting>
  <conditionalFormatting sqref="B164 D164 F164">
    <cfRule type="expression" dxfId="12448" priority="2519">
      <formula>ISEVEN(ROW())</formula>
    </cfRule>
  </conditionalFormatting>
  <conditionalFormatting sqref="F163">
    <cfRule type="expression" dxfId="12447" priority="2520">
      <formula>ISEVEN(ROW())</formula>
    </cfRule>
  </conditionalFormatting>
  <conditionalFormatting sqref="B163 D163">
    <cfRule type="expression" dxfId="12446" priority="2521">
      <formula>ISEVEN(ROW())</formula>
    </cfRule>
  </conditionalFormatting>
  <conditionalFormatting sqref="B162 F162 D162">
    <cfRule type="expression" dxfId="12445" priority="2522">
      <formula>ISEVEN(ROW())</formula>
    </cfRule>
  </conditionalFormatting>
  <conditionalFormatting sqref="B149:B150 D149:F150 D150:E152">
    <cfRule type="expression" dxfId="12444" priority="2523">
      <formula>ISEVEN(ROW())</formula>
    </cfRule>
  </conditionalFormatting>
  <conditionalFormatting sqref="F155">
    <cfRule type="expression" dxfId="12443" priority="2524">
      <formula>ISEVEN(ROW())</formula>
    </cfRule>
  </conditionalFormatting>
  <conditionalFormatting sqref="B155 D155:E155">
    <cfRule type="expression" dxfId="12442" priority="2525">
      <formula>ISEVEN(ROW())</formula>
    </cfRule>
  </conditionalFormatting>
  <conditionalFormatting sqref="B154 D154:F154">
    <cfRule type="expression" dxfId="12441" priority="2526">
      <formula>ISEVEN(ROW())</formula>
    </cfRule>
  </conditionalFormatting>
  <conditionalFormatting sqref="B153 D153:F153">
    <cfRule type="expression" dxfId="12440" priority="2527">
      <formula>ISEVEN(ROW())</formula>
    </cfRule>
  </conditionalFormatting>
  <conditionalFormatting sqref="F152">
    <cfRule type="expression" dxfId="12439" priority="2528">
      <formula>ISEVEN(ROW())</formula>
    </cfRule>
  </conditionalFormatting>
  <conditionalFormatting sqref="B152">
    <cfRule type="expression" dxfId="12438" priority="2529">
      <formula>ISEVEN(ROW())</formula>
    </cfRule>
  </conditionalFormatting>
  <conditionalFormatting sqref="B151 F151">
    <cfRule type="expression" dxfId="12437" priority="2530">
      <formula>ISEVEN(ROW())</formula>
    </cfRule>
  </conditionalFormatting>
  <conditionalFormatting sqref="B155 D155:F155">
    <cfRule type="expression" dxfId="12436" priority="2531">
      <formula>ISEVEN(ROW())</formula>
    </cfRule>
  </conditionalFormatting>
  <conditionalFormatting sqref="F154">
    <cfRule type="expression" dxfId="12435" priority="2532">
      <formula>ISEVEN(ROW())</formula>
    </cfRule>
  </conditionalFormatting>
  <conditionalFormatting sqref="B154 D154:E154">
    <cfRule type="expression" dxfId="12434" priority="2533">
      <formula>ISEVEN(ROW())</formula>
    </cfRule>
  </conditionalFormatting>
  <conditionalFormatting sqref="B153 D153:F153">
    <cfRule type="expression" dxfId="12433" priority="2534">
      <formula>ISEVEN(ROW())</formula>
    </cfRule>
  </conditionalFormatting>
  <conditionalFormatting sqref="B152 F152">
    <cfRule type="expression" dxfId="12432" priority="2535">
      <formula>ISEVEN(ROW())</formula>
    </cfRule>
  </conditionalFormatting>
  <conditionalFormatting sqref="F151">
    <cfRule type="expression" dxfId="12431" priority="2536">
      <formula>ISEVEN(ROW())</formula>
    </cfRule>
  </conditionalFormatting>
  <conditionalFormatting sqref="B151">
    <cfRule type="expression" dxfId="12430" priority="2537">
      <formula>ISEVEN(ROW())</formula>
    </cfRule>
  </conditionalFormatting>
  <conditionalFormatting sqref="B149:B150 D150:E152 D149:F150">
    <cfRule type="expression" dxfId="12429" priority="2538">
      <formula>ISEVEN(ROW())</formula>
    </cfRule>
  </conditionalFormatting>
  <conditionalFormatting sqref="B156 D156:F156">
    <cfRule type="expression" dxfId="12428" priority="2539">
      <formula>ISEVEN(ROW())</formula>
    </cfRule>
  </conditionalFormatting>
  <conditionalFormatting sqref="B159 D159 F159">
    <cfRule type="expression" dxfId="12427" priority="2540">
      <formula>ISEVEN(ROW())</formula>
    </cfRule>
  </conditionalFormatting>
  <conditionalFormatting sqref="F158">
    <cfRule type="expression" dxfId="12426" priority="2541">
      <formula>ISEVEN(ROW())</formula>
    </cfRule>
  </conditionalFormatting>
  <conditionalFormatting sqref="B158 D158:E158">
    <cfRule type="expression" dxfId="12425" priority="2542">
      <formula>ISEVEN(ROW())</formula>
    </cfRule>
  </conditionalFormatting>
  <conditionalFormatting sqref="B157 D157:F157">
    <cfRule type="expression" dxfId="12424" priority="2543">
      <formula>ISEVEN(ROW())</formula>
    </cfRule>
  </conditionalFormatting>
  <conditionalFormatting sqref="B162 D162 F162">
    <cfRule type="expression" dxfId="12423" priority="2544">
      <formula>ISEVEN(ROW())</formula>
    </cfRule>
  </conditionalFormatting>
  <conditionalFormatting sqref="F161">
    <cfRule type="expression" dxfId="12422" priority="2545">
      <formula>ISEVEN(ROW())</formula>
    </cfRule>
  </conditionalFormatting>
  <conditionalFormatting sqref="B161 D161">
    <cfRule type="expression" dxfId="12421" priority="2546">
      <formula>ISEVEN(ROW())</formula>
    </cfRule>
  </conditionalFormatting>
  <conditionalFormatting sqref="B160 F160 D160">
    <cfRule type="expression" dxfId="12420" priority="2547">
      <formula>ISEVEN(ROW())</formula>
    </cfRule>
  </conditionalFormatting>
  <conditionalFormatting sqref="F164">
    <cfRule type="expression" dxfId="12419" priority="2548">
      <formula>ISEVEN(ROW())</formula>
    </cfRule>
  </conditionalFormatting>
  <conditionalFormatting sqref="B164 D164">
    <cfRule type="expression" dxfId="12418" priority="2549">
      <formula>ISEVEN(ROW())</formula>
    </cfRule>
  </conditionalFormatting>
  <conditionalFormatting sqref="B163 F163 D163">
    <cfRule type="expression" dxfId="12417" priority="2550">
      <formula>ISEVEN(ROW())</formula>
    </cfRule>
  </conditionalFormatting>
  <conditionalFormatting sqref="B158 D158:F158">
    <cfRule type="expression" dxfId="12416" priority="2551">
      <formula>ISEVEN(ROW())</formula>
    </cfRule>
  </conditionalFormatting>
  <conditionalFormatting sqref="F157">
    <cfRule type="expression" dxfId="12415" priority="2552">
      <formula>ISEVEN(ROW())</formula>
    </cfRule>
  </conditionalFormatting>
  <conditionalFormatting sqref="B157 D157:E157">
    <cfRule type="expression" dxfId="12414" priority="2553">
      <formula>ISEVEN(ROW())</formula>
    </cfRule>
  </conditionalFormatting>
  <conditionalFormatting sqref="B156 D156:F156">
    <cfRule type="expression" dxfId="12413" priority="2554">
      <formula>ISEVEN(ROW())</formula>
    </cfRule>
  </conditionalFormatting>
  <conditionalFormatting sqref="B161 D161 F161">
    <cfRule type="expression" dxfId="12412" priority="2555">
      <formula>ISEVEN(ROW())</formula>
    </cfRule>
  </conditionalFormatting>
  <conditionalFormatting sqref="F160">
    <cfRule type="expression" dxfId="12411" priority="2556">
      <formula>ISEVEN(ROW())</formula>
    </cfRule>
  </conditionalFormatting>
  <conditionalFormatting sqref="B160 D160">
    <cfRule type="expression" dxfId="12410" priority="2557">
      <formula>ISEVEN(ROW())</formula>
    </cfRule>
  </conditionalFormatting>
  <conditionalFormatting sqref="B159 F159 D159">
    <cfRule type="expression" dxfId="12409" priority="2558">
      <formula>ISEVEN(ROW())</formula>
    </cfRule>
  </conditionalFormatting>
  <conditionalFormatting sqref="B164 D164 F164">
    <cfRule type="expression" dxfId="12408" priority="2559">
      <formula>ISEVEN(ROW())</formula>
    </cfRule>
  </conditionalFormatting>
  <conditionalFormatting sqref="F163">
    <cfRule type="expression" dxfId="12407" priority="2560">
      <formula>ISEVEN(ROW())</formula>
    </cfRule>
  </conditionalFormatting>
  <conditionalFormatting sqref="B163 D163">
    <cfRule type="expression" dxfId="12406" priority="2561">
      <formula>ISEVEN(ROW())</formula>
    </cfRule>
  </conditionalFormatting>
  <conditionalFormatting sqref="B162 F162 D162">
    <cfRule type="expression" dxfId="12405" priority="2562">
      <formula>ISEVEN(ROW())</formula>
    </cfRule>
  </conditionalFormatting>
  <conditionalFormatting sqref="F164">
    <cfRule type="expression" dxfId="12404" priority="2563">
      <formula>ISEVEN(ROW())</formula>
    </cfRule>
  </conditionalFormatting>
  <conditionalFormatting sqref="D164">
    <cfRule type="expression" dxfId="12403" priority="2564">
      <formula>ISEVEN(ROW())</formula>
    </cfRule>
  </conditionalFormatting>
  <conditionalFormatting sqref="B164">
    <cfRule type="expression" dxfId="12402" priority="2565">
      <formula>ISEVEN(ROW())</formula>
    </cfRule>
  </conditionalFormatting>
  <conditionalFormatting sqref="B151 F151">
    <cfRule type="expression" dxfId="12401" priority="2566">
      <formula>ISEVEN(ROW())</formula>
    </cfRule>
  </conditionalFormatting>
  <conditionalFormatting sqref="F150">
    <cfRule type="expression" dxfId="12400" priority="2567">
      <formula>ISEVEN(ROW())</formula>
    </cfRule>
  </conditionalFormatting>
  <conditionalFormatting sqref="B149:B150 D149:E152">
    <cfRule type="expression" dxfId="12399" priority="2568">
      <formula>ISEVEN(ROW())</formula>
    </cfRule>
  </conditionalFormatting>
  <conditionalFormatting sqref="B154 D154:F154">
    <cfRule type="expression" dxfId="12398" priority="2569">
      <formula>ISEVEN(ROW())</formula>
    </cfRule>
  </conditionalFormatting>
  <conditionalFormatting sqref="F153">
    <cfRule type="expression" dxfId="12397" priority="2570">
      <formula>ISEVEN(ROW())</formula>
    </cfRule>
  </conditionalFormatting>
  <conditionalFormatting sqref="B153 D153:E153">
    <cfRule type="expression" dxfId="12396" priority="2571">
      <formula>ISEVEN(ROW())</formula>
    </cfRule>
  </conditionalFormatting>
  <conditionalFormatting sqref="B152 F152">
    <cfRule type="expression" dxfId="12395" priority="2572">
      <formula>ISEVEN(ROW())</formula>
    </cfRule>
  </conditionalFormatting>
  <conditionalFormatting sqref="B160 D160 F160">
    <cfRule type="expression" dxfId="12394" priority="2573">
      <formula>ISEVEN(ROW())</formula>
    </cfRule>
  </conditionalFormatting>
  <conditionalFormatting sqref="F159">
    <cfRule type="expression" dxfId="12393" priority="2574">
      <formula>ISEVEN(ROW())</formula>
    </cfRule>
  </conditionalFormatting>
  <conditionalFormatting sqref="B159 D159">
    <cfRule type="expression" dxfId="12392" priority="2575">
      <formula>ISEVEN(ROW())</formula>
    </cfRule>
  </conditionalFormatting>
  <conditionalFormatting sqref="B158 D158:F158">
    <cfRule type="expression" dxfId="12391" priority="2576">
      <formula>ISEVEN(ROW())</formula>
    </cfRule>
  </conditionalFormatting>
  <conditionalFormatting sqref="B157 D157:F157">
    <cfRule type="expression" dxfId="12390" priority="2577">
      <formula>ISEVEN(ROW())</formula>
    </cfRule>
  </conditionalFormatting>
  <conditionalFormatting sqref="F156">
    <cfRule type="expression" dxfId="12389" priority="2578">
      <formula>ISEVEN(ROW())</formula>
    </cfRule>
  </conditionalFormatting>
  <conditionalFormatting sqref="B156 D156:E156">
    <cfRule type="expression" dxfId="12388" priority="2579">
      <formula>ISEVEN(ROW())</formula>
    </cfRule>
  </conditionalFormatting>
  <conditionalFormatting sqref="B155 D155:F155">
    <cfRule type="expression" dxfId="12387" priority="2580">
      <formula>ISEVEN(ROW())</formula>
    </cfRule>
  </conditionalFormatting>
  <conditionalFormatting sqref="B163 D163 F163">
    <cfRule type="expression" dxfId="12386" priority="2581">
      <formula>ISEVEN(ROW())</formula>
    </cfRule>
  </conditionalFormatting>
  <conditionalFormatting sqref="F162">
    <cfRule type="expression" dxfId="12385" priority="2582">
      <formula>ISEVEN(ROW())</formula>
    </cfRule>
  </conditionalFormatting>
  <conditionalFormatting sqref="B162 D162">
    <cfRule type="expression" dxfId="12384" priority="2583">
      <formula>ISEVEN(ROW())</formula>
    </cfRule>
  </conditionalFormatting>
  <conditionalFormatting sqref="B161 F161 D161">
    <cfRule type="expression" dxfId="12383" priority="2584">
      <formula>ISEVEN(ROW())</formula>
    </cfRule>
  </conditionalFormatting>
  <conditionalFormatting sqref="B164 F164 D164">
    <cfRule type="expression" dxfId="12382" priority="2585">
      <formula>ISEVEN(ROW())</formula>
    </cfRule>
  </conditionalFormatting>
  <conditionalFormatting sqref="B149:B150 D149:F150 D150:E152">
    <cfRule type="expression" dxfId="12381" priority="2586">
      <formula>ISEVEN(ROW())</formula>
    </cfRule>
  </conditionalFormatting>
  <conditionalFormatting sqref="B153 D153:F153">
    <cfRule type="expression" dxfId="12380" priority="2587">
      <formula>ISEVEN(ROW())</formula>
    </cfRule>
  </conditionalFormatting>
  <conditionalFormatting sqref="F152">
    <cfRule type="expression" dxfId="12379" priority="2588">
      <formula>ISEVEN(ROW())</formula>
    </cfRule>
  </conditionalFormatting>
  <conditionalFormatting sqref="B152">
    <cfRule type="expression" dxfId="12378" priority="2589">
      <formula>ISEVEN(ROW())</formula>
    </cfRule>
  </conditionalFormatting>
  <conditionalFormatting sqref="B151 F151">
    <cfRule type="expression" dxfId="12377" priority="2590">
      <formula>ISEVEN(ROW())</formula>
    </cfRule>
  </conditionalFormatting>
  <conditionalFormatting sqref="B159 D159 F159">
    <cfRule type="expression" dxfId="12376" priority="2591">
      <formula>ISEVEN(ROW())</formula>
    </cfRule>
  </conditionalFormatting>
  <conditionalFormatting sqref="F158">
    <cfRule type="expression" dxfId="12375" priority="2592">
      <formula>ISEVEN(ROW())</formula>
    </cfRule>
  </conditionalFormatting>
  <conditionalFormatting sqref="B158 D158:E158">
    <cfRule type="expression" dxfId="12374" priority="2593">
      <formula>ISEVEN(ROW())</formula>
    </cfRule>
  </conditionalFormatting>
  <conditionalFormatting sqref="B157 D157:F157">
    <cfRule type="expression" dxfId="12373" priority="2594">
      <formula>ISEVEN(ROW())</formula>
    </cfRule>
  </conditionalFormatting>
  <conditionalFormatting sqref="B156 D156:F156">
    <cfRule type="expression" dxfId="12372" priority="2595">
      <formula>ISEVEN(ROW())</formula>
    </cfRule>
  </conditionalFormatting>
  <conditionalFormatting sqref="F155">
    <cfRule type="expression" dxfId="12371" priority="2596">
      <formula>ISEVEN(ROW())</formula>
    </cfRule>
  </conditionalFormatting>
  <conditionalFormatting sqref="B155 D155:E155">
    <cfRule type="expression" dxfId="12370" priority="2597">
      <formula>ISEVEN(ROW())</formula>
    </cfRule>
  </conditionalFormatting>
  <conditionalFormatting sqref="B154 D154:F154">
    <cfRule type="expression" dxfId="12369" priority="2598">
      <formula>ISEVEN(ROW())</formula>
    </cfRule>
  </conditionalFormatting>
  <conditionalFormatting sqref="B162 D162 F162">
    <cfRule type="expression" dxfId="12368" priority="2599">
      <formula>ISEVEN(ROW())</formula>
    </cfRule>
  </conditionalFormatting>
  <conditionalFormatting sqref="F161">
    <cfRule type="expression" dxfId="12367" priority="2600">
      <formula>ISEVEN(ROW())</formula>
    </cfRule>
  </conditionalFormatting>
  <conditionalFormatting sqref="B161 D161">
    <cfRule type="expression" dxfId="12366" priority="2601">
      <formula>ISEVEN(ROW())</formula>
    </cfRule>
  </conditionalFormatting>
  <conditionalFormatting sqref="B160 F160 D160">
    <cfRule type="expression" dxfId="12365" priority="2602">
      <formula>ISEVEN(ROW())</formula>
    </cfRule>
  </conditionalFormatting>
  <conditionalFormatting sqref="F164">
    <cfRule type="expression" dxfId="12364" priority="2603">
      <formula>ISEVEN(ROW())</formula>
    </cfRule>
  </conditionalFormatting>
  <conditionalFormatting sqref="B164 D164">
    <cfRule type="expression" dxfId="12363" priority="2604">
      <formula>ISEVEN(ROW())</formula>
    </cfRule>
  </conditionalFormatting>
  <conditionalFormatting sqref="B163 F163 D163">
    <cfRule type="expression" dxfId="12362" priority="2605">
      <formula>ISEVEN(ROW())</formula>
    </cfRule>
  </conditionalFormatting>
  <conditionalFormatting sqref="B151 F151">
    <cfRule type="expression" dxfId="12361" priority="2606">
      <formula>ISEVEN(ROW())</formula>
    </cfRule>
  </conditionalFormatting>
  <conditionalFormatting sqref="F150">
    <cfRule type="expression" dxfId="12360" priority="2607">
      <formula>ISEVEN(ROW())</formula>
    </cfRule>
  </conditionalFormatting>
  <conditionalFormatting sqref="B149:B150 D149:E152">
    <cfRule type="expression" dxfId="12359" priority="2608">
      <formula>ISEVEN(ROW())</formula>
    </cfRule>
  </conditionalFormatting>
  <conditionalFormatting sqref="F156">
    <cfRule type="expression" dxfId="12358" priority="2609">
      <formula>ISEVEN(ROW())</formula>
    </cfRule>
  </conditionalFormatting>
  <conditionalFormatting sqref="B156 D156:E156">
    <cfRule type="expression" dxfId="12357" priority="2610">
      <formula>ISEVEN(ROW())</formula>
    </cfRule>
  </conditionalFormatting>
  <conditionalFormatting sqref="B155 D155:F155">
    <cfRule type="expression" dxfId="12356" priority="2611">
      <formula>ISEVEN(ROW())</formula>
    </cfRule>
  </conditionalFormatting>
  <conditionalFormatting sqref="B154 D154:F154">
    <cfRule type="expression" dxfId="12355" priority="2612">
      <formula>ISEVEN(ROW())</formula>
    </cfRule>
  </conditionalFormatting>
  <conditionalFormatting sqref="F153">
    <cfRule type="expression" dxfId="12354" priority="2613">
      <formula>ISEVEN(ROW())</formula>
    </cfRule>
  </conditionalFormatting>
  <conditionalFormatting sqref="B153 D153:E153">
    <cfRule type="expression" dxfId="12353" priority="2614">
      <formula>ISEVEN(ROW())</formula>
    </cfRule>
  </conditionalFormatting>
  <conditionalFormatting sqref="B152 F152">
    <cfRule type="expression" dxfId="12352" priority="2615">
      <formula>ISEVEN(ROW())</formula>
    </cfRule>
  </conditionalFormatting>
  <conditionalFormatting sqref="B149:B150 D149:F150 D150:E152">
    <cfRule type="expression" dxfId="12351" priority="2616">
      <formula>ISEVEN(ROW())</formula>
    </cfRule>
  </conditionalFormatting>
  <conditionalFormatting sqref="B156 D156:F156">
    <cfRule type="expression" dxfId="12350" priority="2617">
      <formula>ISEVEN(ROW())</formula>
    </cfRule>
  </conditionalFormatting>
  <conditionalFormatting sqref="F155">
    <cfRule type="expression" dxfId="12349" priority="2618">
      <formula>ISEVEN(ROW())</formula>
    </cfRule>
  </conditionalFormatting>
  <conditionalFormatting sqref="B155 D155:E155">
    <cfRule type="expression" dxfId="12348" priority="2619">
      <formula>ISEVEN(ROW())</formula>
    </cfRule>
  </conditionalFormatting>
  <conditionalFormatting sqref="B154 D154:F154">
    <cfRule type="expression" dxfId="12347" priority="2620">
      <formula>ISEVEN(ROW())</formula>
    </cfRule>
  </conditionalFormatting>
  <conditionalFormatting sqref="B153 D153:F153">
    <cfRule type="expression" dxfId="12346" priority="2621">
      <formula>ISEVEN(ROW())</formula>
    </cfRule>
  </conditionalFormatting>
  <conditionalFormatting sqref="F152">
    <cfRule type="expression" dxfId="12345" priority="2622">
      <formula>ISEVEN(ROW())</formula>
    </cfRule>
  </conditionalFormatting>
  <conditionalFormatting sqref="B152">
    <cfRule type="expression" dxfId="12344" priority="2623">
      <formula>ISEVEN(ROW())</formula>
    </cfRule>
  </conditionalFormatting>
  <conditionalFormatting sqref="B151 F151">
    <cfRule type="expression" dxfId="12343" priority="2624">
      <formula>ISEVEN(ROW())</formula>
    </cfRule>
  </conditionalFormatting>
  <conditionalFormatting sqref="B157 D157:F157">
    <cfRule type="expression" dxfId="12342" priority="2625">
      <formula>ISEVEN(ROW())</formula>
    </cfRule>
  </conditionalFormatting>
  <conditionalFormatting sqref="B160 D160 F160">
    <cfRule type="expression" dxfId="12341" priority="2626">
      <formula>ISEVEN(ROW())</formula>
    </cfRule>
  </conditionalFormatting>
  <conditionalFormatting sqref="F159">
    <cfRule type="expression" dxfId="12340" priority="2627">
      <formula>ISEVEN(ROW())</formula>
    </cfRule>
  </conditionalFormatting>
  <conditionalFormatting sqref="B159 D159">
    <cfRule type="expression" dxfId="12339" priority="2628">
      <formula>ISEVEN(ROW())</formula>
    </cfRule>
  </conditionalFormatting>
  <conditionalFormatting sqref="B158 D158:F158">
    <cfRule type="expression" dxfId="12338" priority="2629">
      <formula>ISEVEN(ROW())</formula>
    </cfRule>
  </conditionalFormatting>
  <conditionalFormatting sqref="B163 D163 F163">
    <cfRule type="expression" dxfId="12337" priority="2630">
      <formula>ISEVEN(ROW())</formula>
    </cfRule>
  </conditionalFormatting>
  <conditionalFormatting sqref="F162">
    <cfRule type="expression" dxfId="12336" priority="2631">
      <formula>ISEVEN(ROW())</formula>
    </cfRule>
  </conditionalFormatting>
  <conditionalFormatting sqref="B162 D162">
    <cfRule type="expression" dxfId="12335" priority="2632">
      <formula>ISEVEN(ROW())</formula>
    </cfRule>
  </conditionalFormatting>
  <conditionalFormatting sqref="B161 F161 D161">
    <cfRule type="expression" dxfId="12334" priority="2633">
      <formula>ISEVEN(ROW())</formula>
    </cfRule>
  </conditionalFormatting>
  <conditionalFormatting sqref="B164 F164 D164">
    <cfRule type="expression" dxfId="12333" priority="2634">
      <formula>ISEVEN(ROW())</formula>
    </cfRule>
  </conditionalFormatting>
  <conditionalFormatting sqref="B159 D159 F159">
    <cfRule type="expression" dxfId="12332" priority="2635">
      <formula>ISEVEN(ROW())</formula>
    </cfRule>
  </conditionalFormatting>
  <conditionalFormatting sqref="F158">
    <cfRule type="expression" dxfId="12331" priority="2636">
      <formula>ISEVEN(ROW())</formula>
    </cfRule>
  </conditionalFormatting>
  <conditionalFormatting sqref="B158 D158:E158">
    <cfRule type="expression" dxfId="12330" priority="2637">
      <formula>ISEVEN(ROW())</formula>
    </cfRule>
  </conditionalFormatting>
  <conditionalFormatting sqref="B157 D157:F157">
    <cfRule type="expression" dxfId="12329" priority="2638">
      <formula>ISEVEN(ROW())</formula>
    </cfRule>
  </conditionalFormatting>
  <conditionalFormatting sqref="B162 D162 F162">
    <cfRule type="expression" dxfId="12328" priority="2639">
      <formula>ISEVEN(ROW())</formula>
    </cfRule>
  </conditionalFormatting>
  <conditionalFormatting sqref="F161">
    <cfRule type="expression" dxfId="12327" priority="2640">
      <formula>ISEVEN(ROW())</formula>
    </cfRule>
  </conditionalFormatting>
  <conditionalFormatting sqref="B161 D161">
    <cfRule type="expression" dxfId="12326" priority="2641">
      <formula>ISEVEN(ROW())</formula>
    </cfRule>
  </conditionalFormatting>
  <conditionalFormatting sqref="B160 F160 D160">
    <cfRule type="expression" dxfId="12325" priority="2642">
      <formula>ISEVEN(ROW())</formula>
    </cfRule>
  </conditionalFormatting>
  <conditionalFormatting sqref="F164">
    <cfRule type="expression" dxfId="12324" priority="2643">
      <formula>ISEVEN(ROW())</formula>
    </cfRule>
  </conditionalFormatting>
  <conditionalFormatting sqref="B164 D164">
    <cfRule type="expression" dxfId="12323" priority="2644">
      <formula>ISEVEN(ROW())</formula>
    </cfRule>
  </conditionalFormatting>
  <conditionalFormatting sqref="B163 F163 D163">
    <cfRule type="expression" dxfId="12322" priority="2645">
      <formula>ISEVEN(ROW())</formula>
    </cfRule>
  </conditionalFormatting>
  <conditionalFormatting sqref="B152 F152">
    <cfRule type="expression" dxfId="12321" priority="2646">
      <formula>ISEVEN(ROW())</formula>
    </cfRule>
  </conditionalFormatting>
  <conditionalFormatting sqref="F151">
    <cfRule type="expression" dxfId="12320" priority="2647">
      <formula>ISEVEN(ROW())</formula>
    </cfRule>
  </conditionalFormatting>
  <conditionalFormatting sqref="B151">
    <cfRule type="expression" dxfId="12319" priority="2648">
      <formula>ISEVEN(ROW())</formula>
    </cfRule>
  </conditionalFormatting>
  <conditionalFormatting sqref="B149:B150 D150:E152 D149:F150">
    <cfRule type="expression" dxfId="12318" priority="2649">
      <formula>ISEVEN(ROW())</formula>
    </cfRule>
  </conditionalFormatting>
  <conditionalFormatting sqref="B158 D158:F158">
    <cfRule type="expression" dxfId="12317" priority="2650">
      <formula>ISEVEN(ROW())</formula>
    </cfRule>
  </conditionalFormatting>
  <conditionalFormatting sqref="F157">
    <cfRule type="expression" dxfId="12316" priority="2651">
      <formula>ISEVEN(ROW())</formula>
    </cfRule>
  </conditionalFormatting>
  <conditionalFormatting sqref="B157 D157:E157">
    <cfRule type="expression" dxfId="12315" priority="2652">
      <formula>ISEVEN(ROW())</formula>
    </cfRule>
  </conditionalFormatting>
  <conditionalFormatting sqref="B156 D156:F156">
    <cfRule type="expression" dxfId="12314" priority="2653">
      <formula>ISEVEN(ROW())</formula>
    </cfRule>
  </conditionalFormatting>
  <conditionalFormatting sqref="B155 D155:F155">
    <cfRule type="expression" dxfId="12313" priority="2654">
      <formula>ISEVEN(ROW())</formula>
    </cfRule>
  </conditionalFormatting>
  <conditionalFormatting sqref="F154">
    <cfRule type="expression" dxfId="12312" priority="2655">
      <formula>ISEVEN(ROW())</formula>
    </cfRule>
  </conditionalFormatting>
  <conditionalFormatting sqref="B154 D154:E154">
    <cfRule type="expression" dxfId="12311" priority="2656">
      <formula>ISEVEN(ROW())</formula>
    </cfRule>
  </conditionalFormatting>
  <conditionalFormatting sqref="B153 D153:F153">
    <cfRule type="expression" dxfId="12310" priority="2657">
      <formula>ISEVEN(ROW())</formula>
    </cfRule>
  </conditionalFormatting>
  <conditionalFormatting sqref="B161 D161 F161">
    <cfRule type="expression" dxfId="12309" priority="2658">
      <formula>ISEVEN(ROW())</formula>
    </cfRule>
  </conditionalFormatting>
  <conditionalFormatting sqref="F160">
    <cfRule type="expression" dxfId="12308" priority="2659">
      <formula>ISEVEN(ROW())</formula>
    </cfRule>
  </conditionalFormatting>
  <conditionalFormatting sqref="B160 D160">
    <cfRule type="expression" dxfId="12307" priority="2660">
      <formula>ISEVEN(ROW())</formula>
    </cfRule>
  </conditionalFormatting>
  <conditionalFormatting sqref="B159 F159 D159">
    <cfRule type="expression" dxfId="12306" priority="2661">
      <formula>ISEVEN(ROW())</formula>
    </cfRule>
  </conditionalFormatting>
  <conditionalFormatting sqref="F163">
    <cfRule type="expression" dxfId="12305" priority="2662">
      <formula>ISEVEN(ROW())</formula>
    </cfRule>
  </conditionalFormatting>
  <conditionalFormatting sqref="B163 D163">
    <cfRule type="expression" dxfId="12304" priority="2663">
      <formula>ISEVEN(ROW())</formula>
    </cfRule>
  </conditionalFormatting>
  <conditionalFormatting sqref="B162 F162 D162">
    <cfRule type="expression" dxfId="12303" priority="2664">
      <formula>ISEVEN(ROW())</formula>
    </cfRule>
  </conditionalFormatting>
  <conditionalFormatting sqref="B151 F151">
    <cfRule type="expression" dxfId="12302" priority="2665">
      <formula>ISEVEN(ROW())</formula>
    </cfRule>
  </conditionalFormatting>
  <conditionalFormatting sqref="F150">
    <cfRule type="expression" dxfId="12301" priority="2666">
      <formula>ISEVEN(ROW())</formula>
    </cfRule>
  </conditionalFormatting>
  <conditionalFormatting sqref="B149:B150 D149:E152">
    <cfRule type="expression" dxfId="12300" priority="2667">
      <formula>ISEVEN(ROW())</formula>
    </cfRule>
  </conditionalFormatting>
  <conditionalFormatting sqref="B157 D157:F157">
    <cfRule type="expression" dxfId="12299" priority="2668">
      <formula>ISEVEN(ROW())</formula>
    </cfRule>
  </conditionalFormatting>
  <conditionalFormatting sqref="F156">
    <cfRule type="expression" dxfId="12298" priority="2669">
      <formula>ISEVEN(ROW())</formula>
    </cfRule>
  </conditionalFormatting>
  <conditionalFormatting sqref="B156 D156:E156">
    <cfRule type="expression" dxfId="12297" priority="2670">
      <formula>ISEVEN(ROW())</formula>
    </cfRule>
  </conditionalFormatting>
  <conditionalFormatting sqref="B155 D155:F155">
    <cfRule type="expression" dxfId="12296" priority="2671">
      <formula>ISEVEN(ROW())</formula>
    </cfRule>
  </conditionalFormatting>
  <conditionalFormatting sqref="B154 D154:F154">
    <cfRule type="expression" dxfId="12295" priority="2672">
      <formula>ISEVEN(ROW())</formula>
    </cfRule>
  </conditionalFormatting>
  <conditionalFormatting sqref="F153">
    <cfRule type="expression" dxfId="12294" priority="2673">
      <formula>ISEVEN(ROW())</formula>
    </cfRule>
  </conditionalFormatting>
  <conditionalFormatting sqref="B153 D153:E153">
    <cfRule type="expression" dxfId="12293" priority="2674">
      <formula>ISEVEN(ROW())</formula>
    </cfRule>
  </conditionalFormatting>
  <conditionalFormatting sqref="B152 F152">
    <cfRule type="expression" dxfId="12292" priority="2675">
      <formula>ISEVEN(ROW())</formula>
    </cfRule>
  </conditionalFormatting>
  <conditionalFormatting sqref="B160 D160 F160">
    <cfRule type="expression" dxfId="12291" priority="2676">
      <formula>ISEVEN(ROW())</formula>
    </cfRule>
  </conditionalFormatting>
  <conditionalFormatting sqref="F159">
    <cfRule type="expression" dxfId="12290" priority="2677">
      <formula>ISEVEN(ROW())</formula>
    </cfRule>
  </conditionalFormatting>
  <conditionalFormatting sqref="B159 D159">
    <cfRule type="expression" dxfId="12289" priority="2678">
      <formula>ISEVEN(ROW())</formula>
    </cfRule>
  </conditionalFormatting>
  <conditionalFormatting sqref="B158 D158:F158">
    <cfRule type="expression" dxfId="12288" priority="2679">
      <formula>ISEVEN(ROW())</formula>
    </cfRule>
  </conditionalFormatting>
  <conditionalFormatting sqref="B163 D163 F163">
    <cfRule type="expression" dxfId="12287" priority="2680">
      <formula>ISEVEN(ROW())</formula>
    </cfRule>
  </conditionalFormatting>
  <conditionalFormatting sqref="F162">
    <cfRule type="expression" dxfId="12286" priority="2681">
      <formula>ISEVEN(ROW())</formula>
    </cfRule>
  </conditionalFormatting>
  <conditionalFormatting sqref="B162 D162">
    <cfRule type="expression" dxfId="12285" priority="2682">
      <formula>ISEVEN(ROW())</formula>
    </cfRule>
  </conditionalFormatting>
  <conditionalFormatting sqref="B161 F161 D161">
    <cfRule type="expression" dxfId="12284" priority="2683">
      <formula>ISEVEN(ROW())</formula>
    </cfRule>
  </conditionalFormatting>
  <conditionalFormatting sqref="F154">
    <cfRule type="expression" dxfId="12283" priority="2684">
      <formula>ISEVEN(ROW())</formula>
    </cfRule>
  </conditionalFormatting>
  <conditionalFormatting sqref="B154 D154:E154">
    <cfRule type="expression" dxfId="12282" priority="2685">
      <formula>ISEVEN(ROW())</formula>
    </cfRule>
  </conditionalFormatting>
  <conditionalFormatting sqref="B153 D153:F153">
    <cfRule type="expression" dxfId="12281" priority="2686">
      <formula>ISEVEN(ROW())</formula>
    </cfRule>
  </conditionalFormatting>
  <conditionalFormatting sqref="B152 F152">
    <cfRule type="expression" dxfId="12280" priority="2687">
      <formula>ISEVEN(ROW())</formula>
    </cfRule>
  </conditionalFormatting>
  <conditionalFormatting sqref="F151">
    <cfRule type="expression" dxfId="12279" priority="2688">
      <formula>ISEVEN(ROW())</formula>
    </cfRule>
  </conditionalFormatting>
  <conditionalFormatting sqref="B151">
    <cfRule type="expression" dxfId="12278" priority="2689">
      <formula>ISEVEN(ROW())</formula>
    </cfRule>
  </conditionalFormatting>
  <conditionalFormatting sqref="B149:B150 D150:E152 D149:F150">
    <cfRule type="expression" dxfId="12277" priority="2690">
      <formula>ISEVEN(ROW())</formula>
    </cfRule>
  </conditionalFormatting>
  <conditionalFormatting sqref="B154 D154:F154">
    <cfRule type="expression" dxfId="12276" priority="2691">
      <formula>ISEVEN(ROW())</formula>
    </cfRule>
  </conditionalFormatting>
  <conditionalFormatting sqref="F153">
    <cfRule type="expression" dxfId="12275" priority="2692">
      <formula>ISEVEN(ROW())</formula>
    </cfRule>
  </conditionalFormatting>
  <conditionalFormatting sqref="B153 D153:E153">
    <cfRule type="expression" dxfId="12274" priority="2693">
      <formula>ISEVEN(ROW())</formula>
    </cfRule>
  </conditionalFormatting>
  <conditionalFormatting sqref="B152 F152">
    <cfRule type="expression" dxfId="12273" priority="2694">
      <formula>ISEVEN(ROW())</formula>
    </cfRule>
  </conditionalFormatting>
  <conditionalFormatting sqref="B151 F151">
    <cfRule type="expression" dxfId="12272" priority="2695">
      <formula>ISEVEN(ROW())</formula>
    </cfRule>
  </conditionalFormatting>
  <conditionalFormatting sqref="F150">
    <cfRule type="expression" dxfId="12271" priority="2696">
      <formula>ISEVEN(ROW())</formula>
    </cfRule>
  </conditionalFormatting>
  <conditionalFormatting sqref="B149:B150 D149:E152">
    <cfRule type="expression" dxfId="12270" priority="2697">
      <formula>ISEVEN(ROW())</formula>
    </cfRule>
  </conditionalFormatting>
  <conditionalFormatting sqref="B155 D155:F155">
    <cfRule type="expression" dxfId="12269" priority="2698">
      <formula>ISEVEN(ROW())</formula>
    </cfRule>
  </conditionalFormatting>
  <conditionalFormatting sqref="B158 D158:F158">
    <cfRule type="expression" dxfId="12268" priority="2699">
      <formula>ISEVEN(ROW())</formula>
    </cfRule>
  </conditionalFormatting>
  <conditionalFormatting sqref="F157">
    <cfRule type="expression" dxfId="12267" priority="2700">
      <formula>ISEVEN(ROW())</formula>
    </cfRule>
  </conditionalFormatting>
  <conditionalFormatting sqref="B157 D157:E157">
    <cfRule type="expression" dxfId="12266" priority="2701">
      <formula>ISEVEN(ROW())</formula>
    </cfRule>
  </conditionalFormatting>
  <conditionalFormatting sqref="B156 D156:F156">
    <cfRule type="expression" dxfId="12265" priority="2702">
      <formula>ISEVEN(ROW())</formula>
    </cfRule>
  </conditionalFormatting>
  <conditionalFormatting sqref="B161 D161 F161">
    <cfRule type="expression" dxfId="12264" priority="2703">
      <formula>ISEVEN(ROW())</formula>
    </cfRule>
  </conditionalFormatting>
  <conditionalFormatting sqref="F160">
    <cfRule type="expression" dxfId="12263" priority="2704">
      <formula>ISEVEN(ROW())</formula>
    </cfRule>
  </conditionalFormatting>
  <conditionalFormatting sqref="B160 D160">
    <cfRule type="expression" dxfId="12262" priority="2705">
      <formula>ISEVEN(ROW())</formula>
    </cfRule>
  </conditionalFormatting>
  <conditionalFormatting sqref="B159 F159 D159">
    <cfRule type="expression" dxfId="12261" priority="2706">
      <formula>ISEVEN(ROW())</formula>
    </cfRule>
  </conditionalFormatting>
  <conditionalFormatting sqref="F163">
    <cfRule type="expression" dxfId="12260" priority="2707">
      <formula>ISEVEN(ROW())</formula>
    </cfRule>
  </conditionalFormatting>
  <conditionalFormatting sqref="B163 D163">
    <cfRule type="expression" dxfId="12259" priority="2708">
      <formula>ISEVEN(ROW())</formula>
    </cfRule>
  </conditionalFormatting>
  <conditionalFormatting sqref="B162 F162 D162">
    <cfRule type="expression" dxfId="12258" priority="2709">
      <formula>ISEVEN(ROW())</formula>
    </cfRule>
  </conditionalFormatting>
  <conditionalFormatting sqref="B157 D157:F157">
    <cfRule type="expression" dxfId="12257" priority="2710">
      <formula>ISEVEN(ROW())</formula>
    </cfRule>
  </conditionalFormatting>
  <conditionalFormatting sqref="F156">
    <cfRule type="expression" dxfId="12256" priority="2711">
      <formula>ISEVEN(ROW())</formula>
    </cfRule>
  </conditionalFormatting>
  <conditionalFormatting sqref="B156 D156:E156">
    <cfRule type="expression" dxfId="12255" priority="2712">
      <formula>ISEVEN(ROW())</formula>
    </cfRule>
  </conditionalFormatting>
  <conditionalFormatting sqref="B155 D155:F155">
    <cfRule type="expression" dxfId="12254" priority="2713">
      <formula>ISEVEN(ROW())</formula>
    </cfRule>
  </conditionalFormatting>
  <conditionalFormatting sqref="B160 D160 F160">
    <cfRule type="expression" dxfId="12253" priority="2714">
      <formula>ISEVEN(ROW())</formula>
    </cfRule>
  </conditionalFormatting>
  <conditionalFormatting sqref="F159">
    <cfRule type="expression" dxfId="12252" priority="2715">
      <formula>ISEVEN(ROW())</formula>
    </cfRule>
  </conditionalFormatting>
  <conditionalFormatting sqref="B159 D159">
    <cfRule type="expression" dxfId="12251" priority="2716">
      <formula>ISEVEN(ROW())</formula>
    </cfRule>
  </conditionalFormatting>
  <conditionalFormatting sqref="B158 D158:F158">
    <cfRule type="expression" dxfId="12250" priority="2717">
      <formula>ISEVEN(ROW())</formula>
    </cfRule>
  </conditionalFormatting>
  <conditionalFormatting sqref="B163 D163 F163">
    <cfRule type="expression" dxfId="12249" priority="2718">
      <formula>ISEVEN(ROW())</formula>
    </cfRule>
  </conditionalFormatting>
  <conditionalFormatting sqref="F162">
    <cfRule type="expression" dxfId="12248" priority="2719">
      <formula>ISEVEN(ROW())</formula>
    </cfRule>
  </conditionalFormatting>
  <conditionalFormatting sqref="B162 D162">
    <cfRule type="expression" dxfId="12247" priority="2720">
      <formula>ISEVEN(ROW())</formula>
    </cfRule>
  </conditionalFormatting>
  <conditionalFormatting sqref="B161 F161 D161">
    <cfRule type="expression" dxfId="12246" priority="2721">
      <formula>ISEVEN(ROW())</formula>
    </cfRule>
  </conditionalFormatting>
  <conditionalFormatting sqref="B149:B150 D149:F150 D150:E152">
    <cfRule type="expression" dxfId="12245" priority="2722">
      <formula>ISEVEN(ROW())</formula>
    </cfRule>
  </conditionalFormatting>
  <conditionalFormatting sqref="B153 D153:F153">
    <cfRule type="expression" dxfId="12244" priority="2723">
      <formula>ISEVEN(ROW())</formula>
    </cfRule>
  </conditionalFormatting>
  <conditionalFormatting sqref="F152">
    <cfRule type="expression" dxfId="12243" priority="2724">
      <formula>ISEVEN(ROW())</formula>
    </cfRule>
  </conditionalFormatting>
  <conditionalFormatting sqref="B152">
    <cfRule type="expression" dxfId="12242" priority="2725">
      <formula>ISEVEN(ROW())</formula>
    </cfRule>
  </conditionalFormatting>
  <conditionalFormatting sqref="B151 F151">
    <cfRule type="expression" dxfId="12241" priority="2726">
      <formula>ISEVEN(ROW())</formula>
    </cfRule>
  </conditionalFormatting>
  <conditionalFormatting sqref="B159 D159 F159">
    <cfRule type="expression" dxfId="12240" priority="2727">
      <formula>ISEVEN(ROW())</formula>
    </cfRule>
  </conditionalFormatting>
  <conditionalFormatting sqref="F158">
    <cfRule type="expression" dxfId="12239" priority="2728">
      <formula>ISEVEN(ROW())</formula>
    </cfRule>
  </conditionalFormatting>
  <conditionalFormatting sqref="B158 D158:E158">
    <cfRule type="expression" dxfId="12238" priority="2729">
      <formula>ISEVEN(ROW())</formula>
    </cfRule>
  </conditionalFormatting>
  <conditionalFormatting sqref="B157 D157:F157">
    <cfRule type="expression" dxfId="12237" priority="2730">
      <formula>ISEVEN(ROW())</formula>
    </cfRule>
  </conditionalFormatting>
  <conditionalFormatting sqref="B156 D156:F156">
    <cfRule type="expression" dxfId="12236" priority="2731">
      <formula>ISEVEN(ROW())</formula>
    </cfRule>
  </conditionalFormatting>
  <conditionalFormatting sqref="F155">
    <cfRule type="expression" dxfId="12235" priority="2732">
      <formula>ISEVEN(ROW())</formula>
    </cfRule>
  </conditionalFormatting>
  <conditionalFormatting sqref="B155 D155:E155">
    <cfRule type="expression" dxfId="12234" priority="2733">
      <formula>ISEVEN(ROW())</formula>
    </cfRule>
  </conditionalFormatting>
  <conditionalFormatting sqref="B154 D154:F154">
    <cfRule type="expression" dxfId="12233" priority="2734">
      <formula>ISEVEN(ROW())</formula>
    </cfRule>
  </conditionalFormatting>
  <conditionalFormatting sqref="B162 D162 F162">
    <cfRule type="expression" dxfId="12232" priority="2735">
      <formula>ISEVEN(ROW())</formula>
    </cfRule>
  </conditionalFormatting>
  <conditionalFormatting sqref="F161">
    <cfRule type="expression" dxfId="12231" priority="2736">
      <formula>ISEVEN(ROW())</formula>
    </cfRule>
  </conditionalFormatting>
  <conditionalFormatting sqref="B161 D161">
    <cfRule type="expression" dxfId="12230" priority="2737">
      <formula>ISEVEN(ROW())</formula>
    </cfRule>
  </conditionalFormatting>
  <conditionalFormatting sqref="B160 F160 D160">
    <cfRule type="expression" dxfId="12229" priority="2738">
      <formula>ISEVEN(ROW())</formula>
    </cfRule>
  </conditionalFormatting>
  <conditionalFormatting sqref="F164">
    <cfRule type="expression" dxfId="12228" priority="2739">
      <formula>ISEVEN(ROW())</formula>
    </cfRule>
  </conditionalFormatting>
  <conditionalFormatting sqref="B164 D164">
    <cfRule type="expression" dxfId="12227" priority="2740">
      <formula>ISEVEN(ROW())</formula>
    </cfRule>
  </conditionalFormatting>
  <conditionalFormatting sqref="B163 F163 D163">
    <cfRule type="expression" dxfId="12226" priority="2741">
      <formula>ISEVEN(ROW())</formula>
    </cfRule>
  </conditionalFormatting>
  <conditionalFormatting sqref="B152 F152">
    <cfRule type="expression" dxfId="12225" priority="2742">
      <formula>ISEVEN(ROW())</formula>
    </cfRule>
  </conditionalFormatting>
  <conditionalFormatting sqref="F151">
    <cfRule type="expression" dxfId="12224" priority="2743">
      <formula>ISEVEN(ROW())</formula>
    </cfRule>
  </conditionalFormatting>
  <conditionalFormatting sqref="B151">
    <cfRule type="expression" dxfId="12223" priority="2744">
      <formula>ISEVEN(ROW())</formula>
    </cfRule>
  </conditionalFormatting>
  <conditionalFormatting sqref="B149:B150 D150:E152 D149:F150">
    <cfRule type="expression" dxfId="12222" priority="2745">
      <formula>ISEVEN(ROW())</formula>
    </cfRule>
  </conditionalFormatting>
  <conditionalFormatting sqref="B158 D158:F158">
    <cfRule type="expression" dxfId="12221" priority="2746">
      <formula>ISEVEN(ROW())</formula>
    </cfRule>
  </conditionalFormatting>
  <conditionalFormatting sqref="F157">
    <cfRule type="expression" dxfId="12220" priority="2747">
      <formula>ISEVEN(ROW())</formula>
    </cfRule>
  </conditionalFormatting>
  <conditionalFormatting sqref="B157 D157:E157">
    <cfRule type="expression" dxfId="12219" priority="2748">
      <formula>ISEVEN(ROW())</formula>
    </cfRule>
  </conditionalFormatting>
  <conditionalFormatting sqref="B156 D156:F156">
    <cfRule type="expression" dxfId="12218" priority="2749">
      <formula>ISEVEN(ROW())</formula>
    </cfRule>
  </conditionalFormatting>
  <conditionalFormatting sqref="B155 D155:F155">
    <cfRule type="expression" dxfId="12217" priority="2750">
      <formula>ISEVEN(ROW())</formula>
    </cfRule>
  </conditionalFormatting>
  <conditionalFormatting sqref="F154">
    <cfRule type="expression" dxfId="12216" priority="2751">
      <formula>ISEVEN(ROW())</formula>
    </cfRule>
  </conditionalFormatting>
  <conditionalFormatting sqref="B154 D154:E154">
    <cfRule type="expression" dxfId="12215" priority="2752">
      <formula>ISEVEN(ROW())</formula>
    </cfRule>
  </conditionalFormatting>
  <conditionalFormatting sqref="B153 D153:F153">
    <cfRule type="expression" dxfId="12214" priority="2753">
      <formula>ISEVEN(ROW())</formula>
    </cfRule>
  </conditionalFormatting>
  <conditionalFormatting sqref="B161 D161 F161">
    <cfRule type="expression" dxfId="12213" priority="2754">
      <formula>ISEVEN(ROW())</formula>
    </cfRule>
  </conditionalFormatting>
  <conditionalFormatting sqref="F160">
    <cfRule type="expression" dxfId="12212" priority="2755">
      <formula>ISEVEN(ROW())</formula>
    </cfRule>
  </conditionalFormatting>
  <conditionalFormatting sqref="B160 D160">
    <cfRule type="expression" dxfId="12211" priority="2756">
      <formula>ISEVEN(ROW())</formula>
    </cfRule>
  </conditionalFormatting>
  <conditionalFormatting sqref="B159 F159 D159">
    <cfRule type="expression" dxfId="12210" priority="2757">
      <formula>ISEVEN(ROW())</formula>
    </cfRule>
  </conditionalFormatting>
  <conditionalFormatting sqref="B164 D164 F164">
    <cfRule type="expression" dxfId="12209" priority="2758">
      <formula>ISEVEN(ROW())</formula>
    </cfRule>
  </conditionalFormatting>
  <conditionalFormatting sqref="F163">
    <cfRule type="expression" dxfId="12208" priority="2759">
      <formula>ISEVEN(ROW())</formula>
    </cfRule>
  </conditionalFormatting>
  <conditionalFormatting sqref="B163 D163">
    <cfRule type="expression" dxfId="12207" priority="2760">
      <formula>ISEVEN(ROW())</formula>
    </cfRule>
  </conditionalFormatting>
  <conditionalFormatting sqref="B162 F162 D162">
    <cfRule type="expression" dxfId="12206" priority="2761">
      <formula>ISEVEN(ROW())</formula>
    </cfRule>
  </conditionalFormatting>
  <conditionalFormatting sqref="B149:B150 D149:F150 D150:E152">
    <cfRule type="expression" dxfId="12205" priority="2762">
      <formula>ISEVEN(ROW())</formula>
    </cfRule>
  </conditionalFormatting>
  <conditionalFormatting sqref="F155">
    <cfRule type="expression" dxfId="12204" priority="2763">
      <formula>ISEVEN(ROW())</formula>
    </cfRule>
  </conditionalFormatting>
  <conditionalFormatting sqref="B155 D155:E155">
    <cfRule type="expression" dxfId="12203" priority="2764">
      <formula>ISEVEN(ROW())</formula>
    </cfRule>
  </conditionalFormatting>
  <conditionalFormatting sqref="B154 D154:F154">
    <cfRule type="expression" dxfId="12202" priority="2765">
      <formula>ISEVEN(ROW())</formula>
    </cfRule>
  </conditionalFormatting>
  <conditionalFormatting sqref="B153 D153:F153">
    <cfRule type="expression" dxfId="12201" priority="2766">
      <formula>ISEVEN(ROW())</formula>
    </cfRule>
  </conditionalFormatting>
  <conditionalFormatting sqref="F152">
    <cfRule type="expression" dxfId="12200" priority="2767">
      <formula>ISEVEN(ROW())</formula>
    </cfRule>
  </conditionalFormatting>
  <conditionalFormatting sqref="B152">
    <cfRule type="expression" dxfId="12199" priority="2768">
      <formula>ISEVEN(ROW())</formula>
    </cfRule>
  </conditionalFormatting>
  <conditionalFormatting sqref="B151 F151">
    <cfRule type="expression" dxfId="12198" priority="2769">
      <formula>ISEVEN(ROW())</formula>
    </cfRule>
  </conditionalFormatting>
  <conditionalFormatting sqref="B155 D155:F155">
    <cfRule type="expression" dxfId="12197" priority="2770">
      <formula>ISEVEN(ROW())</formula>
    </cfRule>
  </conditionalFormatting>
  <conditionalFormatting sqref="F154">
    <cfRule type="expression" dxfId="12196" priority="2771">
      <formula>ISEVEN(ROW())</formula>
    </cfRule>
  </conditionalFormatting>
  <conditionalFormatting sqref="B154 D154:E154">
    <cfRule type="expression" dxfId="12195" priority="2772">
      <formula>ISEVEN(ROW())</formula>
    </cfRule>
  </conditionalFormatting>
  <conditionalFormatting sqref="B153 D153:F153">
    <cfRule type="expression" dxfId="12194" priority="2773">
      <formula>ISEVEN(ROW())</formula>
    </cfRule>
  </conditionalFormatting>
  <conditionalFormatting sqref="B152 F152">
    <cfRule type="expression" dxfId="12193" priority="2774">
      <formula>ISEVEN(ROW())</formula>
    </cfRule>
  </conditionalFormatting>
  <conditionalFormatting sqref="F151">
    <cfRule type="expression" dxfId="12192" priority="2775">
      <formula>ISEVEN(ROW())</formula>
    </cfRule>
  </conditionalFormatting>
  <conditionalFormatting sqref="B151">
    <cfRule type="expression" dxfId="12191" priority="2776">
      <formula>ISEVEN(ROW())</formula>
    </cfRule>
  </conditionalFormatting>
  <conditionalFormatting sqref="B149:B150 D150:E152 D149:F150">
    <cfRule type="expression" dxfId="12190" priority="2777">
      <formula>ISEVEN(ROW())</formula>
    </cfRule>
  </conditionalFormatting>
  <conditionalFormatting sqref="B156 D156:F156">
    <cfRule type="expression" dxfId="12189" priority="2778">
      <formula>ISEVEN(ROW())</formula>
    </cfRule>
  </conditionalFormatting>
  <conditionalFormatting sqref="B159 D159 F159">
    <cfRule type="expression" dxfId="12188" priority="2779">
      <formula>ISEVEN(ROW())</formula>
    </cfRule>
  </conditionalFormatting>
  <conditionalFormatting sqref="F158">
    <cfRule type="expression" dxfId="12187" priority="2780">
      <formula>ISEVEN(ROW())</formula>
    </cfRule>
  </conditionalFormatting>
  <conditionalFormatting sqref="B158 D158:E158">
    <cfRule type="expression" dxfId="12186" priority="2781">
      <formula>ISEVEN(ROW())</formula>
    </cfRule>
  </conditionalFormatting>
  <conditionalFormatting sqref="B157 D157:F157">
    <cfRule type="expression" dxfId="12185" priority="2782">
      <formula>ISEVEN(ROW())</formula>
    </cfRule>
  </conditionalFormatting>
  <conditionalFormatting sqref="B162 D162 F162">
    <cfRule type="expression" dxfId="12184" priority="2783">
      <formula>ISEVEN(ROW())</formula>
    </cfRule>
  </conditionalFormatting>
  <conditionalFormatting sqref="F161">
    <cfRule type="expression" dxfId="12183" priority="2784">
      <formula>ISEVEN(ROW())</formula>
    </cfRule>
  </conditionalFormatting>
  <conditionalFormatting sqref="B161 D161">
    <cfRule type="expression" dxfId="12182" priority="2785">
      <formula>ISEVEN(ROW())</formula>
    </cfRule>
  </conditionalFormatting>
  <conditionalFormatting sqref="B160 F160 D160">
    <cfRule type="expression" dxfId="12181" priority="2786">
      <formula>ISEVEN(ROW())</formula>
    </cfRule>
  </conditionalFormatting>
  <conditionalFormatting sqref="F164">
    <cfRule type="expression" dxfId="12180" priority="2787">
      <formula>ISEVEN(ROW())</formula>
    </cfRule>
  </conditionalFormatting>
  <conditionalFormatting sqref="B164 D164">
    <cfRule type="expression" dxfId="12179" priority="2788">
      <formula>ISEVEN(ROW())</formula>
    </cfRule>
  </conditionalFormatting>
  <conditionalFormatting sqref="B163 F163 D163">
    <cfRule type="expression" dxfId="12178" priority="2789">
      <formula>ISEVEN(ROW())</formula>
    </cfRule>
  </conditionalFormatting>
  <conditionalFormatting sqref="B158 D158:F158">
    <cfRule type="expression" dxfId="12177" priority="2790">
      <formula>ISEVEN(ROW())</formula>
    </cfRule>
  </conditionalFormatting>
  <conditionalFormatting sqref="F157">
    <cfRule type="expression" dxfId="12176" priority="2791">
      <formula>ISEVEN(ROW())</formula>
    </cfRule>
  </conditionalFormatting>
  <conditionalFormatting sqref="B157 D157:E157">
    <cfRule type="expression" dxfId="12175" priority="2792">
      <formula>ISEVEN(ROW())</formula>
    </cfRule>
  </conditionalFormatting>
  <conditionalFormatting sqref="B156 D156:F156">
    <cfRule type="expression" dxfId="12174" priority="2793">
      <formula>ISEVEN(ROW())</formula>
    </cfRule>
  </conditionalFormatting>
  <conditionalFormatting sqref="B161 D161 F161">
    <cfRule type="expression" dxfId="12173" priority="2794">
      <formula>ISEVEN(ROW())</formula>
    </cfRule>
  </conditionalFormatting>
  <conditionalFormatting sqref="F160">
    <cfRule type="expression" dxfId="12172" priority="2795">
      <formula>ISEVEN(ROW())</formula>
    </cfRule>
  </conditionalFormatting>
  <conditionalFormatting sqref="B160 D160">
    <cfRule type="expression" dxfId="12171" priority="2796">
      <formula>ISEVEN(ROW())</formula>
    </cfRule>
  </conditionalFormatting>
  <conditionalFormatting sqref="B159 F159 D159">
    <cfRule type="expression" dxfId="12170" priority="2797">
      <formula>ISEVEN(ROW())</formula>
    </cfRule>
  </conditionalFormatting>
  <conditionalFormatting sqref="B164 D164 F164">
    <cfRule type="expression" dxfId="12169" priority="2798">
      <formula>ISEVEN(ROW())</formula>
    </cfRule>
  </conditionalFormatting>
  <conditionalFormatting sqref="F163">
    <cfRule type="expression" dxfId="12168" priority="2799">
      <formula>ISEVEN(ROW())</formula>
    </cfRule>
  </conditionalFormatting>
  <conditionalFormatting sqref="B163 D163">
    <cfRule type="expression" dxfId="12167" priority="2800">
      <formula>ISEVEN(ROW())</formula>
    </cfRule>
  </conditionalFormatting>
  <conditionalFormatting sqref="B162 F162 D162">
    <cfRule type="expression" dxfId="12166" priority="2801">
      <formula>ISEVEN(ROW())</formula>
    </cfRule>
  </conditionalFormatting>
  <conditionalFormatting sqref="E161">
    <cfRule type="expression" dxfId="12165" priority="2802">
      <formula>ISEVEN(ROW())</formula>
    </cfRule>
  </conditionalFormatting>
  <conditionalFormatting sqref="E160">
    <cfRule type="expression" dxfId="12164" priority="2803">
      <formula>ISEVEN(ROW())</formula>
    </cfRule>
  </conditionalFormatting>
  <conditionalFormatting sqref="E159">
    <cfRule type="expression" dxfId="12163" priority="2804">
      <formula>ISEVEN(ROW())</formula>
    </cfRule>
  </conditionalFormatting>
  <conditionalFormatting sqref="E164">
    <cfRule type="expression" dxfId="12162" priority="2805">
      <formula>ISEVEN(ROW())</formula>
    </cfRule>
  </conditionalFormatting>
  <conditionalFormatting sqref="E163">
    <cfRule type="expression" dxfId="12161" priority="2806">
      <formula>ISEVEN(ROW())</formula>
    </cfRule>
  </conditionalFormatting>
  <conditionalFormatting sqref="E162">
    <cfRule type="expression" dxfId="12160" priority="2807">
      <formula>ISEVEN(ROW())</formula>
    </cfRule>
  </conditionalFormatting>
  <conditionalFormatting sqref="E160">
    <cfRule type="expression" dxfId="12159" priority="2808">
      <formula>ISEVEN(ROW())</formula>
    </cfRule>
  </conditionalFormatting>
  <conditionalFormatting sqref="E159">
    <cfRule type="expression" dxfId="12158" priority="2809">
      <formula>ISEVEN(ROW())</formula>
    </cfRule>
  </conditionalFormatting>
  <conditionalFormatting sqref="E163">
    <cfRule type="expression" dxfId="12157" priority="2810">
      <formula>ISEVEN(ROW())</formula>
    </cfRule>
  </conditionalFormatting>
  <conditionalFormatting sqref="E162">
    <cfRule type="expression" dxfId="12156" priority="2811">
      <formula>ISEVEN(ROW())</formula>
    </cfRule>
  </conditionalFormatting>
  <conditionalFormatting sqref="E161">
    <cfRule type="expression" dxfId="12155" priority="2812">
      <formula>ISEVEN(ROW())</formula>
    </cfRule>
  </conditionalFormatting>
  <conditionalFormatting sqref="E164">
    <cfRule type="expression" dxfId="12154" priority="2813">
      <formula>ISEVEN(ROW())</formula>
    </cfRule>
  </conditionalFormatting>
  <conditionalFormatting sqref="E161">
    <cfRule type="expression" dxfId="12153" priority="2814">
      <formula>ISEVEN(ROW())</formula>
    </cfRule>
  </conditionalFormatting>
  <conditionalFormatting sqref="E164">
    <cfRule type="expression" dxfId="12152" priority="2815">
      <formula>ISEVEN(ROW())</formula>
    </cfRule>
  </conditionalFormatting>
  <conditionalFormatting sqref="E163">
    <cfRule type="expression" dxfId="12151" priority="2816">
      <formula>ISEVEN(ROW())</formula>
    </cfRule>
  </conditionalFormatting>
  <conditionalFormatting sqref="E162">
    <cfRule type="expression" dxfId="12150" priority="2817">
      <formula>ISEVEN(ROW())</formula>
    </cfRule>
  </conditionalFormatting>
  <conditionalFormatting sqref="E163">
    <cfRule type="expression" dxfId="12149" priority="2818">
      <formula>ISEVEN(ROW())</formula>
    </cfRule>
  </conditionalFormatting>
  <conditionalFormatting sqref="E162">
    <cfRule type="expression" dxfId="12148" priority="2819">
      <formula>ISEVEN(ROW())</formula>
    </cfRule>
  </conditionalFormatting>
  <conditionalFormatting sqref="E161">
    <cfRule type="expression" dxfId="12147" priority="2820">
      <formula>ISEVEN(ROW())</formula>
    </cfRule>
  </conditionalFormatting>
  <conditionalFormatting sqref="E164">
    <cfRule type="expression" dxfId="12146" priority="2821">
      <formula>ISEVEN(ROW())</formula>
    </cfRule>
  </conditionalFormatting>
  <conditionalFormatting sqref="E159">
    <cfRule type="expression" dxfId="12145" priority="2822">
      <formula>ISEVEN(ROW())</formula>
    </cfRule>
  </conditionalFormatting>
  <conditionalFormatting sqref="E162">
    <cfRule type="expression" dxfId="12144" priority="2823">
      <formula>ISEVEN(ROW())</formula>
    </cfRule>
  </conditionalFormatting>
  <conditionalFormatting sqref="E161">
    <cfRule type="expression" dxfId="12143" priority="2824">
      <formula>ISEVEN(ROW())</formula>
    </cfRule>
  </conditionalFormatting>
  <conditionalFormatting sqref="E160">
    <cfRule type="expression" dxfId="12142" priority="2825">
      <formula>ISEVEN(ROW())</formula>
    </cfRule>
  </conditionalFormatting>
  <conditionalFormatting sqref="E164">
    <cfRule type="expression" dxfId="12141" priority="2826">
      <formula>ISEVEN(ROW())</formula>
    </cfRule>
  </conditionalFormatting>
  <conditionalFormatting sqref="E163">
    <cfRule type="expression" dxfId="12140" priority="2827">
      <formula>ISEVEN(ROW())</formula>
    </cfRule>
  </conditionalFormatting>
  <conditionalFormatting sqref="E161">
    <cfRule type="expression" dxfId="12139" priority="2828">
      <formula>ISEVEN(ROW())</formula>
    </cfRule>
  </conditionalFormatting>
  <conditionalFormatting sqref="E160">
    <cfRule type="expression" dxfId="12138" priority="2829">
      <formula>ISEVEN(ROW())</formula>
    </cfRule>
  </conditionalFormatting>
  <conditionalFormatting sqref="E159">
    <cfRule type="expression" dxfId="12137" priority="2830">
      <formula>ISEVEN(ROW())</formula>
    </cfRule>
  </conditionalFormatting>
  <conditionalFormatting sqref="E164">
    <cfRule type="expression" dxfId="12136" priority="2831">
      <formula>ISEVEN(ROW())</formula>
    </cfRule>
  </conditionalFormatting>
  <conditionalFormatting sqref="E163">
    <cfRule type="expression" dxfId="12135" priority="2832">
      <formula>ISEVEN(ROW())</formula>
    </cfRule>
  </conditionalFormatting>
  <conditionalFormatting sqref="E162">
    <cfRule type="expression" dxfId="12134" priority="2833">
      <formula>ISEVEN(ROW())</formula>
    </cfRule>
  </conditionalFormatting>
  <conditionalFormatting sqref="E162">
    <cfRule type="expression" dxfId="12133" priority="2834">
      <formula>ISEVEN(ROW())</formula>
    </cfRule>
  </conditionalFormatting>
  <conditionalFormatting sqref="E164">
    <cfRule type="expression" dxfId="12132" priority="2835">
      <formula>ISEVEN(ROW())</formula>
    </cfRule>
  </conditionalFormatting>
  <conditionalFormatting sqref="E163">
    <cfRule type="expression" dxfId="12131" priority="2836">
      <formula>ISEVEN(ROW())</formula>
    </cfRule>
  </conditionalFormatting>
  <conditionalFormatting sqref="E164">
    <cfRule type="expression" dxfId="12130" priority="2837">
      <formula>ISEVEN(ROW())</formula>
    </cfRule>
  </conditionalFormatting>
  <conditionalFormatting sqref="E163">
    <cfRule type="expression" dxfId="12129" priority="2838">
      <formula>ISEVEN(ROW())</formula>
    </cfRule>
  </conditionalFormatting>
  <conditionalFormatting sqref="E162">
    <cfRule type="expression" dxfId="12128" priority="2839">
      <formula>ISEVEN(ROW())</formula>
    </cfRule>
  </conditionalFormatting>
  <conditionalFormatting sqref="E160">
    <cfRule type="expression" dxfId="12127" priority="2840">
      <formula>ISEVEN(ROW())</formula>
    </cfRule>
  </conditionalFormatting>
  <conditionalFormatting sqref="E159">
    <cfRule type="expression" dxfId="12126" priority="2841">
      <formula>ISEVEN(ROW())</formula>
    </cfRule>
  </conditionalFormatting>
  <conditionalFormatting sqref="E163">
    <cfRule type="expression" dxfId="12125" priority="2842">
      <formula>ISEVEN(ROW())</formula>
    </cfRule>
  </conditionalFormatting>
  <conditionalFormatting sqref="E162">
    <cfRule type="expression" dxfId="12124" priority="2843">
      <formula>ISEVEN(ROW())</formula>
    </cfRule>
  </conditionalFormatting>
  <conditionalFormatting sqref="E161">
    <cfRule type="expression" dxfId="12123" priority="2844">
      <formula>ISEVEN(ROW())</formula>
    </cfRule>
  </conditionalFormatting>
  <conditionalFormatting sqref="E164">
    <cfRule type="expression" dxfId="12122" priority="2845">
      <formula>ISEVEN(ROW())</formula>
    </cfRule>
  </conditionalFormatting>
  <conditionalFormatting sqref="E159">
    <cfRule type="expression" dxfId="12121" priority="2846">
      <formula>ISEVEN(ROW())</formula>
    </cfRule>
  </conditionalFormatting>
  <conditionalFormatting sqref="E162">
    <cfRule type="expression" dxfId="12120" priority="2847">
      <formula>ISEVEN(ROW())</formula>
    </cfRule>
  </conditionalFormatting>
  <conditionalFormatting sqref="E161">
    <cfRule type="expression" dxfId="12119" priority="2848">
      <formula>ISEVEN(ROW())</formula>
    </cfRule>
  </conditionalFormatting>
  <conditionalFormatting sqref="E160">
    <cfRule type="expression" dxfId="12118" priority="2849">
      <formula>ISEVEN(ROW())</formula>
    </cfRule>
  </conditionalFormatting>
  <conditionalFormatting sqref="E164">
    <cfRule type="expression" dxfId="12117" priority="2850">
      <formula>ISEVEN(ROW())</formula>
    </cfRule>
  </conditionalFormatting>
  <conditionalFormatting sqref="E163">
    <cfRule type="expression" dxfId="12116" priority="2851">
      <formula>ISEVEN(ROW())</formula>
    </cfRule>
  </conditionalFormatting>
  <conditionalFormatting sqref="E160">
    <cfRule type="expression" dxfId="12115" priority="2852">
      <formula>ISEVEN(ROW())</formula>
    </cfRule>
  </conditionalFormatting>
  <conditionalFormatting sqref="E163">
    <cfRule type="expression" dxfId="12114" priority="2853">
      <formula>ISEVEN(ROW())</formula>
    </cfRule>
  </conditionalFormatting>
  <conditionalFormatting sqref="E162">
    <cfRule type="expression" dxfId="12113" priority="2854">
      <formula>ISEVEN(ROW())</formula>
    </cfRule>
  </conditionalFormatting>
  <conditionalFormatting sqref="E161">
    <cfRule type="expression" dxfId="12112" priority="2855">
      <formula>ISEVEN(ROW())</formula>
    </cfRule>
  </conditionalFormatting>
  <conditionalFormatting sqref="E164">
    <cfRule type="expression" dxfId="12111" priority="2856">
      <formula>ISEVEN(ROW())</formula>
    </cfRule>
  </conditionalFormatting>
  <conditionalFormatting sqref="E162">
    <cfRule type="expression" dxfId="12110" priority="2857">
      <formula>ISEVEN(ROW())</formula>
    </cfRule>
  </conditionalFormatting>
  <conditionalFormatting sqref="E161">
    <cfRule type="expression" dxfId="12109" priority="2858">
      <formula>ISEVEN(ROW())</formula>
    </cfRule>
  </conditionalFormatting>
  <conditionalFormatting sqref="E160">
    <cfRule type="expression" dxfId="12108" priority="2859">
      <formula>ISEVEN(ROW())</formula>
    </cfRule>
  </conditionalFormatting>
  <conditionalFormatting sqref="E164">
    <cfRule type="expression" dxfId="12107" priority="2860">
      <formula>ISEVEN(ROW())</formula>
    </cfRule>
  </conditionalFormatting>
  <conditionalFormatting sqref="E163">
    <cfRule type="expression" dxfId="12106" priority="2861">
      <formula>ISEVEN(ROW())</formula>
    </cfRule>
  </conditionalFormatting>
  <conditionalFormatting sqref="E161">
    <cfRule type="expression" dxfId="12105" priority="2862">
      <formula>ISEVEN(ROW())</formula>
    </cfRule>
  </conditionalFormatting>
  <conditionalFormatting sqref="E160">
    <cfRule type="expression" dxfId="12104" priority="2863">
      <formula>ISEVEN(ROW())</formula>
    </cfRule>
  </conditionalFormatting>
  <conditionalFormatting sqref="E159">
    <cfRule type="expression" dxfId="12103" priority="2864">
      <formula>ISEVEN(ROW())</formula>
    </cfRule>
  </conditionalFormatting>
  <conditionalFormatting sqref="E164">
    <cfRule type="expression" dxfId="12102" priority="2865">
      <formula>ISEVEN(ROW())</formula>
    </cfRule>
  </conditionalFormatting>
  <conditionalFormatting sqref="E163">
    <cfRule type="expression" dxfId="12101" priority="2866">
      <formula>ISEVEN(ROW())</formula>
    </cfRule>
  </conditionalFormatting>
  <conditionalFormatting sqref="E162">
    <cfRule type="expression" dxfId="12100" priority="2867">
      <formula>ISEVEN(ROW())</formula>
    </cfRule>
  </conditionalFormatting>
  <conditionalFormatting sqref="E160">
    <cfRule type="expression" dxfId="12099" priority="2868">
      <formula>ISEVEN(ROW())</formula>
    </cfRule>
  </conditionalFormatting>
  <conditionalFormatting sqref="E159">
    <cfRule type="expression" dxfId="12098" priority="2869">
      <formula>ISEVEN(ROW())</formula>
    </cfRule>
  </conditionalFormatting>
  <conditionalFormatting sqref="E163">
    <cfRule type="expression" dxfId="12097" priority="2870">
      <formula>ISEVEN(ROW())</formula>
    </cfRule>
  </conditionalFormatting>
  <conditionalFormatting sqref="E162">
    <cfRule type="expression" dxfId="12096" priority="2871">
      <formula>ISEVEN(ROW())</formula>
    </cfRule>
  </conditionalFormatting>
  <conditionalFormatting sqref="E161">
    <cfRule type="expression" dxfId="12095" priority="2872">
      <formula>ISEVEN(ROW())</formula>
    </cfRule>
  </conditionalFormatting>
  <conditionalFormatting sqref="E164">
    <cfRule type="expression" dxfId="12094" priority="2873">
      <formula>ISEVEN(ROW())</formula>
    </cfRule>
  </conditionalFormatting>
  <conditionalFormatting sqref="E161">
    <cfRule type="expression" dxfId="12093" priority="2874">
      <formula>ISEVEN(ROW())</formula>
    </cfRule>
  </conditionalFormatting>
  <conditionalFormatting sqref="E164">
    <cfRule type="expression" dxfId="12092" priority="2875">
      <formula>ISEVEN(ROW())</formula>
    </cfRule>
  </conditionalFormatting>
  <conditionalFormatting sqref="E163">
    <cfRule type="expression" dxfId="12091" priority="2876">
      <formula>ISEVEN(ROW())</formula>
    </cfRule>
  </conditionalFormatting>
  <conditionalFormatting sqref="E162">
    <cfRule type="expression" dxfId="12090" priority="2877">
      <formula>ISEVEN(ROW())</formula>
    </cfRule>
  </conditionalFormatting>
  <conditionalFormatting sqref="E163">
    <cfRule type="expression" dxfId="12089" priority="2878">
      <formula>ISEVEN(ROW())</formula>
    </cfRule>
  </conditionalFormatting>
  <conditionalFormatting sqref="E162">
    <cfRule type="expression" dxfId="12088" priority="2879">
      <formula>ISEVEN(ROW())</formula>
    </cfRule>
  </conditionalFormatting>
  <conditionalFormatting sqref="E161">
    <cfRule type="expression" dxfId="12087" priority="2880">
      <formula>ISEVEN(ROW())</formula>
    </cfRule>
  </conditionalFormatting>
  <conditionalFormatting sqref="E164">
    <cfRule type="expression" dxfId="12086" priority="2881">
      <formula>ISEVEN(ROW())</formula>
    </cfRule>
  </conditionalFormatting>
  <conditionalFormatting sqref="E159">
    <cfRule type="expression" dxfId="12085" priority="2882">
      <formula>ISEVEN(ROW())</formula>
    </cfRule>
  </conditionalFormatting>
  <conditionalFormatting sqref="E162">
    <cfRule type="expression" dxfId="12084" priority="2883">
      <formula>ISEVEN(ROW())</formula>
    </cfRule>
  </conditionalFormatting>
  <conditionalFormatting sqref="E161">
    <cfRule type="expression" dxfId="12083" priority="2884">
      <formula>ISEVEN(ROW())</formula>
    </cfRule>
  </conditionalFormatting>
  <conditionalFormatting sqref="E160">
    <cfRule type="expression" dxfId="12082" priority="2885">
      <formula>ISEVEN(ROW())</formula>
    </cfRule>
  </conditionalFormatting>
  <conditionalFormatting sqref="E164">
    <cfRule type="expression" dxfId="12081" priority="2886">
      <formula>ISEVEN(ROW())</formula>
    </cfRule>
  </conditionalFormatting>
  <conditionalFormatting sqref="E163">
    <cfRule type="expression" dxfId="12080" priority="2887">
      <formula>ISEVEN(ROW())</formula>
    </cfRule>
  </conditionalFormatting>
  <conditionalFormatting sqref="E161">
    <cfRule type="expression" dxfId="12079" priority="2888">
      <formula>ISEVEN(ROW())</formula>
    </cfRule>
  </conditionalFormatting>
  <conditionalFormatting sqref="E160">
    <cfRule type="expression" dxfId="12078" priority="2889">
      <formula>ISEVEN(ROW())</formula>
    </cfRule>
  </conditionalFormatting>
  <conditionalFormatting sqref="E159">
    <cfRule type="expression" dxfId="12077" priority="2890">
      <formula>ISEVEN(ROW())</formula>
    </cfRule>
  </conditionalFormatting>
  <conditionalFormatting sqref="E164">
    <cfRule type="expression" dxfId="12076" priority="2891">
      <formula>ISEVEN(ROW())</formula>
    </cfRule>
  </conditionalFormatting>
  <conditionalFormatting sqref="E163">
    <cfRule type="expression" dxfId="12075" priority="2892">
      <formula>ISEVEN(ROW())</formula>
    </cfRule>
  </conditionalFormatting>
  <conditionalFormatting sqref="E162">
    <cfRule type="expression" dxfId="12074" priority="2893">
      <formula>ISEVEN(ROW())</formula>
    </cfRule>
  </conditionalFormatting>
  <conditionalFormatting sqref="E159">
    <cfRule type="expression" dxfId="12073" priority="2894">
      <formula>ISEVEN(ROW())</formula>
    </cfRule>
  </conditionalFormatting>
  <conditionalFormatting sqref="E162">
    <cfRule type="expression" dxfId="12072" priority="2895">
      <formula>ISEVEN(ROW())</formula>
    </cfRule>
  </conditionalFormatting>
  <conditionalFormatting sqref="E161">
    <cfRule type="expression" dxfId="12071" priority="2896">
      <formula>ISEVEN(ROW())</formula>
    </cfRule>
  </conditionalFormatting>
  <conditionalFormatting sqref="E160">
    <cfRule type="expression" dxfId="12070" priority="2897">
      <formula>ISEVEN(ROW())</formula>
    </cfRule>
  </conditionalFormatting>
  <conditionalFormatting sqref="E164">
    <cfRule type="expression" dxfId="12069" priority="2898">
      <formula>ISEVEN(ROW())</formula>
    </cfRule>
  </conditionalFormatting>
  <conditionalFormatting sqref="E163">
    <cfRule type="expression" dxfId="12068" priority="2899">
      <formula>ISEVEN(ROW())</formula>
    </cfRule>
  </conditionalFormatting>
  <conditionalFormatting sqref="E161">
    <cfRule type="expression" dxfId="12067" priority="2900">
      <formula>ISEVEN(ROW())</formula>
    </cfRule>
  </conditionalFormatting>
  <conditionalFormatting sqref="E160">
    <cfRule type="expression" dxfId="12066" priority="2901">
      <formula>ISEVEN(ROW())</formula>
    </cfRule>
  </conditionalFormatting>
  <conditionalFormatting sqref="E159">
    <cfRule type="expression" dxfId="12065" priority="2902">
      <formula>ISEVEN(ROW())</formula>
    </cfRule>
  </conditionalFormatting>
  <conditionalFormatting sqref="E164">
    <cfRule type="expression" dxfId="12064" priority="2903">
      <formula>ISEVEN(ROW())</formula>
    </cfRule>
  </conditionalFormatting>
  <conditionalFormatting sqref="E163">
    <cfRule type="expression" dxfId="12063" priority="2904">
      <formula>ISEVEN(ROW())</formula>
    </cfRule>
  </conditionalFormatting>
  <conditionalFormatting sqref="E162">
    <cfRule type="expression" dxfId="12062" priority="2905">
      <formula>ISEVEN(ROW())</formula>
    </cfRule>
  </conditionalFormatting>
  <conditionalFormatting sqref="E164">
    <cfRule type="expression" dxfId="12061" priority="2906">
      <formula>ISEVEN(ROW())</formula>
    </cfRule>
  </conditionalFormatting>
  <conditionalFormatting sqref="E160">
    <cfRule type="expression" dxfId="12060" priority="2907">
      <formula>ISEVEN(ROW())</formula>
    </cfRule>
  </conditionalFormatting>
  <conditionalFormatting sqref="E159">
    <cfRule type="expression" dxfId="12059" priority="2908">
      <formula>ISEVEN(ROW())</formula>
    </cfRule>
  </conditionalFormatting>
  <conditionalFormatting sqref="E163">
    <cfRule type="expression" dxfId="12058" priority="2909">
      <formula>ISEVEN(ROW())</formula>
    </cfRule>
  </conditionalFormatting>
  <conditionalFormatting sqref="E162">
    <cfRule type="expression" dxfId="12057" priority="2910">
      <formula>ISEVEN(ROW())</formula>
    </cfRule>
  </conditionalFormatting>
  <conditionalFormatting sqref="E161">
    <cfRule type="expression" dxfId="12056" priority="2911">
      <formula>ISEVEN(ROW())</formula>
    </cfRule>
  </conditionalFormatting>
  <conditionalFormatting sqref="E164">
    <cfRule type="expression" dxfId="12055" priority="2912">
      <formula>ISEVEN(ROW())</formula>
    </cfRule>
  </conditionalFormatting>
  <conditionalFormatting sqref="E159">
    <cfRule type="expression" dxfId="12054" priority="2913">
      <formula>ISEVEN(ROW())</formula>
    </cfRule>
  </conditionalFormatting>
  <conditionalFormatting sqref="E162">
    <cfRule type="expression" dxfId="12053" priority="2914">
      <formula>ISEVEN(ROW())</formula>
    </cfRule>
  </conditionalFormatting>
  <conditionalFormatting sqref="E161">
    <cfRule type="expression" dxfId="12052" priority="2915">
      <formula>ISEVEN(ROW())</formula>
    </cfRule>
  </conditionalFormatting>
  <conditionalFormatting sqref="E160">
    <cfRule type="expression" dxfId="12051" priority="2916">
      <formula>ISEVEN(ROW())</formula>
    </cfRule>
  </conditionalFormatting>
  <conditionalFormatting sqref="E164">
    <cfRule type="expression" dxfId="12050" priority="2917">
      <formula>ISEVEN(ROW())</formula>
    </cfRule>
  </conditionalFormatting>
  <conditionalFormatting sqref="E163">
    <cfRule type="expression" dxfId="12049" priority="2918">
      <formula>ISEVEN(ROW())</formula>
    </cfRule>
  </conditionalFormatting>
  <conditionalFormatting sqref="E160">
    <cfRule type="expression" dxfId="12048" priority="2919">
      <formula>ISEVEN(ROW())</formula>
    </cfRule>
  </conditionalFormatting>
  <conditionalFormatting sqref="E159">
    <cfRule type="expression" dxfId="12047" priority="2920">
      <formula>ISEVEN(ROW())</formula>
    </cfRule>
  </conditionalFormatting>
  <conditionalFormatting sqref="E163">
    <cfRule type="expression" dxfId="12046" priority="2921">
      <formula>ISEVEN(ROW())</formula>
    </cfRule>
  </conditionalFormatting>
  <conditionalFormatting sqref="E162">
    <cfRule type="expression" dxfId="12045" priority="2922">
      <formula>ISEVEN(ROW())</formula>
    </cfRule>
  </conditionalFormatting>
  <conditionalFormatting sqref="E161">
    <cfRule type="expression" dxfId="12044" priority="2923">
      <formula>ISEVEN(ROW())</formula>
    </cfRule>
  </conditionalFormatting>
  <conditionalFormatting sqref="E164">
    <cfRule type="expression" dxfId="12043" priority="2924">
      <formula>ISEVEN(ROW())</formula>
    </cfRule>
  </conditionalFormatting>
  <conditionalFormatting sqref="E159">
    <cfRule type="expression" dxfId="12042" priority="2925">
      <formula>ISEVEN(ROW())</formula>
    </cfRule>
  </conditionalFormatting>
  <conditionalFormatting sqref="E162">
    <cfRule type="expression" dxfId="12041" priority="2926">
      <formula>ISEVEN(ROW())</formula>
    </cfRule>
  </conditionalFormatting>
  <conditionalFormatting sqref="E161">
    <cfRule type="expression" dxfId="12040" priority="2927">
      <formula>ISEVEN(ROW())</formula>
    </cfRule>
  </conditionalFormatting>
  <conditionalFormatting sqref="E160">
    <cfRule type="expression" dxfId="12039" priority="2928">
      <formula>ISEVEN(ROW())</formula>
    </cfRule>
  </conditionalFormatting>
  <conditionalFormatting sqref="E164">
    <cfRule type="expression" dxfId="12038" priority="2929">
      <formula>ISEVEN(ROW())</formula>
    </cfRule>
  </conditionalFormatting>
  <conditionalFormatting sqref="E163">
    <cfRule type="expression" dxfId="12037" priority="2930">
      <formula>ISEVEN(ROW())</formula>
    </cfRule>
  </conditionalFormatting>
  <conditionalFormatting sqref="E161">
    <cfRule type="expression" dxfId="12036" priority="2931">
      <formula>ISEVEN(ROW())</formula>
    </cfRule>
  </conditionalFormatting>
  <conditionalFormatting sqref="E160">
    <cfRule type="expression" dxfId="12035" priority="2932">
      <formula>ISEVEN(ROW())</formula>
    </cfRule>
  </conditionalFormatting>
  <conditionalFormatting sqref="E159">
    <cfRule type="expression" dxfId="12034" priority="2933">
      <formula>ISEVEN(ROW())</formula>
    </cfRule>
  </conditionalFormatting>
  <conditionalFormatting sqref="E163">
    <cfRule type="expression" dxfId="12033" priority="2934">
      <formula>ISEVEN(ROW())</formula>
    </cfRule>
  </conditionalFormatting>
  <conditionalFormatting sqref="E162">
    <cfRule type="expression" dxfId="12032" priority="2935">
      <formula>ISEVEN(ROW())</formula>
    </cfRule>
  </conditionalFormatting>
  <conditionalFormatting sqref="E160">
    <cfRule type="expression" dxfId="12031" priority="2936">
      <formula>ISEVEN(ROW())</formula>
    </cfRule>
  </conditionalFormatting>
  <conditionalFormatting sqref="E159">
    <cfRule type="expression" dxfId="12030" priority="2937">
      <formula>ISEVEN(ROW())</formula>
    </cfRule>
  </conditionalFormatting>
  <conditionalFormatting sqref="E163">
    <cfRule type="expression" dxfId="12029" priority="2938">
      <formula>ISEVEN(ROW())</formula>
    </cfRule>
  </conditionalFormatting>
  <conditionalFormatting sqref="E162">
    <cfRule type="expression" dxfId="12028" priority="2939">
      <formula>ISEVEN(ROW())</formula>
    </cfRule>
  </conditionalFormatting>
  <conditionalFormatting sqref="E161">
    <cfRule type="expression" dxfId="12027" priority="2940">
      <formula>ISEVEN(ROW())</formula>
    </cfRule>
  </conditionalFormatting>
  <conditionalFormatting sqref="E161">
    <cfRule type="expression" dxfId="12026" priority="2941">
      <formula>ISEVEN(ROW())</formula>
    </cfRule>
  </conditionalFormatting>
  <conditionalFormatting sqref="E160">
    <cfRule type="expression" dxfId="12025" priority="2942">
      <formula>ISEVEN(ROW())</formula>
    </cfRule>
  </conditionalFormatting>
  <conditionalFormatting sqref="E159">
    <cfRule type="expression" dxfId="12024" priority="2943">
      <formula>ISEVEN(ROW())</formula>
    </cfRule>
  </conditionalFormatting>
  <conditionalFormatting sqref="E163">
    <cfRule type="expression" dxfId="12023" priority="2944">
      <formula>ISEVEN(ROW())</formula>
    </cfRule>
  </conditionalFormatting>
  <conditionalFormatting sqref="E162">
    <cfRule type="expression" dxfId="12022" priority="2945">
      <formula>ISEVEN(ROW())</formula>
    </cfRule>
  </conditionalFormatting>
  <conditionalFormatting sqref="E160">
    <cfRule type="expression" dxfId="12021" priority="2946">
      <formula>ISEVEN(ROW())</formula>
    </cfRule>
  </conditionalFormatting>
  <conditionalFormatting sqref="E159">
    <cfRule type="expression" dxfId="12020" priority="2947">
      <formula>ISEVEN(ROW())</formula>
    </cfRule>
  </conditionalFormatting>
  <conditionalFormatting sqref="E163">
    <cfRule type="expression" dxfId="12019" priority="2948">
      <formula>ISEVEN(ROW())</formula>
    </cfRule>
  </conditionalFormatting>
  <conditionalFormatting sqref="E162">
    <cfRule type="expression" dxfId="12018" priority="2949">
      <formula>ISEVEN(ROW())</formula>
    </cfRule>
  </conditionalFormatting>
  <conditionalFormatting sqref="E161">
    <cfRule type="expression" dxfId="12017" priority="2950">
      <formula>ISEVEN(ROW())</formula>
    </cfRule>
  </conditionalFormatting>
  <conditionalFormatting sqref="E159">
    <cfRule type="expression" dxfId="12016" priority="2951">
      <formula>ISEVEN(ROW())</formula>
    </cfRule>
  </conditionalFormatting>
  <conditionalFormatting sqref="E162">
    <cfRule type="expression" dxfId="12015" priority="2952">
      <formula>ISEVEN(ROW())</formula>
    </cfRule>
  </conditionalFormatting>
  <conditionalFormatting sqref="E161">
    <cfRule type="expression" dxfId="12014" priority="2953">
      <formula>ISEVEN(ROW())</formula>
    </cfRule>
  </conditionalFormatting>
  <conditionalFormatting sqref="E160">
    <cfRule type="expression" dxfId="12013" priority="2954">
      <formula>ISEVEN(ROW())</formula>
    </cfRule>
  </conditionalFormatting>
  <conditionalFormatting sqref="E164">
    <cfRule type="expression" dxfId="12012" priority="2955">
      <formula>ISEVEN(ROW())</formula>
    </cfRule>
  </conditionalFormatting>
  <conditionalFormatting sqref="E163">
    <cfRule type="expression" dxfId="12011" priority="2956">
      <formula>ISEVEN(ROW())</formula>
    </cfRule>
  </conditionalFormatting>
  <conditionalFormatting sqref="E161">
    <cfRule type="expression" dxfId="12010" priority="2957">
      <formula>ISEVEN(ROW())</formula>
    </cfRule>
  </conditionalFormatting>
  <conditionalFormatting sqref="E160">
    <cfRule type="expression" dxfId="12009" priority="2958">
      <formula>ISEVEN(ROW())</formula>
    </cfRule>
  </conditionalFormatting>
  <conditionalFormatting sqref="E159">
    <cfRule type="expression" dxfId="12008" priority="2959">
      <formula>ISEVEN(ROW())</formula>
    </cfRule>
  </conditionalFormatting>
  <conditionalFormatting sqref="E164">
    <cfRule type="expression" dxfId="12007" priority="2960">
      <formula>ISEVEN(ROW())</formula>
    </cfRule>
  </conditionalFormatting>
  <conditionalFormatting sqref="E163">
    <cfRule type="expression" dxfId="12006" priority="2961">
      <formula>ISEVEN(ROW())</formula>
    </cfRule>
  </conditionalFormatting>
  <conditionalFormatting sqref="E162">
    <cfRule type="expression" dxfId="12005" priority="2962">
      <formula>ISEVEN(ROW())</formula>
    </cfRule>
  </conditionalFormatting>
  <conditionalFormatting sqref="E159">
    <cfRule type="expression" dxfId="12004" priority="2963">
      <formula>ISEVEN(ROW())</formula>
    </cfRule>
  </conditionalFormatting>
  <conditionalFormatting sqref="E162">
    <cfRule type="expression" dxfId="12003" priority="2964">
      <formula>ISEVEN(ROW())</formula>
    </cfRule>
  </conditionalFormatting>
  <conditionalFormatting sqref="E161">
    <cfRule type="expression" dxfId="12002" priority="2965">
      <formula>ISEVEN(ROW())</formula>
    </cfRule>
  </conditionalFormatting>
  <conditionalFormatting sqref="E160">
    <cfRule type="expression" dxfId="12001" priority="2966">
      <formula>ISEVEN(ROW())</formula>
    </cfRule>
  </conditionalFormatting>
  <conditionalFormatting sqref="E164">
    <cfRule type="expression" dxfId="12000" priority="2967">
      <formula>ISEVEN(ROW())</formula>
    </cfRule>
  </conditionalFormatting>
  <conditionalFormatting sqref="E163">
    <cfRule type="expression" dxfId="11999" priority="2968">
      <formula>ISEVEN(ROW())</formula>
    </cfRule>
  </conditionalFormatting>
  <conditionalFormatting sqref="E161">
    <cfRule type="expression" dxfId="11998" priority="2969">
      <formula>ISEVEN(ROW())</formula>
    </cfRule>
  </conditionalFormatting>
  <conditionalFormatting sqref="E160">
    <cfRule type="expression" dxfId="11997" priority="2970">
      <formula>ISEVEN(ROW())</formula>
    </cfRule>
  </conditionalFormatting>
  <conditionalFormatting sqref="E159">
    <cfRule type="expression" dxfId="11996" priority="2971">
      <formula>ISEVEN(ROW())</formula>
    </cfRule>
  </conditionalFormatting>
  <conditionalFormatting sqref="E164">
    <cfRule type="expression" dxfId="11995" priority="2972">
      <formula>ISEVEN(ROW())</formula>
    </cfRule>
  </conditionalFormatting>
  <conditionalFormatting sqref="E163">
    <cfRule type="expression" dxfId="11994" priority="2973">
      <formula>ISEVEN(ROW())</formula>
    </cfRule>
  </conditionalFormatting>
  <conditionalFormatting sqref="E162">
    <cfRule type="expression" dxfId="11993" priority="2974">
      <formula>ISEVEN(ROW())</formula>
    </cfRule>
  </conditionalFormatting>
  <conditionalFormatting sqref="B165 F165 D165">
    <cfRule type="expression" dxfId="11992" priority="2975">
      <formula>ISEVEN(ROW())</formula>
    </cfRule>
  </conditionalFormatting>
  <conditionalFormatting sqref="F165">
    <cfRule type="expression" dxfId="11991" priority="2976">
      <formula>ISEVEN(ROW())</formula>
    </cfRule>
  </conditionalFormatting>
  <conditionalFormatting sqref="B165 D165">
    <cfRule type="expression" dxfId="11990" priority="2977">
      <formula>ISEVEN(ROW())</formula>
    </cfRule>
  </conditionalFormatting>
  <conditionalFormatting sqref="B165 D165 F165">
    <cfRule type="expression" dxfId="11989" priority="2978">
      <formula>ISEVEN(ROW())</formula>
    </cfRule>
  </conditionalFormatting>
  <conditionalFormatting sqref="B165 F165 D165">
    <cfRule type="expression" dxfId="11988" priority="2979">
      <formula>ISEVEN(ROW())</formula>
    </cfRule>
  </conditionalFormatting>
  <conditionalFormatting sqref="F165">
    <cfRule type="expression" dxfId="11987" priority="2980">
      <formula>ISEVEN(ROW())</formula>
    </cfRule>
  </conditionalFormatting>
  <conditionalFormatting sqref="B165 D165">
    <cfRule type="expression" dxfId="11986" priority="2981">
      <formula>ISEVEN(ROW())</formula>
    </cfRule>
  </conditionalFormatting>
  <conditionalFormatting sqref="B165 D165 F165">
    <cfRule type="expression" dxfId="11985" priority="2982">
      <formula>ISEVEN(ROW())</formula>
    </cfRule>
  </conditionalFormatting>
  <conditionalFormatting sqref="B165 F165 D165">
    <cfRule type="expression" dxfId="11984" priority="2983">
      <formula>ISEVEN(ROW())</formula>
    </cfRule>
  </conditionalFormatting>
  <conditionalFormatting sqref="F165">
    <cfRule type="expression" dxfId="11983" priority="2984">
      <formula>ISEVEN(ROW())</formula>
    </cfRule>
  </conditionalFormatting>
  <conditionalFormatting sqref="B165 D165">
    <cfRule type="expression" dxfId="11982" priority="2985">
      <formula>ISEVEN(ROW())</formula>
    </cfRule>
  </conditionalFormatting>
  <conditionalFormatting sqref="B165 D165 F165">
    <cfRule type="expression" dxfId="11981" priority="2986">
      <formula>ISEVEN(ROW())</formula>
    </cfRule>
  </conditionalFormatting>
  <conditionalFormatting sqref="B165 F165 D165">
    <cfRule type="expression" dxfId="11980" priority="2987">
      <formula>ISEVEN(ROW())</formula>
    </cfRule>
  </conditionalFormatting>
  <conditionalFormatting sqref="B165 D165 F165">
    <cfRule type="expression" dxfId="11979" priority="2988">
      <formula>ISEVEN(ROW())</formula>
    </cfRule>
  </conditionalFormatting>
  <conditionalFormatting sqref="B165 F165 D165">
    <cfRule type="expression" dxfId="11978" priority="2989">
      <formula>ISEVEN(ROW())</formula>
    </cfRule>
  </conditionalFormatting>
  <conditionalFormatting sqref="F165">
    <cfRule type="expression" dxfId="11977" priority="2990">
      <formula>ISEVEN(ROW())</formula>
    </cfRule>
  </conditionalFormatting>
  <conditionalFormatting sqref="B165 D165">
    <cfRule type="expression" dxfId="11976" priority="2991">
      <formula>ISEVEN(ROW())</formula>
    </cfRule>
  </conditionalFormatting>
  <conditionalFormatting sqref="B165 D165 F165">
    <cfRule type="expression" dxfId="11975" priority="2992">
      <formula>ISEVEN(ROW())</formula>
    </cfRule>
  </conditionalFormatting>
  <conditionalFormatting sqref="F165">
    <cfRule type="expression" dxfId="11974" priority="2993">
      <formula>ISEVEN(ROW())</formula>
    </cfRule>
  </conditionalFormatting>
  <conditionalFormatting sqref="B165 D165">
    <cfRule type="expression" dxfId="11973" priority="2994">
      <formula>ISEVEN(ROW())</formula>
    </cfRule>
  </conditionalFormatting>
  <conditionalFormatting sqref="B165 D165 F165">
    <cfRule type="expression" dxfId="11972" priority="2995">
      <formula>ISEVEN(ROW())</formula>
    </cfRule>
  </conditionalFormatting>
  <conditionalFormatting sqref="B165 F165 D165">
    <cfRule type="expression" dxfId="11971" priority="2996">
      <formula>ISEVEN(ROW())</formula>
    </cfRule>
  </conditionalFormatting>
  <conditionalFormatting sqref="F165">
    <cfRule type="expression" dxfId="11970" priority="2997">
      <formula>ISEVEN(ROW())</formula>
    </cfRule>
  </conditionalFormatting>
  <conditionalFormatting sqref="B165 D165">
    <cfRule type="expression" dxfId="11969" priority="2998">
      <formula>ISEVEN(ROW())</formula>
    </cfRule>
  </conditionalFormatting>
  <conditionalFormatting sqref="B165 F165 D165">
    <cfRule type="expression" dxfId="11968" priority="2999">
      <formula>ISEVEN(ROW())</formula>
    </cfRule>
  </conditionalFormatting>
  <conditionalFormatting sqref="F165">
    <cfRule type="expression" dxfId="11967" priority="3000">
      <formula>ISEVEN(ROW())</formula>
    </cfRule>
  </conditionalFormatting>
  <conditionalFormatting sqref="B165 D165">
    <cfRule type="expression" dxfId="11966" priority="3001">
      <formula>ISEVEN(ROW())</formula>
    </cfRule>
  </conditionalFormatting>
  <conditionalFormatting sqref="B165 D165 F165">
    <cfRule type="expression" dxfId="11965" priority="3002">
      <formula>ISEVEN(ROW())</formula>
    </cfRule>
  </conditionalFormatting>
  <conditionalFormatting sqref="B165 F165 D165">
    <cfRule type="expression" dxfId="11964" priority="3003">
      <formula>ISEVEN(ROW())</formula>
    </cfRule>
  </conditionalFormatting>
  <conditionalFormatting sqref="B165 D165 F165">
    <cfRule type="expression" dxfId="11963" priority="3004">
      <formula>ISEVEN(ROW())</formula>
    </cfRule>
  </conditionalFormatting>
  <conditionalFormatting sqref="B165 F165 D165">
    <cfRule type="expression" dxfId="11962" priority="3005">
      <formula>ISEVEN(ROW())</formula>
    </cfRule>
  </conditionalFormatting>
  <conditionalFormatting sqref="E165">
    <cfRule type="expression" dxfId="11961" priority="3006">
      <formula>ISEVEN(ROW())</formula>
    </cfRule>
  </conditionalFormatting>
  <conditionalFormatting sqref="E165">
    <cfRule type="expression" dxfId="11960" priority="3007">
      <formula>ISEVEN(ROW())</formula>
    </cfRule>
  </conditionalFormatting>
  <conditionalFormatting sqref="E165">
    <cfRule type="expression" dxfId="11959" priority="3008">
      <formula>ISEVEN(ROW())</formula>
    </cfRule>
  </conditionalFormatting>
  <conditionalFormatting sqref="E165">
    <cfRule type="expression" dxfId="11958" priority="3009">
      <formula>ISEVEN(ROW())</formula>
    </cfRule>
  </conditionalFormatting>
  <conditionalFormatting sqref="E165">
    <cfRule type="expression" dxfId="11957" priority="3010">
      <formula>ISEVEN(ROW())</formula>
    </cfRule>
  </conditionalFormatting>
  <conditionalFormatting sqref="E165">
    <cfRule type="expression" dxfId="11956" priority="3011">
      <formula>ISEVEN(ROW())</formula>
    </cfRule>
  </conditionalFormatting>
  <conditionalFormatting sqref="E165">
    <cfRule type="expression" dxfId="11955" priority="3012">
      <formula>ISEVEN(ROW())</formula>
    </cfRule>
  </conditionalFormatting>
  <conditionalFormatting sqref="E165">
    <cfRule type="expression" dxfId="11954" priority="3013">
      <formula>ISEVEN(ROW())</formula>
    </cfRule>
  </conditionalFormatting>
  <conditionalFormatting sqref="E165">
    <cfRule type="expression" dxfId="11953" priority="3014">
      <formula>ISEVEN(ROW())</formula>
    </cfRule>
  </conditionalFormatting>
  <conditionalFormatting sqref="E165">
    <cfRule type="expression" dxfId="11952" priority="3015">
      <formula>ISEVEN(ROW())</formula>
    </cfRule>
  </conditionalFormatting>
  <conditionalFormatting sqref="E165">
    <cfRule type="expression" dxfId="11951" priority="3016">
      <formula>ISEVEN(ROW())</formula>
    </cfRule>
  </conditionalFormatting>
  <conditionalFormatting sqref="E165">
    <cfRule type="expression" dxfId="11950" priority="3017">
      <formula>ISEVEN(ROW())</formula>
    </cfRule>
  </conditionalFormatting>
  <conditionalFormatting sqref="E165">
    <cfRule type="expression" dxfId="11949" priority="3018">
      <formula>ISEVEN(ROW())</formula>
    </cfRule>
  </conditionalFormatting>
  <conditionalFormatting sqref="E165">
    <cfRule type="expression" dxfId="11948" priority="3019">
      <formula>ISEVEN(ROW())</formula>
    </cfRule>
  </conditionalFormatting>
  <conditionalFormatting sqref="E165">
    <cfRule type="expression" dxfId="11947" priority="3020">
      <formula>ISEVEN(ROW())</formula>
    </cfRule>
  </conditionalFormatting>
  <conditionalFormatting sqref="E165">
    <cfRule type="expression" dxfId="11946" priority="3021">
      <formula>ISEVEN(ROW())</formula>
    </cfRule>
  </conditionalFormatting>
  <conditionalFormatting sqref="E165">
    <cfRule type="expression" dxfId="11945" priority="3022">
      <formula>ISEVEN(ROW())</formula>
    </cfRule>
  </conditionalFormatting>
  <conditionalFormatting sqref="E165">
    <cfRule type="expression" dxfId="11944" priority="3023">
      <formula>ISEVEN(ROW())</formula>
    </cfRule>
  </conditionalFormatting>
  <conditionalFormatting sqref="E165">
    <cfRule type="expression" dxfId="11943" priority="3024">
      <formula>ISEVEN(ROW())</formula>
    </cfRule>
  </conditionalFormatting>
  <conditionalFormatting sqref="E165">
    <cfRule type="expression" dxfId="11942" priority="3025">
      <formula>ISEVEN(ROW())</formula>
    </cfRule>
  </conditionalFormatting>
  <conditionalFormatting sqref="E165">
    <cfRule type="expression" dxfId="11941" priority="3026">
      <formula>ISEVEN(ROW())</formula>
    </cfRule>
  </conditionalFormatting>
  <conditionalFormatting sqref="E165">
    <cfRule type="expression" dxfId="11940" priority="3027">
      <formula>ISEVEN(ROW())</formula>
    </cfRule>
  </conditionalFormatting>
  <conditionalFormatting sqref="E165">
    <cfRule type="expression" dxfId="11939" priority="3028">
      <formula>ISEVEN(ROW())</formula>
    </cfRule>
  </conditionalFormatting>
  <conditionalFormatting sqref="E165">
    <cfRule type="expression" dxfId="11938" priority="3029">
      <formula>ISEVEN(ROW())</formula>
    </cfRule>
  </conditionalFormatting>
  <conditionalFormatting sqref="B165 F165 D165">
    <cfRule type="expression" dxfId="11937" priority="3030">
      <formula>ISEVEN(ROW())</formula>
    </cfRule>
  </conditionalFormatting>
  <conditionalFormatting sqref="F165">
    <cfRule type="expression" dxfId="11936" priority="3031">
      <formula>ISEVEN(ROW())</formula>
    </cfRule>
  </conditionalFormatting>
  <conditionalFormatting sqref="B165 D165">
    <cfRule type="expression" dxfId="11935" priority="3032">
      <formula>ISEVEN(ROW())</formula>
    </cfRule>
  </conditionalFormatting>
  <conditionalFormatting sqref="B165 F165 D165">
    <cfRule type="expression" dxfId="11934" priority="3033">
      <formula>ISEVEN(ROW())</formula>
    </cfRule>
  </conditionalFormatting>
  <conditionalFormatting sqref="F165">
    <cfRule type="expression" dxfId="11933" priority="3034">
      <formula>ISEVEN(ROW())</formula>
    </cfRule>
  </conditionalFormatting>
  <conditionalFormatting sqref="B165 D165">
    <cfRule type="expression" dxfId="11932" priority="3035">
      <formula>ISEVEN(ROW())</formula>
    </cfRule>
  </conditionalFormatting>
  <conditionalFormatting sqref="B165 D165 F165">
    <cfRule type="expression" dxfId="11931" priority="3036">
      <formula>ISEVEN(ROW())</formula>
    </cfRule>
  </conditionalFormatting>
  <conditionalFormatting sqref="B165 F165 D165">
    <cfRule type="expression" dxfId="11930" priority="3037">
      <formula>ISEVEN(ROW())</formula>
    </cfRule>
  </conditionalFormatting>
  <conditionalFormatting sqref="B165 D165 F165">
    <cfRule type="expression" dxfId="11929" priority="3038">
      <formula>ISEVEN(ROW())</formula>
    </cfRule>
  </conditionalFormatting>
  <conditionalFormatting sqref="B165 F165 D165">
    <cfRule type="expression" dxfId="11928" priority="3039">
      <formula>ISEVEN(ROW())</formula>
    </cfRule>
  </conditionalFormatting>
  <conditionalFormatting sqref="F165">
    <cfRule type="expression" dxfId="11927" priority="3040">
      <formula>ISEVEN(ROW())</formula>
    </cfRule>
  </conditionalFormatting>
  <conditionalFormatting sqref="B165 D165">
    <cfRule type="expression" dxfId="11926" priority="3041">
      <formula>ISEVEN(ROW())</formula>
    </cfRule>
  </conditionalFormatting>
  <conditionalFormatting sqref="B165 D165 F165">
    <cfRule type="expression" dxfId="11925" priority="3042">
      <formula>ISEVEN(ROW())</formula>
    </cfRule>
  </conditionalFormatting>
  <conditionalFormatting sqref="F165">
    <cfRule type="expression" dxfId="11924" priority="3043">
      <formula>ISEVEN(ROW())</formula>
    </cfRule>
  </conditionalFormatting>
  <conditionalFormatting sqref="B165 D165">
    <cfRule type="expression" dxfId="11923" priority="3044">
      <formula>ISEVEN(ROW())</formula>
    </cfRule>
  </conditionalFormatting>
  <conditionalFormatting sqref="B165 D165 F165">
    <cfRule type="expression" dxfId="11922" priority="3045">
      <formula>ISEVEN(ROW())</formula>
    </cfRule>
  </conditionalFormatting>
  <conditionalFormatting sqref="B165 F165 D165">
    <cfRule type="expression" dxfId="11921" priority="3046">
      <formula>ISEVEN(ROW())</formula>
    </cfRule>
  </conditionalFormatting>
  <conditionalFormatting sqref="F165">
    <cfRule type="expression" dxfId="11920" priority="3047">
      <formula>ISEVEN(ROW())</formula>
    </cfRule>
  </conditionalFormatting>
  <conditionalFormatting sqref="B165 D165">
    <cfRule type="expression" dxfId="11919" priority="3048">
      <formula>ISEVEN(ROW())</formula>
    </cfRule>
  </conditionalFormatting>
  <conditionalFormatting sqref="B165 F165 D165">
    <cfRule type="expression" dxfId="11918" priority="3049">
      <formula>ISEVEN(ROW())</formula>
    </cfRule>
  </conditionalFormatting>
  <conditionalFormatting sqref="F165">
    <cfRule type="expression" dxfId="11917" priority="3050">
      <formula>ISEVEN(ROW())</formula>
    </cfRule>
  </conditionalFormatting>
  <conditionalFormatting sqref="B165 D165">
    <cfRule type="expression" dxfId="11916" priority="3051">
      <formula>ISEVEN(ROW())</formula>
    </cfRule>
  </conditionalFormatting>
  <conditionalFormatting sqref="B165 D165 F165">
    <cfRule type="expression" dxfId="11915" priority="3052">
      <formula>ISEVEN(ROW())</formula>
    </cfRule>
  </conditionalFormatting>
  <conditionalFormatting sqref="B165 F165 D165">
    <cfRule type="expression" dxfId="11914" priority="3053">
      <formula>ISEVEN(ROW())</formula>
    </cfRule>
  </conditionalFormatting>
  <conditionalFormatting sqref="B165 D165 F165">
    <cfRule type="expression" dxfId="11913" priority="3054">
      <formula>ISEVEN(ROW())</formula>
    </cfRule>
  </conditionalFormatting>
  <conditionalFormatting sqref="B165 F165 D165">
    <cfRule type="expression" dxfId="11912" priority="3055">
      <formula>ISEVEN(ROW())</formula>
    </cfRule>
  </conditionalFormatting>
  <conditionalFormatting sqref="F165">
    <cfRule type="expression" dxfId="11911" priority="3056">
      <formula>ISEVEN(ROW())</formula>
    </cfRule>
  </conditionalFormatting>
  <conditionalFormatting sqref="B165 D165">
    <cfRule type="expression" dxfId="11910" priority="3057">
      <formula>ISEVEN(ROW())</formula>
    </cfRule>
  </conditionalFormatting>
  <conditionalFormatting sqref="B165 D165 F165">
    <cfRule type="expression" dxfId="11909" priority="3058">
      <formula>ISEVEN(ROW())</formula>
    </cfRule>
  </conditionalFormatting>
  <conditionalFormatting sqref="F165">
    <cfRule type="expression" dxfId="11908" priority="3059">
      <formula>ISEVEN(ROW())</formula>
    </cfRule>
  </conditionalFormatting>
  <conditionalFormatting sqref="B165 D165">
    <cfRule type="expression" dxfId="11907" priority="3060">
      <formula>ISEVEN(ROW())</formula>
    </cfRule>
  </conditionalFormatting>
  <conditionalFormatting sqref="B165 D165 F165">
    <cfRule type="expression" dxfId="11906" priority="3061">
      <formula>ISEVEN(ROW())</formula>
    </cfRule>
  </conditionalFormatting>
  <conditionalFormatting sqref="B165 F165 D165">
    <cfRule type="expression" dxfId="11905" priority="3062">
      <formula>ISEVEN(ROW())</formula>
    </cfRule>
  </conditionalFormatting>
  <conditionalFormatting sqref="F165">
    <cfRule type="expression" dxfId="11904" priority="3063">
      <formula>ISEVEN(ROW())</formula>
    </cfRule>
  </conditionalFormatting>
  <conditionalFormatting sqref="B165 D165">
    <cfRule type="expression" dxfId="11903" priority="3064">
      <formula>ISEVEN(ROW())</formula>
    </cfRule>
  </conditionalFormatting>
  <conditionalFormatting sqref="B165 F165 D165">
    <cfRule type="expression" dxfId="11902" priority="3065">
      <formula>ISEVEN(ROW())</formula>
    </cfRule>
  </conditionalFormatting>
  <conditionalFormatting sqref="F165">
    <cfRule type="expression" dxfId="11901" priority="3066">
      <formula>ISEVEN(ROW())</formula>
    </cfRule>
  </conditionalFormatting>
  <conditionalFormatting sqref="B165 D165">
    <cfRule type="expression" dxfId="11900" priority="3067">
      <formula>ISEVEN(ROW())</formula>
    </cfRule>
  </conditionalFormatting>
  <conditionalFormatting sqref="B165 D165 F165">
    <cfRule type="expression" dxfId="11899" priority="3068">
      <formula>ISEVEN(ROW())</formula>
    </cfRule>
  </conditionalFormatting>
  <conditionalFormatting sqref="B165 F165 D165">
    <cfRule type="expression" dxfId="11898" priority="3069">
      <formula>ISEVEN(ROW())</formula>
    </cfRule>
  </conditionalFormatting>
  <conditionalFormatting sqref="B165 D165 F165">
    <cfRule type="expression" dxfId="11897" priority="3070">
      <formula>ISEVEN(ROW())</formula>
    </cfRule>
  </conditionalFormatting>
  <conditionalFormatting sqref="B165 F165 D165">
    <cfRule type="expression" dxfId="11896" priority="3071">
      <formula>ISEVEN(ROW())</formula>
    </cfRule>
  </conditionalFormatting>
  <conditionalFormatting sqref="E165">
    <cfRule type="expression" dxfId="11895" priority="3072">
      <formula>ISEVEN(ROW())</formula>
    </cfRule>
  </conditionalFormatting>
  <conditionalFormatting sqref="E165">
    <cfRule type="expression" dxfId="11894" priority="3073">
      <formula>ISEVEN(ROW())</formula>
    </cfRule>
  </conditionalFormatting>
  <conditionalFormatting sqref="E165">
    <cfRule type="expression" dxfId="11893" priority="3074">
      <formula>ISEVEN(ROW())</formula>
    </cfRule>
  </conditionalFormatting>
  <conditionalFormatting sqref="E165">
    <cfRule type="expression" dxfId="11892" priority="3075">
      <formula>ISEVEN(ROW())</formula>
    </cfRule>
  </conditionalFormatting>
  <conditionalFormatting sqref="E165">
    <cfRule type="expression" dxfId="11891" priority="3076">
      <formula>ISEVEN(ROW())</formula>
    </cfRule>
  </conditionalFormatting>
  <conditionalFormatting sqref="E165">
    <cfRule type="expression" dxfId="11890" priority="3077">
      <formula>ISEVEN(ROW())</formula>
    </cfRule>
  </conditionalFormatting>
  <conditionalFormatting sqref="E165">
    <cfRule type="expression" dxfId="11889" priority="3078">
      <formula>ISEVEN(ROW())</formula>
    </cfRule>
  </conditionalFormatting>
  <conditionalFormatting sqref="E165">
    <cfRule type="expression" dxfId="11888" priority="3079">
      <formula>ISEVEN(ROW())</formula>
    </cfRule>
  </conditionalFormatting>
  <conditionalFormatting sqref="E165">
    <cfRule type="expression" dxfId="11887" priority="3080">
      <formula>ISEVEN(ROW())</formula>
    </cfRule>
  </conditionalFormatting>
  <conditionalFormatting sqref="E165">
    <cfRule type="expression" dxfId="11886" priority="3081">
      <formula>ISEVEN(ROW())</formula>
    </cfRule>
  </conditionalFormatting>
  <conditionalFormatting sqref="E165">
    <cfRule type="expression" dxfId="11885" priority="3082">
      <formula>ISEVEN(ROW())</formula>
    </cfRule>
  </conditionalFormatting>
  <conditionalFormatting sqref="E165">
    <cfRule type="expression" dxfId="11884" priority="3083">
      <formula>ISEVEN(ROW())</formula>
    </cfRule>
  </conditionalFormatting>
  <conditionalFormatting sqref="E165">
    <cfRule type="expression" dxfId="11883" priority="3084">
      <formula>ISEVEN(ROW())</formula>
    </cfRule>
  </conditionalFormatting>
  <conditionalFormatting sqref="E165">
    <cfRule type="expression" dxfId="11882" priority="3085">
      <formula>ISEVEN(ROW())</formula>
    </cfRule>
  </conditionalFormatting>
  <conditionalFormatting sqref="E165">
    <cfRule type="expression" dxfId="11881" priority="3086">
      <formula>ISEVEN(ROW())</formula>
    </cfRule>
  </conditionalFormatting>
  <conditionalFormatting sqref="E165">
    <cfRule type="expression" dxfId="11880" priority="3087">
      <formula>ISEVEN(ROW())</formula>
    </cfRule>
  </conditionalFormatting>
  <conditionalFormatting sqref="E165">
    <cfRule type="expression" dxfId="11879" priority="3088">
      <formula>ISEVEN(ROW())</formula>
    </cfRule>
  </conditionalFormatting>
  <conditionalFormatting sqref="E165">
    <cfRule type="expression" dxfId="11878" priority="3089">
      <formula>ISEVEN(ROW())</formula>
    </cfRule>
  </conditionalFormatting>
  <conditionalFormatting sqref="E165">
    <cfRule type="expression" dxfId="11877" priority="3090">
      <formula>ISEVEN(ROW())</formula>
    </cfRule>
  </conditionalFormatting>
  <conditionalFormatting sqref="E165">
    <cfRule type="expression" dxfId="11876" priority="3091">
      <formula>ISEVEN(ROW())</formula>
    </cfRule>
  </conditionalFormatting>
  <conditionalFormatting sqref="E165">
    <cfRule type="expression" dxfId="11875" priority="3092">
      <formula>ISEVEN(ROW())</formula>
    </cfRule>
  </conditionalFormatting>
  <conditionalFormatting sqref="E165">
    <cfRule type="expression" dxfId="11874" priority="3093">
      <formula>ISEVEN(ROW())</formula>
    </cfRule>
  </conditionalFormatting>
  <conditionalFormatting sqref="E165">
    <cfRule type="expression" dxfId="11873" priority="3094">
      <formula>ISEVEN(ROW())</formula>
    </cfRule>
  </conditionalFormatting>
  <conditionalFormatting sqref="E165">
    <cfRule type="expression" dxfId="11872" priority="3095">
      <formula>ISEVEN(ROW())</formula>
    </cfRule>
  </conditionalFormatting>
  <conditionalFormatting sqref="E165">
    <cfRule type="expression" dxfId="11871" priority="3096">
      <formula>ISEVEN(ROW())</formula>
    </cfRule>
  </conditionalFormatting>
  <conditionalFormatting sqref="E165">
    <cfRule type="expression" dxfId="11870" priority="3097">
      <formula>ISEVEN(ROW())</formula>
    </cfRule>
  </conditionalFormatting>
  <conditionalFormatting sqref="E165">
    <cfRule type="expression" dxfId="11869" priority="3098">
      <formula>ISEVEN(ROW())</formula>
    </cfRule>
  </conditionalFormatting>
  <conditionalFormatting sqref="E165">
    <cfRule type="expression" dxfId="11868" priority="3099">
      <formula>ISEVEN(ROW())</formula>
    </cfRule>
  </conditionalFormatting>
  <conditionalFormatting sqref="E165">
    <cfRule type="expression" dxfId="11867" priority="3100">
      <formula>ISEVEN(ROW())</formula>
    </cfRule>
  </conditionalFormatting>
  <conditionalFormatting sqref="E165">
    <cfRule type="expression" dxfId="11866" priority="3101">
      <formula>ISEVEN(ROW())</formula>
    </cfRule>
  </conditionalFormatting>
  <conditionalFormatting sqref="E165">
    <cfRule type="expression" dxfId="11865" priority="3102">
      <formula>ISEVEN(ROW())</formula>
    </cfRule>
  </conditionalFormatting>
  <conditionalFormatting sqref="E165">
    <cfRule type="expression" dxfId="11864" priority="3103">
      <formula>ISEVEN(ROW())</formula>
    </cfRule>
  </conditionalFormatting>
  <conditionalFormatting sqref="B170 D170 F170">
    <cfRule type="expression" dxfId="11863" priority="3104">
      <formula>ISEVEN(ROW())</formula>
    </cfRule>
  </conditionalFormatting>
  <conditionalFormatting sqref="F169">
    <cfRule type="expression" dxfId="11862" priority="3105">
      <formula>ISEVEN(ROW())</formula>
    </cfRule>
  </conditionalFormatting>
  <conditionalFormatting sqref="B169 D169">
    <cfRule type="expression" dxfId="11861" priority="3106">
      <formula>ISEVEN(ROW())</formula>
    </cfRule>
  </conditionalFormatting>
  <conditionalFormatting sqref="B169 D169 F169">
    <cfRule type="expression" dxfId="11860" priority="3107">
      <formula>ISEVEN(ROW())</formula>
    </cfRule>
  </conditionalFormatting>
  <conditionalFormatting sqref="B170 F170 D170">
    <cfRule type="expression" dxfId="11859" priority="3108">
      <formula>ISEVEN(ROW())</formula>
    </cfRule>
  </conditionalFormatting>
  <conditionalFormatting sqref="B170 D170 F170">
    <cfRule type="expression" dxfId="11858" priority="3109">
      <formula>ISEVEN(ROW())</formula>
    </cfRule>
  </conditionalFormatting>
  <conditionalFormatting sqref="F169">
    <cfRule type="expression" dxfId="11857" priority="3110">
      <formula>ISEVEN(ROW())</formula>
    </cfRule>
  </conditionalFormatting>
  <conditionalFormatting sqref="B169 D169">
    <cfRule type="expression" dxfId="11856" priority="3111">
      <formula>ISEVEN(ROW())</formula>
    </cfRule>
  </conditionalFormatting>
  <conditionalFormatting sqref="B169 D169 F169">
    <cfRule type="expression" dxfId="11855" priority="3112">
      <formula>ISEVEN(ROW())</formula>
    </cfRule>
  </conditionalFormatting>
  <conditionalFormatting sqref="B170 F170 D170">
    <cfRule type="expression" dxfId="11854" priority="3113">
      <formula>ISEVEN(ROW())</formula>
    </cfRule>
  </conditionalFormatting>
  <conditionalFormatting sqref="F170">
    <cfRule type="expression" dxfId="11853" priority="3114">
      <formula>ISEVEN(ROW())</formula>
    </cfRule>
  </conditionalFormatting>
  <conditionalFormatting sqref="B170 D170">
    <cfRule type="expression" dxfId="11852" priority="3115">
      <formula>ISEVEN(ROW())</formula>
    </cfRule>
  </conditionalFormatting>
  <conditionalFormatting sqref="B169 F169 D169">
    <cfRule type="expression" dxfId="11851" priority="3116">
      <formula>ISEVEN(ROW())</formula>
    </cfRule>
  </conditionalFormatting>
  <conditionalFormatting sqref="B170 D170 F170">
    <cfRule type="expression" dxfId="11850" priority="3117">
      <formula>ISEVEN(ROW())</formula>
    </cfRule>
  </conditionalFormatting>
  <conditionalFormatting sqref="F169">
    <cfRule type="expression" dxfId="11849" priority="3118">
      <formula>ISEVEN(ROW())</formula>
    </cfRule>
  </conditionalFormatting>
  <conditionalFormatting sqref="B169 D169">
    <cfRule type="expression" dxfId="11848" priority="3119">
      <formula>ISEVEN(ROW())</formula>
    </cfRule>
  </conditionalFormatting>
  <conditionalFormatting sqref="F170">
    <cfRule type="expression" dxfId="11847" priority="3120">
      <formula>ISEVEN(ROW())</formula>
    </cfRule>
  </conditionalFormatting>
  <conditionalFormatting sqref="B170 D170">
    <cfRule type="expression" dxfId="11846" priority="3121">
      <formula>ISEVEN(ROW())</formula>
    </cfRule>
  </conditionalFormatting>
  <conditionalFormatting sqref="B169 F169 D169">
    <cfRule type="expression" dxfId="11845" priority="3122">
      <formula>ISEVEN(ROW())</formula>
    </cfRule>
  </conditionalFormatting>
  <conditionalFormatting sqref="B170 D170 F170">
    <cfRule type="expression" dxfId="11844" priority="3123">
      <formula>ISEVEN(ROW())</formula>
    </cfRule>
  </conditionalFormatting>
  <conditionalFormatting sqref="F169">
    <cfRule type="expression" dxfId="11843" priority="3124">
      <formula>ISEVEN(ROW())</formula>
    </cfRule>
  </conditionalFormatting>
  <conditionalFormatting sqref="B169 D169">
    <cfRule type="expression" dxfId="11842" priority="3125">
      <formula>ISEVEN(ROW())</formula>
    </cfRule>
  </conditionalFormatting>
  <conditionalFormatting sqref="B169 D169 F169">
    <cfRule type="expression" dxfId="11841" priority="3126">
      <formula>ISEVEN(ROW())</formula>
    </cfRule>
  </conditionalFormatting>
  <conditionalFormatting sqref="B170 F170 D170">
    <cfRule type="expression" dxfId="11840" priority="3127">
      <formula>ISEVEN(ROW())</formula>
    </cfRule>
  </conditionalFormatting>
  <conditionalFormatting sqref="F170">
    <cfRule type="expression" dxfId="11839" priority="3128">
      <formula>ISEVEN(ROW())</formula>
    </cfRule>
  </conditionalFormatting>
  <conditionalFormatting sqref="B170 D170">
    <cfRule type="expression" dxfId="11838" priority="3129">
      <formula>ISEVEN(ROW())</formula>
    </cfRule>
  </conditionalFormatting>
  <conditionalFormatting sqref="B169 F169 D169">
    <cfRule type="expression" dxfId="11837" priority="3130">
      <formula>ISEVEN(ROW())</formula>
    </cfRule>
  </conditionalFormatting>
  <conditionalFormatting sqref="B169 D169 F169">
    <cfRule type="expression" dxfId="11836" priority="3131">
      <formula>ISEVEN(ROW())</formula>
    </cfRule>
  </conditionalFormatting>
  <conditionalFormatting sqref="B170 F170 D170">
    <cfRule type="expression" dxfId="11835" priority="3132">
      <formula>ISEVEN(ROW())</formula>
    </cfRule>
  </conditionalFormatting>
  <conditionalFormatting sqref="F170">
    <cfRule type="expression" dxfId="11834" priority="3133">
      <formula>ISEVEN(ROW())</formula>
    </cfRule>
  </conditionalFormatting>
  <conditionalFormatting sqref="B170 D170">
    <cfRule type="expression" dxfId="11833" priority="3134">
      <formula>ISEVEN(ROW())</formula>
    </cfRule>
  </conditionalFormatting>
  <conditionalFormatting sqref="B169 F169 D169">
    <cfRule type="expression" dxfId="11832" priority="3135">
      <formula>ISEVEN(ROW())</formula>
    </cfRule>
  </conditionalFormatting>
  <conditionalFormatting sqref="B170 D170 F170">
    <cfRule type="expression" dxfId="11831" priority="3136">
      <formula>ISEVEN(ROW())</formula>
    </cfRule>
  </conditionalFormatting>
  <conditionalFormatting sqref="F169">
    <cfRule type="expression" dxfId="11830" priority="3137">
      <formula>ISEVEN(ROW())</formula>
    </cfRule>
  </conditionalFormatting>
  <conditionalFormatting sqref="B169 D169">
    <cfRule type="expression" dxfId="11829" priority="3138">
      <formula>ISEVEN(ROW())</formula>
    </cfRule>
  </conditionalFormatting>
  <conditionalFormatting sqref="B169 D169 F169">
    <cfRule type="expression" dxfId="11828" priority="3139">
      <formula>ISEVEN(ROW())</formula>
    </cfRule>
  </conditionalFormatting>
  <conditionalFormatting sqref="B170 F170 D170">
    <cfRule type="expression" dxfId="11827" priority="3140">
      <formula>ISEVEN(ROW())</formula>
    </cfRule>
  </conditionalFormatting>
  <conditionalFormatting sqref="B170 D170 F170">
    <cfRule type="expression" dxfId="11826" priority="3141">
      <formula>ISEVEN(ROW())</formula>
    </cfRule>
  </conditionalFormatting>
  <conditionalFormatting sqref="F169">
    <cfRule type="expression" dxfId="11825" priority="3142">
      <formula>ISEVEN(ROW())</formula>
    </cfRule>
  </conditionalFormatting>
  <conditionalFormatting sqref="B169 D169">
    <cfRule type="expression" dxfId="11824" priority="3143">
      <formula>ISEVEN(ROW())</formula>
    </cfRule>
  </conditionalFormatting>
  <conditionalFormatting sqref="B169 D169 F169">
    <cfRule type="expression" dxfId="11823" priority="3144">
      <formula>ISEVEN(ROW())</formula>
    </cfRule>
  </conditionalFormatting>
  <conditionalFormatting sqref="B170 F170 D170">
    <cfRule type="expression" dxfId="11822" priority="3145">
      <formula>ISEVEN(ROW())</formula>
    </cfRule>
  </conditionalFormatting>
  <conditionalFormatting sqref="F170">
    <cfRule type="expression" dxfId="11821" priority="3146">
      <formula>ISEVEN(ROW())</formula>
    </cfRule>
  </conditionalFormatting>
  <conditionalFormatting sqref="B170 D170">
    <cfRule type="expression" dxfId="11820" priority="3147">
      <formula>ISEVEN(ROW())</formula>
    </cfRule>
  </conditionalFormatting>
  <conditionalFormatting sqref="B169 F169 D169">
    <cfRule type="expression" dxfId="11819" priority="3148">
      <formula>ISEVEN(ROW())</formula>
    </cfRule>
  </conditionalFormatting>
  <conditionalFormatting sqref="B170 D170 F170">
    <cfRule type="expression" dxfId="11818" priority="3149">
      <formula>ISEVEN(ROW())</formula>
    </cfRule>
  </conditionalFormatting>
  <conditionalFormatting sqref="F169">
    <cfRule type="expression" dxfId="11817" priority="3150">
      <formula>ISEVEN(ROW())</formula>
    </cfRule>
  </conditionalFormatting>
  <conditionalFormatting sqref="B169 D169">
    <cfRule type="expression" dxfId="11816" priority="3151">
      <formula>ISEVEN(ROW())</formula>
    </cfRule>
  </conditionalFormatting>
  <conditionalFormatting sqref="F170">
    <cfRule type="expression" dxfId="11815" priority="3152">
      <formula>ISEVEN(ROW())</formula>
    </cfRule>
  </conditionalFormatting>
  <conditionalFormatting sqref="B170 D170">
    <cfRule type="expression" dxfId="11814" priority="3153">
      <formula>ISEVEN(ROW())</formula>
    </cfRule>
  </conditionalFormatting>
  <conditionalFormatting sqref="B169 F169 D169">
    <cfRule type="expression" dxfId="11813" priority="3154">
      <formula>ISEVEN(ROW())</formula>
    </cfRule>
  </conditionalFormatting>
  <conditionalFormatting sqref="B170 D170 F170">
    <cfRule type="expression" dxfId="11812" priority="3155">
      <formula>ISEVEN(ROW())</formula>
    </cfRule>
  </conditionalFormatting>
  <conditionalFormatting sqref="F169">
    <cfRule type="expression" dxfId="11811" priority="3156">
      <formula>ISEVEN(ROW())</formula>
    </cfRule>
  </conditionalFormatting>
  <conditionalFormatting sqref="B169 D169">
    <cfRule type="expression" dxfId="11810" priority="3157">
      <formula>ISEVEN(ROW())</formula>
    </cfRule>
  </conditionalFormatting>
  <conditionalFormatting sqref="F170">
    <cfRule type="expression" dxfId="11809" priority="3158">
      <formula>ISEVEN(ROW())</formula>
    </cfRule>
  </conditionalFormatting>
  <conditionalFormatting sqref="D170">
    <cfRule type="expression" dxfId="11808" priority="3159">
      <formula>ISEVEN(ROW())</formula>
    </cfRule>
  </conditionalFormatting>
  <conditionalFormatting sqref="B170">
    <cfRule type="expression" dxfId="11807" priority="3160">
      <formula>ISEVEN(ROW())</formula>
    </cfRule>
  </conditionalFormatting>
  <conditionalFormatting sqref="B169 D169 F169">
    <cfRule type="expression" dxfId="11806" priority="3161">
      <formula>ISEVEN(ROW())</formula>
    </cfRule>
  </conditionalFormatting>
  <conditionalFormatting sqref="B170 F170 D170">
    <cfRule type="expression" dxfId="11805" priority="3162">
      <formula>ISEVEN(ROW())</formula>
    </cfRule>
  </conditionalFormatting>
  <conditionalFormatting sqref="F170">
    <cfRule type="expression" dxfId="11804" priority="3163">
      <formula>ISEVEN(ROW())</formula>
    </cfRule>
  </conditionalFormatting>
  <conditionalFormatting sqref="B170 D170">
    <cfRule type="expression" dxfId="11803" priority="3164">
      <formula>ISEVEN(ROW())</formula>
    </cfRule>
  </conditionalFormatting>
  <conditionalFormatting sqref="B169 F169 D169">
    <cfRule type="expression" dxfId="11802" priority="3165">
      <formula>ISEVEN(ROW())</formula>
    </cfRule>
  </conditionalFormatting>
  <conditionalFormatting sqref="B169 D169 F169">
    <cfRule type="expression" dxfId="11801" priority="3166">
      <formula>ISEVEN(ROW())</formula>
    </cfRule>
  </conditionalFormatting>
  <conditionalFormatting sqref="B170 F170 D170">
    <cfRule type="expression" dxfId="11800" priority="3167">
      <formula>ISEVEN(ROW())</formula>
    </cfRule>
  </conditionalFormatting>
  <conditionalFormatting sqref="F170">
    <cfRule type="expression" dxfId="11799" priority="3168">
      <formula>ISEVEN(ROW())</formula>
    </cfRule>
  </conditionalFormatting>
  <conditionalFormatting sqref="B170 D170">
    <cfRule type="expression" dxfId="11798" priority="3169">
      <formula>ISEVEN(ROW())</formula>
    </cfRule>
  </conditionalFormatting>
  <conditionalFormatting sqref="B169 F169 D169">
    <cfRule type="expression" dxfId="11797" priority="3170">
      <formula>ISEVEN(ROW())</formula>
    </cfRule>
  </conditionalFormatting>
  <conditionalFormatting sqref="F169">
    <cfRule type="expression" dxfId="11796" priority="3171">
      <formula>ISEVEN(ROW())</formula>
    </cfRule>
  </conditionalFormatting>
  <conditionalFormatting sqref="B169 D169">
    <cfRule type="expression" dxfId="11795" priority="3172">
      <formula>ISEVEN(ROW())</formula>
    </cfRule>
  </conditionalFormatting>
  <conditionalFormatting sqref="B169 D169 F169">
    <cfRule type="expression" dxfId="11794" priority="3173">
      <formula>ISEVEN(ROW())</formula>
    </cfRule>
  </conditionalFormatting>
  <conditionalFormatting sqref="F169">
    <cfRule type="expression" dxfId="11793" priority="3174">
      <formula>ISEVEN(ROW())</formula>
    </cfRule>
  </conditionalFormatting>
  <conditionalFormatting sqref="B169 D169">
    <cfRule type="expression" dxfId="11792" priority="3175">
      <formula>ISEVEN(ROW())</formula>
    </cfRule>
  </conditionalFormatting>
  <conditionalFormatting sqref="B169 D169 F169">
    <cfRule type="expression" dxfId="11791" priority="3176">
      <formula>ISEVEN(ROW())</formula>
    </cfRule>
  </conditionalFormatting>
  <conditionalFormatting sqref="F170">
    <cfRule type="expression" dxfId="11790" priority="3177">
      <formula>ISEVEN(ROW())</formula>
    </cfRule>
  </conditionalFormatting>
  <conditionalFormatting sqref="B170 D170">
    <cfRule type="expression" dxfId="11789" priority="3178">
      <formula>ISEVEN(ROW())</formula>
    </cfRule>
  </conditionalFormatting>
  <conditionalFormatting sqref="B169 F169 D169">
    <cfRule type="expression" dxfId="11788" priority="3179">
      <formula>ISEVEN(ROW())</formula>
    </cfRule>
  </conditionalFormatting>
  <conditionalFormatting sqref="B170 D170 F170">
    <cfRule type="expression" dxfId="11787" priority="3180">
      <formula>ISEVEN(ROW())</formula>
    </cfRule>
  </conditionalFormatting>
  <conditionalFormatting sqref="F169">
    <cfRule type="expression" dxfId="11786" priority="3181">
      <formula>ISEVEN(ROW())</formula>
    </cfRule>
  </conditionalFormatting>
  <conditionalFormatting sqref="B169 D169">
    <cfRule type="expression" dxfId="11785" priority="3182">
      <formula>ISEVEN(ROW())</formula>
    </cfRule>
  </conditionalFormatting>
  <conditionalFormatting sqref="F170">
    <cfRule type="expression" dxfId="11784" priority="3183">
      <formula>ISEVEN(ROW())</formula>
    </cfRule>
  </conditionalFormatting>
  <conditionalFormatting sqref="B170 D170">
    <cfRule type="expression" dxfId="11783" priority="3184">
      <formula>ISEVEN(ROW())</formula>
    </cfRule>
  </conditionalFormatting>
  <conditionalFormatting sqref="B169 F169 D169">
    <cfRule type="expression" dxfId="11782" priority="3185">
      <formula>ISEVEN(ROW())</formula>
    </cfRule>
  </conditionalFormatting>
  <conditionalFormatting sqref="B170 D170 F170">
    <cfRule type="expression" dxfId="11781" priority="3186">
      <formula>ISEVEN(ROW())</formula>
    </cfRule>
  </conditionalFormatting>
  <conditionalFormatting sqref="F169">
    <cfRule type="expression" dxfId="11780" priority="3187">
      <formula>ISEVEN(ROW())</formula>
    </cfRule>
  </conditionalFormatting>
  <conditionalFormatting sqref="B169 D169">
    <cfRule type="expression" dxfId="11779" priority="3188">
      <formula>ISEVEN(ROW())</formula>
    </cfRule>
  </conditionalFormatting>
  <conditionalFormatting sqref="E170">
    <cfRule type="expression" dxfId="11778" priority="3189">
      <formula>ISEVEN(ROW())</formula>
    </cfRule>
  </conditionalFormatting>
  <conditionalFormatting sqref="E169">
    <cfRule type="expression" dxfId="11777" priority="3190">
      <formula>ISEVEN(ROW())</formula>
    </cfRule>
  </conditionalFormatting>
  <conditionalFormatting sqref="E169">
    <cfRule type="expression" dxfId="11776" priority="3191">
      <formula>ISEVEN(ROW())</formula>
    </cfRule>
  </conditionalFormatting>
  <conditionalFormatting sqref="E170">
    <cfRule type="expression" dxfId="11775" priority="3192">
      <formula>ISEVEN(ROW())</formula>
    </cfRule>
  </conditionalFormatting>
  <conditionalFormatting sqref="E170">
    <cfRule type="expression" dxfId="11774" priority="3193">
      <formula>ISEVEN(ROW())</formula>
    </cfRule>
  </conditionalFormatting>
  <conditionalFormatting sqref="E169">
    <cfRule type="expression" dxfId="11773" priority="3194">
      <formula>ISEVEN(ROW())</formula>
    </cfRule>
  </conditionalFormatting>
  <conditionalFormatting sqref="E169">
    <cfRule type="expression" dxfId="11772" priority="3195">
      <formula>ISEVEN(ROW())</formula>
    </cfRule>
  </conditionalFormatting>
  <conditionalFormatting sqref="E170">
    <cfRule type="expression" dxfId="11771" priority="3196">
      <formula>ISEVEN(ROW())</formula>
    </cfRule>
  </conditionalFormatting>
  <conditionalFormatting sqref="E170">
    <cfRule type="expression" dxfId="11770" priority="3197">
      <formula>ISEVEN(ROW())</formula>
    </cfRule>
  </conditionalFormatting>
  <conditionalFormatting sqref="E169">
    <cfRule type="expression" dxfId="11769" priority="3198">
      <formula>ISEVEN(ROW())</formula>
    </cfRule>
  </conditionalFormatting>
  <conditionalFormatting sqref="E170">
    <cfRule type="expression" dxfId="11768" priority="3199">
      <formula>ISEVEN(ROW())</formula>
    </cfRule>
  </conditionalFormatting>
  <conditionalFormatting sqref="E169">
    <cfRule type="expression" dxfId="11767" priority="3200">
      <formula>ISEVEN(ROW())</formula>
    </cfRule>
  </conditionalFormatting>
  <conditionalFormatting sqref="E170">
    <cfRule type="expression" dxfId="11766" priority="3201">
      <formula>ISEVEN(ROW())</formula>
    </cfRule>
  </conditionalFormatting>
  <conditionalFormatting sqref="E169">
    <cfRule type="expression" dxfId="11765" priority="3202">
      <formula>ISEVEN(ROW())</formula>
    </cfRule>
  </conditionalFormatting>
  <conditionalFormatting sqref="E170">
    <cfRule type="expression" dxfId="11764" priority="3203">
      <formula>ISEVEN(ROW())</formula>
    </cfRule>
  </conditionalFormatting>
  <conditionalFormatting sqref="E169">
    <cfRule type="expression" dxfId="11763" priority="3204">
      <formula>ISEVEN(ROW())</formula>
    </cfRule>
  </conditionalFormatting>
  <conditionalFormatting sqref="E169">
    <cfRule type="expression" dxfId="11762" priority="3205">
      <formula>ISEVEN(ROW())</formula>
    </cfRule>
  </conditionalFormatting>
  <conditionalFormatting sqref="E170">
    <cfRule type="expression" dxfId="11761" priority="3206">
      <formula>ISEVEN(ROW())</formula>
    </cfRule>
  </conditionalFormatting>
  <conditionalFormatting sqref="E170">
    <cfRule type="expression" dxfId="11760" priority="3207">
      <formula>ISEVEN(ROW())</formula>
    </cfRule>
  </conditionalFormatting>
  <conditionalFormatting sqref="E169">
    <cfRule type="expression" dxfId="11759" priority="3208">
      <formula>ISEVEN(ROW())</formula>
    </cfRule>
  </conditionalFormatting>
  <conditionalFormatting sqref="E169">
    <cfRule type="expression" dxfId="11758" priority="3209">
      <formula>ISEVEN(ROW())</formula>
    </cfRule>
  </conditionalFormatting>
  <conditionalFormatting sqref="E170">
    <cfRule type="expression" dxfId="11757" priority="3210">
      <formula>ISEVEN(ROW())</formula>
    </cfRule>
  </conditionalFormatting>
  <conditionalFormatting sqref="E170">
    <cfRule type="expression" dxfId="11756" priority="3211">
      <formula>ISEVEN(ROW())</formula>
    </cfRule>
  </conditionalFormatting>
  <conditionalFormatting sqref="E169">
    <cfRule type="expression" dxfId="11755" priority="3212">
      <formula>ISEVEN(ROW())</formula>
    </cfRule>
  </conditionalFormatting>
  <conditionalFormatting sqref="E170">
    <cfRule type="expression" dxfId="11754" priority="3213">
      <formula>ISEVEN(ROW())</formula>
    </cfRule>
  </conditionalFormatting>
  <conditionalFormatting sqref="E169">
    <cfRule type="expression" dxfId="11753" priority="3214">
      <formula>ISEVEN(ROW())</formula>
    </cfRule>
  </conditionalFormatting>
  <conditionalFormatting sqref="E169">
    <cfRule type="expression" dxfId="11752" priority="3215">
      <formula>ISEVEN(ROW())</formula>
    </cfRule>
  </conditionalFormatting>
  <conditionalFormatting sqref="E170">
    <cfRule type="expression" dxfId="11751" priority="3216">
      <formula>ISEVEN(ROW())</formula>
    </cfRule>
  </conditionalFormatting>
  <conditionalFormatting sqref="E170">
    <cfRule type="expression" dxfId="11750" priority="3217">
      <formula>ISEVEN(ROW())</formula>
    </cfRule>
  </conditionalFormatting>
  <conditionalFormatting sqref="E169">
    <cfRule type="expression" dxfId="11749" priority="3218">
      <formula>ISEVEN(ROW())</formula>
    </cfRule>
  </conditionalFormatting>
  <conditionalFormatting sqref="E169">
    <cfRule type="expression" dxfId="11748" priority="3219">
      <formula>ISEVEN(ROW())</formula>
    </cfRule>
  </conditionalFormatting>
  <conditionalFormatting sqref="E170">
    <cfRule type="expression" dxfId="11747" priority="3220">
      <formula>ISEVEN(ROW())</formula>
    </cfRule>
  </conditionalFormatting>
  <conditionalFormatting sqref="E170">
    <cfRule type="expression" dxfId="11746" priority="3221">
      <formula>ISEVEN(ROW())</formula>
    </cfRule>
  </conditionalFormatting>
  <conditionalFormatting sqref="E169">
    <cfRule type="expression" dxfId="11745" priority="3222">
      <formula>ISEVEN(ROW())</formula>
    </cfRule>
  </conditionalFormatting>
  <conditionalFormatting sqref="E170">
    <cfRule type="expression" dxfId="11744" priority="3223">
      <formula>ISEVEN(ROW())</formula>
    </cfRule>
  </conditionalFormatting>
  <conditionalFormatting sqref="E169">
    <cfRule type="expression" dxfId="11743" priority="3224">
      <formula>ISEVEN(ROW())</formula>
    </cfRule>
  </conditionalFormatting>
  <conditionalFormatting sqref="E170">
    <cfRule type="expression" dxfId="11742" priority="3225">
      <formula>ISEVEN(ROW())</formula>
    </cfRule>
  </conditionalFormatting>
  <conditionalFormatting sqref="E169">
    <cfRule type="expression" dxfId="11741" priority="3226">
      <formula>ISEVEN(ROW())</formula>
    </cfRule>
  </conditionalFormatting>
  <conditionalFormatting sqref="E170">
    <cfRule type="expression" dxfId="11740" priority="3227">
      <formula>ISEVEN(ROW())</formula>
    </cfRule>
  </conditionalFormatting>
  <conditionalFormatting sqref="E169">
    <cfRule type="expression" dxfId="11739" priority="3228">
      <formula>ISEVEN(ROW())</formula>
    </cfRule>
  </conditionalFormatting>
  <conditionalFormatting sqref="E170">
    <cfRule type="expression" dxfId="11738" priority="3229">
      <formula>ISEVEN(ROW())</formula>
    </cfRule>
  </conditionalFormatting>
  <conditionalFormatting sqref="E169">
    <cfRule type="expression" dxfId="11737" priority="3230">
      <formula>ISEVEN(ROW())</formula>
    </cfRule>
  </conditionalFormatting>
  <conditionalFormatting sqref="E170">
    <cfRule type="expression" dxfId="11736" priority="3231">
      <formula>ISEVEN(ROW())</formula>
    </cfRule>
  </conditionalFormatting>
  <conditionalFormatting sqref="E170">
    <cfRule type="expression" dxfId="11735" priority="3232">
      <formula>ISEVEN(ROW())</formula>
    </cfRule>
  </conditionalFormatting>
  <conditionalFormatting sqref="E169">
    <cfRule type="expression" dxfId="11734" priority="3233">
      <formula>ISEVEN(ROW())</formula>
    </cfRule>
  </conditionalFormatting>
  <conditionalFormatting sqref="E169">
    <cfRule type="expression" dxfId="11733" priority="3234">
      <formula>ISEVEN(ROW())</formula>
    </cfRule>
  </conditionalFormatting>
  <conditionalFormatting sqref="E170">
    <cfRule type="expression" dxfId="11732" priority="3235">
      <formula>ISEVEN(ROW())</formula>
    </cfRule>
  </conditionalFormatting>
  <conditionalFormatting sqref="E170">
    <cfRule type="expression" dxfId="11731" priority="3236">
      <formula>ISEVEN(ROW())</formula>
    </cfRule>
  </conditionalFormatting>
  <conditionalFormatting sqref="E169">
    <cfRule type="expression" dxfId="11730" priority="3237">
      <formula>ISEVEN(ROW())</formula>
    </cfRule>
  </conditionalFormatting>
  <conditionalFormatting sqref="E169">
    <cfRule type="expression" dxfId="11729" priority="3238">
      <formula>ISEVEN(ROW())</formula>
    </cfRule>
  </conditionalFormatting>
  <conditionalFormatting sqref="E169">
    <cfRule type="expression" dxfId="11728" priority="3239">
      <formula>ISEVEN(ROW())</formula>
    </cfRule>
  </conditionalFormatting>
  <conditionalFormatting sqref="E169">
    <cfRule type="expression" dxfId="11727" priority="3240">
      <formula>ISEVEN(ROW())</formula>
    </cfRule>
  </conditionalFormatting>
  <conditionalFormatting sqref="E169">
    <cfRule type="expression" dxfId="11726" priority="3241">
      <formula>ISEVEN(ROW())</formula>
    </cfRule>
  </conditionalFormatting>
  <conditionalFormatting sqref="E170">
    <cfRule type="expression" dxfId="11725" priority="3242">
      <formula>ISEVEN(ROW())</formula>
    </cfRule>
  </conditionalFormatting>
  <conditionalFormatting sqref="E169">
    <cfRule type="expression" dxfId="11724" priority="3243">
      <formula>ISEVEN(ROW())</formula>
    </cfRule>
  </conditionalFormatting>
  <conditionalFormatting sqref="E170">
    <cfRule type="expression" dxfId="11723" priority="3244">
      <formula>ISEVEN(ROW())</formula>
    </cfRule>
  </conditionalFormatting>
  <conditionalFormatting sqref="E169">
    <cfRule type="expression" dxfId="11722" priority="3245">
      <formula>ISEVEN(ROW())</formula>
    </cfRule>
  </conditionalFormatting>
  <conditionalFormatting sqref="E170">
    <cfRule type="expression" dxfId="11721" priority="3246">
      <formula>ISEVEN(ROW())</formula>
    </cfRule>
  </conditionalFormatting>
  <conditionalFormatting sqref="E169">
    <cfRule type="expression" dxfId="11720" priority="3247">
      <formula>ISEVEN(ROW())</formula>
    </cfRule>
  </conditionalFormatting>
  <conditionalFormatting sqref="E170">
    <cfRule type="expression" dxfId="11719" priority="3248">
      <formula>ISEVEN(ROW())</formula>
    </cfRule>
  </conditionalFormatting>
  <conditionalFormatting sqref="E169">
    <cfRule type="expression" dxfId="11718" priority="3249">
      <formula>ISEVEN(ROW())</formula>
    </cfRule>
  </conditionalFormatting>
  <conditionalFormatting sqref="B168 F168 D168">
    <cfRule type="expression" dxfId="11717" priority="3250">
      <formula>ISEVEN(ROW())</formula>
    </cfRule>
  </conditionalFormatting>
  <conditionalFormatting sqref="F168">
    <cfRule type="expression" dxfId="11716" priority="3251">
      <formula>ISEVEN(ROW())</formula>
    </cfRule>
  </conditionalFormatting>
  <conditionalFormatting sqref="B168 D168">
    <cfRule type="expression" dxfId="11715" priority="3252">
      <formula>ISEVEN(ROW())</formula>
    </cfRule>
  </conditionalFormatting>
  <conditionalFormatting sqref="B168 D168 F168">
    <cfRule type="expression" dxfId="11714" priority="3253">
      <formula>ISEVEN(ROW())</formula>
    </cfRule>
  </conditionalFormatting>
  <conditionalFormatting sqref="B168 F168 D168">
    <cfRule type="expression" dxfId="11713" priority="3254">
      <formula>ISEVEN(ROW())</formula>
    </cfRule>
  </conditionalFormatting>
  <conditionalFormatting sqref="F168">
    <cfRule type="expression" dxfId="11712" priority="3255">
      <formula>ISEVEN(ROW())</formula>
    </cfRule>
  </conditionalFormatting>
  <conditionalFormatting sqref="B168 D168">
    <cfRule type="expression" dxfId="11711" priority="3256">
      <formula>ISEVEN(ROW())</formula>
    </cfRule>
  </conditionalFormatting>
  <conditionalFormatting sqref="B168 D168 F168">
    <cfRule type="expression" dxfId="11710" priority="3257">
      <formula>ISEVEN(ROW())</formula>
    </cfRule>
  </conditionalFormatting>
  <conditionalFormatting sqref="B168 F168 D168">
    <cfRule type="expression" dxfId="11709" priority="3258">
      <formula>ISEVEN(ROW())</formula>
    </cfRule>
  </conditionalFormatting>
  <conditionalFormatting sqref="F168">
    <cfRule type="expression" dxfId="11708" priority="3259">
      <formula>ISEVEN(ROW())</formula>
    </cfRule>
  </conditionalFormatting>
  <conditionalFormatting sqref="B168 D168">
    <cfRule type="expression" dxfId="11707" priority="3260">
      <formula>ISEVEN(ROW())</formula>
    </cfRule>
  </conditionalFormatting>
  <conditionalFormatting sqref="B168 D168 F168">
    <cfRule type="expression" dxfId="11706" priority="3261">
      <formula>ISEVEN(ROW())</formula>
    </cfRule>
  </conditionalFormatting>
  <conditionalFormatting sqref="B168 F168 D168">
    <cfRule type="expression" dxfId="11705" priority="3262">
      <formula>ISEVEN(ROW())</formula>
    </cfRule>
  </conditionalFormatting>
  <conditionalFormatting sqref="B168 D168 F168">
    <cfRule type="expression" dxfId="11704" priority="3263">
      <formula>ISEVEN(ROW())</formula>
    </cfRule>
  </conditionalFormatting>
  <conditionalFormatting sqref="B168 F168 D168">
    <cfRule type="expression" dxfId="11703" priority="3264">
      <formula>ISEVEN(ROW())</formula>
    </cfRule>
  </conditionalFormatting>
  <conditionalFormatting sqref="F168">
    <cfRule type="expression" dxfId="11702" priority="3265">
      <formula>ISEVEN(ROW())</formula>
    </cfRule>
  </conditionalFormatting>
  <conditionalFormatting sqref="B168 D168">
    <cfRule type="expression" dxfId="11701" priority="3266">
      <formula>ISEVEN(ROW())</formula>
    </cfRule>
  </conditionalFormatting>
  <conditionalFormatting sqref="B168 D168 F168">
    <cfRule type="expression" dxfId="11700" priority="3267">
      <formula>ISEVEN(ROW())</formula>
    </cfRule>
  </conditionalFormatting>
  <conditionalFormatting sqref="F168">
    <cfRule type="expression" dxfId="11699" priority="3268">
      <formula>ISEVEN(ROW())</formula>
    </cfRule>
  </conditionalFormatting>
  <conditionalFormatting sqref="B168 D168">
    <cfRule type="expression" dxfId="11698" priority="3269">
      <formula>ISEVEN(ROW())</formula>
    </cfRule>
  </conditionalFormatting>
  <conditionalFormatting sqref="B168 D168 F168">
    <cfRule type="expression" dxfId="11697" priority="3270">
      <formula>ISEVEN(ROW())</formula>
    </cfRule>
  </conditionalFormatting>
  <conditionalFormatting sqref="B168 F168 D168">
    <cfRule type="expression" dxfId="11696" priority="3271">
      <formula>ISEVEN(ROW())</formula>
    </cfRule>
  </conditionalFormatting>
  <conditionalFormatting sqref="F168">
    <cfRule type="expression" dxfId="11695" priority="3272">
      <formula>ISEVEN(ROW())</formula>
    </cfRule>
  </conditionalFormatting>
  <conditionalFormatting sqref="B168 D168">
    <cfRule type="expression" dxfId="11694" priority="3273">
      <formula>ISEVEN(ROW())</formula>
    </cfRule>
  </conditionalFormatting>
  <conditionalFormatting sqref="B168 F168 D168">
    <cfRule type="expression" dxfId="11693" priority="3274">
      <formula>ISEVEN(ROW())</formula>
    </cfRule>
  </conditionalFormatting>
  <conditionalFormatting sqref="F168">
    <cfRule type="expression" dxfId="11692" priority="3275">
      <formula>ISEVEN(ROW())</formula>
    </cfRule>
  </conditionalFormatting>
  <conditionalFormatting sqref="B168 D168">
    <cfRule type="expression" dxfId="11691" priority="3276">
      <formula>ISEVEN(ROW())</formula>
    </cfRule>
  </conditionalFormatting>
  <conditionalFormatting sqref="B168 D168 F168">
    <cfRule type="expression" dxfId="11690" priority="3277">
      <formula>ISEVEN(ROW())</formula>
    </cfRule>
  </conditionalFormatting>
  <conditionalFormatting sqref="B168 F168 D168">
    <cfRule type="expression" dxfId="11689" priority="3278">
      <formula>ISEVEN(ROW())</formula>
    </cfRule>
  </conditionalFormatting>
  <conditionalFormatting sqref="B168 D168 F168">
    <cfRule type="expression" dxfId="11688" priority="3279">
      <formula>ISEVEN(ROW())</formula>
    </cfRule>
  </conditionalFormatting>
  <conditionalFormatting sqref="B168 F168 D168">
    <cfRule type="expression" dxfId="11687" priority="3280">
      <formula>ISEVEN(ROW())</formula>
    </cfRule>
  </conditionalFormatting>
  <conditionalFormatting sqref="E168">
    <cfRule type="expression" dxfId="11686" priority="3281">
      <formula>ISEVEN(ROW())</formula>
    </cfRule>
  </conditionalFormatting>
  <conditionalFormatting sqref="E168">
    <cfRule type="expression" dxfId="11685" priority="3282">
      <formula>ISEVEN(ROW())</formula>
    </cfRule>
  </conditionalFormatting>
  <conditionalFormatting sqref="E168">
    <cfRule type="expression" dxfId="11684" priority="3283">
      <formula>ISEVEN(ROW())</formula>
    </cfRule>
  </conditionalFormatting>
  <conditionalFormatting sqref="E168">
    <cfRule type="expression" dxfId="11683" priority="3284">
      <formula>ISEVEN(ROW())</formula>
    </cfRule>
  </conditionalFormatting>
  <conditionalFormatting sqref="E168">
    <cfRule type="expression" dxfId="11682" priority="3285">
      <formula>ISEVEN(ROW())</formula>
    </cfRule>
  </conditionalFormatting>
  <conditionalFormatting sqref="E168">
    <cfRule type="expression" dxfId="11681" priority="3286">
      <formula>ISEVEN(ROW())</formula>
    </cfRule>
  </conditionalFormatting>
  <conditionalFormatting sqref="E168">
    <cfRule type="expression" dxfId="11680" priority="3287">
      <formula>ISEVEN(ROW())</formula>
    </cfRule>
  </conditionalFormatting>
  <conditionalFormatting sqref="E168">
    <cfRule type="expression" dxfId="11679" priority="3288">
      <formula>ISEVEN(ROW())</formula>
    </cfRule>
  </conditionalFormatting>
  <conditionalFormatting sqref="E168">
    <cfRule type="expression" dxfId="11678" priority="3289">
      <formula>ISEVEN(ROW())</formula>
    </cfRule>
  </conditionalFormatting>
  <conditionalFormatting sqref="E168">
    <cfRule type="expression" dxfId="11677" priority="3290">
      <formula>ISEVEN(ROW())</formula>
    </cfRule>
  </conditionalFormatting>
  <conditionalFormatting sqref="E168">
    <cfRule type="expression" dxfId="11676" priority="3291">
      <formula>ISEVEN(ROW())</formula>
    </cfRule>
  </conditionalFormatting>
  <conditionalFormatting sqref="E168">
    <cfRule type="expression" dxfId="11675" priority="3292">
      <formula>ISEVEN(ROW())</formula>
    </cfRule>
  </conditionalFormatting>
  <conditionalFormatting sqref="E168">
    <cfRule type="expression" dxfId="11674" priority="3293">
      <formula>ISEVEN(ROW())</formula>
    </cfRule>
  </conditionalFormatting>
  <conditionalFormatting sqref="E168">
    <cfRule type="expression" dxfId="11673" priority="3294">
      <formula>ISEVEN(ROW())</formula>
    </cfRule>
  </conditionalFormatting>
  <conditionalFormatting sqref="E168">
    <cfRule type="expression" dxfId="11672" priority="3295">
      <formula>ISEVEN(ROW())</formula>
    </cfRule>
  </conditionalFormatting>
  <conditionalFormatting sqref="E168">
    <cfRule type="expression" dxfId="11671" priority="3296">
      <formula>ISEVEN(ROW())</formula>
    </cfRule>
  </conditionalFormatting>
  <conditionalFormatting sqref="E168">
    <cfRule type="expression" dxfId="11670" priority="3297">
      <formula>ISEVEN(ROW())</formula>
    </cfRule>
  </conditionalFormatting>
  <conditionalFormatting sqref="E168">
    <cfRule type="expression" dxfId="11669" priority="3298">
      <formula>ISEVEN(ROW())</formula>
    </cfRule>
  </conditionalFormatting>
  <conditionalFormatting sqref="E168">
    <cfRule type="expression" dxfId="11668" priority="3299">
      <formula>ISEVEN(ROW())</formula>
    </cfRule>
  </conditionalFormatting>
  <conditionalFormatting sqref="E168">
    <cfRule type="expression" dxfId="11667" priority="3300">
      <formula>ISEVEN(ROW())</formula>
    </cfRule>
  </conditionalFormatting>
  <conditionalFormatting sqref="E168">
    <cfRule type="expression" dxfId="11666" priority="3301">
      <formula>ISEVEN(ROW())</formula>
    </cfRule>
  </conditionalFormatting>
  <conditionalFormatting sqref="E168">
    <cfRule type="expression" dxfId="11665" priority="3302">
      <formula>ISEVEN(ROW())</formula>
    </cfRule>
  </conditionalFormatting>
  <conditionalFormatting sqref="E168">
    <cfRule type="expression" dxfId="11664" priority="3303">
      <formula>ISEVEN(ROW())</formula>
    </cfRule>
  </conditionalFormatting>
  <conditionalFormatting sqref="E168">
    <cfRule type="expression" dxfId="11663" priority="3304">
      <formula>ISEVEN(ROW())</formula>
    </cfRule>
  </conditionalFormatting>
  <conditionalFormatting sqref="B168 F168 D168">
    <cfRule type="expression" dxfId="11662" priority="3305">
      <formula>ISEVEN(ROW())</formula>
    </cfRule>
  </conditionalFormatting>
  <conditionalFormatting sqref="F168">
    <cfRule type="expression" dxfId="11661" priority="3306">
      <formula>ISEVEN(ROW())</formula>
    </cfRule>
  </conditionalFormatting>
  <conditionalFormatting sqref="B168 D168">
    <cfRule type="expression" dxfId="11660" priority="3307">
      <formula>ISEVEN(ROW())</formula>
    </cfRule>
  </conditionalFormatting>
  <conditionalFormatting sqref="B168 F168 D168">
    <cfRule type="expression" dxfId="11659" priority="3308">
      <formula>ISEVEN(ROW())</formula>
    </cfRule>
  </conditionalFormatting>
  <conditionalFormatting sqref="F168">
    <cfRule type="expression" dxfId="11658" priority="3309">
      <formula>ISEVEN(ROW())</formula>
    </cfRule>
  </conditionalFormatting>
  <conditionalFormatting sqref="B168 D168">
    <cfRule type="expression" dxfId="11657" priority="3310">
      <formula>ISEVEN(ROW())</formula>
    </cfRule>
  </conditionalFormatting>
  <conditionalFormatting sqref="B168 D168 F168">
    <cfRule type="expression" dxfId="11656" priority="3311">
      <formula>ISEVEN(ROW())</formula>
    </cfRule>
  </conditionalFormatting>
  <conditionalFormatting sqref="B168 F168 D168">
    <cfRule type="expression" dxfId="11655" priority="3312">
      <formula>ISEVEN(ROW())</formula>
    </cfRule>
  </conditionalFormatting>
  <conditionalFormatting sqref="B168 D168 F168">
    <cfRule type="expression" dxfId="11654" priority="3313">
      <formula>ISEVEN(ROW())</formula>
    </cfRule>
  </conditionalFormatting>
  <conditionalFormatting sqref="B168 F168 D168">
    <cfRule type="expression" dxfId="11653" priority="3314">
      <formula>ISEVEN(ROW())</formula>
    </cfRule>
  </conditionalFormatting>
  <conditionalFormatting sqref="F168">
    <cfRule type="expression" dxfId="11652" priority="3315">
      <formula>ISEVEN(ROW())</formula>
    </cfRule>
  </conditionalFormatting>
  <conditionalFormatting sqref="B168 D168">
    <cfRule type="expression" dxfId="11651" priority="3316">
      <formula>ISEVEN(ROW())</formula>
    </cfRule>
  </conditionalFormatting>
  <conditionalFormatting sqref="B168 D168 F168">
    <cfRule type="expression" dxfId="11650" priority="3317">
      <formula>ISEVEN(ROW())</formula>
    </cfRule>
  </conditionalFormatting>
  <conditionalFormatting sqref="F168">
    <cfRule type="expression" dxfId="11649" priority="3318">
      <formula>ISEVEN(ROW())</formula>
    </cfRule>
  </conditionalFormatting>
  <conditionalFormatting sqref="B168 D168">
    <cfRule type="expression" dxfId="11648" priority="3319">
      <formula>ISEVEN(ROW())</formula>
    </cfRule>
  </conditionalFormatting>
  <conditionalFormatting sqref="B168 D168 F168">
    <cfRule type="expression" dxfId="11647" priority="3320">
      <formula>ISEVEN(ROW())</formula>
    </cfRule>
  </conditionalFormatting>
  <conditionalFormatting sqref="B168 F168 D168">
    <cfRule type="expression" dxfId="11646" priority="3321">
      <formula>ISEVEN(ROW())</formula>
    </cfRule>
  </conditionalFormatting>
  <conditionalFormatting sqref="F168">
    <cfRule type="expression" dxfId="11645" priority="3322">
      <formula>ISEVEN(ROW())</formula>
    </cfRule>
  </conditionalFormatting>
  <conditionalFormatting sqref="B168 D168">
    <cfRule type="expression" dxfId="11644" priority="3323">
      <formula>ISEVEN(ROW())</formula>
    </cfRule>
  </conditionalFormatting>
  <conditionalFormatting sqref="B168 F168 D168">
    <cfRule type="expression" dxfId="11643" priority="3324">
      <formula>ISEVEN(ROW())</formula>
    </cfRule>
  </conditionalFormatting>
  <conditionalFormatting sqref="F168">
    <cfRule type="expression" dxfId="11642" priority="3325">
      <formula>ISEVEN(ROW())</formula>
    </cfRule>
  </conditionalFormatting>
  <conditionalFormatting sqref="B168 D168">
    <cfRule type="expression" dxfId="11641" priority="3326">
      <formula>ISEVEN(ROW())</formula>
    </cfRule>
  </conditionalFormatting>
  <conditionalFormatting sqref="B168 D168 F168">
    <cfRule type="expression" dxfId="11640" priority="3327">
      <formula>ISEVEN(ROW())</formula>
    </cfRule>
  </conditionalFormatting>
  <conditionalFormatting sqref="B168 F168 D168">
    <cfRule type="expression" dxfId="11639" priority="3328">
      <formula>ISEVEN(ROW())</formula>
    </cfRule>
  </conditionalFormatting>
  <conditionalFormatting sqref="B168 D168 F168">
    <cfRule type="expression" dxfId="11638" priority="3329">
      <formula>ISEVEN(ROW())</formula>
    </cfRule>
  </conditionalFormatting>
  <conditionalFormatting sqref="B168 F168 D168">
    <cfRule type="expression" dxfId="11637" priority="3330">
      <formula>ISEVEN(ROW())</formula>
    </cfRule>
  </conditionalFormatting>
  <conditionalFormatting sqref="F168">
    <cfRule type="expression" dxfId="11636" priority="3331">
      <formula>ISEVEN(ROW())</formula>
    </cfRule>
  </conditionalFormatting>
  <conditionalFormatting sqref="B168 D168">
    <cfRule type="expression" dxfId="11635" priority="3332">
      <formula>ISEVEN(ROW())</formula>
    </cfRule>
  </conditionalFormatting>
  <conditionalFormatting sqref="B168 D168 F168">
    <cfRule type="expression" dxfId="11634" priority="3333">
      <formula>ISEVEN(ROW())</formula>
    </cfRule>
  </conditionalFormatting>
  <conditionalFormatting sqref="F168">
    <cfRule type="expression" dxfId="11633" priority="3334">
      <formula>ISEVEN(ROW())</formula>
    </cfRule>
  </conditionalFormatting>
  <conditionalFormatting sqref="B168 D168">
    <cfRule type="expression" dxfId="11632" priority="3335">
      <formula>ISEVEN(ROW())</formula>
    </cfRule>
  </conditionalFormatting>
  <conditionalFormatting sqref="B168 D168 F168">
    <cfRule type="expression" dxfId="11631" priority="3336">
      <formula>ISEVEN(ROW())</formula>
    </cfRule>
  </conditionalFormatting>
  <conditionalFormatting sqref="B168 F168 D168">
    <cfRule type="expression" dxfId="11630" priority="3337">
      <formula>ISEVEN(ROW())</formula>
    </cfRule>
  </conditionalFormatting>
  <conditionalFormatting sqref="F168">
    <cfRule type="expression" dxfId="11629" priority="3338">
      <formula>ISEVEN(ROW())</formula>
    </cfRule>
  </conditionalFormatting>
  <conditionalFormatting sqref="B168 D168">
    <cfRule type="expression" dxfId="11628" priority="3339">
      <formula>ISEVEN(ROW())</formula>
    </cfRule>
  </conditionalFormatting>
  <conditionalFormatting sqref="B168 F168 D168">
    <cfRule type="expression" dxfId="11627" priority="3340">
      <formula>ISEVEN(ROW())</formula>
    </cfRule>
  </conditionalFormatting>
  <conditionalFormatting sqref="F168">
    <cfRule type="expression" dxfId="11626" priority="3341">
      <formula>ISEVEN(ROW())</formula>
    </cfRule>
  </conditionalFormatting>
  <conditionalFormatting sqref="B168 D168">
    <cfRule type="expression" dxfId="11625" priority="3342">
      <formula>ISEVEN(ROW())</formula>
    </cfRule>
  </conditionalFormatting>
  <conditionalFormatting sqref="B168 D168 F168">
    <cfRule type="expression" dxfId="11624" priority="3343">
      <formula>ISEVEN(ROW())</formula>
    </cfRule>
  </conditionalFormatting>
  <conditionalFormatting sqref="B168 F168 D168">
    <cfRule type="expression" dxfId="11623" priority="3344">
      <formula>ISEVEN(ROW())</formula>
    </cfRule>
  </conditionalFormatting>
  <conditionalFormatting sqref="B168 D168 F168">
    <cfRule type="expression" dxfId="11622" priority="3345">
      <formula>ISEVEN(ROW())</formula>
    </cfRule>
  </conditionalFormatting>
  <conditionalFormatting sqref="B168 F168 D168">
    <cfRule type="expression" dxfId="11621" priority="3346">
      <formula>ISEVEN(ROW())</formula>
    </cfRule>
  </conditionalFormatting>
  <conditionalFormatting sqref="E168">
    <cfRule type="expression" dxfId="11620" priority="3347">
      <formula>ISEVEN(ROW())</formula>
    </cfRule>
  </conditionalFormatting>
  <conditionalFormatting sqref="E168">
    <cfRule type="expression" dxfId="11619" priority="3348">
      <formula>ISEVEN(ROW())</formula>
    </cfRule>
  </conditionalFormatting>
  <conditionalFormatting sqref="E168">
    <cfRule type="expression" dxfId="11618" priority="3349">
      <formula>ISEVEN(ROW())</formula>
    </cfRule>
  </conditionalFormatting>
  <conditionalFormatting sqref="E168">
    <cfRule type="expression" dxfId="11617" priority="3350">
      <formula>ISEVEN(ROW())</formula>
    </cfRule>
  </conditionalFormatting>
  <conditionalFormatting sqref="E168">
    <cfRule type="expression" dxfId="11616" priority="3351">
      <formula>ISEVEN(ROW())</formula>
    </cfRule>
  </conditionalFormatting>
  <conditionalFormatting sqref="E168">
    <cfRule type="expression" dxfId="11615" priority="3352">
      <formula>ISEVEN(ROW())</formula>
    </cfRule>
  </conditionalFormatting>
  <conditionalFormatting sqref="E168">
    <cfRule type="expression" dxfId="11614" priority="3353">
      <formula>ISEVEN(ROW())</formula>
    </cfRule>
  </conditionalFormatting>
  <conditionalFormatting sqref="E168">
    <cfRule type="expression" dxfId="11613" priority="3354">
      <formula>ISEVEN(ROW())</formula>
    </cfRule>
  </conditionalFormatting>
  <conditionalFormatting sqref="E168">
    <cfRule type="expression" dxfId="11612" priority="3355">
      <formula>ISEVEN(ROW())</formula>
    </cfRule>
  </conditionalFormatting>
  <conditionalFormatting sqref="E168">
    <cfRule type="expression" dxfId="11611" priority="3356">
      <formula>ISEVEN(ROW())</formula>
    </cfRule>
  </conditionalFormatting>
  <conditionalFormatting sqref="E168">
    <cfRule type="expression" dxfId="11610" priority="3357">
      <formula>ISEVEN(ROW())</formula>
    </cfRule>
  </conditionalFormatting>
  <conditionalFormatting sqref="E168">
    <cfRule type="expression" dxfId="11609" priority="3358">
      <formula>ISEVEN(ROW())</formula>
    </cfRule>
  </conditionalFormatting>
  <conditionalFormatting sqref="E168">
    <cfRule type="expression" dxfId="11608" priority="3359">
      <formula>ISEVEN(ROW())</formula>
    </cfRule>
  </conditionalFormatting>
  <conditionalFormatting sqref="E168">
    <cfRule type="expression" dxfId="11607" priority="3360">
      <formula>ISEVEN(ROW())</formula>
    </cfRule>
  </conditionalFormatting>
  <conditionalFormatting sqref="E168">
    <cfRule type="expression" dxfId="11606" priority="3361">
      <formula>ISEVEN(ROW())</formula>
    </cfRule>
  </conditionalFormatting>
  <conditionalFormatting sqref="E168">
    <cfRule type="expression" dxfId="11605" priority="3362">
      <formula>ISEVEN(ROW())</formula>
    </cfRule>
  </conditionalFormatting>
  <conditionalFormatting sqref="E168">
    <cfRule type="expression" dxfId="11604" priority="3363">
      <formula>ISEVEN(ROW())</formula>
    </cfRule>
  </conditionalFormatting>
  <conditionalFormatting sqref="E168">
    <cfRule type="expression" dxfId="11603" priority="3364">
      <formula>ISEVEN(ROW())</formula>
    </cfRule>
  </conditionalFormatting>
  <conditionalFormatting sqref="E168">
    <cfRule type="expression" dxfId="11602" priority="3365">
      <formula>ISEVEN(ROW())</formula>
    </cfRule>
  </conditionalFormatting>
  <conditionalFormatting sqref="E168">
    <cfRule type="expression" dxfId="11601" priority="3366">
      <formula>ISEVEN(ROW())</formula>
    </cfRule>
  </conditionalFormatting>
  <conditionalFormatting sqref="E168">
    <cfRule type="expression" dxfId="11600" priority="3367">
      <formula>ISEVEN(ROW())</formula>
    </cfRule>
  </conditionalFormatting>
  <conditionalFormatting sqref="E168">
    <cfRule type="expression" dxfId="11599" priority="3368">
      <formula>ISEVEN(ROW())</formula>
    </cfRule>
  </conditionalFormatting>
  <conditionalFormatting sqref="E168">
    <cfRule type="expression" dxfId="11598" priority="3369">
      <formula>ISEVEN(ROW())</formula>
    </cfRule>
  </conditionalFormatting>
  <conditionalFormatting sqref="E168">
    <cfRule type="expression" dxfId="11597" priority="3370">
      <formula>ISEVEN(ROW())</formula>
    </cfRule>
  </conditionalFormatting>
  <conditionalFormatting sqref="E168">
    <cfRule type="expression" dxfId="11596" priority="3371">
      <formula>ISEVEN(ROW())</formula>
    </cfRule>
  </conditionalFormatting>
  <conditionalFormatting sqref="E168">
    <cfRule type="expression" dxfId="11595" priority="3372">
      <formula>ISEVEN(ROW())</formula>
    </cfRule>
  </conditionalFormatting>
  <conditionalFormatting sqref="E168">
    <cfRule type="expression" dxfId="11594" priority="3373">
      <formula>ISEVEN(ROW())</formula>
    </cfRule>
  </conditionalFormatting>
  <conditionalFormatting sqref="E168">
    <cfRule type="expression" dxfId="11593" priority="3374">
      <formula>ISEVEN(ROW())</formula>
    </cfRule>
  </conditionalFormatting>
  <conditionalFormatting sqref="E168">
    <cfRule type="expression" dxfId="11592" priority="3375">
      <formula>ISEVEN(ROW())</formula>
    </cfRule>
  </conditionalFormatting>
  <conditionalFormatting sqref="E168">
    <cfRule type="expression" dxfId="11591" priority="3376">
      <formula>ISEVEN(ROW())</formula>
    </cfRule>
  </conditionalFormatting>
  <conditionalFormatting sqref="E168">
    <cfRule type="expression" dxfId="11590" priority="3377">
      <formula>ISEVEN(ROW())</formula>
    </cfRule>
  </conditionalFormatting>
  <conditionalFormatting sqref="E168">
    <cfRule type="expression" dxfId="11589" priority="3378">
      <formula>ISEVEN(ROW())</formula>
    </cfRule>
  </conditionalFormatting>
  <conditionalFormatting sqref="G181:G182">
    <cfRule type="expression" dxfId="11588" priority="3379">
      <formula>ISEVEN(ROW())</formula>
    </cfRule>
  </conditionalFormatting>
  <conditionalFormatting sqref="D181:E182">
    <cfRule type="expression" dxfId="11587" priority="3380">
      <formula>ISEVEN(ROW())</formula>
    </cfRule>
  </conditionalFormatting>
  <conditionalFormatting sqref="B181:B182">
    <cfRule type="expression" dxfId="11586" priority="3381">
      <formula>ISEVEN(ROW())</formula>
    </cfRule>
  </conditionalFormatting>
  <conditionalFormatting sqref="C181:C182">
    <cfRule type="expression" dxfId="11585" priority="3382">
      <formula>ISEVEN(ROW())</formula>
    </cfRule>
  </conditionalFormatting>
  <conditionalFormatting sqref="F170:F172">
    <cfRule type="expression" dxfId="11584" priority="3383">
      <formula>ISEVEN(ROW())</formula>
    </cfRule>
  </conditionalFormatting>
  <conditionalFormatting sqref="G181:G184 D170:E172 D181:E182">
    <cfRule type="expression" dxfId="11583" priority="3384">
      <formula>ISEVEN(ROW())</formula>
    </cfRule>
  </conditionalFormatting>
  <conditionalFormatting sqref="B170:B172">
    <cfRule type="expression" dxfId="11582" priority="3385">
      <formula>ISEVEN(ROW())</formula>
    </cfRule>
  </conditionalFormatting>
  <conditionalFormatting sqref="F170:F172 F181:F184">
    <cfRule type="expression" dxfId="11581" priority="3386">
      <formula>ISEVEN(ROW())</formula>
    </cfRule>
  </conditionalFormatting>
  <conditionalFormatting sqref="F171">
    <cfRule type="expression" dxfId="11580" priority="3387">
      <formula>ISEVEN(ROW())</formula>
    </cfRule>
  </conditionalFormatting>
  <conditionalFormatting sqref="B171 D171:E171">
    <cfRule type="expression" dxfId="11579" priority="3388">
      <formula>ISEVEN(ROW())</formula>
    </cfRule>
  </conditionalFormatting>
  <conditionalFormatting sqref="B171 D171:F171">
    <cfRule type="expression" dxfId="11578" priority="3389">
      <formula>ISEVEN(ROW())</formula>
    </cfRule>
  </conditionalFormatting>
  <conditionalFormatting sqref="F171">
    <cfRule type="expression" dxfId="11577" priority="3390">
      <formula>ISEVEN(ROW())</formula>
    </cfRule>
  </conditionalFormatting>
  <conditionalFormatting sqref="B171 D171:E171">
    <cfRule type="expression" dxfId="11576" priority="3391">
      <formula>ISEVEN(ROW())</formula>
    </cfRule>
  </conditionalFormatting>
  <conditionalFormatting sqref="B171 D171:F171">
    <cfRule type="expression" dxfId="11575" priority="3392">
      <formula>ISEVEN(ROW())</formula>
    </cfRule>
  </conditionalFormatting>
  <conditionalFormatting sqref="G182">
    <cfRule type="expression" dxfId="11574" priority="3393">
      <formula>ISEVEN(ROW())</formula>
    </cfRule>
  </conditionalFormatting>
  <conditionalFormatting sqref="D182:E182">
    <cfRule type="expression" dxfId="11573" priority="3394">
      <formula>ISEVEN(ROW())</formula>
    </cfRule>
  </conditionalFormatting>
  <conditionalFormatting sqref="B182">
    <cfRule type="expression" dxfId="11572" priority="3395">
      <formula>ISEVEN(ROW())</formula>
    </cfRule>
  </conditionalFormatting>
  <conditionalFormatting sqref="C182">
    <cfRule type="expression" dxfId="11571" priority="3396">
      <formula>ISEVEN(ROW())</formula>
    </cfRule>
  </conditionalFormatting>
  <conditionalFormatting sqref="F182">
    <cfRule type="expression" dxfId="11570" priority="3397">
      <formula>ISEVEN(ROW())</formula>
    </cfRule>
  </conditionalFormatting>
  <conditionalFormatting sqref="G183">
    <cfRule type="expression" dxfId="11569" priority="3398">
      <formula>ISEVEN(ROW())</formula>
    </cfRule>
  </conditionalFormatting>
  <conditionalFormatting sqref="D183:E183">
    <cfRule type="expression" dxfId="11568" priority="3399">
      <formula>ISEVEN(ROW())</formula>
    </cfRule>
  </conditionalFormatting>
  <conditionalFormatting sqref="B183">
    <cfRule type="expression" dxfId="11567" priority="3400">
      <formula>ISEVEN(ROW())</formula>
    </cfRule>
  </conditionalFormatting>
  <conditionalFormatting sqref="C183">
    <cfRule type="expression" dxfId="11566" priority="3401">
      <formula>ISEVEN(ROW())</formula>
    </cfRule>
  </conditionalFormatting>
  <conditionalFormatting sqref="F183">
    <cfRule type="expression" dxfId="11565" priority="3402">
      <formula>ISEVEN(ROW())</formula>
    </cfRule>
  </conditionalFormatting>
  <conditionalFormatting sqref="B79:D79 F79:G79">
    <cfRule type="expression" dxfId="11564" priority="3403">
      <formula>ISEVEN(ROW())</formula>
    </cfRule>
  </conditionalFormatting>
  <conditionalFormatting sqref="E79">
    <cfRule type="expression" dxfId="11563" priority="3404">
      <formula>ISEVEN(ROW())</formula>
    </cfRule>
  </conditionalFormatting>
  <conditionalFormatting sqref="B84:G84">
    <cfRule type="expression" dxfId="11562" priority="3405">
      <formula>ISEVEN(ROW())</formula>
    </cfRule>
  </conditionalFormatting>
  <conditionalFormatting sqref="B89:D89 F89:G89">
    <cfRule type="expression" dxfId="11561" priority="3406">
      <formula>ISEVEN(ROW())</formula>
    </cfRule>
  </conditionalFormatting>
  <conditionalFormatting sqref="E89">
    <cfRule type="expression" dxfId="11560" priority="3407">
      <formula>ISEVEN(ROW())</formula>
    </cfRule>
  </conditionalFormatting>
  <conditionalFormatting sqref="F100:F102">
    <cfRule type="expression" dxfId="11559" priority="3408">
      <formula>ISEVEN(ROW())</formula>
    </cfRule>
  </conditionalFormatting>
  <conditionalFormatting sqref="B100:E102 G100:G102">
    <cfRule type="expression" dxfId="11558" priority="3409">
      <formula>ISEVEN(ROW())</formula>
    </cfRule>
  </conditionalFormatting>
  <conditionalFormatting sqref="F102">
    <cfRule type="expression" dxfId="11557" priority="3410">
      <formula>ISEVEN(ROW())</formula>
    </cfRule>
  </conditionalFormatting>
  <conditionalFormatting sqref="B102:E102 G102">
    <cfRule type="expression" dxfId="11556" priority="3411">
      <formula>ISEVEN(ROW())</formula>
    </cfRule>
  </conditionalFormatting>
  <conditionalFormatting sqref="F101">
    <cfRule type="expression" dxfId="11555" priority="3412">
      <formula>ISEVEN(ROW())</formula>
    </cfRule>
  </conditionalFormatting>
  <conditionalFormatting sqref="B101:E101 G101">
    <cfRule type="expression" dxfId="11554" priority="3413">
      <formula>ISEVEN(ROW())</formula>
    </cfRule>
  </conditionalFormatting>
  <conditionalFormatting sqref="F102">
    <cfRule type="expression" dxfId="11553" priority="3414">
      <formula>ISEVEN(ROW())</formula>
    </cfRule>
  </conditionalFormatting>
  <conditionalFormatting sqref="B102:E102 G102">
    <cfRule type="expression" dxfId="11552" priority="3415">
      <formula>ISEVEN(ROW())</formula>
    </cfRule>
  </conditionalFormatting>
  <conditionalFormatting sqref="F102">
    <cfRule type="expression" dxfId="11551" priority="3416">
      <formula>ISEVEN(ROW())</formula>
    </cfRule>
  </conditionalFormatting>
  <conditionalFormatting sqref="B102:E102 G102">
    <cfRule type="expression" dxfId="11550" priority="3417">
      <formula>ISEVEN(ROW())</formula>
    </cfRule>
  </conditionalFormatting>
  <conditionalFormatting sqref="B185:D185 F185:G185">
    <cfRule type="expression" dxfId="11549" priority="3418">
      <formula>ISEVEN(ROW())</formula>
    </cfRule>
  </conditionalFormatting>
  <conditionalFormatting sqref="E185">
    <cfRule type="expression" dxfId="11548" priority="3419">
      <formula>ISEVEN(ROW())</formula>
    </cfRule>
  </conditionalFormatting>
  <conditionalFormatting sqref="F185">
    <cfRule type="expression" dxfId="11547" priority="3420">
      <formula>ISEVEN(ROW())</formula>
    </cfRule>
  </conditionalFormatting>
  <conditionalFormatting sqref="B185:E185 G185">
    <cfRule type="expression" dxfId="11546" priority="3421">
      <formula>ISEVEN(ROW())</formula>
    </cfRule>
  </conditionalFormatting>
  <conditionalFormatting sqref="B185:G185">
    <cfRule type="expression" dxfId="11545" priority="3422">
      <formula>ISEVEN(ROW())</formula>
    </cfRule>
  </conditionalFormatting>
  <conditionalFormatting sqref="F185">
    <cfRule type="expression" dxfId="11544" priority="3423">
      <formula>ISEVEN(ROW())</formula>
    </cfRule>
  </conditionalFormatting>
  <conditionalFormatting sqref="B185:E185">
    <cfRule type="expression" dxfId="11543" priority="3424">
      <formula>ISEVEN(ROW())</formula>
    </cfRule>
  </conditionalFormatting>
  <conditionalFormatting sqref="G185">
    <cfRule type="expression" dxfId="11542" priority="3425">
      <formula>ISEVEN(ROW())</formula>
    </cfRule>
  </conditionalFormatting>
  <conditionalFormatting sqref="G185 B185:E185">
    <cfRule type="expression" dxfId="11541" priority="3426">
      <formula>ISEVEN(ROW())</formula>
    </cfRule>
  </conditionalFormatting>
  <conditionalFormatting sqref="G109">
    <cfRule type="expression" dxfId="11540" priority="3427">
      <formula>ISEVEN(ROW())</formula>
    </cfRule>
  </conditionalFormatting>
  <conditionalFormatting sqref="B109">
    <cfRule type="expression" dxfId="11539" priority="3428">
      <formula>ISEVEN(ROW())</formula>
    </cfRule>
  </conditionalFormatting>
  <conditionalFormatting sqref="C109">
    <cfRule type="expression" dxfId="11538" priority="3429">
      <formula>ISEVEN(ROW())</formula>
    </cfRule>
  </conditionalFormatting>
  <conditionalFormatting sqref="F103:F108">
    <cfRule type="expression" dxfId="11537" priority="3430">
      <formula>ISEVEN(ROW())</formula>
    </cfRule>
  </conditionalFormatting>
  <conditionalFormatting sqref="D103:E108 G103:G109">
    <cfRule type="expression" dxfId="11536" priority="3431">
      <formula>ISEVEN(ROW())</formula>
    </cfRule>
  </conditionalFormatting>
  <conditionalFormatting sqref="B103:C106 B107:B108">
    <cfRule type="expression" dxfId="11535" priority="3432">
      <formula>ISEVEN(ROW())</formula>
    </cfRule>
  </conditionalFormatting>
  <conditionalFormatting sqref="C107">
    <cfRule type="expression" dxfId="11534" priority="3433">
      <formula>ISEVEN(ROW())</formula>
    </cfRule>
  </conditionalFormatting>
  <conditionalFormatting sqref="F107:F109">
    <cfRule type="expression" dxfId="11533" priority="3434">
      <formula>ISEVEN(ROW())</formula>
    </cfRule>
  </conditionalFormatting>
  <conditionalFormatting sqref="D107:E109">
    <cfRule type="expression" dxfId="11532" priority="3435">
      <formula>ISEVEN(ROW())</formula>
    </cfRule>
  </conditionalFormatting>
  <conditionalFormatting sqref="B107:C109">
    <cfRule type="expression" dxfId="11531" priority="3436">
      <formula>ISEVEN(ROW())</formula>
    </cfRule>
  </conditionalFormatting>
  <conditionalFormatting sqref="C109">
    <cfRule type="expression" dxfId="11530" priority="3437">
      <formula>ISEVEN(ROW())</formula>
    </cfRule>
  </conditionalFormatting>
  <conditionalFormatting sqref="F106">
    <cfRule type="expression" dxfId="11529" priority="3438">
      <formula>ISEVEN(ROW())</formula>
    </cfRule>
  </conditionalFormatting>
  <conditionalFormatting sqref="D106:E106">
    <cfRule type="expression" dxfId="11528" priority="3439">
      <formula>ISEVEN(ROW())</formula>
    </cfRule>
  </conditionalFormatting>
  <conditionalFormatting sqref="B106:C106">
    <cfRule type="expression" dxfId="11527" priority="3440">
      <formula>ISEVEN(ROW())</formula>
    </cfRule>
  </conditionalFormatting>
  <conditionalFormatting sqref="F103">
    <cfRule type="expression" dxfId="11526" priority="3441">
      <formula>ISEVEN(ROW())</formula>
    </cfRule>
  </conditionalFormatting>
  <conditionalFormatting sqref="B103:E103">
    <cfRule type="expression" dxfId="11525" priority="3442">
      <formula>ISEVEN(ROW())</formula>
    </cfRule>
  </conditionalFormatting>
  <conditionalFormatting sqref="G103">
    <cfRule type="expression" dxfId="11524" priority="3443">
      <formula>ISEVEN(ROW())</formula>
    </cfRule>
  </conditionalFormatting>
  <conditionalFormatting sqref="G103">
    <cfRule type="expression" dxfId="11523" priority="3444">
      <formula>ISEVEN(ROW())</formula>
    </cfRule>
  </conditionalFormatting>
  <conditionalFormatting sqref="B103 D103:F103">
    <cfRule type="expression" dxfId="11522" priority="3445">
      <formula>ISEVEN(ROW())</formula>
    </cfRule>
  </conditionalFormatting>
  <conditionalFormatting sqref="G103">
    <cfRule type="expression" dxfId="11521" priority="3446">
      <formula>ISEVEN(ROW())</formula>
    </cfRule>
  </conditionalFormatting>
  <conditionalFormatting sqref="C103">
    <cfRule type="expression" dxfId="11520" priority="3447">
      <formula>ISEVEN(ROW())</formula>
    </cfRule>
  </conditionalFormatting>
  <conditionalFormatting sqref="F103">
    <cfRule type="expression" dxfId="11519" priority="3448">
      <formula>ISEVEN(ROW())</formula>
    </cfRule>
  </conditionalFormatting>
  <conditionalFormatting sqref="B103:E103">
    <cfRule type="expression" dxfId="11518" priority="3449">
      <formula>ISEVEN(ROW())</formula>
    </cfRule>
  </conditionalFormatting>
  <conditionalFormatting sqref="G103">
    <cfRule type="expression" dxfId="11517" priority="3450">
      <formula>ISEVEN(ROW())</formula>
    </cfRule>
  </conditionalFormatting>
  <conditionalFormatting sqref="G103">
    <cfRule type="expression" dxfId="11516" priority="3451">
      <formula>ISEVEN(ROW())</formula>
    </cfRule>
  </conditionalFormatting>
  <conditionalFormatting sqref="B103 D103:F103">
    <cfRule type="expression" dxfId="11515" priority="3452">
      <formula>ISEVEN(ROW())</formula>
    </cfRule>
  </conditionalFormatting>
  <conditionalFormatting sqref="G103">
    <cfRule type="expression" dxfId="11514" priority="3453">
      <formula>ISEVEN(ROW())</formula>
    </cfRule>
  </conditionalFormatting>
  <conditionalFormatting sqref="C103">
    <cfRule type="expression" dxfId="11513" priority="3454">
      <formula>ISEVEN(ROW())</formula>
    </cfRule>
  </conditionalFormatting>
  <conditionalFormatting sqref="C108">
    <cfRule type="expression" dxfId="11512" priority="3455">
      <formula>ISEVEN(ROW())</formula>
    </cfRule>
  </conditionalFormatting>
  <conditionalFormatting sqref="F107">
    <cfRule type="expression" dxfId="11511" priority="3456">
      <formula>ISEVEN(ROW())</formula>
    </cfRule>
  </conditionalFormatting>
  <conditionalFormatting sqref="D107:E107">
    <cfRule type="expression" dxfId="11510" priority="3457">
      <formula>ISEVEN(ROW())</formula>
    </cfRule>
  </conditionalFormatting>
  <conditionalFormatting sqref="B107:C107">
    <cfRule type="expression" dxfId="11509" priority="3458">
      <formula>ISEVEN(ROW())</formula>
    </cfRule>
  </conditionalFormatting>
  <conditionalFormatting sqref="D109:E109">
    <cfRule type="expression" dxfId="11508" priority="3459">
      <formula>ISEVEN(ROW())</formula>
    </cfRule>
  </conditionalFormatting>
  <conditionalFormatting sqref="C106">
    <cfRule type="expression" dxfId="11507" priority="3460">
      <formula>ISEVEN(ROW())</formula>
    </cfRule>
  </conditionalFormatting>
  <conditionalFormatting sqref="C108">
    <cfRule type="expression" dxfId="11506" priority="3461">
      <formula>ISEVEN(ROW())</formula>
    </cfRule>
  </conditionalFormatting>
  <conditionalFormatting sqref="F105">
    <cfRule type="expression" dxfId="11505" priority="3462">
      <formula>ISEVEN(ROW())</formula>
    </cfRule>
  </conditionalFormatting>
  <conditionalFormatting sqref="D105:E105">
    <cfRule type="expression" dxfId="11504" priority="3463">
      <formula>ISEVEN(ROW())</formula>
    </cfRule>
  </conditionalFormatting>
  <conditionalFormatting sqref="B105:C105">
    <cfRule type="expression" dxfId="11503" priority="3464">
      <formula>ISEVEN(ROW())</formula>
    </cfRule>
  </conditionalFormatting>
  <conditionalFormatting sqref="C107">
    <cfRule type="expression" dxfId="11502" priority="3465">
      <formula>ISEVEN(ROW())</formula>
    </cfRule>
  </conditionalFormatting>
  <conditionalFormatting sqref="C109">
    <cfRule type="expression" dxfId="11501" priority="3466">
      <formula>ISEVEN(ROW())</formula>
    </cfRule>
  </conditionalFormatting>
  <conditionalFormatting sqref="F106">
    <cfRule type="expression" dxfId="11500" priority="3467">
      <formula>ISEVEN(ROW())</formula>
    </cfRule>
  </conditionalFormatting>
  <conditionalFormatting sqref="D106:E106">
    <cfRule type="expression" dxfId="11499" priority="3468">
      <formula>ISEVEN(ROW())</formula>
    </cfRule>
  </conditionalFormatting>
  <conditionalFormatting sqref="B106:C106">
    <cfRule type="expression" dxfId="11498" priority="3469">
      <formula>ISEVEN(ROW())</formula>
    </cfRule>
  </conditionalFormatting>
  <conditionalFormatting sqref="D171:E171">
    <cfRule type="expression" dxfId="11497" priority="3470">
      <formula>ISEVEN(ROW())</formula>
    </cfRule>
  </conditionalFormatting>
  <conditionalFormatting sqref="D170:E172">
    <cfRule type="expression" dxfId="11496" priority="3471">
      <formula>ISEVEN(ROW())</formula>
    </cfRule>
  </conditionalFormatting>
  <conditionalFormatting sqref="B170:B172">
    <cfRule type="expression" dxfId="11495" priority="3472">
      <formula>ISEVEN(ROW())</formula>
    </cfRule>
  </conditionalFormatting>
  <conditionalFormatting sqref="D171:E171">
    <cfRule type="expression" dxfId="11494" priority="3473">
      <formula>ISEVEN(ROW())</formula>
    </cfRule>
  </conditionalFormatting>
  <conditionalFormatting sqref="B171">
    <cfRule type="expression" dxfId="11493" priority="3474">
      <formula>ISEVEN(ROW())</formula>
    </cfRule>
  </conditionalFormatting>
  <conditionalFormatting sqref="D172:E172">
    <cfRule type="expression" dxfId="11492" priority="3475">
      <formula>ISEVEN(ROW())</formula>
    </cfRule>
  </conditionalFormatting>
  <conditionalFormatting sqref="D171:E171">
    <cfRule type="expression" dxfId="11491" priority="3476">
      <formula>ISEVEN(ROW())</formula>
    </cfRule>
  </conditionalFormatting>
  <conditionalFormatting sqref="G127">
    <cfRule type="expression" dxfId="11490" priority="3477">
      <formula>ISEVEN(ROW())</formula>
    </cfRule>
  </conditionalFormatting>
  <conditionalFormatting sqref="G127">
    <cfRule type="expression" dxfId="11489" priority="3478">
      <formula>ISEVEN(ROW())</formula>
    </cfRule>
  </conditionalFormatting>
  <conditionalFormatting sqref="G126">
    <cfRule type="expression" dxfId="11488" priority="3479">
      <formula>ISEVEN(ROW())</formula>
    </cfRule>
  </conditionalFormatting>
  <conditionalFormatting sqref="G126">
    <cfRule type="expression" dxfId="11487" priority="3480">
      <formula>ISEVEN(ROW())</formula>
    </cfRule>
  </conditionalFormatting>
  <conditionalFormatting sqref="G126">
    <cfRule type="expression" dxfId="11486" priority="3481">
      <formula>ISEVEN(ROW())</formula>
    </cfRule>
  </conditionalFormatting>
  <conditionalFormatting sqref="G127">
    <cfRule type="expression" dxfId="11485" priority="3482">
      <formula>ISEVEN(ROW())</formula>
    </cfRule>
  </conditionalFormatting>
  <conditionalFormatting sqref="G126">
    <cfRule type="expression" dxfId="11484" priority="3483">
      <formula>ISEVEN(ROW())</formula>
    </cfRule>
  </conditionalFormatting>
  <conditionalFormatting sqref="G127">
    <cfRule type="expression" dxfId="11483" priority="3484">
      <formula>ISEVEN(ROW())</formula>
    </cfRule>
  </conditionalFormatting>
  <conditionalFormatting sqref="G127">
    <cfRule type="expression" dxfId="11482" priority="3485">
      <formula>ISEVEN(ROW())</formula>
    </cfRule>
  </conditionalFormatting>
  <conditionalFormatting sqref="G127">
    <cfRule type="expression" dxfId="11481" priority="3486">
      <formula>ISEVEN(ROW())</formula>
    </cfRule>
  </conditionalFormatting>
  <conditionalFormatting sqref="G126">
    <cfRule type="expression" dxfId="11480" priority="3487">
      <formula>ISEVEN(ROW())</formula>
    </cfRule>
  </conditionalFormatting>
  <conditionalFormatting sqref="G126">
    <cfRule type="expression" dxfId="11479" priority="3488">
      <formula>ISEVEN(ROW())</formula>
    </cfRule>
  </conditionalFormatting>
  <conditionalFormatting sqref="G126">
    <cfRule type="expression" dxfId="11478" priority="3489">
      <formula>ISEVEN(ROW())</formula>
    </cfRule>
  </conditionalFormatting>
  <conditionalFormatting sqref="G127">
    <cfRule type="expression" dxfId="11477" priority="3490">
      <formula>ISEVEN(ROW())</formula>
    </cfRule>
  </conditionalFormatting>
  <conditionalFormatting sqref="G126">
    <cfRule type="expression" dxfId="11476" priority="3491">
      <formula>ISEVEN(ROW())</formula>
    </cfRule>
  </conditionalFormatting>
  <conditionalFormatting sqref="G127">
    <cfRule type="expression" dxfId="11475" priority="3492">
      <formula>ISEVEN(ROW())</formula>
    </cfRule>
  </conditionalFormatting>
  <conditionalFormatting sqref="G127">
    <cfRule type="expression" dxfId="11474" priority="3493">
      <formula>ISEVEN(ROW())</formula>
    </cfRule>
  </conditionalFormatting>
  <conditionalFormatting sqref="G127">
    <cfRule type="expression" dxfId="11473" priority="3494">
      <formula>ISEVEN(ROW())</formula>
    </cfRule>
  </conditionalFormatting>
  <conditionalFormatting sqref="G126">
    <cfRule type="expression" dxfId="11472" priority="3495">
      <formula>ISEVEN(ROW())</formula>
    </cfRule>
  </conditionalFormatting>
  <conditionalFormatting sqref="G126">
    <cfRule type="expression" dxfId="11471" priority="3496">
      <formula>ISEVEN(ROW())</formula>
    </cfRule>
  </conditionalFormatting>
  <conditionalFormatting sqref="G126">
    <cfRule type="expression" dxfId="11470" priority="3497">
      <formula>ISEVEN(ROW())</formula>
    </cfRule>
  </conditionalFormatting>
  <conditionalFormatting sqref="G127">
    <cfRule type="expression" dxfId="11469" priority="3498">
      <formula>ISEVEN(ROW())</formula>
    </cfRule>
  </conditionalFormatting>
  <conditionalFormatting sqref="G127">
    <cfRule type="expression" dxfId="11468" priority="3499">
      <formula>ISEVEN(ROW())</formula>
    </cfRule>
  </conditionalFormatting>
  <conditionalFormatting sqref="G127">
    <cfRule type="expression" dxfId="11467" priority="3500">
      <formula>ISEVEN(ROW())</formula>
    </cfRule>
  </conditionalFormatting>
  <conditionalFormatting sqref="G126">
    <cfRule type="expression" dxfId="11466" priority="3501">
      <formula>ISEVEN(ROW())</formula>
    </cfRule>
  </conditionalFormatting>
  <conditionalFormatting sqref="G126">
    <cfRule type="expression" dxfId="11465" priority="3502">
      <formula>ISEVEN(ROW())</formula>
    </cfRule>
  </conditionalFormatting>
  <conditionalFormatting sqref="G126">
    <cfRule type="expression" dxfId="11464" priority="3503">
      <formula>ISEVEN(ROW())</formula>
    </cfRule>
  </conditionalFormatting>
  <conditionalFormatting sqref="G127">
    <cfRule type="expression" dxfId="11463" priority="3504">
      <formula>ISEVEN(ROW())</formula>
    </cfRule>
  </conditionalFormatting>
  <conditionalFormatting sqref="G126">
    <cfRule type="expression" dxfId="11462" priority="3505">
      <formula>ISEVEN(ROW())</formula>
    </cfRule>
  </conditionalFormatting>
  <conditionalFormatting sqref="G127">
    <cfRule type="expression" dxfId="11461" priority="3506">
      <formula>ISEVEN(ROW())</formula>
    </cfRule>
  </conditionalFormatting>
  <conditionalFormatting sqref="G127">
    <cfRule type="expression" dxfId="11460" priority="3507">
      <formula>ISEVEN(ROW())</formula>
    </cfRule>
  </conditionalFormatting>
  <conditionalFormatting sqref="G127">
    <cfRule type="expression" dxfId="11459" priority="3508">
      <formula>ISEVEN(ROW())</formula>
    </cfRule>
  </conditionalFormatting>
  <conditionalFormatting sqref="G126">
    <cfRule type="expression" dxfId="11458" priority="3509">
      <formula>ISEVEN(ROW())</formula>
    </cfRule>
  </conditionalFormatting>
  <conditionalFormatting sqref="G126">
    <cfRule type="expression" dxfId="11457" priority="3510">
      <formula>ISEVEN(ROW())</formula>
    </cfRule>
  </conditionalFormatting>
  <conditionalFormatting sqref="G126">
    <cfRule type="expression" dxfId="11456" priority="3511">
      <formula>ISEVEN(ROW())</formula>
    </cfRule>
  </conditionalFormatting>
  <conditionalFormatting sqref="G127">
    <cfRule type="expression" dxfId="11455" priority="3512">
      <formula>ISEVEN(ROW())</formula>
    </cfRule>
  </conditionalFormatting>
  <conditionalFormatting sqref="G127">
    <cfRule type="expression" dxfId="11454" priority="3513">
      <formula>ISEVEN(ROW())</formula>
    </cfRule>
  </conditionalFormatting>
  <conditionalFormatting sqref="G126">
    <cfRule type="expression" dxfId="11453" priority="3514">
      <formula>ISEVEN(ROW())</formula>
    </cfRule>
  </conditionalFormatting>
  <conditionalFormatting sqref="G127">
    <cfRule type="expression" dxfId="11452" priority="3515">
      <formula>ISEVEN(ROW())</formula>
    </cfRule>
  </conditionalFormatting>
  <conditionalFormatting sqref="G127">
    <cfRule type="expression" dxfId="11451" priority="3516">
      <formula>ISEVEN(ROW())</formula>
    </cfRule>
  </conditionalFormatting>
  <conditionalFormatting sqref="G126">
    <cfRule type="expression" dxfId="11450" priority="3517">
      <formula>ISEVEN(ROW())</formula>
    </cfRule>
  </conditionalFormatting>
  <conditionalFormatting sqref="G126">
    <cfRule type="expression" dxfId="11449" priority="3518">
      <formula>ISEVEN(ROW())</formula>
    </cfRule>
  </conditionalFormatting>
  <conditionalFormatting sqref="G126">
    <cfRule type="expression" dxfId="11448" priority="3519">
      <formula>ISEVEN(ROW())</formula>
    </cfRule>
  </conditionalFormatting>
  <conditionalFormatting sqref="G127">
    <cfRule type="expression" dxfId="11447" priority="3520">
      <formula>ISEVEN(ROW())</formula>
    </cfRule>
  </conditionalFormatting>
  <conditionalFormatting sqref="C127">
    <cfRule type="expression" dxfId="11446" priority="3521">
      <formula>ISEVEN(ROW())</formula>
    </cfRule>
  </conditionalFormatting>
  <conditionalFormatting sqref="C126">
    <cfRule type="expression" dxfId="11445" priority="3522">
      <formula>ISEVEN(ROW())</formula>
    </cfRule>
  </conditionalFormatting>
  <conditionalFormatting sqref="C126">
    <cfRule type="expression" dxfId="11444" priority="3523">
      <formula>ISEVEN(ROW())</formula>
    </cfRule>
  </conditionalFormatting>
  <conditionalFormatting sqref="C127">
    <cfRule type="expression" dxfId="11443" priority="3524">
      <formula>ISEVEN(ROW())</formula>
    </cfRule>
  </conditionalFormatting>
  <conditionalFormatting sqref="C126">
    <cfRule type="expression" dxfId="11442" priority="3525">
      <formula>ISEVEN(ROW())</formula>
    </cfRule>
  </conditionalFormatting>
  <conditionalFormatting sqref="C127">
    <cfRule type="expression" dxfId="11441" priority="3526">
      <formula>ISEVEN(ROW())</formula>
    </cfRule>
  </conditionalFormatting>
  <conditionalFormatting sqref="C127">
    <cfRule type="expression" dxfId="11440" priority="3527">
      <formula>ISEVEN(ROW())</formula>
    </cfRule>
  </conditionalFormatting>
  <conditionalFormatting sqref="C126">
    <cfRule type="expression" dxfId="11439" priority="3528">
      <formula>ISEVEN(ROW())</formula>
    </cfRule>
  </conditionalFormatting>
  <conditionalFormatting sqref="C126">
    <cfRule type="expression" dxfId="11438" priority="3529">
      <formula>ISEVEN(ROW())</formula>
    </cfRule>
  </conditionalFormatting>
  <conditionalFormatting sqref="C127">
    <cfRule type="expression" dxfId="11437" priority="3530">
      <formula>ISEVEN(ROW())</formula>
    </cfRule>
  </conditionalFormatting>
  <conditionalFormatting sqref="C126">
    <cfRule type="expression" dxfId="11436" priority="3531">
      <formula>ISEVEN(ROW())</formula>
    </cfRule>
  </conditionalFormatting>
  <conditionalFormatting sqref="C127">
    <cfRule type="expression" dxfId="11435" priority="3532">
      <formula>ISEVEN(ROW())</formula>
    </cfRule>
  </conditionalFormatting>
  <conditionalFormatting sqref="C127">
    <cfRule type="expression" dxfId="11434" priority="3533">
      <formula>ISEVEN(ROW())</formula>
    </cfRule>
  </conditionalFormatting>
  <conditionalFormatting sqref="C126">
    <cfRule type="expression" dxfId="11433" priority="3534">
      <formula>ISEVEN(ROW())</formula>
    </cfRule>
  </conditionalFormatting>
  <conditionalFormatting sqref="C126">
    <cfRule type="expression" dxfId="11432" priority="3535">
      <formula>ISEVEN(ROW())</formula>
    </cfRule>
  </conditionalFormatting>
  <conditionalFormatting sqref="C127">
    <cfRule type="expression" dxfId="11431" priority="3536">
      <formula>ISEVEN(ROW())</formula>
    </cfRule>
  </conditionalFormatting>
  <conditionalFormatting sqref="C127">
    <cfRule type="expression" dxfId="11430" priority="3537">
      <formula>ISEVEN(ROW())</formula>
    </cfRule>
  </conditionalFormatting>
  <conditionalFormatting sqref="C126">
    <cfRule type="expression" dxfId="11429" priority="3538">
      <formula>ISEVEN(ROW())</formula>
    </cfRule>
  </conditionalFormatting>
  <conditionalFormatting sqref="C126">
    <cfRule type="expression" dxfId="11428" priority="3539">
      <formula>ISEVEN(ROW())</formula>
    </cfRule>
  </conditionalFormatting>
  <conditionalFormatting sqref="C127">
    <cfRule type="expression" dxfId="11427" priority="3540">
      <formula>ISEVEN(ROW())</formula>
    </cfRule>
  </conditionalFormatting>
  <conditionalFormatting sqref="C126">
    <cfRule type="expression" dxfId="11426" priority="3541">
      <formula>ISEVEN(ROW())</formula>
    </cfRule>
  </conditionalFormatting>
  <conditionalFormatting sqref="C127">
    <cfRule type="expression" dxfId="11425" priority="3542">
      <formula>ISEVEN(ROW())</formula>
    </cfRule>
  </conditionalFormatting>
  <conditionalFormatting sqref="C127">
    <cfRule type="expression" dxfId="11424" priority="3543">
      <formula>ISEVEN(ROW())</formula>
    </cfRule>
  </conditionalFormatting>
  <conditionalFormatting sqref="C126">
    <cfRule type="expression" dxfId="11423" priority="3544">
      <formula>ISEVEN(ROW())</formula>
    </cfRule>
  </conditionalFormatting>
  <conditionalFormatting sqref="C126">
    <cfRule type="expression" dxfId="11422" priority="3545">
      <formula>ISEVEN(ROW())</formula>
    </cfRule>
  </conditionalFormatting>
  <conditionalFormatting sqref="C127">
    <cfRule type="expression" dxfId="11421" priority="3546">
      <formula>ISEVEN(ROW())</formula>
    </cfRule>
  </conditionalFormatting>
  <conditionalFormatting sqref="C127">
    <cfRule type="expression" dxfId="11420" priority="3547">
      <formula>ISEVEN(ROW())</formula>
    </cfRule>
  </conditionalFormatting>
  <conditionalFormatting sqref="C126">
    <cfRule type="expression" dxfId="11419" priority="3548">
      <formula>ISEVEN(ROW())</formula>
    </cfRule>
  </conditionalFormatting>
  <conditionalFormatting sqref="C127">
    <cfRule type="expression" dxfId="11418" priority="3549">
      <formula>ISEVEN(ROW())</formula>
    </cfRule>
  </conditionalFormatting>
  <conditionalFormatting sqref="C126">
    <cfRule type="expression" dxfId="11417" priority="3550">
      <formula>ISEVEN(ROW())</formula>
    </cfRule>
  </conditionalFormatting>
  <conditionalFormatting sqref="C126">
    <cfRule type="expression" dxfId="11416" priority="3551">
      <formula>ISEVEN(ROW())</formula>
    </cfRule>
  </conditionalFormatting>
  <conditionalFormatting sqref="C127">
    <cfRule type="expression" dxfId="11415" priority="3552">
      <formula>ISEVEN(ROW())</formula>
    </cfRule>
  </conditionalFormatting>
  <conditionalFormatting sqref="C129">
    <cfRule type="expression" dxfId="11414" priority="3553">
      <formula>ISEVEN(ROW())</formula>
    </cfRule>
  </conditionalFormatting>
  <conditionalFormatting sqref="C128">
    <cfRule type="expression" dxfId="11413" priority="3554">
      <formula>ISEVEN(ROW())</formula>
    </cfRule>
  </conditionalFormatting>
  <conditionalFormatting sqref="C130">
    <cfRule type="expression" dxfId="11412" priority="3555">
      <formula>ISEVEN(ROW())</formula>
    </cfRule>
  </conditionalFormatting>
  <conditionalFormatting sqref="C131">
    <cfRule type="expression" dxfId="11411" priority="3556">
      <formula>ISEVEN(ROW())</formula>
    </cfRule>
  </conditionalFormatting>
  <conditionalFormatting sqref="C131">
    <cfRule type="expression" dxfId="11410" priority="3557">
      <formula>ISEVEN(ROW())</formula>
    </cfRule>
  </conditionalFormatting>
  <conditionalFormatting sqref="C133">
    <cfRule type="expression" dxfId="11409" priority="3558">
      <formula>ISEVEN(ROW())</formula>
    </cfRule>
  </conditionalFormatting>
  <conditionalFormatting sqref="C132">
    <cfRule type="expression" dxfId="11408" priority="3559">
      <formula>ISEVEN(ROW())</formula>
    </cfRule>
  </conditionalFormatting>
  <conditionalFormatting sqref="C134">
    <cfRule type="expression" dxfId="11407" priority="3560">
      <formula>ISEVEN(ROW())</formula>
    </cfRule>
  </conditionalFormatting>
  <conditionalFormatting sqref="C136">
    <cfRule type="expression" dxfId="11406" priority="3561">
      <formula>ISEVEN(ROW())</formula>
    </cfRule>
  </conditionalFormatting>
  <conditionalFormatting sqref="C135">
    <cfRule type="expression" dxfId="11405" priority="3562">
      <formula>ISEVEN(ROW())</formula>
    </cfRule>
  </conditionalFormatting>
  <conditionalFormatting sqref="C132">
    <cfRule type="expression" dxfId="11404" priority="3563">
      <formula>ISEVEN(ROW())</formula>
    </cfRule>
  </conditionalFormatting>
  <conditionalFormatting sqref="C131">
    <cfRule type="expression" dxfId="11403" priority="3564">
      <formula>ISEVEN(ROW())</formula>
    </cfRule>
  </conditionalFormatting>
  <conditionalFormatting sqref="C133">
    <cfRule type="expression" dxfId="11402" priority="3565">
      <formula>ISEVEN(ROW())</formula>
    </cfRule>
  </conditionalFormatting>
  <conditionalFormatting sqref="C135">
    <cfRule type="expression" dxfId="11401" priority="3566">
      <formula>ISEVEN(ROW())</formula>
    </cfRule>
  </conditionalFormatting>
  <conditionalFormatting sqref="C134">
    <cfRule type="expression" dxfId="11400" priority="3567">
      <formula>ISEVEN(ROW())</formula>
    </cfRule>
  </conditionalFormatting>
  <conditionalFormatting sqref="C136">
    <cfRule type="expression" dxfId="11399" priority="3568">
      <formula>ISEVEN(ROW())</formula>
    </cfRule>
  </conditionalFormatting>
  <conditionalFormatting sqref="C128">
    <cfRule type="expression" dxfId="11398" priority="3569">
      <formula>ISEVEN(ROW())</formula>
    </cfRule>
  </conditionalFormatting>
  <conditionalFormatting sqref="C128">
    <cfRule type="expression" dxfId="11397" priority="3570">
      <formula>ISEVEN(ROW())</formula>
    </cfRule>
  </conditionalFormatting>
  <conditionalFormatting sqref="C130">
    <cfRule type="expression" dxfId="11396" priority="3571">
      <formula>ISEVEN(ROW())</formula>
    </cfRule>
  </conditionalFormatting>
  <conditionalFormatting sqref="C129">
    <cfRule type="expression" dxfId="11395" priority="3572">
      <formula>ISEVEN(ROW())</formula>
    </cfRule>
  </conditionalFormatting>
  <conditionalFormatting sqref="C131">
    <cfRule type="expression" dxfId="11394" priority="3573">
      <formula>ISEVEN(ROW())</formula>
    </cfRule>
  </conditionalFormatting>
  <conditionalFormatting sqref="C132">
    <cfRule type="expression" dxfId="11393" priority="3574">
      <formula>ISEVEN(ROW())</formula>
    </cfRule>
  </conditionalFormatting>
  <conditionalFormatting sqref="C132">
    <cfRule type="expression" dxfId="11392" priority="3575">
      <formula>ISEVEN(ROW())</formula>
    </cfRule>
  </conditionalFormatting>
  <conditionalFormatting sqref="C134">
    <cfRule type="expression" dxfId="11391" priority="3576">
      <formula>ISEVEN(ROW())</formula>
    </cfRule>
  </conditionalFormatting>
  <conditionalFormatting sqref="C133">
    <cfRule type="expression" dxfId="11390" priority="3577">
      <formula>ISEVEN(ROW())</formula>
    </cfRule>
  </conditionalFormatting>
  <conditionalFormatting sqref="C135">
    <cfRule type="expression" dxfId="11389" priority="3578">
      <formula>ISEVEN(ROW())</formula>
    </cfRule>
  </conditionalFormatting>
  <conditionalFormatting sqref="C136">
    <cfRule type="expression" dxfId="11388" priority="3579">
      <formula>ISEVEN(ROW())</formula>
    </cfRule>
  </conditionalFormatting>
  <conditionalFormatting sqref="C133">
    <cfRule type="expression" dxfId="11387" priority="3580">
      <formula>ISEVEN(ROW())</formula>
    </cfRule>
  </conditionalFormatting>
  <conditionalFormatting sqref="C132">
    <cfRule type="expression" dxfId="11386" priority="3581">
      <formula>ISEVEN(ROW())</formula>
    </cfRule>
  </conditionalFormatting>
  <conditionalFormatting sqref="C134">
    <cfRule type="expression" dxfId="11385" priority="3582">
      <formula>ISEVEN(ROW())</formula>
    </cfRule>
  </conditionalFormatting>
  <conditionalFormatting sqref="C136">
    <cfRule type="expression" dxfId="11384" priority="3583">
      <formula>ISEVEN(ROW())</formula>
    </cfRule>
  </conditionalFormatting>
  <conditionalFormatting sqref="C135">
    <cfRule type="expression" dxfId="11383" priority="3584">
      <formula>ISEVEN(ROW())</formula>
    </cfRule>
  </conditionalFormatting>
  <conditionalFormatting sqref="C128">
    <cfRule type="expression" dxfId="11382" priority="3585">
      <formula>ISEVEN(ROW())</formula>
    </cfRule>
  </conditionalFormatting>
  <conditionalFormatting sqref="C129">
    <cfRule type="expression" dxfId="11381" priority="3586">
      <formula>ISEVEN(ROW())</formula>
    </cfRule>
  </conditionalFormatting>
  <conditionalFormatting sqref="C130">
    <cfRule type="expression" dxfId="11380" priority="3587">
      <formula>ISEVEN(ROW())</formula>
    </cfRule>
  </conditionalFormatting>
  <conditionalFormatting sqref="C130">
    <cfRule type="expression" dxfId="11379" priority="3588">
      <formula>ISEVEN(ROW())</formula>
    </cfRule>
  </conditionalFormatting>
  <conditionalFormatting sqref="C132">
    <cfRule type="expression" dxfId="11378" priority="3589">
      <formula>ISEVEN(ROW())</formula>
    </cfRule>
  </conditionalFormatting>
  <conditionalFormatting sqref="C131">
    <cfRule type="expression" dxfId="11377" priority="3590">
      <formula>ISEVEN(ROW())</formula>
    </cfRule>
  </conditionalFormatting>
  <conditionalFormatting sqref="C133">
    <cfRule type="expression" dxfId="11376" priority="3591">
      <formula>ISEVEN(ROW())</formula>
    </cfRule>
  </conditionalFormatting>
  <conditionalFormatting sqref="C135">
    <cfRule type="expression" dxfId="11375" priority="3592">
      <formula>ISEVEN(ROW())</formula>
    </cfRule>
  </conditionalFormatting>
  <conditionalFormatting sqref="C134">
    <cfRule type="expression" dxfId="11374" priority="3593">
      <formula>ISEVEN(ROW())</formula>
    </cfRule>
  </conditionalFormatting>
  <conditionalFormatting sqref="C136">
    <cfRule type="expression" dxfId="11373" priority="3594">
      <formula>ISEVEN(ROW())</formula>
    </cfRule>
  </conditionalFormatting>
  <conditionalFormatting sqref="C131">
    <cfRule type="expression" dxfId="11372" priority="3595">
      <formula>ISEVEN(ROW())</formula>
    </cfRule>
  </conditionalFormatting>
  <conditionalFormatting sqref="C130">
    <cfRule type="expression" dxfId="11371" priority="3596">
      <formula>ISEVEN(ROW())</formula>
    </cfRule>
  </conditionalFormatting>
  <conditionalFormatting sqref="C132">
    <cfRule type="expression" dxfId="11370" priority="3597">
      <formula>ISEVEN(ROW())</formula>
    </cfRule>
  </conditionalFormatting>
  <conditionalFormatting sqref="C134">
    <cfRule type="expression" dxfId="11369" priority="3598">
      <formula>ISEVEN(ROW())</formula>
    </cfRule>
  </conditionalFormatting>
  <conditionalFormatting sqref="C133">
    <cfRule type="expression" dxfId="11368" priority="3599">
      <formula>ISEVEN(ROW())</formula>
    </cfRule>
  </conditionalFormatting>
  <conditionalFormatting sqref="C135">
    <cfRule type="expression" dxfId="11367" priority="3600">
      <formula>ISEVEN(ROW())</formula>
    </cfRule>
  </conditionalFormatting>
  <conditionalFormatting sqref="C136">
    <cfRule type="expression" dxfId="11366" priority="3601">
      <formula>ISEVEN(ROW())</formula>
    </cfRule>
  </conditionalFormatting>
  <conditionalFormatting sqref="C129">
    <cfRule type="expression" dxfId="11365" priority="3602">
      <formula>ISEVEN(ROW())</formula>
    </cfRule>
  </conditionalFormatting>
  <conditionalFormatting sqref="C128">
    <cfRule type="expression" dxfId="11364" priority="3603">
      <formula>ISEVEN(ROW())</formula>
    </cfRule>
  </conditionalFormatting>
  <conditionalFormatting sqref="C130">
    <cfRule type="expression" dxfId="11363" priority="3604">
      <formula>ISEVEN(ROW())</formula>
    </cfRule>
  </conditionalFormatting>
  <conditionalFormatting sqref="C131">
    <cfRule type="expression" dxfId="11362" priority="3605">
      <formula>ISEVEN(ROW())</formula>
    </cfRule>
  </conditionalFormatting>
  <conditionalFormatting sqref="C131">
    <cfRule type="expression" dxfId="11361" priority="3606">
      <formula>ISEVEN(ROW())</formula>
    </cfRule>
  </conditionalFormatting>
  <conditionalFormatting sqref="C133">
    <cfRule type="expression" dxfId="11360" priority="3607">
      <formula>ISEVEN(ROW())</formula>
    </cfRule>
  </conditionalFormatting>
  <conditionalFormatting sqref="C132">
    <cfRule type="expression" dxfId="11359" priority="3608">
      <formula>ISEVEN(ROW())</formula>
    </cfRule>
  </conditionalFormatting>
  <conditionalFormatting sqref="C134">
    <cfRule type="expression" dxfId="11358" priority="3609">
      <formula>ISEVEN(ROW())</formula>
    </cfRule>
  </conditionalFormatting>
  <conditionalFormatting sqref="C136">
    <cfRule type="expression" dxfId="11357" priority="3610">
      <formula>ISEVEN(ROW())</formula>
    </cfRule>
  </conditionalFormatting>
  <conditionalFormatting sqref="C135">
    <cfRule type="expression" dxfId="11356" priority="3611">
      <formula>ISEVEN(ROW())</formula>
    </cfRule>
  </conditionalFormatting>
  <conditionalFormatting sqref="C132">
    <cfRule type="expression" dxfId="11355" priority="3612">
      <formula>ISEVEN(ROW())</formula>
    </cfRule>
  </conditionalFormatting>
  <conditionalFormatting sqref="C131">
    <cfRule type="expression" dxfId="11354" priority="3613">
      <formula>ISEVEN(ROW())</formula>
    </cfRule>
  </conditionalFormatting>
  <conditionalFormatting sqref="C133">
    <cfRule type="expression" dxfId="11353" priority="3614">
      <formula>ISEVEN(ROW())</formula>
    </cfRule>
  </conditionalFormatting>
  <conditionalFormatting sqref="C135">
    <cfRule type="expression" dxfId="11352" priority="3615">
      <formula>ISEVEN(ROW())</formula>
    </cfRule>
  </conditionalFormatting>
  <conditionalFormatting sqref="C134">
    <cfRule type="expression" dxfId="11351" priority="3616">
      <formula>ISEVEN(ROW())</formula>
    </cfRule>
  </conditionalFormatting>
  <conditionalFormatting sqref="C136">
    <cfRule type="expression" dxfId="11350" priority="3617">
      <formula>ISEVEN(ROW())</formula>
    </cfRule>
  </conditionalFormatting>
  <conditionalFormatting sqref="C128">
    <cfRule type="expression" dxfId="11349" priority="3618">
      <formula>ISEVEN(ROW())</formula>
    </cfRule>
  </conditionalFormatting>
  <conditionalFormatting sqref="C130">
    <cfRule type="expression" dxfId="11348" priority="3619">
      <formula>ISEVEN(ROW())</formula>
    </cfRule>
  </conditionalFormatting>
  <conditionalFormatting sqref="C129">
    <cfRule type="expression" dxfId="11347" priority="3620">
      <formula>ISEVEN(ROW())</formula>
    </cfRule>
  </conditionalFormatting>
  <conditionalFormatting sqref="C131">
    <cfRule type="expression" dxfId="11346" priority="3621">
      <formula>ISEVEN(ROW())</formula>
    </cfRule>
  </conditionalFormatting>
  <conditionalFormatting sqref="C133">
    <cfRule type="expression" dxfId="11345" priority="3622">
      <formula>ISEVEN(ROW())</formula>
    </cfRule>
  </conditionalFormatting>
  <conditionalFormatting sqref="C132">
    <cfRule type="expression" dxfId="11344" priority="3623">
      <formula>ISEVEN(ROW())</formula>
    </cfRule>
  </conditionalFormatting>
  <conditionalFormatting sqref="C134">
    <cfRule type="expression" dxfId="11343" priority="3624">
      <formula>ISEVEN(ROW())</formula>
    </cfRule>
  </conditionalFormatting>
  <conditionalFormatting sqref="C136">
    <cfRule type="expression" dxfId="11342" priority="3625">
      <formula>ISEVEN(ROW())</formula>
    </cfRule>
  </conditionalFormatting>
  <conditionalFormatting sqref="C135">
    <cfRule type="expression" dxfId="11341" priority="3626">
      <formula>ISEVEN(ROW())</formula>
    </cfRule>
  </conditionalFormatting>
  <conditionalFormatting sqref="C129">
    <cfRule type="expression" dxfId="11340" priority="3627">
      <formula>ISEVEN(ROW())</formula>
    </cfRule>
  </conditionalFormatting>
  <conditionalFormatting sqref="C128">
    <cfRule type="expression" dxfId="11339" priority="3628">
      <formula>ISEVEN(ROW())</formula>
    </cfRule>
  </conditionalFormatting>
  <conditionalFormatting sqref="C130">
    <cfRule type="expression" dxfId="11338" priority="3629">
      <formula>ISEVEN(ROW())</formula>
    </cfRule>
  </conditionalFormatting>
  <conditionalFormatting sqref="C132">
    <cfRule type="expression" dxfId="11337" priority="3630">
      <formula>ISEVEN(ROW())</formula>
    </cfRule>
  </conditionalFormatting>
  <conditionalFormatting sqref="C131">
    <cfRule type="expression" dxfId="11336" priority="3631">
      <formula>ISEVEN(ROW())</formula>
    </cfRule>
  </conditionalFormatting>
  <conditionalFormatting sqref="C133">
    <cfRule type="expression" dxfId="11335" priority="3632">
      <formula>ISEVEN(ROW())</formula>
    </cfRule>
  </conditionalFormatting>
  <conditionalFormatting sqref="C135">
    <cfRule type="expression" dxfId="11334" priority="3633">
      <formula>ISEVEN(ROW())</formula>
    </cfRule>
  </conditionalFormatting>
  <conditionalFormatting sqref="C134">
    <cfRule type="expression" dxfId="11333" priority="3634">
      <formula>ISEVEN(ROW())</formula>
    </cfRule>
  </conditionalFormatting>
  <conditionalFormatting sqref="C136">
    <cfRule type="expression" dxfId="11332" priority="3635">
      <formula>ISEVEN(ROW())</formula>
    </cfRule>
  </conditionalFormatting>
  <conditionalFormatting sqref="C128">
    <cfRule type="expression" dxfId="11331" priority="3636">
      <formula>ISEVEN(ROW())</formula>
    </cfRule>
  </conditionalFormatting>
  <conditionalFormatting sqref="C129">
    <cfRule type="expression" dxfId="11330" priority="3637">
      <formula>ISEVEN(ROW())</formula>
    </cfRule>
  </conditionalFormatting>
  <conditionalFormatting sqref="C131">
    <cfRule type="expression" dxfId="11329" priority="3638">
      <formula>ISEVEN(ROW())</formula>
    </cfRule>
  </conditionalFormatting>
  <conditionalFormatting sqref="C130">
    <cfRule type="expression" dxfId="11328" priority="3639">
      <formula>ISEVEN(ROW())</formula>
    </cfRule>
  </conditionalFormatting>
  <conditionalFormatting sqref="C132">
    <cfRule type="expression" dxfId="11327" priority="3640">
      <formula>ISEVEN(ROW())</formula>
    </cfRule>
  </conditionalFormatting>
  <conditionalFormatting sqref="C134">
    <cfRule type="expression" dxfId="11326" priority="3641">
      <formula>ISEVEN(ROW())</formula>
    </cfRule>
  </conditionalFormatting>
  <conditionalFormatting sqref="C133">
    <cfRule type="expression" dxfId="11325" priority="3642">
      <formula>ISEVEN(ROW())</formula>
    </cfRule>
  </conditionalFormatting>
  <conditionalFormatting sqref="C135">
    <cfRule type="expression" dxfId="11324" priority="3643">
      <formula>ISEVEN(ROW())</formula>
    </cfRule>
  </conditionalFormatting>
  <conditionalFormatting sqref="C136">
    <cfRule type="expression" dxfId="11323" priority="3644">
      <formula>ISEVEN(ROW())</formula>
    </cfRule>
  </conditionalFormatting>
  <conditionalFormatting sqref="C128">
    <cfRule type="expression" dxfId="11322" priority="3645">
      <formula>ISEVEN(ROW())</formula>
    </cfRule>
  </conditionalFormatting>
  <conditionalFormatting sqref="C130">
    <cfRule type="expression" dxfId="11321" priority="3646">
      <formula>ISEVEN(ROW())</formula>
    </cfRule>
  </conditionalFormatting>
  <conditionalFormatting sqref="C129">
    <cfRule type="expression" dxfId="11320" priority="3647">
      <formula>ISEVEN(ROW())</formula>
    </cfRule>
  </conditionalFormatting>
  <conditionalFormatting sqref="C131">
    <cfRule type="expression" dxfId="11319" priority="3648">
      <formula>ISEVEN(ROW())</formula>
    </cfRule>
  </conditionalFormatting>
  <conditionalFormatting sqref="C133">
    <cfRule type="expression" dxfId="11318" priority="3649">
      <formula>ISEVEN(ROW())</formula>
    </cfRule>
  </conditionalFormatting>
  <conditionalFormatting sqref="C132">
    <cfRule type="expression" dxfId="11317" priority="3650">
      <formula>ISEVEN(ROW())</formula>
    </cfRule>
  </conditionalFormatting>
  <conditionalFormatting sqref="C134">
    <cfRule type="expression" dxfId="11316" priority="3651">
      <formula>ISEVEN(ROW())</formula>
    </cfRule>
  </conditionalFormatting>
  <conditionalFormatting sqref="C136">
    <cfRule type="expression" dxfId="11315" priority="3652">
      <formula>ISEVEN(ROW())</formula>
    </cfRule>
  </conditionalFormatting>
  <conditionalFormatting sqref="C135">
    <cfRule type="expression" dxfId="11314" priority="3653">
      <formula>ISEVEN(ROW())</formula>
    </cfRule>
  </conditionalFormatting>
  <conditionalFormatting sqref="C129">
    <cfRule type="expression" dxfId="11313" priority="3654">
      <formula>ISEVEN(ROW())</formula>
    </cfRule>
  </conditionalFormatting>
  <conditionalFormatting sqref="C128">
    <cfRule type="expression" dxfId="11312" priority="3655">
      <formula>ISEVEN(ROW())</formula>
    </cfRule>
  </conditionalFormatting>
  <conditionalFormatting sqref="C130">
    <cfRule type="expression" dxfId="11311" priority="3656">
      <formula>ISEVEN(ROW())</formula>
    </cfRule>
  </conditionalFormatting>
  <conditionalFormatting sqref="C132">
    <cfRule type="expression" dxfId="11310" priority="3657">
      <formula>ISEVEN(ROW())</formula>
    </cfRule>
  </conditionalFormatting>
  <conditionalFormatting sqref="C131">
    <cfRule type="expression" dxfId="11309" priority="3658">
      <formula>ISEVEN(ROW())</formula>
    </cfRule>
  </conditionalFormatting>
  <conditionalFormatting sqref="C133">
    <cfRule type="expression" dxfId="11308" priority="3659">
      <formula>ISEVEN(ROW())</formula>
    </cfRule>
  </conditionalFormatting>
  <conditionalFormatting sqref="C135">
    <cfRule type="expression" dxfId="11307" priority="3660">
      <formula>ISEVEN(ROW())</formula>
    </cfRule>
  </conditionalFormatting>
  <conditionalFormatting sqref="C134">
    <cfRule type="expression" dxfId="11306" priority="3661">
      <formula>ISEVEN(ROW())</formula>
    </cfRule>
  </conditionalFormatting>
  <conditionalFormatting sqref="C136">
    <cfRule type="expression" dxfId="11305" priority="3662">
      <formula>ISEVEN(ROW())</formula>
    </cfRule>
  </conditionalFormatting>
  <conditionalFormatting sqref="C128">
    <cfRule type="expression" dxfId="11304" priority="3663">
      <formula>ISEVEN(ROW())</formula>
    </cfRule>
  </conditionalFormatting>
  <conditionalFormatting sqref="C129">
    <cfRule type="expression" dxfId="11303" priority="3664">
      <formula>ISEVEN(ROW())</formula>
    </cfRule>
  </conditionalFormatting>
  <conditionalFormatting sqref="C131">
    <cfRule type="expression" dxfId="11302" priority="3665">
      <formula>ISEVEN(ROW())</formula>
    </cfRule>
  </conditionalFormatting>
  <conditionalFormatting sqref="C130">
    <cfRule type="expression" dxfId="11301" priority="3666">
      <formula>ISEVEN(ROW())</formula>
    </cfRule>
  </conditionalFormatting>
  <conditionalFormatting sqref="C132">
    <cfRule type="expression" dxfId="11300" priority="3667">
      <formula>ISEVEN(ROW())</formula>
    </cfRule>
  </conditionalFormatting>
  <conditionalFormatting sqref="C136">
    <cfRule type="expression" dxfId="11299" priority="3668">
      <formula>ISEVEN(ROW())</formula>
    </cfRule>
  </conditionalFormatting>
  <conditionalFormatting sqref="C134">
    <cfRule type="expression" dxfId="11298" priority="3669">
      <formula>ISEVEN(ROW())</formula>
    </cfRule>
  </conditionalFormatting>
  <conditionalFormatting sqref="C133">
    <cfRule type="expression" dxfId="11297" priority="3670">
      <formula>ISEVEN(ROW())</formula>
    </cfRule>
  </conditionalFormatting>
  <conditionalFormatting sqref="C135">
    <cfRule type="expression" dxfId="11296" priority="3671">
      <formula>ISEVEN(ROW())</formula>
    </cfRule>
  </conditionalFormatting>
  <conditionalFormatting sqref="C128">
    <cfRule type="expression" dxfId="11295" priority="3672">
      <formula>ISEVEN(ROW())</formula>
    </cfRule>
  </conditionalFormatting>
  <conditionalFormatting sqref="C130">
    <cfRule type="expression" dxfId="11294" priority="3673">
      <formula>ISEVEN(ROW())</formula>
    </cfRule>
  </conditionalFormatting>
  <conditionalFormatting sqref="C129">
    <cfRule type="expression" dxfId="11293" priority="3674">
      <formula>ISEVEN(ROW())</formula>
    </cfRule>
  </conditionalFormatting>
  <conditionalFormatting sqref="C131">
    <cfRule type="expression" dxfId="11292" priority="3675">
      <formula>ISEVEN(ROW())</formula>
    </cfRule>
  </conditionalFormatting>
  <conditionalFormatting sqref="C133">
    <cfRule type="expression" dxfId="11291" priority="3676">
      <formula>ISEVEN(ROW())</formula>
    </cfRule>
  </conditionalFormatting>
  <conditionalFormatting sqref="C132">
    <cfRule type="expression" dxfId="11290" priority="3677">
      <formula>ISEVEN(ROW())</formula>
    </cfRule>
  </conditionalFormatting>
  <conditionalFormatting sqref="C134">
    <cfRule type="expression" dxfId="11289" priority="3678">
      <formula>ISEVEN(ROW())</formula>
    </cfRule>
  </conditionalFormatting>
  <conditionalFormatting sqref="C136">
    <cfRule type="expression" dxfId="11288" priority="3679">
      <formula>ISEVEN(ROW())</formula>
    </cfRule>
  </conditionalFormatting>
  <conditionalFormatting sqref="C135">
    <cfRule type="expression" dxfId="11287" priority="3680">
      <formula>ISEVEN(ROW())</formula>
    </cfRule>
  </conditionalFormatting>
  <conditionalFormatting sqref="C129">
    <cfRule type="expression" dxfId="11286" priority="3681">
      <formula>ISEVEN(ROW())</formula>
    </cfRule>
  </conditionalFormatting>
  <conditionalFormatting sqref="C128">
    <cfRule type="expression" dxfId="11285" priority="3682">
      <formula>ISEVEN(ROW())</formula>
    </cfRule>
  </conditionalFormatting>
  <conditionalFormatting sqref="C130">
    <cfRule type="expression" dxfId="11284" priority="3683">
      <formula>ISEVEN(ROW())</formula>
    </cfRule>
  </conditionalFormatting>
  <conditionalFormatting sqref="C132">
    <cfRule type="expression" dxfId="11283" priority="3684">
      <formula>ISEVEN(ROW())</formula>
    </cfRule>
  </conditionalFormatting>
  <conditionalFormatting sqref="C131">
    <cfRule type="expression" dxfId="11282" priority="3685">
      <formula>ISEVEN(ROW())</formula>
    </cfRule>
  </conditionalFormatting>
  <conditionalFormatting sqref="C133">
    <cfRule type="expression" dxfId="11281" priority="3686">
      <formula>ISEVEN(ROW())</formula>
    </cfRule>
  </conditionalFormatting>
  <conditionalFormatting sqref="C135">
    <cfRule type="expression" dxfId="11280" priority="3687">
      <formula>ISEVEN(ROW())</formula>
    </cfRule>
  </conditionalFormatting>
  <conditionalFormatting sqref="C134">
    <cfRule type="expression" dxfId="11279" priority="3688">
      <formula>ISEVEN(ROW())</formula>
    </cfRule>
  </conditionalFormatting>
  <conditionalFormatting sqref="C136">
    <cfRule type="expression" dxfId="11278" priority="3689">
      <formula>ISEVEN(ROW())</formula>
    </cfRule>
  </conditionalFormatting>
  <conditionalFormatting sqref="G129">
    <cfRule type="expression" dxfId="11277" priority="3690">
      <formula>ISEVEN(ROW())</formula>
    </cfRule>
  </conditionalFormatting>
  <conditionalFormatting sqref="G129">
    <cfRule type="expression" dxfId="11276" priority="3691">
      <formula>ISEVEN(ROW())</formula>
    </cfRule>
  </conditionalFormatting>
  <conditionalFormatting sqref="G128">
    <cfRule type="expression" dxfId="11275" priority="3692">
      <formula>ISEVEN(ROW())</formula>
    </cfRule>
  </conditionalFormatting>
  <conditionalFormatting sqref="G130">
    <cfRule type="expression" dxfId="11274" priority="3693">
      <formula>ISEVEN(ROW())</formula>
    </cfRule>
  </conditionalFormatting>
  <conditionalFormatting sqref="G131">
    <cfRule type="expression" dxfId="11273" priority="3694">
      <formula>ISEVEN(ROW())</formula>
    </cfRule>
  </conditionalFormatting>
  <conditionalFormatting sqref="G131">
    <cfRule type="expression" dxfId="11272" priority="3695">
      <formula>ISEVEN(ROW())</formula>
    </cfRule>
  </conditionalFormatting>
  <conditionalFormatting sqref="G133">
    <cfRule type="expression" dxfId="11271" priority="3696">
      <formula>ISEVEN(ROW())</formula>
    </cfRule>
  </conditionalFormatting>
  <conditionalFormatting sqref="G133">
    <cfRule type="expression" dxfId="11270" priority="3697">
      <formula>ISEVEN(ROW())</formula>
    </cfRule>
  </conditionalFormatting>
  <conditionalFormatting sqref="G132">
    <cfRule type="expression" dxfId="11269" priority="3698">
      <formula>ISEVEN(ROW())</formula>
    </cfRule>
  </conditionalFormatting>
  <conditionalFormatting sqref="G134">
    <cfRule type="expression" dxfId="11268" priority="3699">
      <formula>ISEVEN(ROW())</formula>
    </cfRule>
  </conditionalFormatting>
  <conditionalFormatting sqref="G136">
    <cfRule type="expression" dxfId="11267" priority="3700">
      <formula>ISEVEN(ROW())</formula>
    </cfRule>
  </conditionalFormatting>
  <conditionalFormatting sqref="G136">
    <cfRule type="expression" dxfId="11266" priority="3701">
      <formula>ISEVEN(ROW())</formula>
    </cfRule>
  </conditionalFormatting>
  <conditionalFormatting sqref="G135">
    <cfRule type="expression" dxfId="11265" priority="3702">
      <formula>ISEVEN(ROW())</formula>
    </cfRule>
  </conditionalFormatting>
  <conditionalFormatting sqref="G132">
    <cfRule type="expression" dxfId="11264" priority="3703">
      <formula>ISEVEN(ROW())</formula>
    </cfRule>
  </conditionalFormatting>
  <conditionalFormatting sqref="G132">
    <cfRule type="expression" dxfId="11263" priority="3704">
      <formula>ISEVEN(ROW())</formula>
    </cfRule>
  </conditionalFormatting>
  <conditionalFormatting sqref="G131">
    <cfRule type="expression" dxfId="11262" priority="3705">
      <formula>ISEVEN(ROW())</formula>
    </cfRule>
  </conditionalFormatting>
  <conditionalFormatting sqref="G133">
    <cfRule type="expression" dxfId="11261" priority="3706">
      <formula>ISEVEN(ROW())</formula>
    </cfRule>
  </conditionalFormatting>
  <conditionalFormatting sqref="G135">
    <cfRule type="expression" dxfId="11260" priority="3707">
      <formula>ISEVEN(ROW())</formula>
    </cfRule>
  </conditionalFormatting>
  <conditionalFormatting sqref="G135">
    <cfRule type="expression" dxfId="11259" priority="3708">
      <formula>ISEVEN(ROW())</formula>
    </cfRule>
  </conditionalFormatting>
  <conditionalFormatting sqref="G134">
    <cfRule type="expression" dxfId="11258" priority="3709">
      <formula>ISEVEN(ROW())</formula>
    </cfRule>
  </conditionalFormatting>
  <conditionalFormatting sqref="G136">
    <cfRule type="expression" dxfId="11257" priority="3710">
      <formula>ISEVEN(ROW())</formula>
    </cfRule>
  </conditionalFormatting>
  <conditionalFormatting sqref="G128">
    <cfRule type="expression" dxfId="11256" priority="3711">
      <formula>ISEVEN(ROW())</formula>
    </cfRule>
  </conditionalFormatting>
  <conditionalFormatting sqref="G128">
    <cfRule type="expression" dxfId="11255" priority="3712">
      <formula>ISEVEN(ROW())</formula>
    </cfRule>
  </conditionalFormatting>
  <conditionalFormatting sqref="G130">
    <cfRule type="expression" dxfId="11254" priority="3713">
      <formula>ISEVEN(ROW())</formula>
    </cfRule>
  </conditionalFormatting>
  <conditionalFormatting sqref="G130">
    <cfRule type="expression" dxfId="11253" priority="3714">
      <formula>ISEVEN(ROW())</formula>
    </cfRule>
  </conditionalFormatting>
  <conditionalFormatting sqref="G129">
    <cfRule type="expression" dxfId="11252" priority="3715">
      <formula>ISEVEN(ROW())</formula>
    </cfRule>
  </conditionalFormatting>
  <conditionalFormatting sqref="G131">
    <cfRule type="expression" dxfId="11251" priority="3716">
      <formula>ISEVEN(ROW())</formula>
    </cfRule>
  </conditionalFormatting>
  <conditionalFormatting sqref="G132">
    <cfRule type="expression" dxfId="11250" priority="3717">
      <formula>ISEVEN(ROW())</formula>
    </cfRule>
  </conditionalFormatting>
  <conditionalFormatting sqref="G132">
    <cfRule type="expression" dxfId="11249" priority="3718">
      <formula>ISEVEN(ROW())</formula>
    </cfRule>
  </conditionalFormatting>
  <conditionalFormatting sqref="G134">
    <cfRule type="expression" dxfId="11248" priority="3719">
      <formula>ISEVEN(ROW())</formula>
    </cfRule>
  </conditionalFormatting>
  <conditionalFormatting sqref="G134">
    <cfRule type="expression" dxfId="11247" priority="3720">
      <formula>ISEVEN(ROW())</formula>
    </cfRule>
  </conditionalFormatting>
  <conditionalFormatting sqref="G133">
    <cfRule type="expression" dxfId="11246" priority="3721">
      <formula>ISEVEN(ROW())</formula>
    </cfRule>
  </conditionalFormatting>
  <conditionalFormatting sqref="G135">
    <cfRule type="expression" dxfId="11245" priority="3722">
      <formula>ISEVEN(ROW())</formula>
    </cfRule>
  </conditionalFormatting>
  <conditionalFormatting sqref="G136">
    <cfRule type="expression" dxfId="11244" priority="3723">
      <formula>ISEVEN(ROW())</formula>
    </cfRule>
  </conditionalFormatting>
  <conditionalFormatting sqref="G133">
    <cfRule type="expression" dxfId="11243" priority="3724">
      <formula>ISEVEN(ROW())</formula>
    </cfRule>
  </conditionalFormatting>
  <conditionalFormatting sqref="G133">
    <cfRule type="expression" dxfId="11242" priority="3725">
      <formula>ISEVEN(ROW())</formula>
    </cfRule>
  </conditionalFormatting>
  <conditionalFormatting sqref="G132">
    <cfRule type="expression" dxfId="11241" priority="3726">
      <formula>ISEVEN(ROW())</formula>
    </cfRule>
  </conditionalFormatting>
  <conditionalFormatting sqref="G134">
    <cfRule type="expression" dxfId="11240" priority="3727">
      <formula>ISEVEN(ROW())</formula>
    </cfRule>
  </conditionalFormatting>
  <conditionalFormatting sqref="G136">
    <cfRule type="expression" dxfId="11239" priority="3728">
      <formula>ISEVEN(ROW())</formula>
    </cfRule>
  </conditionalFormatting>
  <conditionalFormatting sqref="G136">
    <cfRule type="expression" dxfId="11238" priority="3729">
      <formula>ISEVEN(ROW())</formula>
    </cfRule>
  </conditionalFormatting>
  <conditionalFormatting sqref="G135">
    <cfRule type="expression" dxfId="11237" priority="3730">
      <formula>ISEVEN(ROW())</formula>
    </cfRule>
  </conditionalFormatting>
  <conditionalFormatting sqref="G128">
    <cfRule type="expression" dxfId="11236" priority="3731">
      <formula>ISEVEN(ROW())</formula>
    </cfRule>
  </conditionalFormatting>
  <conditionalFormatting sqref="G128">
    <cfRule type="expression" dxfId="11235" priority="3732">
      <formula>ISEVEN(ROW())</formula>
    </cfRule>
  </conditionalFormatting>
  <conditionalFormatting sqref="G129">
    <cfRule type="expression" dxfId="11234" priority="3733">
      <formula>ISEVEN(ROW())</formula>
    </cfRule>
  </conditionalFormatting>
  <conditionalFormatting sqref="G130">
    <cfRule type="expression" dxfId="11233" priority="3734">
      <formula>ISEVEN(ROW())</formula>
    </cfRule>
  </conditionalFormatting>
  <conditionalFormatting sqref="G130">
    <cfRule type="expression" dxfId="11232" priority="3735">
      <formula>ISEVEN(ROW())</formula>
    </cfRule>
  </conditionalFormatting>
  <conditionalFormatting sqref="G132">
    <cfRule type="expression" dxfId="11231" priority="3736">
      <formula>ISEVEN(ROW())</formula>
    </cfRule>
  </conditionalFormatting>
  <conditionalFormatting sqref="G132">
    <cfRule type="expression" dxfId="11230" priority="3737">
      <formula>ISEVEN(ROW())</formula>
    </cfRule>
  </conditionalFormatting>
  <conditionalFormatting sqref="G131">
    <cfRule type="expression" dxfId="11229" priority="3738">
      <formula>ISEVEN(ROW())</formula>
    </cfRule>
  </conditionalFormatting>
  <conditionalFormatting sqref="G133">
    <cfRule type="expression" dxfId="11228" priority="3739">
      <formula>ISEVEN(ROW())</formula>
    </cfRule>
  </conditionalFormatting>
  <conditionalFormatting sqref="G135">
    <cfRule type="expression" dxfId="11227" priority="3740">
      <formula>ISEVEN(ROW())</formula>
    </cfRule>
  </conditionalFormatting>
  <conditionalFormatting sqref="G135">
    <cfRule type="expression" dxfId="11226" priority="3741">
      <formula>ISEVEN(ROW())</formula>
    </cfRule>
  </conditionalFormatting>
  <conditionalFormatting sqref="G134">
    <cfRule type="expression" dxfId="11225" priority="3742">
      <formula>ISEVEN(ROW())</formula>
    </cfRule>
  </conditionalFormatting>
  <conditionalFormatting sqref="G136">
    <cfRule type="expression" dxfId="11224" priority="3743">
      <formula>ISEVEN(ROW())</formula>
    </cfRule>
  </conditionalFormatting>
  <conditionalFormatting sqref="G131">
    <cfRule type="expression" dxfId="11223" priority="3744">
      <formula>ISEVEN(ROW())</formula>
    </cfRule>
  </conditionalFormatting>
  <conditionalFormatting sqref="G131">
    <cfRule type="expression" dxfId="11222" priority="3745">
      <formula>ISEVEN(ROW())</formula>
    </cfRule>
  </conditionalFormatting>
  <conditionalFormatting sqref="G130">
    <cfRule type="expression" dxfId="11221" priority="3746">
      <formula>ISEVEN(ROW())</formula>
    </cfRule>
  </conditionalFormatting>
  <conditionalFormatting sqref="G132">
    <cfRule type="expression" dxfId="11220" priority="3747">
      <formula>ISEVEN(ROW())</formula>
    </cfRule>
  </conditionalFormatting>
  <conditionalFormatting sqref="G134">
    <cfRule type="expression" dxfId="11219" priority="3748">
      <formula>ISEVEN(ROW())</formula>
    </cfRule>
  </conditionalFormatting>
  <conditionalFormatting sqref="G134">
    <cfRule type="expression" dxfId="11218" priority="3749">
      <formula>ISEVEN(ROW())</formula>
    </cfRule>
  </conditionalFormatting>
  <conditionalFormatting sqref="G133">
    <cfRule type="expression" dxfId="11217" priority="3750">
      <formula>ISEVEN(ROW())</formula>
    </cfRule>
  </conditionalFormatting>
  <conditionalFormatting sqref="G135">
    <cfRule type="expression" dxfId="11216" priority="3751">
      <formula>ISEVEN(ROW())</formula>
    </cfRule>
  </conditionalFormatting>
  <conditionalFormatting sqref="G136">
    <cfRule type="expression" dxfId="11215" priority="3752">
      <formula>ISEVEN(ROW())</formula>
    </cfRule>
  </conditionalFormatting>
  <conditionalFormatting sqref="G129">
    <cfRule type="expression" dxfId="11214" priority="3753">
      <formula>ISEVEN(ROW())</formula>
    </cfRule>
  </conditionalFormatting>
  <conditionalFormatting sqref="G129">
    <cfRule type="expression" dxfId="11213" priority="3754">
      <formula>ISEVEN(ROW())</formula>
    </cfRule>
  </conditionalFormatting>
  <conditionalFormatting sqref="G128">
    <cfRule type="expression" dxfId="11212" priority="3755">
      <formula>ISEVEN(ROW())</formula>
    </cfRule>
  </conditionalFormatting>
  <conditionalFormatting sqref="G130">
    <cfRule type="expression" dxfId="11211" priority="3756">
      <formula>ISEVEN(ROW())</formula>
    </cfRule>
  </conditionalFormatting>
  <conditionalFormatting sqref="G131">
    <cfRule type="expression" dxfId="11210" priority="3757">
      <formula>ISEVEN(ROW())</formula>
    </cfRule>
  </conditionalFormatting>
  <conditionalFormatting sqref="G131">
    <cfRule type="expression" dxfId="11209" priority="3758">
      <formula>ISEVEN(ROW())</formula>
    </cfRule>
  </conditionalFormatting>
  <conditionalFormatting sqref="G133">
    <cfRule type="expression" dxfId="11208" priority="3759">
      <formula>ISEVEN(ROW())</formula>
    </cfRule>
  </conditionalFormatting>
  <conditionalFormatting sqref="G133">
    <cfRule type="expression" dxfId="11207" priority="3760">
      <formula>ISEVEN(ROW())</formula>
    </cfRule>
  </conditionalFormatting>
  <conditionalFormatting sqref="G132">
    <cfRule type="expression" dxfId="11206" priority="3761">
      <formula>ISEVEN(ROW())</formula>
    </cfRule>
  </conditionalFormatting>
  <conditionalFormatting sqref="G134">
    <cfRule type="expression" dxfId="11205" priority="3762">
      <formula>ISEVEN(ROW())</formula>
    </cfRule>
  </conditionalFormatting>
  <conditionalFormatting sqref="G136">
    <cfRule type="expression" dxfId="11204" priority="3763">
      <formula>ISEVEN(ROW())</formula>
    </cfRule>
  </conditionalFormatting>
  <conditionalFormatting sqref="G136">
    <cfRule type="expression" dxfId="11203" priority="3764">
      <formula>ISEVEN(ROW())</formula>
    </cfRule>
  </conditionalFormatting>
  <conditionalFormatting sqref="G135">
    <cfRule type="expression" dxfId="11202" priority="3765">
      <formula>ISEVEN(ROW())</formula>
    </cfRule>
  </conditionalFormatting>
  <conditionalFormatting sqref="G132">
    <cfRule type="expression" dxfId="11201" priority="3766">
      <formula>ISEVEN(ROW())</formula>
    </cfRule>
  </conditionalFormatting>
  <conditionalFormatting sqref="G132">
    <cfRule type="expression" dxfId="11200" priority="3767">
      <formula>ISEVEN(ROW())</formula>
    </cfRule>
  </conditionalFormatting>
  <conditionalFormatting sqref="G131">
    <cfRule type="expression" dxfId="11199" priority="3768">
      <formula>ISEVEN(ROW())</formula>
    </cfRule>
  </conditionalFormatting>
  <conditionalFormatting sqref="G133">
    <cfRule type="expression" dxfId="11198" priority="3769">
      <formula>ISEVEN(ROW())</formula>
    </cfRule>
  </conditionalFormatting>
  <conditionalFormatting sqref="G135">
    <cfRule type="expression" dxfId="11197" priority="3770">
      <formula>ISEVEN(ROW())</formula>
    </cfRule>
  </conditionalFormatting>
  <conditionalFormatting sqref="G135">
    <cfRule type="expression" dxfId="11196" priority="3771">
      <formula>ISEVEN(ROW())</formula>
    </cfRule>
  </conditionalFormatting>
  <conditionalFormatting sqref="G134">
    <cfRule type="expression" dxfId="11195" priority="3772">
      <formula>ISEVEN(ROW())</formula>
    </cfRule>
  </conditionalFormatting>
  <conditionalFormatting sqref="G136">
    <cfRule type="expression" dxfId="11194" priority="3773">
      <formula>ISEVEN(ROW())</formula>
    </cfRule>
  </conditionalFormatting>
  <conditionalFormatting sqref="G128">
    <cfRule type="expression" dxfId="11193" priority="3774">
      <formula>ISEVEN(ROW())</formula>
    </cfRule>
  </conditionalFormatting>
  <conditionalFormatting sqref="G130">
    <cfRule type="expression" dxfId="11192" priority="3775">
      <formula>ISEVEN(ROW())</formula>
    </cfRule>
  </conditionalFormatting>
  <conditionalFormatting sqref="G130">
    <cfRule type="expression" dxfId="11191" priority="3776">
      <formula>ISEVEN(ROW())</formula>
    </cfRule>
  </conditionalFormatting>
  <conditionalFormatting sqref="G129">
    <cfRule type="expression" dxfId="11190" priority="3777">
      <formula>ISEVEN(ROW())</formula>
    </cfRule>
  </conditionalFormatting>
  <conditionalFormatting sqref="G131">
    <cfRule type="expression" dxfId="11189" priority="3778">
      <formula>ISEVEN(ROW())</formula>
    </cfRule>
  </conditionalFormatting>
  <conditionalFormatting sqref="G133">
    <cfRule type="expression" dxfId="11188" priority="3779">
      <formula>ISEVEN(ROW())</formula>
    </cfRule>
  </conditionalFormatting>
  <conditionalFormatting sqref="G133">
    <cfRule type="expression" dxfId="11187" priority="3780">
      <formula>ISEVEN(ROW())</formula>
    </cfRule>
  </conditionalFormatting>
  <conditionalFormatting sqref="G132">
    <cfRule type="expression" dxfId="11186" priority="3781">
      <formula>ISEVEN(ROW())</formula>
    </cfRule>
  </conditionalFormatting>
  <conditionalFormatting sqref="G134">
    <cfRule type="expression" dxfId="11185" priority="3782">
      <formula>ISEVEN(ROW())</formula>
    </cfRule>
  </conditionalFormatting>
  <conditionalFormatting sqref="G136">
    <cfRule type="expression" dxfId="11184" priority="3783">
      <formula>ISEVEN(ROW())</formula>
    </cfRule>
  </conditionalFormatting>
  <conditionalFormatting sqref="G136">
    <cfRule type="expression" dxfId="11183" priority="3784">
      <formula>ISEVEN(ROW())</formula>
    </cfRule>
  </conditionalFormatting>
  <conditionalFormatting sqref="G135">
    <cfRule type="expression" dxfId="11182" priority="3785">
      <formula>ISEVEN(ROW())</formula>
    </cfRule>
  </conditionalFormatting>
  <conditionalFormatting sqref="G129">
    <cfRule type="expression" dxfId="11181" priority="3786">
      <formula>ISEVEN(ROW())</formula>
    </cfRule>
  </conditionalFormatting>
  <conditionalFormatting sqref="G129">
    <cfRule type="expression" dxfId="11180" priority="3787">
      <formula>ISEVEN(ROW())</formula>
    </cfRule>
  </conditionalFormatting>
  <conditionalFormatting sqref="G128">
    <cfRule type="expression" dxfId="11179" priority="3788">
      <formula>ISEVEN(ROW())</formula>
    </cfRule>
  </conditionalFormatting>
  <conditionalFormatting sqref="G130">
    <cfRule type="expression" dxfId="11178" priority="3789">
      <formula>ISEVEN(ROW())</formula>
    </cfRule>
  </conditionalFormatting>
  <conditionalFormatting sqref="G132">
    <cfRule type="expression" dxfId="11177" priority="3790">
      <formula>ISEVEN(ROW())</formula>
    </cfRule>
  </conditionalFormatting>
  <conditionalFormatting sqref="G132">
    <cfRule type="expression" dxfId="11176" priority="3791">
      <formula>ISEVEN(ROW())</formula>
    </cfRule>
  </conditionalFormatting>
  <conditionalFormatting sqref="G131">
    <cfRule type="expression" dxfId="11175" priority="3792">
      <formula>ISEVEN(ROW())</formula>
    </cfRule>
  </conditionalFormatting>
  <conditionalFormatting sqref="G133">
    <cfRule type="expression" dxfId="11174" priority="3793">
      <formula>ISEVEN(ROW())</formula>
    </cfRule>
  </conditionalFormatting>
  <conditionalFormatting sqref="G135">
    <cfRule type="expression" dxfId="11173" priority="3794">
      <formula>ISEVEN(ROW())</formula>
    </cfRule>
  </conditionalFormatting>
  <conditionalFormatting sqref="G135">
    <cfRule type="expression" dxfId="11172" priority="3795">
      <formula>ISEVEN(ROW())</formula>
    </cfRule>
  </conditionalFormatting>
  <conditionalFormatting sqref="G134">
    <cfRule type="expression" dxfId="11171" priority="3796">
      <formula>ISEVEN(ROW())</formula>
    </cfRule>
  </conditionalFormatting>
  <conditionalFormatting sqref="G136">
    <cfRule type="expression" dxfId="11170" priority="3797">
      <formula>ISEVEN(ROW())</formula>
    </cfRule>
  </conditionalFormatting>
  <conditionalFormatting sqref="G128">
    <cfRule type="expression" dxfId="11169" priority="3798">
      <formula>ISEVEN(ROW())</formula>
    </cfRule>
  </conditionalFormatting>
  <conditionalFormatting sqref="G128">
    <cfRule type="expression" dxfId="11168" priority="3799">
      <formula>ISEVEN(ROW())</formula>
    </cfRule>
  </conditionalFormatting>
  <conditionalFormatting sqref="G129">
    <cfRule type="expression" dxfId="11167" priority="3800">
      <formula>ISEVEN(ROW())</formula>
    </cfRule>
  </conditionalFormatting>
  <conditionalFormatting sqref="G131">
    <cfRule type="expression" dxfId="11166" priority="3801">
      <formula>ISEVEN(ROW())</formula>
    </cfRule>
  </conditionalFormatting>
  <conditionalFormatting sqref="G131">
    <cfRule type="expression" dxfId="11165" priority="3802">
      <formula>ISEVEN(ROW())</formula>
    </cfRule>
  </conditionalFormatting>
  <conditionalFormatting sqref="G130">
    <cfRule type="expression" dxfId="11164" priority="3803">
      <formula>ISEVEN(ROW())</formula>
    </cfRule>
  </conditionalFormatting>
  <conditionalFormatting sqref="G132">
    <cfRule type="expression" dxfId="11163" priority="3804">
      <formula>ISEVEN(ROW())</formula>
    </cfRule>
  </conditionalFormatting>
  <conditionalFormatting sqref="G134">
    <cfRule type="expression" dxfId="11162" priority="3805">
      <formula>ISEVEN(ROW())</formula>
    </cfRule>
  </conditionalFormatting>
  <conditionalFormatting sqref="G134">
    <cfRule type="expression" dxfId="11161" priority="3806">
      <formula>ISEVEN(ROW())</formula>
    </cfRule>
  </conditionalFormatting>
  <conditionalFormatting sqref="G133">
    <cfRule type="expression" dxfId="11160" priority="3807">
      <formula>ISEVEN(ROW())</formula>
    </cfRule>
  </conditionalFormatting>
  <conditionalFormatting sqref="G135">
    <cfRule type="expression" dxfId="11159" priority="3808">
      <formula>ISEVEN(ROW())</formula>
    </cfRule>
  </conditionalFormatting>
  <conditionalFormatting sqref="G136">
    <cfRule type="expression" dxfId="11158" priority="3809">
      <formula>ISEVEN(ROW())</formula>
    </cfRule>
  </conditionalFormatting>
  <conditionalFormatting sqref="G128">
    <cfRule type="expression" dxfId="11157" priority="3810">
      <formula>ISEVEN(ROW())</formula>
    </cfRule>
  </conditionalFormatting>
  <conditionalFormatting sqref="G130">
    <cfRule type="expression" dxfId="11156" priority="3811">
      <formula>ISEVEN(ROW())</formula>
    </cfRule>
  </conditionalFormatting>
  <conditionalFormatting sqref="G130">
    <cfRule type="expression" dxfId="11155" priority="3812">
      <formula>ISEVEN(ROW())</formula>
    </cfRule>
  </conditionalFormatting>
  <conditionalFormatting sqref="G129">
    <cfRule type="expression" dxfId="11154" priority="3813">
      <formula>ISEVEN(ROW())</formula>
    </cfRule>
  </conditionalFormatting>
  <conditionalFormatting sqref="G131">
    <cfRule type="expression" dxfId="11153" priority="3814">
      <formula>ISEVEN(ROW())</formula>
    </cfRule>
  </conditionalFormatting>
  <conditionalFormatting sqref="G133">
    <cfRule type="expression" dxfId="11152" priority="3815">
      <formula>ISEVEN(ROW())</formula>
    </cfRule>
  </conditionalFormatting>
  <conditionalFormatting sqref="G133">
    <cfRule type="expression" dxfId="11151" priority="3816">
      <formula>ISEVEN(ROW())</formula>
    </cfRule>
  </conditionalFormatting>
  <conditionalFormatting sqref="G132">
    <cfRule type="expression" dxfId="11150" priority="3817">
      <formula>ISEVEN(ROW())</formula>
    </cfRule>
  </conditionalFormatting>
  <conditionalFormatting sqref="G134">
    <cfRule type="expression" dxfId="11149" priority="3818">
      <formula>ISEVEN(ROW())</formula>
    </cfRule>
  </conditionalFormatting>
  <conditionalFormatting sqref="G136">
    <cfRule type="expression" dxfId="11148" priority="3819">
      <formula>ISEVEN(ROW())</formula>
    </cfRule>
  </conditionalFormatting>
  <conditionalFormatting sqref="G136">
    <cfRule type="expression" dxfId="11147" priority="3820">
      <formula>ISEVEN(ROW())</formula>
    </cfRule>
  </conditionalFormatting>
  <conditionalFormatting sqref="G135">
    <cfRule type="expression" dxfId="11146" priority="3821">
      <formula>ISEVEN(ROW())</formula>
    </cfRule>
  </conditionalFormatting>
  <conditionalFormatting sqref="G129">
    <cfRule type="expression" dxfId="11145" priority="3822">
      <formula>ISEVEN(ROW())</formula>
    </cfRule>
  </conditionalFormatting>
  <conditionalFormatting sqref="G129">
    <cfRule type="expression" dxfId="11144" priority="3823">
      <formula>ISEVEN(ROW())</formula>
    </cfRule>
  </conditionalFormatting>
  <conditionalFormatting sqref="G128">
    <cfRule type="expression" dxfId="11143" priority="3824">
      <formula>ISEVEN(ROW())</formula>
    </cfRule>
  </conditionalFormatting>
  <conditionalFormatting sqref="G130">
    <cfRule type="expression" dxfId="11142" priority="3825">
      <formula>ISEVEN(ROW())</formula>
    </cfRule>
  </conditionalFormatting>
  <conditionalFormatting sqref="G132">
    <cfRule type="expression" dxfId="11141" priority="3826">
      <formula>ISEVEN(ROW())</formula>
    </cfRule>
  </conditionalFormatting>
  <conditionalFormatting sqref="G132">
    <cfRule type="expression" dxfId="11140" priority="3827">
      <formula>ISEVEN(ROW())</formula>
    </cfRule>
  </conditionalFormatting>
  <conditionalFormatting sqref="G131">
    <cfRule type="expression" dxfId="11139" priority="3828">
      <formula>ISEVEN(ROW())</formula>
    </cfRule>
  </conditionalFormatting>
  <conditionalFormatting sqref="G133">
    <cfRule type="expression" dxfId="11138" priority="3829">
      <formula>ISEVEN(ROW())</formula>
    </cfRule>
  </conditionalFormatting>
  <conditionalFormatting sqref="G135">
    <cfRule type="expression" dxfId="11137" priority="3830">
      <formula>ISEVEN(ROW())</formula>
    </cfRule>
  </conditionalFormatting>
  <conditionalFormatting sqref="G135">
    <cfRule type="expression" dxfId="11136" priority="3831">
      <formula>ISEVEN(ROW())</formula>
    </cfRule>
  </conditionalFormatting>
  <conditionalFormatting sqref="G134">
    <cfRule type="expression" dxfId="11135" priority="3832">
      <formula>ISEVEN(ROW())</formula>
    </cfRule>
  </conditionalFormatting>
  <conditionalFormatting sqref="G136">
    <cfRule type="expression" dxfId="11134" priority="3833">
      <formula>ISEVEN(ROW())</formula>
    </cfRule>
  </conditionalFormatting>
  <conditionalFormatting sqref="G128">
    <cfRule type="expression" dxfId="11133" priority="3834">
      <formula>ISEVEN(ROW())</formula>
    </cfRule>
  </conditionalFormatting>
  <conditionalFormatting sqref="G128">
    <cfRule type="expression" dxfId="11132" priority="3835">
      <formula>ISEVEN(ROW())</formula>
    </cfRule>
  </conditionalFormatting>
  <conditionalFormatting sqref="G129">
    <cfRule type="expression" dxfId="11131" priority="3836">
      <formula>ISEVEN(ROW())</formula>
    </cfRule>
  </conditionalFormatting>
  <conditionalFormatting sqref="G131">
    <cfRule type="expression" dxfId="11130" priority="3837">
      <formula>ISEVEN(ROW())</formula>
    </cfRule>
  </conditionalFormatting>
  <conditionalFormatting sqref="G131">
    <cfRule type="expression" dxfId="11129" priority="3838">
      <formula>ISEVEN(ROW())</formula>
    </cfRule>
  </conditionalFormatting>
  <conditionalFormatting sqref="G130">
    <cfRule type="expression" dxfId="11128" priority="3839">
      <formula>ISEVEN(ROW())</formula>
    </cfRule>
  </conditionalFormatting>
  <conditionalFormatting sqref="G132">
    <cfRule type="expression" dxfId="11127" priority="3840">
      <formula>ISEVEN(ROW())</formula>
    </cfRule>
  </conditionalFormatting>
  <conditionalFormatting sqref="G136">
    <cfRule type="expression" dxfId="11126" priority="3841">
      <formula>ISEVEN(ROW())</formula>
    </cfRule>
  </conditionalFormatting>
  <conditionalFormatting sqref="G134">
    <cfRule type="expression" dxfId="11125" priority="3842">
      <formula>ISEVEN(ROW())</formula>
    </cfRule>
  </conditionalFormatting>
  <conditionalFormatting sqref="G134">
    <cfRule type="expression" dxfId="11124" priority="3843">
      <formula>ISEVEN(ROW())</formula>
    </cfRule>
  </conditionalFormatting>
  <conditionalFormatting sqref="G133">
    <cfRule type="expression" dxfId="11123" priority="3844">
      <formula>ISEVEN(ROW())</formula>
    </cfRule>
  </conditionalFormatting>
  <conditionalFormatting sqref="G135">
    <cfRule type="expression" dxfId="11122" priority="3845">
      <formula>ISEVEN(ROW())</formula>
    </cfRule>
  </conditionalFormatting>
  <conditionalFormatting sqref="G128">
    <cfRule type="expression" dxfId="11121" priority="3846">
      <formula>ISEVEN(ROW())</formula>
    </cfRule>
  </conditionalFormatting>
  <conditionalFormatting sqref="G130">
    <cfRule type="expression" dxfId="11120" priority="3847">
      <formula>ISEVEN(ROW())</formula>
    </cfRule>
  </conditionalFormatting>
  <conditionalFormatting sqref="G130">
    <cfRule type="expression" dxfId="11119" priority="3848">
      <formula>ISEVEN(ROW())</formula>
    </cfRule>
  </conditionalFormatting>
  <conditionalFormatting sqref="G129">
    <cfRule type="expression" dxfId="11118" priority="3849">
      <formula>ISEVEN(ROW())</formula>
    </cfRule>
  </conditionalFormatting>
  <conditionalFormatting sqref="G131">
    <cfRule type="expression" dxfId="11117" priority="3850">
      <formula>ISEVEN(ROW())</formula>
    </cfRule>
  </conditionalFormatting>
  <conditionalFormatting sqref="G133">
    <cfRule type="expression" dxfId="11116" priority="3851">
      <formula>ISEVEN(ROW())</formula>
    </cfRule>
  </conditionalFormatting>
  <conditionalFormatting sqref="G133">
    <cfRule type="expression" dxfId="11115" priority="3852">
      <formula>ISEVEN(ROW())</formula>
    </cfRule>
  </conditionalFormatting>
  <conditionalFormatting sqref="G132">
    <cfRule type="expression" dxfId="11114" priority="3853">
      <formula>ISEVEN(ROW())</formula>
    </cfRule>
  </conditionalFormatting>
  <conditionalFormatting sqref="G134">
    <cfRule type="expression" dxfId="11113" priority="3854">
      <formula>ISEVEN(ROW())</formula>
    </cfRule>
  </conditionalFormatting>
  <conditionalFormatting sqref="G136">
    <cfRule type="expression" dxfId="11112" priority="3855">
      <formula>ISEVEN(ROW())</formula>
    </cfRule>
  </conditionalFormatting>
  <conditionalFormatting sqref="G136">
    <cfRule type="expression" dxfId="11111" priority="3856">
      <formula>ISEVEN(ROW())</formula>
    </cfRule>
  </conditionalFormatting>
  <conditionalFormatting sqref="G135">
    <cfRule type="expression" dxfId="11110" priority="3857">
      <formula>ISEVEN(ROW())</formula>
    </cfRule>
  </conditionalFormatting>
  <conditionalFormatting sqref="G129">
    <cfRule type="expression" dxfId="11109" priority="3858">
      <formula>ISEVEN(ROW())</formula>
    </cfRule>
  </conditionalFormatting>
  <conditionalFormatting sqref="G129">
    <cfRule type="expression" dxfId="11108" priority="3859">
      <formula>ISEVEN(ROW())</formula>
    </cfRule>
  </conditionalFormatting>
  <conditionalFormatting sqref="G128">
    <cfRule type="expression" dxfId="11107" priority="3860">
      <formula>ISEVEN(ROW())</formula>
    </cfRule>
  </conditionalFormatting>
  <conditionalFormatting sqref="G130">
    <cfRule type="expression" dxfId="11106" priority="3861">
      <formula>ISEVEN(ROW())</formula>
    </cfRule>
  </conditionalFormatting>
  <conditionalFormatting sqref="G132">
    <cfRule type="expression" dxfId="11105" priority="3862">
      <formula>ISEVEN(ROW())</formula>
    </cfRule>
  </conditionalFormatting>
  <conditionalFormatting sqref="G132">
    <cfRule type="expression" dxfId="11104" priority="3863">
      <formula>ISEVEN(ROW())</formula>
    </cfRule>
  </conditionalFormatting>
  <conditionalFormatting sqref="G131">
    <cfRule type="expression" dxfId="11103" priority="3864">
      <formula>ISEVEN(ROW())</formula>
    </cfRule>
  </conditionalFormatting>
  <conditionalFormatting sqref="G133">
    <cfRule type="expression" dxfId="11102" priority="3865">
      <formula>ISEVEN(ROW())</formula>
    </cfRule>
  </conditionalFormatting>
  <conditionalFormatting sqref="G135">
    <cfRule type="expression" dxfId="11101" priority="3866">
      <formula>ISEVEN(ROW())</formula>
    </cfRule>
  </conditionalFormatting>
  <conditionalFormatting sqref="G135">
    <cfRule type="expression" dxfId="11100" priority="3867">
      <formula>ISEVEN(ROW())</formula>
    </cfRule>
  </conditionalFormatting>
  <conditionalFormatting sqref="G134">
    <cfRule type="expression" dxfId="11099" priority="3868">
      <formula>ISEVEN(ROW())</formula>
    </cfRule>
  </conditionalFormatting>
  <conditionalFormatting sqref="G136">
    <cfRule type="expression" dxfId="11098" priority="3869">
      <formula>ISEVEN(ROW())</formula>
    </cfRule>
  </conditionalFormatting>
  <conditionalFormatting sqref="G143">
    <cfRule type="expression" dxfId="11097" priority="3870">
      <formula>ISEVEN(ROW())</formula>
    </cfRule>
  </conditionalFormatting>
  <conditionalFormatting sqref="G143">
    <cfRule type="expression" dxfId="11096" priority="3871">
      <formula>ISEVEN(ROW())</formula>
    </cfRule>
  </conditionalFormatting>
  <conditionalFormatting sqref="G143">
    <cfRule type="expression" dxfId="11095" priority="3872">
      <formula>ISEVEN(ROW())</formula>
    </cfRule>
  </conditionalFormatting>
  <conditionalFormatting sqref="G143">
    <cfRule type="expression" dxfId="11094" priority="3873">
      <formula>ISEVEN(ROW())</formula>
    </cfRule>
  </conditionalFormatting>
  <conditionalFormatting sqref="G143">
    <cfRule type="expression" dxfId="11093" priority="3874">
      <formula>ISEVEN(ROW())</formula>
    </cfRule>
  </conditionalFormatting>
  <conditionalFormatting sqref="G143">
    <cfRule type="expression" dxfId="11092" priority="3875">
      <formula>ISEVEN(ROW())</formula>
    </cfRule>
  </conditionalFormatting>
  <conditionalFormatting sqref="G143">
    <cfRule type="expression" dxfId="11091" priority="3876">
      <formula>ISEVEN(ROW())</formula>
    </cfRule>
  </conditionalFormatting>
  <conditionalFormatting sqref="G143">
    <cfRule type="expression" dxfId="11090" priority="3877">
      <formula>ISEVEN(ROW())</formula>
    </cfRule>
  </conditionalFormatting>
  <conditionalFormatting sqref="G143">
    <cfRule type="expression" dxfId="11089" priority="3878">
      <formula>ISEVEN(ROW())</formula>
    </cfRule>
  </conditionalFormatting>
  <conditionalFormatting sqref="G143">
    <cfRule type="expression" dxfId="11088" priority="3879">
      <formula>ISEVEN(ROW())</formula>
    </cfRule>
  </conditionalFormatting>
  <conditionalFormatting sqref="G143">
    <cfRule type="expression" dxfId="11087" priority="3880">
      <formula>ISEVEN(ROW())</formula>
    </cfRule>
  </conditionalFormatting>
  <conditionalFormatting sqref="G143">
    <cfRule type="expression" dxfId="11086" priority="3881">
      <formula>ISEVEN(ROW())</formula>
    </cfRule>
  </conditionalFormatting>
  <conditionalFormatting sqref="G143">
    <cfRule type="expression" dxfId="11085" priority="3882">
      <formula>ISEVEN(ROW())</formula>
    </cfRule>
  </conditionalFormatting>
  <conditionalFormatting sqref="G143">
    <cfRule type="expression" dxfId="11084" priority="3883">
      <formula>ISEVEN(ROW())</formula>
    </cfRule>
  </conditionalFormatting>
  <conditionalFormatting sqref="G143">
    <cfRule type="expression" dxfId="11083" priority="3884">
      <formula>ISEVEN(ROW())</formula>
    </cfRule>
  </conditionalFormatting>
  <conditionalFormatting sqref="G143">
    <cfRule type="expression" dxfId="11082" priority="3885">
      <formula>ISEVEN(ROW())</formula>
    </cfRule>
  </conditionalFormatting>
  <conditionalFormatting sqref="G143">
    <cfRule type="expression" dxfId="11081" priority="3886">
      <formula>ISEVEN(ROW())</formula>
    </cfRule>
  </conditionalFormatting>
  <conditionalFormatting sqref="G143">
    <cfRule type="expression" dxfId="11080" priority="3887">
      <formula>ISEVEN(ROW())</formula>
    </cfRule>
  </conditionalFormatting>
  <conditionalFormatting sqref="G143">
    <cfRule type="expression" dxfId="11079" priority="3888">
      <formula>ISEVEN(ROW())</formula>
    </cfRule>
  </conditionalFormatting>
  <conditionalFormatting sqref="G143">
    <cfRule type="expression" dxfId="11078" priority="3889">
      <formula>ISEVEN(ROW())</formula>
    </cfRule>
  </conditionalFormatting>
  <conditionalFormatting sqref="G143">
    <cfRule type="expression" dxfId="11077" priority="3890">
      <formula>ISEVEN(ROW())</formula>
    </cfRule>
  </conditionalFormatting>
  <conditionalFormatting sqref="G143">
    <cfRule type="expression" dxfId="11076" priority="3891">
      <formula>ISEVEN(ROW())</formula>
    </cfRule>
  </conditionalFormatting>
  <conditionalFormatting sqref="G143">
    <cfRule type="expression" dxfId="11075" priority="3892">
      <formula>ISEVEN(ROW())</formula>
    </cfRule>
  </conditionalFormatting>
  <conditionalFormatting sqref="G143">
    <cfRule type="expression" dxfId="11074" priority="3893">
      <formula>ISEVEN(ROW())</formula>
    </cfRule>
  </conditionalFormatting>
  <conditionalFormatting sqref="G143">
    <cfRule type="expression" dxfId="11073" priority="3894">
      <formula>ISEVEN(ROW())</formula>
    </cfRule>
  </conditionalFormatting>
  <conditionalFormatting sqref="G143">
    <cfRule type="expression" dxfId="11072" priority="3895">
      <formula>ISEVEN(ROW())</formula>
    </cfRule>
  </conditionalFormatting>
  <conditionalFormatting sqref="G143">
    <cfRule type="expression" dxfId="11071" priority="3896">
      <formula>ISEVEN(ROW())</formula>
    </cfRule>
  </conditionalFormatting>
  <conditionalFormatting sqref="G145">
    <cfRule type="expression" dxfId="11070" priority="3897">
      <formula>ISEVEN(ROW())</formula>
    </cfRule>
  </conditionalFormatting>
  <conditionalFormatting sqref="G145">
    <cfRule type="expression" dxfId="11069" priority="3898">
      <formula>ISEVEN(ROW())</formula>
    </cfRule>
  </conditionalFormatting>
  <conditionalFormatting sqref="G144">
    <cfRule type="expression" dxfId="11068" priority="3899">
      <formula>ISEVEN(ROW())</formula>
    </cfRule>
  </conditionalFormatting>
  <conditionalFormatting sqref="G146">
    <cfRule type="expression" dxfId="11067" priority="3900">
      <formula>ISEVEN(ROW())</formula>
    </cfRule>
  </conditionalFormatting>
  <conditionalFormatting sqref="G144">
    <cfRule type="expression" dxfId="11066" priority="3901">
      <formula>ISEVEN(ROW())</formula>
    </cfRule>
  </conditionalFormatting>
  <conditionalFormatting sqref="G144">
    <cfRule type="expression" dxfId="11065" priority="3902">
      <formula>ISEVEN(ROW())</formula>
    </cfRule>
  </conditionalFormatting>
  <conditionalFormatting sqref="G145">
    <cfRule type="expression" dxfId="11064" priority="3903">
      <formula>ISEVEN(ROW())</formula>
    </cfRule>
  </conditionalFormatting>
  <conditionalFormatting sqref="G146">
    <cfRule type="expression" dxfId="11063" priority="3904">
      <formula>ISEVEN(ROW())</formula>
    </cfRule>
  </conditionalFormatting>
  <conditionalFormatting sqref="G144">
    <cfRule type="expression" dxfId="11062" priority="3905">
      <formula>ISEVEN(ROW())</formula>
    </cfRule>
  </conditionalFormatting>
  <conditionalFormatting sqref="G146">
    <cfRule type="expression" dxfId="11061" priority="3906">
      <formula>ISEVEN(ROW())</formula>
    </cfRule>
  </conditionalFormatting>
  <conditionalFormatting sqref="G146">
    <cfRule type="expression" dxfId="11060" priority="3907">
      <formula>ISEVEN(ROW())</formula>
    </cfRule>
  </conditionalFormatting>
  <conditionalFormatting sqref="G145">
    <cfRule type="expression" dxfId="11059" priority="3908">
      <formula>ISEVEN(ROW())</formula>
    </cfRule>
  </conditionalFormatting>
  <conditionalFormatting sqref="G145">
    <cfRule type="expression" dxfId="11058" priority="3909">
      <formula>ISEVEN(ROW())</formula>
    </cfRule>
  </conditionalFormatting>
  <conditionalFormatting sqref="G145">
    <cfRule type="expression" dxfId="11057" priority="3910">
      <formula>ISEVEN(ROW())</formula>
    </cfRule>
  </conditionalFormatting>
  <conditionalFormatting sqref="G144">
    <cfRule type="expression" dxfId="11056" priority="3911">
      <formula>ISEVEN(ROW())</formula>
    </cfRule>
  </conditionalFormatting>
  <conditionalFormatting sqref="G146">
    <cfRule type="expression" dxfId="11055" priority="3912">
      <formula>ISEVEN(ROW())</formula>
    </cfRule>
  </conditionalFormatting>
  <conditionalFormatting sqref="G144">
    <cfRule type="expression" dxfId="11054" priority="3913">
      <formula>ISEVEN(ROW())</formula>
    </cfRule>
  </conditionalFormatting>
  <conditionalFormatting sqref="G144">
    <cfRule type="expression" dxfId="11053" priority="3914">
      <formula>ISEVEN(ROW())</formula>
    </cfRule>
  </conditionalFormatting>
  <conditionalFormatting sqref="G145">
    <cfRule type="expression" dxfId="11052" priority="3915">
      <formula>ISEVEN(ROW())</formula>
    </cfRule>
  </conditionalFormatting>
  <conditionalFormatting sqref="G146">
    <cfRule type="expression" dxfId="11051" priority="3916">
      <formula>ISEVEN(ROW())</formula>
    </cfRule>
  </conditionalFormatting>
  <conditionalFormatting sqref="G144">
    <cfRule type="expression" dxfId="11050" priority="3917">
      <formula>ISEVEN(ROW())</formula>
    </cfRule>
  </conditionalFormatting>
  <conditionalFormatting sqref="G146">
    <cfRule type="expression" dxfId="11049" priority="3918">
      <formula>ISEVEN(ROW())</formula>
    </cfRule>
  </conditionalFormatting>
  <conditionalFormatting sqref="G146">
    <cfRule type="expression" dxfId="11048" priority="3919">
      <formula>ISEVEN(ROW())</formula>
    </cfRule>
  </conditionalFormatting>
  <conditionalFormatting sqref="G145">
    <cfRule type="expression" dxfId="11047" priority="3920">
      <formula>ISEVEN(ROW())</formula>
    </cfRule>
  </conditionalFormatting>
  <conditionalFormatting sqref="G145">
    <cfRule type="expression" dxfId="11046" priority="3921">
      <formula>ISEVEN(ROW())</formula>
    </cfRule>
  </conditionalFormatting>
  <conditionalFormatting sqref="G145">
    <cfRule type="expression" dxfId="11045" priority="3922">
      <formula>ISEVEN(ROW())</formula>
    </cfRule>
  </conditionalFormatting>
  <conditionalFormatting sqref="G144">
    <cfRule type="expression" dxfId="11044" priority="3923">
      <formula>ISEVEN(ROW())</formula>
    </cfRule>
  </conditionalFormatting>
  <conditionalFormatting sqref="G146">
    <cfRule type="expression" dxfId="11043" priority="3924">
      <formula>ISEVEN(ROW())</formula>
    </cfRule>
  </conditionalFormatting>
  <conditionalFormatting sqref="G144">
    <cfRule type="expression" dxfId="11042" priority="3925">
      <formula>ISEVEN(ROW())</formula>
    </cfRule>
  </conditionalFormatting>
  <conditionalFormatting sqref="G144">
    <cfRule type="expression" dxfId="11041" priority="3926">
      <formula>ISEVEN(ROW())</formula>
    </cfRule>
  </conditionalFormatting>
  <conditionalFormatting sqref="G145">
    <cfRule type="expression" dxfId="11040" priority="3927">
      <formula>ISEVEN(ROW())</formula>
    </cfRule>
  </conditionalFormatting>
  <conditionalFormatting sqref="G146">
    <cfRule type="expression" dxfId="11039" priority="3928">
      <formula>ISEVEN(ROW())</formula>
    </cfRule>
  </conditionalFormatting>
  <conditionalFormatting sqref="G145">
    <cfRule type="expression" dxfId="11038" priority="3929">
      <formula>ISEVEN(ROW())</formula>
    </cfRule>
  </conditionalFormatting>
  <conditionalFormatting sqref="G145">
    <cfRule type="expression" dxfId="11037" priority="3930">
      <formula>ISEVEN(ROW())</formula>
    </cfRule>
  </conditionalFormatting>
  <conditionalFormatting sqref="G144">
    <cfRule type="expression" dxfId="11036" priority="3931">
      <formula>ISEVEN(ROW())</formula>
    </cfRule>
  </conditionalFormatting>
  <conditionalFormatting sqref="G146">
    <cfRule type="expression" dxfId="11035" priority="3932">
      <formula>ISEVEN(ROW())</formula>
    </cfRule>
  </conditionalFormatting>
  <conditionalFormatting sqref="G144">
    <cfRule type="expression" dxfId="11034" priority="3933">
      <formula>ISEVEN(ROW())</formula>
    </cfRule>
  </conditionalFormatting>
  <conditionalFormatting sqref="G144">
    <cfRule type="expression" dxfId="11033" priority="3934">
      <formula>ISEVEN(ROW())</formula>
    </cfRule>
  </conditionalFormatting>
  <conditionalFormatting sqref="G145">
    <cfRule type="expression" dxfId="11032" priority="3935">
      <formula>ISEVEN(ROW())</formula>
    </cfRule>
  </conditionalFormatting>
  <conditionalFormatting sqref="G146">
    <cfRule type="expression" dxfId="11031" priority="3936">
      <formula>ISEVEN(ROW())</formula>
    </cfRule>
  </conditionalFormatting>
  <conditionalFormatting sqref="G144">
    <cfRule type="expression" dxfId="11030" priority="3937">
      <formula>ISEVEN(ROW())</formula>
    </cfRule>
  </conditionalFormatting>
  <conditionalFormatting sqref="G146">
    <cfRule type="expression" dxfId="11029" priority="3938">
      <formula>ISEVEN(ROW())</formula>
    </cfRule>
  </conditionalFormatting>
  <conditionalFormatting sqref="G146">
    <cfRule type="expression" dxfId="11028" priority="3939">
      <formula>ISEVEN(ROW())</formula>
    </cfRule>
  </conditionalFormatting>
  <conditionalFormatting sqref="G145">
    <cfRule type="expression" dxfId="11027" priority="3940">
      <formula>ISEVEN(ROW())</formula>
    </cfRule>
  </conditionalFormatting>
  <conditionalFormatting sqref="G145">
    <cfRule type="expression" dxfId="11026" priority="3941">
      <formula>ISEVEN(ROW())</formula>
    </cfRule>
  </conditionalFormatting>
  <conditionalFormatting sqref="G145">
    <cfRule type="expression" dxfId="11025" priority="3942">
      <formula>ISEVEN(ROW())</formula>
    </cfRule>
  </conditionalFormatting>
  <conditionalFormatting sqref="G144">
    <cfRule type="expression" dxfId="11024" priority="3943">
      <formula>ISEVEN(ROW())</formula>
    </cfRule>
  </conditionalFormatting>
  <conditionalFormatting sqref="G146">
    <cfRule type="expression" dxfId="11023" priority="3944">
      <formula>ISEVEN(ROW())</formula>
    </cfRule>
  </conditionalFormatting>
  <conditionalFormatting sqref="G144">
    <cfRule type="expression" dxfId="11022" priority="3945">
      <formula>ISEVEN(ROW())</formula>
    </cfRule>
  </conditionalFormatting>
  <conditionalFormatting sqref="G144">
    <cfRule type="expression" dxfId="11021" priority="3946">
      <formula>ISEVEN(ROW())</formula>
    </cfRule>
  </conditionalFormatting>
  <conditionalFormatting sqref="G145">
    <cfRule type="expression" dxfId="11020" priority="3947">
      <formula>ISEVEN(ROW())</formula>
    </cfRule>
  </conditionalFormatting>
  <conditionalFormatting sqref="G146">
    <cfRule type="expression" dxfId="11019" priority="3948">
      <formula>ISEVEN(ROW())</formula>
    </cfRule>
  </conditionalFormatting>
  <conditionalFormatting sqref="G144">
    <cfRule type="expression" dxfId="11018" priority="3949">
      <formula>ISEVEN(ROW())</formula>
    </cfRule>
  </conditionalFormatting>
  <conditionalFormatting sqref="G146">
    <cfRule type="expression" dxfId="11017" priority="3950">
      <formula>ISEVEN(ROW())</formula>
    </cfRule>
  </conditionalFormatting>
  <conditionalFormatting sqref="G146">
    <cfRule type="expression" dxfId="11016" priority="3951">
      <formula>ISEVEN(ROW())</formula>
    </cfRule>
  </conditionalFormatting>
  <conditionalFormatting sqref="G145">
    <cfRule type="expression" dxfId="11015" priority="3952">
      <formula>ISEVEN(ROW())</formula>
    </cfRule>
  </conditionalFormatting>
  <conditionalFormatting sqref="G145">
    <cfRule type="expression" dxfId="11014" priority="3953">
      <formula>ISEVEN(ROW())</formula>
    </cfRule>
  </conditionalFormatting>
  <conditionalFormatting sqref="G145">
    <cfRule type="expression" dxfId="11013" priority="3954">
      <formula>ISEVEN(ROW())</formula>
    </cfRule>
  </conditionalFormatting>
  <conditionalFormatting sqref="G144">
    <cfRule type="expression" dxfId="11012" priority="3955">
      <formula>ISEVEN(ROW())</formula>
    </cfRule>
  </conditionalFormatting>
  <conditionalFormatting sqref="G146">
    <cfRule type="expression" dxfId="11011" priority="3956">
      <formula>ISEVEN(ROW())</formula>
    </cfRule>
  </conditionalFormatting>
  <conditionalFormatting sqref="G144">
    <cfRule type="expression" dxfId="11010" priority="3957">
      <formula>ISEVEN(ROW())</formula>
    </cfRule>
  </conditionalFormatting>
  <conditionalFormatting sqref="G144">
    <cfRule type="expression" dxfId="11009" priority="3958">
      <formula>ISEVEN(ROW())</formula>
    </cfRule>
  </conditionalFormatting>
  <conditionalFormatting sqref="G145">
    <cfRule type="expression" dxfId="11008" priority="3959">
      <formula>ISEVEN(ROW())</formula>
    </cfRule>
  </conditionalFormatting>
  <conditionalFormatting sqref="G146">
    <cfRule type="expression" dxfId="11007" priority="3960">
      <formula>ISEVEN(ROW())</formula>
    </cfRule>
  </conditionalFormatting>
  <conditionalFormatting sqref="G145">
    <cfRule type="expression" dxfId="11006" priority="3961">
      <formula>ISEVEN(ROW())</formula>
    </cfRule>
  </conditionalFormatting>
  <conditionalFormatting sqref="G145">
    <cfRule type="expression" dxfId="11005" priority="3962">
      <formula>ISEVEN(ROW())</formula>
    </cfRule>
  </conditionalFormatting>
  <conditionalFormatting sqref="G144">
    <cfRule type="expression" dxfId="11004" priority="3963">
      <formula>ISEVEN(ROW())</formula>
    </cfRule>
  </conditionalFormatting>
  <conditionalFormatting sqref="G146">
    <cfRule type="expression" dxfId="11003" priority="3964">
      <formula>ISEVEN(ROW())</formula>
    </cfRule>
  </conditionalFormatting>
  <conditionalFormatting sqref="G144">
    <cfRule type="expression" dxfId="11002" priority="3965">
      <formula>ISEVEN(ROW())</formula>
    </cfRule>
  </conditionalFormatting>
  <conditionalFormatting sqref="G144">
    <cfRule type="expression" dxfId="11001" priority="3966">
      <formula>ISEVEN(ROW())</formula>
    </cfRule>
  </conditionalFormatting>
  <conditionalFormatting sqref="G144">
    <cfRule type="expression" dxfId="11000" priority="3967">
      <formula>ISEVEN(ROW())</formula>
    </cfRule>
  </conditionalFormatting>
  <conditionalFormatting sqref="G146">
    <cfRule type="expression" dxfId="10999" priority="3968">
      <formula>ISEVEN(ROW())</formula>
    </cfRule>
  </conditionalFormatting>
  <conditionalFormatting sqref="G146">
    <cfRule type="expression" dxfId="10998" priority="3969">
      <formula>ISEVEN(ROW())</formula>
    </cfRule>
  </conditionalFormatting>
  <conditionalFormatting sqref="G145">
    <cfRule type="expression" dxfId="10997" priority="3970">
      <formula>ISEVEN(ROW())</formula>
    </cfRule>
  </conditionalFormatting>
  <conditionalFormatting sqref="G144">
    <cfRule type="expression" dxfId="10996" priority="3971">
      <formula>ISEVEN(ROW())</formula>
    </cfRule>
  </conditionalFormatting>
  <conditionalFormatting sqref="G144">
    <cfRule type="expression" dxfId="10995" priority="3972">
      <formula>ISEVEN(ROW())</formula>
    </cfRule>
  </conditionalFormatting>
  <conditionalFormatting sqref="G145">
    <cfRule type="expression" dxfId="10994" priority="3973">
      <formula>ISEVEN(ROW())</formula>
    </cfRule>
  </conditionalFormatting>
  <conditionalFormatting sqref="G146">
    <cfRule type="expression" dxfId="10993" priority="3974">
      <formula>ISEVEN(ROW())</formula>
    </cfRule>
  </conditionalFormatting>
  <conditionalFormatting sqref="G146">
    <cfRule type="expression" dxfId="10992" priority="3975">
      <formula>ISEVEN(ROW())</formula>
    </cfRule>
  </conditionalFormatting>
  <conditionalFormatting sqref="G146">
    <cfRule type="expression" dxfId="10991" priority="3976">
      <formula>ISEVEN(ROW())</formula>
    </cfRule>
  </conditionalFormatting>
  <conditionalFormatting sqref="G145">
    <cfRule type="expression" dxfId="10990" priority="3977">
      <formula>ISEVEN(ROW())</formula>
    </cfRule>
  </conditionalFormatting>
  <conditionalFormatting sqref="G145">
    <cfRule type="expression" dxfId="10989" priority="3978">
      <formula>ISEVEN(ROW())</formula>
    </cfRule>
  </conditionalFormatting>
  <conditionalFormatting sqref="G144">
    <cfRule type="expression" dxfId="10988" priority="3979">
      <formula>ISEVEN(ROW())</formula>
    </cfRule>
  </conditionalFormatting>
  <conditionalFormatting sqref="G146">
    <cfRule type="expression" dxfId="10987" priority="3980">
      <formula>ISEVEN(ROW())</formula>
    </cfRule>
  </conditionalFormatting>
  <conditionalFormatting sqref="G148">
    <cfRule type="expression" dxfId="10986" priority="3981">
      <formula>ISEVEN(ROW())</formula>
    </cfRule>
  </conditionalFormatting>
  <conditionalFormatting sqref="G148">
    <cfRule type="expression" dxfId="10985" priority="3982">
      <formula>ISEVEN(ROW())</formula>
    </cfRule>
  </conditionalFormatting>
  <conditionalFormatting sqref="G147">
    <cfRule type="expression" dxfId="10984" priority="3983">
      <formula>ISEVEN(ROW())</formula>
    </cfRule>
  </conditionalFormatting>
  <conditionalFormatting sqref="G149">
    <cfRule type="expression" dxfId="10983" priority="3984">
      <formula>ISEVEN(ROW())</formula>
    </cfRule>
  </conditionalFormatting>
  <conditionalFormatting sqref="G147">
    <cfRule type="expression" dxfId="10982" priority="3985">
      <formula>ISEVEN(ROW())</formula>
    </cfRule>
  </conditionalFormatting>
  <conditionalFormatting sqref="G147">
    <cfRule type="expression" dxfId="10981" priority="3986">
      <formula>ISEVEN(ROW())</formula>
    </cfRule>
  </conditionalFormatting>
  <conditionalFormatting sqref="G148">
    <cfRule type="expression" dxfId="10980" priority="3987">
      <formula>ISEVEN(ROW())</formula>
    </cfRule>
  </conditionalFormatting>
  <conditionalFormatting sqref="G149">
    <cfRule type="expression" dxfId="10979" priority="3988">
      <formula>ISEVEN(ROW())</formula>
    </cfRule>
  </conditionalFormatting>
  <conditionalFormatting sqref="G147">
    <cfRule type="expression" dxfId="10978" priority="3989">
      <formula>ISEVEN(ROW())</formula>
    </cfRule>
  </conditionalFormatting>
  <conditionalFormatting sqref="G149">
    <cfRule type="expression" dxfId="10977" priority="3990">
      <formula>ISEVEN(ROW())</formula>
    </cfRule>
  </conditionalFormatting>
  <conditionalFormatting sqref="G149">
    <cfRule type="expression" dxfId="10976" priority="3991">
      <formula>ISEVEN(ROW())</formula>
    </cfRule>
  </conditionalFormatting>
  <conditionalFormatting sqref="G148">
    <cfRule type="expression" dxfId="10975" priority="3992">
      <formula>ISEVEN(ROW())</formula>
    </cfRule>
  </conditionalFormatting>
  <conditionalFormatting sqref="G148">
    <cfRule type="expression" dxfId="10974" priority="3993">
      <formula>ISEVEN(ROW())</formula>
    </cfRule>
  </conditionalFormatting>
  <conditionalFormatting sqref="G148">
    <cfRule type="expression" dxfId="10973" priority="3994">
      <formula>ISEVEN(ROW())</formula>
    </cfRule>
  </conditionalFormatting>
  <conditionalFormatting sqref="G147">
    <cfRule type="expression" dxfId="10972" priority="3995">
      <formula>ISEVEN(ROW())</formula>
    </cfRule>
  </conditionalFormatting>
  <conditionalFormatting sqref="G149">
    <cfRule type="expression" dxfId="10971" priority="3996">
      <formula>ISEVEN(ROW())</formula>
    </cfRule>
  </conditionalFormatting>
  <conditionalFormatting sqref="G147">
    <cfRule type="expression" dxfId="10970" priority="3997">
      <formula>ISEVEN(ROW())</formula>
    </cfRule>
  </conditionalFormatting>
  <conditionalFormatting sqref="G147">
    <cfRule type="expression" dxfId="10969" priority="3998">
      <formula>ISEVEN(ROW())</formula>
    </cfRule>
  </conditionalFormatting>
  <conditionalFormatting sqref="G148">
    <cfRule type="expression" dxfId="10968" priority="3999">
      <formula>ISEVEN(ROW())</formula>
    </cfRule>
  </conditionalFormatting>
  <conditionalFormatting sqref="G149">
    <cfRule type="expression" dxfId="10967" priority="4000">
      <formula>ISEVEN(ROW())</formula>
    </cfRule>
  </conditionalFormatting>
  <conditionalFormatting sqref="G147">
    <cfRule type="expression" dxfId="10966" priority="4001">
      <formula>ISEVEN(ROW())</formula>
    </cfRule>
  </conditionalFormatting>
  <conditionalFormatting sqref="G149">
    <cfRule type="expression" dxfId="10965" priority="4002">
      <formula>ISEVEN(ROW())</formula>
    </cfRule>
  </conditionalFormatting>
  <conditionalFormatting sqref="G149">
    <cfRule type="expression" dxfId="10964" priority="4003">
      <formula>ISEVEN(ROW())</formula>
    </cfRule>
  </conditionalFormatting>
  <conditionalFormatting sqref="G148">
    <cfRule type="expression" dxfId="10963" priority="4004">
      <formula>ISEVEN(ROW())</formula>
    </cfRule>
  </conditionalFormatting>
  <conditionalFormatting sqref="G148">
    <cfRule type="expression" dxfId="10962" priority="4005">
      <formula>ISEVEN(ROW())</formula>
    </cfRule>
  </conditionalFormatting>
  <conditionalFormatting sqref="G148">
    <cfRule type="expression" dxfId="10961" priority="4006">
      <formula>ISEVEN(ROW())</formula>
    </cfRule>
  </conditionalFormatting>
  <conditionalFormatting sqref="G147">
    <cfRule type="expression" dxfId="10960" priority="4007">
      <formula>ISEVEN(ROW())</formula>
    </cfRule>
  </conditionalFormatting>
  <conditionalFormatting sqref="G149">
    <cfRule type="expression" dxfId="10959" priority="4008">
      <formula>ISEVEN(ROW())</formula>
    </cfRule>
  </conditionalFormatting>
  <conditionalFormatting sqref="G147">
    <cfRule type="expression" dxfId="10958" priority="4009">
      <formula>ISEVEN(ROW())</formula>
    </cfRule>
  </conditionalFormatting>
  <conditionalFormatting sqref="G147">
    <cfRule type="expression" dxfId="10957" priority="4010">
      <formula>ISEVEN(ROW())</formula>
    </cfRule>
  </conditionalFormatting>
  <conditionalFormatting sqref="G148">
    <cfRule type="expression" dxfId="10956" priority="4011">
      <formula>ISEVEN(ROW())</formula>
    </cfRule>
  </conditionalFormatting>
  <conditionalFormatting sqref="G149">
    <cfRule type="expression" dxfId="10955" priority="4012">
      <formula>ISEVEN(ROW())</formula>
    </cfRule>
  </conditionalFormatting>
  <conditionalFormatting sqref="G148">
    <cfRule type="expression" dxfId="10954" priority="4013">
      <formula>ISEVEN(ROW())</formula>
    </cfRule>
  </conditionalFormatting>
  <conditionalFormatting sqref="G148">
    <cfRule type="expression" dxfId="10953" priority="4014">
      <formula>ISEVEN(ROW())</formula>
    </cfRule>
  </conditionalFormatting>
  <conditionalFormatting sqref="G147">
    <cfRule type="expression" dxfId="10952" priority="4015">
      <formula>ISEVEN(ROW())</formula>
    </cfRule>
  </conditionalFormatting>
  <conditionalFormatting sqref="G149">
    <cfRule type="expression" dxfId="10951" priority="4016">
      <formula>ISEVEN(ROW())</formula>
    </cfRule>
  </conditionalFormatting>
  <conditionalFormatting sqref="G147">
    <cfRule type="expression" dxfId="10950" priority="4017">
      <formula>ISEVEN(ROW())</formula>
    </cfRule>
  </conditionalFormatting>
  <conditionalFormatting sqref="G147">
    <cfRule type="expression" dxfId="10949" priority="4018">
      <formula>ISEVEN(ROW())</formula>
    </cfRule>
  </conditionalFormatting>
  <conditionalFormatting sqref="G148">
    <cfRule type="expression" dxfId="10948" priority="4019">
      <formula>ISEVEN(ROW())</formula>
    </cfRule>
  </conditionalFormatting>
  <conditionalFormatting sqref="G149">
    <cfRule type="expression" dxfId="10947" priority="4020">
      <formula>ISEVEN(ROW())</formula>
    </cfRule>
  </conditionalFormatting>
  <conditionalFormatting sqref="G147">
    <cfRule type="expression" dxfId="10946" priority="4021">
      <formula>ISEVEN(ROW())</formula>
    </cfRule>
  </conditionalFormatting>
  <conditionalFormatting sqref="G149">
    <cfRule type="expression" dxfId="10945" priority="4022">
      <formula>ISEVEN(ROW())</formula>
    </cfRule>
  </conditionalFormatting>
  <conditionalFormatting sqref="G149">
    <cfRule type="expression" dxfId="10944" priority="4023">
      <formula>ISEVEN(ROW())</formula>
    </cfRule>
  </conditionalFormatting>
  <conditionalFormatting sqref="G148">
    <cfRule type="expression" dxfId="10943" priority="4024">
      <formula>ISEVEN(ROW())</formula>
    </cfRule>
  </conditionalFormatting>
  <conditionalFormatting sqref="G148">
    <cfRule type="expression" dxfId="10942" priority="4025">
      <formula>ISEVEN(ROW())</formula>
    </cfRule>
  </conditionalFormatting>
  <conditionalFormatting sqref="G148">
    <cfRule type="expression" dxfId="10941" priority="4026">
      <formula>ISEVEN(ROW())</formula>
    </cfRule>
  </conditionalFormatting>
  <conditionalFormatting sqref="G147">
    <cfRule type="expression" dxfId="10940" priority="4027">
      <formula>ISEVEN(ROW())</formula>
    </cfRule>
  </conditionalFormatting>
  <conditionalFormatting sqref="G149">
    <cfRule type="expression" dxfId="10939" priority="4028">
      <formula>ISEVEN(ROW())</formula>
    </cfRule>
  </conditionalFormatting>
  <conditionalFormatting sqref="G147">
    <cfRule type="expression" dxfId="10938" priority="4029">
      <formula>ISEVEN(ROW())</formula>
    </cfRule>
  </conditionalFormatting>
  <conditionalFormatting sqref="G147">
    <cfRule type="expression" dxfId="10937" priority="4030">
      <formula>ISEVEN(ROW())</formula>
    </cfRule>
  </conditionalFormatting>
  <conditionalFormatting sqref="G148">
    <cfRule type="expression" dxfId="10936" priority="4031">
      <formula>ISEVEN(ROW())</formula>
    </cfRule>
  </conditionalFormatting>
  <conditionalFormatting sqref="G149">
    <cfRule type="expression" dxfId="10935" priority="4032">
      <formula>ISEVEN(ROW())</formula>
    </cfRule>
  </conditionalFormatting>
  <conditionalFormatting sqref="G147">
    <cfRule type="expression" dxfId="10934" priority="4033">
      <formula>ISEVEN(ROW())</formula>
    </cfRule>
  </conditionalFormatting>
  <conditionalFormatting sqref="G149">
    <cfRule type="expression" dxfId="10933" priority="4034">
      <formula>ISEVEN(ROW())</formula>
    </cfRule>
  </conditionalFormatting>
  <conditionalFormatting sqref="G149">
    <cfRule type="expression" dxfId="10932" priority="4035">
      <formula>ISEVEN(ROW())</formula>
    </cfRule>
  </conditionalFormatting>
  <conditionalFormatting sqref="G148">
    <cfRule type="expression" dxfId="10931" priority="4036">
      <formula>ISEVEN(ROW())</formula>
    </cfRule>
  </conditionalFormatting>
  <conditionalFormatting sqref="G148">
    <cfRule type="expression" dxfId="10930" priority="4037">
      <formula>ISEVEN(ROW())</formula>
    </cfRule>
  </conditionalFormatting>
  <conditionalFormatting sqref="G148">
    <cfRule type="expression" dxfId="10929" priority="4038">
      <formula>ISEVEN(ROW())</formula>
    </cfRule>
  </conditionalFormatting>
  <conditionalFormatting sqref="G147">
    <cfRule type="expression" dxfId="10928" priority="4039">
      <formula>ISEVEN(ROW())</formula>
    </cfRule>
  </conditionalFormatting>
  <conditionalFormatting sqref="G149">
    <cfRule type="expression" dxfId="10927" priority="4040">
      <formula>ISEVEN(ROW())</formula>
    </cfRule>
  </conditionalFormatting>
  <conditionalFormatting sqref="G147">
    <cfRule type="expression" dxfId="10926" priority="4041">
      <formula>ISEVEN(ROW())</formula>
    </cfRule>
  </conditionalFormatting>
  <conditionalFormatting sqref="G147">
    <cfRule type="expression" dxfId="10925" priority="4042">
      <formula>ISEVEN(ROW())</formula>
    </cfRule>
  </conditionalFormatting>
  <conditionalFormatting sqref="G148">
    <cfRule type="expression" dxfId="10924" priority="4043">
      <formula>ISEVEN(ROW())</formula>
    </cfRule>
  </conditionalFormatting>
  <conditionalFormatting sqref="G149">
    <cfRule type="expression" dxfId="10923" priority="4044">
      <formula>ISEVEN(ROW())</formula>
    </cfRule>
  </conditionalFormatting>
  <conditionalFormatting sqref="G148">
    <cfRule type="expression" dxfId="10922" priority="4045">
      <formula>ISEVEN(ROW())</formula>
    </cfRule>
  </conditionalFormatting>
  <conditionalFormatting sqref="G148">
    <cfRule type="expression" dxfId="10921" priority="4046">
      <formula>ISEVEN(ROW())</formula>
    </cfRule>
  </conditionalFormatting>
  <conditionalFormatting sqref="G147">
    <cfRule type="expression" dxfId="10920" priority="4047">
      <formula>ISEVEN(ROW())</formula>
    </cfRule>
  </conditionalFormatting>
  <conditionalFormatting sqref="G149">
    <cfRule type="expression" dxfId="10919" priority="4048">
      <formula>ISEVEN(ROW())</formula>
    </cfRule>
  </conditionalFormatting>
  <conditionalFormatting sqref="G147">
    <cfRule type="expression" dxfId="10918" priority="4049">
      <formula>ISEVEN(ROW())</formula>
    </cfRule>
  </conditionalFormatting>
  <conditionalFormatting sqref="G147">
    <cfRule type="expression" dxfId="10917" priority="4050">
      <formula>ISEVEN(ROW())</formula>
    </cfRule>
  </conditionalFormatting>
  <conditionalFormatting sqref="G147">
    <cfRule type="expression" dxfId="10916" priority="4051">
      <formula>ISEVEN(ROW())</formula>
    </cfRule>
  </conditionalFormatting>
  <conditionalFormatting sqref="G149">
    <cfRule type="expression" dxfId="10915" priority="4052">
      <formula>ISEVEN(ROW())</formula>
    </cfRule>
  </conditionalFormatting>
  <conditionalFormatting sqref="G149">
    <cfRule type="expression" dxfId="10914" priority="4053">
      <formula>ISEVEN(ROW())</formula>
    </cfRule>
  </conditionalFormatting>
  <conditionalFormatting sqref="G148">
    <cfRule type="expression" dxfId="10913" priority="4054">
      <formula>ISEVEN(ROW())</formula>
    </cfRule>
  </conditionalFormatting>
  <conditionalFormatting sqref="G147">
    <cfRule type="expression" dxfId="10912" priority="4055">
      <formula>ISEVEN(ROW())</formula>
    </cfRule>
  </conditionalFormatting>
  <conditionalFormatting sqref="G147">
    <cfRule type="expression" dxfId="10911" priority="4056">
      <formula>ISEVEN(ROW())</formula>
    </cfRule>
  </conditionalFormatting>
  <conditionalFormatting sqref="G148">
    <cfRule type="expression" dxfId="10910" priority="4057">
      <formula>ISEVEN(ROW())</formula>
    </cfRule>
  </conditionalFormatting>
  <conditionalFormatting sqref="G149">
    <cfRule type="expression" dxfId="10909" priority="4058">
      <formula>ISEVEN(ROW())</formula>
    </cfRule>
  </conditionalFormatting>
  <conditionalFormatting sqref="G149">
    <cfRule type="expression" dxfId="10908" priority="4059">
      <formula>ISEVEN(ROW())</formula>
    </cfRule>
  </conditionalFormatting>
  <conditionalFormatting sqref="G149">
    <cfRule type="expression" dxfId="10907" priority="4060">
      <formula>ISEVEN(ROW())</formula>
    </cfRule>
  </conditionalFormatting>
  <conditionalFormatting sqref="G148">
    <cfRule type="expression" dxfId="10906" priority="4061">
      <formula>ISEVEN(ROW())</formula>
    </cfRule>
  </conditionalFormatting>
  <conditionalFormatting sqref="G148">
    <cfRule type="expression" dxfId="10905" priority="4062">
      <formula>ISEVEN(ROW())</formula>
    </cfRule>
  </conditionalFormatting>
  <conditionalFormatting sqref="G147">
    <cfRule type="expression" dxfId="10904" priority="4063">
      <formula>ISEVEN(ROW())</formula>
    </cfRule>
  </conditionalFormatting>
  <conditionalFormatting sqref="G149">
    <cfRule type="expression" dxfId="10903" priority="4064">
      <formula>ISEVEN(ROW())</formula>
    </cfRule>
  </conditionalFormatting>
  <conditionalFormatting sqref="G151">
    <cfRule type="expression" dxfId="10902" priority="4065">
      <formula>ISEVEN(ROW())</formula>
    </cfRule>
  </conditionalFormatting>
  <conditionalFormatting sqref="G151">
    <cfRule type="expression" dxfId="10901" priority="4066">
      <formula>ISEVEN(ROW())</formula>
    </cfRule>
  </conditionalFormatting>
  <conditionalFormatting sqref="G150">
    <cfRule type="expression" dxfId="10900" priority="4067">
      <formula>ISEVEN(ROW())</formula>
    </cfRule>
  </conditionalFormatting>
  <conditionalFormatting sqref="G152">
    <cfRule type="expression" dxfId="10899" priority="4068">
      <formula>ISEVEN(ROW())</formula>
    </cfRule>
  </conditionalFormatting>
  <conditionalFormatting sqref="G150">
    <cfRule type="expression" dxfId="10898" priority="4069">
      <formula>ISEVEN(ROW())</formula>
    </cfRule>
  </conditionalFormatting>
  <conditionalFormatting sqref="G150">
    <cfRule type="expression" dxfId="10897" priority="4070">
      <formula>ISEVEN(ROW())</formula>
    </cfRule>
  </conditionalFormatting>
  <conditionalFormatting sqref="G151">
    <cfRule type="expression" dxfId="10896" priority="4071">
      <formula>ISEVEN(ROW())</formula>
    </cfRule>
  </conditionalFormatting>
  <conditionalFormatting sqref="G152">
    <cfRule type="expression" dxfId="10895" priority="4072">
      <formula>ISEVEN(ROW())</formula>
    </cfRule>
  </conditionalFormatting>
  <conditionalFormatting sqref="G150">
    <cfRule type="expression" dxfId="10894" priority="4073">
      <formula>ISEVEN(ROW())</formula>
    </cfRule>
  </conditionalFormatting>
  <conditionalFormatting sqref="G152">
    <cfRule type="expression" dxfId="10893" priority="4074">
      <formula>ISEVEN(ROW())</formula>
    </cfRule>
  </conditionalFormatting>
  <conditionalFormatting sqref="G152">
    <cfRule type="expression" dxfId="10892" priority="4075">
      <formula>ISEVEN(ROW())</formula>
    </cfRule>
  </conditionalFormatting>
  <conditionalFormatting sqref="G151">
    <cfRule type="expression" dxfId="10891" priority="4076">
      <formula>ISEVEN(ROW())</formula>
    </cfRule>
  </conditionalFormatting>
  <conditionalFormatting sqref="G151">
    <cfRule type="expression" dxfId="10890" priority="4077">
      <formula>ISEVEN(ROW())</formula>
    </cfRule>
  </conditionalFormatting>
  <conditionalFormatting sqref="G151">
    <cfRule type="expression" dxfId="10889" priority="4078">
      <formula>ISEVEN(ROW())</formula>
    </cfRule>
  </conditionalFormatting>
  <conditionalFormatting sqref="G150">
    <cfRule type="expression" dxfId="10888" priority="4079">
      <formula>ISEVEN(ROW())</formula>
    </cfRule>
  </conditionalFormatting>
  <conditionalFormatting sqref="G152">
    <cfRule type="expression" dxfId="10887" priority="4080">
      <formula>ISEVEN(ROW())</formula>
    </cfRule>
  </conditionalFormatting>
  <conditionalFormatting sqref="G150">
    <cfRule type="expression" dxfId="10886" priority="4081">
      <formula>ISEVEN(ROW())</formula>
    </cfRule>
  </conditionalFormatting>
  <conditionalFormatting sqref="G150">
    <cfRule type="expression" dxfId="10885" priority="4082">
      <formula>ISEVEN(ROW())</formula>
    </cfRule>
  </conditionalFormatting>
  <conditionalFormatting sqref="G151">
    <cfRule type="expression" dxfId="10884" priority="4083">
      <formula>ISEVEN(ROW())</formula>
    </cfRule>
  </conditionalFormatting>
  <conditionalFormatting sqref="G152">
    <cfRule type="expression" dxfId="10883" priority="4084">
      <formula>ISEVEN(ROW())</formula>
    </cfRule>
  </conditionalFormatting>
  <conditionalFormatting sqref="G150">
    <cfRule type="expression" dxfId="10882" priority="4085">
      <formula>ISEVEN(ROW())</formula>
    </cfRule>
  </conditionalFormatting>
  <conditionalFormatting sqref="G152">
    <cfRule type="expression" dxfId="10881" priority="4086">
      <formula>ISEVEN(ROW())</formula>
    </cfRule>
  </conditionalFormatting>
  <conditionalFormatting sqref="G152">
    <cfRule type="expression" dxfId="10880" priority="4087">
      <formula>ISEVEN(ROW())</formula>
    </cfRule>
  </conditionalFormatting>
  <conditionalFormatting sqref="G151">
    <cfRule type="expression" dxfId="10879" priority="4088">
      <formula>ISEVEN(ROW())</formula>
    </cfRule>
  </conditionalFormatting>
  <conditionalFormatting sqref="G151">
    <cfRule type="expression" dxfId="10878" priority="4089">
      <formula>ISEVEN(ROW())</formula>
    </cfRule>
  </conditionalFormatting>
  <conditionalFormatting sqref="G151">
    <cfRule type="expression" dxfId="10877" priority="4090">
      <formula>ISEVEN(ROW())</formula>
    </cfRule>
  </conditionalFormatting>
  <conditionalFormatting sqref="G150">
    <cfRule type="expression" dxfId="10876" priority="4091">
      <formula>ISEVEN(ROW())</formula>
    </cfRule>
  </conditionalFormatting>
  <conditionalFormatting sqref="G152">
    <cfRule type="expression" dxfId="10875" priority="4092">
      <formula>ISEVEN(ROW())</formula>
    </cfRule>
  </conditionalFormatting>
  <conditionalFormatting sqref="G150">
    <cfRule type="expression" dxfId="10874" priority="4093">
      <formula>ISEVEN(ROW())</formula>
    </cfRule>
  </conditionalFormatting>
  <conditionalFormatting sqref="G150">
    <cfRule type="expression" dxfId="10873" priority="4094">
      <formula>ISEVEN(ROW())</formula>
    </cfRule>
  </conditionalFormatting>
  <conditionalFormatting sqref="G151">
    <cfRule type="expression" dxfId="10872" priority="4095">
      <formula>ISEVEN(ROW())</formula>
    </cfRule>
  </conditionalFormatting>
  <conditionalFormatting sqref="G152">
    <cfRule type="expression" dxfId="10871" priority="4096">
      <formula>ISEVEN(ROW())</formula>
    </cfRule>
  </conditionalFormatting>
  <conditionalFormatting sqref="G151">
    <cfRule type="expression" dxfId="10870" priority="4097">
      <formula>ISEVEN(ROW())</formula>
    </cfRule>
  </conditionalFormatting>
  <conditionalFormatting sqref="G151">
    <cfRule type="expression" dxfId="10869" priority="4098">
      <formula>ISEVEN(ROW())</formula>
    </cfRule>
  </conditionalFormatting>
  <conditionalFormatting sqref="G150">
    <cfRule type="expression" dxfId="10868" priority="4099">
      <formula>ISEVEN(ROW())</formula>
    </cfRule>
  </conditionalFormatting>
  <conditionalFormatting sqref="G152">
    <cfRule type="expression" dxfId="10867" priority="4100">
      <formula>ISEVEN(ROW())</formula>
    </cfRule>
  </conditionalFormatting>
  <conditionalFormatting sqref="G150">
    <cfRule type="expression" dxfId="10866" priority="4101">
      <formula>ISEVEN(ROW())</formula>
    </cfRule>
  </conditionalFormatting>
  <conditionalFormatting sqref="G150">
    <cfRule type="expression" dxfId="10865" priority="4102">
      <formula>ISEVEN(ROW())</formula>
    </cfRule>
  </conditionalFormatting>
  <conditionalFormatting sqref="G151">
    <cfRule type="expression" dxfId="10864" priority="4103">
      <formula>ISEVEN(ROW())</formula>
    </cfRule>
  </conditionalFormatting>
  <conditionalFormatting sqref="G152">
    <cfRule type="expression" dxfId="10863" priority="4104">
      <formula>ISEVEN(ROW())</formula>
    </cfRule>
  </conditionalFormatting>
  <conditionalFormatting sqref="G150">
    <cfRule type="expression" dxfId="10862" priority="4105">
      <formula>ISEVEN(ROW())</formula>
    </cfRule>
  </conditionalFormatting>
  <conditionalFormatting sqref="G152">
    <cfRule type="expression" dxfId="10861" priority="4106">
      <formula>ISEVEN(ROW())</formula>
    </cfRule>
  </conditionalFormatting>
  <conditionalFormatting sqref="G152">
    <cfRule type="expression" dxfId="10860" priority="4107">
      <formula>ISEVEN(ROW())</formula>
    </cfRule>
  </conditionalFormatting>
  <conditionalFormatting sqref="G151">
    <cfRule type="expression" dxfId="10859" priority="4108">
      <formula>ISEVEN(ROW())</formula>
    </cfRule>
  </conditionalFormatting>
  <conditionalFormatting sqref="G151">
    <cfRule type="expression" dxfId="10858" priority="4109">
      <formula>ISEVEN(ROW())</formula>
    </cfRule>
  </conditionalFormatting>
  <conditionalFormatting sqref="G151">
    <cfRule type="expression" dxfId="10857" priority="4110">
      <formula>ISEVEN(ROW())</formula>
    </cfRule>
  </conditionalFormatting>
  <conditionalFormatting sqref="G150">
    <cfRule type="expression" dxfId="10856" priority="4111">
      <formula>ISEVEN(ROW())</formula>
    </cfRule>
  </conditionalFormatting>
  <conditionalFormatting sqref="G152">
    <cfRule type="expression" dxfId="10855" priority="4112">
      <formula>ISEVEN(ROW())</formula>
    </cfRule>
  </conditionalFormatting>
  <conditionalFormatting sqref="G150">
    <cfRule type="expression" dxfId="10854" priority="4113">
      <formula>ISEVEN(ROW())</formula>
    </cfRule>
  </conditionalFormatting>
  <conditionalFormatting sqref="G150">
    <cfRule type="expression" dxfId="10853" priority="4114">
      <formula>ISEVEN(ROW())</formula>
    </cfRule>
  </conditionalFormatting>
  <conditionalFormatting sqref="G151">
    <cfRule type="expression" dxfId="10852" priority="4115">
      <formula>ISEVEN(ROW())</formula>
    </cfRule>
  </conditionalFormatting>
  <conditionalFormatting sqref="G152">
    <cfRule type="expression" dxfId="10851" priority="4116">
      <formula>ISEVEN(ROW())</formula>
    </cfRule>
  </conditionalFormatting>
  <conditionalFormatting sqref="G150">
    <cfRule type="expression" dxfId="10850" priority="4117">
      <formula>ISEVEN(ROW())</formula>
    </cfRule>
  </conditionalFormatting>
  <conditionalFormatting sqref="G152">
    <cfRule type="expression" dxfId="10849" priority="4118">
      <formula>ISEVEN(ROW())</formula>
    </cfRule>
  </conditionalFormatting>
  <conditionalFormatting sqref="G152">
    <cfRule type="expression" dxfId="10848" priority="4119">
      <formula>ISEVEN(ROW())</formula>
    </cfRule>
  </conditionalFormatting>
  <conditionalFormatting sqref="G151">
    <cfRule type="expression" dxfId="10847" priority="4120">
      <formula>ISEVEN(ROW())</formula>
    </cfRule>
  </conditionalFormatting>
  <conditionalFormatting sqref="G151">
    <cfRule type="expression" dxfId="10846" priority="4121">
      <formula>ISEVEN(ROW())</formula>
    </cfRule>
  </conditionalFormatting>
  <conditionalFormatting sqref="G151">
    <cfRule type="expression" dxfId="10845" priority="4122">
      <formula>ISEVEN(ROW())</formula>
    </cfRule>
  </conditionalFormatting>
  <conditionalFormatting sqref="G150">
    <cfRule type="expression" dxfId="10844" priority="4123">
      <formula>ISEVEN(ROW())</formula>
    </cfRule>
  </conditionalFormatting>
  <conditionalFormatting sqref="G152">
    <cfRule type="expression" dxfId="10843" priority="4124">
      <formula>ISEVEN(ROW())</formula>
    </cfRule>
  </conditionalFormatting>
  <conditionalFormatting sqref="G150">
    <cfRule type="expression" dxfId="10842" priority="4125">
      <formula>ISEVEN(ROW())</formula>
    </cfRule>
  </conditionalFormatting>
  <conditionalFormatting sqref="G150">
    <cfRule type="expression" dxfId="10841" priority="4126">
      <formula>ISEVEN(ROW())</formula>
    </cfRule>
  </conditionalFormatting>
  <conditionalFormatting sqref="G151">
    <cfRule type="expression" dxfId="10840" priority="4127">
      <formula>ISEVEN(ROW())</formula>
    </cfRule>
  </conditionalFormatting>
  <conditionalFormatting sqref="G152">
    <cfRule type="expression" dxfId="10839" priority="4128">
      <formula>ISEVEN(ROW())</formula>
    </cfRule>
  </conditionalFormatting>
  <conditionalFormatting sqref="G151">
    <cfRule type="expression" dxfId="10838" priority="4129">
      <formula>ISEVEN(ROW())</formula>
    </cfRule>
  </conditionalFormatting>
  <conditionalFormatting sqref="G151">
    <cfRule type="expression" dxfId="10837" priority="4130">
      <formula>ISEVEN(ROW())</formula>
    </cfRule>
  </conditionalFormatting>
  <conditionalFormatting sqref="G150">
    <cfRule type="expression" dxfId="10836" priority="4131">
      <formula>ISEVEN(ROW())</formula>
    </cfRule>
  </conditionalFormatting>
  <conditionalFormatting sqref="G152">
    <cfRule type="expression" dxfId="10835" priority="4132">
      <formula>ISEVEN(ROW())</formula>
    </cfRule>
  </conditionalFormatting>
  <conditionalFormatting sqref="G150">
    <cfRule type="expression" dxfId="10834" priority="4133">
      <formula>ISEVEN(ROW())</formula>
    </cfRule>
  </conditionalFormatting>
  <conditionalFormatting sqref="G150">
    <cfRule type="expression" dxfId="10833" priority="4134">
      <formula>ISEVEN(ROW())</formula>
    </cfRule>
  </conditionalFormatting>
  <conditionalFormatting sqref="G150">
    <cfRule type="expression" dxfId="10832" priority="4135">
      <formula>ISEVEN(ROW())</formula>
    </cfRule>
  </conditionalFormatting>
  <conditionalFormatting sqref="G152">
    <cfRule type="expression" dxfId="10831" priority="4136">
      <formula>ISEVEN(ROW())</formula>
    </cfRule>
  </conditionalFormatting>
  <conditionalFormatting sqref="G152">
    <cfRule type="expression" dxfId="10830" priority="4137">
      <formula>ISEVEN(ROW())</formula>
    </cfRule>
  </conditionalFormatting>
  <conditionalFormatting sqref="G151">
    <cfRule type="expression" dxfId="10829" priority="4138">
      <formula>ISEVEN(ROW())</formula>
    </cfRule>
  </conditionalFormatting>
  <conditionalFormatting sqref="G150">
    <cfRule type="expression" dxfId="10828" priority="4139">
      <formula>ISEVEN(ROW())</formula>
    </cfRule>
  </conditionalFormatting>
  <conditionalFormatting sqref="G150">
    <cfRule type="expression" dxfId="10827" priority="4140">
      <formula>ISEVEN(ROW())</formula>
    </cfRule>
  </conditionalFormatting>
  <conditionalFormatting sqref="G151">
    <cfRule type="expression" dxfId="10826" priority="4141">
      <formula>ISEVEN(ROW())</formula>
    </cfRule>
  </conditionalFormatting>
  <conditionalFormatting sqref="G152">
    <cfRule type="expression" dxfId="10825" priority="4142">
      <formula>ISEVEN(ROW())</formula>
    </cfRule>
  </conditionalFormatting>
  <conditionalFormatting sqref="G152">
    <cfRule type="expression" dxfId="10824" priority="4143">
      <formula>ISEVEN(ROW())</formula>
    </cfRule>
  </conditionalFormatting>
  <conditionalFormatting sqref="G152">
    <cfRule type="expression" dxfId="10823" priority="4144">
      <formula>ISEVEN(ROW())</formula>
    </cfRule>
  </conditionalFormatting>
  <conditionalFormatting sqref="G151">
    <cfRule type="expression" dxfId="10822" priority="4145">
      <formula>ISEVEN(ROW())</formula>
    </cfRule>
  </conditionalFormatting>
  <conditionalFormatting sqref="G151">
    <cfRule type="expression" dxfId="10821" priority="4146">
      <formula>ISEVEN(ROW())</formula>
    </cfRule>
  </conditionalFormatting>
  <conditionalFormatting sqref="G150">
    <cfRule type="expression" dxfId="10820" priority="4147">
      <formula>ISEVEN(ROW())</formula>
    </cfRule>
  </conditionalFormatting>
  <conditionalFormatting sqref="G152">
    <cfRule type="expression" dxfId="10819" priority="4148">
      <formula>ISEVEN(ROW())</formula>
    </cfRule>
  </conditionalFormatting>
  <conditionalFormatting sqref="G154">
    <cfRule type="expression" dxfId="10818" priority="4149">
      <formula>ISEVEN(ROW())</formula>
    </cfRule>
  </conditionalFormatting>
  <conditionalFormatting sqref="G154">
    <cfRule type="expression" dxfId="10817" priority="4150">
      <formula>ISEVEN(ROW())</formula>
    </cfRule>
  </conditionalFormatting>
  <conditionalFormatting sqref="G153">
    <cfRule type="expression" dxfId="10816" priority="4151">
      <formula>ISEVEN(ROW())</formula>
    </cfRule>
  </conditionalFormatting>
  <conditionalFormatting sqref="G155">
    <cfRule type="expression" dxfId="10815" priority="4152">
      <formula>ISEVEN(ROW())</formula>
    </cfRule>
  </conditionalFormatting>
  <conditionalFormatting sqref="G153">
    <cfRule type="expression" dxfId="10814" priority="4153">
      <formula>ISEVEN(ROW())</formula>
    </cfRule>
  </conditionalFormatting>
  <conditionalFormatting sqref="G153">
    <cfRule type="expression" dxfId="10813" priority="4154">
      <formula>ISEVEN(ROW())</formula>
    </cfRule>
  </conditionalFormatting>
  <conditionalFormatting sqref="G154">
    <cfRule type="expression" dxfId="10812" priority="4155">
      <formula>ISEVEN(ROW())</formula>
    </cfRule>
  </conditionalFormatting>
  <conditionalFormatting sqref="G155">
    <cfRule type="expression" dxfId="10811" priority="4156">
      <formula>ISEVEN(ROW())</formula>
    </cfRule>
  </conditionalFormatting>
  <conditionalFormatting sqref="G153">
    <cfRule type="expression" dxfId="10810" priority="4157">
      <formula>ISEVEN(ROW())</formula>
    </cfRule>
  </conditionalFormatting>
  <conditionalFormatting sqref="G155">
    <cfRule type="expression" dxfId="10809" priority="4158">
      <formula>ISEVEN(ROW())</formula>
    </cfRule>
  </conditionalFormatting>
  <conditionalFormatting sqref="G155">
    <cfRule type="expression" dxfId="10808" priority="4159">
      <formula>ISEVEN(ROW())</formula>
    </cfRule>
  </conditionalFormatting>
  <conditionalFormatting sqref="G154">
    <cfRule type="expression" dxfId="10807" priority="4160">
      <formula>ISEVEN(ROW())</formula>
    </cfRule>
  </conditionalFormatting>
  <conditionalFormatting sqref="G154">
    <cfRule type="expression" dxfId="10806" priority="4161">
      <formula>ISEVEN(ROW())</formula>
    </cfRule>
  </conditionalFormatting>
  <conditionalFormatting sqref="G154">
    <cfRule type="expression" dxfId="10805" priority="4162">
      <formula>ISEVEN(ROW())</formula>
    </cfRule>
  </conditionalFormatting>
  <conditionalFormatting sqref="G153">
    <cfRule type="expression" dxfId="10804" priority="4163">
      <formula>ISEVEN(ROW())</formula>
    </cfRule>
  </conditionalFormatting>
  <conditionalFormatting sqref="G155">
    <cfRule type="expression" dxfId="10803" priority="4164">
      <formula>ISEVEN(ROW())</formula>
    </cfRule>
  </conditionalFormatting>
  <conditionalFormatting sqref="G153">
    <cfRule type="expression" dxfId="10802" priority="4165">
      <formula>ISEVEN(ROW())</formula>
    </cfRule>
  </conditionalFormatting>
  <conditionalFormatting sqref="G153">
    <cfRule type="expression" dxfId="10801" priority="4166">
      <formula>ISEVEN(ROW())</formula>
    </cfRule>
  </conditionalFormatting>
  <conditionalFormatting sqref="G154">
    <cfRule type="expression" dxfId="10800" priority="4167">
      <formula>ISEVEN(ROW())</formula>
    </cfRule>
  </conditionalFormatting>
  <conditionalFormatting sqref="G155">
    <cfRule type="expression" dxfId="10799" priority="4168">
      <formula>ISEVEN(ROW())</formula>
    </cfRule>
  </conditionalFormatting>
  <conditionalFormatting sqref="G153">
    <cfRule type="expression" dxfId="10798" priority="4169">
      <formula>ISEVEN(ROW())</formula>
    </cfRule>
  </conditionalFormatting>
  <conditionalFormatting sqref="G155">
    <cfRule type="expression" dxfId="10797" priority="4170">
      <formula>ISEVEN(ROW())</formula>
    </cfRule>
  </conditionalFormatting>
  <conditionalFormatting sqref="G155">
    <cfRule type="expression" dxfId="10796" priority="4171">
      <formula>ISEVEN(ROW())</formula>
    </cfRule>
  </conditionalFormatting>
  <conditionalFormatting sqref="G154">
    <cfRule type="expression" dxfId="10795" priority="4172">
      <formula>ISEVEN(ROW())</formula>
    </cfRule>
  </conditionalFormatting>
  <conditionalFormatting sqref="G154">
    <cfRule type="expression" dxfId="10794" priority="4173">
      <formula>ISEVEN(ROW())</formula>
    </cfRule>
  </conditionalFormatting>
  <conditionalFormatting sqref="G154">
    <cfRule type="expression" dxfId="10793" priority="4174">
      <formula>ISEVEN(ROW())</formula>
    </cfRule>
  </conditionalFormatting>
  <conditionalFormatting sqref="G153">
    <cfRule type="expression" dxfId="10792" priority="4175">
      <formula>ISEVEN(ROW())</formula>
    </cfRule>
  </conditionalFormatting>
  <conditionalFormatting sqref="G155">
    <cfRule type="expression" dxfId="10791" priority="4176">
      <formula>ISEVEN(ROW())</formula>
    </cfRule>
  </conditionalFormatting>
  <conditionalFormatting sqref="G153">
    <cfRule type="expression" dxfId="10790" priority="4177">
      <formula>ISEVEN(ROW())</formula>
    </cfRule>
  </conditionalFormatting>
  <conditionalFormatting sqref="G153">
    <cfRule type="expression" dxfId="10789" priority="4178">
      <formula>ISEVEN(ROW())</formula>
    </cfRule>
  </conditionalFormatting>
  <conditionalFormatting sqref="G154">
    <cfRule type="expression" dxfId="10788" priority="4179">
      <formula>ISEVEN(ROW())</formula>
    </cfRule>
  </conditionalFormatting>
  <conditionalFormatting sqref="G155">
    <cfRule type="expression" dxfId="10787" priority="4180">
      <formula>ISEVEN(ROW())</formula>
    </cfRule>
  </conditionalFormatting>
  <conditionalFormatting sqref="G154">
    <cfRule type="expression" dxfId="10786" priority="4181">
      <formula>ISEVEN(ROW())</formula>
    </cfRule>
  </conditionalFormatting>
  <conditionalFormatting sqref="G154">
    <cfRule type="expression" dxfId="10785" priority="4182">
      <formula>ISEVEN(ROW())</formula>
    </cfRule>
  </conditionalFormatting>
  <conditionalFormatting sqref="G153">
    <cfRule type="expression" dxfId="10784" priority="4183">
      <formula>ISEVEN(ROW())</formula>
    </cfRule>
  </conditionalFormatting>
  <conditionalFormatting sqref="G155">
    <cfRule type="expression" dxfId="10783" priority="4184">
      <formula>ISEVEN(ROW())</formula>
    </cfRule>
  </conditionalFormatting>
  <conditionalFormatting sqref="G153">
    <cfRule type="expression" dxfId="10782" priority="4185">
      <formula>ISEVEN(ROW())</formula>
    </cfRule>
  </conditionalFormatting>
  <conditionalFormatting sqref="G153">
    <cfRule type="expression" dxfId="10781" priority="4186">
      <formula>ISEVEN(ROW())</formula>
    </cfRule>
  </conditionalFormatting>
  <conditionalFormatting sqref="G154">
    <cfRule type="expression" dxfId="10780" priority="4187">
      <formula>ISEVEN(ROW())</formula>
    </cfRule>
  </conditionalFormatting>
  <conditionalFormatting sqref="G155">
    <cfRule type="expression" dxfId="10779" priority="4188">
      <formula>ISEVEN(ROW())</formula>
    </cfRule>
  </conditionalFormatting>
  <conditionalFormatting sqref="G153">
    <cfRule type="expression" dxfId="10778" priority="4189">
      <formula>ISEVEN(ROW())</formula>
    </cfRule>
  </conditionalFormatting>
  <conditionalFormatting sqref="G155">
    <cfRule type="expression" dxfId="10777" priority="4190">
      <formula>ISEVEN(ROW())</formula>
    </cfRule>
  </conditionalFormatting>
  <conditionalFormatting sqref="G155">
    <cfRule type="expression" dxfId="10776" priority="4191">
      <formula>ISEVEN(ROW())</formula>
    </cfRule>
  </conditionalFormatting>
  <conditionalFormatting sqref="G154">
    <cfRule type="expression" dxfId="10775" priority="4192">
      <formula>ISEVEN(ROW())</formula>
    </cfRule>
  </conditionalFormatting>
  <conditionalFormatting sqref="G154">
    <cfRule type="expression" dxfId="10774" priority="4193">
      <formula>ISEVEN(ROW())</formula>
    </cfRule>
  </conditionalFormatting>
  <conditionalFormatting sqref="G154">
    <cfRule type="expression" dxfId="10773" priority="4194">
      <formula>ISEVEN(ROW())</formula>
    </cfRule>
  </conditionalFormatting>
  <conditionalFormatting sqref="G153">
    <cfRule type="expression" dxfId="10772" priority="4195">
      <formula>ISEVEN(ROW())</formula>
    </cfRule>
  </conditionalFormatting>
  <conditionalFormatting sqref="G155">
    <cfRule type="expression" dxfId="10771" priority="4196">
      <formula>ISEVEN(ROW())</formula>
    </cfRule>
  </conditionalFormatting>
  <conditionalFormatting sqref="G153">
    <cfRule type="expression" dxfId="10770" priority="4197">
      <formula>ISEVEN(ROW())</formula>
    </cfRule>
  </conditionalFormatting>
  <conditionalFormatting sqref="G153">
    <cfRule type="expression" dxfId="10769" priority="4198">
      <formula>ISEVEN(ROW())</formula>
    </cfRule>
  </conditionalFormatting>
  <conditionalFormatting sqref="G154">
    <cfRule type="expression" dxfId="10768" priority="4199">
      <formula>ISEVEN(ROW())</formula>
    </cfRule>
  </conditionalFormatting>
  <conditionalFormatting sqref="G155">
    <cfRule type="expression" dxfId="10767" priority="4200">
      <formula>ISEVEN(ROW())</formula>
    </cfRule>
  </conditionalFormatting>
  <conditionalFormatting sqref="G153">
    <cfRule type="expression" dxfId="10766" priority="4201">
      <formula>ISEVEN(ROW())</formula>
    </cfRule>
  </conditionalFormatting>
  <conditionalFormatting sqref="G155">
    <cfRule type="expression" dxfId="10765" priority="4202">
      <formula>ISEVEN(ROW())</formula>
    </cfRule>
  </conditionalFormatting>
  <conditionalFormatting sqref="G155">
    <cfRule type="expression" dxfId="10764" priority="4203">
      <formula>ISEVEN(ROW())</formula>
    </cfRule>
  </conditionalFormatting>
  <conditionalFormatting sqref="G154">
    <cfRule type="expression" dxfId="10763" priority="4204">
      <formula>ISEVEN(ROW())</formula>
    </cfRule>
  </conditionalFormatting>
  <conditionalFormatting sqref="G154">
    <cfRule type="expression" dxfId="10762" priority="4205">
      <formula>ISEVEN(ROW())</formula>
    </cfRule>
  </conditionalFormatting>
  <conditionalFormatting sqref="G154">
    <cfRule type="expression" dxfId="10761" priority="4206">
      <formula>ISEVEN(ROW())</formula>
    </cfRule>
  </conditionalFormatting>
  <conditionalFormatting sqref="G153">
    <cfRule type="expression" dxfId="10760" priority="4207">
      <formula>ISEVEN(ROW())</formula>
    </cfRule>
  </conditionalFormatting>
  <conditionalFormatting sqref="G155">
    <cfRule type="expression" dxfId="10759" priority="4208">
      <formula>ISEVEN(ROW())</formula>
    </cfRule>
  </conditionalFormatting>
  <conditionalFormatting sqref="G153">
    <cfRule type="expression" dxfId="10758" priority="4209">
      <formula>ISEVEN(ROW())</formula>
    </cfRule>
  </conditionalFormatting>
  <conditionalFormatting sqref="G153">
    <cfRule type="expression" dxfId="10757" priority="4210">
      <formula>ISEVEN(ROW())</formula>
    </cfRule>
  </conditionalFormatting>
  <conditionalFormatting sqref="G154">
    <cfRule type="expression" dxfId="10756" priority="4211">
      <formula>ISEVEN(ROW())</formula>
    </cfRule>
  </conditionalFormatting>
  <conditionalFormatting sqref="G155">
    <cfRule type="expression" dxfId="10755" priority="4212">
      <formula>ISEVEN(ROW())</formula>
    </cfRule>
  </conditionalFormatting>
  <conditionalFormatting sqref="G154">
    <cfRule type="expression" dxfId="10754" priority="4213">
      <formula>ISEVEN(ROW())</formula>
    </cfRule>
  </conditionalFormatting>
  <conditionalFormatting sqref="G154">
    <cfRule type="expression" dxfId="10753" priority="4214">
      <formula>ISEVEN(ROW())</formula>
    </cfRule>
  </conditionalFormatting>
  <conditionalFormatting sqref="G153">
    <cfRule type="expression" dxfId="10752" priority="4215">
      <formula>ISEVEN(ROW())</formula>
    </cfRule>
  </conditionalFormatting>
  <conditionalFormatting sqref="G155">
    <cfRule type="expression" dxfId="10751" priority="4216">
      <formula>ISEVEN(ROW())</formula>
    </cfRule>
  </conditionalFormatting>
  <conditionalFormatting sqref="G153">
    <cfRule type="expression" dxfId="10750" priority="4217">
      <formula>ISEVEN(ROW())</formula>
    </cfRule>
  </conditionalFormatting>
  <conditionalFormatting sqref="G153">
    <cfRule type="expression" dxfId="10749" priority="4218">
      <formula>ISEVEN(ROW())</formula>
    </cfRule>
  </conditionalFormatting>
  <conditionalFormatting sqref="G153">
    <cfRule type="expression" dxfId="10748" priority="4219">
      <formula>ISEVEN(ROW())</formula>
    </cfRule>
  </conditionalFormatting>
  <conditionalFormatting sqref="G155">
    <cfRule type="expression" dxfId="10747" priority="4220">
      <formula>ISEVEN(ROW())</formula>
    </cfRule>
  </conditionalFormatting>
  <conditionalFormatting sqref="G155">
    <cfRule type="expression" dxfId="10746" priority="4221">
      <formula>ISEVEN(ROW())</formula>
    </cfRule>
  </conditionalFormatting>
  <conditionalFormatting sqref="G154">
    <cfRule type="expression" dxfId="10745" priority="4222">
      <formula>ISEVEN(ROW())</formula>
    </cfRule>
  </conditionalFormatting>
  <conditionalFormatting sqref="G153">
    <cfRule type="expression" dxfId="10744" priority="4223">
      <formula>ISEVEN(ROW())</formula>
    </cfRule>
  </conditionalFormatting>
  <conditionalFormatting sqref="G153">
    <cfRule type="expression" dxfId="10743" priority="4224">
      <formula>ISEVEN(ROW())</formula>
    </cfRule>
  </conditionalFormatting>
  <conditionalFormatting sqref="G154">
    <cfRule type="expression" dxfId="10742" priority="4225">
      <formula>ISEVEN(ROW())</formula>
    </cfRule>
  </conditionalFormatting>
  <conditionalFormatting sqref="G155">
    <cfRule type="expression" dxfId="10741" priority="4226">
      <formula>ISEVEN(ROW())</formula>
    </cfRule>
  </conditionalFormatting>
  <conditionalFormatting sqref="G155">
    <cfRule type="expression" dxfId="10740" priority="4227">
      <formula>ISEVEN(ROW())</formula>
    </cfRule>
  </conditionalFormatting>
  <conditionalFormatting sqref="G155">
    <cfRule type="expression" dxfId="10739" priority="4228">
      <formula>ISEVEN(ROW())</formula>
    </cfRule>
  </conditionalFormatting>
  <conditionalFormatting sqref="G154">
    <cfRule type="expression" dxfId="10738" priority="4229">
      <formula>ISEVEN(ROW())</formula>
    </cfRule>
  </conditionalFormatting>
  <conditionalFormatting sqref="G154">
    <cfRule type="expression" dxfId="10737" priority="4230">
      <formula>ISEVEN(ROW())</formula>
    </cfRule>
  </conditionalFormatting>
  <conditionalFormatting sqref="G153">
    <cfRule type="expression" dxfId="10736" priority="4231">
      <formula>ISEVEN(ROW())</formula>
    </cfRule>
  </conditionalFormatting>
  <conditionalFormatting sqref="G155">
    <cfRule type="expression" dxfId="10735" priority="4232">
      <formula>ISEVEN(ROW())</formula>
    </cfRule>
  </conditionalFormatting>
  <conditionalFormatting sqref="G157">
    <cfRule type="expression" dxfId="10734" priority="4233">
      <formula>ISEVEN(ROW())</formula>
    </cfRule>
  </conditionalFormatting>
  <conditionalFormatting sqref="G157">
    <cfRule type="expression" dxfId="10733" priority="4234">
      <formula>ISEVEN(ROW())</formula>
    </cfRule>
  </conditionalFormatting>
  <conditionalFormatting sqref="G156">
    <cfRule type="expression" dxfId="10732" priority="4235">
      <formula>ISEVEN(ROW())</formula>
    </cfRule>
  </conditionalFormatting>
  <conditionalFormatting sqref="G158">
    <cfRule type="expression" dxfId="10731" priority="4236">
      <formula>ISEVEN(ROW())</formula>
    </cfRule>
  </conditionalFormatting>
  <conditionalFormatting sqref="G156">
    <cfRule type="expression" dxfId="10730" priority="4237">
      <formula>ISEVEN(ROW())</formula>
    </cfRule>
  </conditionalFormatting>
  <conditionalFormatting sqref="G156">
    <cfRule type="expression" dxfId="10729" priority="4238">
      <formula>ISEVEN(ROW())</formula>
    </cfRule>
  </conditionalFormatting>
  <conditionalFormatting sqref="G157">
    <cfRule type="expression" dxfId="10728" priority="4239">
      <formula>ISEVEN(ROW())</formula>
    </cfRule>
  </conditionalFormatting>
  <conditionalFormatting sqref="G158">
    <cfRule type="expression" dxfId="10727" priority="4240">
      <formula>ISEVEN(ROW())</formula>
    </cfRule>
  </conditionalFormatting>
  <conditionalFormatting sqref="G156">
    <cfRule type="expression" dxfId="10726" priority="4241">
      <formula>ISEVEN(ROW())</formula>
    </cfRule>
  </conditionalFormatting>
  <conditionalFormatting sqref="G158">
    <cfRule type="expression" dxfId="10725" priority="4242">
      <formula>ISEVEN(ROW())</formula>
    </cfRule>
  </conditionalFormatting>
  <conditionalFormatting sqref="G158">
    <cfRule type="expression" dxfId="10724" priority="4243">
      <formula>ISEVEN(ROW())</formula>
    </cfRule>
  </conditionalFormatting>
  <conditionalFormatting sqref="G157">
    <cfRule type="expression" dxfId="10723" priority="4244">
      <formula>ISEVEN(ROW())</formula>
    </cfRule>
  </conditionalFormatting>
  <conditionalFormatting sqref="G157">
    <cfRule type="expression" dxfId="10722" priority="4245">
      <formula>ISEVEN(ROW())</formula>
    </cfRule>
  </conditionalFormatting>
  <conditionalFormatting sqref="G157">
    <cfRule type="expression" dxfId="10721" priority="4246">
      <formula>ISEVEN(ROW())</formula>
    </cfRule>
  </conditionalFormatting>
  <conditionalFormatting sqref="G156">
    <cfRule type="expression" dxfId="10720" priority="4247">
      <formula>ISEVEN(ROW())</formula>
    </cfRule>
  </conditionalFormatting>
  <conditionalFormatting sqref="G158">
    <cfRule type="expression" dxfId="10719" priority="4248">
      <formula>ISEVEN(ROW())</formula>
    </cfRule>
  </conditionalFormatting>
  <conditionalFormatting sqref="G156">
    <cfRule type="expression" dxfId="10718" priority="4249">
      <formula>ISEVEN(ROW())</formula>
    </cfRule>
  </conditionalFormatting>
  <conditionalFormatting sqref="G156">
    <cfRule type="expression" dxfId="10717" priority="4250">
      <formula>ISEVEN(ROW())</formula>
    </cfRule>
  </conditionalFormatting>
  <conditionalFormatting sqref="G157">
    <cfRule type="expression" dxfId="10716" priority="4251">
      <formula>ISEVEN(ROW())</formula>
    </cfRule>
  </conditionalFormatting>
  <conditionalFormatting sqref="G158">
    <cfRule type="expression" dxfId="10715" priority="4252">
      <formula>ISEVEN(ROW())</formula>
    </cfRule>
  </conditionalFormatting>
  <conditionalFormatting sqref="G156">
    <cfRule type="expression" dxfId="10714" priority="4253">
      <formula>ISEVEN(ROW())</formula>
    </cfRule>
  </conditionalFormatting>
  <conditionalFormatting sqref="G158">
    <cfRule type="expression" dxfId="10713" priority="4254">
      <formula>ISEVEN(ROW())</formula>
    </cfRule>
  </conditionalFormatting>
  <conditionalFormatting sqref="G158">
    <cfRule type="expression" dxfId="10712" priority="4255">
      <formula>ISEVEN(ROW())</formula>
    </cfRule>
  </conditionalFormatting>
  <conditionalFormatting sqref="G157">
    <cfRule type="expression" dxfId="10711" priority="4256">
      <formula>ISEVEN(ROW())</formula>
    </cfRule>
  </conditionalFormatting>
  <conditionalFormatting sqref="G157">
    <cfRule type="expression" dxfId="10710" priority="4257">
      <formula>ISEVEN(ROW())</formula>
    </cfRule>
  </conditionalFormatting>
  <conditionalFormatting sqref="G157">
    <cfRule type="expression" dxfId="10709" priority="4258">
      <formula>ISEVEN(ROW())</formula>
    </cfRule>
  </conditionalFormatting>
  <conditionalFormatting sqref="G156">
    <cfRule type="expression" dxfId="10708" priority="4259">
      <formula>ISEVEN(ROW())</formula>
    </cfRule>
  </conditionalFormatting>
  <conditionalFormatting sqref="G158">
    <cfRule type="expression" dxfId="10707" priority="4260">
      <formula>ISEVEN(ROW())</formula>
    </cfRule>
  </conditionalFormatting>
  <conditionalFormatting sqref="G156">
    <cfRule type="expression" dxfId="10706" priority="4261">
      <formula>ISEVEN(ROW())</formula>
    </cfRule>
  </conditionalFormatting>
  <conditionalFormatting sqref="G156">
    <cfRule type="expression" dxfId="10705" priority="4262">
      <formula>ISEVEN(ROW())</formula>
    </cfRule>
  </conditionalFormatting>
  <conditionalFormatting sqref="G157">
    <cfRule type="expression" dxfId="10704" priority="4263">
      <formula>ISEVEN(ROW())</formula>
    </cfRule>
  </conditionalFormatting>
  <conditionalFormatting sqref="G158">
    <cfRule type="expression" dxfId="10703" priority="4264">
      <formula>ISEVEN(ROW())</formula>
    </cfRule>
  </conditionalFormatting>
  <conditionalFormatting sqref="G157">
    <cfRule type="expression" dxfId="10702" priority="4265">
      <formula>ISEVEN(ROW())</formula>
    </cfRule>
  </conditionalFormatting>
  <conditionalFormatting sqref="G157">
    <cfRule type="expression" dxfId="10701" priority="4266">
      <formula>ISEVEN(ROW())</formula>
    </cfRule>
  </conditionalFormatting>
  <conditionalFormatting sqref="G156">
    <cfRule type="expression" dxfId="10700" priority="4267">
      <formula>ISEVEN(ROW())</formula>
    </cfRule>
  </conditionalFormatting>
  <conditionalFormatting sqref="G158">
    <cfRule type="expression" dxfId="10699" priority="4268">
      <formula>ISEVEN(ROW())</formula>
    </cfRule>
  </conditionalFormatting>
  <conditionalFormatting sqref="G156">
    <cfRule type="expression" dxfId="10698" priority="4269">
      <formula>ISEVEN(ROW())</formula>
    </cfRule>
  </conditionalFormatting>
  <conditionalFormatting sqref="G156">
    <cfRule type="expression" dxfId="10697" priority="4270">
      <formula>ISEVEN(ROW())</formula>
    </cfRule>
  </conditionalFormatting>
  <conditionalFormatting sqref="G157">
    <cfRule type="expression" dxfId="10696" priority="4271">
      <formula>ISEVEN(ROW())</formula>
    </cfRule>
  </conditionalFormatting>
  <conditionalFormatting sqref="G158">
    <cfRule type="expression" dxfId="10695" priority="4272">
      <formula>ISEVEN(ROW())</formula>
    </cfRule>
  </conditionalFormatting>
  <conditionalFormatting sqref="G156">
    <cfRule type="expression" dxfId="10694" priority="4273">
      <formula>ISEVEN(ROW())</formula>
    </cfRule>
  </conditionalFormatting>
  <conditionalFormatting sqref="G158">
    <cfRule type="expression" dxfId="10693" priority="4274">
      <formula>ISEVEN(ROW())</formula>
    </cfRule>
  </conditionalFormatting>
  <conditionalFormatting sqref="G158">
    <cfRule type="expression" dxfId="10692" priority="4275">
      <formula>ISEVEN(ROW())</formula>
    </cfRule>
  </conditionalFormatting>
  <conditionalFormatting sqref="G157">
    <cfRule type="expression" dxfId="10691" priority="4276">
      <formula>ISEVEN(ROW())</formula>
    </cfRule>
  </conditionalFormatting>
  <conditionalFormatting sqref="G157">
    <cfRule type="expression" dxfId="10690" priority="4277">
      <formula>ISEVEN(ROW())</formula>
    </cfRule>
  </conditionalFormatting>
  <conditionalFormatting sqref="G157">
    <cfRule type="expression" dxfId="10689" priority="4278">
      <formula>ISEVEN(ROW())</formula>
    </cfRule>
  </conditionalFormatting>
  <conditionalFormatting sqref="G156">
    <cfRule type="expression" dxfId="10688" priority="4279">
      <formula>ISEVEN(ROW())</formula>
    </cfRule>
  </conditionalFormatting>
  <conditionalFormatting sqref="G158">
    <cfRule type="expression" dxfId="10687" priority="4280">
      <formula>ISEVEN(ROW())</formula>
    </cfRule>
  </conditionalFormatting>
  <conditionalFormatting sqref="G156">
    <cfRule type="expression" dxfId="10686" priority="4281">
      <formula>ISEVEN(ROW())</formula>
    </cfRule>
  </conditionalFormatting>
  <conditionalFormatting sqref="G156">
    <cfRule type="expression" dxfId="10685" priority="4282">
      <formula>ISEVEN(ROW())</formula>
    </cfRule>
  </conditionalFormatting>
  <conditionalFormatting sqref="G157">
    <cfRule type="expression" dxfId="10684" priority="4283">
      <formula>ISEVEN(ROW())</formula>
    </cfRule>
  </conditionalFormatting>
  <conditionalFormatting sqref="G158">
    <cfRule type="expression" dxfId="10683" priority="4284">
      <formula>ISEVEN(ROW())</formula>
    </cfRule>
  </conditionalFormatting>
  <conditionalFormatting sqref="G156">
    <cfRule type="expression" dxfId="10682" priority="4285">
      <formula>ISEVEN(ROW())</formula>
    </cfRule>
  </conditionalFormatting>
  <conditionalFormatting sqref="G158">
    <cfRule type="expression" dxfId="10681" priority="4286">
      <formula>ISEVEN(ROW())</formula>
    </cfRule>
  </conditionalFormatting>
  <conditionalFormatting sqref="G158">
    <cfRule type="expression" dxfId="10680" priority="4287">
      <formula>ISEVEN(ROW())</formula>
    </cfRule>
  </conditionalFormatting>
  <conditionalFormatting sqref="G157">
    <cfRule type="expression" dxfId="10679" priority="4288">
      <formula>ISEVEN(ROW())</formula>
    </cfRule>
  </conditionalFormatting>
  <conditionalFormatting sqref="G157">
    <cfRule type="expression" dxfId="10678" priority="4289">
      <formula>ISEVEN(ROW())</formula>
    </cfRule>
  </conditionalFormatting>
  <conditionalFormatting sqref="G157">
    <cfRule type="expression" dxfId="10677" priority="4290">
      <formula>ISEVEN(ROW())</formula>
    </cfRule>
  </conditionalFormatting>
  <conditionalFormatting sqref="G156">
    <cfRule type="expression" dxfId="10676" priority="4291">
      <formula>ISEVEN(ROW())</formula>
    </cfRule>
  </conditionalFormatting>
  <conditionalFormatting sqref="G158">
    <cfRule type="expression" dxfId="10675" priority="4292">
      <formula>ISEVEN(ROW())</formula>
    </cfRule>
  </conditionalFormatting>
  <conditionalFormatting sqref="G156">
    <cfRule type="expression" dxfId="10674" priority="4293">
      <formula>ISEVEN(ROW())</formula>
    </cfRule>
  </conditionalFormatting>
  <conditionalFormatting sqref="G156">
    <cfRule type="expression" dxfId="10673" priority="4294">
      <formula>ISEVEN(ROW())</formula>
    </cfRule>
  </conditionalFormatting>
  <conditionalFormatting sqref="G157">
    <cfRule type="expression" dxfId="10672" priority="4295">
      <formula>ISEVEN(ROW())</formula>
    </cfRule>
  </conditionalFormatting>
  <conditionalFormatting sqref="G158">
    <cfRule type="expression" dxfId="10671" priority="4296">
      <formula>ISEVEN(ROW())</formula>
    </cfRule>
  </conditionalFormatting>
  <conditionalFormatting sqref="G157">
    <cfRule type="expression" dxfId="10670" priority="4297">
      <formula>ISEVEN(ROW())</formula>
    </cfRule>
  </conditionalFormatting>
  <conditionalFormatting sqref="G157">
    <cfRule type="expression" dxfId="10669" priority="4298">
      <formula>ISEVEN(ROW())</formula>
    </cfRule>
  </conditionalFormatting>
  <conditionalFormatting sqref="G156">
    <cfRule type="expression" dxfId="10668" priority="4299">
      <formula>ISEVEN(ROW())</formula>
    </cfRule>
  </conditionalFormatting>
  <conditionalFormatting sqref="G158">
    <cfRule type="expression" dxfId="10667" priority="4300">
      <formula>ISEVEN(ROW())</formula>
    </cfRule>
  </conditionalFormatting>
  <conditionalFormatting sqref="G156">
    <cfRule type="expression" dxfId="10666" priority="4301">
      <formula>ISEVEN(ROW())</formula>
    </cfRule>
  </conditionalFormatting>
  <conditionalFormatting sqref="G156">
    <cfRule type="expression" dxfId="10665" priority="4302">
      <formula>ISEVEN(ROW())</formula>
    </cfRule>
  </conditionalFormatting>
  <conditionalFormatting sqref="G156">
    <cfRule type="expression" dxfId="10664" priority="4303">
      <formula>ISEVEN(ROW())</formula>
    </cfRule>
  </conditionalFormatting>
  <conditionalFormatting sqref="G158">
    <cfRule type="expression" dxfId="10663" priority="4304">
      <formula>ISEVEN(ROW())</formula>
    </cfRule>
  </conditionalFormatting>
  <conditionalFormatting sqref="G158">
    <cfRule type="expression" dxfId="10662" priority="4305">
      <formula>ISEVEN(ROW())</formula>
    </cfRule>
  </conditionalFormatting>
  <conditionalFormatting sqref="G157">
    <cfRule type="expression" dxfId="10661" priority="4306">
      <formula>ISEVEN(ROW())</formula>
    </cfRule>
  </conditionalFormatting>
  <conditionalFormatting sqref="G156">
    <cfRule type="expression" dxfId="10660" priority="4307">
      <formula>ISEVEN(ROW())</formula>
    </cfRule>
  </conditionalFormatting>
  <conditionalFormatting sqref="G156">
    <cfRule type="expression" dxfId="10659" priority="4308">
      <formula>ISEVEN(ROW())</formula>
    </cfRule>
  </conditionalFormatting>
  <conditionalFormatting sqref="G157">
    <cfRule type="expression" dxfId="10658" priority="4309">
      <formula>ISEVEN(ROW())</formula>
    </cfRule>
  </conditionalFormatting>
  <conditionalFormatting sqref="G158">
    <cfRule type="expression" dxfId="10657" priority="4310">
      <formula>ISEVEN(ROW())</formula>
    </cfRule>
  </conditionalFormatting>
  <conditionalFormatting sqref="G158">
    <cfRule type="expression" dxfId="10656" priority="4311">
      <formula>ISEVEN(ROW())</formula>
    </cfRule>
  </conditionalFormatting>
  <conditionalFormatting sqref="G158">
    <cfRule type="expression" dxfId="10655" priority="4312">
      <formula>ISEVEN(ROW())</formula>
    </cfRule>
  </conditionalFormatting>
  <conditionalFormatting sqref="G157">
    <cfRule type="expression" dxfId="10654" priority="4313">
      <formula>ISEVEN(ROW())</formula>
    </cfRule>
  </conditionalFormatting>
  <conditionalFormatting sqref="G157">
    <cfRule type="expression" dxfId="10653" priority="4314">
      <formula>ISEVEN(ROW())</formula>
    </cfRule>
  </conditionalFormatting>
  <conditionalFormatting sqref="G156">
    <cfRule type="expression" dxfId="10652" priority="4315">
      <formula>ISEVEN(ROW())</formula>
    </cfRule>
  </conditionalFormatting>
  <conditionalFormatting sqref="G158">
    <cfRule type="expression" dxfId="10651" priority="4316">
      <formula>ISEVEN(ROW())</formula>
    </cfRule>
  </conditionalFormatting>
  <conditionalFormatting sqref="G160">
    <cfRule type="expression" dxfId="10650" priority="4317">
      <formula>ISEVEN(ROW())</formula>
    </cfRule>
  </conditionalFormatting>
  <conditionalFormatting sqref="G160">
    <cfRule type="expression" dxfId="10649" priority="4318">
      <formula>ISEVEN(ROW())</formula>
    </cfRule>
  </conditionalFormatting>
  <conditionalFormatting sqref="G159">
    <cfRule type="expression" dxfId="10648" priority="4319">
      <formula>ISEVEN(ROW())</formula>
    </cfRule>
  </conditionalFormatting>
  <conditionalFormatting sqref="G161">
    <cfRule type="expression" dxfId="10647" priority="4320">
      <formula>ISEVEN(ROW())</formula>
    </cfRule>
  </conditionalFormatting>
  <conditionalFormatting sqref="G159">
    <cfRule type="expression" dxfId="10646" priority="4321">
      <formula>ISEVEN(ROW())</formula>
    </cfRule>
  </conditionalFormatting>
  <conditionalFormatting sqref="G159">
    <cfRule type="expression" dxfId="10645" priority="4322">
      <formula>ISEVEN(ROW())</formula>
    </cfRule>
  </conditionalFormatting>
  <conditionalFormatting sqref="G160">
    <cfRule type="expression" dxfId="10644" priority="4323">
      <formula>ISEVEN(ROW())</formula>
    </cfRule>
  </conditionalFormatting>
  <conditionalFormatting sqref="G161">
    <cfRule type="expression" dxfId="10643" priority="4324">
      <formula>ISEVEN(ROW())</formula>
    </cfRule>
  </conditionalFormatting>
  <conditionalFormatting sqref="G159">
    <cfRule type="expression" dxfId="10642" priority="4325">
      <formula>ISEVEN(ROW())</formula>
    </cfRule>
  </conditionalFormatting>
  <conditionalFormatting sqref="G161">
    <cfRule type="expression" dxfId="10641" priority="4326">
      <formula>ISEVEN(ROW())</formula>
    </cfRule>
  </conditionalFormatting>
  <conditionalFormatting sqref="G161">
    <cfRule type="expression" dxfId="10640" priority="4327">
      <formula>ISEVEN(ROW())</formula>
    </cfRule>
  </conditionalFormatting>
  <conditionalFormatting sqref="G160">
    <cfRule type="expression" dxfId="10639" priority="4328">
      <formula>ISEVEN(ROW())</formula>
    </cfRule>
  </conditionalFormatting>
  <conditionalFormatting sqref="G160">
    <cfRule type="expression" dxfId="10638" priority="4329">
      <formula>ISEVEN(ROW())</formula>
    </cfRule>
  </conditionalFormatting>
  <conditionalFormatting sqref="G160">
    <cfRule type="expression" dxfId="10637" priority="4330">
      <formula>ISEVEN(ROW())</formula>
    </cfRule>
  </conditionalFormatting>
  <conditionalFormatting sqref="G159">
    <cfRule type="expression" dxfId="10636" priority="4331">
      <formula>ISEVEN(ROW())</formula>
    </cfRule>
  </conditionalFormatting>
  <conditionalFormatting sqref="G161">
    <cfRule type="expression" dxfId="10635" priority="4332">
      <formula>ISEVEN(ROW())</formula>
    </cfRule>
  </conditionalFormatting>
  <conditionalFormatting sqref="G159">
    <cfRule type="expression" dxfId="10634" priority="4333">
      <formula>ISEVEN(ROW())</formula>
    </cfRule>
  </conditionalFormatting>
  <conditionalFormatting sqref="G159">
    <cfRule type="expression" dxfId="10633" priority="4334">
      <formula>ISEVEN(ROW())</formula>
    </cfRule>
  </conditionalFormatting>
  <conditionalFormatting sqref="G160">
    <cfRule type="expression" dxfId="10632" priority="4335">
      <formula>ISEVEN(ROW())</formula>
    </cfRule>
  </conditionalFormatting>
  <conditionalFormatting sqref="G161">
    <cfRule type="expression" dxfId="10631" priority="4336">
      <formula>ISEVEN(ROW())</formula>
    </cfRule>
  </conditionalFormatting>
  <conditionalFormatting sqref="G159">
    <cfRule type="expression" dxfId="10630" priority="4337">
      <formula>ISEVEN(ROW())</formula>
    </cfRule>
  </conditionalFormatting>
  <conditionalFormatting sqref="G161">
    <cfRule type="expression" dxfId="10629" priority="4338">
      <formula>ISEVEN(ROW())</formula>
    </cfRule>
  </conditionalFormatting>
  <conditionalFormatting sqref="G161">
    <cfRule type="expression" dxfId="10628" priority="4339">
      <formula>ISEVEN(ROW())</formula>
    </cfRule>
  </conditionalFormatting>
  <conditionalFormatting sqref="G160">
    <cfRule type="expression" dxfId="10627" priority="4340">
      <formula>ISEVEN(ROW())</formula>
    </cfRule>
  </conditionalFormatting>
  <conditionalFormatting sqref="G160">
    <cfRule type="expression" dxfId="10626" priority="4341">
      <formula>ISEVEN(ROW())</formula>
    </cfRule>
  </conditionalFormatting>
  <conditionalFormatting sqref="G160">
    <cfRule type="expression" dxfId="10625" priority="4342">
      <formula>ISEVEN(ROW())</formula>
    </cfRule>
  </conditionalFormatting>
  <conditionalFormatting sqref="G159">
    <cfRule type="expression" dxfId="10624" priority="4343">
      <formula>ISEVEN(ROW())</formula>
    </cfRule>
  </conditionalFormatting>
  <conditionalFormatting sqref="G161">
    <cfRule type="expression" dxfId="10623" priority="4344">
      <formula>ISEVEN(ROW())</formula>
    </cfRule>
  </conditionalFormatting>
  <conditionalFormatting sqref="G159">
    <cfRule type="expression" dxfId="10622" priority="4345">
      <formula>ISEVEN(ROW())</formula>
    </cfRule>
  </conditionalFormatting>
  <conditionalFormatting sqref="G159">
    <cfRule type="expression" dxfId="10621" priority="4346">
      <formula>ISEVEN(ROW())</formula>
    </cfRule>
  </conditionalFormatting>
  <conditionalFormatting sqref="G160">
    <cfRule type="expression" dxfId="10620" priority="4347">
      <formula>ISEVEN(ROW())</formula>
    </cfRule>
  </conditionalFormatting>
  <conditionalFormatting sqref="G161">
    <cfRule type="expression" dxfId="10619" priority="4348">
      <formula>ISEVEN(ROW())</formula>
    </cfRule>
  </conditionalFormatting>
  <conditionalFormatting sqref="G160">
    <cfRule type="expression" dxfId="10618" priority="4349">
      <formula>ISEVEN(ROW())</formula>
    </cfRule>
  </conditionalFormatting>
  <conditionalFormatting sqref="G160">
    <cfRule type="expression" dxfId="10617" priority="4350">
      <formula>ISEVEN(ROW())</formula>
    </cfRule>
  </conditionalFormatting>
  <conditionalFormatting sqref="G159">
    <cfRule type="expression" dxfId="10616" priority="4351">
      <formula>ISEVEN(ROW())</formula>
    </cfRule>
  </conditionalFormatting>
  <conditionalFormatting sqref="G161">
    <cfRule type="expression" dxfId="10615" priority="4352">
      <formula>ISEVEN(ROW())</formula>
    </cfRule>
  </conditionalFormatting>
  <conditionalFormatting sqref="G159">
    <cfRule type="expression" dxfId="10614" priority="4353">
      <formula>ISEVEN(ROW())</formula>
    </cfRule>
  </conditionalFormatting>
  <conditionalFormatting sqref="G159">
    <cfRule type="expression" dxfId="10613" priority="4354">
      <formula>ISEVEN(ROW())</formula>
    </cfRule>
  </conditionalFormatting>
  <conditionalFormatting sqref="G160">
    <cfRule type="expression" dxfId="10612" priority="4355">
      <formula>ISEVEN(ROW())</formula>
    </cfRule>
  </conditionalFormatting>
  <conditionalFormatting sqref="G161">
    <cfRule type="expression" dxfId="10611" priority="4356">
      <formula>ISEVEN(ROW())</formula>
    </cfRule>
  </conditionalFormatting>
  <conditionalFormatting sqref="G159">
    <cfRule type="expression" dxfId="10610" priority="4357">
      <formula>ISEVEN(ROW())</formula>
    </cfRule>
  </conditionalFormatting>
  <conditionalFormatting sqref="G161">
    <cfRule type="expression" dxfId="10609" priority="4358">
      <formula>ISEVEN(ROW())</formula>
    </cfRule>
  </conditionalFormatting>
  <conditionalFormatting sqref="G161">
    <cfRule type="expression" dxfId="10608" priority="4359">
      <formula>ISEVEN(ROW())</formula>
    </cfRule>
  </conditionalFormatting>
  <conditionalFormatting sqref="G160">
    <cfRule type="expression" dxfId="10607" priority="4360">
      <formula>ISEVEN(ROW())</formula>
    </cfRule>
  </conditionalFormatting>
  <conditionalFormatting sqref="G160">
    <cfRule type="expression" dxfId="10606" priority="4361">
      <formula>ISEVEN(ROW())</formula>
    </cfRule>
  </conditionalFormatting>
  <conditionalFormatting sqref="G160">
    <cfRule type="expression" dxfId="10605" priority="4362">
      <formula>ISEVEN(ROW())</formula>
    </cfRule>
  </conditionalFormatting>
  <conditionalFormatting sqref="G159">
    <cfRule type="expression" dxfId="10604" priority="4363">
      <formula>ISEVEN(ROW())</formula>
    </cfRule>
  </conditionalFormatting>
  <conditionalFormatting sqref="G161">
    <cfRule type="expression" dxfId="10603" priority="4364">
      <formula>ISEVEN(ROW())</formula>
    </cfRule>
  </conditionalFormatting>
  <conditionalFormatting sqref="G159">
    <cfRule type="expression" dxfId="10602" priority="4365">
      <formula>ISEVEN(ROW())</formula>
    </cfRule>
  </conditionalFormatting>
  <conditionalFormatting sqref="G159">
    <cfRule type="expression" dxfId="10601" priority="4366">
      <formula>ISEVEN(ROW())</formula>
    </cfRule>
  </conditionalFormatting>
  <conditionalFormatting sqref="G160">
    <cfRule type="expression" dxfId="10600" priority="4367">
      <formula>ISEVEN(ROW())</formula>
    </cfRule>
  </conditionalFormatting>
  <conditionalFormatting sqref="G161">
    <cfRule type="expression" dxfId="10599" priority="4368">
      <formula>ISEVEN(ROW())</formula>
    </cfRule>
  </conditionalFormatting>
  <conditionalFormatting sqref="G159">
    <cfRule type="expression" dxfId="10598" priority="4369">
      <formula>ISEVEN(ROW())</formula>
    </cfRule>
  </conditionalFormatting>
  <conditionalFormatting sqref="G161">
    <cfRule type="expression" dxfId="10597" priority="4370">
      <formula>ISEVEN(ROW())</formula>
    </cfRule>
  </conditionalFormatting>
  <conditionalFormatting sqref="G161">
    <cfRule type="expression" dxfId="10596" priority="4371">
      <formula>ISEVEN(ROW())</formula>
    </cfRule>
  </conditionalFormatting>
  <conditionalFormatting sqref="G160">
    <cfRule type="expression" dxfId="10595" priority="4372">
      <formula>ISEVEN(ROW())</formula>
    </cfRule>
  </conditionalFormatting>
  <conditionalFormatting sqref="G160">
    <cfRule type="expression" dxfId="10594" priority="4373">
      <formula>ISEVEN(ROW())</formula>
    </cfRule>
  </conditionalFormatting>
  <conditionalFormatting sqref="G160">
    <cfRule type="expression" dxfId="10593" priority="4374">
      <formula>ISEVEN(ROW())</formula>
    </cfRule>
  </conditionalFormatting>
  <conditionalFormatting sqref="G159">
    <cfRule type="expression" dxfId="10592" priority="4375">
      <formula>ISEVEN(ROW())</formula>
    </cfRule>
  </conditionalFormatting>
  <conditionalFormatting sqref="G161">
    <cfRule type="expression" dxfId="10591" priority="4376">
      <formula>ISEVEN(ROW())</formula>
    </cfRule>
  </conditionalFormatting>
  <conditionalFormatting sqref="G159">
    <cfRule type="expression" dxfId="10590" priority="4377">
      <formula>ISEVEN(ROW())</formula>
    </cfRule>
  </conditionalFormatting>
  <conditionalFormatting sqref="G159">
    <cfRule type="expression" dxfId="10589" priority="4378">
      <formula>ISEVEN(ROW())</formula>
    </cfRule>
  </conditionalFormatting>
  <conditionalFormatting sqref="G160">
    <cfRule type="expression" dxfId="10588" priority="4379">
      <formula>ISEVEN(ROW())</formula>
    </cfRule>
  </conditionalFormatting>
  <conditionalFormatting sqref="G161">
    <cfRule type="expression" dxfId="10587" priority="4380">
      <formula>ISEVEN(ROW())</formula>
    </cfRule>
  </conditionalFormatting>
  <conditionalFormatting sqref="G160">
    <cfRule type="expression" dxfId="10586" priority="4381">
      <formula>ISEVEN(ROW())</formula>
    </cfRule>
  </conditionalFormatting>
  <conditionalFormatting sqref="G160">
    <cfRule type="expression" dxfId="10585" priority="4382">
      <formula>ISEVEN(ROW())</formula>
    </cfRule>
  </conditionalFormatting>
  <conditionalFormatting sqref="G159">
    <cfRule type="expression" dxfId="10584" priority="4383">
      <formula>ISEVEN(ROW())</formula>
    </cfRule>
  </conditionalFormatting>
  <conditionalFormatting sqref="G161">
    <cfRule type="expression" dxfId="10583" priority="4384">
      <formula>ISEVEN(ROW())</formula>
    </cfRule>
  </conditionalFormatting>
  <conditionalFormatting sqref="G159">
    <cfRule type="expression" dxfId="10582" priority="4385">
      <formula>ISEVEN(ROW())</formula>
    </cfRule>
  </conditionalFormatting>
  <conditionalFormatting sqref="G159">
    <cfRule type="expression" dxfId="10581" priority="4386">
      <formula>ISEVEN(ROW())</formula>
    </cfRule>
  </conditionalFormatting>
  <conditionalFormatting sqref="G159">
    <cfRule type="expression" dxfId="10580" priority="4387">
      <formula>ISEVEN(ROW())</formula>
    </cfRule>
  </conditionalFormatting>
  <conditionalFormatting sqref="G161">
    <cfRule type="expression" dxfId="10579" priority="4388">
      <formula>ISEVEN(ROW())</formula>
    </cfRule>
  </conditionalFormatting>
  <conditionalFormatting sqref="G161">
    <cfRule type="expression" dxfId="10578" priority="4389">
      <formula>ISEVEN(ROW())</formula>
    </cfRule>
  </conditionalFormatting>
  <conditionalFormatting sqref="G160">
    <cfRule type="expression" dxfId="10577" priority="4390">
      <formula>ISEVEN(ROW())</formula>
    </cfRule>
  </conditionalFormatting>
  <conditionalFormatting sqref="G159">
    <cfRule type="expression" dxfId="10576" priority="4391">
      <formula>ISEVEN(ROW())</formula>
    </cfRule>
  </conditionalFormatting>
  <conditionalFormatting sqref="G159">
    <cfRule type="expression" dxfId="10575" priority="4392">
      <formula>ISEVEN(ROW())</formula>
    </cfRule>
  </conditionalFormatting>
  <conditionalFormatting sqref="G160">
    <cfRule type="expression" dxfId="10574" priority="4393">
      <formula>ISEVEN(ROW())</formula>
    </cfRule>
  </conditionalFormatting>
  <conditionalFormatting sqref="G161">
    <cfRule type="expression" dxfId="10573" priority="4394">
      <formula>ISEVEN(ROW())</formula>
    </cfRule>
  </conditionalFormatting>
  <conditionalFormatting sqref="G161">
    <cfRule type="expression" dxfId="10572" priority="4395">
      <formula>ISEVEN(ROW())</formula>
    </cfRule>
  </conditionalFormatting>
  <conditionalFormatting sqref="G161">
    <cfRule type="expression" dxfId="10571" priority="4396">
      <formula>ISEVEN(ROW())</formula>
    </cfRule>
  </conditionalFormatting>
  <conditionalFormatting sqref="G160">
    <cfRule type="expression" dxfId="10570" priority="4397">
      <formula>ISEVEN(ROW())</formula>
    </cfRule>
  </conditionalFormatting>
  <conditionalFormatting sqref="G160">
    <cfRule type="expression" dxfId="10569" priority="4398">
      <formula>ISEVEN(ROW())</formula>
    </cfRule>
  </conditionalFormatting>
  <conditionalFormatting sqref="G159">
    <cfRule type="expression" dxfId="10568" priority="4399">
      <formula>ISEVEN(ROW())</formula>
    </cfRule>
  </conditionalFormatting>
  <conditionalFormatting sqref="G161">
    <cfRule type="expression" dxfId="10567" priority="4400">
      <formula>ISEVEN(ROW())</formula>
    </cfRule>
  </conditionalFormatting>
  <conditionalFormatting sqref="C151">
    <cfRule type="expression" dxfId="10566" priority="4401">
      <formula>ISEVEN(ROW())</formula>
    </cfRule>
  </conditionalFormatting>
  <conditionalFormatting sqref="C150">
    <cfRule type="expression" dxfId="10565" priority="4402">
      <formula>ISEVEN(ROW())</formula>
    </cfRule>
  </conditionalFormatting>
  <conditionalFormatting sqref="C152">
    <cfRule type="expression" dxfId="10564" priority="4403">
      <formula>ISEVEN(ROW())</formula>
    </cfRule>
  </conditionalFormatting>
  <conditionalFormatting sqref="C154">
    <cfRule type="expression" dxfId="10563" priority="4404">
      <formula>ISEVEN(ROW())</formula>
    </cfRule>
  </conditionalFormatting>
  <conditionalFormatting sqref="C153">
    <cfRule type="expression" dxfId="10562" priority="4405">
      <formula>ISEVEN(ROW())</formula>
    </cfRule>
  </conditionalFormatting>
  <conditionalFormatting sqref="C150">
    <cfRule type="expression" dxfId="10561" priority="4406">
      <formula>ISEVEN(ROW())</formula>
    </cfRule>
  </conditionalFormatting>
  <conditionalFormatting sqref="C151">
    <cfRule type="expression" dxfId="10560" priority="4407">
      <formula>ISEVEN(ROW())</formula>
    </cfRule>
  </conditionalFormatting>
  <conditionalFormatting sqref="C153">
    <cfRule type="expression" dxfId="10559" priority="4408">
      <formula>ISEVEN(ROW())</formula>
    </cfRule>
  </conditionalFormatting>
  <conditionalFormatting sqref="C152">
    <cfRule type="expression" dxfId="10558" priority="4409">
      <formula>ISEVEN(ROW())</formula>
    </cfRule>
  </conditionalFormatting>
  <conditionalFormatting sqref="C154">
    <cfRule type="expression" dxfId="10557" priority="4410">
      <formula>ISEVEN(ROW())</formula>
    </cfRule>
  </conditionalFormatting>
  <conditionalFormatting sqref="C150">
    <cfRule type="expression" dxfId="10556" priority="4411">
      <formula>ISEVEN(ROW())</formula>
    </cfRule>
  </conditionalFormatting>
  <conditionalFormatting sqref="C152">
    <cfRule type="expression" dxfId="10555" priority="4412">
      <formula>ISEVEN(ROW())</formula>
    </cfRule>
  </conditionalFormatting>
  <conditionalFormatting sqref="C151">
    <cfRule type="expression" dxfId="10554" priority="4413">
      <formula>ISEVEN(ROW())</formula>
    </cfRule>
  </conditionalFormatting>
  <conditionalFormatting sqref="C153">
    <cfRule type="expression" dxfId="10553" priority="4414">
      <formula>ISEVEN(ROW())</formula>
    </cfRule>
  </conditionalFormatting>
  <conditionalFormatting sqref="C154">
    <cfRule type="expression" dxfId="10552" priority="4415">
      <formula>ISEVEN(ROW())</formula>
    </cfRule>
  </conditionalFormatting>
  <conditionalFormatting sqref="C151">
    <cfRule type="expression" dxfId="10551" priority="4416">
      <formula>ISEVEN(ROW())</formula>
    </cfRule>
  </conditionalFormatting>
  <conditionalFormatting sqref="C150">
    <cfRule type="expression" dxfId="10550" priority="4417">
      <formula>ISEVEN(ROW())</formula>
    </cfRule>
  </conditionalFormatting>
  <conditionalFormatting sqref="C152">
    <cfRule type="expression" dxfId="10549" priority="4418">
      <formula>ISEVEN(ROW())</formula>
    </cfRule>
  </conditionalFormatting>
  <conditionalFormatting sqref="C154">
    <cfRule type="expression" dxfId="10548" priority="4419">
      <formula>ISEVEN(ROW())</formula>
    </cfRule>
  </conditionalFormatting>
  <conditionalFormatting sqref="C153">
    <cfRule type="expression" dxfId="10547" priority="4420">
      <formula>ISEVEN(ROW())</formula>
    </cfRule>
  </conditionalFormatting>
  <conditionalFormatting sqref="C150">
    <cfRule type="expression" dxfId="10546" priority="4421">
      <formula>ISEVEN(ROW())</formula>
    </cfRule>
  </conditionalFormatting>
  <conditionalFormatting sqref="C151">
    <cfRule type="expression" dxfId="10545" priority="4422">
      <formula>ISEVEN(ROW())</formula>
    </cfRule>
  </conditionalFormatting>
  <conditionalFormatting sqref="C153">
    <cfRule type="expression" dxfId="10544" priority="4423">
      <formula>ISEVEN(ROW())</formula>
    </cfRule>
  </conditionalFormatting>
  <conditionalFormatting sqref="C152">
    <cfRule type="expression" dxfId="10543" priority="4424">
      <formula>ISEVEN(ROW())</formula>
    </cfRule>
  </conditionalFormatting>
  <conditionalFormatting sqref="C154">
    <cfRule type="expression" dxfId="10542" priority="4425">
      <formula>ISEVEN(ROW())</formula>
    </cfRule>
  </conditionalFormatting>
  <conditionalFormatting sqref="C150">
    <cfRule type="expression" dxfId="10541" priority="4426">
      <formula>ISEVEN(ROW())</formula>
    </cfRule>
  </conditionalFormatting>
  <conditionalFormatting sqref="C154">
    <cfRule type="expression" dxfId="10540" priority="4427">
      <formula>ISEVEN(ROW())</formula>
    </cfRule>
  </conditionalFormatting>
  <conditionalFormatting sqref="C152">
    <cfRule type="expression" dxfId="10539" priority="4428">
      <formula>ISEVEN(ROW())</formula>
    </cfRule>
  </conditionalFormatting>
  <conditionalFormatting sqref="C151">
    <cfRule type="expression" dxfId="10538" priority="4429">
      <formula>ISEVEN(ROW())</formula>
    </cfRule>
  </conditionalFormatting>
  <conditionalFormatting sqref="C153">
    <cfRule type="expression" dxfId="10537" priority="4430">
      <formula>ISEVEN(ROW())</formula>
    </cfRule>
  </conditionalFormatting>
  <conditionalFormatting sqref="C151">
    <cfRule type="expression" dxfId="10536" priority="4431">
      <formula>ISEVEN(ROW())</formula>
    </cfRule>
  </conditionalFormatting>
  <conditionalFormatting sqref="C150">
    <cfRule type="expression" dxfId="10535" priority="4432">
      <formula>ISEVEN(ROW())</formula>
    </cfRule>
  </conditionalFormatting>
  <conditionalFormatting sqref="C152">
    <cfRule type="expression" dxfId="10534" priority="4433">
      <formula>ISEVEN(ROW())</formula>
    </cfRule>
  </conditionalFormatting>
  <conditionalFormatting sqref="C154">
    <cfRule type="expression" dxfId="10533" priority="4434">
      <formula>ISEVEN(ROW())</formula>
    </cfRule>
  </conditionalFormatting>
  <conditionalFormatting sqref="C153">
    <cfRule type="expression" dxfId="10532" priority="4435">
      <formula>ISEVEN(ROW())</formula>
    </cfRule>
  </conditionalFormatting>
  <conditionalFormatting sqref="C150">
    <cfRule type="expression" dxfId="10531" priority="4436">
      <formula>ISEVEN(ROW())</formula>
    </cfRule>
  </conditionalFormatting>
  <conditionalFormatting sqref="C151">
    <cfRule type="expression" dxfId="10530" priority="4437">
      <formula>ISEVEN(ROW())</formula>
    </cfRule>
  </conditionalFormatting>
  <conditionalFormatting sqref="C153">
    <cfRule type="expression" dxfId="10529" priority="4438">
      <formula>ISEVEN(ROW())</formula>
    </cfRule>
  </conditionalFormatting>
  <conditionalFormatting sqref="C152">
    <cfRule type="expression" dxfId="10528" priority="4439">
      <formula>ISEVEN(ROW())</formula>
    </cfRule>
  </conditionalFormatting>
  <conditionalFormatting sqref="C154">
    <cfRule type="expression" dxfId="10527" priority="4440">
      <formula>ISEVEN(ROW())</formula>
    </cfRule>
  </conditionalFormatting>
  <conditionalFormatting sqref="C151">
    <cfRule type="expression" dxfId="10526" priority="4441">
      <formula>ISEVEN(ROW())</formula>
    </cfRule>
  </conditionalFormatting>
  <conditionalFormatting sqref="C150">
    <cfRule type="expression" dxfId="10525" priority="4442">
      <formula>ISEVEN(ROW())</formula>
    </cfRule>
  </conditionalFormatting>
  <conditionalFormatting sqref="C152">
    <cfRule type="expression" dxfId="10524" priority="4443">
      <formula>ISEVEN(ROW())</formula>
    </cfRule>
  </conditionalFormatting>
  <conditionalFormatting sqref="C154">
    <cfRule type="expression" dxfId="10523" priority="4444">
      <formula>ISEVEN(ROW())</formula>
    </cfRule>
  </conditionalFormatting>
  <conditionalFormatting sqref="C153">
    <cfRule type="expression" dxfId="10522" priority="4445">
      <formula>ISEVEN(ROW())</formula>
    </cfRule>
  </conditionalFormatting>
  <conditionalFormatting sqref="C150">
    <cfRule type="expression" dxfId="10521" priority="4446">
      <formula>ISEVEN(ROW())</formula>
    </cfRule>
  </conditionalFormatting>
  <conditionalFormatting sqref="C151">
    <cfRule type="expression" dxfId="10520" priority="4447">
      <formula>ISEVEN(ROW())</formula>
    </cfRule>
  </conditionalFormatting>
  <conditionalFormatting sqref="C153">
    <cfRule type="expression" dxfId="10519" priority="4448">
      <formula>ISEVEN(ROW())</formula>
    </cfRule>
  </conditionalFormatting>
  <conditionalFormatting sqref="C152">
    <cfRule type="expression" dxfId="10518" priority="4449">
      <formula>ISEVEN(ROW())</formula>
    </cfRule>
  </conditionalFormatting>
  <conditionalFormatting sqref="C154">
    <cfRule type="expression" dxfId="10517" priority="4450">
      <formula>ISEVEN(ROW())</formula>
    </cfRule>
  </conditionalFormatting>
  <conditionalFormatting sqref="C150">
    <cfRule type="expression" dxfId="10516" priority="4451">
      <formula>ISEVEN(ROW())</formula>
    </cfRule>
  </conditionalFormatting>
  <conditionalFormatting sqref="C152">
    <cfRule type="expression" dxfId="10515" priority="4452">
      <formula>ISEVEN(ROW())</formula>
    </cfRule>
  </conditionalFormatting>
  <conditionalFormatting sqref="C151">
    <cfRule type="expression" dxfId="10514" priority="4453">
      <formula>ISEVEN(ROW())</formula>
    </cfRule>
  </conditionalFormatting>
  <conditionalFormatting sqref="C153">
    <cfRule type="expression" dxfId="10513" priority="4454">
      <formula>ISEVEN(ROW())</formula>
    </cfRule>
  </conditionalFormatting>
  <conditionalFormatting sqref="C154">
    <cfRule type="expression" dxfId="10512" priority="4455">
      <formula>ISEVEN(ROW())</formula>
    </cfRule>
  </conditionalFormatting>
  <conditionalFormatting sqref="C151">
    <cfRule type="expression" dxfId="10511" priority="4456">
      <formula>ISEVEN(ROW())</formula>
    </cfRule>
  </conditionalFormatting>
  <conditionalFormatting sqref="C150">
    <cfRule type="expression" dxfId="10510" priority="4457">
      <formula>ISEVEN(ROW())</formula>
    </cfRule>
  </conditionalFormatting>
  <conditionalFormatting sqref="C152">
    <cfRule type="expression" dxfId="10509" priority="4458">
      <formula>ISEVEN(ROW())</formula>
    </cfRule>
  </conditionalFormatting>
  <conditionalFormatting sqref="C154">
    <cfRule type="expression" dxfId="10508" priority="4459">
      <formula>ISEVEN(ROW())</formula>
    </cfRule>
  </conditionalFormatting>
  <conditionalFormatting sqref="C153">
    <cfRule type="expression" dxfId="10507" priority="4460">
      <formula>ISEVEN(ROW())</formula>
    </cfRule>
  </conditionalFormatting>
  <conditionalFormatting sqref="C150">
    <cfRule type="expression" dxfId="10506" priority="4461">
      <formula>ISEVEN(ROW())</formula>
    </cfRule>
  </conditionalFormatting>
  <conditionalFormatting sqref="C151">
    <cfRule type="expression" dxfId="10505" priority="4462">
      <formula>ISEVEN(ROW())</formula>
    </cfRule>
  </conditionalFormatting>
  <conditionalFormatting sqref="C153">
    <cfRule type="expression" dxfId="10504" priority="4463">
      <formula>ISEVEN(ROW())</formula>
    </cfRule>
  </conditionalFormatting>
  <conditionalFormatting sqref="C152">
    <cfRule type="expression" dxfId="10503" priority="4464">
      <formula>ISEVEN(ROW())</formula>
    </cfRule>
  </conditionalFormatting>
  <conditionalFormatting sqref="C150">
    <cfRule type="expression" dxfId="10502" priority="4465">
      <formula>ISEVEN(ROW())</formula>
    </cfRule>
  </conditionalFormatting>
  <conditionalFormatting sqref="C152">
    <cfRule type="expression" dxfId="10501" priority="4466">
      <formula>ISEVEN(ROW())</formula>
    </cfRule>
  </conditionalFormatting>
  <conditionalFormatting sqref="C151">
    <cfRule type="expression" dxfId="10500" priority="4467">
      <formula>ISEVEN(ROW())</formula>
    </cfRule>
  </conditionalFormatting>
  <conditionalFormatting sqref="C153">
    <cfRule type="expression" dxfId="10499" priority="4468">
      <formula>ISEVEN(ROW())</formula>
    </cfRule>
  </conditionalFormatting>
  <conditionalFormatting sqref="C154">
    <cfRule type="expression" dxfId="10498" priority="4469">
      <formula>ISEVEN(ROW())</formula>
    </cfRule>
  </conditionalFormatting>
  <conditionalFormatting sqref="C151">
    <cfRule type="expression" dxfId="10497" priority="4470">
      <formula>ISEVEN(ROW())</formula>
    </cfRule>
  </conditionalFormatting>
  <conditionalFormatting sqref="C150">
    <cfRule type="expression" dxfId="10496" priority="4471">
      <formula>ISEVEN(ROW())</formula>
    </cfRule>
  </conditionalFormatting>
  <conditionalFormatting sqref="C152">
    <cfRule type="expression" dxfId="10495" priority="4472">
      <formula>ISEVEN(ROW())</formula>
    </cfRule>
  </conditionalFormatting>
  <conditionalFormatting sqref="C154">
    <cfRule type="expression" dxfId="10494" priority="4473">
      <formula>ISEVEN(ROW())</formula>
    </cfRule>
  </conditionalFormatting>
  <conditionalFormatting sqref="C153">
    <cfRule type="expression" dxfId="10493" priority="4474">
      <formula>ISEVEN(ROW())</formula>
    </cfRule>
  </conditionalFormatting>
  <conditionalFormatting sqref="C150">
    <cfRule type="expression" dxfId="10492" priority="4475">
      <formula>ISEVEN(ROW())</formula>
    </cfRule>
  </conditionalFormatting>
  <conditionalFormatting sqref="C151">
    <cfRule type="expression" dxfId="10491" priority="4476">
      <formula>ISEVEN(ROW())</formula>
    </cfRule>
  </conditionalFormatting>
  <conditionalFormatting sqref="C153">
    <cfRule type="expression" dxfId="10490" priority="4477">
      <formula>ISEVEN(ROW())</formula>
    </cfRule>
  </conditionalFormatting>
  <conditionalFormatting sqref="C152">
    <cfRule type="expression" dxfId="10489" priority="4478">
      <formula>ISEVEN(ROW())</formula>
    </cfRule>
  </conditionalFormatting>
  <conditionalFormatting sqref="C154">
    <cfRule type="expression" dxfId="10488" priority="4479">
      <formula>ISEVEN(ROW())</formula>
    </cfRule>
  </conditionalFormatting>
  <conditionalFormatting sqref="C155">
    <cfRule type="expression" dxfId="10487" priority="4480">
      <formula>ISEVEN(ROW())</formula>
    </cfRule>
  </conditionalFormatting>
  <conditionalFormatting sqref="C157">
    <cfRule type="expression" dxfId="10486" priority="4481">
      <formula>ISEVEN(ROW())</formula>
    </cfRule>
  </conditionalFormatting>
  <conditionalFormatting sqref="C156">
    <cfRule type="expression" dxfId="10485" priority="4482">
      <formula>ISEVEN(ROW())</formula>
    </cfRule>
  </conditionalFormatting>
  <conditionalFormatting sqref="C158">
    <cfRule type="expression" dxfId="10484" priority="4483">
      <formula>ISEVEN(ROW())</formula>
    </cfRule>
  </conditionalFormatting>
  <conditionalFormatting sqref="C160">
    <cfRule type="expression" dxfId="10483" priority="4484">
      <formula>ISEVEN(ROW())</formula>
    </cfRule>
  </conditionalFormatting>
  <conditionalFormatting sqref="C159">
    <cfRule type="expression" dxfId="10482" priority="4485">
      <formula>ISEVEN(ROW())</formula>
    </cfRule>
  </conditionalFormatting>
  <conditionalFormatting sqref="C161">
    <cfRule type="expression" dxfId="10481" priority="4486">
      <formula>ISEVEN(ROW())</formula>
    </cfRule>
  </conditionalFormatting>
  <conditionalFormatting sqref="C156">
    <cfRule type="expression" dxfId="10480" priority="4487">
      <formula>ISEVEN(ROW())</formula>
    </cfRule>
  </conditionalFormatting>
  <conditionalFormatting sqref="C155">
    <cfRule type="expression" dxfId="10479" priority="4488">
      <formula>ISEVEN(ROW())</formula>
    </cfRule>
  </conditionalFormatting>
  <conditionalFormatting sqref="C157">
    <cfRule type="expression" dxfId="10478" priority="4489">
      <formula>ISEVEN(ROW())</formula>
    </cfRule>
  </conditionalFormatting>
  <conditionalFormatting sqref="C159">
    <cfRule type="expression" dxfId="10477" priority="4490">
      <formula>ISEVEN(ROW())</formula>
    </cfRule>
  </conditionalFormatting>
  <conditionalFormatting sqref="C158">
    <cfRule type="expression" dxfId="10476" priority="4491">
      <formula>ISEVEN(ROW())</formula>
    </cfRule>
  </conditionalFormatting>
  <conditionalFormatting sqref="C160">
    <cfRule type="expression" dxfId="10475" priority="4492">
      <formula>ISEVEN(ROW())</formula>
    </cfRule>
  </conditionalFormatting>
  <conditionalFormatting sqref="C161">
    <cfRule type="expression" dxfId="10474" priority="4493">
      <formula>ISEVEN(ROW())</formula>
    </cfRule>
  </conditionalFormatting>
  <conditionalFormatting sqref="C155">
    <cfRule type="expression" dxfId="10473" priority="4494">
      <formula>ISEVEN(ROW())</formula>
    </cfRule>
  </conditionalFormatting>
  <conditionalFormatting sqref="C156">
    <cfRule type="expression" dxfId="10472" priority="4495">
      <formula>ISEVEN(ROW())</formula>
    </cfRule>
  </conditionalFormatting>
  <conditionalFormatting sqref="C158">
    <cfRule type="expression" dxfId="10471" priority="4496">
      <formula>ISEVEN(ROW())</formula>
    </cfRule>
  </conditionalFormatting>
  <conditionalFormatting sqref="C157">
    <cfRule type="expression" dxfId="10470" priority="4497">
      <formula>ISEVEN(ROW())</formula>
    </cfRule>
  </conditionalFormatting>
  <conditionalFormatting sqref="C159">
    <cfRule type="expression" dxfId="10469" priority="4498">
      <formula>ISEVEN(ROW())</formula>
    </cfRule>
  </conditionalFormatting>
  <conditionalFormatting sqref="C161">
    <cfRule type="expression" dxfId="10468" priority="4499">
      <formula>ISEVEN(ROW())</formula>
    </cfRule>
  </conditionalFormatting>
  <conditionalFormatting sqref="C160">
    <cfRule type="expression" dxfId="10467" priority="4500">
      <formula>ISEVEN(ROW())</formula>
    </cfRule>
  </conditionalFormatting>
  <conditionalFormatting sqref="C155">
    <cfRule type="expression" dxfId="10466" priority="4501">
      <formula>ISEVEN(ROW())</formula>
    </cfRule>
  </conditionalFormatting>
  <conditionalFormatting sqref="C157">
    <cfRule type="expression" dxfId="10465" priority="4502">
      <formula>ISEVEN(ROW())</formula>
    </cfRule>
  </conditionalFormatting>
  <conditionalFormatting sqref="C156">
    <cfRule type="expression" dxfId="10464" priority="4503">
      <formula>ISEVEN(ROW())</formula>
    </cfRule>
  </conditionalFormatting>
  <conditionalFormatting sqref="C158">
    <cfRule type="expression" dxfId="10463" priority="4504">
      <formula>ISEVEN(ROW())</formula>
    </cfRule>
  </conditionalFormatting>
  <conditionalFormatting sqref="C160">
    <cfRule type="expression" dxfId="10462" priority="4505">
      <formula>ISEVEN(ROW())</formula>
    </cfRule>
  </conditionalFormatting>
  <conditionalFormatting sqref="C159">
    <cfRule type="expression" dxfId="10461" priority="4506">
      <formula>ISEVEN(ROW())</formula>
    </cfRule>
  </conditionalFormatting>
  <conditionalFormatting sqref="C161">
    <cfRule type="expression" dxfId="10460" priority="4507">
      <formula>ISEVEN(ROW())</formula>
    </cfRule>
  </conditionalFormatting>
  <conditionalFormatting sqref="C156">
    <cfRule type="expression" dxfId="10459" priority="4508">
      <formula>ISEVEN(ROW())</formula>
    </cfRule>
  </conditionalFormatting>
  <conditionalFormatting sqref="C155">
    <cfRule type="expression" dxfId="10458" priority="4509">
      <formula>ISEVEN(ROW())</formula>
    </cfRule>
  </conditionalFormatting>
  <conditionalFormatting sqref="C157">
    <cfRule type="expression" dxfId="10457" priority="4510">
      <formula>ISEVEN(ROW())</formula>
    </cfRule>
  </conditionalFormatting>
  <conditionalFormatting sqref="C159">
    <cfRule type="expression" dxfId="10456" priority="4511">
      <formula>ISEVEN(ROW())</formula>
    </cfRule>
  </conditionalFormatting>
  <conditionalFormatting sqref="C158">
    <cfRule type="expression" dxfId="10455" priority="4512">
      <formula>ISEVEN(ROW())</formula>
    </cfRule>
  </conditionalFormatting>
  <conditionalFormatting sqref="C160">
    <cfRule type="expression" dxfId="10454" priority="4513">
      <formula>ISEVEN(ROW())</formula>
    </cfRule>
  </conditionalFormatting>
  <conditionalFormatting sqref="C161">
    <cfRule type="expression" dxfId="10453" priority="4514">
      <formula>ISEVEN(ROW())</formula>
    </cfRule>
  </conditionalFormatting>
  <conditionalFormatting sqref="C155">
    <cfRule type="expression" dxfId="10452" priority="4515">
      <formula>ISEVEN(ROW())</formula>
    </cfRule>
  </conditionalFormatting>
  <conditionalFormatting sqref="C156">
    <cfRule type="expression" dxfId="10451" priority="4516">
      <formula>ISEVEN(ROW())</formula>
    </cfRule>
  </conditionalFormatting>
  <conditionalFormatting sqref="C158">
    <cfRule type="expression" dxfId="10450" priority="4517">
      <formula>ISEVEN(ROW())</formula>
    </cfRule>
  </conditionalFormatting>
  <conditionalFormatting sqref="C157">
    <cfRule type="expression" dxfId="10449" priority="4518">
      <formula>ISEVEN(ROW())</formula>
    </cfRule>
  </conditionalFormatting>
  <conditionalFormatting sqref="C159">
    <cfRule type="expression" dxfId="10448" priority="4519">
      <formula>ISEVEN(ROW())</formula>
    </cfRule>
  </conditionalFormatting>
  <conditionalFormatting sqref="C161">
    <cfRule type="expression" dxfId="10447" priority="4520">
      <formula>ISEVEN(ROW())</formula>
    </cfRule>
  </conditionalFormatting>
  <conditionalFormatting sqref="C160">
    <cfRule type="expression" dxfId="10446" priority="4521">
      <formula>ISEVEN(ROW())</formula>
    </cfRule>
  </conditionalFormatting>
  <conditionalFormatting sqref="C155">
    <cfRule type="expression" dxfId="10445" priority="4522">
      <formula>ISEVEN(ROW())</formula>
    </cfRule>
  </conditionalFormatting>
  <conditionalFormatting sqref="C157">
    <cfRule type="expression" dxfId="10444" priority="4523">
      <formula>ISEVEN(ROW())</formula>
    </cfRule>
  </conditionalFormatting>
  <conditionalFormatting sqref="C156">
    <cfRule type="expression" dxfId="10443" priority="4524">
      <formula>ISEVEN(ROW())</formula>
    </cfRule>
  </conditionalFormatting>
  <conditionalFormatting sqref="C158">
    <cfRule type="expression" dxfId="10442" priority="4525">
      <formula>ISEVEN(ROW())</formula>
    </cfRule>
  </conditionalFormatting>
  <conditionalFormatting sqref="C160">
    <cfRule type="expression" dxfId="10441" priority="4526">
      <formula>ISEVEN(ROW())</formula>
    </cfRule>
  </conditionalFormatting>
  <conditionalFormatting sqref="C159">
    <cfRule type="expression" dxfId="10440" priority="4527">
      <formula>ISEVEN(ROW())</formula>
    </cfRule>
  </conditionalFormatting>
  <conditionalFormatting sqref="C161">
    <cfRule type="expression" dxfId="10439" priority="4528">
      <formula>ISEVEN(ROW())</formula>
    </cfRule>
  </conditionalFormatting>
  <conditionalFormatting sqref="C156">
    <cfRule type="expression" dxfId="10438" priority="4529">
      <formula>ISEVEN(ROW())</formula>
    </cfRule>
  </conditionalFormatting>
  <conditionalFormatting sqref="C155">
    <cfRule type="expression" dxfId="10437" priority="4530">
      <formula>ISEVEN(ROW())</formula>
    </cfRule>
  </conditionalFormatting>
  <conditionalFormatting sqref="C157">
    <cfRule type="expression" dxfId="10436" priority="4531">
      <formula>ISEVEN(ROW())</formula>
    </cfRule>
  </conditionalFormatting>
  <conditionalFormatting sqref="C159">
    <cfRule type="expression" dxfId="10435" priority="4532">
      <formula>ISEVEN(ROW())</formula>
    </cfRule>
  </conditionalFormatting>
  <conditionalFormatting sqref="C158">
    <cfRule type="expression" dxfId="10434" priority="4533">
      <formula>ISEVEN(ROW())</formula>
    </cfRule>
  </conditionalFormatting>
  <conditionalFormatting sqref="C160">
    <cfRule type="expression" dxfId="10433" priority="4534">
      <formula>ISEVEN(ROW())</formula>
    </cfRule>
  </conditionalFormatting>
  <conditionalFormatting sqref="C161">
    <cfRule type="expression" dxfId="10432" priority="4535">
      <formula>ISEVEN(ROW())</formula>
    </cfRule>
  </conditionalFormatting>
  <conditionalFormatting sqref="C155">
    <cfRule type="expression" dxfId="10431" priority="4536">
      <formula>ISEVEN(ROW())</formula>
    </cfRule>
  </conditionalFormatting>
  <conditionalFormatting sqref="C157">
    <cfRule type="expression" dxfId="10430" priority="4537">
      <formula>ISEVEN(ROW())</formula>
    </cfRule>
  </conditionalFormatting>
  <conditionalFormatting sqref="C156">
    <cfRule type="expression" dxfId="10429" priority="4538">
      <formula>ISEVEN(ROW())</formula>
    </cfRule>
  </conditionalFormatting>
  <conditionalFormatting sqref="C158">
    <cfRule type="expression" dxfId="10428" priority="4539">
      <formula>ISEVEN(ROW())</formula>
    </cfRule>
  </conditionalFormatting>
  <conditionalFormatting sqref="C160">
    <cfRule type="expression" dxfId="10427" priority="4540">
      <formula>ISEVEN(ROW())</formula>
    </cfRule>
  </conditionalFormatting>
  <conditionalFormatting sqref="C159">
    <cfRule type="expression" dxfId="10426" priority="4541">
      <formula>ISEVEN(ROW())</formula>
    </cfRule>
  </conditionalFormatting>
  <conditionalFormatting sqref="C161">
    <cfRule type="expression" dxfId="10425" priority="4542">
      <formula>ISEVEN(ROW())</formula>
    </cfRule>
  </conditionalFormatting>
  <conditionalFormatting sqref="C156">
    <cfRule type="expression" dxfId="10424" priority="4543">
      <formula>ISEVEN(ROW())</formula>
    </cfRule>
  </conditionalFormatting>
  <conditionalFormatting sqref="C155">
    <cfRule type="expression" dxfId="10423" priority="4544">
      <formula>ISEVEN(ROW())</formula>
    </cfRule>
  </conditionalFormatting>
  <conditionalFormatting sqref="C157">
    <cfRule type="expression" dxfId="10422" priority="4545">
      <formula>ISEVEN(ROW())</formula>
    </cfRule>
  </conditionalFormatting>
  <conditionalFormatting sqref="C159">
    <cfRule type="expression" dxfId="10421" priority="4546">
      <formula>ISEVEN(ROW())</formula>
    </cfRule>
  </conditionalFormatting>
  <conditionalFormatting sqref="C158">
    <cfRule type="expression" dxfId="10420" priority="4547">
      <formula>ISEVEN(ROW())</formula>
    </cfRule>
  </conditionalFormatting>
  <conditionalFormatting sqref="C160">
    <cfRule type="expression" dxfId="10419" priority="4548">
      <formula>ISEVEN(ROW())</formula>
    </cfRule>
  </conditionalFormatting>
  <conditionalFormatting sqref="C161">
    <cfRule type="expression" dxfId="10418" priority="4549">
      <formula>ISEVEN(ROW())</formula>
    </cfRule>
  </conditionalFormatting>
  <conditionalFormatting sqref="C155">
    <cfRule type="expression" dxfId="10417" priority="4550">
      <formula>ISEVEN(ROW())</formula>
    </cfRule>
  </conditionalFormatting>
  <conditionalFormatting sqref="C156">
    <cfRule type="expression" dxfId="10416" priority="4551">
      <formula>ISEVEN(ROW())</formula>
    </cfRule>
  </conditionalFormatting>
  <conditionalFormatting sqref="C158">
    <cfRule type="expression" dxfId="10415" priority="4552">
      <formula>ISEVEN(ROW())</formula>
    </cfRule>
  </conditionalFormatting>
  <conditionalFormatting sqref="C157">
    <cfRule type="expression" dxfId="10414" priority="4553">
      <formula>ISEVEN(ROW())</formula>
    </cfRule>
  </conditionalFormatting>
  <conditionalFormatting sqref="C159">
    <cfRule type="expression" dxfId="10413" priority="4554">
      <formula>ISEVEN(ROW())</formula>
    </cfRule>
  </conditionalFormatting>
  <conditionalFormatting sqref="C161">
    <cfRule type="expression" dxfId="10412" priority="4555">
      <formula>ISEVEN(ROW())</formula>
    </cfRule>
  </conditionalFormatting>
  <conditionalFormatting sqref="C160">
    <cfRule type="expression" dxfId="10411" priority="4556">
      <formula>ISEVEN(ROW())</formula>
    </cfRule>
  </conditionalFormatting>
  <conditionalFormatting sqref="C155">
    <cfRule type="expression" dxfId="10410" priority="4557">
      <formula>ISEVEN(ROW())</formula>
    </cfRule>
  </conditionalFormatting>
  <conditionalFormatting sqref="C157">
    <cfRule type="expression" dxfId="10409" priority="4558">
      <formula>ISEVEN(ROW())</formula>
    </cfRule>
  </conditionalFormatting>
  <conditionalFormatting sqref="C156">
    <cfRule type="expression" dxfId="10408" priority="4559">
      <formula>ISEVEN(ROW())</formula>
    </cfRule>
  </conditionalFormatting>
  <conditionalFormatting sqref="C158">
    <cfRule type="expression" dxfId="10407" priority="4560">
      <formula>ISEVEN(ROW())</formula>
    </cfRule>
  </conditionalFormatting>
  <conditionalFormatting sqref="C160">
    <cfRule type="expression" dxfId="10406" priority="4561">
      <formula>ISEVEN(ROW())</formula>
    </cfRule>
  </conditionalFormatting>
  <conditionalFormatting sqref="C159">
    <cfRule type="expression" dxfId="10405" priority="4562">
      <formula>ISEVEN(ROW())</formula>
    </cfRule>
  </conditionalFormatting>
  <conditionalFormatting sqref="C161">
    <cfRule type="expression" dxfId="10404" priority="4563">
      <formula>ISEVEN(ROW())</formula>
    </cfRule>
  </conditionalFormatting>
  <conditionalFormatting sqref="C156">
    <cfRule type="expression" dxfId="10403" priority="4564">
      <formula>ISEVEN(ROW())</formula>
    </cfRule>
  </conditionalFormatting>
  <conditionalFormatting sqref="C155">
    <cfRule type="expression" dxfId="10402" priority="4565">
      <formula>ISEVEN(ROW())</formula>
    </cfRule>
  </conditionalFormatting>
  <conditionalFormatting sqref="C157">
    <cfRule type="expression" dxfId="10401" priority="4566">
      <formula>ISEVEN(ROW())</formula>
    </cfRule>
  </conditionalFormatting>
  <conditionalFormatting sqref="C159">
    <cfRule type="expression" dxfId="10400" priority="4567">
      <formula>ISEVEN(ROW())</formula>
    </cfRule>
  </conditionalFormatting>
  <conditionalFormatting sqref="C158">
    <cfRule type="expression" dxfId="10399" priority="4568">
      <formula>ISEVEN(ROW())</formula>
    </cfRule>
  </conditionalFormatting>
  <conditionalFormatting sqref="C160">
    <cfRule type="expression" dxfId="10398" priority="4569">
      <formula>ISEVEN(ROW())</formula>
    </cfRule>
  </conditionalFormatting>
  <conditionalFormatting sqref="C161">
    <cfRule type="expression" dxfId="10397" priority="4570">
      <formula>ISEVEN(ROW())</formula>
    </cfRule>
  </conditionalFormatting>
  <conditionalFormatting sqref="C155">
    <cfRule type="expression" dxfId="10396" priority="4571">
      <formula>ISEVEN(ROW())</formula>
    </cfRule>
  </conditionalFormatting>
  <conditionalFormatting sqref="C156">
    <cfRule type="expression" dxfId="10395" priority="4572">
      <formula>ISEVEN(ROW())</formula>
    </cfRule>
  </conditionalFormatting>
  <conditionalFormatting sqref="C158">
    <cfRule type="expression" dxfId="10394" priority="4573">
      <formula>ISEVEN(ROW())</formula>
    </cfRule>
  </conditionalFormatting>
  <conditionalFormatting sqref="C157">
    <cfRule type="expression" dxfId="10393" priority="4574">
      <formula>ISEVEN(ROW())</formula>
    </cfRule>
  </conditionalFormatting>
  <conditionalFormatting sqref="C159">
    <cfRule type="expression" dxfId="10392" priority="4575">
      <formula>ISEVEN(ROW())</formula>
    </cfRule>
  </conditionalFormatting>
  <conditionalFormatting sqref="C161">
    <cfRule type="expression" dxfId="10391" priority="4576">
      <formula>ISEVEN(ROW())</formula>
    </cfRule>
  </conditionalFormatting>
  <conditionalFormatting sqref="C160">
    <cfRule type="expression" dxfId="10390" priority="4577">
      <formula>ISEVEN(ROW())</formula>
    </cfRule>
  </conditionalFormatting>
  <conditionalFormatting sqref="C155">
    <cfRule type="expression" dxfId="10389" priority="4578">
      <formula>ISEVEN(ROW())</formula>
    </cfRule>
  </conditionalFormatting>
  <conditionalFormatting sqref="C157">
    <cfRule type="expression" dxfId="10388" priority="4579">
      <formula>ISEVEN(ROW())</formula>
    </cfRule>
  </conditionalFormatting>
  <conditionalFormatting sqref="C156">
    <cfRule type="expression" dxfId="10387" priority="4580">
      <formula>ISEVEN(ROW())</formula>
    </cfRule>
  </conditionalFormatting>
  <conditionalFormatting sqref="C158">
    <cfRule type="expression" dxfId="10386" priority="4581">
      <formula>ISEVEN(ROW())</formula>
    </cfRule>
  </conditionalFormatting>
  <conditionalFormatting sqref="C160">
    <cfRule type="expression" dxfId="10385" priority="4582">
      <formula>ISEVEN(ROW())</formula>
    </cfRule>
  </conditionalFormatting>
  <conditionalFormatting sqref="C159">
    <cfRule type="expression" dxfId="10384" priority="4583">
      <formula>ISEVEN(ROW())</formula>
    </cfRule>
  </conditionalFormatting>
  <conditionalFormatting sqref="C161">
    <cfRule type="expression" dxfId="10383" priority="4584">
      <formula>ISEVEN(ROW())</formula>
    </cfRule>
  </conditionalFormatting>
  <conditionalFormatting sqref="C156">
    <cfRule type="expression" dxfId="10382" priority="4585">
      <formula>ISEVEN(ROW())</formula>
    </cfRule>
  </conditionalFormatting>
  <conditionalFormatting sqref="C155">
    <cfRule type="expression" dxfId="10381" priority="4586">
      <formula>ISEVEN(ROW())</formula>
    </cfRule>
  </conditionalFormatting>
  <conditionalFormatting sqref="C157">
    <cfRule type="expression" dxfId="10380" priority="4587">
      <formula>ISEVEN(ROW())</formula>
    </cfRule>
  </conditionalFormatting>
  <conditionalFormatting sqref="C159">
    <cfRule type="expression" dxfId="10379" priority="4588">
      <formula>ISEVEN(ROW())</formula>
    </cfRule>
  </conditionalFormatting>
  <conditionalFormatting sqref="C158">
    <cfRule type="expression" dxfId="10378" priority="4589">
      <formula>ISEVEN(ROW())</formula>
    </cfRule>
  </conditionalFormatting>
  <conditionalFormatting sqref="C160">
    <cfRule type="expression" dxfId="10377" priority="4590">
      <formula>ISEVEN(ROW())</formula>
    </cfRule>
  </conditionalFormatting>
  <conditionalFormatting sqref="C161">
    <cfRule type="expression" dxfId="10376" priority="4591">
      <formula>ISEVEN(ROW())</formula>
    </cfRule>
  </conditionalFormatting>
  <conditionalFormatting sqref="C151">
    <cfRule type="expression" dxfId="10375" priority="4592">
      <formula>ISEVEN(ROW())</formula>
    </cfRule>
  </conditionalFormatting>
  <conditionalFormatting sqref="C150">
    <cfRule type="expression" dxfId="10374" priority="4593">
      <formula>ISEVEN(ROW())</formula>
    </cfRule>
  </conditionalFormatting>
  <conditionalFormatting sqref="C152">
    <cfRule type="expression" dxfId="10373" priority="4594">
      <formula>ISEVEN(ROW())</formula>
    </cfRule>
  </conditionalFormatting>
  <conditionalFormatting sqref="C153">
    <cfRule type="expression" dxfId="10372" priority="4595">
      <formula>ISEVEN(ROW())</formula>
    </cfRule>
  </conditionalFormatting>
  <conditionalFormatting sqref="C153">
    <cfRule type="expression" dxfId="10371" priority="4596">
      <formula>ISEVEN(ROW())</formula>
    </cfRule>
  </conditionalFormatting>
  <conditionalFormatting sqref="C155">
    <cfRule type="expression" dxfId="10370" priority="4597">
      <formula>ISEVEN(ROW())</formula>
    </cfRule>
  </conditionalFormatting>
  <conditionalFormatting sqref="C154">
    <cfRule type="expression" dxfId="10369" priority="4598">
      <formula>ISEVEN(ROW())</formula>
    </cfRule>
  </conditionalFormatting>
  <conditionalFormatting sqref="C156">
    <cfRule type="expression" dxfId="10368" priority="4599">
      <formula>ISEVEN(ROW())</formula>
    </cfRule>
  </conditionalFormatting>
  <conditionalFormatting sqref="C158">
    <cfRule type="expression" dxfId="10367" priority="4600">
      <formula>ISEVEN(ROW())</formula>
    </cfRule>
  </conditionalFormatting>
  <conditionalFormatting sqref="C157">
    <cfRule type="expression" dxfId="10366" priority="4601">
      <formula>ISEVEN(ROW())</formula>
    </cfRule>
  </conditionalFormatting>
  <conditionalFormatting sqref="C159">
    <cfRule type="expression" dxfId="10365" priority="4602">
      <formula>ISEVEN(ROW())</formula>
    </cfRule>
  </conditionalFormatting>
  <conditionalFormatting sqref="C161">
    <cfRule type="expression" dxfId="10364" priority="4603">
      <formula>ISEVEN(ROW())</formula>
    </cfRule>
  </conditionalFormatting>
  <conditionalFormatting sqref="C160">
    <cfRule type="expression" dxfId="10363" priority="4604">
      <formula>ISEVEN(ROW())</formula>
    </cfRule>
  </conditionalFormatting>
  <conditionalFormatting sqref="C154">
    <cfRule type="expression" dxfId="10362" priority="4605">
      <formula>ISEVEN(ROW())</formula>
    </cfRule>
  </conditionalFormatting>
  <conditionalFormatting sqref="C153">
    <cfRule type="expression" dxfId="10361" priority="4606">
      <formula>ISEVEN(ROW())</formula>
    </cfRule>
  </conditionalFormatting>
  <conditionalFormatting sqref="C155">
    <cfRule type="expression" dxfId="10360" priority="4607">
      <formula>ISEVEN(ROW())</formula>
    </cfRule>
  </conditionalFormatting>
  <conditionalFormatting sqref="C157">
    <cfRule type="expression" dxfId="10359" priority="4608">
      <formula>ISEVEN(ROW())</formula>
    </cfRule>
  </conditionalFormatting>
  <conditionalFormatting sqref="C156">
    <cfRule type="expression" dxfId="10358" priority="4609">
      <formula>ISEVEN(ROW())</formula>
    </cfRule>
  </conditionalFormatting>
  <conditionalFormatting sqref="C158">
    <cfRule type="expression" dxfId="10357" priority="4610">
      <formula>ISEVEN(ROW())</formula>
    </cfRule>
  </conditionalFormatting>
  <conditionalFormatting sqref="C160">
    <cfRule type="expression" dxfId="10356" priority="4611">
      <formula>ISEVEN(ROW())</formula>
    </cfRule>
  </conditionalFormatting>
  <conditionalFormatting sqref="C159">
    <cfRule type="expression" dxfId="10355" priority="4612">
      <formula>ISEVEN(ROW())</formula>
    </cfRule>
  </conditionalFormatting>
  <conditionalFormatting sqref="C161">
    <cfRule type="expression" dxfId="10354" priority="4613">
      <formula>ISEVEN(ROW())</formula>
    </cfRule>
  </conditionalFormatting>
  <conditionalFormatting sqref="C159">
    <cfRule type="expression" dxfId="10353" priority="4614">
      <formula>ISEVEN(ROW())</formula>
    </cfRule>
  </conditionalFormatting>
  <conditionalFormatting sqref="C161">
    <cfRule type="expression" dxfId="10352" priority="4615">
      <formula>ISEVEN(ROW())</formula>
    </cfRule>
  </conditionalFormatting>
  <conditionalFormatting sqref="C160">
    <cfRule type="expression" dxfId="10351" priority="4616">
      <formula>ISEVEN(ROW())</formula>
    </cfRule>
  </conditionalFormatting>
  <conditionalFormatting sqref="C160">
    <cfRule type="expression" dxfId="10350" priority="4617">
      <formula>ISEVEN(ROW())</formula>
    </cfRule>
  </conditionalFormatting>
  <conditionalFormatting sqref="C159">
    <cfRule type="expression" dxfId="10349" priority="4618">
      <formula>ISEVEN(ROW())</formula>
    </cfRule>
  </conditionalFormatting>
  <conditionalFormatting sqref="C161">
    <cfRule type="expression" dxfId="10348" priority="4619">
      <formula>ISEVEN(ROW())</formula>
    </cfRule>
  </conditionalFormatting>
  <conditionalFormatting sqref="C150">
    <cfRule type="expression" dxfId="10347" priority="4620">
      <formula>ISEVEN(ROW())</formula>
    </cfRule>
  </conditionalFormatting>
  <conditionalFormatting sqref="C150">
    <cfRule type="expression" dxfId="10346" priority="4621">
      <formula>ISEVEN(ROW())</formula>
    </cfRule>
  </conditionalFormatting>
  <conditionalFormatting sqref="C152">
    <cfRule type="expression" dxfId="10345" priority="4622">
      <formula>ISEVEN(ROW())</formula>
    </cfRule>
  </conditionalFormatting>
  <conditionalFormatting sqref="C151">
    <cfRule type="expression" dxfId="10344" priority="4623">
      <formula>ISEVEN(ROW())</formula>
    </cfRule>
  </conditionalFormatting>
  <conditionalFormatting sqref="C153">
    <cfRule type="expression" dxfId="10343" priority="4624">
      <formula>ISEVEN(ROW())</formula>
    </cfRule>
  </conditionalFormatting>
  <conditionalFormatting sqref="C154">
    <cfRule type="expression" dxfId="10342" priority="4625">
      <formula>ISEVEN(ROW())</formula>
    </cfRule>
  </conditionalFormatting>
  <conditionalFormatting sqref="C154">
    <cfRule type="expression" dxfId="10341" priority="4626">
      <formula>ISEVEN(ROW())</formula>
    </cfRule>
  </conditionalFormatting>
  <conditionalFormatting sqref="C156">
    <cfRule type="expression" dxfId="10340" priority="4627">
      <formula>ISEVEN(ROW())</formula>
    </cfRule>
  </conditionalFormatting>
  <conditionalFormatting sqref="C155">
    <cfRule type="expression" dxfId="10339" priority="4628">
      <formula>ISEVEN(ROW())</formula>
    </cfRule>
  </conditionalFormatting>
  <conditionalFormatting sqref="C157">
    <cfRule type="expression" dxfId="10338" priority="4629">
      <formula>ISEVEN(ROW())</formula>
    </cfRule>
  </conditionalFormatting>
  <conditionalFormatting sqref="C159">
    <cfRule type="expression" dxfId="10337" priority="4630">
      <formula>ISEVEN(ROW())</formula>
    </cfRule>
  </conditionalFormatting>
  <conditionalFormatting sqref="C158">
    <cfRule type="expression" dxfId="10336" priority="4631">
      <formula>ISEVEN(ROW())</formula>
    </cfRule>
  </conditionalFormatting>
  <conditionalFormatting sqref="C160">
    <cfRule type="expression" dxfId="10335" priority="4632">
      <formula>ISEVEN(ROW())</formula>
    </cfRule>
  </conditionalFormatting>
  <conditionalFormatting sqref="C161">
    <cfRule type="expression" dxfId="10334" priority="4633">
      <formula>ISEVEN(ROW())</formula>
    </cfRule>
  </conditionalFormatting>
  <conditionalFormatting sqref="C155">
    <cfRule type="expression" dxfId="10333" priority="4634">
      <formula>ISEVEN(ROW())</formula>
    </cfRule>
  </conditionalFormatting>
  <conditionalFormatting sqref="C154">
    <cfRule type="expression" dxfId="10332" priority="4635">
      <formula>ISEVEN(ROW())</formula>
    </cfRule>
  </conditionalFormatting>
  <conditionalFormatting sqref="C156">
    <cfRule type="expression" dxfId="10331" priority="4636">
      <formula>ISEVEN(ROW())</formula>
    </cfRule>
  </conditionalFormatting>
  <conditionalFormatting sqref="C158">
    <cfRule type="expression" dxfId="10330" priority="4637">
      <formula>ISEVEN(ROW())</formula>
    </cfRule>
  </conditionalFormatting>
  <conditionalFormatting sqref="C157">
    <cfRule type="expression" dxfId="10329" priority="4638">
      <formula>ISEVEN(ROW())</formula>
    </cfRule>
  </conditionalFormatting>
  <conditionalFormatting sqref="C159">
    <cfRule type="expression" dxfId="10328" priority="4639">
      <formula>ISEVEN(ROW())</formula>
    </cfRule>
  </conditionalFormatting>
  <conditionalFormatting sqref="C161">
    <cfRule type="expression" dxfId="10327" priority="4640">
      <formula>ISEVEN(ROW())</formula>
    </cfRule>
  </conditionalFormatting>
  <conditionalFormatting sqref="C160">
    <cfRule type="expression" dxfId="10326" priority="4641">
      <formula>ISEVEN(ROW())</formula>
    </cfRule>
  </conditionalFormatting>
  <conditionalFormatting sqref="C160">
    <cfRule type="expression" dxfId="10325" priority="4642">
      <formula>ISEVEN(ROW())</formula>
    </cfRule>
  </conditionalFormatting>
  <conditionalFormatting sqref="C161">
    <cfRule type="expression" dxfId="10324" priority="4643">
      <formula>ISEVEN(ROW())</formula>
    </cfRule>
  </conditionalFormatting>
  <conditionalFormatting sqref="C161">
    <cfRule type="expression" dxfId="10323" priority="4644">
      <formula>ISEVEN(ROW())</formula>
    </cfRule>
  </conditionalFormatting>
  <conditionalFormatting sqref="C160">
    <cfRule type="expression" dxfId="10322" priority="4645">
      <formula>ISEVEN(ROW())</formula>
    </cfRule>
  </conditionalFormatting>
  <conditionalFormatting sqref="C150">
    <cfRule type="expression" dxfId="10321" priority="4646">
      <formula>ISEVEN(ROW())</formula>
    </cfRule>
  </conditionalFormatting>
  <conditionalFormatting sqref="C151">
    <cfRule type="expression" dxfId="10320" priority="4647">
      <formula>ISEVEN(ROW())</formula>
    </cfRule>
  </conditionalFormatting>
  <conditionalFormatting sqref="C152">
    <cfRule type="expression" dxfId="10319" priority="4648">
      <formula>ISEVEN(ROW())</formula>
    </cfRule>
  </conditionalFormatting>
  <conditionalFormatting sqref="C152">
    <cfRule type="expression" dxfId="10318" priority="4649">
      <formula>ISEVEN(ROW())</formula>
    </cfRule>
  </conditionalFormatting>
  <conditionalFormatting sqref="C154">
    <cfRule type="expression" dxfId="10317" priority="4650">
      <formula>ISEVEN(ROW())</formula>
    </cfRule>
  </conditionalFormatting>
  <conditionalFormatting sqref="C153">
    <cfRule type="expression" dxfId="10316" priority="4651">
      <formula>ISEVEN(ROW())</formula>
    </cfRule>
  </conditionalFormatting>
  <conditionalFormatting sqref="C155">
    <cfRule type="expression" dxfId="10315" priority="4652">
      <formula>ISEVEN(ROW())</formula>
    </cfRule>
  </conditionalFormatting>
  <conditionalFormatting sqref="C157">
    <cfRule type="expression" dxfId="10314" priority="4653">
      <formula>ISEVEN(ROW())</formula>
    </cfRule>
  </conditionalFormatting>
  <conditionalFormatting sqref="C156">
    <cfRule type="expression" dxfId="10313" priority="4654">
      <formula>ISEVEN(ROW())</formula>
    </cfRule>
  </conditionalFormatting>
  <conditionalFormatting sqref="C158">
    <cfRule type="expression" dxfId="10312" priority="4655">
      <formula>ISEVEN(ROW())</formula>
    </cfRule>
  </conditionalFormatting>
  <conditionalFormatting sqref="C160">
    <cfRule type="expression" dxfId="10311" priority="4656">
      <formula>ISEVEN(ROW())</formula>
    </cfRule>
  </conditionalFormatting>
  <conditionalFormatting sqref="C159">
    <cfRule type="expression" dxfId="10310" priority="4657">
      <formula>ISEVEN(ROW())</formula>
    </cfRule>
  </conditionalFormatting>
  <conditionalFormatting sqref="C161">
    <cfRule type="expression" dxfId="10309" priority="4658">
      <formula>ISEVEN(ROW())</formula>
    </cfRule>
  </conditionalFormatting>
  <conditionalFormatting sqref="C153">
    <cfRule type="expression" dxfId="10308" priority="4659">
      <formula>ISEVEN(ROW())</formula>
    </cfRule>
  </conditionalFormatting>
  <conditionalFormatting sqref="C152">
    <cfRule type="expression" dxfId="10307" priority="4660">
      <formula>ISEVEN(ROW())</formula>
    </cfRule>
  </conditionalFormatting>
  <conditionalFormatting sqref="C154">
    <cfRule type="expression" dxfId="10306" priority="4661">
      <formula>ISEVEN(ROW())</formula>
    </cfRule>
  </conditionalFormatting>
  <conditionalFormatting sqref="C156">
    <cfRule type="expression" dxfId="10305" priority="4662">
      <formula>ISEVEN(ROW())</formula>
    </cfRule>
  </conditionalFormatting>
  <conditionalFormatting sqref="C155">
    <cfRule type="expression" dxfId="10304" priority="4663">
      <formula>ISEVEN(ROW())</formula>
    </cfRule>
  </conditionalFormatting>
  <conditionalFormatting sqref="C157">
    <cfRule type="expression" dxfId="10303" priority="4664">
      <formula>ISEVEN(ROW())</formula>
    </cfRule>
  </conditionalFormatting>
  <conditionalFormatting sqref="C159">
    <cfRule type="expression" dxfId="10302" priority="4665">
      <formula>ISEVEN(ROW())</formula>
    </cfRule>
  </conditionalFormatting>
  <conditionalFormatting sqref="C158">
    <cfRule type="expression" dxfId="10301" priority="4666">
      <formula>ISEVEN(ROW())</formula>
    </cfRule>
  </conditionalFormatting>
  <conditionalFormatting sqref="C160">
    <cfRule type="expression" dxfId="10300" priority="4667">
      <formula>ISEVEN(ROW())</formula>
    </cfRule>
  </conditionalFormatting>
  <conditionalFormatting sqref="C161">
    <cfRule type="expression" dxfId="10299" priority="4668">
      <formula>ISEVEN(ROW())</formula>
    </cfRule>
  </conditionalFormatting>
  <conditionalFormatting sqref="C158">
    <cfRule type="expression" dxfId="10298" priority="4669">
      <formula>ISEVEN(ROW())</formula>
    </cfRule>
  </conditionalFormatting>
  <conditionalFormatting sqref="C160">
    <cfRule type="expression" dxfId="10297" priority="4670">
      <formula>ISEVEN(ROW())</formula>
    </cfRule>
  </conditionalFormatting>
  <conditionalFormatting sqref="C159">
    <cfRule type="expression" dxfId="10296" priority="4671">
      <formula>ISEVEN(ROW())</formula>
    </cfRule>
  </conditionalFormatting>
  <conditionalFormatting sqref="C161">
    <cfRule type="expression" dxfId="10295" priority="4672">
      <formula>ISEVEN(ROW())</formula>
    </cfRule>
  </conditionalFormatting>
  <conditionalFormatting sqref="C159">
    <cfRule type="expression" dxfId="10294" priority="4673">
      <formula>ISEVEN(ROW())</formula>
    </cfRule>
  </conditionalFormatting>
  <conditionalFormatting sqref="C158">
    <cfRule type="expression" dxfId="10293" priority="4674">
      <formula>ISEVEN(ROW())</formula>
    </cfRule>
  </conditionalFormatting>
  <conditionalFormatting sqref="C160">
    <cfRule type="expression" dxfId="10292" priority="4675">
      <formula>ISEVEN(ROW())</formula>
    </cfRule>
  </conditionalFormatting>
  <conditionalFormatting sqref="C161">
    <cfRule type="expression" dxfId="10291" priority="4676">
      <formula>ISEVEN(ROW())</formula>
    </cfRule>
  </conditionalFormatting>
  <conditionalFormatting sqref="C151">
    <cfRule type="expression" dxfId="10290" priority="4677">
      <formula>ISEVEN(ROW())</formula>
    </cfRule>
  </conditionalFormatting>
  <conditionalFormatting sqref="C150">
    <cfRule type="expression" dxfId="10289" priority="4678">
      <formula>ISEVEN(ROW())</formula>
    </cfRule>
  </conditionalFormatting>
  <conditionalFormatting sqref="C152">
    <cfRule type="expression" dxfId="10288" priority="4679">
      <formula>ISEVEN(ROW())</formula>
    </cfRule>
  </conditionalFormatting>
  <conditionalFormatting sqref="C153">
    <cfRule type="expression" dxfId="10287" priority="4680">
      <formula>ISEVEN(ROW())</formula>
    </cfRule>
  </conditionalFormatting>
  <conditionalFormatting sqref="C153">
    <cfRule type="expression" dxfId="10286" priority="4681">
      <formula>ISEVEN(ROW())</formula>
    </cfRule>
  </conditionalFormatting>
  <conditionalFormatting sqref="C155">
    <cfRule type="expression" dxfId="10285" priority="4682">
      <formula>ISEVEN(ROW())</formula>
    </cfRule>
  </conditionalFormatting>
  <conditionalFormatting sqref="C154">
    <cfRule type="expression" dxfId="10284" priority="4683">
      <formula>ISEVEN(ROW())</formula>
    </cfRule>
  </conditionalFormatting>
  <conditionalFormatting sqref="C156">
    <cfRule type="expression" dxfId="10283" priority="4684">
      <formula>ISEVEN(ROW())</formula>
    </cfRule>
  </conditionalFormatting>
  <conditionalFormatting sqref="C158">
    <cfRule type="expression" dxfId="10282" priority="4685">
      <formula>ISEVEN(ROW())</formula>
    </cfRule>
  </conditionalFormatting>
  <conditionalFormatting sqref="C157">
    <cfRule type="expression" dxfId="10281" priority="4686">
      <formula>ISEVEN(ROW())</formula>
    </cfRule>
  </conditionalFormatting>
  <conditionalFormatting sqref="C159">
    <cfRule type="expression" dxfId="10280" priority="4687">
      <formula>ISEVEN(ROW())</formula>
    </cfRule>
  </conditionalFormatting>
  <conditionalFormatting sqref="C161">
    <cfRule type="expression" dxfId="10279" priority="4688">
      <formula>ISEVEN(ROW())</formula>
    </cfRule>
  </conditionalFormatting>
  <conditionalFormatting sqref="C160">
    <cfRule type="expression" dxfId="10278" priority="4689">
      <formula>ISEVEN(ROW())</formula>
    </cfRule>
  </conditionalFormatting>
  <conditionalFormatting sqref="C154">
    <cfRule type="expression" dxfId="10277" priority="4690">
      <formula>ISEVEN(ROW())</formula>
    </cfRule>
  </conditionalFormatting>
  <conditionalFormatting sqref="C153">
    <cfRule type="expression" dxfId="10276" priority="4691">
      <formula>ISEVEN(ROW())</formula>
    </cfRule>
  </conditionalFormatting>
  <conditionalFormatting sqref="C155">
    <cfRule type="expression" dxfId="10275" priority="4692">
      <formula>ISEVEN(ROW())</formula>
    </cfRule>
  </conditionalFormatting>
  <conditionalFormatting sqref="C157">
    <cfRule type="expression" dxfId="10274" priority="4693">
      <formula>ISEVEN(ROW())</formula>
    </cfRule>
  </conditionalFormatting>
  <conditionalFormatting sqref="C156">
    <cfRule type="expression" dxfId="10273" priority="4694">
      <formula>ISEVEN(ROW())</formula>
    </cfRule>
  </conditionalFormatting>
  <conditionalFormatting sqref="C158">
    <cfRule type="expression" dxfId="10272" priority="4695">
      <formula>ISEVEN(ROW())</formula>
    </cfRule>
  </conditionalFormatting>
  <conditionalFormatting sqref="C160">
    <cfRule type="expression" dxfId="10271" priority="4696">
      <formula>ISEVEN(ROW())</formula>
    </cfRule>
  </conditionalFormatting>
  <conditionalFormatting sqref="C159">
    <cfRule type="expression" dxfId="10270" priority="4697">
      <formula>ISEVEN(ROW())</formula>
    </cfRule>
  </conditionalFormatting>
  <conditionalFormatting sqref="C161">
    <cfRule type="expression" dxfId="10269" priority="4698">
      <formula>ISEVEN(ROW())</formula>
    </cfRule>
  </conditionalFormatting>
  <conditionalFormatting sqref="C159">
    <cfRule type="expression" dxfId="10268" priority="4699">
      <formula>ISEVEN(ROW())</formula>
    </cfRule>
  </conditionalFormatting>
  <conditionalFormatting sqref="C161">
    <cfRule type="expression" dxfId="10267" priority="4700">
      <formula>ISEVEN(ROW())</formula>
    </cfRule>
  </conditionalFormatting>
  <conditionalFormatting sqref="C160">
    <cfRule type="expression" dxfId="10266" priority="4701">
      <formula>ISEVEN(ROW())</formula>
    </cfRule>
  </conditionalFormatting>
  <conditionalFormatting sqref="C160">
    <cfRule type="expression" dxfId="10265" priority="4702">
      <formula>ISEVEN(ROW())</formula>
    </cfRule>
  </conditionalFormatting>
  <conditionalFormatting sqref="C159">
    <cfRule type="expression" dxfId="10264" priority="4703">
      <formula>ISEVEN(ROW())</formula>
    </cfRule>
  </conditionalFormatting>
  <conditionalFormatting sqref="C161">
    <cfRule type="expression" dxfId="10263" priority="4704">
      <formula>ISEVEN(ROW())</formula>
    </cfRule>
  </conditionalFormatting>
  <conditionalFormatting sqref="G183:G184">
    <cfRule type="expression" dxfId="10262" priority="4705">
      <formula>ISEVEN(ROW())</formula>
    </cfRule>
  </conditionalFormatting>
  <conditionalFormatting sqref="D184:E184">
    <cfRule type="expression" dxfId="10261" priority="4706">
      <formula>ISEVEN(ROW())</formula>
    </cfRule>
  </conditionalFormatting>
  <conditionalFormatting sqref="D184:E184">
    <cfRule type="expression" dxfId="10260" priority="4707">
      <formula>ISEVEN(ROW())</formula>
    </cfRule>
  </conditionalFormatting>
  <conditionalFormatting sqref="B183:B184">
    <cfRule type="expression" dxfId="10259" priority="4708">
      <formula>ISEVEN(ROW())</formula>
    </cfRule>
  </conditionalFormatting>
  <conditionalFormatting sqref="C183:C184">
    <cfRule type="expression" dxfId="10258" priority="4709">
      <formula>ISEVEN(ROW())</formula>
    </cfRule>
  </conditionalFormatting>
  <conditionalFormatting sqref="F181:F182">
    <cfRule type="expression" dxfId="10257" priority="4710">
      <formula>ISEVEN(ROW())</formula>
    </cfRule>
  </conditionalFormatting>
  <conditionalFormatting sqref="B181:B182">
    <cfRule type="expression" dxfId="10256" priority="4711">
      <formula>ISEVEN(ROW())</formula>
    </cfRule>
  </conditionalFormatting>
  <conditionalFormatting sqref="C181">
    <cfRule type="expression" dxfId="10255" priority="4712">
      <formula>ISEVEN(ROW())</formula>
    </cfRule>
  </conditionalFormatting>
  <conditionalFormatting sqref="D181:E184">
    <cfRule type="expression" dxfId="10254" priority="4713">
      <formula>ISEVEN(ROW())</formula>
    </cfRule>
  </conditionalFormatting>
  <conditionalFormatting sqref="B181:C183 B184">
    <cfRule type="expression" dxfId="10253" priority="4714">
      <formula>ISEVEN(ROW())</formula>
    </cfRule>
  </conditionalFormatting>
  <conditionalFormatting sqref="C183">
    <cfRule type="expression" dxfId="10252" priority="4715">
      <formula>ISEVEN(ROW())</formula>
    </cfRule>
  </conditionalFormatting>
  <conditionalFormatting sqref="C182">
    <cfRule type="expression" dxfId="10251" priority="4716">
      <formula>ISEVEN(ROW())</formula>
    </cfRule>
  </conditionalFormatting>
  <conditionalFormatting sqref="C184">
    <cfRule type="expression" dxfId="10250" priority="4717">
      <formula>ISEVEN(ROW())</formula>
    </cfRule>
  </conditionalFormatting>
  <conditionalFormatting sqref="F181">
    <cfRule type="expression" dxfId="10249" priority="4718">
      <formula>ISEVEN(ROW())</formula>
    </cfRule>
  </conditionalFormatting>
  <conditionalFormatting sqref="D181:E181">
    <cfRule type="expression" dxfId="10248" priority="4719">
      <formula>ISEVEN(ROW())</formula>
    </cfRule>
  </conditionalFormatting>
  <conditionalFormatting sqref="B181:C181">
    <cfRule type="expression" dxfId="10247" priority="4720">
      <formula>ISEVEN(ROW())</formula>
    </cfRule>
  </conditionalFormatting>
  <conditionalFormatting sqref="D183:E183">
    <cfRule type="expression" dxfId="10246" priority="4721">
      <formula>ISEVEN(ROW())</formula>
    </cfRule>
  </conditionalFormatting>
  <conditionalFormatting sqref="C182">
    <cfRule type="expression" dxfId="10245" priority="4722">
      <formula>ISEVEN(ROW())</formula>
    </cfRule>
  </conditionalFormatting>
  <conditionalFormatting sqref="D184:E184">
    <cfRule type="expression" dxfId="10244" priority="4723">
      <formula>ISEVEN(ROW())</formula>
    </cfRule>
  </conditionalFormatting>
  <conditionalFormatting sqref="C181">
    <cfRule type="expression" dxfId="10243" priority="4724">
      <formula>ISEVEN(ROW())</formula>
    </cfRule>
  </conditionalFormatting>
  <conditionalFormatting sqref="C183">
    <cfRule type="expression" dxfId="10242" priority="4725">
      <formula>ISEVEN(ROW())</formula>
    </cfRule>
  </conditionalFormatting>
  <conditionalFormatting sqref="F183">
    <cfRule type="expression" dxfId="10241" priority="4726">
      <formula>ISEVEN(ROW())</formula>
    </cfRule>
  </conditionalFormatting>
  <conditionalFormatting sqref="B183:E183">
    <cfRule type="expression" dxfId="10240" priority="4727">
      <formula>ISEVEN(ROW())</formula>
    </cfRule>
  </conditionalFormatting>
  <conditionalFormatting sqref="G183">
    <cfRule type="expression" dxfId="10239" priority="4728">
      <formula>ISEVEN(ROW())</formula>
    </cfRule>
  </conditionalFormatting>
  <conditionalFormatting sqref="G183">
    <cfRule type="expression" dxfId="10238" priority="4729">
      <formula>ISEVEN(ROW())</formula>
    </cfRule>
  </conditionalFormatting>
  <conditionalFormatting sqref="B183 D183:F183">
    <cfRule type="expression" dxfId="10237" priority="4730">
      <formula>ISEVEN(ROW())</formula>
    </cfRule>
  </conditionalFormatting>
  <conditionalFormatting sqref="G183">
    <cfRule type="expression" dxfId="10236" priority="4731">
      <formula>ISEVEN(ROW())</formula>
    </cfRule>
  </conditionalFormatting>
  <conditionalFormatting sqref="C183">
    <cfRule type="expression" dxfId="10235" priority="4732">
      <formula>ISEVEN(ROW())</formula>
    </cfRule>
  </conditionalFormatting>
  <conditionalFormatting sqref="F183">
    <cfRule type="expression" dxfId="10234" priority="4733">
      <formula>ISEVEN(ROW())</formula>
    </cfRule>
  </conditionalFormatting>
  <conditionalFormatting sqref="B183:E183">
    <cfRule type="expression" dxfId="10233" priority="4734">
      <formula>ISEVEN(ROW())</formula>
    </cfRule>
  </conditionalFormatting>
  <conditionalFormatting sqref="G183">
    <cfRule type="expression" dxfId="10232" priority="4735">
      <formula>ISEVEN(ROW())</formula>
    </cfRule>
  </conditionalFormatting>
  <conditionalFormatting sqref="G183">
    <cfRule type="expression" dxfId="10231" priority="4736">
      <formula>ISEVEN(ROW())</formula>
    </cfRule>
  </conditionalFormatting>
  <conditionalFormatting sqref="B183 D183:F183">
    <cfRule type="expression" dxfId="10230" priority="4737">
      <formula>ISEVEN(ROW())</formula>
    </cfRule>
  </conditionalFormatting>
  <conditionalFormatting sqref="G183">
    <cfRule type="expression" dxfId="10229" priority="4738">
      <formula>ISEVEN(ROW())</formula>
    </cfRule>
  </conditionalFormatting>
  <conditionalFormatting sqref="C183">
    <cfRule type="expression" dxfId="10228" priority="4739">
      <formula>ISEVEN(ROW())</formula>
    </cfRule>
  </conditionalFormatting>
  <conditionalFormatting sqref="F183">
    <cfRule type="expression" dxfId="10227" priority="4740">
      <formula>ISEVEN(ROW())</formula>
    </cfRule>
  </conditionalFormatting>
  <conditionalFormatting sqref="D183:E183 G183">
    <cfRule type="expression" dxfId="10226" priority="4741">
      <formula>ISEVEN(ROW())</formula>
    </cfRule>
  </conditionalFormatting>
  <conditionalFormatting sqref="B183:C183">
    <cfRule type="expression" dxfId="10225" priority="4742">
      <formula>ISEVEN(ROW())</formula>
    </cfRule>
  </conditionalFormatting>
  <conditionalFormatting sqref="B183:G183">
    <cfRule type="expression" dxfId="10224" priority="4743">
      <formula>ISEVEN(ROW())</formula>
    </cfRule>
  </conditionalFormatting>
  <conditionalFormatting sqref="F183">
    <cfRule type="expression" dxfId="10223" priority="4744">
      <formula>ISEVEN(ROW())</formula>
    </cfRule>
  </conditionalFormatting>
  <conditionalFormatting sqref="B183:E183">
    <cfRule type="expression" dxfId="10222" priority="4745">
      <formula>ISEVEN(ROW())</formula>
    </cfRule>
  </conditionalFormatting>
  <conditionalFormatting sqref="G183">
    <cfRule type="expression" dxfId="10221" priority="4746">
      <formula>ISEVEN(ROW())</formula>
    </cfRule>
  </conditionalFormatting>
  <conditionalFormatting sqref="G183">
    <cfRule type="expression" dxfId="10220" priority="4747">
      <formula>ISEVEN(ROW())</formula>
    </cfRule>
  </conditionalFormatting>
  <conditionalFormatting sqref="B183:G183">
    <cfRule type="expression" dxfId="10219" priority="4748">
      <formula>ISEVEN(ROW())</formula>
    </cfRule>
  </conditionalFormatting>
  <conditionalFormatting sqref="F183">
    <cfRule type="expression" dxfId="10218" priority="4749">
      <formula>ISEVEN(ROW())</formula>
    </cfRule>
  </conditionalFormatting>
  <conditionalFormatting sqref="B183:E183">
    <cfRule type="expression" dxfId="10217" priority="4750">
      <formula>ISEVEN(ROW())</formula>
    </cfRule>
  </conditionalFormatting>
  <conditionalFormatting sqref="G183">
    <cfRule type="expression" dxfId="10216" priority="4751">
      <formula>ISEVEN(ROW())</formula>
    </cfRule>
  </conditionalFormatting>
  <conditionalFormatting sqref="G183">
    <cfRule type="expression" dxfId="10215" priority="4752">
      <formula>ISEVEN(ROW())</formula>
    </cfRule>
  </conditionalFormatting>
  <conditionalFormatting sqref="F183">
    <cfRule type="expression" dxfId="10214" priority="4753">
      <formula>ISEVEN(ROW())</formula>
    </cfRule>
  </conditionalFormatting>
  <conditionalFormatting sqref="B183:E183">
    <cfRule type="expression" dxfId="10213" priority="4754">
      <formula>ISEVEN(ROW())</formula>
    </cfRule>
  </conditionalFormatting>
  <conditionalFormatting sqref="G183">
    <cfRule type="expression" dxfId="10212" priority="4755">
      <formula>ISEVEN(ROW())</formula>
    </cfRule>
  </conditionalFormatting>
  <conditionalFormatting sqref="G183">
    <cfRule type="expression" dxfId="10211" priority="4756">
      <formula>ISEVEN(ROW())</formula>
    </cfRule>
  </conditionalFormatting>
  <conditionalFormatting sqref="B183 D183:F183">
    <cfRule type="expression" dxfId="10210" priority="4757">
      <formula>ISEVEN(ROW())</formula>
    </cfRule>
  </conditionalFormatting>
  <conditionalFormatting sqref="G183">
    <cfRule type="expression" dxfId="10209" priority="4758">
      <formula>ISEVEN(ROW())</formula>
    </cfRule>
  </conditionalFormatting>
  <conditionalFormatting sqref="C183">
    <cfRule type="expression" dxfId="10208" priority="4759">
      <formula>ISEVEN(ROW())</formula>
    </cfRule>
  </conditionalFormatting>
  <conditionalFormatting sqref="F183">
    <cfRule type="expression" dxfId="10207" priority="4760">
      <formula>ISEVEN(ROW())</formula>
    </cfRule>
  </conditionalFormatting>
  <conditionalFormatting sqref="B183:E183">
    <cfRule type="expression" dxfId="10206" priority="4761">
      <formula>ISEVEN(ROW())</formula>
    </cfRule>
  </conditionalFormatting>
  <conditionalFormatting sqref="G183">
    <cfRule type="expression" dxfId="10205" priority="4762">
      <formula>ISEVEN(ROW())</formula>
    </cfRule>
  </conditionalFormatting>
  <conditionalFormatting sqref="G183">
    <cfRule type="expression" dxfId="10204" priority="4763">
      <formula>ISEVEN(ROW())</formula>
    </cfRule>
  </conditionalFormatting>
  <conditionalFormatting sqref="B183 D183:F183">
    <cfRule type="expression" dxfId="10203" priority="4764">
      <formula>ISEVEN(ROW())</formula>
    </cfRule>
  </conditionalFormatting>
  <conditionalFormatting sqref="G183">
    <cfRule type="expression" dxfId="10202" priority="4765">
      <formula>ISEVEN(ROW())</formula>
    </cfRule>
  </conditionalFormatting>
  <conditionalFormatting sqref="C183">
    <cfRule type="expression" dxfId="10201" priority="4766">
      <formula>ISEVEN(ROW())</formula>
    </cfRule>
  </conditionalFormatting>
  <conditionalFormatting sqref="G181">
    <cfRule type="expression" dxfId="10200" priority="4767">
      <formula>ISEVEN(ROW())</formula>
    </cfRule>
  </conditionalFormatting>
  <conditionalFormatting sqref="D181:E181">
    <cfRule type="expression" dxfId="10199" priority="4768">
      <formula>ISEVEN(ROW())</formula>
    </cfRule>
  </conditionalFormatting>
  <conditionalFormatting sqref="B181">
    <cfRule type="expression" dxfId="10198" priority="4769">
      <formula>ISEVEN(ROW())</formula>
    </cfRule>
  </conditionalFormatting>
  <conditionalFormatting sqref="C181">
    <cfRule type="expression" dxfId="10197" priority="4770">
      <formula>ISEVEN(ROW())</formula>
    </cfRule>
  </conditionalFormatting>
  <conditionalFormatting sqref="G181">
    <cfRule type="expression" dxfId="10196" priority="4771">
      <formula>ISEVEN(ROW())</formula>
    </cfRule>
  </conditionalFormatting>
  <conditionalFormatting sqref="D181:E181">
    <cfRule type="expression" dxfId="10195" priority="4772">
      <formula>ISEVEN(ROW())</formula>
    </cfRule>
  </conditionalFormatting>
  <conditionalFormatting sqref="B181">
    <cfRule type="expression" dxfId="10194" priority="4773">
      <formula>ISEVEN(ROW())</formula>
    </cfRule>
  </conditionalFormatting>
  <conditionalFormatting sqref="C181">
    <cfRule type="expression" dxfId="10193" priority="4774">
      <formula>ISEVEN(ROW())</formula>
    </cfRule>
  </conditionalFormatting>
  <conditionalFormatting sqref="F181">
    <cfRule type="expression" dxfId="10192" priority="4775">
      <formula>ISEVEN(ROW())</formula>
    </cfRule>
  </conditionalFormatting>
  <conditionalFormatting sqref="G182">
    <cfRule type="expression" dxfId="10191" priority="4776">
      <formula>ISEVEN(ROW())</formula>
    </cfRule>
  </conditionalFormatting>
  <conditionalFormatting sqref="D182:E182">
    <cfRule type="expression" dxfId="10190" priority="4777">
      <formula>ISEVEN(ROW())</formula>
    </cfRule>
  </conditionalFormatting>
  <conditionalFormatting sqref="B182">
    <cfRule type="expression" dxfId="10189" priority="4778">
      <formula>ISEVEN(ROW())</formula>
    </cfRule>
  </conditionalFormatting>
  <conditionalFormatting sqref="C182">
    <cfRule type="expression" dxfId="10188" priority="4779">
      <formula>ISEVEN(ROW())</formula>
    </cfRule>
  </conditionalFormatting>
  <conditionalFormatting sqref="F182">
    <cfRule type="expression" dxfId="10187" priority="4780">
      <formula>ISEVEN(ROW())</formula>
    </cfRule>
  </conditionalFormatting>
  <conditionalFormatting sqref="B184:D184 F184:G184">
    <cfRule type="expression" dxfId="10186" priority="4781">
      <formula>ISEVEN(ROW())</formula>
    </cfRule>
  </conditionalFormatting>
  <conditionalFormatting sqref="E184">
    <cfRule type="expression" dxfId="10185" priority="4782">
      <formula>ISEVEN(ROW())</formula>
    </cfRule>
  </conditionalFormatting>
  <conditionalFormatting sqref="F184">
    <cfRule type="expression" dxfId="10184" priority="4783">
      <formula>ISEVEN(ROW())</formula>
    </cfRule>
  </conditionalFormatting>
  <conditionalFormatting sqref="B184:E184 G184">
    <cfRule type="expression" dxfId="10183" priority="4784">
      <formula>ISEVEN(ROW())</formula>
    </cfRule>
  </conditionalFormatting>
  <conditionalFormatting sqref="B184:G184">
    <cfRule type="expression" dxfId="10182" priority="4785">
      <formula>ISEVEN(ROW())</formula>
    </cfRule>
  </conditionalFormatting>
  <conditionalFormatting sqref="F184">
    <cfRule type="expression" dxfId="10181" priority="4786">
      <formula>ISEVEN(ROW())</formula>
    </cfRule>
  </conditionalFormatting>
  <conditionalFormatting sqref="B184:E184">
    <cfRule type="expression" dxfId="10180" priority="4787">
      <formula>ISEVEN(ROW())</formula>
    </cfRule>
  </conditionalFormatting>
  <conditionalFormatting sqref="G184">
    <cfRule type="expression" dxfId="10179" priority="4788">
      <formula>ISEVEN(ROW())</formula>
    </cfRule>
  </conditionalFormatting>
  <conditionalFormatting sqref="G184 B184:E184">
    <cfRule type="expression" dxfId="10178" priority="4789">
      <formula>ISEVEN(ROW())</formula>
    </cfRule>
  </conditionalFormatting>
  <conditionalFormatting sqref="G163">
    <cfRule type="expression" dxfId="10177" priority="4790">
      <formula>ISEVEN(ROW())</formula>
    </cfRule>
  </conditionalFormatting>
  <conditionalFormatting sqref="G163">
    <cfRule type="expression" dxfId="10176" priority="4791">
      <formula>ISEVEN(ROW())</formula>
    </cfRule>
  </conditionalFormatting>
  <conditionalFormatting sqref="G162">
    <cfRule type="expression" dxfId="10175" priority="4792">
      <formula>ISEVEN(ROW())</formula>
    </cfRule>
  </conditionalFormatting>
  <conditionalFormatting sqref="G164">
    <cfRule type="expression" dxfId="10174" priority="4793">
      <formula>ISEVEN(ROW())</formula>
    </cfRule>
  </conditionalFormatting>
  <conditionalFormatting sqref="G162">
    <cfRule type="expression" dxfId="10173" priority="4794">
      <formula>ISEVEN(ROW())</formula>
    </cfRule>
  </conditionalFormatting>
  <conditionalFormatting sqref="G162">
    <cfRule type="expression" dxfId="10172" priority="4795">
      <formula>ISEVEN(ROW())</formula>
    </cfRule>
  </conditionalFormatting>
  <conditionalFormatting sqref="G163">
    <cfRule type="expression" dxfId="10171" priority="4796">
      <formula>ISEVEN(ROW())</formula>
    </cfRule>
  </conditionalFormatting>
  <conditionalFormatting sqref="G164">
    <cfRule type="expression" dxfId="10170" priority="4797">
      <formula>ISEVEN(ROW())</formula>
    </cfRule>
  </conditionalFormatting>
  <conditionalFormatting sqref="G162">
    <cfRule type="expression" dxfId="10169" priority="4798">
      <formula>ISEVEN(ROW())</formula>
    </cfRule>
  </conditionalFormatting>
  <conditionalFormatting sqref="G164">
    <cfRule type="expression" dxfId="10168" priority="4799">
      <formula>ISEVEN(ROW())</formula>
    </cfRule>
  </conditionalFormatting>
  <conditionalFormatting sqref="G164">
    <cfRule type="expression" dxfId="10167" priority="4800">
      <formula>ISEVEN(ROW())</formula>
    </cfRule>
  </conditionalFormatting>
  <conditionalFormatting sqref="G163">
    <cfRule type="expression" dxfId="10166" priority="4801">
      <formula>ISEVEN(ROW())</formula>
    </cfRule>
  </conditionalFormatting>
  <conditionalFormatting sqref="G163">
    <cfRule type="expression" dxfId="10165" priority="4802">
      <formula>ISEVEN(ROW())</formula>
    </cfRule>
  </conditionalFormatting>
  <conditionalFormatting sqref="G163">
    <cfRule type="expression" dxfId="10164" priority="4803">
      <formula>ISEVEN(ROW())</formula>
    </cfRule>
  </conditionalFormatting>
  <conditionalFormatting sqref="G162">
    <cfRule type="expression" dxfId="10163" priority="4804">
      <formula>ISEVEN(ROW())</formula>
    </cfRule>
  </conditionalFormatting>
  <conditionalFormatting sqref="G164">
    <cfRule type="expression" dxfId="10162" priority="4805">
      <formula>ISEVEN(ROW())</formula>
    </cfRule>
  </conditionalFormatting>
  <conditionalFormatting sqref="G162">
    <cfRule type="expression" dxfId="10161" priority="4806">
      <formula>ISEVEN(ROW())</formula>
    </cfRule>
  </conditionalFormatting>
  <conditionalFormatting sqref="G162">
    <cfRule type="expression" dxfId="10160" priority="4807">
      <formula>ISEVEN(ROW())</formula>
    </cfRule>
  </conditionalFormatting>
  <conditionalFormatting sqref="G163">
    <cfRule type="expression" dxfId="10159" priority="4808">
      <formula>ISEVEN(ROW())</formula>
    </cfRule>
  </conditionalFormatting>
  <conditionalFormatting sqref="G164">
    <cfRule type="expression" dxfId="10158" priority="4809">
      <formula>ISEVEN(ROW())</formula>
    </cfRule>
  </conditionalFormatting>
  <conditionalFormatting sqref="G162">
    <cfRule type="expression" dxfId="10157" priority="4810">
      <formula>ISEVEN(ROW())</formula>
    </cfRule>
  </conditionalFormatting>
  <conditionalFormatting sqref="G164">
    <cfRule type="expression" dxfId="10156" priority="4811">
      <formula>ISEVEN(ROW())</formula>
    </cfRule>
  </conditionalFormatting>
  <conditionalFormatting sqref="G164">
    <cfRule type="expression" dxfId="10155" priority="4812">
      <formula>ISEVEN(ROW())</formula>
    </cfRule>
  </conditionalFormatting>
  <conditionalFormatting sqref="G163">
    <cfRule type="expression" dxfId="10154" priority="4813">
      <formula>ISEVEN(ROW())</formula>
    </cfRule>
  </conditionalFormatting>
  <conditionalFormatting sqref="G163">
    <cfRule type="expression" dxfId="10153" priority="4814">
      <formula>ISEVEN(ROW())</formula>
    </cfRule>
  </conditionalFormatting>
  <conditionalFormatting sqref="G163">
    <cfRule type="expression" dxfId="10152" priority="4815">
      <formula>ISEVEN(ROW())</formula>
    </cfRule>
  </conditionalFormatting>
  <conditionalFormatting sqref="G162">
    <cfRule type="expression" dxfId="10151" priority="4816">
      <formula>ISEVEN(ROW())</formula>
    </cfRule>
  </conditionalFormatting>
  <conditionalFormatting sqref="G164">
    <cfRule type="expression" dxfId="10150" priority="4817">
      <formula>ISEVEN(ROW())</formula>
    </cfRule>
  </conditionalFormatting>
  <conditionalFormatting sqref="G162">
    <cfRule type="expression" dxfId="10149" priority="4818">
      <formula>ISEVEN(ROW())</formula>
    </cfRule>
  </conditionalFormatting>
  <conditionalFormatting sqref="G162">
    <cfRule type="expression" dxfId="10148" priority="4819">
      <formula>ISEVEN(ROW())</formula>
    </cfRule>
  </conditionalFormatting>
  <conditionalFormatting sqref="G163">
    <cfRule type="expression" dxfId="10147" priority="4820">
      <formula>ISEVEN(ROW())</formula>
    </cfRule>
  </conditionalFormatting>
  <conditionalFormatting sqref="G164">
    <cfRule type="expression" dxfId="10146" priority="4821">
      <formula>ISEVEN(ROW())</formula>
    </cfRule>
  </conditionalFormatting>
  <conditionalFormatting sqref="G163">
    <cfRule type="expression" dxfId="10145" priority="4822">
      <formula>ISEVEN(ROW())</formula>
    </cfRule>
  </conditionalFormatting>
  <conditionalFormatting sqref="G163">
    <cfRule type="expression" dxfId="10144" priority="4823">
      <formula>ISEVEN(ROW())</formula>
    </cfRule>
  </conditionalFormatting>
  <conditionalFormatting sqref="G162">
    <cfRule type="expression" dxfId="10143" priority="4824">
      <formula>ISEVEN(ROW())</formula>
    </cfRule>
  </conditionalFormatting>
  <conditionalFormatting sqref="G164">
    <cfRule type="expression" dxfId="10142" priority="4825">
      <formula>ISEVEN(ROW())</formula>
    </cfRule>
  </conditionalFormatting>
  <conditionalFormatting sqref="G162">
    <cfRule type="expression" dxfId="10141" priority="4826">
      <formula>ISEVEN(ROW())</formula>
    </cfRule>
  </conditionalFormatting>
  <conditionalFormatting sqref="G162">
    <cfRule type="expression" dxfId="10140" priority="4827">
      <formula>ISEVEN(ROW())</formula>
    </cfRule>
  </conditionalFormatting>
  <conditionalFormatting sqref="G163">
    <cfRule type="expression" dxfId="10139" priority="4828">
      <formula>ISEVEN(ROW())</formula>
    </cfRule>
  </conditionalFormatting>
  <conditionalFormatting sqref="G164">
    <cfRule type="expression" dxfId="10138" priority="4829">
      <formula>ISEVEN(ROW())</formula>
    </cfRule>
  </conditionalFormatting>
  <conditionalFormatting sqref="G162">
    <cfRule type="expression" dxfId="10137" priority="4830">
      <formula>ISEVEN(ROW())</formula>
    </cfRule>
  </conditionalFormatting>
  <conditionalFormatting sqref="G164">
    <cfRule type="expression" dxfId="10136" priority="4831">
      <formula>ISEVEN(ROW())</formula>
    </cfRule>
  </conditionalFormatting>
  <conditionalFormatting sqref="G164">
    <cfRule type="expression" dxfId="10135" priority="4832">
      <formula>ISEVEN(ROW())</formula>
    </cfRule>
  </conditionalFormatting>
  <conditionalFormatting sqref="G163">
    <cfRule type="expression" dxfId="10134" priority="4833">
      <formula>ISEVEN(ROW())</formula>
    </cfRule>
  </conditionalFormatting>
  <conditionalFormatting sqref="G163">
    <cfRule type="expression" dxfId="10133" priority="4834">
      <formula>ISEVEN(ROW())</formula>
    </cfRule>
  </conditionalFormatting>
  <conditionalFormatting sqref="G163">
    <cfRule type="expression" dxfId="10132" priority="4835">
      <formula>ISEVEN(ROW())</formula>
    </cfRule>
  </conditionalFormatting>
  <conditionalFormatting sqref="G162">
    <cfRule type="expression" dxfId="10131" priority="4836">
      <formula>ISEVEN(ROW())</formula>
    </cfRule>
  </conditionalFormatting>
  <conditionalFormatting sqref="G164">
    <cfRule type="expression" dxfId="10130" priority="4837">
      <formula>ISEVEN(ROW())</formula>
    </cfRule>
  </conditionalFormatting>
  <conditionalFormatting sqref="G162">
    <cfRule type="expression" dxfId="10129" priority="4838">
      <formula>ISEVEN(ROW())</formula>
    </cfRule>
  </conditionalFormatting>
  <conditionalFormatting sqref="G162">
    <cfRule type="expression" dxfId="10128" priority="4839">
      <formula>ISEVEN(ROW())</formula>
    </cfRule>
  </conditionalFormatting>
  <conditionalFormatting sqref="G163">
    <cfRule type="expression" dxfId="10127" priority="4840">
      <formula>ISEVEN(ROW())</formula>
    </cfRule>
  </conditionalFormatting>
  <conditionalFormatting sqref="G164">
    <cfRule type="expression" dxfId="10126" priority="4841">
      <formula>ISEVEN(ROW())</formula>
    </cfRule>
  </conditionalFormatting>
  <conditionalFormatting sqref="G162">
    <cfRule type="expression" dxfId="10125" priority="4842">
      <formula>ISEVEN(ROW())</formula>
    </cfRule>
  </conditionalFormatting>
  <conditionalFormatting sqref="G164">
    <cfRule type="expression" dxfId="10124" priority="4843">
      <formula>ISEVEN(ROW())</formula>
    </cfRule>
  </conditionalFormatting>
  <conditionalFormatting sqref="G164">
    <cfRule type="expression" dxfId="10123" priority="4844">
      <formula>ISEVEN(ROW())</formula>
    </cfRule>
  </conditionalFormatting>
  <conditionalFormatting sqref="G163">
    <cfRule type="expression" dxfId="10122" priority="4845">
      <formula>ISEVEN(ROW())</formula>
    </cfRule>
  </conditionalFormatting>
  <conditionalFormatting sqref="G163">
    <cfRule type="expression" dxfId="10121" priority="4846">
      <formula>ISEVEN(ROW())</formula>
    </cfRule>
  </conditionalFormatting>
  <conditionalFormatting sqref="G163">
    <cfRule type="expression" dxfId="10120" priority="4847">
      <formula>ISEVEN(ROW())</formula>
    </cfRule>
  </conditionalFormatting>
  <conditionalFormatting sqref="G162">
    <cfRule type="expression" dxfId="10119" priority="4848">
      <formula>ISEVEN(ROW())</formula>
    </cfRule>
  </conditionalFormatting>
  <conditionalFormatting sqref="G164">
    <cfRule type="expression" dxfId="10118" priority="4849">
      <formula>ISEVEN(ROW())</formula>
    </cfRule>
  </conditionalFormatting>
  <conditionalFormatting sqref="G162">
    <cfRule type="expression" dxfId="10117" priority="4850">
      <formula>ISEVEN(ROW())</formula>
    </cfRule>
  </conditionalFormatting>
  <conditionalFormatting sqref="G162">
    <cfRule type="expression" dxfId="10116" priority="4851">
      <formula>ISEVEN(ROW())</formula>
    </cfRule>
  </conditionalFormatting>
  <conditionalFormatting sqref="G163">
    <cfRule type="expression" dxfId="10115" priority="4852">
      <formula>ISEVEN(ROW())</formula>
    </cfRule>
  </conditionalFormatting>
  <conditionalFormatting sqref="G164">
    <cfRule type="expression" dxfId="10114" priority="4853">
      <formula>ISEVEN(ROW())</formula>
    </cfRule>
  </conditionalFormatting>
  <conditionalFormatting sqref="G163">
    <cfRule type="expression" dxfId="10113" priority="4854">
      <formula>ISEVEN(ROW())</formula>
    </cfRule>
  </conditionalFormatting>
  <conditionalFormatting sqref="G163">
    <cfRule type="expression" dxfId="10112" priority="4855">
      <formula>ISEVEN(ROW())</formula>
    </cfRule>
  </conditionalFormatting>
  <conditionalFormatting sqref="G162">
    <cfRule type="expression" dxfId="10111" priority="4856">
      <formula>ISEVEN(ROW())</formula>
    </cfRule>
  </conditionalFormatting>
  <conditionalFormatting sqref="G164">
    <cfRule type="expression" dxfId="10110" priority="4857">
      <formula>ISEVEN(ROW())</formula>
    </cfRule>
  </conditionalFormatting>
  <conditionalFormatting sqref="G162">
    <cfRule type="expression" dxfId="10109" priority="4858">
      <formula>ISEVEN(ROW())</formula>
    </cfRule>
  </conditionalFormatting>
  <conditionalFormatting sqref="G162">
    <cfRule type="expression" dxfId="10108" priority="4859">
      <formula>ISEVEN(ROW())</formula>
    </cfRule>
  </conditionalFormatting>
  <conditionalFormatting sqref="G162">
    <cfRule type="expression" dxfId="10107" priority="4860">
      <formula>ISEVEN(ROW())</formula>
    </cfRule>
  </conditionalFormatting>
  <conditionalFormatting sqref="G164">
    <cfRule type="expression" dxfId="10106" priority="4861">
      <formula>ISEVEN(ROW())</formula>
    </cfRule>
  </conditionalFormatting>
  <conditionalFormatting sqref="G164">
    <cfRule type="expression" dxfId="10105" priority="4862">
      <formula>ISEVEN(ROW())</formula>
    </cfRule>
  </conditionalFormatting>
  <conditionalFormatting sqref="G163">
    <cfRule type="expression" dxfId="10104" priority="4863">
      <formula>ISEVEN(ROW())</formula>
    </cfRule>
  </conditionalFormatting>
  <conditionalFormatting sqref="G162">
    <cfRule type="expression" dxfId="10103" priority="4864">
      <formula>ISEVEN(ROW())</formula>
    </cfRule>
  </conditionalFormatting>
  <conditionalFormatting sqref="G162">
    <cfRule type="expression" dxfId="10102" priority="4865">
      <formula>ISEVEN(ROW())</formula>
    </cfRule>
  </conditionalFormatting>
  <conditionalFormatting sqref="G163">
    <cfRule type="expression" dxfId="10101" priority="4866">
      <formula>ISEVEN(ROW())</formula>
    </cfRule>
  </conditionalFormatting>
  <conditionalFormatting sqref="G164">
    <cfRule type="expression" dxfId="10100" priority="4867">
      <formula>ISEVEN(ROW())</formula>
    </cfRule>
  </conditionalFormatting>
  <conditionalFormatting sqref="G164">
    <cfRule type="expression" dxfId="10099" priority="4868">
      <formula>ISEVEN(ROW())</formula>
    </cfRule>
  </conditionalFormatting>
  <conditionalFormatting sqref="G164">
    <cfRule type="expression" dxfId="10098" priority="4869">
      <formula>ISEVEN(ROW())</formula>
    </cfRule>
  </conditionalFormatting>
  <conditionalFormatting sqref="G163">
    <cfRule type="expression" dxfId="10097" priority="4870">
      <formula>ISEVEN(ROW())</formula>
    </cfRule>
  </conditionalFormatting>
  <conditionalFormatting sqref="G163">
    <cfRule type="expression" dxfId="10096" priority="4871">
      <formula>ISEVEN(ROW())</formula>
    </cfRule>
  </conditionalFormatting>
  <conditionalFormatting sqref="G162">
    <cfRule type="expression" dxfId="10095" priority="4872">
      <formula>ISEVEN(ROW())</formula>
    </cfRule>
  </conditionalFormatting>
  <conditionalFormatting sqref="G164">
    <cfRule type="expression" dxfId="10094" priority="4873">
      <formula>ISEVEN(ROW())</formula>
    </cfRule>
  </conditionalFormatting>
  <conditionalFormatting sqref="G166">
    <cfRule type="expression" dxfId="10093" priority="4874">
      <formula>ISEVEN(ROW())</formula>
    </cfRule>
  </conditionalFormatting>
  <conditionalFormatting sqref="G166">
    <cfRule type="expression" dxfId="10092" priority="4875">
      <formula>ISEVEN(ROW())</formula>
    </cfRule>
  </conditionalFormatting>
  <conditionalFormatting sqref="G165">
    <cfRule type="expression" dxfId="10091" priority="4876">
      <formula>ISEVEN(ROW())</formula>
    </cfRule>
  </conditionalFormatting>
  <conditionalFormatting sqref="G167">
    <cfRule type="expression" dxfId="10090" priority="4877">
      <formula>ISEVEN(ROW())</formula>
    </cfRule>
  </conditionalFormatting>
  <conditionalFormatting sqref="G165">
    <cfRule type="expression" dxfId="10089" priority="4878">
      <formula>ISEVEN(ROW())</formula>
    </cfRule>
  </conditionalFormatting>
  <conditionalFormatting sqref="G165">
    <cfRule type="expression" dxfId="10088" priority="4879">
      <formula>ISEVEN(ROW())</formula>
    </cfRule>
  </conditionalFormatting>
  <conditionalFormatting sqref="G166">
    <cfRule type="expression" dxfId="10087" priority="4880">
      <formula>ISEVEN(ROW())</formula>
    </cfRule>
  </conditionalFormatting>
  <conditionalFormatting sqref="G167">
    <cfRule type="expression" dxfId="10086" priority="4881">
      <formula>ISEVEN(ROW())</formula>
    </cfRule>
  </conditionalFormatting>
  <conditionalFormatting sqref="G165">
    <cfRule type="expression" dxfId="10085" priority="4882">
      <formula>ISEVEN(ROW())</formula>
    </cfRule>
  </conditionalFormatting>
  <conditionalFormatting sqref="G167">
    <cfRule type="expression" dxfId="10084" priority="4883">
      <formula>ISEVEN(ROW())</formula>
    </cfRule>
  </conditionalFormatting>
  <conditionalFormatting sqref="G167">
    <cfRule type="expression" dxfId="10083" priority="4884">
      <formula>ISEVEN(ROW())</formula>
    </cfRule>
  </conditionalFormatting>
  <conditionalFormatting sqref="G166">
    <cfRule type="expression" dxfId="10082" priority="4885">
      <formula>ISEVEN(ROW())</formula>
    </cfRule>
  </conditionalFormatting>
  <conditionalFormatting sqref="G166">
    <cfRule type="expression" dxfId="10081" priority="4886">
      <formula>ISEVEN(ROW())</formula>
    </cfRule>
  </conditionalFormatting>
  <conditionalFormatting sqref="G166">
    <cfRule type="expression" dxfId="10080" priority="4887">
      <formula>ISEVEN(ROW())</formula>
    </cfRule>
  </conditionalFormatting>
  <conditionalFormatting sqref="G165">
    <cfRule type="expression" dxfId="10079" priority="4888">
      <formula>ISEVEN(ROW())</formula>
    </cfRule>
  </conditionalFormatting>
  <conditionalFormatting sqref="G167">
    <cfRule type="expression" dxfId="10078" priority="4889">
      <formula>ISEVEN(ROW())</formula>
    </cfRule>
  </conditionalFormatting>
  <conditionalFormatting sqref="G165">
    <cfRule type="expression" dxfId="10077" priority="4890">
      <formula>ISEVEN(ROW())</formula>
    </cfRule>
  </conditionalFormatting>
  <conditionalFormatting sqref="G165">
    <cfRule type="expression" dxfId="10076" priority="4891">
      <formula>ISEVEN(ROW())</formula>
    </cfRule>
  </conditionalFormatting>
  <conditionalFormatting sqref="G166">
    <cfRule type="expression" dxfId="10075" priority="4892">
      <formula>ISEVEN(ROW())</formula>
    </cfRule>
  </conditionalFormatting>
  <conditionalFormatting sqref="G167">
    <cfRule type="expression" dxfId="10074" priority="4893">
      <formula>ISEVEN(ROW())</formula>
    </cfRule>
  </conditionalFormatting>
  <conditionalFormatting sqref="G165">
    <cfRule type="expression" dxfId="10073" priority="4894">
      <formula>ISEVEN(ROW())</formula>
    </cfRule>
  </conditionalFormatting>
  <conditionalFormatting sqref="G167">
    <cfRule type="expression" dxfId="10072" priority="4895">
      <formula>ISEVEN(ROW())</formula>
    </cfRule>
  </conditionalFormatting>
  <conditionalFormatting sqref="G167">
    <cfRule type="expression" dxfId="10071" priority="4896">
      <formula>ISEVEN(ROW())</formula>
    </cfRule>
  </conditionalFormatting>
  <conditionalFormatting sqref="G166">
    <cfRule type="expression" dxfId="10070" priority="4897">
      <formula>ISEVEN(ROW())</formula>
    </cfRule>
  </conditionalFormatting>
  <conditionalFormatting sqref="G166">
    <cfRule type="expression" dxfId="10069" priority="4898">
      <formula>ISEVEN(ROW())</formula>
    </cfRule>
  </conditionalFormatting>
  <conditionalFormatting sqref="G166">
    <cfRule type="expression" dxfId="10068" priority="4899">
      <formula>ISEVEN(ROW())</formula>
    </cfRule>
  </conditionalFormatting>
  <conditionalFormatting sqref="G165">
    <cfRule type="expression" dxfId="10067" priority="4900">
      <formula>ISEVEN(ROW())</formula>
    </cfRule>
  </conditionalFormatting>
  <conditionalFormatting sqref="G167">
    <cfRule type="expression" dxfId="10066" priority="4901">
      <formula>ISEVEN(ROW())</formula>
    </cfRule>
  </conditionalFormatting>
  <conditionalFormatting sqref="G165">
    <cfRule type="expression" dxfId="10065" priority="4902">
      <formula>ISEVEN(ROW())</formula>
    </cfRule>
  </conditionalFormatting>
  <conditionalFormatting sqref="G165">
    <cfRule type="expression" dxfId="10064" priority="4903">
      <formula>ISEVEN(ROW())</formula>
    </cfRule>
  </conditionalFormatting>
  <conditionalFormatting sqref="G166">
    <cfRule type="expression" dxfId="10063" priority="4904">
      <formula>ISEVEN(ROW())</formula>
    </cfRule>
  </conditionalFormatting>
  <conditionalFormatting sqref="G167">
    <cfRule type="expression" dxfId="10062" priority="4905">
      <formula>ISEVEN(ROW())</formula>
    </cfRule>
  </conditionalFormatting>
  <conditionalFormatting sqref="G166">
    <cfRule type="expression" dxfId="10061" priority="4906">
      <formula>ISEVEN(ROW())</formula>
    </cfRule>
  </conditionalFormatting>
  <conditionalFormatting sqref="G166">
    <cfRule type="expression" dxfId="10060" priority="4907">
      <formula>ISEVEN(ROW())</formula>
    </cfRule>
  </conditionalFormatting>
  <conditionalFormatting sqref="G165">
    <cfRule type="expression" dxfId="10059" priority="4908">
      <formula>ISEVEN(ROW())</formula>
    </cfRule>
  </conditionalFormatting>
  <conditionalFormatting sqref="G167">
    <cfRule type="expression" dxfId="10058" priority="4909">
      <formula>ISEVEN(ROW())</formula>
    </cfRule>
  </conditionalFormatting>
  <conditionalFormatting sqref="G165">
    <cfRule type="expression" dxfId="10057" priority="4910">
      <formula>ISEVEN(ROW())</formula>
    </cfRule>
  </conditionalFormatting>
  <conditionalFormatting sqref="G165">
    <cfRule type="expression" dxfId="10056" priority="4911">
      <formula>ISEVEN(ROW())</formula>
    </cfRule>
  </conditionalFormatting>
  <conditionalFormatting sqref="G166">
    <cfRule type="expression" dxfId="10055" priority="4912">
      <formula>ISEVEN(ROW())</formula>
    </cfRule>
  </conditionalFormatting>
  <conditionalFormatting sqref="G167">
    <cfRule type="expression" dxfId="10054" priority="4913">
      <formula>ISEVEN(ROW())</formula>
    </cfRule>
  </conditionalFormatting>
  <conditionalFormatting sqref="G165">
    <cfRule type="expression" dxfId="10053" priority="4914">
      <formula>ISEVEN(ROW())</formula>
    </cfRule>
  </conditionalFormatting>
  <conditionalFormatting sqref="G167">
    <cfRule type="expression" dxfId="10052" priority="4915">
      <formula>ISEVEN(ROW())</formula>
    </cfRule>
  </conditionalFormatting>
  <conditionalFormatting sqref="G167">
    <cfRule type="expression" dxfId="10051" priority="4916">
      <formula>ISEVEN(ROW())</formula>
    </cfRule>
  </conditionalFormatting>
  <conditionalFormatting sqref="G166">
    <cfRule type="expression" dxfId="10050" priority="4917">
      <formula>ISEVEN(ROW())</formula>
    </cfRule>
  </conditionalFormatting>
  <conditionalFormatting sqref="G166">
    <cfRule type="expression" dxfId="10049" priority="4918">
      <formula>ISEVEN(ROW())</formula>
    </cfRule>
  </conditionalFormatting>
  <conditionalFormatting sqref="G166">
    <cfRule type="expression" dxfId="10048" priority="4919">
      <formula>ISEVEN(ROW())</formula>
    </cfRule>
  </conditionalFormatting>
  <conditionalFormatting sqref="G165">
    <cfRule type="expression" dxfId="10047" priority="4920">
      <formula>ISEVEN(ROW())</formula>
    </cfRule>
  </conditionalFormatting>
  <conditionalFormatting sqref="G167">
    <cfRule type="expression" dxfId="10046" priority="4921">
      <formula>ISEVEN(ROW())</formula>
    </cfRule>
  </conditionalFormatting>
  <conditionalFormatting sqref="G165">
    <cfRule type="expression" dxfId="10045" priority="4922">
      <formula>ISEVEN(ROW())</formula>
    </cfRule>
  </conditionalFormatting>
  <conditionalFormatting sqref="G165">
    <cfRule type="expression" dxfId="10044" priority="4923">
      <formula>ISEVEN(ROW())</formula>
    </cfRule>
  </conditionalFormatting>
  <conditionalFormatting sqref="G166">
    <cfRule type="expression" dxfId="10043" priority="4924">
      <formula>ISEVEN(ROW())</formula>
    </cfRule>
  </conditionalFormatting>
  <conditionalFormatting sqref="G167">
    <cfRule type="expression" dxfId="10042" priority="4925">
      <formula>ISEVEN(ROW())</formula>
    </cfRule>
  </conditionalFormatting>
  <conditionalFormatting sqref="G165">
    <cfRule type="expression" dxfId="10041" priority="4926">
      <formula>ISEVEN(ROW())</formula>
    </cfRule>
  </conditionalFormatting>
  <conditionalFormatting sqref="G167">
    <cfRule type="expression" dxfId="10040" priority="4927">
      <formula>ISEVEN(ROW())</formula>
    </cfRule>
  </conditionalFormatting>
  <conditionalFormatting sqref="G167">
    <cfRule type="expression" dxfId="10039" priority="4928">
      <formula>ISEVEN(ROW())</formula>
    </cfRule>
  </conditionalFormatting>
  <conditionalFormatting sqref="G166">
    <cfRule type="expression" dxfId="10038" priority="4929">
      <formula>ISEVEN(ROW())</formula>
    </cfRule>
  </conditionalFormatting>
  <conditionalFormatting sqref="G166">
    <cfRule type="expression" dxfId="10037" priority="4930">
      <formula>ISEVEN(ROW())</formula>
    </cfRule>
  </conditionalFormatting>
  <conditionalFormatting sqref="G166">
    <cfRule type="expression" dxfId="10036" priority="4931">
      <formula>ISEVEN(ROW())</formula>
    </cfRule>
  </conditionalFormatting>
  <conditionalFormatting sqref="G165">
    <cfRule type="expression" dxfId="10035" priority="4932">
      <formula>ISEVEN(ROW())</formula>
    </cfRule>
  </conditionalFormatting>
  <conditionalFormatting sqref="G167">
    <cfRule type="expression" dxfId="10034" priority="4933">
      <formula>ISEVEN(ROW())</formula>
    </cfRule>
  </conditionalFormatting>
  <conditionalFormatting sqref="G165">
    <cfRule type="expression" dxfId="10033" priority="4934">
      <formula>ISEVEN(ROW())</formula>
    </cfRule>
  </conditionalFormatting>
  <conditionalFormatting sqref="G165">
    <cfRule type="expression" dxfId="10032" priority="4935">
      <formula>ISEVEN(ROW())</formula>
    </cfRule>
  </conditionalFormatting>
  <conditionalFormatting sqref="G166">
    <cfRule type="expression" dxfId="10031" priority="4936">
      <formula>ISEVEN(ROW())</formula>
    </cfRule>
  </conditionalFormatting>
  <conditionalFormatting sqref="G167">
    <cfRule type="expression" dxfId="10030" priority="4937">
      <formula>ISEVEN(ROW())</formula>
    </cfRule>
  </conditionalFormatting>
  <conditionalFormatting sqref="G166">
    <cfRule type="expression" dxfId="10029" priority="4938">
      <formula>ISEVEN(ROW())</formula>
    </cfRule>
  </conditionalFormatting>
  <conditionalFormatting sqref="G166">
    <cfRule type="expression" dxfId="10028" priority="4939">
      <formula>ISEVEN(ROW())</formula>
    </cfRule>
  </conditionalFormatting>
  <conditionalFormatting sqref="G165">
    <cfRule type="expression" dxfId="10027" priority="4940">
      <formula>ISEVEN(ROW())</formula>
    </cfRule>
  </conditionalFormatting>
  <conditionalFormatting sqref="G167">
    <cfRule type="expression" dxfId="10026" priority="4941">
      <formula>ISEVEN(ROW())</formula>
    </cfRule>
  </conditionalFormatting>
  <conditionalFormatting sqref="G165">
    <cfRule type="expression" dxfId="10025" priority="4942">
      <formula>ISEVEN(ROW())</formula>
    </cfRule>
  </conditionalFormatting>
  <conditionalFormatting sqref="G165">
    <cfRule type="expression" dxfId="10024" priority="4943">
      <formula>ISEVEN(ROW())</formula>
    </cfRule>
  </conditionalFormatting>
  <conditionalFormatting sqref="G165">
    <cfRule type="expression" dxfId="10023" priority="4944">
      <formula>ISEVEN(ROW())</formula>
    </cfRule>
  </conditionalFormatting>
  <conditionalFormatting sqref="G167">
    <cfRule type="expression" dxfId="10022" priority="4945">
      <formula>ISEVEN(ROW())</formula>
    </cfRule>
  </conditionalFormatting>
  <conditionalFormatting sqref="G167">
    <cfRule type="expression" dxfId="10021" priority="4946">
      <formula>ISEVEN(ROW())</formula>
    </cfRule>
  </conditionalFormatting>
  <conditionalFormatting sqref="G166">
    <cfRule type="expression" dxfId="10020" priority="4947">
      <formula>ISEVEN(ROW())</formula>
    </cfRule>
  </conditionalFormatting>
  <conditionalFormatting sqref="G165">
    <cfRule type="expression" dxfId="10019" priority="4948">
      <formula>ISEVEN(ROW())</formula>
    </cfRule>
  </conditionalFormatting>
  <conditionalFormatting sqref="G165">
    <cfRule type="expression" dxfId="10018" priority="4949">
      <formula>ISEVEN(ROW())</formula>
    </cfRule>
  </conditionalFormatting>
  <conditionalFormatting sqref="G166">
    <cfRule type="expression" dxfId="10017" priority="4950">
      <formula>ISEVEN(ROW())</formula>
    </cfRule>
  </conditionalFormatting>
  <conditionalFormatting sqref="G167">
    <cfRule type="expression" dxfId="10016" priority="4951">
      <formula>ISEVEN(ROW())</formula>
    </cfRule>
  </conditionalFormatting>
  <conditionalFormatting sqref="G167">
    <cfRule type="expression" dxfId="10015" priority="4952">
      <formula>ISEVEN(ROW())</formula>
    </cfRule>
  </conditionalFormatting>
  <conditionalFormatting sqref="G167">
    <cfRule type="expression" dxfId="10014" priority="4953">
      <formula>ISEVEN(ROW())</formula>
    </cfRule>
  </conditionalFormatting>
  <conditionalFormatting sqref="G166">
    <cfRule type="expression" dxfId="10013" priority="4954">
      <formula>ISEVEN(ROW())</formula>
    </cfRule>
  </conditionalFormatting>
  <conditionalFormatting sqref="G166">
    <cfRule type="expression" dxfId="10012" priority="4955">
      <formula>ISEVEN(ROW())</formula>
    </cfRule>
  </conditionalFormatting>
  <conditionalFormatting sqref="G165">
    <cfRule type="expression" dxfId="10011" priority="4956">
      <formula>ISEVEN(ROW())</formula>
    </cfRule>
  </conditionalFormatting>
  <conditionalFormatting sqref="G167">
    <cfRule type="expression" dxfId="10010" priority="4957">
      <formula>ISEVEN(ROW())</formula>
    </cfRule>
  </conditionalFormatting>
  <conditionalFormatting sqref="G169">
    <cfRule type="expression" dxfId="10009" priority="4958">
      <formula>ISEVEN(ROW())</formula>
    </cfRule>
  </conditionalFormatting>
  <conditionalFormatting sqref="G169">
    <cfRule type="expression" dxfId="10008" priority="4959">
      <formula>ISEVEN(ROW())</formula>
    </cfRule>
  </conditionalFormatting>
  <conditionalFormatting sqref="G168">
    <cfRule type="expression" dxfId="10007" priority="4960">
      <formula>ISEVEN(ROW())</formula>
    </cfRule>
  </conditionalFormatting>
  <conditionalFormatting sqref="G170">
    <cfRule type="expression" dxfId="10006" priority="4961">
      <formula>ISEVEN(ROW())</formula>
    </cfRule>
  </conditionalFormatting>
  <conditionalFormatting sqref="G168">
    <cfRule type="expression" dxfId="10005" priority="4962">
      <formula>ISEVEN(ROW())</formula>
    </cfRule>
  </conditionalFormatting>
  <conditionalFormatting sqref="G168">
    <cfRule type="expression" dxfId="10004" priority="4963">
      <formula>ISEVEN(ROW())</formula>
    </cfRule>
  </conditionalFormatting>
  <conditionalFormatting sqref="G169">
    <cfRule type="expression" dxfId="10003" priority="4964">
      <formula>ISEVEN(ROW())</formula>
    </cfRule>
  </conditionalFormatting>
  <conditionalFormatting sqref="G170">
    <cfRule type="expression" dxfId="10002" priority="4965">
      <formula>ISEVEN(ROW())</formula>
    </cfRule>
  </conditionalFormatting>
  <conditionalFormatting sqref="G168">
    <cfRule type="expression" dxfId="10001" priority="4966">
      <formula>ISEVEN(ROW())</formula>
    </cfRule>
  </conditionalFormatting>
  <conditionalFormatting sqref="G170">
    <cfRule type="expression" dxfId="10000" priority="4967">
      <formula>ISEVEN(ROW())</formula>
    </cfRule>
  </conditionalFormatting>
  <conditionalFormatting sqref="G170">
    <cfRule type="expression" dxfId="9999" priority="4968">
      <formula>ISEVEN(ROW())</formula>
    </cfRule>
  </conditionalFormatting>
  <conditionalFormatting sqref="G169">
    <cfRule type="expression" dxfId="9998" priority="4969">
      <formula>ISEVEN(ROW())</formula>
    </cfRule>
  </conditionalFormatting>
  <conditionalFormatting sqref="G169">
    <cfRule type="expression" dxfId="9997" priority="4970">
      <formula>ISEVEN(ROW())</formula>
    </cfRule>
  </conditionalFormatting>
  <conditionalFormatting sqref="G169">
    <cfRule type="expression" dxfId="9996" priority="4971">
      <formula>ISEVEN(ROW())</formula>
    </cfRule>
  </conditionalFormatting>
  <conditionalFormatting sqref="G168">
    <cfRule type="expression" dxfId="9995" priority="4972">
      <formula>ISEVEN(ROW())</formula>
    </cfRule>
  </conditionalFormatting>
  <conditionalFormatting sqref="G170">
    <cfRule type="expression" dxfId="9994" priority="4973">
      <formula>ISEVEN(ROW())</formula>
    </cfRule>
  </conditionalFormatting>
  <conditionalFormatting sqref="G168">
    <cfRule type="expression" dxfId="9993" priority="4974">
      <formula>ISEVEN(ROW())</formula>
    </cfRule>
  </conditionalFormatting>
  <conditionalFormatting sqref="G168">
    <cfRule type="expression" dxfId="9992" priority="4975">
      <formula>ISEVEN(ROW())</formula>
    </cfRule>
  </conditionalFormatting>
  <conditionalFormatting sqref="G169">
    <cfRule type="expression" dxfId="9991" priority="4976">
      <formula>ISEVEN(ROW())</formula>
    </cfRule>
  </conditionalFormatting>
  <conditionalFormatting sqref="G170">
    <cfRule type="expression" dxfId="9990" priority="4977">
      <formula>ISEVEN(ROW())</formula>
    </cfRule>
  </conditionalFormatting>
  <conditionalFormatting sqref="G168">
    <cfRule type="expression" dxfId="9989" priority="4978">
      <formula>ISEVEN(ROW())</formula>
    </cfRule>
  </conditionalFormatting>
  <conditionalFormatting sqref="G170">
    <cfRule type="expression" dxfId="9988" priority="4979">
      <formula>ISEVEN(ROW())</formula>
    </cfRule>
  </conditionalFormatting>
  <conditionalFormatting sqref="G170">
    <cfRule type="expression" dxfId="9987" priority="4980">
      <formula>ISEVEN(ROW())</formula>
    </cfRule>
  </conditionalFormatting>
  <conditionalFormatting sqref="G169">
    <cfRule type="expression" dxfId="9986" priority="4981">
      <formula>ISEVEN(ROW())</formula>
    </cfRule>
  </conditionalFormatting>
  <conditionalFormatting sqref="G169">
    <cfRule type="expression" dxfId="9985" priority="4982">
      <formula>ISEVEN(ROW())</formula>
    </cfRule>
  </conditionalFormatting>
  <conditionalFormatting sqref="G169">
    <cfRule type="expression" dxfId="9984" priority="4983">
      <formula>ISEVEN(ROW())</formula>
    </cfRule>
  </conditionalFormatting>
  <conditionalFormatting sqref="G168">
    <cfRule type="expression" dxfId="9983" priority="4984">
      <formula>ISEVEN(ROW())</formula>
    </cfRule>
  </conditionalFormatting>
  <conditionalFormatting sqref="G170">
    <cfRule type="expression" dxfId="9982" priority="4985">
      <formula>ISEVEN(ROW())</formula>
    </cfRule>
  </conditionalFormatting>
  <conditionalFormatting sqref="G168">
    <cfRule type="expression" dxfId="9981" priority="4986">
      <formula>ISEVEN(ROW())</formula>
    </cfRule>
  </conditionalFormatting>
  <conditionalFormatting sqref="G168">
    <cfRule type="expression" dxfId="9980" priority="4987">
      <formula>ISEVEN(ROW())</formula>
    </cfRule>
  </conditionalFormatting>
  <conditionalFormatting sqref="G169">
    <cfRule type="expression" dxfId="9979" priority="4988">
      <formula>ISEVEN(ROW())</formula>
    </cfRule>
  </conditionalFormatting>
  <conditionalFormatting sqref="G170">
    <cfRule type="expression" dxfId="9978" priority="4989">
      <formula>ISEVEN(ROW())</formula>
    </cfRule>
  </conditionalFormatting>
  <conditionalFormatting sqref="G169">
    <cfRule type="expression" dxfId="9977" priority="4990">
      <formula>ISEVEN(ROW())</formula>
    </cfRule>
  </conditionalFormatting>
  <conditionalFormatting sqref="G169">
    <cfRule type="expression" dxfId="9976" priority="4991">
      <formula>ISEVEN(ROW())</formula>
    </cfRule>
  </conditionalFormatting>
  <conditionalFormatting sqref="G168">
    <cfRule type="expression" dxfId="9975" priority="4992">
      <formula>ISEVEN(ROW())</formula>
    </cfRule>
  </conditionalFormatting>
  <conditionalFormatting sqref="G170">
    <cfRule type="expression" dxfId="9974" priority="4993">
      <formula>ISEVEN(ROW())</formula>
    </cfRule>
  </conditionalFormatting>
  <conditionalFormatting sqref="G168">
    <cfRule type="expression" dxfId="9973" priority="4994">
      <formula>ISEVEN(ROW())</formula>
    </cfRule>
  </conditionalFormatting>
  <conditionalFormatting sqref="G168">
    <cfRule type="expression" dxfId="9972" priority="4995">
      <formula>ISEVEN(ROW())</formula>
    </cfRule>
  </conditionalFormatting>
  <conditionalFormatting sqref="G169">
    <cfRule type="expression" dxfId="9971" priority="4996">
      <formula>ISEVEN(ROW())</formula>
    </cfRule>
  </conditionalFormatting>
  <conditionalFormatting sqref="G170">
    <cfRule type="expression" dxfId="9970" priority="4997">
      <formula>ISEVEN(ROW())</formula>
    </cfRule>
  </conditionalFormatting>
  <conditionalFormatting sqref="G168">
    <cfRule type="expression" dxfId="9969" priority="4998">
      <formula>ISEVEN(ROW())</formula>
    </cfRule>
  </conditionalFormatting>
  <conditionalFormatting sqref="G170">
    <cfRule type="expression" dxfId="9968" priority="4999">
      <formula>ISEVEN(ROW())</formula>
    </cfRule>
  </conditionalFormatting>
  <conditionalFormatting sqref="G170">
    <cfRule type="expression" dxfId="9967" priority="5000">
      <formula>ISEVEN(ROW())</formula>
    </cfRule>
  </conditionalFormatting>
  <conditionalFormatting sqref="G169">
    <cfRule type="expression" dxfId="9966" priority="5001">
      <formula>ISEVEN(ROW())</formula>
    </cfRule>
  </conditionalFormatting>
  <conditionalFormatting sqref="G169">
    <cfRule type="expression" dxfId="9965" priority="5002">
      <formula>ISEVEN(ROW())</formula>
    </cfRule>
  </conditionalFormatting>
  <conditionalFormatting sqref="G169">
    <cfRule type="expression" dxfId="9964" priority="5003">
      <formula>ISEVEN(ROW())</formula>
    </cfRule>
  </conditionalFormatting>
  <conditionalFormatting sqref="G168">
    <cfRule type="expression" dxfId="9963" priority="5004">
      <formula>ISEVEN(ROW())</formula>
    </cfRule>
  </conditionalFormatting>
  <conditionalFormatting sqref="G170">
    <cfRule type="expression" dxfId="9962" priority="5005">
      <formula>ISEVEN(ROW())</formula>
    </cfRule>
  </conditionalFormatting>
  <conditionalFormatting sqref="G168">
    <cfRule type="expression" dxfId="9961" priority="5006">
      <formula>ISEVEN(ROW())</formula>
    </cfRule>
  </conditionalFormatting>
  <conditionalFormatting sqref="G168">
    <cfRule type="expression" dxfId="9960" priority="5007">
      <formula>ISEVEN(ROW())</formula>
    </cfRule>
  </conditionalFormatting>
  <conditionalFormatting sqref="G169">
    <cfRule type="expression" dxfId="9959" priority="5008">
      <formula>ISEVEN(ROW())</formula>
    </cfRule>
  </conditionalFormatting>
  <conditionalFormatting sqref="G170">
    <cfRule type="expression" dxfId="9958" priority="5009">
      <formula>ISEVEN(ROW())</formula>
    </cfRule>
  </conditionalFormatting>
  <conditionalFormatting sqref="G168">
    <cfRule type="expression" dxfId="9957" priority="5010">
      <formula>ISEVEN(ROW())</formula>
    </cfRule>
  </conditionalFormatting>
  <conditionalFormatting sqref="G170">
    <cfRule type="expression" dxfId="9956" priority="5011">
      <formula>ISEVEN(ROW())</formula>
    </cfRule>
  </conditionalFormatting>
  <conditionalFormatting sqref="G170">
    <cfRule type="expression" dxfId="9955" priority="5012">
      <formula>ISEVEN(ROW())</formula>
    </cfRule>
  </conditionalFormatting>
  <conditionalFormatting sqref="G169">
    <cfRule type="expression" dxfId="9954" priority="5013">
      <formula>ISEVEN(ROW())</formula>
    </cfRule>
  </conditionalFormatting>
  <conditionalFormatting sqref="G169">
    <cfRule type="expression" dxfId="9953" priority="5014">
      <formula>ISEVEN(ROW())</formula>
    </cfRule>
  </conditionalFormatting>
  <conditionalFormatting sqref="G169">
    <cfRule type="expression" dxfId="9952" priority="5015">
      <formula>ISEVEN(ROW())</formula>
    </cfRule>
  </conditionalFormatting>
  <conditionalFormatting sqref="G168">
    <cfRule type="expression" dxfId="9951" priority="5016">
      <formula>ISEVEN(ROW())</formula>
    </cfRule>
  </conditionalFormatting>
  <conditionalFormatting sqref="G170">
    <cfRule type="expression" dxfId="9950" priority="5017">
      <formula>ISEVEN(ROW())</formula>
    </cfRule>
  </conditionalFormatting>
  <conditionalFormatting sqref="G168">
    <cfRule type="expression" dxfId="9949" priority="5018">
      <formula>ISEVEN(ROW())</formula>
    </cfRule>
  </conditionalFormatting>
  <conditionalFormatting sqref="G168">
    <cfRule type="expression" dxfId="9948" priority="5019">
      <formula>ISEVEN(ROW())</formula>
    </cfRule>
  </conditionalFormatting>
  <conditionalFormatting sqref="G169">
    <cfRule type="expression" dxfId="9947" priority="5020">
      <formula>ISEVEN(ROW())</formula>
    </cfRule>
  </conditionalFormatting>
  <conditionalFormatting sqref="G170">
    <cfRule type="expression" dxfId="9946" priority="5021">
      <formula>ISEVEN(ROW())</formula>
    </cfRule>
  </conditionalFormatting>
  <conditionalFormatting sqref="G169">
    <cfRule type="expression" dxfId="9945" priority="5022">
      <formula>ISEVEN(ROW())</formula>
    </cfRule>
  </conditionalFormatting>
  <conditionalFormatting sqref="G169">
    <cfRule type="expression" dxfId="9944" priority="5023">
      <formula>ISEVEN(ROW())</formula>
    </cfRule>
  </conditionalFormatting>
  <conditionalFormatting sqref="G168">
    <cfRule type="expression" dxfId="9943" priority="5024">
      <formula>ISEVEN(ROW())</formula>
    </cfRule>
  </conditionalFormatting>
  <conditionalFormatting sqref="G170">
    <cfRule type="expression" dxfId="9942" priority="5025">
      <formula>ISEVEN(ROW())</formula>
    </cfRule>
  </conditionalFormatting>
  <conditionalFormatting sqref="G168">
    <cfRule type="expression" dxfId="9941" priority="5026">
      <formula>ISEVEN(ROW())</formula>
    </cfRule>
  </conditionalFormatting>
  <conditionalFormatting sqref="G168">
    <cfRule type="expression" dxfId="9940" priority="5027">
      <formula>ISEVEN(ROW())</formula>
    </cfRule>
  </conditionalFormatting>
  <conditionalFormatting sqref="G168">
    <cfRule type="expression" dxfId="9939" priority="5028">
      <formula>ISEVEN(ROW())</formula>
    </cfRule>
  </conditionalFormatting>
  <conditionalFormatting sqref="G170">
    <cfRule type="expression" dxfId="9938" priority="5029">
      <formula>ISEVEN(ROW())</formula>
    </cfRule>
  </conditionalFormatting>
  <conditionalFormatting sqref="G170">
    <cfRule type="expression" dxfId="9937" priority="5030">
      <formula>ISEVEN(ROW())</formula>
    </cfRule>
  </conditionalFormatting>
  <conditionalFormatting sqref="G169">
    <cfRule type="expression" dxfId="9936" priority="5031">
      <formula>ISEVEN(ROW())</formula>
    </cfRule>
  </conditionalFormatting>
  <conditionalFormatting sqref="G168">
    <cfRule type="expression" dxfId="9935" priority="5032">
      <formula>ISEVEN(ROW())</formula>
    </cfRule>
  </conditionalFormatting>
  <conditionalFormatting sqref="G168">
    <cfRule type="expression" dxfId="9934" priority="5033">
      <formula>ISEVEN(ROW())</formula>
    </cfRule>
  </conditionalFormatting>
  <conditionalFormatting sqref="G169">
    <cfRule type="expression" dxfId="9933" priority="5034">
      <formula>ISEVEN(ROW())</formula>
    </cfRule>
  </conditionalFormatting>
  <conditionalFormatting sqref="G170">
    <cfRule type="expression" dxfId="9932" priority="5035">
      <formula>ISEVEN(ROW())</formula>
    </cfRule>
  </conditionalFormatting>
  <conditionalFormatting sqref="G170">
    <cfRule type="expression" dxfId="9931" priority="5036">
      <formula>ISEVEN(ROW())</formula>
    </cfRule>
  </conditionalFormatting>
  <conditionalFormatting sqref="G170">
    <cfRule type="expression" dxfId="9930" priority="5037">
      <formula>ISEVEN(ROW())</formula>
    </cfRule>
  </conditionalFormatting>
  <conditionalFormatting sqref="G169">
    <cfRule type="expression" dxfId="9929" priority="5038">
      <formula>ISEVEN(ROW())</formula>
    </cfRule>
  </conditionalFormatting>
  <conditionalFormatting sqref="G169">
    <cfRule type="expression" dxfId="9928" priority="5039">
      <formula>ISEVEN(ROW())</formula>
    </cfRule>
  </conditionalFormatting>
  <conditionalFormatting sqref="G168">
    <cfRule type="expression" dxfId="9927" priority="5040">
      <formula>ISEVEN(ROW())</formula>
    </cfRule>
  </conditionalFormatting>
  <conditionalFormatting sqref="G170">
    <cfRule type="expression" dxfId="9926" priority="5041">
      <formula>ISEVEN(ROW())</formula>
    </cfRule>
  </conditionalFormatting>
  <conditionalFormatting sqref="G172">
    <cfRule type="expression" dxfId="9925" priority="5042">
      <formula>ISEVEN(ROW())</formula>
    </cfRule>
  </conditionalFormatting>
  <conditionalFormatting sqref="G172">
    <cfRule type="expression" dxfId="9924" priority="5043">
      <formula>ISEVEN(ROW())</formula>
    </cfRule>
  </conditionalFormatting>
  <conditionalFormatting sqref="G171">
    <cfRule type="expression" dxfId="9923" priority="5044">
      <formula>ISEVEN(ROW())</formula>
    </cfRule>
  </conditionalFormatting>
  <conditionalFormatting sqref="G171">
    <cfRule type="expression" dxfId="9922" priority="5045">
      <formula>ISEVEN(ROW())</formula>
    </cfRule>
  </conditionalFormatting>
  <conditionalFormatting sqref="G171">
    <cfRule type="expression" dxfId="9921" priority="5046">
      <formula>ISEVEN(ROW())</formula>
    </cfRule>
  </conditionalFormatting>
  <conditionalFormatting sqref="G172">
    <cfRule type="expression" dxfId="9920" priority="5047">
      <formula>ISEVEN(ROW())</formula>
    </cfRule>
  </conditionalFormatting>
  <conditionalFormatting sqref="G171">
    <cfRule type="expression" dxfId="9919" priority="5048">
      <formula>ISEVEN(ROW())</formula>
    </cfRule>
  </conditionalFormatting>
  <conditionalFormatting sqref="G172">
    <cfRule type="expression" dxfId="9918" priority="5049">
      <formula>ISEVEN(ROW())</formula>
    </cfRule>
  </conditionalFormatting>
  <conditionalFormatting sqref="G172">
    <cfRule type="expression" dxfId="9917" priority="5050">
      <formula>ISEVEN(ROW())</formula>
    </cfRule>
  </conditionalFormatting>
  <conditionalFormatting sqref="G172">
    <cfRule type="expression" dxfId="9916" priority="5051">
      <formula>ISEVEN(ROW())</formula>
    </cfRule>
  </conditionalFormatting>
  <conditionalFormatting sqref="G171">
    <cfRule type="expression" dxfId="9915" priority="5052">
      <formula>ISEVEN(ROW())</formula>
    </cfRule>
  </conditionalFormatting>
  <conditionalFormatting sqref="G171">
    <cfRule type="expression" dxfId="9914" priority="5053">
      <formula>ISEVEN(ROW())</formula>
    </cfRule>
  </conditionalFormatting>
  <conditionalFormatting sqref="G171">
    <cfRule type="expression" dxfId="9913" priority="5054">
      <formula>ISEVEN(ROW())</formula>
    </cfRule>
  </conditionalFormatting>
  <conditionalFormatting sqref="G172">
    <cfRule type="expression" dxfId="9912" priority="5055">
      <formula>ISEVEN(ROW())</formula>
    </cfRule>
  </conditionalFormatting>
  <conditionalFormatting sqref="G171">
    <cfRule type="expression" dxfId="9911" priority="5056">
      <formula>ISEVEN(ROW())</formula>
    </cfRule>
  </conditionalFormatting>
  <conditionalFormatting sqref="G172">
    <cfRule type="expression" dxfId="9910" priority="5057">
      <formula>ISEVEN(ROW())</formula>
    </cfRule>
  </conditionalFormatting>
  <conditionalFormatting sqref="G172">
    <cfRule type="expression" dxfId="9909" priority="5058">
      <formula>ISEVEN(ROW())</formula>
    </cfRule>
  </conditionalFormatting>
  <conditionalFormatting sqref="G172">
    <cfRule type="expression" dxfId="9908" priority="5059">
      <formula>ISEVEN(ROW())</formula>
    </cfRule>
  </conditionalFormatting>
  <conditionalFormatting sqref="G171">
    <cfRule type="expression" dxfId="9907" priority="5060">
      <formula>ISEVEN(ROW())</formula>
    </cfRule>
  </conditionalFormatting>
  <conditionalFormatting sqref="G171">
    <cfRule type="expression" dxfId="9906" priority="5061">
      <formula>ISEVEN(ROW())</formula>
    </cfRule>
  </conditionalFormatting>
  <conditionalFormatting sqref="G171">
    <cfRule type="expression" dxfId="9905" priority="5062">
      <formula>ISEVEN(ROW())</formula>
    </cfRule>
  </conditionalFormatting>
  <conditionalFormatting sqref="G172">
    <cfRule type="expression" dxfId="9904" priority="5063">
      <formula>ISEVEN(ROW())</formula>
    </cfRule>
  </conditionalFormatting>
  <conditionalFormatting sqref="G172">
    <cfRule type="expression" dxfId="9903" priority="5064">
      <formula>ISEVEN(ROW())</formula>
    </cfRule>
  </conditionalFormatting>
  <conditionalFormatting sqref="G172">
    <cfRule type="expression" dxfId="9902" priority="5065">
      <formula>ISEVEN(ROW())</formula>
    </cfRule>
  </conditionalFormatting>
  <conditionalFormatting sqref="G171">
    <cfRule type="expression" dxfId="9901" priority="5066">
      <formula>ISEVEN(ROW())</formula>
    </cfRule>
  </conditionalFormatting>
  <conditionalFormatting sqref="G171">
    <cfRule type="expression" dxfId="9900" priority="5067">
      <formula>ISEVEN(ROW())</formula>
    </cfRule>
  </conditionalFormatting>
  <conditionalFormatting sqref="G171">
    <cfRule type="expression" dxfId="9899" priority="5068">
      <formula>ISEVEN(ROW())</formula>
    </cfRule>
  </conditionalFormatting>
  <conditionalFormatting sqref="G172">
    <cfRule type="expression" dxfId="9898" priority="5069">
      <formula>ISEVEN(ROW())</formula>
    </cfRule>
  </conditionalFormatting>
  <conditionalFormatting sqref="G171">
    <cfRule type="expression" dxfId="9897" priority="5070">
      <formula>ISEVEN(ROW())</formula>
    </cfRule>
  </conditionalFormatting>
  <conditionalFormatting sqref="G172">
    <cfRule type="expression" dxfId="9896" priority="5071">
      <formula>ISEVEN(ROW())</formula>
    </cfRule>
  </conditionalFormatting>
  <conditionalFormatting sqref="G172">
    <cfRule type="expression" dxfId="9895" priority="5072">
      <formula>ISEVEN(ROW())</formula>
    </cfRule>
  </conditionalFormatting>
  <conditionalFormatting sqref="G172">
    <cfRule type="expression" dxfId="9894" priority="5073">
      <formula>ISEVEN(ROW())</formula>
    </cfRule>
  </conditionalFormatting>
  <conditionalFormatting sqref="G171">
    <cfRule type="expression" dxfId="9893" priority="5074">
      <formula>ISEVEN(ROW())</formula>
    </cfRule>
  </conditionalFormatting>
  <conditionalFormatting sqref="G171">
    <cfRule type="expression" dxfId="9892" priority="5075">
      <formula>ISEVEN(ROW())</formula>
    </cfRule>
  </conditionalFormatting>
  <conditionalFormatting sqref="G171">
    <cfRule type="expression" dxfId="9891" priority="5076">
      <formula>ISEVEN(ROW())</formula>
    </cfRule>
  </conditionalFormatting>
  <conditionalFormatting sqref="G172">
    <cfRule type="expression" dxfId="9890" priority="5077">
      <formula>ISEVEN(ROW())</formula>
    </cfRule>
  </conditionalFormatting>
  <conditionalFormatting sqref="G171">
    <cfRule type="expression" dxfId="9889" priority="5078">
      <formula>ISEVEN(ROW())</formula>
    </cfRule>
  </conditionalFormatting>
  <conditionalFormatting sqref="G172">
    <cfRule type="expression" dxfId="9888" priority="5079">
      <formula>ISEVEN(ROW())</formula>
    </cfRule>
  </conditionalFormatting>
  <conditionalFormatting sqref="G172">
    <cfRule type="expression" dxfId="9887" priority="5080">
      <formula>ISEVEN(ROW())</formula>
    </cfRule>
  </conditionalFormatting>
  <conditionalFormatting sqref="G172">
    <cfRule type="expression" dxfId="9886" priority="5081">
      <formula>ISEVEN(ROW())</formula>
    </cfRule>
  </conditionalFormatting>
  <conditionalFormatting sqref="G171">
    <cfRule type="expression" dxfId="9885" priority="5082">
      <formula>ISEVEN(ROW())</formula>
    </cfRule>
  </conditionalFormatting>
  <conditionalFormatting sqref="G171">
    <cfRule type="expression" dxfId="9884" priority="5083">
      <formula>ISEVEN(ROW())</formula>
    </cfRule>
  </conditionalFormatting>
  <conditionalFormatting sqref="G171">
    <cfRule type="expression" dxfId="9883" priority="5084">
      <formula>ISEVEN(ROW())</formula>
    </cfRule>
  </conditionalFormatting>
  <conditionalFormatting sqref="G172">
    <cfRule type="expression" dxfId="9882" priority="5085">
      <formula>ISEVEN(ROW())</formula>
    </cfRule>
  </conditionalFormatting>
  <conditionalFormatting sqref="G172">
    <cfRule type="expression" dxfId="9881" priority="5086">
      <formula>ISEVEN(ROW())</formula>
    </cfRule>
  </conditionalFormatting>
  <conditionalFormatting sqref="G172">
    <cfRule type="expression" dxfId="9880" priority="5087">
      <formula>ISEVEN(ROW())</formula>
    </cfRule>
  </conditionalFormatting>
  <conditionalFormatting sqref="G171">
    <cfRule type="expression" dxfId="9879" priority="5088">
      <formula>ISEVEN(ROW())</formula>
    </cfRule>
  </conditionalFormatting>
  <conditionalFormatting sqref="G171">
    <cfRule type="expression" dxfId="9878" priority="5089">
      <formula>ISEVEN(ROW())</formula>
    </cfRule>
  </conditionalFormatting>
  <conditionalFormatting sqref="G171">
    <cfRule type="expression" dxfId="9877" priority="5090">
      <formula>ISEVEN(ROW())</formula>
    </cfRule>
  </conditionalFormatting>
  <conditionalFormatting sqref="G171">
    <cfRule type="expression" dxfId="9876" priority="5091">
      <formula>ISEVEN(ROW())</formula>
    </cfRule>
  </conditionalFormatting>
  <conditionalFormatting sqref="G172">
    <cfRule type="expression" dxfId="9875" priority="5092">
      <formula>ISEVEN(ROW())</formula>
    </cfRule>
  </conditionalFormatting>
  <conditionalFormatting sqref="G171">
    <cfRule type="expression" dxfId="9874" priority="5093">
      <formula>ISEVEN(ROW())</formula>
    </cfRule>
  </conditionalFormatting>
  <conditionalFormatting sqref="G171">
    <cfRule type="expression" dxfId="9873" priority="5094">
      <formula>ISEVEN(ROW())</formula>
    </cfRule>
  </conditionalFormatting>
  <conditionalFormatting sqref="G172">
    <cfRule type="expression" dxfId="9872" priority="5095">
      <formula>ISEVEN(ROW())</formula>
    </cfRule>
  </conditionalFormatting>
  <conditionalFormatting sqref="G172">
    <cfRule type="expression" dxfId="9871" priority="5096">
      <formula>ISEVEN(ROW())</formula>
    </cfRule>
  </conditionalFormatting>
  <conditionalFormatting sqref="G172">
    <cfRule type="expression" dxfId="9870" priority="5097">
      <formula>ISEVEN(ROW())</formula>
    </cfRule>
  </conditionalFormatting>
  <conditionalFormatting sqref="G171">
    <cfRule type="expression" dxfId="9869" priority="5098">
      <formula>ISEVEN(ROW())</formula>
    </cfRule>
  </conditionalFormatting>
  <conditionalFormatting sqref="C163">
    <cfRule type="expression" dxfId="9868" priority="5099">
      <formula>ISEVEN(ROW())</formula>
    </cfRule>
  </conditionalFormatting>
  <conditionalFormatting sqref="C162">
    <cfRule type="expression" dxfId="9867" priority="5100">
      <formula>ISEVEN(ROW())</formula>
    </cfRule>
  </conditionalFormatting>
  <conditionalFormatting sqref="C164">
    <cfRule type="expression" dxfId="9866" priority="5101">
      <formula>ISEVEN(ROW())</formula>
    </cfRule>
  </conditionalFormatting>
  <conditionalFormatting sqref="C166">
    <cfRule type="expression" dxfId="9865" priority="5102">
      <formula>ISEVEN(ROW())</formula>
    </cfRule>
  </conditionalFormatting>
  <conditionalFormatting sqref="C165">
    <cfRule type="expression" dxfId="9864" priority="5103">
      <formula>ISEVEN(ROW())</formula>
    </cfRule>
  </conditionalFormatting>
  <conditionalFormatting sqref="C162">
    <cfRule type="expression" dxfId="9863" priority="5104">
      <formula>ISEVEN(ROW())</formula>
    </cfRule>
  </conditionalFormatting>
  <conditionalFormatting sqref="C163">
    <cfRule type="expression" dxfId="9862" priority="5105">
      <formula>ISEVEN(ROW())</formula>
    </cfRule>
  </conditionalFormatting>
  <conditionalFormatting sqref="C165">
    <cfRule type="expression" dxfId="9861" priority="5106">
      <formula>ISEVEN(ROW())</formula>
    </cfRule>
  </conditionalFormatting>
  <conditionalFormatting sqref="C164">
    <cfRule type="expression" dxfId="9860" priority="5107">
      <formula>ISEVEN(ROW())</formula>
    </cfRule>
  </conditionalFormatting>
  <conditionalFormatting sqref="C166">
    <cfRule type="expression" dxfId="9859" priority="5108">
      <formula>ISEVEN(ROW())</formula>
    </cfRule>
  </conditionalFormatting>
  <conditionalFormatting sqref="C162">
    <cfRule type="expression" dxfId="9858" priority="5109">
      <formula>ISEVEN(ROW())</formula>
    </cfRule>
  </conditionalFormatting>
  <conditionalFormatting sqref="C164">
    <cfRule type="expression" dxfId="9857" priority="5110">
      <formula>ISEVEN(ROW())</formula>
    </cfRule>
  </conditionalFormatting>
  <conditionalFormatting sqref="C163">
    <cfRule type="expression" dxfId="9856" priority="5111">
      <formula>ISEVEN(ROW())</formula>
    </cfRule>
  </conditionalFormatting>
  <conditionalFormatting sqref="C165">
    <cfRule type="expression" dxfId="9855" priority="5112">
      <formula>ISEVEN(ROW())</formula>
    </cfRule>
  </conditionalFormatting>
  <conditionalFormatting sqref="C166">
    <cfRule type="expression" dxfId="9854" priority="5113">
      <formula>ISEVEN(ROW())</formula>
    </cfRule>
  </conditionalFormatting>
  <conditionalFormatting sqref="C163">
    <cfRule type="expression" dxfId="9853" priority="5114">
      <formula>ISEVEN(ROW())</formula>
    </cfRule>
  </conditionalFormatting>
  <conditionalFormatting sqref="C162">
    <cfRule type="expression" dxfId="9852" priority="5115">
      <formula>ISEVEN(ROW())</formula>
    </cfRule>
  </conditionalFormatting>
  <conditionalFormatting sqref="C164">
    <cfRule type="expression" dxfId="9851" priority="5116">
      <formula>ISEVEN(ROW())</formula>
    </cfRule>
  </conditionalFormatting>
  <conditionalFormatting sqref="C166">
    <cfRule type="expression" dxfId="9850" priority="5117">
      <formula>ISEVEN(ROW())</formula>
    </cfRule>
  </conditionalFormatting>
  <conditionalFormatting sqref="C165">
    <cfRule type="expression" dxfId="9849" priority="5118">
      <formula>ISEVEN(ROW())</formula>
    </cfRule>
  </conditionalFormatting>
  <conditionalFormatting sqref="C162">
    <cfRule type="expression" dxfId="9848" priority="5119">
      <formula>ISEVEN(ROW())</formula>
    </cfRule>
  </conditionalFormatting>
  <conditionalFormatting sqref="C163">
    <cfRule type="expression" dxfId="9847" priority="5120">
      <formula>ISEVEN(ROW())</formula>
    </cfRule>
  </conditionalFormatting>
  <conditionalFormatting sqref="C165">
    <cfRule type="expression" dxfId="9846" priority="5121">
      <formula>ISEVEN(ROW())</formula>
    </cfRule>
  </conditionalFormatting>
  <conditionalFormatting sqref="C164">
    <cfRule type="expression" dxfId="9845" priority="5122">
      <formula>ISEVEN(ROW())</formula>
    </cfRule>
  </conditionalFormatting>
  <conditionalFormatting sqref="C166">
    <cfRule type="expression" dxfId="9844" priority="5123">
      <formula>ISEVEN(ROW())</formula>
    </cfRule>
  </conditionalFormatting>
  <conditionalFormatting sqref="C162">
    <cfRule type="expression" dxfId="9843" priority="5124">
      <formula>ISEVEN(ROW())</formula>
    </cfRule>
  </conditionalFormatting>
  <conditionalFormatting sqref="C166">
    <cfRule type="expression" dxfId="9842" priority="5125">
      <formula>ISEVEN(ROW())</formula>
    </cfRule>
  </conditionalFormatting>
  <conditionalFormatting sqref="C164">
    <cfRule type="expression" dxfId="9841" priority="5126">
      <formula>ISEVEN(ROW())</formula>
    </cfRule>
  </conditionalFormatting>
  <conditionalFormatting sqref="C163">
    <cfRule type="expression" dxfId="9840" priority="5127">
      <formula>ISEVEN(ROW())</formula>
    </cfRule>
  </conditionalFormatting>
  <conditionalFormatting sqref="C165">
    <cfRule type="expression" dxfId="9839" priority="5128">
      <formula>ISEVEN(ROW())</formula>
    </cfRule>
  </conditionalFormatting>
  <conditionalFormatting sqref="C163">
    <cfRule type="expression" dxfId="9838" priority="5129">
      <formula>ISEVEN(ROW())</formula>
    </cfRule>
  </conditionalFormatting>
  <conditionalFormatting sqref="C162">
    <cfRule type="expression" dxfId="9837" priority="5130">
      <formula>ISEVEN(ROW())</formula>
    </cfRule>
  </conditionalFormatting>
  <conditionalFormatting sqref="C164">
    <cfRule type="expression" dxfId="9836" priority="5131">
      <formula>ISEVEN(ROW())</formula>
    </cfRule>
  </conditionalFormatting>
  <conditionalFormatting sqref="C166">
    <cfRule type="expression" dxfId="9835" priority="5132">
      <formula>ISEVEN(ROW())</formula>
    </cfRule>
  </conditionalFormatting>
  <conditionalFormatting sqref="C165">
    <cfRule type="expression" dxfId="9834" priority="5133">
      <formula>ISEVEN(ROW())</formula>
    </cfRule>
  </conditionalFormatting>
  <conditionalFormatting sqref="C162">
    <cfRule type="expression" dxfId="9833" priority="5134">
      <formula>ISEVEN(ROW())</formula>
    </cfRule>
  </conditionalFormatting>
  <conditionalFormatting sqref="C163">
    <cfRule type="expression" dxfId="9832" priority="5135">
      <formula>ISEVEN(ROW())</formula>
    </cfRule>
  </conditionalFormatting>
  <conditionalFormatting sqref="C165">
    <cfRule type="expression" dxfId="9831" priority="5136">
      <formula>ISEVEN(ROW())</formula>
    </cfRule>
  </conditionalFormatting>
  <conditionalFormatting sqref="C164">
    <cfRule type="expression" dxfId="9830" priority="5137">
      <formula>ISEVEN(ROW())</formula>
    </cfRule>
  </conditionalFormatting>
  <conditionalFormatting sqref="C166">
    <cfRule type="expression" dxfId="9829" priority="5138">
      <formula>ISEVEN(ROW())</formula>
    </cfRule>
  </conditionalFormatting>
  <conditionalFormatting sqref="C163">
    <cfRule type="expression" dxfId="9828" priority="5139">
      <formula>ISEVEN(ROW())</formula>
    </cfRule>
  </conditionalFormatting>
  <conditionalFormatting sqref="C162">
    <cfRule type="expression" dxfId="9827" priority="5140">
      <formula>ISEVEN(ROW())</formula>
    </cfRule>
  </conditionalFormatting>
  <conditionalFormatting sqref="C164">
    <cfRule type="expression" dxfId="9826" priority="5141">
      <formula>ISEVEN(ROW())</formula>
    </cfRule>
  </conditionalFormatting>
  <conditionalFormatting sqref="C166">
    <cfRule type="expression" dxfId="9825" priority="5142">
      <formula>ISEVEN(ROW())</formula>
    </cfRule>
  </conditionalFormatting>
  <conditionalFormatting sqref="C165">
    <cfRule type="expression" dxfId="9824" priority="5143">
      <formula>ISEVEN(ROW())</formula>
    </cfRule>
  </conditionalFormatting>
  <conditionalFormatting sqref="C162">
    <cfRule type="expression" dxfId="9823" priority="5144">
      <formula>ISEVEN(ROW())</formula>
    </cfRule>
  </conditionalFormatting>
  <conditionalFormatting sqref="C163">
    <cfRule type="expression" dxfId="9822" priority="5145">
      <formula>ISEVEN(ROW())</formula>
    </cfRule>
  </conditionalFormatting>
  <conditionalFormatting sqref="C165">
    <cfRule type="expression" dxfId="9821" priority="5146">
      <formula>ISEVEN(ROW())</formula>
    </cfRule>
  </conditionalFormatting>
  <conditionalFormatting sqref="C164">
    <cfRule type="expression" dxfId="9820" priority="5147">
      <formula>ISEVEN(ROW())</formula>
    </cfRule>
  </conditionalFormatting>
  <conditionalFormatting sqref="C166">
    <cfRule type="expression" dxfId="9819" priority="5148">
      <formula>ISEVEN(ROW())</formula>
    </cfRule>
  </conditionalFormatting>
  <conditionalFormatting sqref="C162">
    <cfRule type="expression" dxfId="9818" priority="5149">
      <formula>ISEVEN(ROW())</formula>
    </cfRule>
  </conditionalFormatting>
  <conditionalFormatting sqref="C164">
    <cfRule type="expression" dxfId="9817" priority="5150">
      <formula>ISEVEN(ROW())</formula>
    </cfRule>
  </conditionalFormatting>
  <conditionalFormatting sqref="C163">
    <cfRule type="expression" dxfId="9816" priority="5151">
      <formula>ISEVEN(ROW())</formula>
    </cfRule>
  </conditionalFormatting>
  <conditionalFormatting sqref="C165">
    <cfRule type="expression" dxfId="9815" priority="5152">
      <formula>ISEVEN(ROW())</formula>
    </cfRule>
  </conditionalFormatting>
  <conditionalFormatting sqref="C166">
    <cfRule type="expression" dxfId="9814" priority="5153">
      <formula>ISEVEN(ROW())</formula>
    </cfRule>
  </conditionalFormatting>
  <conditionalFormatting sqref="C163">
    <cfRule type="expression" dxfId="9813" priority="5154">
      <formula>ISEVEN(ROW())</formula>
    </cfRule>
  </conditionalFormatting>
  <conditionalFormatting sqref="C162">
    <cfRule type="expression" dxfId="9812" priority="5155">
      <formula>ISEVEN(ROW())</formula>
    </cfRule>
  </conditionalFormatting>
  <conditionalFormatting sqref="C164">
    <cfRule type="expression" dxfId="9811" priority="5156">
      <formula>ISEVEN(ROW())</formula>
    </cfRule>
  </conditionalFormatting>
  <conditionalFormatting sqref="C166">
    <cfRule type="expression" dxfId="9810" priority="5157">
      <formula>ISEVEN(ROW())</formula>
    </cfRule>
  </conditionalFormatting>
  <conditionalFormatting sqref="C165">
    <cfRule type="expression" dxfId="9809" priority="5158">
      <formula>ISEVEN(ROW())</formula>
    </cfRule>
  </conditionalFormatting>
  <conditionalFormatting sqref="C162">
    <cfRule type="expression" dxfId="9808" priority="5159">
      <formula>ISEVEN(ROW())</formula>
    </cfRule>
  </conditionalFormatting>
  <conditionalFormatting sqref="C163">
    <cfRule type="expression" dxfId="9807" priority="5160">
      <formula>ISEVEN(ROW())</formula>
    </cfRule>
  </conditionalFormatting>
  <conditionalFormatting sqref="C165">
    <cfRule type="expression" dxfId="9806" priority="5161">
      <formula>ISEVEN(ROW())</formula>
    </cfRule>
  </conditionalFormatting>
  <conditionalFormatting sqref="C164">
    <cfRule type="expression" dxfId="9805" priority="5162">
      <formula>ISEVEN(ROW())</formula>
    </cfRule>
  </conditionalFormatting>
  <conditionalFormatting sqref="C162">
    <cfRule type="expression" dxfId="9804" priority="5163">
      <formula>ISEVEN(ROW())</formula>
    </cfRule>
  </conditionalFormatting>
  <conditionalFormatting sqref="C164">
    <cfRule type="expression" dxfId="9803" priority="5164">
      <formula>ISEVEN(ROW())</formula>
    </cfRule>
  </conditionalFormatting>
  <conditionalFormatting sqref="C163">
    <cfRule type="expression" dxfId="9802" priority="5165">
      <formula>ISEVEN(ROW())</formula>
    </cfRule>
  </conditionalFormatting>
  <conditionalFormatting sqref="C165">
    <cfRule type="expression" dxfId="9801" priority="5166">
      <formula>ISEVEN(ROW())</formula>
    </cfRule>
  </conditionalFormatting>
  <conditionalFormatting sqref="C166">
    <cfRule type="expression" dxfId="9800" priority="5167">
      <formula>ISEVEN(ROW())</formula>
    </cfRule>
  </conditionalFormatting>
  <conditionalFormatting sqref="C163">
    <cfRule type="expression" dxfId="9799" priority="5168">
      <formula>ISEVEN(ROW())</formula>
    </cfRule>
  </conditionalFormatting>
  <conditionalFormatting sqref="C162">
    <cfRule type="expression" dxfId="9798" priority="5169">
      <formula>ISEVEN(ROW())</formula>
    </cfRule>
  </conditionalFormatting>
  <conditionalFormatting sqref="C164">
    <cfRule type="expression" dxfId="9797" priority="5170">
      <formula>ISEVEN(ROW())</formula>
    </cfRule>
  </conditionalFormatting>
  <conditionalFormatting sqref="C166">
    <cfRule type="expression" dxfId="9796" priority="5171">
      <formula>ISEVEN(ROW())</formula>
    </cfRule>
  </conditionalFormatting>
  <conditionalFormatting sqref="C165">
    <cfRule type="expression" dxfId="9795" priority="5172">
      <formula>ISEVEN(ROW())</formula>
    </cfRule>
  </conditionalFormatting>
  <conditionalFormatting sqref="C162">
    <cfRule type="expression" dxfId="9794" priority="5173">
      <formula>ISEVEN(ROW())</formula>
    </cfRule>
  </conditionalFormatting>
  <conditionalFormatting sqref="C163">
    <cfRule type="expression" dxfId="9793" priority="5174">
      <formula>ISEVEN(ROW())</formula>
    </cfRule>
  </conditionalFormatting>
  <conditionalFormatting sqref="C165">
    <cfRule type="expression" dxfId="9792" priority="5175">
      <formula>ISEVEN(ROW())</formula>
    </cfRule>
  </conditionalFormatting>
  <conditionalFormatting sqref="C164">
    <cfRule type="expression" dxfId="9791" priority="5176">
      <formula>ISEVEN(ROW())</formula>
    </cfRule>
  </conditionalFormatting>
  <conditionalFormatting sqref="C166">
    <cfRule type="expression" dxfId="9790" priority="5177">
      <formula>ISEVEN(ROW())</formula>
    </cfRule>
  </conditionalFormatting>
  <conditionalFormatting sqref="C167">
    <cfRule type="expression" dxfId="9789" priority="5178">
      <formula>ISEVEN(ROW())</formula>
    </cfRule>
  </conditionalFormatting>
  <conditionalFormatting sqref="C169">
    <cfRule type="expression" dxfId="9788" priority="5179">
      <formula>ISEVEN(ROW())</formula>
    </cfRule>
  </conditionalFormatting>
  <conditionalFormatting sqref="C168">
    <cfRule type="expression" dxfId="9787" priority="5180">
      <formula>ISEVEN(ROW())</formula>
    </cfRule>
  </conditionalFormatting>
  <conditionalFormatting sqref="C170">
    <cfRule type="expression" dxfId="9786" priority="5181">
      <formula>ISEVEN(ROW())</formula>
    </cfRule>
  </conditionalFormatting>
  <conditionalFormatting sqref="C172">
    <cfRule type="expression" dxfId="9785" priority="5182">
      <formula>ISEVEN(ROW())</formula>
    </cfRule>
  </conditionalFormatting>
  <conditionalFormatting sqref="C171">
    <cfRule type="expression" dxfId="9784" priority="5183">
      <formula>ISEVEN(ROW())</formula>
    </cfRule>
  </conditionalFormatting>
  <conditionalFormatting sqref="C168">
    <cfRule type="expression" dxfId="9783" priority="5184">
      <formula>ISEVEN(ROW())</formula>
    </cfRule>
  </conditionalFormatting>
  <conditionalFormatting sqref="C167">
    <cfRule type="expression" dxfId="9782" priority="5185">
      <formula>ISEVEN(ROW())</formula>
    </cfRule>
  </conditionalFormatting>
  <conditionalFormatting sqref="C169">
    <cfRule type="expression" dxfId="9781" priority="5186">
      <formula>ISEVEN(ROW())</formula>
    </cfRule>
  </conditionalFormatting>
  <conditionalFormatting sqref="C171">
    <cfRule type="expression" dxfId="9780" priority="5187">
      <formula>ISEVEN(ROW())</formula>
    </cfRule>
  </conditionalFormatting>
  <conditionalFormatting sqref="C170">
    <cfRule type="expression" dxfId="9779" priority="5188">
      <formula>ISEVEN(ROW())</formula>
    </cfRule>
  </conditionalFormatting>
  <conditionalFormatting sqref="C172">
    <cfRule type="expression" dxfId="9778" priority="5189">
      <formula>ISEVEN(ROW())</formula>
    </cfRule>
  </conditionalFormatting>
  <conditionalFormatting sqref="C167">
    <cfRule type="expression" dxfId="9777" priority="5190">
      <formula>ISEVEN(ROW())</formula>
    </cfRule>
  </conditionalFormatting>
  <conditionalFormatting sqref="C168">
    <cfRule type="expression" dxfId="9776" priority="5191">
      <formula>ISEVEN(ROW())</formula>
    </cfRule>
  </conditionalFormatting>
  <conditionalFormatting sqref="C170">
    <cfRule type="expression" dxfId="9775" priority="5192">
      <formula>ISEVEN(ROW())</formula>
    </cfRule>
  </conditionalFormatting>
  <conditionalFormatting sqref="C169">
    <cfRule type="expression" dxfId="9774" priority="5193">
      <formula>ISEVEN(ROW())</formula>
    </cfRule>
  </conditionalFormatting>
  <conditionalFormatting sqref="C171">
    <cfRule type="expression" dxfId="9773" priority="5194">
      <formula>ISEVEN(ROW())</formula>
    </cfRule>
  </conditionalFormatting>
  <conditionalFormatting sqref="C172">
    <cfRule type="expression" dxfId="9772" priority="5195">
      <formula>ISEVEN(ROW())</formula>
    </cfRule>
  </conditionalFormatting>
  <conditionalFormatting sqref="C167">
    <cfRule type="expression" dxfId="9771" priority="5196">
      <formula>ISEVEN(ROW())</formula>
    </cfRule>
  </conditionalFormatting>
  <conditionalFormatting sqref="C169">
    <cfRule type="expression" dxfId="9770" priority="5197">
      <formula>ISEVEN(ROW())</formula>
    </cfRule>
  </conditionalFormatting>
  <conditionalFormatting sqref="C168">
    <cfRule type="expression" dxfId="9769" priority="5198">
      <formula>ISEVEN(ROW())</formula>
    </cfRule>
  </conditionalFormatting>
  <conditionalFormatting sqref="C170">
    <cfRule type="expression" dxfId="9768" priority="5199">
      <formula>ISEVEN(ROW())</formula>
    </cfRule>
  </conditionalFormatting>
  <conditionalFormatting sqref="C172">
    <cfRule type="expression" dxfId="9767" priority="5200">
      <formula>ISEVEN(ROW())</formula>
    </cfRule>
  </conditionalFormatting>
  <conditionalFormatting sqref="C171">
    <cfRule type="expression" dxfId="9766" priority="5201">
      <formula>ISEVEN(ROW())</formula>
    </cfRule>
  </conditionalFormatting>
  <conditionalFormatting sqref="C168">
    <cfRule type="expression" dxfId="9765" priority="5202">
      <formula>ISEVEN(ROW())</formula>
    </cfRule>
  </conditionalFormatting>
  <conditionalFormatting sqref="C167">
    <cfRule type="expression" dxfId="9764" priority="5203">
      <formula>ISEVEN(ROW())</formula>
    </cfRule>
  </conditionalFormatting>
  <conditionalFormatting sqref="C169">
    <cfRule type="expression" dxfId="9763" priority="5204">
      <formula>ISEVEN(ROW())</formula>
    </cfRule>
  </conditionalFormatting>
  <conditionalFormatting sqref="C171">
    <cfRule type="expression" dxfId="9762" priority="5205">
      <formula>ISEVEN(ROW())</formula>
    </cfRule>
  </conditionalFormatting>
  <conditionalFormatting sqref="C170">
    <cfRule type="expression" dxfId="9761" priority="5206">
      <formula>ISEVEN(ROW())</formula>
    </cfRule>
  </conditionalFormatting>
  <conditionalFormatting sqref="C172">
    <cfRule type="expression" dxfId="9760" priority="5207">
      <formula>ISEVEN(ROW())</formula>
    </cfRule>
  </conditionalFormatting>
  <conditionalFormatting sqref="C167">
    <cfRule type="expression" dxfId="9759" priority="5208">
      <formula>ISEVEN(ROW())</formula>
    </cfRule>
  </conditionalFormatting>
  <conditionalFormatting sqref="C168">
    <cfRule type="expression" dxfId="9758" priority="5209">
      <formula>ISEVEN(ROW())</formula>
    </cfRule>
  </conditionalFormatting>
  <conditionalFormatting sqref="C170">
    <cfRule type="expression" dxfId="9757" priority="5210">
      <formula>ISEVEN(ROW())</formula>
    </cfRule>
  </conditionalFormatting>
  <conditionalFormatting sqref="C169">
    <cfRule type="expression" dxfId="9756" priority="5211">
      <formula>ISEVEN(ROW())</formula>
    </cfRule>
  </conditionalFormatting>
  <conditionalFormatting sqref="C171">
    <cfRule type="expression" dxfId="9755" priority="5212">
      <formula>ISEVEN(ROW())</formula>
    </cfRule>
  </conditionalFormatting>
  <conditionalFormatting sqref="C172">
    <cfRule type="expression" dxfId="9754" priority="5213">
      <formula>ISEVEN(ROW())</formula>
    </cfRule>
  </conditionalFormatting>
  <conditionalFormatting sqref="C167">
    <cfRule type="expression" dxfId="9753" priority="5214">
      <formula>ISEVEN(ROW())</formula>
    </cfRule>
  </conditionalFormatting>
  <conditionalFormatting sqref="C169">
    <cfRule type="expression" dxfId="9752" priority="5215">
      <formula>ISEVEN(ROW())</formula>
    </cfRule>
  </conditionalFormatting>
  <conditionalFormatting sqref="C168">
    <cfRule type="expression" dxfId="9751" priority="5216">
      <formula>ISEVEN(ROW())</formula>
    </cfRule>
  </conditionalFormatting>
  <conditionalFormatting sqref="C170">
    <cfRule type="expression" dxfId="9750" priority="5217">
      <formula>ISEVEN(ROW())</formula>
    </cfRule>
  </conditionalFormatting>
  <conditionalFormatting sqref="C172">
    <cfRule type="expression" dxfId="9749" priority="5218">
      <formula>ISEVEN(ROW())</formula>
    </cfRule>
  </conditionalFormatting>
  <conditionalFormatting sqref="C171">
    <cfRule type="expression" dxfId="9748" priority="5219">
      <formula>ISEVEN(ROW())</formula>
    </cfRule>
  </conditionalFormatting>
  <conditionalFormatting sqref="C168">
    <cfRule type="expression" dxfId="9747" priority="5220">
      <formula>ISEVEN(ROW())</formula>
    </cfRule>
  </conditionalFormatting>
  <conditionalFormatting sqref="C167">
    <cfRule type="expression" dxfId="9746" priority="5221">
      <formula>ISEVEN(ROW())</formula>
    </cfRule>
  </conditionalFormatting>
  <conditionalFormatting sqref="C169">
    <cfRule type="expression" dxfId="9745" priority="5222">
      <formula>ISEVEN(ROW())</formula>
    </cfRule>
  </conditionalFormatting>
  <conditionalFormatting sqref="C171">
    <cfRule type="expression" dxfId="9744" priority="5223">
      <formula>ISEVEN(ROW())</formula>
    </cfRule>
  </conditionalFormatting>
  <conditionalFormatting sqref="C170">
    <cfRule type="expression" dxfId="9743" priority="5224">
      <formula>ISEVEN(ROW())</formula>
    </cfRule>
  </conditionalFormatting>
  <conditionalFormatting sqref="C172">
    <cfRule type="expression" dxfId="9742" priority="5225">
      <formula>ISEVEN(ROW())</formula>
    </cfRule>
  </conditionalFormatting>
  <conditionalFormatting sqref="C167">
    <cfRule type="expression" dxfId="9741" priority="5226">
      <formula>ISEVEN(ROW())</formula>
    </cfRule>
  </conditionalFormatting>
  <conditionalFormatting sqref="C169">
    <cfRule type="expression" dxfId="9740" priority="5227">
      <formula>ISEVEN(ROW())</formula>
    </cfRule>
  </conditionalFormatting>
  <conditionalFormatting sqref="C168">
    <cfRule type="expression" dxfId="9739" priority="5228">
      <formula>ISEVEN(ROW())</formula>
    </cfRule>
  </conditionalFormatting>
  <conditionalFormatting sqref="C170">
    <cfRule type="expression" dxfId="9738" priority="5229">
      <formula>ISEVEN(ROW())</formula>
    </cfRule>
  </conditionalFormatting>
  <conditionalFormatting sqref="C172">
    <cfRule type="expression" dxfId="9737" priority="5230">
      <formula>ISEVEN(ROW())</formula>
    </cfRule>
  </conditionalFormatting>
  <conditionalFormatting sqref="C171">
    <cfRule type="expression" dxfId="9736" priority="5231">
      <formula>ISEVEN(ROW())</formula>
    </cfRule>
  </conditionalFormatting>
  <conditionalFormatting sqref="C168">
    <cfRule type="expression" dxfId="9735" priority="5232">
      <formula>ISEVEN(ROW())</formula>
    </cfRule>
  </conditionalFormatting>
  <conditionalFormatting sqref="C167">
    <cfRule type="expression" dxfId="9734" priority="5233">
      <formula>ISEVEN(ROW())</formula>
    </cfRule>
  </conditionalFormatting>
  <conditionalFormatting sqref="C169">
    <cfRule type="expression" dxfId="9733" priority="5234">
      <formula>ISEVEN(ROW())</formula>
    </cfRule>
  </conditionalFormatting>
  <conditionalFormatting sqref="C171">
    <cfRule type="expression" dxfId="9732" priority="5235">
      <formula>ISEVEN(ROW())</formula>
    </cfRule>
  </conditionalFormatting>
  <conditionalFormatting sqref="C170">
    <cfRule type="expression" dxfId="9731" priority="5236">
      <formula>ISEVEN(ROW())</formula>
    </cfRule>
  </conditionalFormatting>
  <conditionalFormatting sqref="C172">
    <cfRule type="expression" dxfId="9730" priority="5237">
      <formula>ISEVEN(ROW())</formula>
    </cfRule>
  </conditionalFormatting>
  <conditionalFormatting sqref="C167">
    <cfRule type="expression" dxfId="9729" priority="5238">
      <formula>ISEVEN(ROW())</formula>
    </cfRule>
  </conditionalFormatting>
  <conditionalFormatting sqref="C168">
    <cfRule type="expression" dxfId="9728" priority="5239">
      <formula>ISEVEN(ROW())</formula>
    </cfRule>
  </conditionalFormatting>
  <conditionalFormatting sqref="C170">
    <cfRule type="expression" dxfId="9727" priority="5240">
      <formula>ISEVEN(ROW())</formula>
    </cfRule>
  </conditionalFormatting>
  <conditionalFormatting sqref="C169">
    <cfRule type="expression" dxfId="9726" priority="5241">
      <formula>ISEVEN(ROW())</formula>
    </cfRule>
  </conditionalFormatting>
  <conditionalFormatting sqref="C171">
    <cfRule type="expression" dxfId="9725" priority="5242">
      <formula>ISEVEN(ROW())</formula>
    </cfRule>
  </conditionalFormatting>
  <conditionalFormatting sqref="C172">
    <cfRule type="expression" dxfId="9724" priority="5243">
      <formula>ISEVEN(ROW())</formula>
    </cfRule>
  </conditionalFormatting>
  <conditionalFormatting sqref="C167">
    <cfRule type="expression" dxfId="9723" priority="5244">
      <formula>ISEVEN(ROW())</formula>
    </cfRule>
  </conditionalFormatting>
  <conditionalFormatting sqref="C169">
    <cfRule type="expression" dxfId="9722" priority="5245">
      <formula>ISEVEN(ROW())</formula>
    </cfRule>
  </conditionalFormatting>
  <conditionalFormatting sqref="C168">
    <cfRule type="expression" dxfId="9721" priority="5246">
      <formula>ISEVEN(ROW())</formula>
    </cfRule>
  </conditionalFormatting>
  <conditionalFormatting sqref="C170">
    <cfRule type="expression" dxfId="9720" priority="5247">
      <formula>ISEVEN(ROW())</formula>
    </cfRule>
  </conditionalFormatting>
  <conditionalFormatting sqref="C172">
    <cfRule type="expression" dxfId="9719" priority="5248">
      <formula>ISEVEN(ROW())</formula>
    </cfRule>
  </conditionalFormatting>
  <conditionalFormatting sqref="C171">
    <cfRule type="expression" dxfId="9718" priority="5249">
      <formula>ISEVEN(ROW())</formula>
    </cfRule>
  </conditionalFormatting>
  <conditionalFormatting sqref="C168">
    <cfRule type="expression" dxfId="9717" priority="5250">
      <formula>ISEVEN(ROW())</formula>
    </cfRule>
  </conditionalFormatting>
  <conditionalFormatting sqref="C167">
    <cfRule type="expression" dxfId="9716" priority="5251">
      <formula>ISEVEN(ROW())</formula>
    </cfRule>
  </conditionalFormatting>
  <conditionalFormatting sqref="C169">
    <cfRule type="expression" dxfId="9715" priority="5252">
      <formula>ISEVEN(ROW())</formula>
    </cfRule>
  </conditionalFormatting>
  <conditionalFormatting sqref="C171">
    <cfRule type="expression" dxfId="9714" priority="5253">
      <formula>ISEVEN(ROW())</formula>
    </cfRule>
  </conditionalFormatting>
  <conditionalFormatting sqref="C170">
    <cfRule type="expression" dxfId="9713" priority="5254">
      <formula>ISEVEN(ROW())</formula>
    </cfRule>
  </conditionalFormatting>
  <conditionalFormatting sqref="C172">
    <cfRule type="expression" dxfId="9712" priority="5255">
      <formula>ISEVEN(ROW())</formula>
    </cfRule>
  </conditionalFormatting>
  <conditionalFormatting sqref="C167">
    <cfRule type="expression" dxfId="9711" priority="5256">
      <formula>ISEVEN(ROW())</formula>
    </cfRule>
  </conditionalFormatting>
  <conditionalFormatting sqref="C168">
    <cfRule type="expression" dxfId="9710" priority="5257">
      <formula>ISEVEN(ROW())</formula>
    </cfRule>
  </conditionalFormatting>
  <conditionalFormatting sqref="C170">
    <cfRule type="expression" dxfId="9709" priority="5258">
      <formula>ISEVEN(ROW())</formula>
    </cfRule>
  </conditionalFormatting>
  <conditionalFormatting sqref="C169">
    <cfRule type="expression" dxfId="9708" priority="5259">
      <formula>ISEVEN(ROW())</formula>
    </cfRule>
  </conditionalFormatting>
  <conditionalFormatting sqref="C171">
    <cfRule type="expression" dxfId="9707" priority="5260">
      <formula>ISEVEN(ROW())</formula>
    </cfRule>
  </conditionalFormatting>
  <conditionalFormatting sqref="C172">
    <cfRule type="expression" dxfId="9706" priority="5261">
      <formula>ISEVEN(ROW())</formula>
    </cfRule>
  </conditionalFormatting>
  <conditionalFormatting sqref="C167">
    <cfRule type="expression" dxfId="9705" priority="5262">
      <formula>ISEVEN(ROW())</formula>
    </cfRule>
  </conditionalFormatting>
  <conditionalFormatting sqref="C169">
    <cfRule type="expression" dxfId="9704" priority="5263">
      <formula>ISEVEN(ROW())</formula>
    </cfRule>
  </conditionalFormatting>
  <conditionalFormatting sqref="C168">
    <cfRule type="expression" dxfId="9703" priority="5264">
      <formula>ISEVEN(ROW())</formula>
    </cfRule>
  </conditionalFormatting>
  <conditionalFormatting sqref="C170">
    <cfRule type="expression" dxfId="9702" priority="5265">
      <formula>ISEVEN(ROW())</formula>
    </cfRule>
  </conditionalFormatting>
  <conditionalFormatting sqref="C172">
    <cfRule type="expression" dxfId="9701" priority="5266">
      <formula>ISEVEN(ROW())</formula>
    </cfRule>
  </conditionalFormatting>
  <conditionalFormatting sqref="C171">
    <cfRule type="expression" dxfId="9700" priority="5267">
      <formula>ISEVEN(ROW())</formula>
    </cfRule>
  </conditionalFormatting>
  <conditionalFormatting sqref="C168">
    <cfRule type="expression" dxfId="9699" priority="5268">
      <formula>ISEVEN(ROW())</formula>
    </cfRule>
  </conditionalFormatting>
  <conditionalFormatting sqref="C167">
    <cfRule type="expression" dxfId="9698" priority="5269">
      <formula>ISEVEN(ROW())</formula>
    </cfRule>
  </conditionalFormatting>
  <conditionalFormatting sqref="C169">
    <cfRule type="expression" dxfId="9697" priority="5270">
      <formula>ISEVEN(ROW())</formula>
    </cfRule>
  </conditionalFormatting>
  <conditionalFormatting sqref="C171">
    <cfRule type="expression" dxfId="9696" priority="5271">
      <formula>ISEVEN(ROW())</formula>
    </cfRule>
  </conditionalFormatting>
  <conditionalFormatting sqref="C170">
    <cfRule type="expression" dxfId="9695" priority="5272">
      <formula>ISEVEN(ROW())</formula>
    </cfRule>
  </conditionalFormatting>
  <conditionalFormatting sqref="C172">
    <cfRule type="expression" dxfId="9694" priority="5273">
      <formula>ISEVEN(ROW())</formula>
    </cfRule>
  </conditionalFormatting>
  <conditionalFormatting sqref="C163">
    <cfRule type="expression" dxfId="9693" priority="5274">
      <formula>ISEVEN(ROW())</formula>
    </cfRule>
  </conditionalFormatting>
  <conditionalFormatting sqref="C162">
    <cfRule type="expression" dxfId="9692" priority="5275">
      <formula>ISEVEN(ROW())</formula>
    </cfRule>
  </conditionalFormatting>
  <conditionalFormatting sqref="C164">
    <cfRule type="expression" dxfId="9691" priority="5276">
      <formula>ISEVEN(ROW())</formula>
    </cfRule>
  </conditionalFormatting>
  <conditionalFormatting sqref="C165">
    <cfRule type="expression" dxfId="9690" priority="5277">
      <formula>ISEVEN(ROW())</formula>
    </cfRule>
  </conditionalFormatting>
  <conditionalFormatting sqref="C165">
    <cfRule type="expression" dxfId="9689" priority="5278">
      <formula>ISEVEN(ROW())</formula>
    </cfRule>
  </conditionalFormatting>
  <conditionalFormatting sqref="C167">
    <cfRule type="expression" dxfId="9688" priority="5279">
      <formula>ISEVEN(ROW())</formula>
    </cfRule>
  </conditionalFormatting>
  <conditionalFormatting sqref="C166">
    <cfRule type="expression" dxfId="9687" priority="5280">
      <formula>ISEVEN(ROW())</formula>
    </cfRule>
  </conditionalFormatting>
  <conditionalFormatting sqref="C168">
    <cfRule type="expression" dxfId="9686" priority="5281">
      <formula>ISEVEN(ROW())</formula>
    </cfRule>
  </conditionalFormatting>
  <conditionalFormatting sqref="C170">
    <cfRule type="expression" dxfId="9685" priority="5282">
      <formula>ISEVEN(ROW())</formula>
    </cfRule>
  </conditionalFormatting>
  <conditionalFormatting sqref="C169">
    <cfRule type="expression" dxfId="9684" priority="5283">
      <formula>ISEVEN(ROW())</formula>
    </cfRule>
  </conditionalFormatting>
  <conditionalFormatting sqref="C171">
    <cfRule type="expression" dxfId="9683" priority="5284">
      <formula>ISEVEN(ROW())</formula>
    </cfRule>
  </conditionalFormatting>
  <conditionalFormatting sqref="C172">
    <cfRule type="expression" dxfId="9682" priority="5285">
      <formula>ISEVEN(ROW())</formula>
    </cfRule>
  </conditionalFormatting>
  <conditionalFormatting sqref="C166">
    <cfRule type="expression" dxfId="9681" priority="5286">
      <formula>ISEVEN(ROW())</formula>
    </cfRule>
  </conditionalFormatting>
  <conditionalFormatting sqref="C165">
    <cfRule type="expression" dxfId="9680" priority="5287">
      <formula>ISEVEN(ROW())</formula>
    </cfRule>
  </conditionalFormatting>
  <conditionalFormatting sqref="C167">
    <cfRule type="expression" dxfId="9679" priority="5288">
      <formula>ISEVEN(ROW())</formula>
    </cfRule>
  </conditionalFormatting>
  <conditionalFormatting sqref="C169">
    <cfRule type="expression" dxfId="9678" priority="5289">
      <formula>ISEVEN(ROW())</formula>
    </cfRule>
  </conditionalFormatting>
  <conditionalFormatting sqref="C168">
    <cfRule type="expression" dxfId="9677" priority="5290">
      <formula>ISEVEN(ROW())</formula>
    </cfRule>
  </conditionalFormatting>
  <conditionalFormatting sqref="C170">
    <cfRule type="expression" dxfId="9676" priority="5291">
      <formula>ISEVEN(ROW())</formula>
    </cfRule>
  </conditionalFormatting>
  <conditionalFormatting sqref="C172">
    <cfRule type="expression" dxfId="9675" priority="5292">
      <formula>ISEVEN(ROW())</formula>
    </cfRule>
  </conditionalFormatting>
  <conditionalFormatting sqref="C171">
    <cfRule type="expression" dxfId="9674" priority="5293">
      <formula>ISEVEN(ROW())</formula>
    </cfRule>
  </conditionalFormatting>
  <conditionalFormatting sqref="C171">
    <cfRule type="expression" dxfId="9673" priority="5294">
      <formula>ISEVEN(ROW())</formula>
    </cfRule>
  </conditionalFormatting>
  <conditionalFormatting sqref="C172">
    <cfRule type="expression" dxfId="9672" priority="5295">
      <formula>ISEVEN(ROW())</formula>
    </cfRule>
  </conditionalFormatting>
  <conditionalFormatting sqref="C172">
    <cfRule type="expression" dxfId="9671" priority="5296">
      <formula>ISEVEN(ROW())</formula>
    </cfRule>
  </conditionalFormatting>
  <conditionalFormatting sqref="C171">
    <cfRule type="expression" dxfId="9670" priority="5297">
      <formula>ISEVEN(ROW())</formula>
    </cfRule>
  </conditionalFormatting>
  <conditionalFormatting sqref="C162">
    <cfRule type="expression" dxfId="9669" priority="5298">
      <formula>ISEVEN(ROW())</formula>
    </cfRule>
  </conditionalFormatting>
  <conditionalFormatting sqref="C162">
    <cfRule type="expression" dxfId="9668" priority="5299">
      <formula>ISEVEN(ROW())</formula>
    </cfRule>
  </conditionalFormatting>
  <conditionalFormatting sqref="C164">
    <cfRule type="expression" dxfId="9667" priority="5300">
      <formula>ISEVEN(ROW())</formula>
    </cfRule>
  </conditionalFormatting>
  <conditionalFormatting sqref="C163">
    <cfRule type="expression" dxfId="9666" priority="5301">
      <formula>ISEVEN(ROW())</formula>
    </cfRule>
  </conditionalFormatting>
  <conditionalFormatting sqref="C165">
    <cfRule type="expression" dxfId="9665" priority="5302">
      <formula>ISEVEN(ROW())</formula>
    </cfRule>
  </conditionalFormatting>
  <conditionalFormatting sqref="C166">
    <cfRule type="expression" dxfId="9664" priority="5303">
      <formula>ISEVEN(ROW())</formula>
    </cfRule>
  </conditionalFormatting>
  <conditionalFormatting sqref="C166">
    <cfRule type="expression" dxfId="9663" priority="5304">
      <formula>ISEVEN(ROW())</formula>
    </cfRule>
  </conditionalFormatting>
  <conditionalFormatting sqref="C168">
    <cfRule type="expression" dxfId="9662" priority="5305">
      <formula>ISEVEN(ROW())</formula>
    </cfRule>
  </conditionalFormatting>
  <conditionalFormatting sqref="C167">
    <cfRule type="expression" dxfId="9661" priority="5306">
      <formula>ISEVEN(ROW())</formula>
    </cfRule>
  </conditionalFormatting>
  <conditionalFormatting sqref="C169">
    <cfRule type="expression" dxfId="9660" priority="5307">
      <formula>ISEVEN(ROW())</formula>
    </cfRule>
  </conditionalFormatting>
  <conditionalFormatting sqref="C171">
    <cfRule type="expression" dxfId="9659" priority="5308">
      <formula>ISEVEN(ROW())</formula>
    </cfRule>
  </conditionalFormatting>
  <conditionalFormatting sqref="C170">
    <cfRule type="expression" dxfId="9658" priority="5309">
      <formula>ISEVEN(ROW())</formula>
    </cfRule>
  </conditionalFormatting>
  <conditionalFormatting sqref="C172">
    <cfRule type="expression" dxfId="9657" priority="5310">
      <formula>ISEVEN(ROW())</formula>
    </cfRule>
  </conditionalFormatting>
  <conditionalFormatting sqref="C167">
    <cfRule type="expression" dxfId="9656" priority="5311">
      <formula>ISEVEN(ROW())</formula>
    </cfRule>
  </conditionalFormatting>
  <conditionalFormatting sqref="C166">
    <cfRule type="expression" dxfId="9655" priority="5312">
      <formula>ISEVEN(ROW())</formula>
    </cfRule>
  </conditionalFormatting>
  <conditionalFormatting sqref="C168">
    <cfRule type="expression" dxfId="9654" priority="5313">
      <formula>ISEVEN(ROW())</formula>
    </cfRule>
  </conditionalFormatting>
  <conditionalFormatting sqref="C170">
    <cfRule type="expression" dxfId="9653" priority="5314">
      <formula>ISEVEN(ROW())</formula>
    </cfRule>
  </conditionalFormatting>
  <conditionalFormatting sqref="C169">
    <cfRule type="expression" dxfId="9652" priority="5315">
      <formula>ISEVEN(ROW())</formula>
    </cfRule>
  </conditionalFormatting>
  <conditionalFormatting sqref="C171">
    <cfRule type="expression" dxfId="9651" priority="5316">
      <formula>ISEVEN(ROW())</formula>
    </cfRule>
  </conditionalFormatting>
  <conditionalFormatting sqref="C172">
    <cfRule type="expression" dxfId="9650" priority="5317">
      <formula>ISEVEN(ROW())</formula>
    </cfRule>
  </conditionalFormatting>
  <conditionalFormatting sqref="C172">
    <cfRule type="expression" dxfId="9649" priority="5318">
      <formula>ISEVEN(ROW())</formula>
    </cfRule>
  </conditionalFormatting>
  <conditionalFormatting sqref="C172">
    <cfRule type="expression" dxfId="9648" priority="5319">
      <formula>ISEVEN(ROW())</formula>
    </cfRule>
  </conditionalFormatting>
  <conditionalFormatting sqref="C162">
    <cfRule type="expression" dxfId="9647" priority="5320">
      <formula>ISEVEN(ROW())</formula>
    </cfRule>
  </conditionalFormatting>
  <conditionalFormatting sqref="C163">
    <cfRule type="expression" dxfId="9646" priority="5321">
      <formula>ISEVEN(ROW())</formula>
    </cfRule>
  </conditionalFormatting>
  <conditionalFormatting sqref="C164">
    <cfRule type="expression" dxfId="9645" priority="5322">
      <formula>ISEVEN(ROW())</formula>
    </cfRule>
  </conditionalFormatting>
  <conditionalFormatting sqref="C164">
    <cfRule type="expression" dxfId="9644" priority="5323">
      <formula>ISEVEN(ROW())</formula>
    </cfRule>
  </conditionalFormatting>
  <conditionalFormatting sqref="C166">
    <cfRule type="expression" dxfId="9643" priority="5324">
      <formula>ISEVEN(ROW())</formula>
    </cfRule>
  </conditionalFormatting>
  <conditionalFormatting sqref="C165">
    <cfRule type="expression" dxfId="9642" priority="5325">
      <formula>ISEVEN(ROW())</formula>
    </cfRule>
  </conditionalFormatting>
  <conditionalFormatting sqref="C167">
    <cfRule type="expression" dxfId="9641" priority="5326">
      <formula>ISEVEN(ROW())</formula>
    </cfRule>
  </conditionalFormatting>
  <conditionalFormatting sqref="C169">
    <cfRule type="expression" dxfId="9640" priority="5327">
      <formula>ISEVEN(ROW())</formula>
    </cfRule>
  </conditionalFormatting>
  <conditionalFormatting sqref="C168">
    <cfRule type="expression" dxfId="9639" priority="5328">
      <formula>ISEVEN(ROW())</formula>
    </cfRule>
  </conditionalFormatting>
  <conditionalFormatting sqref="C170">
    <cfRule type="expression" dxfId="9638" priority="5329">
      <formula>ISEVEN(ROW())</formula>
    </cfRule>
  </conditionalFormatting>
  <conditionalFormatting sqref="C172">
    <cfRule type="expression" dxfId="9637" priority="5330">
      <formula>ISEVEN(ROW())</formula>
    </cfRule>
  </conditionalFormatting>
  <conditionalFormatting sqref="C171">
    <cfRule type="expression" dxfId="9636" priority="5331">
      <formula>ISEVEN(ROW())</formula>
    </cfRule>
  </conditionalFormatting>
  <conditionalFormatting sqref="C165">
    <cfRule type="expression" dxfId="9635" priority="5332">
      <formula>ISEVEN(ROW())</formula>
    </cfRule>
  </conditionalFormatting>
  <conditionalFormatting sqref="C164">
    <cfRule type="expression" dxfId="9634" priority="5333">
      <formula>ISEVEN(ROW())</formula>
    </cfRule>
  </conditionalFormatting>
  <conditionalFormatting sqref="C166">
    <cfRule type="expression" dxfId="9633" priority="5334">
      <formula>ISEVEN(ROW())</formula>
    </cfRule>
  </conditionalFormatting>
  <conditionalFormatting sqref="C168">
    <cfRule type="expression" dxfId="9632" priority="5335">
      <formula>ISEVEN(ROW())</formula>
    </cfRule>
  </conditionalFormatting>
  <conditionalFormatting sqref="C167">
    <cfRule type="expression" dxfId="9631" priority="5336">
      <formula>ISEVEN(ROW())</formula>
    </cfRule>
  </conditionalFormatting>
  <conditionalFormatting sqref="C169">
    <cfRule type="expression" dxfId="9630" priority="5337">
      <formula>ISEVEN(ROW())</formula>
    </cfRule>
  </conditionalFormatting>
  <conditionalFormatting sqref="C171">
    <cfRule type="expression" dxfId="9629" priority="5338">
      <formula>ISEVEN(ROW())</formula>
    </cfRule>
  </conditionalFormatting>
  <conditionalFormatting sqref="C170">
    <cfRule type="expression" dxfId="9628" priority="5339">
      <formula>ISEVEN(ROW())</formula>
    </cfRule>
  </conditionalFormatting>
  <conditionalFormatting sqref="C172">
    <cfRule type="expression" dxfId="9627" priority="5340">
      <formula>ISEVEN(ROW())</formula>
    </cfRule>
  </conditionalFormatting>
  <conditionalFormatting sqref="C170">
    <cfRule type="expression" dxfId="9626" priority="5341">
      <formula>ISEVEN(ROW())</formula>
    </cfRule>
  </conditionalFormatting>
  <conditionalFormatting sqref="C172">
    <cfRule type="expression" dxfId="9625" priority="5342">
      <formula>ISEVEN(ROW())</formula>
    </cfRule>
  </conditionalFormatting>
  <conditionalFormatting sqref="C171">
    <cfRule type="expression" dxfId="9624" priority="5343">
      <formula>ISEVEN(ROW())</formula>
    </cfRule>
  </conditionalFormatting>
  <conditionalFormatting sqref="C171">
    <cfRule type="expression" dxfId="9623" priority="5344">
      <formula>ISEVEN(ROW())</formula>
    </cfRule>
  </conditionalFormatting>
  <conditionalFormatting sqref="C170">
    <cfRule type="expression" dxfId="9622" priority="5345">
      <formula>ISEVEN(ROW())</formula>
    </cfRule>
  </conditionalFormatting>
  <conditionalFormatting sqref="C172">
    <cfRule type="expression" dxfId="9621" priority="5346">
      <formula>ISEVEN(ROW())</formula>
    </cfRule>
  </conditionalFormatting>
  <conditionalFormatting sqref="C163">
    <cfRule type="expression" dxfId="9620" priority="5347">
      <formula>ISEVEN(ROW())</formula>
    </cfRule>
  </conditionalFormatting>
  <conditionalFormatting sqref="C162">
    <cfRule type="expression" dxfId="9619" priority="5348">
      <formula>ISEVEN(ROW())</formula>
    </cfRule>
  </conditionalFormatting>
  <conditionalFormatting sqref="C164">
    <cfRule type="expression" dxfId="9618" priority="5349">
      <formula>ISEVEN(ROW())</formula>
    </cfRule>
  </conditionalFormatting>
  <conditionalFormatting sqref="C165">
    <cfRule type="expression" dxfId="9617" priority="5350">
      <formula>ISEVEN(ROW())</formula>
    </cfRule>
  </conditionalFormatting>
  <conditionalFormatting sqref="C165">
    <cfRule type="expression" dxfId="9616" priority="5351">
      <formula>ISEVEN(ROW())</formula>
    </cfRule>
  </conditionalFormatting>
  <conditionalFormatting sqref="C167">
    <cfRule type="expression" dxfId="9615" priority="5352">
      <formula>ISEVEN(ROW())</formula>
    </cfRule>
  </conditionalFormatting>
  <conditionalFormatting sqref="C166">
    <cfRule type="expression" dxfId="9614" priority="5353">
      <formula>ISEVEN(ROW())</formula>
    </cfRule>
  </conditionalFormatting>
  <conditionalFormatting sqref="C168">
    <cfRule type="expression" dxfId="9613" priority="5354">
      <formula>ISEVEN(ROW())</formula>
    </cfRule>
  </conditionalFormatting>
  <conditionalFormatting sqref="C170">
    <cfRule type="expression" dxfId="9612" priority="5355">
      <formula>ISEVEN(ROW())</formula>
    </cfRule>
  </conditionalFormatting>
  <conditionalFormatting sqref="C169">
    <cfRule type="expression" dxfId="9611" priority="5356">
      <formula>ISEVEN(ROW())</formula>
    </cfRule>
  </conditionalFormatting>
  <conditionalFormatting sqref="C171">
    <cfRule type="expression" dxfId="9610" priority="5357">
      <formula>ISEVEN(ROW())</formula>
    </cfRule>
  </conditionalFormatting>
  <conditionalFormatting sqref="C172">
    <cfRule type="expression" dxfId="9609" priority="5358">
      <formula>ISEVEN(ROW())</formula>
    </cfRule>
  </conditionalFormatting>
  <conditionalFormatting sqref="C166">
    <cfRule type="expression" dxfId="9608" priority="5359">
      <formula>ISEVEN(ROW())</formula>
    </cfRule>
  </conditionalFormatting>
  <conditionalFormatting sqref="C165">
    <cfRule type="expression" dxfId="9607" priority="5360">
      <formula>ISEVEN(ROW())</formula>
    </cfRule>
  </conditionalFormatting>
  <conditionalFormatting sqref="C167">
    <cfRule type="expression" dxfId="9606" priority="5361">
      <formula>ISEVEN(ROW())</formula>
    </cfRule>
  </conditionalFormatting>
  <conditionalFormatting sqref="C169">
    <cfRule type="expression" dxfId="9605" priority="5362">
      <formula>ISEVEN(ROW())</formula>
    </cfRule>
  </conditionalFormatting>
  <conditionalFormatting sqref="C168">
    <cfRule type="expression" dxfId="9604" priority="5363">
      <formula>ISEVEN(ROW())</formula>
    </cfRule>
  </conditionalFormatting>
  <conditionalFormatting sqref="C170">
    <cfRule type="expression" dxfId="9603" priority="5364">
      <formula>ISEVEN(ROW())</formula>
    </cfRule>
  </conditionalFormatting>
  <conditionalFormatting sqref="C172">
    <cfRule type="expression" dxfId="9602" priority="5365">
      <formula>ISEVEN(ROW())</formula>
    </cfRule>
  </conditionalFormatting>
  <conditionalFormatting sqref="C171">
    <cfRule type="expression" dxfId="9601" priority="5366">
      <formula>ISEVEN(ROW())</formula>
    </cfRule>
  </conditionalFormatting>
  <conditionalFormatting sqref="C171">
    <cfRule type="expression" dxfId="9600" priority="5367">
      <formula>ISEVEN(ROW())</formula>
    </cfRule>
  </conditionalFormatting>
  <conditionalFormatting sqref="C172">
    <cfRule type="expression" dxfId="9599" priority="5368">
      <formula>ISEVEN(ROW())</formula>
    </cfRule>
  </conditionalFormatting>
  <conditionalFormatting sqref="C172">
    <cfRule type="expression" dxfId="9598" priority="5369">
      <formula>ISEVEN(ROW())</formula>
    </cfRule>
  </conditionalFormatting>
  <conditionalFormatting sqref="C171">
    <cfRule type="expression" dxfId="9597" priority="5370">
      <formula>ISEVEN(ROW())</formula>
    </cfRule>
  </conditionalFormatting>
  <conditionalFormatting sqref="B139 D139:F139">
    <cfRule type="expression" dxfId="9596" priority="5371">
      <formula>ISEVEN(ROW())</formula>
    </cfRule>
  </conditionalFormatting>
  <conditionalFormatting sqref="F138">
    <cfRule type="expression" dxfId="9595" priority="5372">
      <formula>ISEVEN(ROW())</formula>
    </cfRule>
  </conditionalFormatting>
  <conditionalFormatting sqref="B138:E138">
    <cfRule type="expression" dxfId="9594" priority="5373">
      <formula>ISEVEN(ROW())</formula>
    </cfRule>
  </conditionalFormatting>
  <conditionalFormatting sqref="G138">
    <cfRule type="expression" dxfId="9593" priority="5374">
      <formula>ISEVEN(ROW())</formula>
    </cfRule>
  </conditionalFormatting>
  <conditionalFormatting sqref="G138">
    <cfRule type="expression" dxfId="9592" priority="5375">
      <formula>ISEVEN(ROW())</formula>
    </cfRule>
  </conditionalFormatting>
  <conditionalFormatting sqref="B137:G137">
    <cfRule type="expression" dxfId="9591" priority="5376">
      <formula>ISEVEN(ROW())</formula>
    </cfRule>
  </conditionalFormatting>
  <conditionalFormatting sqref="G139">
    <cfRule type="expression" dxfId="9590" priority="5377">
      <formula>ISEVEN(ROW())</formula>
    </cfRule>
  </conditionalFormatting>
  <conditionalFormatting sqref="C139">
    <cfRule type="expression" dxfId="9589" priority="5378">
      <formula>ISEVEN(ROW())</formula>
    </cfRule>
  </conditionalFormatting>
  <conditionalFormatting sqref="F141">
    <cfRule type="expression" dxfId="9588" priority="5379">
      <formula>ISEVEN(ROW())</formula>
    </cfRule>
  </conditionalFormatting>
  <conditionalFormatting sqref="B141:E141">
    <cfRule type="expression" dxfId="9587" priority="5380">
      <formula>ISEVEN(ROW())</formula>
    </cfRule>
  </conditionalFormatting>
  <conditionalFormatting sqref="B140:F140">
    <cfRule type="expression" dxfId="9586" priority="5381">
      <formula>ISEVEN(ROW())</formula>
    </cfRule>
  </conditionalFormatting>
  <conditionalFormatting sqref="B138 D138:F138">
    <cfRule type="expression" dxfId="9585" priority="5382">
      <formula>ISEVEN(ROW())</formula>
    </cfRule>
  </conditionalFormatting>
  <conditionalFormatting sqref="F137">
    <cfRule type="expression" dxfId="9584" priority="5383">
      <formula>ISEVEN(ROW())</formula>
    </cfRule>
  </conditionalFormatting>
  <conditionalFormatting sqref="B137:E137">
    <cfRule type="expression" dxfId="9583" priority="5384">
      <formula>ISEVEN(ROW())</formula>
    </cfRule>
  </conditionalFormatting>
  <conditionalFormatting sqref="G137">
    <cfRule type="expression" dxfId="9582" priority="5385">
      <formula>ISEVEN(ROW())</formula>
    </cfRule>
  </conditionalFormatting>
  <conditionalFormatting sqref="G137">
    <cfRule type="expression" dxfId="9581" priority="5386">
      <formula>ISEVEN(ROW())</formula>
    </cfRule>
  </conditionalFormatting>
  <conditionalFormatting sqref="G138">
    <cfRule type="expression" dxfId="9580" priority="5387">
      <formula>ISEVEN(ROW())</formula>
    </cfRule>
  </conditionalFormatting>
  <conditionalFormatting sqref="C138">
    <cfRule type="expression" dxfId="9579" priority="5388">
      <formula>ISEVEN(ROW())</formula>
    </cfRule>
  </conditionalFormatting>
  <conditionalFormatting sqref="B141 D141:F141">
    <cfRule type="expression" dxfId="9578" priority="5389">
      <formula>ISEVEN(ROW())</formula>
    </cfRule>
  </conditionalFormatting>
  <conditionalFormatting sqref="F140">
    <cfRule type="expression" dxfId="9577" priority="5390">
      <formula>ISEVEN(ROW())</formula>
    </cfRule>
  </conditionalFormatting>
  <conditionalFormatting sqref="B140:E140">
    <cfRule type="expression" dxfId="9576" priority="5391">
      <formula>ISEVEN(ROW())</formula>
    </cfRule>
  </conditionalFormatting>
  <conditionalFormatting sqref="B139:G139">
    <cfRule type="expression" dxfId="9575" priority="5392">
      <formula>ISEVEN(ROW())</formula>
    </cfRule>
  </conditionalFormatting>
  <conditionalFormatting sqref="C141">
    <cfRule type="expression" dxfId="9574" priority="5393">
      <formula>ISEVEN(ROW())</formula>
    </cfRule>
  </conditionalFormatting>
  <conditionalFormatting sqref="B137 D137:F137">
    <cfRule type="expression" dxfId="9573" priority="5394">
      <formula>ISEVEN(ROW())</formula>
    </cfRule>
  </conditionalFormatting>
  <conditionalFormatting sqref="G137">
    <cfRule type="expression" dxfId="9572" priority="5395">
      <formula>ISEVEN(ROW())</formula>
    </cfRule>
  </conditionalFormatting>
  <conditionalFormatting sqref="C137">
    <cfRule type="expression" dxfId="9571" priority="5396">
      <formula>ISEVEN(ROW())</formula>
    </cfRule>
  </conditionalFormatting>
  <conditionalFormatting sqref="B140 D140:F140">
    <cfRule type="expression" dxfId="9570" priority="5397">
      <formula>ISEVEN(ROW())</formula>
    </cfRule>
  </conditionalFormatting>
  <conditionalFormatting sqref="F139">
    <cfRule type="expression" dxfId="9569" priority="5398">
      <formula>ISEVEN(ROW())</formula>
    </cfRule>
  </conditionalFormatting>
  <conditionalFormatting sqref="B139:E139">
    <cfRule type="expression" dxfId="9568" priority="5399">
      <formula>ISEVEN(ROW())</formula>
    </cfRule>
  </conditionalFormatting>
  <conditionalFormatting sqref="G139">
    <cfRule type="expression" dxfId="9567" priority="5400">
      <formula>ISEVEN(ROW())</formula>
    </cfRule>
  </conditionalFormatting>
  <conditionalFormatting sqref="G139">
    <cfRule type="expression" dxfId="9566" priority="5401">
      <formula>ISEVEN(ROW())</formula>
    </cfRule>
  </conditionalFormatting>
  <conditionalFormatting sqref="B138:G138">
    <cfRule type="expression" dxfId="9565" priority="5402">
      <formula>ISEVEN(ROW())</formula>
    </cfRule>
  </conditionalFormatting>
  <conditionalFormatting sqref="C140">
    <cfRule type="expression" dxfId="9564" priority="5403">
      <formula>ISEVEN(ROW())</formula>
    </cfRule>
  </conditionalFormatting>
  <conditionalFormatting sqref="B141:F141">
    <cfRule type="expression" dxfId="9563" priority="5404">
      <formula>ISEVEN(ROW())</formula>
    </cfRule>
  </conditionalFormatting>
  <conditionalFormatting sqref="B139 D139:F139">
    <cfRule type="expression" dxfId="9562" priority="5405">
      <formula>ISEVEN(ROW())</formula>
    </cfRule>
  </conditionalFormatting>
  <conditionalFormatting sqref="F138">
    <cfRule type="expression" dxfId="9561" priority="5406">
      <formula>ISEVEN(ROW())</formula>
    </cfRule>
  </conditionalFormatting>
  <conditionalFormatting sqref="B138:E138">
    <cfRule type="expression" dxfId="9560" priority="5407">
      <formula>ISEVEN(ROW())</formula>
    </cfRule>
  </conditionalFormatting>
  <conditionalFormatting sqref="G138">
    <cfRule type="expression" dxfId="9559" priority="5408">
      <formula>ISEVEN(ROW())</formula>
    </cfRule>
  </conditionalFormatting>
  <conditionalFormatting sqref="G138">
    <cfRule type="expression" dxfId="9558" priority="5409">
      <formula>ISEVEN(ROW())</formula>
    </cfRule>
  </conditionalFormatting>
  <conditionalFormatting sqref="B137:G137">
    <cfRule type="expression" dxfId="9557" priority="5410">
      <formula>ISEVEN(ROW())</formula>
    </cfRule>
  </conditionalFormatting>
  <conditionalFormatting sqref="G139">
    <cfRule type="expression" dxfId="9556" priority="5411">
      <formula>ISEVEN(ROW())</formula>
    </cfRule>
  </conditionalFormatting>
  <conditionalFormatting sqref="C139">
    <cfRule type="expression" dxfId="9555" priority="5412">
      <formula>ISEVEN(ROW())</formula>
    </cfRule>
  </conditionalFormatting>
  <conditionalFormatting sqref="F141">
    <cfRule type="expression" dxfId="9554" priority="5413">
      <formula>ISEVEN(ROW())</formula>
    </cfRule>
  </conditionalFormatting>
  <conditionalFormatting sqref="B141:E141">
    <cfRule type="expression" dxfId="9553" priority="5414">
      <formula>ISEVEN(ROW())</formula>
    </cfRule>
  </conditionalFormatting>
  <conditionalFormatting sqref="B140:F140">
    <cfRule type="expression" dxfId="9552" priority="5415">
      <formula>ISEVEN(ROW())</formula>
    </cfRule>
  </conditionalFormatting>
  <conditionalFormatting sqref="B138 D138:F138">
    <cfRule type="expression" dxfId="9551" priority="5416">
      <formula>ISEVEN(ROW())</formula>
    </cfRule>
  </conditionalFormatting>
  <conditionalFormatting sqref="F137">
    <cfRule type="expression" dxfId="9550" priority="5417">
      <formula>ISEVEN(ROW())</formula>
    </cfRule>
  </conditionalFormatting>
  <conditionalFormatting sqref="B137:E137">
    <cfRule type="expression" dxfId="9549" priority="5418">
      <formula>ISEVEN(ROW())</formula>
    </cfRule>
  </conditionalFormatting>
  <conditionalFormatting sqref="G137">
    <cfRule type="expression" dxfId="9548" priority="5419">
      <formula>ISEVEN(ROW())</formula>
    </cfRule>
  </conditionalFormatting>
  <conditionalFormatting sqref="G137">
    <cfRule type="expression" dxfId="9547" priority="5420">
      <formula>ISEVEN(ROW())</formula>
    </cfRule>
  </conditionalFormatting>
  <conditionalFormatting sqref="G138">
    <cfRule type="expression" dxfId="9546" priority="5421">
      <formula>ISEVEN(ROW())</formula>
    </cfRule>
  </conditionalFormatting>
  <conditionalFormatting sqref="C138">
    <cfRule type="expression" dxfId="9545" priority="5422">
      <formula>ISEVEN(ROW())</formula>
    </cfRule>
  </conditionalFormatting>
  <conditionalFormatting sqref="B141 D141:F141">
    <cfRule type="expression" dxfId="9544" priority="5423">
      <formula>ISEVEN(ROW())</formula>
    </cfRule>
  </conditionalFormatting>
  <conditionalFormatting sqref="F140">
    <cfRule type="expression" dxfId="9543" priority="5424">
      <formula>ISEVEN(ROW())</formula>
    </cfRule>
  </conditionalFormatting>
  <conditionalFormatting sqref="B140:E140">
    <cfRule type="expression" dxfId="9542" priority="5425">
      <formula>ISEVEN(ROW())</formula>
    </cfRule>
  </conditionalFormatting>
  <conditionalFormatting sqref="B139:G139">
    <cfRule type="expression" dxfId="9541" priority="5426">
      <formula>ISEVEN(ROW())</formula>
    </cfRule>
  </conditionalFormatting>
  <conditionalFormatting sqref="C141">
    <cfRule type="expression" dxfId="9540" priority="5427">
      <formula>ISEVEN(ROW())</formula>
    </cfRule>
  </conditionalFormatting>
  <conditionalFormatting sqref="B137 D137:F137">
    <cfRule type="expression" dxfId="9539" priority="5428">
      <formula>ISEVEN(ROW())</formula>
    </cfRule>
  </conditionalFormatting>
  <conditionalFormatting sqref="G137">
    <cfRule type="expression" dxfId="9538" priority="5429">
      <formula>ISEVEN(ROW())</formula>
    </cfRule>
  </conditionalFormatting>
  <conditionalFormatting sqref="C137">
    <cfRule type="expression" dxfId="9537" priority="5430">
      <formula>ISEVEN(ROW())</formula>
    </cfRule>
  </conditionalFormatting>
  <conditionalFormatting sqref="B141:F141">
    <cfRule type="expression" dxfId="9536" priority="5431">
      <formula>ISEVEN(ROW())</formula>
    </cfRule>
  </conditionalFormatting>
  <conditionalFormatting sqref="B140 D140:F140">
    <cfRule type="expression" dxfId="9535" priority="5432">
      <formula>ISEVEN(ROW())</formula>
    </cfRule>
  </conditionalFormatting>
  <conditionalFormatting sqref="F139">
    <cfRule type="expression" dxfId="9534" priority="5433">
      <formula>ISEVEN(ROW())</formula>
    </cfRule>
  </conditionalFormatting>
  <conditionalFormatting sqref="B139:E139">
    <cfRule type="expression" dxfId="9533" priority="5434">
      <formula>ISEVEN(ROW())</formula>
    </cfRule>
  </conditionalFormatting>
  <conditionalFormatting sqref="G139">
    <cfRule type="expression" dxfId="9532" priority="5435">
      <formula>ISEVEN(ROW())</formula>
    </cfRule>
  </conditionalFormatting>
  <conditionalFormatting sqref="G139">
    <cfRule type="expression" dxfId="9531" priority="5436">
      <formula>ISEVEN(ROW())</formula>
    </cfRule>
  </conditionalFormatting>
  <conditionalFormatting sqref="B138:G138">
    <cfRule type="expression" dxfId="9530" priority="5437">
      <formula>ISEVEN(ROW())</formula>
    </cfRule>
  </conditionalFormatting>
  <conditionalFormatting sqref="C140">
    <cfRule type="expression" dxfId="9529" priority="5438">
      <formula>ISEVEN(ROW())</formula>
    </cfRule>
  </conditionalFormatting>
  <conditionalFormatting sqref="B139 D139:F139">
    <cfRule type="expression" dxfId="9528" priority="5439">
      <formula>ISEVEN(ROW())</formula>
    </cfRule>
  </conditionalFormatting>
  <conditionalFormatting sqref="F138">
    <cfRule type="expression" dxfId="9527" priority="5440">
      <formula>ISEVEN(ROW())</formula>
    </cfRule>
  </conditionalFormatting>
  <conditionalFormatting sqref="B138:E138">
    <cfRule type="expression" dxfId="9526" priority="5441">
      <formula>ISEVEN(ROW())</formula>
    </cfRule>
  </conditionalFormatting>
  <conditionalFormatting sqref="G138">
    <cfRule type="expression" dxfId="9525" priority="5442">
      <formula>ISEVEN(ROW())</formula>
    </cfRule>
  </conditionalFormatting>
  <conditionalFormatting sqref="G138">
    <cfRule type="expression" dxfId="9524" priority="5443">
      <formula>ISEVEN(ROW())</formula>
    </cfRule>
  </conditionalFormatting>
  <conditionalFormatting sqref="B137:G137">
    <cfRule type="expression" dxfId="9523" priority="5444">
      <formula>ISEVEN(ROW())</formula>
    </cfRule>
  </conditionalFormatting>
  <conditionalFormatting sqref="G139">
    <cfRule type="expression" dxfId="9522" priority="5445">
      <formula>ISEVEN(ROW())</formula>
    </cfRule>
  </conditionalFormatting>
  <conditionalFormatting sqref="C139">
    <cfRule type="expression" dxfId="9521" priority="5446">
      <formula>ISEVEN(ROW())</formula>
    </cfRule>
  </conditionalFormatting>
  <conditionalFormatting sqref="F141">
    <cfRule type="expression" dxfId="9520" priority="5447">
      <formula>ISEVEN(ROW())</formula>
    </cfRule>
  </conditionalFormatting>
  <conditionalFormatting sqref="B141:E141">
    <cfRule type="expression" dxfId="9519" priority="5448">
      <formula>ISEVEN(ROW())</formula>
    </cfRule>
  </conditionalFormatting>
  <conditionalFormatting sqref="B140:F140">
    <cfRule type="expression" dxfId="9518" priority="5449">
      <formula>ISEVEN(ROW())</formula>
    </cfRule>
  </conditionalFormatting>
  <conditionalFormatting sqref="B138 D138:F138">
    <cfRule type="expression" dxfId="9517" priority="5450">
      <formula>ISEVEN(ROW())</formula>
    </cfRule>
  </conditionalFormatting>
  <conditionalFormatting sqref="F137">
    <cfRule type="expression" dxfId="9516" priority="5451">
      <formula>ISEVEN(ROW())</formula>
    </cfRule>
  </conditionalFormatting>
  <conditionalFormatting sqref="B137:E137">
    <cfRule type="expression" dxfId="9515" priority="5452">
      <formula>ISEVEN(ROW())</formula>
    </cfRule>
  </conditionalFormatting>
  <conditionalFormatting sqref="G137">
    <cfRule type="expression" dxfId="9514" priority="5453">
      <formula>ISEVEN(ROW())</formula>
    </cfRule>
  </conditionalFormatting>
  <conditionalFormatting sqref="G137">
    <cfRule type="expression" dxfId="9513" priority="5454">
      <formula>ISEVEN(ROW())</formula>
    </cfRule>
  </conditionalFormatting>
  <conditionalFormatting sqref="G138">
    <cfRule type="expression" dxfId="9512" priority="5455">
      <formula>ISEVEN(ROW())</formula>
    </cfRule>
  </conditionalFormatting>
  <conditionalFormatting sqref="C138">
    <cfRule type="expression" dxfId="9511" priority="5456">
      <formula>ISEVEN(ROW())</formula>
    </cfRule>
  </conditionalFormatting>
  <conditionalFormatting sqref="B141 D141:F141">
    <cfRule type="expression" dxfId="9510" priority="5457">
      <formula>ISEVEN(ROW())</formula>
    </cfRule>
  </conditionalFormatting>
  <conditionalFormatting sqref="F140">
    <cfRule type="expression" dxfId="9509" priority="5458">
      <formula>ISEVEN(ROW())</formula>
    </cfRule>
  </conditionalFormatting>
  <conditionalFormatting sqref="B140:E140">
    <cfRule type="expression" dxfId="9508" priority="5459">
      <formula>ISEVEN(ROW())</formula>
    </cfRule>
  </conditionalFormatting>
  <conditionalFormatting sqref="B139:G139">
    <cfRule type="expression" dxfId="9507" priority="5460">
      <formula>ISEVEN(ROW())</formula>
    </cfRule>
  </conditionalFormatting>
  <conditionalFormatting sqref="C141">
    <cfRule type="expression" dxfId="9506" priority="5461">
      <formula>ISEVEN(ROW())</formula>
    </cfRule>
  </conditionalFormatting>
  <conditionalFormatting sqref="B139 D139:F139">
    <cfRule type="expression" dxfId="9505" priority="5462">
      <formula>ISEVEN(ROW())</formula>
    </cfRule>
  </conditionalFormatting>
  <conditionalFormatting sqref="F138">
    <cfRule type="expression" dxfId="9504" priority="5463">
      <formula>ISEVEN(ROW())</formula>
    </cfRule>
  </conditionalFormatting>
  <conditionalFormatting sqref="B138:E138">
    <cfRule type="expression" dxfId="9503" priority="5464">
      <formula>ISEVEN(ROW())</formula>
    </cfRule>
  </conditionalFormatting>
  <conditionalFormatting sqref="G138">
    <cfRule type="expression" dxfId="9502" priority="5465">
      <formula>ISEVEN(ROW())</formula>
    </cfRule>
  </conditionalFormatting>
  <conditionalFormatting sqref="G138">
    <cfRule type="expression" dxfId="9501" priority="5466">
      <formula>ISEVEN(ROW())</formula>
    </cfRule>
  </conditionalFormatting>
  <conditionalFormatting sqref="B137:G137">
    <cfRule type="expression" dxfId="9500" priority="5467">
      <formula>ISEVEN(ROW())</formula>
    </cfRule>
  </conditionalFormatting>
  <conditionalFormatting sqref="G139">
    <cfRule type="expression" dxfId="9499" priority="5468">
      <formula>ISEVEN(ROW())</formula>
    </cfRule>
  </conditionalFormatting>
  <conditionalFormatting sqref="C139">
    <cfRule type="expression" dxfId="9498" priority="5469">
      <formula>ISEVEN(ROW())</formula>
    </cfRule>
  </conditionalFormatting>
  <conditionalFormatting sqref="F141">
    <cfRule type="expression" dxfId="9497" priority="5470">
      <formula>ISEVEN(ROW())</formula>
    </cfRule>
  </conditionalFormatting>
  <conditionalFormatting sqref="B141:E141">
    <cfRule type="expression" dxfId="9496" priority="5471">
      <formula>ISEVEN(ROW())</formula>
    </cfRule>
  </conditionalFormatting>
  <conditionalFormatting sqref="B140:F140">
    <cfRule type="expression" dxfId="9495" priority="5472">
      <formula>ISEVEN(ROW())</formula>
    </cfRule>
  </conditionalFormatting>
  <conditionalFormatting sqref="B138 D138:F138">
    <cfRule type="expression" dxfId="9494" priority="5473">
      <formula>ISEVEN(ROW())</formula>
    </cfRule>
  </conditionalFormatting>
  <conditionalFormatting sqref="F137">
    <cfRule type="expression" dxfId="9493" priority="5474">
      <formula>ISEVEN(ROW())</formula>
    </cfRule>
  </conditionalFormatting>
  <conditionalFormatting sqref="B137:E137">
    <cfRule type="expression" dxfId="9492" priority="5475">
      <formula>ISEVEN(ROW())</formula>
    </cfRule>
  </conditionalFormatting>
  <conditionalFormatting sqref="G137">
    <cfRule type="expression" dxfId="9491" priority="5476">
      <formula>ISEVEN(ROW())</formula>
    </cfRule>
  </conditionalFormatting>
  <conditionalFormatting sqref="G137">
    <cfRule type="expression" dxfId="9490" priority="5477">
      <formula>ISEVEN(ROW())</formula>
    </cfRule>
  </conditionalFormatting>
  <conditionalFormatting sqref="G138">
    <cfRule type="expression" dxfId="9489" priority="5478">
      <formula>ISEVEN(ROW())</formula>
    </cfRule>
  </conditionalFormatting>
  <conditionalFormatting sqref="C138">
    <cfRule type="expression" dxfId="9488" priority="5479">
      <formula>ISEVEN(ROW())</formula>
    </cfRule>
  </conditionalFormatting>
  <conditionalFormatting sqref="B141 D141:F141">
    <cfRule type="expression" dxfId="9487" priority="5480">
      <formula>ISEVEN(ROW())</formula>
    </cfRule>
  </conditionalFormatting>
  <conditionalFormatting sqref="F140">
    <cfRule type="expression" dxfId="9486" priority="5481">
      <formula>ISEVEN(ROW())</formula>
    </cfRule>
  </conditionalFormatting>
  <conditionalFormatting sqref="B140:E140">
    <cfRule type="expression" dxfId="9485" priority="5482">
      <formula>ISEVEN(ROW())</formula>
    </cfRule>
  </conditionalFormatting>
  <conditionalFormatting sqref="B139:G139">
    <cfRule type="expression" dxfId="9484" priority="5483">
      <formula>ISEVEN(ROW())</formula>
    </cfRule>
  </conditionalFormatting>
  <conditionalFormatting sqref="C141">
    <cfRule type="expression" dxfId="9483" priority="5484">
      <formula>ISEVEN(ROW())</formula>
    </cfRule>
  </conditionalFormatting>
  <conditionalFormatting sqref="B137 D137:F137">
    <cfRule type="expression" dxfId="9482" priority="5485">
      <formula>ISEVEN(ROW())</formula>
    </cfRule>
  </conditionalFormatting>
  <conditionalFormatting sqref="G137">
    <cfRule type="expression" dxfId="9481" priority="5486">
      <formula>ISEVEN(ROW())</formula>
    </cfRule>
  </conditionalFormatting>
  <conditionalFormatting sqref="C137">
    <cfRule type="expression" dxfId="9480" priority="5487">
      <formula>ISEVEN(ROW())</formula>
    </cfRule>
  </conditionalFormatting>
  <conditionalFormatting sqref="B140 D140:F140">
    <cfRule type="expression" dxfId="9479" priority="5488">
      <formula>ISEVEN(ROW())</formula>
    </cfRule>
  </conditionalFormatting>
  <conditionalFormatting sqref="F139">
    <cfRule type="expression" dxfId="9478" priority="5489">
      <formula>ISEVEN(ROW())</formula>
    </cfRule>
  </conditionalFormatting>
  <conditionalFormatting sqref="B139:E139">
    <cfRule type="expression" dxfId="9477" priority="5490">
      <formula>ISEVEN(ROW())</formula>
    </cfRule>
  </conditionalFormatting>
  <conditionalFormatting sqref="G139">
    <cfRule type="expression" dxfId="9476" priority="5491">
      <formula>ISEVEN(ROW())</formula>
    </cfRule>
  </conditionalFormatting>
  <conditionalFormatting sqref="G139">
    <cfRule type="expression" dxfId="9475" priority="5492">
      <formula>ISEVEN(ROW())</formula>
    </cfRule>
  </conditionalFormatting>
  <conditionalFormatting sqref="B138:G138">
    <cfRule type="expression" dxfId="9474" priority="5493">
      <formula>ISEVEN(ROW())</formula>
    </cfRule>
  </conditionalFormatting>
  <conditionalFormatting sqref="C140">
    <cfRule type="expression" dxfId="9473" priority="5494">
      <formula>ISEVEN(ROW())</formula>
    </cfRule>
  </conditionalFormatting>
  <conditionalFormatting sqref="B141:F141">
    <cfRule type="expression" dxfId="9472" priority="5495">
      <formula>ISEVEN(ROW())</formula>
    </cfRule>
  </conditionalFormatting>
  <conditionalFormatting sqref="B139 D139:F139">
    <cfRule type="expression" dxfId="9471" priority="5496">
      <formula>ISEVEN(ROW())</formula>
    </cfRule>
  </conditionalFormatting>
  <conditionalFormatting sqref="F138">
    <cfRule type="expression" dxfId="9470" priority="5497">
      <formula>ISEVEN(ROW())</formula>
    </cfRule>
  </conditionalFormatting>
  <conditionalFormatting sqref="B138:E138">
    <cfRule type="expression" dxfId="9469" priority="5498">
      <formula>ISEVEN(ROW())</formula>
    </cfRule>
  </conditionalFormatting>
  <conditionalFormatting sqref="G138">
    <cfRule type="expression" dxfId="9468" priority="5499">
      <formula>ISEVEN(ROW())</formula>
    </cfRule>
  </conditionalFormatting>
  <conditionalFormatting sqref="G138">
    <cfRule type="expression" dxfId="9467" priority="5500">
      <formula>ISEVEN(ROW())</formula>
    </cfRule>
  </conditionalFormatting>
  <conditionalFormatting sqref="B137:G137">
    <cfRule type="expression" dxfId="9466" priority="5501">
      <formula>ISEVEN(ROW())</formula>
    </cfRule>
  </conditionalFormatting>
  <conditionalFormatting sqref="G139">
    <cfRule type="expression" dxfId="9465" priority="5502">
      <formula>ISEVEN(ROW())</formula>
    </cfRule>
  </conditionalFormatting>
  <conditionalFormatting sqref="C139">
    <cfRule type="expression" dxfId="9464" priority="5503">
      <formula>ISEVEN(ROW())</formula>
    </cfRule>
  </conditionalFormatting>
  <conditionalFormatting sqref="F141">
    <cfRule type="expression" dxfId="9463" priority="5504">
      <formula>ISEVEN(ROW())</formula>
    </cfRule>
  </conditionalFormatting>
  <conditionalFormatting sqref="B141:E141">
    <cfRule type="expression" dxfId="9462" priority="5505">
      <formula>ISEVEN(ROW())</formula>
    </cfRule>
  </conditionalFormatting>
  <conditionalFormatting sqref="B140:F140">
    <cfRule type="expression" dxfId="9461" priority="5506">
      <formula>ISEVEN(ROW())</formula>
    </cfRule>
  </conditionalFormatting>
  <conditionalFormatting sqref="B138 D138:F138">
    <cfRule type="expression" dxfId="9460" priority="5507">
      <formula>ISEVEN(ROW())</formula>
    </cfRule>
  </conditionalFormatting>
  <conditionalFormatting sqref="F137">
    <cfRule type="expression" dxfId="9459" priority="5508">
      <formula>ISEVEN(ROW())</formula>
    </cfRule>
  </conditionalFormatting>
  <conditionalFormatting sqref="B137:E137">
    <cfRule type="expression" dxfId="9458" priority="5509">
      <formula>ISEVEN(ROW())</formula>
    </cfRule>
  </conditionalFormatting>
  <conditionalFormatting sqref="G137">
    <cfRule type="expression" dxfId="9457" priority="5510">
      <formula>ISEVEN(ROW())</formula>
    </cfRule>
  </conditionalFormatting>
  <conditionalFormatting sqref="G137">
    <cfRule type="expression" dxfId="9456" priority="5511">
      <formula>ISEVEN(ROW())</formula>
    </cfRule>
  </conditionalFormatting>
  <conditionalFormatting sqref="G138">
    <cfRule type="expression" dxfId="9455" priority="5512">
      <formula>ISEVEN(ROW())</formula>
    </cfRule>
  </conditionalFormatting>
  <conditionalFormatting sqref="C138">
    <cfRule type="expression" dxfId="9454" priority="5513">
      <formula>ISEVEN(ROW())</formula>
    </cfRule>
  </conditionalFormatting>
  <conditionalFormatting sqref="F140">
    <cfRule type="expression" dxfId="9453" priority="5514">
      <formula>ISEVEN(ROW())</formula>
    </cfRule>
  </conditionalFormatting>
  <conditionalFormatting sqref="B140:E140">
    <cfRule type="expression" dxfId="9452" priority="5515">
      <formula>ISEVEN(ROW())</formula>
    </cfRule>
  </conditionalFormatting>
  <conditionalFormatting sqref="B139:G139">
    <cfRule type="expression" dxfId="9451" priority="5516">
      <formula>ISEVEN(ROW())</formula>
    </cfRule>
  </conditionalFormatting>
  <conditionalFormatting sqref="B137 D137:F137">
    <cfRule type="expression" dxfId="9450" priority="5517">
      <formula>ISEVEN(ROW())</formula>
    </cfRule>
  </conditionalFormatting>
  <conditionalFormatting sqref="G137">
    <cfRule type="expression" dxfId="9449" priority="5518">
      <formula>ISEVEN(ROW())</formula>
    </cfRule>
  </conditionalFormatting>
  <conditionalFormatting sqref="C137">
    <cfRule type="expression" dxfId="9448" priority="5519">
      <formula>ISEVEN(ROW())</formula>
    </cfRule>
  </conditionalFormatting>
  <conditionalFormatting sqref="B140 D140:F140">
    <cfRule type="expression" dxfId="9447" priority="5520">
      <formula>ISEVEN(ROW())</formula>
    </cfRule>
  </conditionalFormatting>
  <conditionalFormatting sqref="F139">
    <cfRule type="expression" dxfId="9446" priority="5521">
      <formula>ISEVEN(ROW())</formula>
    </cfRule>
  </conditionalFormatting>
  <conditionalFormatting sqref="B139:E139">
    <cfRule type="expression" dxfId="9445" priority="5522">
      <formula>ISEVEN(ROW())</formula>
    </cfRule>
  </conditionalFormatting>
  <conditionalFormatting sqref="G139">
    <cfRule type="expression" dxfId="9444" priority="5523">
      <formula>ISEVEN(ROW())</formula>
    </cfRule>
  </conditionalFormatting>
  <conditionalFormatting sqref="G139">
    <cfRule type="expression" dxfId="9443" priority="5524">
      <formula>ISEVEN(ROW())</formula>
    </cfRule>
  </conditionalFormatting>
  <conditionalFormatting sqref="B138:G138">
    <cfRule type="expression" dxfId="9442" priority="5525">
      <formula>ISEVEN(ROW())</formula>
    </cfRule>
  </conditionalFormatting>
  <conditionalFormatting sqref="C140">
    <cfRule type="expression" dxfId="9441" priority="5526">
      <formula>ISEVEN(ROW())</formula>
    </cfRule>
  </conditionalFormatting>
  <conditionalFormatting sqref="B141:F141">
    <cfRule type="expression" dxfId="9440" priority="5527">
      <formula>ISEVEN(ROW())</formula>
    </cfRule>
  </conditionalFormatting>
  <conditionalFormatting sqref="B139 D139:F139">
    <cfRule type="expression" dxfId="9439" priority="5528">
      <formula>ISEVEN(ROW())</formula>
    </cfRule>
  </conditionalFormatting>
  <conditionalFormatting sqref="F138">
    <cfRule type="expression" dxfId="9438" priority="5529">
      <formula>ISEVEN(ROW())</formula>
    </cfRule>
  </conditionalFormatting>
  <conditionalFormatting sqref="B138:E138">
    <cfRule type="expression" dxfId="9437" priority="5530">
      <formula>ISEVEN(ROW())</formula>
    </cfRule>
  </conditionalFormatting>
  <conditionalFormatting sqref="G138">
    <cfRule type="expression" dxfId="9436" priority="5531">
      <formula>ISEVEN(ROW())</formula>
    </cfRule>
  </conditionalFormatting>
  <conditionalFormatting sqref="G138">
    <cfRule type="expression" dxfId="9435" priority="5532">
      <formula>ISEVEN(ROW())</formula>
    </cfRule>
  </conditionalFormatting>
  <conditionalFormatting sqref="B137:G137">
    <cfRule type="expression" dxfId="9434" priority="5533">
      <formula>ISEVEN(ROW())</formula>
    </cfRule>
  </conditionalFormatting>
  <conditionalFormatting sqref="G139">
    <cfRule type="expression" dxfId="9433" priority="5534">
      <formula>ISEVEN(ROW())</formula>
    </cfRule>
  </conditionalFormatting>
  <conditionalFormatting sqref="C139">
    <cfRule type="expression" dxfId="9432" priority="5535">
      <formula>ISEVEN(ROW())</formula>
    </cfRule>
  </conditionalFormatting>
  <conditionalFormatting sqref="F141">
    <cfRule type="expression" dxfId="9431" priority="5536">
      <formula>ISEVEN(ROW())</formula>
    </cfRule>
  </conditionalFormatting>
  <conditionalFormatting sqref="B141:E141">
    <cfRule type="expression" dxfId="9430" priority="5537">
      <formula>ISEVEN(ROW())</formula>
    </cfRule>
  </conditionalFormatting>
  <conditionalFormatting sqref="B140:F140">
    <cfRule type="expression" dxfId="9429" priority="5538">
      <formula>ISEVEN(ROW())</formula>
    </cfRule>
  </conditionalFormatting>
  <conditionalFormatting sqref="B138 D138:F138">
    <cfRule type="expression" dxfId="9428" priority="5539">
      <formula>ISEVEN(ROW())</formula>
    </cfRule>
  </conditionalFormatting>
  <conditionalFormatting sqref="F137">
    <cfRule type="expression" dxfId="9427" priority="5540">
      <formula>ISEVEN(ROW())</formula>
    </cfRule>
  </conditionalFormatting>
  <conditionalFormatting sqref="B137:E137">
    <cfRule type="expression" dxfId="9426" priority="5541">
      <formula>ISEVEN(ROW())</formula>
    </cfRule>
  </conditionalFormatting>
  <conditionalFormatting sqref="G137">
    <cfRule type="expression" dxfId="9425" priority="5542">
      <formula>ISEVEN(ROW())</formula>
    </cfRule>
  </conditionalFormatting>
  <conditionalFormatting sqref="G137">
    <cfRule type="expression" dxfId="9424" priority="5543">
      <formula>ISEVEN(ROW())</formula>
    </cfRule>
  </conditionalFormatting>
  <conditionalFormatting sqref="G138">
    <cfRule type="expression" dxfId="9423" priority="5544">
      <formula>ISEVEN(ROW())</formula>
    </cfRule>
  </conditionalFormatting>
  <conditionalFormatting sqref="C138">
    <cfRule type="expression" dxfId="9422" priority="5545">
      <formula>ISEVEN(ROW())</formula>
    </cfRule>
  </conditionalFormatting>
  <conditionalFormatting sqref="B141 D141:F141">
    <cfRule type="expression" dxfId="9421" priority="5546">
      <formula>ISEVEN(ROW())</formula>
    </cfRule>
  </conditionalFormatting>
  <conditionalFormatting sqref="F140">
    <cfRule type="expression" dxfId="9420" priority="5547">
      <formula>ISEVEN(ROW())</formula>
    </cfRule>
  </conditionalFormatting>
  <conditionalFormatting sqref="B140:E140">
    <cfRule type="expression" dxfId="9419" priority="5548">
      <formula>ISEVEN(ROW())</formula>
    </cfRule>
  </conditionalFormatting>
  <conditionalFormatting sqref="B139:G139">
    <cfRule type="expression" dxfId="9418" priority="5549">
      <formula>ISEVEN(ROW())</formula>
    </cfRule>
  </conditionalFormatting>
  <conditionalFormatting sqref="C141">
    <cfRule type="expression" dxfId="9417" priority="5550">
      <formula>ISEVEN(ROW())</formula>
    </cfRule>
  </conditionalFormatting>
  <conditionalFormatting sqref="B142 D142:F142">
    <cfRule type="expression" dxfId="9416" priority="5551">
      <formula>ISEVEN(ROW())</formula>
    </cfRule>
  </conditionalFormatting>
  <conditionalFormatting sqref="C142">
    <cfRule type="expression" dxfId="9415" priority="5552">
      <formula>ISEVEN(ROW())</formula>
    </cfRule>
  </conditionalFormatting>
  <conditionalFormatting sqref="B145 D145:F145">
    <cfRule type="expression" dxfId="9414" priority="5553">
      <formula>ISEVEN(ROW())</formula>
    </cfRule>
  </conditionalFormatting>
  <conditionalFormatting sqref="F144">
    <cfRule type="expression" dxfId="9413" priority="5554">
      <formula>ISEVEN(ROW())</formula>
    </cfRule>
  </conditionalFormatting>
  <conditionalFormatting sqref="B144:E144">
    <cfRule type="expression" dxfId="9412" priority="5555">
      <formula>ISEVEN(ROW())</formula>
    </cfRule>
  </conditionalFormatting>
  <conditionalFormatting sqref="B143:F143">
    <cfRule type="expression" dxfId="9411" priority="5556">
      <formula>ISEVEN(ROW())</formula>
    </cfRule>
  </conditionalFormatting>
  <conditionalFormatting sqref="C145">
    <cfRule type="expression" dxfId="9410" priority="5557">
      <formula>ISEVEN(ROW())</formula>
    </cfRule>
  </conditionalFormatting>
  <conditionalFormatting sqref="B148 D148:F148">
    <cfRule type="expression" dxfId="9409" priority="5558">
      <formula>ISEVEN(ROW())</formula>
    </cfRule>
  </conditionalFormatting>
  <conditionalFormatting sqref="F147">
    <cfRule type="expression" dxfId="9408" priority="5559">
      <formula>ISEVEN(ROW())</formula>
    </cfRule>
  </conditionalFormatting>
  <conditionalFormatting sqref="B147:E147">
    <cfRule type="expression" dxfId="9407" priority="5560">
      <formula>ISEVEN(ROW())</formula>
    </cfRule>
  </conditionalFormatting>
  <conditionalFormatting sqref="B146:F146">
    <cfRule type="expression" dxfId="9406" priority="5561">
      <formula>ISEVEN(ROW())</formula>
    </cfRule>
  </conditionalFormatting>
  <conditionalFormatting sqref="C148">
    <cfRule type="expression" dxfId="9405" priority="5562">
      <formula>ISEVEN(ROW())</formula>
    </cfRule>
  </conditionalFormatting>
  <conditionalFormatting sqref="B144 D144:F144">
    <cfRule type="expression" dxfId="9404" priority="5563">
      <formula>ISEVEN(ROW())</formula>
    </cfRule>
  </conditionalFormatting>
  <conditionalFormatting sqref="F143">
    <cfRule type="expression" dxfId="9403" priority="5564">
      <formula>ISEVEN(ROW())</formula>
    </cfRule>
  </conditionalFormatting>
  <conditionalFormatting sqref="B143:E143">
    <cfRule type="expression" dxfId="9402" priority="5565">
      <formula>ISEVEN(ROW())</formula>
    </cfRule>
  </conditionalFormatting>
  <conditionalFormatting sqref="B142:F142">
    <cfRule type="expression" dxfId="9401" priority="5566">
      <formula>ISEVEN(ROW())</formula>
    </cfRule>
  </conditionalFormatting>
  <conditionalFormatting sqref="C144">
    <cfRule type="expression" dxfId="9400" priority="5567">
      <formula>ISEVEN(ROW())</formula>
    </cfRule>
  </conditionalFormatting>
  <conditionalFormatting sqref="B147 D147:F147">
    <cfRule type="expression" dxfId="9399" priority="5568">
      <formula>ISEVEN(ROW())</formula>
    </cfRule>
  </conditionalFormatting>
  <conditionalFormatting sqref="F146">
    <cfRule type="expression" dxfId="9398" priority="5569">
      <formula>ISEVEN(ROW())</formula>
    </cfRule>
  </conditionalFormatting>
  <conditionalFormatting sqref="B146:E146">
    <cfRule type="expression" dxfId="9397" priority="5570">
      <formula>ISEVEN(ROW())</formula>
    </cfRule>
  </conditionalFormatting>
  <conditionalFormatting sqref="B145:F145">
    <cfRule type="expression" dxfId="9396" priority="5571">
      <formula>ISEVEN(ROW())</formula>
    </cfRule>
  </conditionalFormatting>
  <conditionalFormatting sqref="C147">
    <cfRule type="expression" dxfId="9395" priority="5572">
      <formula>ISEVEN(ROW())</formula>
    </cfRule>
  </conditionalFormatting>
  <conditionalFormatting sqref="B148:F148">
    <cfRule type="expression" dxfId="9394" priority="5573">
      <formula>ISEVEN(ROW())</formula>
    </cfRule>
  </conditionalFormatting>
  <conditionalFormatting sqref="B143 D143:F143">
    <cfRule type="expression" dxfId="9393" priority="5574">
      <formula>ISEVEN(ROW())</formula>
    </cfRule>
  </conditionalFormatting>
  <conditionalFormatting sqref="F142">
    <cfRule type="expression" dxfId="9392" priority="5575">
      <formula>ISEVEN(ROW())</formula>
    </cfRule>
  </conditionalFormatting>
  <conditionalFormatting sqref="B142:E142">
    <cfRule type="expression" dxfId="9391" priority="5576">
      <formula>ISEVEN(ROW())</formula>
    </cfRule>
  </conditionalFormatting>
  <conditionalFormatting sqref="C143">
    <cfRule type="expression" dxfId="9390" priority="5577">
      <formula>ISEVEN(ROW())</formula>
    </cfRule>
  </conditionalFormatting>
  <conditionalFormatting sqref="B146 D146:F146">
    <cfRule type="expression" dxfId="9389" priority="5578">
      <formula>ISEVEN(ROW())</formula>
    </cfRule>
  </conditionalFormatting>
  <conditionalFormatting sqref="F145">
    <cfRule type="expression" dxfId="9388" priority="5579">
      <formula>ISEVEN(ROW())</formula>
    </cfRule>
  </conditionalFormatting>
  <conditionalFormatting sqref="B145:E145">
    <cfRule type="expression" dxfId="9387" priority="5580">
      <formula>ISEVEN(ROW())</formula>
    </cfRule>
  </conditionalFormatting>
  <conditionalFormatting sqref="B144:F144">
    <cfRule type="expression" dxfId="9386" priority="5581">
      <formula>ISEVEN(ROW())</formula>
    </cfRule>
  </conditionalFormatting>
  <conditionalFormatting sqref="C146">
    <cfRule type="expression" dxfId="9385" priority="5582">
      <formula>ISEVEN(ROW())</formula>
    </cfRule>
  </conditionalFormatting>
  <conditionalFormatting sqref="F148">
    <cfRule type="expression" dxfId="9384" priority="5583">
      <formula>ISEVEN(ROW())</formula>
    </cfRule>
  </conditionalFormatting>
  <conditionalFormatting sqref="B148:E148">
    <cfRule type="expression" dxfId="9383" priority="5584">
      <formula>ISEVEN(ROW())</formula>
    </cfRule>
  </conditionalFormatting>
  <conditionalFormatting sqref="B147:F147">
    <cfRule type="expression" dxfId="9382" priority="5585">
      <formula>ISEVEN(ROW())</formula>
    </cfRule>
  </conditionalFormatting>
  <conditionalFormatting sqref="B142 D142:F142">
    <cfRule type="expression" dxfId="9381" priority="5586">
      <formula>ISEVEN(ROW())</formula>
    </cfRule>
  </conditionalFormatting>
  <conditionalFormatting sqref="C142">
    <cfRule type="expression" dxfId="9380" priority="5587">
      <formula>ISEVEN(ROW())</formula>
    </cfRule>
  </conditionalFormatting>
  <conditionalFormatting sqref="B145 D145:F145">
    <cfRule type="expression" dxfId="9379" priority="5588">
      <formula>ISEVEN(ROW())</formula>
    </cfRule>
  </conditionalFormatting>
  <conditionalFormatting sqref="F144">
    <cfRule type="expression" dxfId="9378" priority="5589">
      <formula>ISEVEN(ROW())</formula>
    </cfRule>
  </conditionalFormatting>
  <conditionalFormatting sqref="B144:E144">
    <cfRule type="expression" dxfId="9377" priority="5590">
      <formula>ISEVEN(ROW())</formula>
    </cfRule>
  </conditionalFormatting>
  <conditionalFormatting sqref="B143:F143">
    <cfRule type="expression" dxfId="9376" priority="5591">
      <formula>ISEVEN(ROW())</formula>
    </cfRule>
  </conditionalFormatting>
  <conditionalFormatting sqref="C145">
    <cfRule type="expression" dxfId="9375" priority="5592">
      <formula>ISEVEN(ROW())</formula>
    </cfRule>
  </conditionalFormatting>
  <conditionalFormatting sqref="B148 D148:F148">
    <cfRule type="expression" dxfId="9374" priority="5593">
      <formula>ISEVEN(ROW())</formula>
    </cfRule>
  </conditionalFormatting>
  <conditionalFormatting sqref="F147">
    <cfRule type="expression" dxfId="9373" priority="5594">
      <formula>ISEVEN(ROW())</formula>
    </cfRule>
  </conditionalFormatting>
  <conditionalFormatting sqref="B147:E147">
    <cfRule type="expression" dxfId="9372" priority="5595">
      <formula>ISEVEN(ROW())</formula>
    </cfRule>
  </conditionalFormatting>
  <conditionalFormatting sqref="B146:F146">
    <cfRule type="expression" dxfId="9371" priority="5596">
      <formula>ISEVEN(ROW())</formula>
    </cfRule>
  </conditionalFormatting>
  <conditionalFormatting sqref="C148">
    <cfRule type="expression" dxfId="9370" priority="5597">
      <formula>ISEVEN(ROW())</formula>
    </cfRule>
  </conditionalFormatting>
  <conditionalFormatting sqref="B144 D144:F144">
    <cfRule type="expression" dxfId="9369" priority="5598">
      <formula>ISEVEN(ROW())</formula>
    </cfRule>
  </conditionalFormatting>
  <conditionalFormatting sqref="F143">
    <cfRule type="expression" dxfId="9368" priority="5599">
      <formula>ISEVEN(ROW())</formula>
    </cfRule>
  </conditionalFormatting>
  <conditionalFormatting sqref="B143:E143">
    <cfRule type="expression" dxfId="9367" priority="5600">
      <formula>ISEVEN(ROW())</formula>
    </cfRule>
  </conditionalFormatting>
  <conditionalFormatting sqref="B142:F142">
    <cfRule type="expression" dxfId="9366" priority="5601">
      <formula>ISEVEN(ROW())</formula>
    </cfRule>
  </conditionalFormatting>
  <conditionalFormatting sqref="C144">
    <cfRule type="expression" dxfId="9365" priority="5602">
      <formula>ISEVEN(ROW())</formula>
    </cfRule>
  </conditionalFormatting>
  <conditionalFormatting sqref="B147 D147:F147">
    <cfRule type="expression" dxfId="9364" priority="5603">
      <formula>ISEVEN(ROW())</formula>
    </cfRule>
  </conditionalFormatting>
  <conditionalFormatting sqref="F146">
    <cfRule type="expression" dxfId="9363" priority="5604">
      <formula>ISEVEN(ROW())</formula>
    </cfRule>
  </conditionalFormatting>
  <conditionalFormatting sqref="B146:E146">
    <cfRule type="expression" dxfId="9362" priority="5605">
      <formula>ISEVEN(ROW())</formula>
    </cfRule>
  </conditionalFormatting>
  <conditionalFormatting sqref="B145:F145">
    <cfRule type="expression" dxfId="9361" priority="5606">
      <formula>ISEVEN(ROW())</formula>
    </cfRule>
  </conditionalFormatting>
  <conditionalFormatting sqref="C147">
    <cfRule type="expression" dxfId="9360" priority="5607">
      <formula>ISEVEN(ROW())</formula>
    </cfRule>
  </conditionalFormatting>
  <conditionalFormatting sqref="B148:F148">
    <cfRule type="expression" dxfId="9359" priority="5608">
      <formula>ISEVEN(ROW())</formula>
    </cfRule>
  </conditionalFormatting>
  <conditionalFormatting sqref="B143 D143:F143">
    <cfRule type="expression" dxfId="9358" priority="5609">
      <formula>ISEVEN(ROW())</formula>
    </cfRule>
  </conditionalFormatting>
  <conditionalFormatting sqref="F142">
    <cfRule type="expression" dxfId="9357" priority="5610">
      <formula>ISEVEN(ROW())</formula>
    </cfRule>
  </conditionalFormatting>
  <conditionalFormatting sqref="B142:E142">
    <cfRule type="expression" dxfId="9356" priority="5611">
      <formula>ISEVEN(ROW())</formula>
    </cfRule>
  </conditionalFormatting>
  <conditionalFormatting sqref="C143">
    <cfRule type="expression" dxfId="9355" priority="5612">
      <formula>ISEVEN(ROW())</formula>
    </cfRule>
  </conditionalFormatting>
  <conditionalFormatting sqref="B146 D146:F146">
    <cfRule type="expression" dxfId="9354" priority="5613">
      <formula>ISEVEN(ROW())</formula>
    </cfRule>
  </conditionalFormatting>
  <conditionalFormatting sqref="F145">
    <cfRule type="expression" dxfId="9353" priority="5614">
      <formula>ISEVEN(ROW())</formula>
    </cfRule>
  </conditionalFormatting>
  <conditionalFormatting sqref="B145:E145">
    <cfRule type="expression" dxfId="9352" priority="5615">
      <formula>ISEVEN(ROW())</formula>
    </cfRule>
  </conditionalFormatting>
  <conditionalFormatting sqref="B144:F144">
    <cfRule type="expression" dxfId="9351" priority="5616">
      <formula>ISEVEN(ROW())</formula>
    </cfRule>
  </conditionalFormatting>
  <conditionalFormatting sqref="C146">
    <cfRule type="expression" dxfId="9350" priority="5617">
      <formula>ISEVEN(ROW())</formula>
    </cfRule>
  </conditionalFormatting>
  <conditionalFormatting sqref="F148">
    <cfRule type="expression" dxfId="9349" priority="5618">
      <formula>ISEVEN(ROW())</formula>
    </cfRule>
  </conditionalFormatting>
  <conditionalFormatting sqref="B148:E148">
    <cfRule type="expression" dxfId="9348" priority="5619">
      <formula>ISEVEN(ROW())</formula>
    </cfRule>
  </conditionalFormatting>
  <conditionalFormatting sqref="B147:F147">
    <cfRule type="expression" dxfId="9347" priority="5620">
      <formula>ISEVEN(ROW())</formula>
    </cfRule>
  </conditionalFormatting>
  <conditionalFormatting sqref="B142 D142:F142">
    <cfRule type="expression" dxfId="9346" priority="5621">
      <formula>ISEVEN(ROW())</formula>
    </cfRule>
  </conditionalFormatting>
  <conditionalFormatting sqref="C142">
    <cfRule type="expression" dxfId="9345" priority="5622">
      <formula>ISEVEN(ROW())</formula>
    </cfRule>
  </conditionalFormatting>
  <conditionalFormatting sqref="B145 D145:F145">
    <cfRule type="expression" dxfId="9344" priority="5623">
      <formula>ISEVEN(ROW())</formula>
    </cfRule>
  </conditionalFormatting>
  <conditionalFormatting sqref="F144">
    <cfRule type="expression" dxfId="9343" priority="5624">
      <formula>ISEVEN(ROW())</formula>
    </cfRule>
  </conditionalFormatting>
  <conditionalFormatting sqref="B144:E144">
    <cfRule type="expression" dxfId="9342" priority="5625">
      <formula>ISEVEN(ROW())</formula>
    </cfRule>
  </conditionalFormatting>
  <conditionalFormatting sqref="B143:F143">
    <cfRule type="expression" dxfId="9341" priority="5626">
      <formula>ISEVEN(ROW())</formula>
    </cfRule>
  </conditionalFormatting>
  <conditionalFormatting sqref="C145">
    <cfRule type="expression" dxfId="9340" priority="5627">
      <formula>ISEVEN(ROW())</formula>
    </cfRule>
  </conditionalFormatting>
  <conditionalFormatting sqref="B148 D148:F148">
    <cfRule type="expression" dxfId="9339" priority="5628">
      <formula>ISEVEN(ROW())</formula>
    </cfRule>
  </conditionalFormatting>
  <conditionalFormatting sqref="F147">
    <cfRule type="expression" dxfId="9338" priority="5629">
      <formula>ISEVEN(ROW())</formula>
    </cfRule>
  </conditionalFormatting>
  <conditionalFormatting sqref="B147:E147">
    <cfRule type="expression" dxfId="9337" priority="5630">
      <formula>ISEVEN(ROW())</formula>
    </cfRule>
  </conditionalFormatting>
  <conditionalFormatting sqref="B146:F146">
    <cfRule type="expression" dxfId="9336" priority="5631">
      <formula>ISEVEN(ROW())</formula>
    </cfRule>
  </conditionalFormatting>
  <conditionalFormatting sqref="C148">
    <cfRule type="expression" dxfId="9335" priority="5632">
      <formula>ISEVEN(ROW())</formula>
    </cfRule>
  </conditionalFormatting>
  <conditionalFormatting sqref="B144 D144:F144">
    <cfRule type="expression" dxfId="9334" priority="5633">
      <formula>ISEVEN(ROW())</formula>
    </cfRule>
  </conditionalFormatting>
  <conditionalFormatting sqref="F143">
    <cfRule type="expression" dxfId="9333" priority="5634">
      <formula>ISEVEN(ROW())</formula>
    </cfRule>
  </conditionalFormatting>
  <conditionalFormatting sqref="B143:E143">
    <cfRule type="expression" dxfId="9332" priority="5635">
      <formula>ISEVEN(ROW())</formula>
    </cfRule>
  </conditionalFormatting>
  <conditionalFormatting sqref="B142:F142">
    <cfRule type="expression" dxfId="9331" priority="5636">
      <formula>ISEVEN(ROW())</formula>
    </cfRule>
  </conditionalFormatting>
  <conditionalFormatting sqref="C144">
    <cfRule type="expression" dxfId="9330" priority="5637">
      <formula>ISEVEN(ROW())</formula>
    </cfRule>
  </conditionalFormatting>
  <conditionalFormatting sqref="B147 D147:F147">
    <cfRule type="expression" dxfId="9329" priority="5638">
      <formula>ISEVEN(ROW())</formula>
    </cfRule>
  </conditionalFormatting>
  <conditionalFormatting sqref="F146">
    <cfRule type="expression" dxfId="9328" priority="5639">
      <formula>ISEVEN(ROW())</formula>
    </cfRule>
  </conditionalFormatting>
  <conditionalFormatting sqref="B146:E146">
    <cfRule type="expression" dxfId="9327" priority="5640">
      <formula>ISEVEN(ROW())</formula>
    </cfRule>
  </conditionalFormatting>
  <conditionalFormatting sqref="B145:F145">
    <cfRule type="expression" dxfId="9326" priority="5641">
      <formula>ISEVEN(ROW())</formula>
    </cfRule>
  </conditionalFormatting>
  <conditionalFormatting sqref="C147">
    <cfRule type="expression" dxfId="9325" priority="5642">
      <formula>ISEVEN(ROW())</formula>
    </cfRule>
  </conditionalFormatting>
  <conditionalFormatting sqref="B148:F148">
    <cfRule type="expression" dxfId="9324" priority="5643">
      <formula>ISEVEN(ROW())</formula>
    </cfRule>
  </conditionalFormatting>
  <conditionalFormatting sqref="B142 D142:F142">
    <cfRule type="expression" dxfId="9323" priority="5644">
      <formula>ISEVEN(ROW())</formula>
    </cfRule>
  </conditionalFormatting>
  <conditionalFormatting sqref="C142">
    <cfRule type="expression" dxfId="9322" priority="5645">
      <formula>ISEVEN(ROW())</formula>
    </cfRule>
  </conditionalFormatting>
  <conditionalFormatting sqref="B145 D145:F145">
    <cfRule type="expression" dxfId="9321" priority="5646">
      <formula>ISEVEN(ROW())</formula>
    </cfRule>
  </conditionalFormatting>
  <conditionalFormatting sqref="F144">
    <cfRule type="expression" dxfId="9320" priority="5647">
      <formula>ISEVEN(ROW())</formula>
    </cfRule>
  </conditionalFormatting>
  <conditionalFormatting sqref="B144:E144">
    <cfRule type="expression" dxfId="9319" priority="5648">
      <formula>ISEVEN(ROW())</formula>
    </cfRule>
  </conditionalFormatting>
  <conditionalFormatting sqref="B143:F143">
    <cfRule type="expression" dxfId="9318" priority="5649">
      <formula>ISEVEN(ROW())</formula>
    </cfRule>
  </conditionalFormatting>
  <conditionalFormatting sqref="C145">
    <cfRule type="expression" dxfId="9317" priority="5650">
      <formula>ISEVEN(ROW())</formula>
    </cfRule>
  </conditionalFormatting>
  <conditionalFormatting sqref="B148 D148:F148">
    <cfRule type="expression" dxfId="9316" priority="5651">
      <formula>ISEVEN(ROW())</formula>
    </cfRule>
  </conditionalFormatting>
  <conditionalFormatting sqref="F147">
    <cfRule type="expression" dxfId="9315" priority="5652">
      <formula>ISEVEN(ROW())</formula>
    </cfRule>
  </conditionalFormatting>
  <conditionalFormatting sqref="B147:E147">
    <cfRule type="expression" dxfId="9314" priority="5653">
      <formula>ISEVEN(ROW())</formula>
    </cfRule>
  </conditionalFormatting>
  <conditionalFormatting sqref="B146:F146">
    <cfRule type="expression" dxfId="9313" priority="5654">
      <formula>ISEVEN(ROW())</formula>
    </cfRule>
  </conditionalFormatting>
  <conditionalFormatting sqref="C148">
    <cfRule type="expression" dxfId="9312" priority="5655">
      <formula>ISEVEN(ROW())</formula>
    </cfRule>
  </conditionalFormatting>
  <conditionalFormatting sqref="B144 D144:F144">
    <cfRule type="expression" dxfId="9311" priority="5656">
      <formula>ISEVEN(ROW())</formula>
    </cfRule>
  </conditionalFormatting>
  <conditionalFormatting sqref="F143">
    <cfRule type="expression" dxfId="9310" priority="5657">
      <formula>ISEVEN(ROW())</formula>
    </cfRule>
  </conditionalFormatting>
  <conditionalFormatting sqref="B143:E143">
    <cfRule type="expression" dxfId="9309" priority="5658">
      <formula>ISEVEN(ROW())</formula>
    </cfRule>
  </conditionalFormatting>
  <conditionalFormatting sqref="B142:F142">
    <cfRule type="expression" dxfId="9308" priority="5659">
      <formula>ISEVEN(ROW())</formula>
    </cfRule>
  </conditionalFormatting>
  <conditionalFormatting sqref="C144">
    <cfRule type="expression" dxfId="9307" priority="5660">
      <formula>ISEVEN(ROW())</formula>
    </cfRule>
  </conditionalFormatting>
  <conditionalFormatting sqref="B147 D147:F147">
    <cfRule type="expression" dxfId="9306" priority="5661">
      <formula>ISEVEN(ROW())</formula>
    </cfRule>
  </conditionalFormatting>
  <conditionalFormatting sqref="F146">
    <cfRule type="expression" dxfId="9305" priority="5662">
      <formula>ISEVEN(ROW())</formula>
    </cfRule>
  </conditionalFormatting>
  <conditionalFormatting sqref="B146:E146">
    <cfRule type="expression" dxfId="9304" priority="5663">
      <formula>ISEVEN(ROW())</formula>
    </cfRule>
  </conditionalFormatting>
  <conditionalFormatting sqref="B145:F145">
    <cfRule type="expression" dxfId="9303" priority="5664">
      <formula>ISEVEN(ROW())</formula>
    </cfRule>
  </conditionalFormatting>
  <conditionalFormatting sqref="C147">
    <cfRule type="expression" dxfId="9302" priority="5665">
      <formula>ISEVEN(ROW())</formula>
    </cfRule>
  </conditionalFormatting>
  <conditionalFormatting sqref="B148:F148">
    <cfRule type="expression" dxfId="9301" priority="5666">
      <formula>ISEVEN(ROW())</formula>
    </cfRule>
  </conditionalFormatting>
  <conditionalFormatting sqref="B143 D143:F143">
    <cfRule type="expression" dxfId="9300" priority="5667">
      <formula>ISEVEN(ROW())</formula>
    </cfRule>
  </conditionalFormatting>
  <conditionalFormatting sqref="F142">
    <cfRule type="expression" dxfId="9299" priority="5668">
      <formula>ISEVEN(ROW())</formula>
    </cfRule>
  </conditionalFormatting>
  <conditionalFormatting sqref="B142:E142">
    <cfRule type="expression" dxfId="9298" priority="5669">
      <formula>ISEVEN(ROW())</formula>
    </cfRule>
  </conditionalFormatting>
  <conditionalFormatting sqref="C143">
    <cfRule type="expression" dxfId="9297" priority="5670">
      <formula>ISEVEN(ROW())</formula>
    </cfRule>
  </conditionalFormatting>
  <conditionalFormatting sqref="B146 D146:F146">
    <cfRule type="expression" dxfId="9296" priority="5671">
      <formula>ISEVEN(ROW())</formula>
    </cfRule>
  </conditionalFormatting>
  <conditionalFormatting sqref="F145">
    <cfRule type="expression" dxfId="9295" priority="5672">
      <formula>ISEVEN(ROW())</formula>
    </cfRule>
  </conditionalFormatting>
  <conditionalFormatting sqref="B145:E145">
    <cfRule type="expression" dxfId="9294" priority="5673">
      <formula>ISEVEN(ROW())</formula>
    </cfRule>
  </conditionalFormatting>
  <conditionalFormatting sqref="B144:F144">
    <cfRule type="expression" dxfId="9293" priority="5674">
      <formula>ISEVEN(ROW())</formula>
    </cfRule>
  </conditionalFormatting>
  <conditionalFormatting sqref="C146">
    <cfRule type="expression" dxfId="9292" priority="5675">
      <formula>ISEVEN(ROW())</formula>
    </cfRule>
  </conditionalFormatting>
  <conditionalFormatting sqref="F148">
    <cfRule type="expression" dxfId="9291" priority="5676">
      <formula>ISEVEN(ROW())</formula>
    </cfRule>
  </conditionalFormatting>
  <conditionalFormatting sqref="B148:E148">
    <cfRule type="expression" dxfId="9290" priority="5677">
      <formula>ISEVEN(ROW())</formula>
    </cfRule>
  </conditionalFormatting>
  <conditionalFormatting sqref="B147:F147">
    <cfRule type="expression" dxfId="9289" priority="5678">
      <formula>ISEVEN(ROW())</formula>
    </cfRule>
  </conditionalFormatting>
  <conditionalFormatting sqref="B142 D142:F142">
    <cfRule type="expression" dxfId="9288" priority="5679">
      <formula>ISEVEN(ROW())</formula>
    </cfRule>
  </conditionalFormatting>
  <conditionalFormatting sqref="C142">
    <cfRule type="expression" dxfId="9287" priority="5680">
      <formula>ISEVEN(ROW())</formula>
    </cfRule>
  </conditionalFormatting>
  <conditionalFormatting sqref="B145 D145:F145">
    <cfRule type="expression" dxfId="9286" priority="5681">
      <formula>ISEVEN(ROW())</formula>
    </cfRule>
  </conditionalFormatting>
  <conditionalFormatting sqref="F144">
    <cfRule type="expression" dxfId="9285" priority="5682">
      <formula>ISEVEN(ROW())</formula>
    </cfRule>
  </conditionalFormatting>
  <conditionalFormatting sqref="B144:E144">
    <cfRule type="expression" dxfId="9284" priority="5683">
      <formula>ISEVEN(ROW())</formula>
    </cfRule>
  </conditionalFormatting>
  <conditionalFormatting sqref="B143:F143">
    <cfRule type="expression" dxfId="9283" priority="5684">
      <formula>ISEVEN(ROW())</formula>
    </cfRule>
  </conditionalFormatting>
  <conditionalFormatting sqref="C145">
    <cfRule type="expression" dxfId="9282" priority="5685">
      <formula>ISEVEN(ROW())</formula>
    </cfRule>
  </conditionalFormatting>
  <conditionalFormatting sqref="B148 D148:F148">
    <cfRule type="expression" dxfId="9281" priority="5686">
      <formula>ISEVEN(ROW())</formula>
    </cfRule>
  </conditionalFormatting>
  <conditionalFormatting sqref="F147">
    <cfRule type="expression" dxfId="9280" priority="5687">
      <formula>ISEVEN(ROW())</formula>
    </cfRule>
  </conditionalFormatting>
  <conditionalFormatting sqref="B147:E147">
    <cfRule type="expression" dxfId="9279" priority="5688">
      <formula>ISEVEN(ROW())</formula>
    </cfRule>
  </conditionalFormatting>
  <conditionalFormatting sqref="B146:F146">
    <cfRule type="expression" dxfId="9278" priority="5689">
      <formula>ISEVEN(ROW())</formula>
    </cfRule>
  </conditionalFormatting>
  <conditionalFormatting sqref="C148">
    <cfRule type="expression" dxfId="9277" priority="5690">
      <formula>ISEVEN(ROW())</formula>
    </cfRule>
  </conditionalFormatting>
  <conditionalFormatting sqref="B144 D144:F144">
    <cfRule type="expression" dxfId="9276" priority="5691">
      <formula>ISEVEN(ROW())</formula>
    </cfRule>
  </conditionalFormatting>
  <conditionalFormatting sqref="F143">
    <cfRule type="expression" dxfId="9275" priority="5692">
      <formula>ISEVEN(ROW())</formula>
    </cfRule>
  </conditionalFormatting>
  <conditionalFormatting sqref="B143:E143">
    <cfRule type="expression" dxfId="9274" priority="5693">
      <formula>ISEVEN(ROW())</formula>
    </cfRule>
  </conditionalFormatting>
  <conditionalFormatting sqref="B142:F142">
    <cfRule type="expression" dxfId="9273" priority="5694">
      <formula>ISEVEN(ROW())</formula>
    </cfRule>
  </conditionalFormatting>
  <conditionalFormatting sqref="C144">
    <cfRule type="expression" dxfId="9272" priority="5695">
      <formula>ISEVEN(ROW())</formula>
    </cfRule>
  </conditionalFormatting>
  <conditionalFormatting sqref="B147 D147:F147">
    <cfRule type="expression" dxfId="9271" priority="5696">
      <formula>ISEVEN(ROW())</formula>
    </cfRule>
  </conditionalFormatting>
  <conditionalFormatting sqref="F146">
    <cfRule type="expression" dxfId="9270" priority="5697">
      <formula>ISEVEN(ROW())</formula>
    </cfRule>
  </conditionalFormatting>
  <conditionalFormatting sqref="B146:E146">
    <cfRule type="expression" dxfId="9269" priority="5698">
      <formula>ISEVEN(ROW())</formula>
    </cfRule>
  </conditionalFormatting>
  <conditionalFormatting sqref="B145:F145">
    <cfRule type="expression" dxfId="9268" priority="5699">
      <formula>ISEVEN(ROW())</formula>
    </cfRule>
  </conditionalFormatting>
  <conditionalFormatting sqref="C147">
    <cfRule type="expression" dxfId="9267" priority="5700">
      <formula>ISEVEN(ROW())</formula>
    </cfRule>
  </conditionalFormatting>
  <conditionalFormatting sqref="B148:F148">
    <cfRule type="expression" dxfId="9266" priority="5701">
      <formula>ISEVEN(ROW())</formula>
    </cfRule>
  </conditionalFormatting>
  <conditionalFormatting sqref="B143 D143:F143">
    <cfRule type="expression" dxfId="9265" priority="5702">
      <formula>ISEVEN(ROW())</formula>
    </cfRule>
  </conditionalFormatting>
  <conditionalFormatting sqref="F142">
    <cfRule type="expression" dxfId="9264" priority="5703">
      <formula>ISEVEN(ROW())</formula>
    </cfRule>
  </conditionalFormatting>
  <conditionalFormatting sqref="B142:E142">
    <cfRule type="expression" dxfId="9263" priority="5704">
      <formula>ISEVEN(ROW())</formula>
    </cfRule>
  </conditionalFormatting>
  <conditionalFormatting sqref="C143">
    <cfRule type="expression" dxfId="9262" priority="5705">
      <formula>ISEVEN(ROW())</formula>
    </cfRule>
  </conditionalFormatting>
  <conditionalFormatting sqref="B146 D146:F146">
    <cfRule type="expression" dxfId="9261" priority="5706">
      <formula>ISEVEN(ROW())</formula>
    </cfRule>
  </conditionalFormatting>
  <conditionalFormatting sqref="F145">
    <cfRule type="expression" dxfId="9260" priority="5707">
      <formula>ISEVEN(ROW())</formula>
    </cfRule>
  </conditionalFormatting>
  <conditionalFormatting sqref="B145:E145">
    <cfRule type="expression" dxfId="9259" priority="5708">
      <formula>ISEVEN(ROW())</formula>
    </cfRule>
  </conditionalFormatting>
  <conditionalFormatting sqref="B144:F144">
    <cfRule type="expression" dxfId="9258" priority="5709">
      <formula>ISEVEN(ROW())</formula>
    </cfRule>
  </conditionalFormatting>
  <conditionalFormatting sqref="C146">
    <cfRule type="expression" dxfId="9257" priority="5710">
      <formula>ISEVEN(ROW())</formula>
    </cfRule>
  </conditionalFormatting>
  <conditionalFormatting sqref="F148">
    <cfRule type="expression" dxfId="9256" priority="5711">
      <formula>ISEVEN(ROW())</formula>
    </cfRule>
  </conditionalFormatting>
  <conditionalFormatting sqref="B148:E148">
    <cfRule type="expression" dxfId="9255" priority="5712">
      <formula>ISEVEN(ROW())</formula>
    </cfRule>
  </conditionalFormatting>
  <conditionalFormatting sqref="B147:F147">
    <cfRule type="expression" dxfId="9254" priority="5713">
      <formula>ISEVEN(ROW())</formula>
    </cfRule>
  </conditionalFormatting>
  <conditionalFormatting sqref="B142 D142:F142">
    <cfRule type="expression" dxfId="9253" priority="5714">
      <formula>ISEVEN(ROW())</formula>
    </cfRule>
  </conditionalFormatting>
  <conditionalFormatting sqref="C142">
    <cfRule type="expression" dxfId="9252" priority="5715">
      <formula>ISEVEN(ROW())</formula>
    </cfRule>
  </conditionalFormatting>
  <conditionalFormatting sqref="B145 D145:F145">
    <cfRule type="expression" dxfId="9251" priority="5716">
      <formula>ISEVEN(ROW())</formula>
    </cfRule>
  </conditionalFormatting>
  <conditionalFormatting sqref="F144">
    <cfRule type="expression" dxfId="9250" priority="5717">
      <formula>ISEVEN(ROW())</formula>
    </cfRule>
  </conditionalFormatting>
  <conditionalFormatting sqref="B144:E144">
    <cfRule type="expression" dxfId="9249" priority="5718">
      <formula>ISEVEN(ROW())</formula>
    </cfRule>
  </conditionalFormatting>
  <conditionalFormatting sqref="B143:F143">
    <cfRule type="expression" dxfId="9248" priority="5719">
      <formula>ISEVEN(ROW())</formula>
    </cfRule>
  </conditionalFormatting>
  <conditionalFormatting sqref="C145">
    <cfRule type="expression" dxfId="9247" priority="5720">
      <formula>ISEVEN(ROW())</formula>
    </cfRule>
  </conditionalFormatting>
  <conditionalFormatting sqref="B148 D148:F148">
    <cfRule type="expression" dxfId="9246" priority="5721">
      <formula>ISEVEN(ROW())</formula>
    </cfRule>
  </conditionalFormatting>
  <conditionalFormatting sqref="F147">
    <cfRule type="expression" dxfId="9245" priority="5722">
      <formula>ISEVEN(ROW())</formula>
    </cfRule>
  </conditionalFormatting>
  <conditionalFormatting sqref="B147:E147">
    <cfRule type="expression" dxfId="9244" priority="5723">
      <formula>ISEVEN(ROW())</formula>
    </cfRule>
  </conditionalFormatting>
  <conditionalFormatting sqref="B146:F146">
    <cfRule type="expression" dxfId="9243" priority="5724">
      <formula>ISEVEN(ROW())</formula>
    </cfRule>
  </conditionalFormatting>
  <conditionalFormatting sqref="C148">
    <cfRule type="expression" dxfId="9242" priority="5725">
      <formula>ISEVEN(ROW())</formula>
    </cfRule>
  </conditionalFormatting>
  <conditionalFormatting sqref="B144 D144:F144">
    <cfRule type="expression" dxfId="9241" priority="5726">
      <formula>ISEVEN(ROW())</formula>
    </cfRule>
  </conditionalFormatting>
  <conditionalFormatting sqref="F143">
    <cfRule type="expression" dxfId="9240" priority="5727">
      <formula>ISEVEN(ROW())</formula>
    </cfRule>
  </conditionalFormatting>
  <conditionalFormatting sqref="B143:E143">
    <cfRule type="expression" dxfId="9239" priority="5728">
      <formula>ISEVEN(ROW())</formula>
    </cfRule>
  </conditionalFormatting>
  <conditionalFormatting sqref="B142:F142">
    <cfRule type="expression" dxfId="9238" priority="5729">
      <formula>ISEVEN(ROW())</formula>
    </cfRule>
  </conditionalFormatting>
  <conditionalFormatting sqref="C144">
    <cfRule type="expression" dxfId="9237" priority="5730">
      <formula>ISEVEN(ROW())</formula>
    </cfRule>
  </conditionalFormatting>
  <conditionalFormatting sqref="B147 D147:F147">
    <cfRule type="expression" dxfId="9236" priority="5731">
      <formula>ISEVEN(ROW())</formula>
    </cfRule>
  </conditionalFormatting>
  <conditionalFormatting sqref="F146">
    <cfRule type="expression" dxfId="9235" priority="5732">
      <formula>ISEVEN(ROW())</formula>
    </cfRule>
  </conditionalFormatting>
  <conditionalFormatting sqref="B146:E146">
    <cfRule type="expression" dxfId="9234" priority="5733">
      <formula>ISEVEN(ROW())</formula>
    </cfRule>
  </conditionalFormatting>
  <conditionalFormatting sqref="B145:F145">
    <cfRule type="expression" dxfId="9233" priority="5734">
      <formula>ISEVEN(ROW())</formula>
    </cfRule>
  </conditionalFormatting>
  <conditionalFormatting sqref="C147">
    <cfRule type="expression" dxfId="9232" priority="5735">
      <formula>ISEVEN(ROW())</formula>
    </cfRule>
  </conditionalFormatting>
  <conditionalFormatting sqref="B148:F148">
    <cfRule type="expression" dxfId="9231" priority="5736">
      <formula>ISEVEN(ROW())</formula>
    </cfRule>
  </conditionalFormatting>
  <conditionalFormatting sqref="B139 D139:F139">
    <cfRule type="expression" dxfId="9230" priority="5737">
      <formula>ISEVEN(ROW())</formula>
    </cfRule>
  </conditionalFormatting>
  <conditionalFormatting sqref="F138">
    <cfRule type="expression" dxfId="9229" priority="5738">
      <formula>ISEVEN(ROW())</formula>
    </cfRule>
  </conditionalFormatting>
  <conditionalFormatting sqref="B138:E138">
    <cfRule type="expression" dxfId="9228" priority="5739">
      <formula>ISEVEN(ROW())</formula>
    </cfRule>
  </conditionalFormatting>
  <conditionalFormatting sqref="G138">
    <cfRule type="expression" dxfId="9227" priority="5740">
      <formula>ISEVEN(ROW())</formula>
    </cfRule>
  </conditionalFormatting>
  <conditionalFormatting sqref="G138">
    <cfRule type="expression" dxfId="9226" priority="5741">
      <formula>ISEVEN(ROW())</formula>
    </cfRule>
  </conditionalFormatting>
  <conditionalFormatting sqref="B137:G137">
    <cfRule type="expression" dxfId="9225" priority="5742">
      <formula>ISEVEN(ROW())</formula>
    </cfRule>
  </conditionalFormatting>
  <conditionalFormatting sqref="G139">
    <cfRule type="expression" dxfId="9224" priority="5743">
      <formula>ISEVEN(ROW())</formula>
    </cfRule>
  </conditionalFormatting>
  <conditionalFormatting sqref="C139">
    <cfRule type="expression" dxfId="9223" priority="5744">
      <formula>ISEVEN(ROW())</formula>
    </cfRule>
  </conditionalFormatting>
  <conditionalFormatting sqref="F140">
    <cfRule type="expression" dxfId="9222" priority="5745">
      <formula>ISEVEN(ROW())</formula>
    </cfRule>
  </conditionalFormatting>
  <conditionalFormatting sqref="B140:E140">
    <cfRule type="expression" dxfId="9221" priority="5746">
      <formula>ISEVEN(ROW())</formula>
    </cfRule>
  </conditionalFormatting>
  <conditionalFormatting sqref="B140:E140">
    <cfRule type="expression" dxfId="9220" priority="5747">
      <formula>ISEVEN(ROW())</formula>
    </cfRule>
  </conditionalFormatting>
  <conditionalFormatting sqref="B143 D143:F143">
    <cfRule type="expression" dxfId="9219" priority="5748">
      <formula>ISEVEN(ROW())</formula>
    </cfRule>
  </conditionalFormatting>
  <conditionalFormatting sqref="F142">
    <cfRule type="expression" dxfId="9218" priority="5749">
      <formula>ISEVEN(ROW())</formula>
    </cfRule>
  </conditionalFormatting>
  <conditionalFormatting sqref="B142:E142">
    <cfRule type="expression" dxfId="9217" priority="5750">
      <formula>ISEVEN(ROW())</formula>
    </cfRule>
  </conditionalFormatting>
  <conditionalFormatting sqref="B141:F141">
    <cfRule type="expression" dxfId="9216" priority="5751">
      <formula>ISEVEN(ROW())</formula>
    </cfRule>
  </conditionalFormatting>
  <conditionalFormatting sqref="C143">
    <cfRule type="expression" dxfId="9215" priority="5752">
      <formula>ISEVEN(ROW())</formula>
    </cfRule>
  </conditionalFormatting>
  <conditionalFormatting sqref="B146 D146:F146">
    <cfRule type="expression" dxfId="9214" priority="5753">
      <formula>ISEVEN(ROW())</formula>
    </cfRule>
  </conditionalFormatting>
  <conditionalFormatting sqref="F145">
    <cfRule type="expression" dxfId="9213" priority="5754">
      <formula>ISEVEN(ROW())</formula>
    </cfRule>
  </conditionalFormatting>
  <conditionalFormatting sqref="B145:E145">
    <cfRule type="expression" dxfId="9212" priority="5755">
      <formula>ISEVEN(ROW())</formula>
    </cfRule>
  </conditionalFormatting>
  <conditionalFormatting sqref="B144:F144">
    <cfRule type="expression" dxfId="9211" priority="5756">
      <formula>ISEVEN(ROW())</formula>
    </cfRule>
  </conditionalFormatting>
  <conditionalFormatting sqref="C146">
    <cfRule type="expression" dxfId="9210" priority="5757">
      <formula>ISEVEN(ROW())</formula>
    </cfRule>
  </conditionalFormatting>
  <conditionalFormatting sqref="F148">
    <cfRule type="expression" dxfId="9209" priority="5758">
      <formula>ISEVEN(ROW())</formula>
    </cfRule>
  </conditionalFormatting>
  <conditionalFormatting sqref="B148:E148">
    <cfRule type="expression" dxfId="9208" priority="5759">
      <formula>ISEVEN(ROW())</formula>
    </cfRule>
  </conditionalFormatting>
  <conditionalFormatting sqref="B147:F147">
    <cfRule type="expression" dxfId="9207" priority="5760">
      <formula>ISEVEN(ROW())</formula>
    </cfRule>
  </conditionalFormatting>
  <conditionalFormatting sqref="B142 D142:F142">
    <cfRule type="expression" dxfId="9206" priority="5761">
      <formula>ISEVEN(ROW())</formula>
    </cfRule>
  </conditionalFormatting>
  <conditionalFormatting sqref="F141">
    <cfRule type="expression" dxfId="9205" priority="5762">
      <formula>ISEVEN(ROW())</formula>
    </cfRule>
  </conditionalFormatting>
  <conditionalFormatting sqref="B141:E141">
    <cfRule type="expression" dxfId="9204" priority="5763">
      <formula>ISEVEN(ROW())</formula>
    </cfRule>
  </conditionalFormatting>
  <conditionalFormatting sqref="B140:F140">
    <cfRule type="expression" dxfId="9203" priority="5764">
      <formula>ISEVEN(ROW())</formula>
    </cfRule>
  </conditionalFormatting>
  <conditionalFormatting sqref="C142">
    <cfRule type="expression" dxfId="9202" priority="5765">
      <formula>ISEVEN(ROW())</formula>
    </cfRule>
  </conditionalFormatting>
  <conditionalFormatting sqref="B145 D145:F145">
    <cfRule type="expression" dxfId="9201" priority="5766">
      <formula>ISEVEN(ROW())</formula>
    </cfRule>
  </conditionalFormatting>
  <conditionalFormatting sqref="F144">
    <cfRule type="expression" dxfId="9200" priority="5767">
      <formula>ISEVEN(ROW())</formula>
    </cfRule>
  </conditionalFormatting>
  <conditionalFormatting sqref="B144:E144">
    <cfRule type="expression" dxfId="9199" priority="5768">
      <formula>ISEVEN(ROW())</formula>
    </cfRule>
  </conditionalFormatting>
  <conditionalFormatting sqref="B143:F143">
    <cfRule type="expression" dxfId="9198" priority="5769">
      <formula>ISEVEN(ROW())</formula>
    </cfRule>
  </conditionalFormatting>
  <conditionalFormatting sqref="C145">
    <cfRule type="expression" dxfId="9197" priority="5770">
      <formula>ISEVEN(ROW())</formula>
    </cfRule>
  </conditionalFormatting>
  <conditionalFormatting sqref="B148 D148:F148">
    <cfRule type="expression" dxfId="9196" priority="5771">
      <formula>ISEVEN(ROW())</formula>
    </cfRule>
  </conditionalFormatting>
  <conditionalFormatting sqref="F147">
    <cfRule type="expression" dxfId="9195" priority="5772">
      <formula>ISEVEN(ROW())</formula>
    </cfRule>
  </conditionalFormatting>
  <conditionalFormatting sqref="B147:E147">
    <cfRule type="expression" dxfId="9194" priority="5773">
      <formula>ISEVEN(ROW())</formula>
    </cfRule>
  </conditionalFormatting>
  <conditionalFormatting sqref="B146:F146">
    <cfRule type="expression" dxfId="9193" priority="5774">
      <formula>ISEVEN(ROW())</formula>
    </cfRule>
  </conditionalFormatting>
  <conditionalFormatting sqref="C148">
    <cfRule type="expression" dxfId="9192" priority="5775">
      <formula>ISEVEN(ROW())</formula>
    </cfRule>
  </conditionalFormatting>
  <conditionalFormatting sqref="B146 D146:F146">
    <cfRule type="expression" dxfId="9191" priority="5776">
      <formula>ISEVEN(ROW())</formula>
    </cfRule>
  </conditionalFormatting>
  <conditionalFormatting sqref="C146">
    <cfRule type="expression" dxfId="9190" priority="5777">
      <formula>ISEVEN(ROW())</formula>
    </cfRule>
  </conditionalFormatting>
  <conditionalFormatting sqref="F148">
    <cfRule type="expression" dxfId="9189" priority="5778">
      <formula>ISEVEN(ROW())</formula>
    </cfRule>
  </conditionalFormatting>
  <conditionalFormatting sqref="B148:E148">
    <cfRule type="expression" dxfId="9188" priority="5779">
      <formula>ISEVEN(ROW())</formula>
    </cfRule>
  </conditionalFormatting>
  <conditionalFormatting sqref="B147:F147">
    <cfRule type="expression" dxfId="9187" priority="5780">
      <formula>ISEVEN(ROW())</formula>
    </cfRule>
  </conditionalFormatting>
  <conditionalFormatting sqref="B148 D148:F148">
    <cfRule type="expression" dxfId="9186" priority="5781">
      <formula>ISEVEN(ROW())</formula>
    </cfRule>
  </conditionalFormatting>
  <conditionalFormatting sqref="F147">
    <cfRule type="expression" dxfId="9185" priority="5782">
      <formula>ISEVEN(ROW())</formula>
    </cfRule>
  </conditionalFormatting>
  <conditionalFormatting sqref="B147:E147">
    <cfRule type="expression" dxfId="9184" priority="5783">
      <formula>ISEVEN(ROW())</formula>
    </cfRule>
  </conditionalFormatting>
  <conditionalFormatting sqref="B146:F146">
    <cfRule type="expression" dxfId="9183" priority="5784">
      <formula>ISEVEN(ROW())</formula>
    </cfRule>
  </conditionalFormatting>
  <conditionalFormatting sqref="C148">
    <cfRule type="expression" dxfId="9182" priority="5785">
      <formula>ISEVEN(ROW())</formula>
    </cfRule>
  </conditionalFormatting>
  <conditionalFormatting sqref="F137">
    <cfRule type="expression" dxfId="9181" priority="5786">
      <formula>ISEVEN(ROW())</formula>
    </cfRule>
  </conditionalFormatting>
  <conditionalFormatting sqref="B137:E137">
    <cfRule type="expression" dxfId="9180" priority="5787">
      <formula>ISEVEN(ROW())</formula>
    </cfRule>
  </conditionalFormatting>
  <conditionalFormatting sqref="G137">
    <cfRule type="expression" dxfId="9179" priority="5788">
      <formula>ISEVEN(ROW())</formula>
    </cfRule>
  </conditionalFormatting>
  <conditionalFormatting sqref="G137">
    <cfRule type="expression" dxfId="9178" priority="5789">
      <formula>ISEVEN(ROW())</formula>
    </cfRule>
  </conditionalFormatting>
  <conditionalFormatting sqref="B137 D137:F137">
    <cfRule type="expression" dxfId="9177" priority="5790">
      <formula>ISEVEN(ROW())</formula>
    </cfRule>
  </conditionalFormatting>
  <conditionalFormatting sqref="G137">
    <cfRule type="expression" dxfId="9176" priority="5791">
      <formula>ISEVEN(ROW())</formula>
    </cfRule>
  </conditionalFormatting>
  <conditionalFormatting sqref="C137">
    <cfRule type="expression" dxfId="9175" priority="5792">
      <formula>ISEVEN(ROW())</formula>
    </cfRule>
  </conditionalFormatting>
  <conditionalFormatting sqref="B140 D140:F140">
    <cfRule type="expression" dxfId="9174" priority="5793">
      <formula>ISEVEN(ROW())</formula>
    </cfRule>
  </conditionalFormatting>
  <conditionalFormatting sqref="F139">
    <cfRule type="expression" dxfId="9173" priority="5794">
      <formula>ISEVEN(ROW())</formula>
    </cfRule>
  </conditionalFormatting>
  <conditionalFormatting sqref="B139:E139">
    <cfRule type="expression" dxfId="9172" priority="5795">
      <formula>ISEVEN(ROW())</formula>
    </cfRule>
  </conditionalFormatting>
  <conditionalFormatting sqref="G139">
    <cfRule type="expression" dxfId="9171" priority="5796">
      <formula>ISEVEN(ROW())</formula>
    </cfRule>
  </conditionalFormatting>
  <conditionalFormatting sqref="G139">
    <cfRule type="expression" dxfId="9170" priority="5797">
      <formula>ISEVEN(ROW())</formula>
    </cfRule>
  </conditionalFormatting>
  <conditionalFormatting sqref="B138:G138">
    <cfRule type="expression" dxfId="9169" priority="5798">
      <formula>ISEVEN(ROW())</formula>
    </cfRule>
  </conditionalFormatting>
  <conditionalFormatting sqref="C140">
    <cfRule type="expression" dxfId="9168" priority="5799">
      <formula>ISEVEN(ROW())</formula>
    </cfRule>
  </conditionalFormatting>
  <conditionalFormatting sqref="F141">
    <cfRule type="expression" dxfId="9167" priority="5800">
      <formula>ISEVEN(ROW())</formula>
    </cfRule>
  </conditionalFormatting>
  <conditionalFormatting sqref="B141:E141">
    <cfRule type="expression" dxfId="9166" priority="5801">
      <formula>ISEVEN(ROW())</formula>
    </cfRule>
  </conditionalFormatting>
  <conditionalFormatting sqref="B141:E141">
    <cfRule type="expression" dxfId="9165" priority="5802">
      <formula>ISEVEN(ROW())</formula>
    </cfRule>
  </conditionalFormatting>
  <conditionalFormatting sqref="B144 D144:F144">
    <cfRule type="expression" dxfId="9164" priority="5803">
      <formula>ISEVEN(ROW())</formula>
    </cfRule>
  </conditionalFormatting>
  <conditionalFormatting sqref="F143">
    <cfRule type="expression" dxfId="9163" priority="5804">
      <formula>ISEVEN(ROW())</formula>
    </cfRule>
  </conditionalFormatting>
  <conditionalFormatting sqref="B143:E143">
    <cfRule type="expression" dxfId="9162" priority="5805">
      <formula>ISEVEN(ROW())</formula>
    </cfRule>
  </conditionalFormatting>
  <conditionalFormatting sqref="B142:F142">
    <cfRule type="expression" dxfId="9161" priority="5806">
      <formula>ISEVEN(ROW())</formula>
    </cfRule>
  </conditionalFormatting>
  <conditionalFormatting sqref="C144">
    <cfRule type="expression" dxfId="9160" priority="5807">
      <formula>ISEVEN(ROW())</formula>
    </cfRule>
  </conditionalFormatting>
  <conditionalFormatting sqref="B147 D147:F147">
    <cfRule type="expression" dxfId="9159" priority="5808">
      <formula>ISEVEN(ROW())</formula>
    </cfRule>
  </conditionalFormatting>
  <conditionalFormatting sqref="F146">
    <cfRule type="expression" dxfId="9158" priority="5809">
      <formula>ISEVEN(ROW())</formula>
    </cfRule>
  </conditionalFormatting>
  <conditionalFormatting sqref="B146:E146">
    <cfRule type="expression" dxfId="9157" priority="5810">
      <formula>ISEVEN(ROW())</formula>
    </cfRule>
  </conditionalFormatting>
  <conditionalFormatting sqref="B145:F145">
    <cfRule type="expression" dxfId="9156" priority="5811">
      <formula>ISEVEN(ROW())</formula>
    </cfRule>
  </conditionalFormatting>
  <conditionalFormatting sqref="C147">
    <cfRule type="expression" dxfId="9155" priority="5812">
      <formula>ISEVEN(ROW())</formula>
    </cfRule>
  </conditionalFormatting>
  <conditionalFormatting sqref="B148:F148">
    <cfRule type="expression" dxfId="9154" priority="5813">
      <formula>ISEVEN(ROW())</formula>
    </cfRule>
  </conditionalFormatting>
  <conditionalFormatting sqref="B143 D143:F143">
    <cfRule type="expression" dxfId="9153" priority="5814">
      <formula>ISEVEN(ROW())</formula>
    </cfRule>
  </conditionalFormatting>
  <conditionalFormatting sqref="F142">
    <cfRule type="expression" dxfId="9152" priority="5815">
      <formula>ISEVEN(ROW())</formula>
    </cfRule>
  </conditionalFormatting>
  <conditionalFormatting sqref="B142:E142">
    <cfRule type="expression" dxfId="9151" priority="5816">
      <formula>ISEVEN(ROW())</formula>
    </cfRule>
  </conditionalFormatting>
  <conditionalFormatting sqref="B141:F141">
    <cfRule type="expression" dxfId="9150" priority="5817">
      <formula>ISEVEN(ROW())</formula>
    </cfRule>
  </conditionalFormatting>
  <conditionalFormatting sqref="C143">
    <cfRule type="expression" dxfId="9149" priority="5818">
      <formula>ISEVEN(ROW())</formula>
    </cfRule>
  </conditionalFormatting>
  <conditionalFormatting sqref="B146 D146:F146">
    <cfRule type="expression" dxfId="9148" priority="5819">
      <formula>ISEVEN(ROW())</formula>
    </cfRule>
  </conditionalFormatting>
  <conditionalFormatting sqref="F145">
    <cfRule type="expression" dxfId="9147" priority="5820">
      <formula>ISEVEN(ROW())</formula>
    </cfRule>
  </conditionalFormatting>
  <conditionalFormatting sqref="B145:E145">
    <cfRule type="expression" dxfId="9146" priority="5821">
      <formula>ISEVEN(ROW())</formula>
    </cfRule>
  </conditionalFormatting>
  <conditionalFormatting sqref="B144:F144">
    <cfRule type="expression" dxfId="9145" priority="5822">
      <formula>ISEVEN(ROW())</formula>
    </cfRule>
  </conditionalFormatting>
  <conditionalFormatting sqref="C146">
    <cfRule type="expression" dxfId="9144" priority="5823">
      <formula>ISEVEN(ROW())</formula>
    </cfRule>
  </conditionalFormatting>
  <conditionalFormatting sqref="F148">
    <cfRule type="expression" dxfId="9143" priority="5824">
      <formula>ISEVEN(ROW())</formula>
    </cfRule>
  </conditionalFormatting>
  <conditionalFormatting sqref="B148:E148">
    <cfRule type="expression" dxfId="9142" priority="5825">
      <formula>ISEVEN(ROW())</formula>
    </cfRule>
  </conditionalFormatting>
  <conditionalFormatting sqref="B147:F147">
    <cfRule type="expression" dxfId="9141" priority="5826">
      <formula>ISEVEN(ROW())</formula>
    </cfRule>
  </conditionalFormatting>
  <conditionalFormatting sqref="B147 D147:F147">
    <cfRule type="expression" dxfId="9140" priority="5827">
      <formula>ISEVEN(ROW())</formula>
    </cfRule>
  </conditionalFormatting>
  <conditionalFormatting sqref="C147">
    <cfRule type="expression" dxfId="9139" priority="5828">
      <formula>ISEVEN(ROW())</formula>
    </cfRule>
  </conditionalFormatting>
  <conditionalFormatting sqref="B148:F148">
    <cfRule type="expression" dxfId="9138" priority="5829">
      <formula>ISEVEN(ROW())</formula>
    </cfRule>
  </conditionalFormatting>
  <conditionalFormatting sqref="F148">
    <cfRule type="expression" dxfId="9137" priority="5830">
      <formula>ISEVEN(ROW())</formula>
    </cfRule>
  </conditionalFormatting>
  <conditionalFormatting sqref="B148:E148">
    <cfRule type="expression" dxfId="9136" priority="5831">
      <formula>ISEVEN(ROW())</formula>
    </cfRule>
  </conditionalFormatting>
  <conditionalFormatting sqref="B147:F147">
    <cfRule type="expression" dxfId="9135" priority="5832">
      <formula>ISEVEN(ROW())</formula>
    </cfRule>
  </conditionalFormatting>
  <conditionalFormatting sqref="B138 D138:F138">
    <cfRule type="expression" dxfId="9134" priority="5833">
      <formula>ISEVEN(ROW())</formula>
    </cfRule>
  </conditionalFormatting>
  <conditionalFormatting sqref="F137">
    <cfRule type="expression" dxfId="9133" priority="5834">
      <formula>ISEVEN(ROW())</formula>
    </cfRule>
  </conditionalFormatting>
  <conditionalFormatting sqref="B137:E137">
    <cfRule type="expression" dxfId="9132" priority="5835">
      <formula>ISEVEN(ROW())</formula>
    </cfRule>
  </conditionalFormatting>
  <conditionalFormatting sqref="G137">
    <cfRule type="expression" dxfId="9131" priority="5836">
      <formula>ISEVEN(ROW())</formula>
    </cfRule>
  </conditionalFormatting>
  <conditionalFormatting sqref="G137">
    <cfRule type="expression" dxfId="9130" priority="5837">
      <formula>ISEVEN(ROW())</formula>
    </cfRule>
  </conditionalFormatting>
  <conditionalFormatting sqref="G138">
    <cfRule type="expression" dxfId="9129" priority="5838">
      <formula>ISEVEN(ROW())</formula>
    </cfRule>
  </conditionalFormatting>
  <conditionalFormatting sqref="C138">
    <cfRule type="expression" dxfId="9128" priority="5839">
      <formula>ISEVEN(ROW())</formula>
    </cfRule>
  </conditionalFormatting>
  <conditionalFormatting sqref="F139">
    <cfRule type="expression" dxfId="9127" priority="5840">
      <formula>ISEVEN(ROW())</formula>
    </cfRule>
  </conditionalFormatting>
  <conditionalFormatting sqref="B139:E139">
    <cfRule type="expression" dxfId="9126" priority="5841">
      <formula>ISEVEN(ROW())</formula>
    </cfRule>
  </conditionalFormatting>
  <conditionalFormatting sqref="G139">
    <cfRule type="expression" dxfId="9125" priority="5842">
      <formula>ISEVEN(ROW())</formula>
    </cfRule>
  </conditionalFormatting>
  <conditionalFormatting sqref="G139 B139:E139">
    <cfRule type="expression" dxfId="9124" priority="5843">
      <formula>ISEVEN(ROW())</formula>
    </cfRule>
  </conditionalFormatting>
  <conditionalFormatting sqref="B142 D142:F142">
    <cfRule type="expression" dxfId="9123" priority="5844">
      <formula>ISEVEN(ROW())</formula>
    </cfRule>
  </conditionalFormatting>
  <conditionalFormatting sqref="F141">
    <cfRule type="expression" dxfId="9122" priority="5845">
      <formula>ISEVEN(ROW())</formula>
    </cfRule>
  </conditionalFormatting>
  <conditionalFormatting sqref="B141:E141">
    <cfRule type="expression" dxfId="9121" priority="5846">
      <formula>ISEVEN(ROW())</formula>
    </cfRule>
  </conditionalFormatting>
  <conditionalFormatting sqref="B140:F140">
    <cfRule type="expression" dxfId="9120" priority="5847">
      <formula>ISEVEN(ROW())</formula>
    </cfRule>
  </conditionalFormatting>
  <conditionalFormatting sqref="C142">
    <cfRule type="expression" dxfId="9119" priority="5848">
      <formula>ISEVEN(ROW())</formula>
    </cfRule>
  </conditionalFormatting>
  <conditionalFormatting sqref="B145 D145:F145">
    <cfRule type="expression" dxfId="9118" priority="5849">
      <formula>ISEVEN(ROW())</formula>
    </cfRule>
  </conditionalFormatting>
  <conditionalFormatting sqref="F144">
    <cfRule type="expression" dxfId="9117" priority="5850">
      <formula>ISEVEN(ROW())</formula>
    </cfRule>
  </conditionalFormatting>
  <conditionalFormatting sqref="B144:E144">
    <cfRule type="expression" dxfId="9116" priority="5851">
      <formula>ISEVEN(ROW())</formula>
    </cfRule>
  </conditionalFormatting>
  <conditionalFormatting sqref="B143:F143">
    <cfRule type="expression" dxfId="9115" priority="5852">
      <formula>ISEVEN(ROW())</formula>
    </cfRule>
  </conditionalFormatting>
  <conditionalFormatting sqref="C145">
    <cfRule type="expression" dxfId="9114" priority="5853">
      <formula>ISEVEN(ROW())</formula>
    </cfRule>
  </conditionalFormatting>
  <conditionalFormatting sqref="B148 D148:F148">
    <cfRule type="expression" dxfId="9113" priority="5854">
      <formula>ISEVEN(ROW())</formula>
    </cfRule>
  </conditionalFormatting>
  <conditionalFormatting sqref="F147">
    <cfRule type="expression" dxfId="9112" priority="5855">
      <formula>ISEVEN(ROW())</formula>
    </cfRule>
  </conditionalFormatting>
  <conditionalFormatting sqref="B147:E147">
    <cfRule type="expression" dxfId="9111" priority="5856">
      <formula>ISEVEN(ROW())</formula>
    </cfRule>
  </conditionalFormatting>
  <conditionalFormatting sqref="B146:F146">
    <cfRule type="expression" dxfId="9110" priority="5857">
      <formula>ISEVEN(ROW())</formula>
    </cfRule>
  </conditionalFormatting>
  <conditionalFormatting sqref="C148">
    <cfRule type="expression" dxfId="9109" priority="5858">
      <formula>ISEVEN(ROW())</formula>
    </cfRule>
  </conditionalFormatting>
  <conditionalFormatting sqref="B141 D141:F141">
    <cfRule type="expression" dxfId="9108" priority="5859">
      <formula>ISEVEN(ROW())</formula>
    </cfRule>
  </conditionalFormatting>
  <conditionalFormatting sqref="F140">
    <cfRule type="expression" dxfId="9107" priority="5860">
      <formula>ISEVEN(ROW())</formula>
    </cfRule>
  </conditionalFormatting>
  <conditionalFormatting sqref="B140:E140">
    <cfRule type="expression" dxfId="9106" priority="5861">
      <formula>ISEVEN(ROW())</formula>
    </cfRule>
  </conditionalFormatting>
  <conditionalFormatting sqref="B139:G139">
    <cfRule type="expression" dxfId="9105" priority="5862">
      <formula>ISEVEN(ROW())</formula>
    </cfRule>
  </conditionalFormatting>
  <conditionalFormatting sqref="C141">
    <cfRule type="expression" dxfId="9104" priority="5863">
      <formula>ISEVEN(ROW())</formula>
    </cfRule>
  </conditionalFormatting>
  <conditionalFormatting sqref="B144 D144:F144">
    <cfRule type="expression" dxfId="9103" priority="5864">
      <formula>ISEVEN(ROW())</formula>
    </cfRule>
  </conditionalFormatting>
  <conditionalFormatting sqref="F143">
    <cfRule type="expression" dxfId="9102" priority="5865">
      <formula>ISEVEN(ROW())</formula>
    </cfRule>
  </conditionalFormatting>
  <conditionalFormatting sqref="B143:E143">
    <cfRule type="expression" dxfId="9101" priority="5866">
      <formula>ISEVEN(ROW())</formula>
    </cfRule>
  </conditionalFormatting>
  <conditionalFormatting sqref="B142:F142">
    <cfRule type="expression" dxfId="9100" priority="5867">
      <formula>ISEVEN(ROW())</formula>
    </cfRule>
  </conditionalFormatting>
  <conditionalFormatting sqref="C144">
    <cfRule type="expression" dxfId="9099" priority="5868">
      <formula>ISEVEN(ROW())</formula>
    </cfRule>
  </conditionalFormatting>
  <conditionalFormatting sqref="B147 D147:F147">
    <cfRule type="expression" dxfId="9098" priority="5869">
      <formula>ISEVEN(ROW())</formula>
    </cfRule>
  </conditionalFormatting>
  <conditionalFormatting sqref="F146">
    <cfRule type="expression" dxfId="9097" priority="5870">
      <formula>ISEVEN(ROW())</formula>
    </cfRule>
  </conditionalFormatting>
  <conditionalFormatting sqref="B146:E146">
    <cfRule type="expression" dxfId="9096" priority="5871">
      <formula>ISEVEN(ROW())</formula>
    </cfRule>
  </conditionalFormatting>
  <conditionalFormatting sqref="B145:F145">
    <cfRule type="expression" dxfId="9095" priority="5872">
      <formula>ISEVEN(ROW())</formula>
    </cfRule>
  </conditionalFormatting>
  <conditionalFormatting sqref="C147">
    <cfRule type="expression" dxfId="9094" priority="5873">
      <formula>ISEVEN(ROW())</formula>
    </cfRule>
  </conditionalFormatting>
  <conditionalFormatting sqref="B148:F148">
    <cfRule type="expression" dxfId="9093" priority="5874">
      <formula>ISEVEN(ROW())</formula>
    </cfRule>
  </conditionalFormatting>
  <conditionalFormatting sqref="B145 D145:F145">
    <cfRule type="expression" dxfId="9092" priority="5875">
      <formula>ISEVEN(ROW())</formula>
    </cfRule>
  </conditionalFormatting>
  <conditionalFormatting sqref="C145">
    <cfRule type="expression" dxfId="9091" priority="5876">
      <formula>ISEVEN(ROW())</formula>
    </cfRule>
  </conditionalFormatting>
  <conditionalFormatting sqref="B148 D148:F148">
    <cfRule type="expression" dxfId="9090" priority="5877">
      <formula>ISEVEN(ROW())</formula>
    </cfRule>
  </conditionalFormatting>
  <conditionalFormatting sqref="F147">
    <cfRule type="expression" dxfId="9089" priority="5878">
      <formula>ISEVEN(ROW())</formula>
    </cfRule>
  </conditionalFormatting>
  <conditionalFormatting sqref="B147:E147">
    <cfRule type="expression" dxfId="9088" priority="5879">
      <formula>ISEVEN(ROW())</formula>
    </cfRule>
  </conditionalFormatting>
  <conditionalFormatting sqref="B146:F146">
    <cfRule type="expression" dxfId="9087" priority="5880">
      <formula>ISEVEN(ROW())</formula>
    </cfRule>
  </conditionalFormatting>
  <conditionalFormatting sqref="C148">
    <cfRule type="expression" dxfId="9086" priority="5881">
      <formula>ISEVEN(ROW())</formula>
    </cfRule>
  </conditionalFormatting>
  <conditionalFormatting sqref="B147 D147:F147">
    <cfRule type="expression" dxfId="9085" priority="5882">
      <formula>ISEVEN(ROW())</formula>
    </cfRule>
  </conditionalFormatting>
  <conditionalFormatting sqref="F146">
    <cfRule type="expression" dxfId="9084" priority="5883">
      <formula>ISEVEN(ROW())</formula>
    </cfRule>
  </conditionalFormatting>
  <conditionalFormatting sqref="B146:E146">
    <cfRule type="expression" dxfId="9083" priority="5884">
      <formula>ISEVEN(ROW())</formula>
    </cfRule>
  </conditionalFormatting>
  <conditionalFormatting sqref="B145:F145">
    <cfRule type="expression" dxfId="9082" priority="5885">
      <formula>ISEVEN(ROW())</formula>
    </cfRule>
  </conditionalFormatting>
  <conditionalFormatting sqref="C147">
    <cfRule type="expression" dxfId="9081" priority="5886">
      <formula>ISEVEN(ROW())</formula>
    </cfRule>
  </conditionalFormatting>
  <conditionalFormatting sqref="B148:F148">
    <cfRule type="expression" dxfId="9080" priority="5887">
      <formula>ISEVEN(ROW())</formula>
    </cfRule>
  </conditionalFormatting>
  <conditionalFormatting sqref="B139 D139:F139">
    <cfRule type="expression" dxfId="9079" priority="5888">
      <formula>ISEVEN(ROW())</formula>
    </cfRule>
  </conditionalFormatting>
  <conditionalFormatting sqref="F138">
    <cfRule type="expression" dxfId="9078" priority="5889">
      <formula>ISEVEN(ROW())</formula>
    </cfRule>
  </conditionalFormatting>
  <conditionalFormatting sqref="B138:E138">
    <cfRule type="expression" dxfId="9077" priority="5890">
      <formula>ISEVEN(ROW())</formula>
    </cfRule>
  </conditionalFormatting>
  <conditionalFormatting sqref="G138">
    <cfRule type="expression" dxfId="9076" priority="5891">
      <formula>ISEVEN(ROW())</formula>
    </cfRule>
  </conditionalFormatting>
  <conditionalFormatting sqref="G138">
    <cfRule type="expression" dxfId="9075" priority="5892">
      <formula>ISEVEN(ROW())</formula>
    </cfRule>
  </conditionalFormatting>
  <conditionalFormatting sqref="B137:G137">
    <cfRule type="expression" dxfId="9074" priority="5893">
      <formula>ISEVEN(ROW())</formula>
    </cfRule>
  </conditionalFormatting>
  <conditionalFormatting sqref="G139">
    <cfRule type="expression" dxfId="9073" priority="5894">
      <formula>ISEVEN(ROW())</formula>
    </cfRule>
  </conditionalFormatting>
  <conditionalFormatting sqref="C139">
    <cfRule type="expression" dxfId="9072" priority="5895">
      <formula>ISEVEN(ROW())</formula>
    </cfRule>
  </conditionalFormatting>
  <conditionalFormatting sqref="F140">
    <cfRule type="expression" dxfId="9071" priority="5896">
      <formula>ISEVEN(ROW())</formula>
    </cfRule>
  </conditionalFormatting>
  <conditionalFormatting sqref="B140:E140">
    <cfRule type="expression" dxfId="9070" priority="5897">
      <formula>ISEVEN(ROW())</formula>
    </cfRule>
  </conditionalFormatting>
  <conditionalFormatting sqref="B140:E140">
    <cfRule type="expression" dxfId="9069" priority="5898">
      <formula>ISEVEN(ROW())</formula>
    </cfRule>
  </conditionalFormatting>
  <conditionalFormatting sqref="B143 D143:F143">
    <cfRule type="expression" dxfId="9068" priority="5899">
      <formula>ISEVEN(ROW())</formula>
    </cfRule>
  </conditionalFormatting>
  <conditionalFormatting sqref="F142">
    <cfRule type="expression" dxfId="9067" priority="5900">
      <formula>ISEVEN(ROW())</formula>
    </cfRule>
  </conditionalFormatting>
  <conditionalFormatting sqref="B142:E142">
    <cfRule type="expression" dxfId="9066" priority="5901">
      <formula>ISEVEN(ROW())</formula>
    </cfRule>
  </conditionalFormatting>
  <conditionalFormatting sqref="B141:F141">
    <cfRule type="expression" dxfId="9065" priority="5902">
      <formula>ISEVEN(ROW())</formula>
    </cfRule>
  </conditionalFormatting>
  <conditionalFormatting sqref="C143">
    <cfRule type="expression" dxfId="9064" priority="5903">
      <formula>ISEVEN(ROW())</formula>
    </cfRule>
  </conditionalFormatting>
  <conditionalFormatting sqref="B146 D146:F146">
    <cfRule type="expression" dxfId="9063" priority="5904">
      <formula>ISEVEN(ROW())</formula>
    </cfRule>
  </conditionalFormatting>
  <conditionalFormatting sqref="F145">
    <cfRule type="expression" dxfId="9062" priority="5905">
      <formula>ISEVEN(ROW())</formula>
    </cfRule>
  </conditionalFormatting>
  <conditionalFormatting sqref="B145:E145">
    <cfRule type="expression" dxfId="9061" priority="5906">
      <formula>ISEVEN(ROW())</formula>
    </cfRule>
  </conditionalFormatting>
  <conditionalFormatting sqref="B144:F144">
    <cfRule type="expression" dxfId="9060" priority="5907">
      <formula>ISEVEN(ROW())</formula>
    </cfRule>
  </conditionalFormatting>
  <conditionalFormatting sqref="C146">
    <cfRule type="expression" dxfId="9059" priority="5908">
      <formula>ISEVEN(ROW())</formula>
    </cfRule>
  </conditionalFormatting>
  <conditionalFormatting sqref="F148">
    <cfRule type="expression" dxfId="9058" priority="5909">
      <formula>ISEVEN(ROW())</formula>
    </cfRule>
  </conditionalFormatting>
  <conditionalFormatting sqref="B148:E148">
    <cfRule type="expression" dxfId="9057" priority="5910">
      <formula>ISEVEN(ROW())</formula>
    </cfRule>
  </conditionalFormatting>
  <conditionalFormatting sqref="B147:F147">
    <cfRule type="expression" dxfId="9056" priority="5911">
      <formula>ISEVEN(ROW())</formula>
    </cfRule>
  </conditionalFormatting>
  <conditionalFormatting sqref="B142 D142:F142">
    <cfRule type="expression" dxfId="9055" priority="5912">
      <formula>ISEVEN(ROW())</formula>
    </cfRule>
  </conditionalFormatting>
  <conditionalFormatting sqref="F141">
    <cfRule type="expression" dxfId="9054" priority="5913">
      <formula>ISEVEN(ROW())</formula>
    </cfRule>
  </conditionalFormatting>
  <conditionalFormatting sqref="B141:E141">
    <cfRule type="expression" dxfId="9053" priority="5914">
      <formula>ISEVEN(ROW())</formula>
    </cfRule>
  </conditionalFormatting>
  <conditionalFormatting sqref="B140:F140">
    <cfRule type="expression" dxfId="9052" priority="5915">
      <formula>ISEVEN(ROW())</formula>
    </cfRule>
  </conditionalFormatting>
  <conditionalFormatting sqref="C142">
    <cfRule type="expression" dxfId="9051" priority="5916">
      <formula>ISEVEN(ROW())</formula>
    </cfRule>
  </conditionalFormatting>
  <conditionalFormatting sqref="B145 D145:F145">
    <cfRule type="expression" dxfId="9050" priority="5917">
      <formula>ISEVEN(ROW())</formula>
    </cfRule>
  </conditionalFormatting>
  <conditionalFormatting sqref="F144">
    <cfRule type="expression" dxfId="9049" priority="5918">
      <formula>ISEVEN(ROW())</formula>
    </cfRule>
  </conditionalFormatting>
  <conditionalFormatting sqref="B144:E144">
    <cfRule type="expression" dxfId="9048" priority="5919">
      <formula>ISEVEN(ROW())</formula>
    </cfRule>
  </conditionalFormatting>
  <conditionalFormatting sqref="B143:F143">
    <cfRule type="expression" dxfId="9047" priority="5920">
      <formula>ISEVEN(ROW())</formula>
    </cfRule>
  </conditionalFormatting>
  <conditionalFormatting sqref="C145">
    <cfRule type="expression" dxfId="9046" priority="5921">
      <formula>ISEVEN(ROW())</formula>
    </cfRule>
  </conditionalFormatting>
  <conditionalFormatting sqref="B148 D148:F148">
    <cfRule type="expression" dxfId="9045" priority="5922">
      <formula>ISEVEN(ROW())</formula>
    </cfRule>
  </conditionalFormatting>
  <conditionalFormatting sqref="F147">
    <cfRule type="expression" dxfId="9044" priority="5923">
      <formula>ISEVEN(ROW())</formula>
    </cfRule>
  </conditionalFormatting>
  <conditionalFormatting sqref="B147:E147">
    <cfRule type="expression" dxfId="9043" priority="5924">
      <formula>ISEVEN(ROW())</formula>
    </cfRule>
  </conditionalFormatting>
  <conditionalFormatting sqref="B146:F146">
    <cfRule type="expression" dxfId="9042" priority="5925">
      <formula>ISEVEN(ROW())</formula>
    </cfRule>
  </conditionalFormatting>
  <conditionalFormatting sqref="C148">
    <cfRule type="expression" dxfId="9041" priority="5926">
      <formula>ISEVEN(ROW())</formula>
    </cfRule>
  </conditionalFormatting>
  <conditionalFormatting sqref="B146 D146:F146">
    <cfRule type="expression" dxfId="9040" priority="5927">
      <formula>ISEVEN(ROW())</formula>
    </cfRule>
  </conditionalFormatting>
  <conditionalFormatting sqref="C146">
    <cfRule type="expression" dxfId="9039" priority="5928">
      <formula>ISEVEN(ROW())</formula>
    </cfRule>
  </conditionalFormatting>
  <conditionalFormatting sqref="F148">
    <cfRule type="expression" dxfId="9038" priority="5929">
      <formula>ISEVEN(ROW())</formula>
    </cfRule>
  </conditionalFormatting>
  <conditionalFormatting sqref="B148:E148">
    <cfRule type="expression" dxfId="9037" priority="5930">
      <formula>ISEVEN(ROW())</formula>
    </cfRule>
  </conditionalFormatting>
  <conditionalFormatting sqref="B147:F147">
    <cfRule type="expression" dxfId="9036" priority="5931">
      <formula>ISEVEN(ROW())</formula>
    </cfRule>
  </conditionalFormatting>
  <conditionalFormatting sqref="B148 D148:F148">
    <cfRule type="expression" dxfId="9035" priority="5932">
      <formula>ISEVEN(ROW())</formula>
    </cfRule>
  </conditionalFormatting>
  <conditionalFormatting sqref="F147">
    <cfRule type="expression" dxfId="9034" priority="5933">
      <formula>ISEVEN(ROW())</formula>
    </cfRule>
  </conditionalFormatting>
  <conditionalFormatting sqref="B147:E147">
    <cfRule type="expression" dxfId="9033" priority="5934">
      <formula>ISEVEN(ROW())</formula>
    </cfRule>
  </conditionalFormatting>
  <conditionalFormatting sqref="B146:F146">
    <cfRule type="expression" dxfId="9032" priority="5935">
      <formula>ISEVEN(ROW())</formula>
    </cfRule>
  </conditionalFormatting>
  <conditionalFormatting sqref="C148">
    <cfRule type="expression" dxfId="9031" priority="5936">
      <formula>ISEVEN(ROW())</formula>
    </cfRule>
  </conditionalFormatting>
  <conditionalFormatting sqref="G144">
    <cfRule type="expression" dxfId="9030" priority="5937">
      <formula>ISEVEN(ROW())</formula>
    </cfRule>
  </conditionalFormatting>
  <conditionalFormatting sqref="G144">
    <cfRule type="expression" dxfId="9029" priority="5938">
      <formula>ISEVEN(ROW())</formula>
    </cfRule>
  </conditionalFormatting>
  <conditionalFormatting sqref="G143">
    <cfRule type="expression" dxfId="9028" priority="5939">
      <formula>ISEVEN(ROW())</formula>
    </cfRule>
  </conditionalFormatting>
  <conditionalFormatting sqref="G145">
    <cfRule type="expression" dxfId="9027" priority="5940">
      <formula>ISEVEN(ROW())</formula>
    </cfRule>
  </conditionalFormatting>
  <conditionalFormatting sqref="G143">
    <cfRule type="expression" dxfId="9026" priority="5941">
      <formula>ISEVEN(ROW())</formula>
    </cfRule>
  </conditionalFormatting>
  <conditionalFormatting sqref="G143">
    <cfRule type="expression" dxfId="9025" priority="5942">
      <formula>ISEVEN(ROW())</formula>
    </cfRule>
  </conditionalFormatting>
  <conditionalFormatting sqref="G144">
    <cfRule type="expression" dxfId="9024" priority="5943">
      <formula>ISEVEN(ROW())</formula>
    </cfRule>
  </conditionalFormatting>
  <conditionalFormatting sqref="G145">
    <cfRule type="expression" dxfId="9023" priority="5944">
      <formula>ISEVEN(ROW())</formula>
    </cfRule>
  </conditionalFormatting>
  <conditionalFormatting sqref="G143">
    <cfRule type="expression" dxfId="9022" priority="5945">
      <formula>ISEVEN(ROW())</formula>
    </cfRule>
  </conditionalFormatting>
  <conditionalFormatting sqref="G145">
    <cfRule type="expression" dxfId="9021" priority="5946">
      <formula>ISEVEN(ROW())</formula>
    </cfRule>
  </conditionalFormatting>
  <conditionalFormatting sqref="G145">
    <cfRule type="expression" dxfId="9020" priority="5947">
      <formula>ISEVEN(ROW())</formula>
    </cfRule>
  </conditionalFormatting>
  <conditionalFormatting sqref="G144">
    <cfRule type="expression" dxfId="9019" priority="5948">
      <formula>ISEVEN(ROW())</formula>
    </cfRule>
  </conditionalFormatting>
  <conditionalFormatting sqref="G144">
    <cfRule type="expression" dxfId="9018" priority="5949">
      <formula>ISEVEN(ROW())</formula>
    </cfRule>
  </conditionalFormatting>
  <conditionalFormatting sqref="G144">
    <cfRule type="expression" dxfId="9017" priority="5950">
      <formula>ISEVEN(ROW())</formula>
    </cfRule>
  </conditionalFormatting>
  <conditionalFormatting sqref="G143">
    <cfRule type="expression" dxfId="9016" priority="5951">
      <formula>ISEVEN(ROW())</formula>
    </cfRule>
  </conditionalFormatting>
  <conditionalFormatting sqref="G145">
    <cfRule type="expression" dxfId="9015" priority="5952">
      <formula>ISEVEN(ROW())</formula>
    </cfRule>
  </conditionalFormatting>
  <conditionalFormatting sqref="G143">
    <cfRule type="expression" dxfId="9014" priority="5953">
      <formula>ISEVEN(ROW())</formula>
    </cfRule>
  </conditionalFormatting>
  <conditionalFormatting sqref="G143">
    <cfRule type="expression" dxfId="9013" priority="5954">
      <formula>ISEVEN(ROW())</formula>
    </cfRule>
  </conditionalFormatting>
  <conditionalFormatting sqref="G144">
    <cfRule type="expression" dxfId="9012" priority="5955">
      <formula>ISEVEN(ROW())</formula>
    </cfRule>
  </conditionalFormatting>
  <conditionalFormatting sqref="G145">
    <cfRule type="expression" dxfId="9011" priority="5956">
      <formula>ISEVEN(ROW())</formula>
    </cfRule>
  </conditionalFormatting>
  <conditionalFormatting sqref="G143">
    <cfRule type="expression" dxfId="9010" priority="5957">
      <formula>ISEVEN(ROW())</formula>
    </cfRule>
  </conditionalFormatting>
  <conditionalFormatting sqref="G145">
    <cfRule type="expression" dxfId="9009" priority="5958">
      <formula>ISEVEN(ROW())</formula>
    </cfRule>
  </conditionalFormatting>
  <conditionalFormatting sqref="G145">
    <cfRule type="expression" dxfId="9008" priority="5959">
      <formula>ISEVEN(ROW())</formula>
    </cfRule>
  </conditionalFormatting>
  <conditionalFormatting sqref="G144">
    <cfRule type="expression" dxfId="9007" priority="5960">
      <formula>ISEVEN(ROW())</formula>
    </cfRule>
  </conditionalFormatting>
  <conditionalFormatting sqref="G144">
    <cfRule type="expression" dxfId="9006" priority="5961">
      <formula>ISEVEN(ROW())</formula>
    </cfRule>
  </conditionalFormatting>
  <conditionalFormatting sqref="G144">
    <cfRule type="expression" dxfId="9005" priority="5962">
      <formula>ISEVEN(ROW())</formula>
    </cfRule>
  </conditionalFormatting>
  <conditionalFormatting sqref="G143">
    <cfRule type="expression" dxfId="9004" priority="5963">
      <formula>ISEVEN(ROW())</formula>
    </cfRule>
  </conditionalFormatting>
  <conditionalFormatting sqref="G145">
    <cfRule type="expression" dxfId="9003" priority="5964">
      <formula>ISEVEN(ROW())</formula>
    </cfRule>
  </conditionalFormatting>
  <conditionalFormatting sqref="G143">
    <cfRule type="expression" dxfId="9002" priority="5965">
      <formula>ISEVEN(ROW())</formula>
    </cfRule>
  </conditionalFormatting>
  <conditionalFormatting sqref="G143">
    <cfRule type="expression" dxfId="9001" priority="5966">
      <formula>ISEVEN(ROW())</formula>
    </cfRule>
  </conditionalFormatting>
  <conditionalFormatting sqref="G144">
    <cfRule type="expression" dxfId="9000" priority="5967">
      <formula>ISEVEN(ROW())</formula>
    </cfRule>
  </conditionalFormatting>
  <conditionalFormatting sqref="G145">
    <cfRule type="expression" dxfId="8999" priority="5968">
      <formula>ISEVEN(ROW())</formula>
    </cfRule>
  </conditionalFormatting>
  <conditionalFormatting sqref="G144">
    <cfRule type="expression" dxfId="8998" priority="5969">
      <formula>ISEVEN(ROW())</formula>
    </cfRule>
  </conditionalFormatting>
  <conditionalFormatting sqref="G144">
    <cfRule type="expression" dxfId="8997" priority="5970">
      <formula>ISEVEN(ROW())</formula>
    </cfRule>
  </conditionalFormatting>
  <conditionalFormatting sqref="G143">
    <cfRule type="expression" dxfId="8996" priority="5971">
      <formula>ISEVEN(ROW())</formula>
    </cfRule>
  </conditionalFormatting>
  <conditionalFormatting sqref="G145">
    <cfRule type="expression" dxfId="8995" priority="5972">
      <formula>ISEVEN(ROW())</formula>
    </cfRule>
  </conditionalFormatting>
  <conditionalFormatting sqref="G143">
    <cfRule type="expression" dxfId="8994" priority="5973">
      <formula>ISEVEN(ROW())</formula>
    </cfRule>
  </conditionalFormatting>
  <conditionalFormatting sqref="G143">
    <cfRule type="expression" dxfId="8993" priority="5974">
      <formula>ISEVEN(ROW())</formula>
    </cfRule>
  </conditionalFormatting>
  <conditionalFormatting sqref="G144">
    <cfRule type="expression" dxfId="8992" priority="5975">
      <formula>ISEVEN(ROW())</formula>
    </cfRule>
  </conditionalFormatting>
  <conditionalFormatting sqref="G145">
    <cfRule type="expression" dxfId="8991" priority="5976">
      <formula>ISEVEN(ROW())</formula>
    </cfRule>
  </conditionalFormatting>
  <conditionalFormatting sqref="G143">
    <cfRule type="expression" dxfId="8990" priority="5977">
      <formula>ISEVEN(ROW())</formula>
    </cfRule>
  </conditionalFormatting>
  <conditionalFormatting sqref="G145">
    <cfRule type="expression" dxfId="8989" priority="5978">
      <formula>ISEVEN(ROW())</formula>
    </cfRule>
  </conditionalFormatting>
  <conditionalFormatting sqref="G145">
    <cfRule type="expression" dxfId="8988" priority="5979">
      <formula>ISEVEN(ROW())</formula>
    </cfRule>
  </conditionalFormatting>
  <conditionalFormatting sqref="G144">
    <cfRule type="expression" dxfId="8987" priority="5980">
      <formula>ISEVEN(ROW())</formula>
    </cfRule>
  </conditionalFormatting>
  <conditionalFormatting sqref="G144">
    <cfRule type="expression" dxfId="8986" priority="5981">
      <formula>ISEVEN(ROW())</formula>
    </cfRule>
  </conditionalFormatting>
  <conditionalFormatting sqref="G144">
    <cfRule type="expression" dxfId="8985" priority="5982">
      <formula>ISEVEN(ROW())</formula>
    </cfRule>
  </conditionalFormatting>
  <conditionalFormatting sqref="G143">
    <cfRule type="expression" dxfId="8984" priority="5983">
      <formula>ISEVEN(ROW())</formula>
    </cfRule>
  </conditionalFormatting>
  <conditionalFormatting sqref="G145">
    <cfRule type="expression" dxfId="8983" priority="5984">
      <formula>ISEVEN(ROW())</formula>
    </cfRule>
  </conditionalFormatting>
  <conditionalFormatting sqref="G143">
    <cfRule type="expression" dxfId="8982" priority="5985">
      <formula>ISEVEN(ROW())</formula>
    </cfRule>
  </conditionalFormatting>
  <conditionalFormatting sqref="G143">
    <cfRule type="expression" dxfId="8981" priority="5986">
      <formula>ISEVEN(ROW())</formula>
    </cfRule>
  </conditionalFormatting>
  <conditionalFormatting sqref="G144">
    <cfRule type="expression" dxfId="8980" priority="5987">
      <formula>ISEVEN(ROW())</formula>
    </cfRule>
  </conditionalFormatting>
  <conditionalFormatting sqref="G145">
    <cfRule type="expression" dxfId="8979" priority="5988">
      <formula>ISEVEN(ROW())</formula>
    </cfRule>
  </conditionalFormatting>
  <conditionalFormatting sqref="G143">
    <cfRule type="expression" dxfId="8978" priority="5989">
      <formula>ISEVEN(ROW())</formula>
    </cfRule>
  </conditionalFormatting>
  <conditionalFormatting sqref="G145">
    <cfRule type="expression" dxfId="8977" priority="5990">
      <formula>ISEVEN(ROW())</formula>
    </cfRule>
  </conditionalFormatting>
  <conditionalFormatting sqref="G145">
    <cfRule type="expression" dxfId="8976" priority="5991">
      <formula>ISEVEN(ROW())</formula>
    </cfRule>
  </conditionalFormatting>
  <conditionalFormatting sqref="G144">
    <cfRule type="expression" dxfId="8975" priority="5992">
      <formula>ISEVEN(ROW())</formula>
    </cfRule>
  </conditionalFormatting>
  <conditionalFormatting sqref="G144">
    <cfRule type="expression" dxfId="8974" priority="5993">
      <formula>ISEVEN(ROW())</formula>
    </cfRule>
  </conditionalFormatting>
  <conditionalFormatting sqref="G144">
    <cfRule type="expression" dxfId="8973" priority="5994">
      <formula>ISEVEN(ROW())</formula>
    </cfRule>
  </conditionalFormatting>
  <conditionalFormatting sqref="G143">
    <cfRule type="expression" dxfId="8972" priority="5995">
      <formula>ISEVEN(ROW())</formula>
    </cfRule>
  </conditionalFormatting>
  <conditionalFormatting sqref="G145">
    <cfRule type="expression" dxfId="8971" priority="5996">
      <formula>ISEVEN(ROW())</formula>
    </cfRule>
  </conditionalFormatting>
  <conditionalFormatting sqref="G143">
    <cfRule type="expression" dxfId="8970" priority="5997">
      <formula>ISEVEN(ROW())</formula>
    </cfRule>
  </conditionalFormatting>
  <conditionalFormatting sqref="G143">
    <cfRule type="expression" dxfId="8969" priority="5998">
      <formula>ISEVEN(ROW())</formula>
    </cfRule>
  </conditionalFormatting>
  <conditionalFormatting sqref="G144">
    <cfRule type="expression" dxfId="8968" priority="5999">
      <formula>ISEVEN(ROW())</formula>
    </cfRule>
  </conditionalFormatting>
  <conditionalFormatting sqref="G145">
    <cfRule type="expression" dxfId="8967" priority="6000">
      <formula>ISEVEN(ROW())</formula>
    </cfRule>
  </conditionalFormatting>
  <conditionalFormatting sqref="G144">
    <cfRule type="expression" dxfId="8966" priority="6001">
      <formula>ISEVEN(ROW())</formula>
    </cfRule>
  </conditionalFormatting>
  <conditionalFormatting sqref="G144">
    <cfRule type="expression" dxfId="8965" priority="6002">
      <formula>ISEVEN(ROW())</formula>
    </cfRule>
  </conditionalFormatting>
  <conditionalFormatting sqref="G143">
    <cfRule type="expression" dxfId="8964" priority="6003">
      <formula>ISEVEN(ROW())</formula>
    </cfRule>
  </conditionalFormatting>
  <conditionalFormatting sqref="G145">
    <cfRule type="expression" dxfId="8963" priority="6004">
      <formula>ISEVEN(ROW())</formula>
    </cfRule>
  </conditionalFormatting>
  <conditionalFormatting sqref="G143">
    <cfRule type="expression" dxfId="8962" priority="6005">
      <formula>ISEVEN(ROW())</formula>
    </cfRule>
  </conditionalFormatting>
  <conditionalFormatting sqref="G143">
    <cfRule type="expression" dxfId="8961" priority="6006">
      <formula>ISEVEN(ROW())</formula>
    </cfRule>
  </conditionalFormatting>
  <conditionalFormatting sqref="G143">
    <cfRule type="expression" dxfId="8960" priority="6007">
      <formula>ISEVEN(ROW())</formula>
    </cfRule>
  </conditionalFormatting>
  <conditionalFormatting sqref="G145">
    <cfRule type="expression" dxfId="8959" priority="6008">
      <formula>ISEVEN(ROW())</formula>
    </cfRule>
  </conditionalFormatting>
  <conditionalFormatting sqref="G145">
    <cfRule type="expression" dxfId="8958" priority="6009">
      <formula>ISEVEN(ROW())</formula>
    </cfRule>
  </conditionalFormatting>
  <conditionalFormatting sqref="G144">
    <cfRule type="expression" dxfId="8957" priority="6010">
      <formula>ISEVEN(ROW())</formula>
    </cfRule>
  </conditionalFormatting>
  <conditionalFormatting sqref="G143">
    <cfRule type="expression" dxfId="8956" priority="6011">
      <formula>ISEVEN(ROW())</formula>
    </cfRule>
  </conditionalFormatting>
  <conditionalFormatting sqref="G143">
    <cfRule type="expression" dxfId="8955" priority="6012">
      <formula>ISEVEN(ROW())</formula>
    </cfRule>
  </conditionalFormatting>
  <conditionalFormatting sqref="G144">
    <cfRule type="expression" dxfId="8954" priority="6013">
      <formula>ISEVEN(ROW())</formula>
    </cfRule>
  </conditionalFormatting>
  <conditionalFormatting sqref="G145">
    <cfRule type="expression" dxfId="8953" priority="6014">
      <formula>ISEVEN(ROW())</formula>
    </cfRule>
  </conditionalFormatting>
  <conditionalFormatting sqref="G145">
    <cfRule type="expression" dxfId="8952" priority="6015">
      <formula>ISEVEN(ROW())</formula>
    </cfRule>
  </conditionalFormatting>
  <conditionalFormatting sqref="G145">
    <cfRule type="expression" dxfId="8951" priority="6016">
      <formula>ISEVEN(ROW())</formula>
    </cfRule>
  </conditionalFormatting>
  <conditionalFormatting sqref="G144">
    <cfRule type="expression" dxfId="8950" priority="6017">
      <formula>ISEVEN(ROW())</formula>
    </cfRule>
  </conditionalFormatting>
  <conditionalFormatting sqref="G144">
    <cfRule type="expression" dxfId="8949" priority="6018">
      <formula>ISEVEN(ROW())</formula>
    </cfRule>
  </conditionalFormatting>
  <conditionalFormatting sqref="G143">
    <cfRule type="expression" dxfId="8948" priority="6019">
      <formula>ISEVEN(ROW())</formula>
    </cfRule>
  </conditionalFormatting>
  <conditionalFormatting sqref="G145">
    <cfRule type="expression" dxfId="8947" priority="6020">
      <formula>ISEVEN(ROW())</formula>
    </cfRule>
  </conditionalFormatting>
  <conditionalFormatting sqref="G147">
    <cfRule type="expression" dxfId="8946" priority="6021">
      <formula>ISEVEN(ROW())</formula>
    </cfRule>
  </conditionalFormatting>
  <conditionalFormatting sqref="G147">
    <cfRule type="expression" dxfId="8945" priority="6022">
      <formula>ISEVEN(ROW())</formula>
    </cfRule>
  </conditionalFormatting>
  <conditionalFormatting sqref="G146">
    <cfRule type="expression" dxfId="8944" priority="6023">
      <formula>ISEVEN(ROW())</formula>
    </cfRule>
  </conditionalFormatting>
  <conditionalFormatting sqref="G148">
    <cfRule type="expression" dxfId="8943" priority="6024">
      <formula>ISEVEN(ROW())</formula>
    </cfRule>
  </conditionalFormatting>
  <conditionalFormatting sqref="G146">
    <cfRule type="expression" dxfId="8942" priority="6025">
      <formula>ISEVEN(ROW())</formula>
    </cfRule>
  </conditionalFormatting>
  <conditionalFormatting sqref="G146">
    <cfRule type="expression" dxfId="8941" priority="6026">
      <formula>ISEVEN(ROW())</formula>
    </cfRule>
  </conditionalFormatting>
  <conditionalFormatting sqref="G147">
    <cfRule type="expression" dxfId="8940" priority="6027">
      <formula>ISEVEN(ROW())</formula>
    </cfRule>
  </conditionalFormatting>
  <conditionalFormatting sqref="G148">
    <cfRule type="expression" dxfId="8939" priority="6028">
      <formula>ISEVEN(ROW())</formula>
    </cfRule>
  </conditionalFormatting>
  <conditionalFormatting sqref="G146">
    <cfRule type="expression" dxfId="8938" priority="6029">
      <formula>ISEVEN(ROW())</formula>
    </cfRule>
  </conditionalFormatting>
  <conditionalFormatting sqref="G148">
    <cfRule type="expression" dxfId="8937" priority="6030">
      <formula>ISEVEN(ROW())</formula>
    </cfRule>
  </conditionalFormatting>
  <conditionalFormatting sqref="G148">
    <cfRule type="expression" dxfId="8936" priority="6031">
      <formula>ISEVEN(ROW())</formula>
    </cfRule>
  </conditionalFormatting>
  <conditionalFormatting sqref="G147">
    <cfRule type="expression" dxfId="8935" priority="6032">
      <formula>ISEVEN(ROW())</formula>
    </cfRule>
  </conditionalFormatting>
  <conditionalFormatting sqref="G147">
    <cfRule type="expression" dxfId="8934" priority="6033">
      <formula>ISEVEN(ROW())</formula>
    </cfRule>
  </conditionalFormatting>
  <conditionalFormatting sqref="G147">
    <cfRule type="expression" dxfId="8933" priority="6034">
      <formula>ISEVEN(ROW())</formula>
    </cfRule>
  </conditionalFormatting>
  <conditionalFormatting sqref="G146">
    <cfRule type="expression" dxfId="8932" priority="6035">
      <formula>ISEVEN(ROW())</formula>
    </cfRule>
  </conditionalFormatting>
  <conditionalFormatting sqref="G148">
    <cfRule type="expression" dxfId="8931" priority="6036">
      <formula>ISEVEN(ROW())</formula>
    </cfRule>
  </conditionalFormatting>
  <conditionalFormatting sqref="G146">
    <cfRule type="expression" dxfId="8930" priority="6037">
      <formula>ISEVEN(ROW())</formula>
    </cfRule>
  </conditionalFormatting>
  <conditionalFormatting sqref="G146">
    <cfRule type="expression" dxfId="8929" priority="6038">
      <formula>ISEVEN(ROW())</formula>
    </cfRule>
  </conditionalFormatting>
  <conditionalFormatting sqref="G147">
    <cfRule type="expression" dxfId="8928" priority="6039">
      <formula>ISEVEN(ROW())</formula>
    </cfRule>
  </conditionalFormatting>
  <conditionalFormatting sqref="G148">
    <cfRule type="expression" dxfId="8927" priority="6040">
      <formula>ISEVEN(ROW())</formula>
    </cfRule>
  </conditionalFormatting>
  <conditionalFormatting sqref="G146">
    <cfRule type="expression" dxfId="8926" priority="6041">
      <formula>ISEVEN(ROW())</formula>
    </cfRule>
  </conditionalFormatting>
  <conditionalFormatting sqref="G148">
    <cfRule type="expression" dxfId="8925" priority="6042">
      <formula>ISEVEN(ROW())</formula>
    </cfRule>
  </conditionalFormatting>
  <conditionalFormatting sqref="G148">
    <cfRule type="expression" dxfId="8924" priority="6043">
      <formula>ISEVEN(ROW())</formula>
    </cfRule>
  </conditionalFormatting>
  <conditionalFormatting sqref="G147">
    <cfRule type="expression" dxfId="8923" priority="6044">
      <formula>ISEVEN(ROW())</formula>
    </cfRule>
  </conditionalFormatting>
  <conditionalFormatting sqref="G147">
    <cfRule type="expression" dxfId="8922" priority="6045">
      <formula>ISEVEN(ROW())</formula>
    </cfRule>
  </conditionalFormatting>
  <conditionalFormatting sqref="G147">
    <cfRule type="expression" dxfId="8921" priority="6046">
      <formula>ISEVEN(ROW())</formula>
    </cfRule>
  </conditionalFormatting>
  <conditionalFormatting sqref="G146">
    <cfRule type="expression" dxfId="8920" priority="6047">
      <formula>ISEVEN(ROW())</formula>
    </cfRule>
  </conditionalFormatting>
  <conditionalFormatting sqref="G148">
    <cfRule type="expression" dxfId="8919" priority="6048">
      <formula>ISEVEN(ROW())</formula>
    </cfRule>
  </conditionalFormatting>
  <conditionalFormatting sqref="G146">
    <cfRule type="expression" dxfId="8918" priority="6049">
      <formula>ISEVEN(ROW())</formula>
    </cfRule>
  </conditionalFormatting>
  <conditionalFormatting sqref="G146">
    <cfRule type="expression" dxfId="8917" priority="6050">
      <formula>ISEVEN(ROW())</formula>
    </cfRule>
  </conditionalFormatting>
  <conditionalFormatting sqref="G147">
    <cfRule type="expression" dxfId="8916" priority="6051">
      <formula>ISEVEN(ROW())</formula>
    </cfRule>
  </conditionalFormatting>
  <conditionalFormatting sqref="G148">
    <cfRule type="expression" dxfId="8915" priority="6052">
      <formula>ISEVEN(ROW())</formula>
    </cfRule>
  </conditionalFormatting>
  <conditionalFormatting sqref="G147">
    <cfRule type="expression" dxfId="8914" priority="6053">
      <formula>ISEVEN(ROW())</formula>
    </cfRule>
  </conditionalFormatting>
  <conditionalFormatting sqref="G147">
    <cfRule type="expression" dxfId="8913" priority="6054">
      <formula>ISEVEN(ROW())</formula>
    </cfRule>
  </conditionalFormatting>
  <conditionalFormatting sqref="G146">
    <cfRule type="expression" dxfId="8912" priority="6055">
      <formula>ISEVEN(ROW())</formula>
    </cfRule>
  </conditionalFormatting>
  <conditionalFormatting sqref="G148">
    <cfRule type="expression" dxfId="8911" priority="6056">
      <formula>ISEVEN(ROW())</formula>
    </cfRule>
  </conditionalFormatting>
  <conditionalFormatting sqref="G146">
    <cfRule type="expression" dxfId="8910" priority="6057">
      <formula>ISEVEN(ROW())</formula>
    </cfRule>
  </conditionalFormatting>
  <conditionalFormatting sqref="G146">
    <cfRule type="expression" dxfId="8909" priority="6058">
      <formula>ISEVEN(ROW())</formula>
    </cfRule>
  </conditionalFormatting>
  <conditionalFormatting sqref="G147">
    <cfRule type="expression" dxfId="8908" priority="6059">
      <formula>ISEVEN(ROW())</formula>
    </cfRule>
  </conditionalFormatting>
  <conditionalFormatting sqref="G148">
    <cfRule type="expression" dxfId="8907" priority="6060">
      <formula>ISEVEN(ROW())</formula>
    </cfRule>
  </conditionalFormatting>
  <conditionalFormatting sqref="G146">
    <cfRule type="expression" dxfId="8906" priority="6061">
      <formula>ISEVEN(ROW())</formula>
    </cfRule>
  </conditionalFormatting>
  <conditionalFormatting sqref="G148">
    <cfRule type="expression" dxfId="8905" priority="6062">
      <formula>ISEVEN(ROW())</formula>
    </cfRule>
  </conditionalFormatting>
  <conditionalFormatting sqref="G148">
    <cfRule type="expression" dxfId="8904" priority="6063">
      <formula>ISEVEN(ROW())</formula>
    </cfRule>
  </conditionalFormatting>
  <conditionalFormatting sqref="G147">
    <cfRule type="expression" dxfId="8903" priority="6064">
      <formula>ISEVEN(ROW())</formula>
    </cfRule>
  </conditionalFormatting>
  <conditionalFormatting sqref="G147">
    <cfRule type="expression" dxfId="8902" priority="6065">
      <formula>ISEVEN(ROW())</formula>
    </cfRule>
  </conditionalFormatting>
  <conditionalFormatting sqref="G147">
    <cfRule type="expression" dxfId="8901" priority="6066">
      <formula>ISEVEN(ROW())</formula>
    </cfRule>
  </conditionalFormatting>
  <conditionalFormatting sqref="G146">
    <cfRule type="expression" dxfId="8900" priority="6067">
      <formula>ISEVEN(ROW())</formula>
    </cfRule>
  </conditionalFormatting>
  <conditionalFormatting sqref="G148">
    <cfRule type="expression" dxfId="8899" priority="6068">
      <formula>ISEVEN(ROW())</formula>
    </cfRule>
  </conditionalFormatting>
  <conditionalFormatting sqref="G146">
    <cfRule type="expression" dxfId="8898" priority="6069">
      <formula>ISEVEN(ROW())</formula>
    </cfRule>
  </conditionalFormatting>
  <conditionalFormatting sqref="G146">
    <cfRule type="expression" dxfId="8897" priority="6070">
      <formula>ISEVEN(ROW())</formula>
    </cfRule>
  </conditionalFormatting>
  <conditionalFormatting sqref="G147">
    <cfRule type="expression" dxfId="8896" priority="6071">
      <formula>ISEVEN(ROW())</formula>
    </cfRule>
  </conditionalFormatting>
  <conditionalFormatting sqref="G148">
    <cfRule type="expression" dxfId="8895" priority="6072">
      <formula>ISEVEN(ROW())</formula>
    </cfRule>
  </conditionalFormatting>
  <conditionalFormatting sqref="G146">
    <cfRule type="expression" dxfId="8894" priority="6073">
      <formula>ISEVEN(ROW())</formula>
    </cfRule>
  </conditionalFormatting>
  <conditionalFormatting sqref="G148">
    <cfRule type="expression" dxfId="8893" priority="6074">
      <formula>ISEVEN(ROW())</formula>
    </cfRule>
  </conditionalFormatting>
  <conditionalFormatting sqref="G148">
    <cfRule type="expression" dxfId="8892" priority="6075">
      <formula>ISEVEN(ROW())</formula>
    </cfRule>
  </conditionalFormatting>
  <conditionalFormatting sqref="G147">
    <cfRule type="expression" dxfId="8891" priority="6076">
      <formula>ISEVEN(ROW())</formula>
    </cfRule>
  </conditionalFormatting>
  <conditionalFormatting sqref="G147">
    <cfRule type="expression" dxfId="8890" priority="6077">
      <formula>ISEVEN(ROW())</formula>
    </cfRule>
  </conditionalFormatting>
  <conditionalFormatting sqref="G147">
    <cfRule type="expression" dxfId="8889" priority="6078">
      <formula>ISEVEN(ROW())</formula>
    </cfRule>
  </conditionalFormatting>
  <conditionalFormatting sqref="G146">
    <cfRule type="expression" dxfId="8888" priority="6079">
      <formula>ISEVEN(ROW())</formula>
    </cfRule>
  </conditionalFormatting>
  <conditionalFormatting sqref="G148">
    <cfRule type="expression" dxfId="8887" priority="6080">
      <formula>ISEVEN(ROW())</formula>
    </cfRule>
  </conditionalFormatting>
  <conditionalFormatting sqref="G146">
    <cfRule type="expression" dxfId="8886" priority="6081">
      <formula>ISEVEN(ROW())</formula>
    </cfRule>
  </conditionalFormatting>
  <conditionalFormatting sqref="G146">
    <cfRule type="expression" dxfId="8885" priority="6082">
      <formula>ISEVEN(ROW())</formula>
    </cfRule>
  </conditionalFormatting>
  <conditionalFormatting sqref="G147">
    <cfRule type="expression" dxfId="8884" priority="6083">
      <formula>ISEVEN(ROW())</formula>
    </cfRule>
  </conditionalFormatting>
  <conditionalFormatting sqref="G148">
    <cfRule type="expression" dxfId="8883" priority="6084">
      <formula>ISEVEN(ROW())</formula>
    </cfRule>
  </conditionalFormatting>
  <conditionalFormatting sqref="G147">
    <cfRule type="expression" dxfId="8882" priority="6085">
      <formula>ISEVEN(ROW())</formula>
    </cfRule>
  </conditionalFormatting>
  <conditionalFormatting sqref="G147">
    <cfRule type="expression" dxfId="8881" priority="6086">
      <formula>ISEVEN(ROW())</formula>
    </cfRule>
  </conditionalFormatting>
  <conditionalFormatting sqref="G146">
    <cfRule type="expression" dxfId="8880" priority="6087">
      <formula>ISEVEN(ROW())</formula>
    </cfRule>
  </conditionalFormatting>
  <conditionalFormatting sqref="G148">
    <cfRule type="expression" dxfId="8879" priority="6088">
      <formula>ISEVEN(ROW())</formula>
    </cfRule>
  </conditionalFormatting>
  <conditionalFormatting sqref="G146">
    <cfRule type="expression" dxfId="8878" priority="6089">
      <formula>ISEVEN(ROW())</formula>
    </cfRule>
  </conditionalFormatting>
  <conditionalFormatting sqref="G146">
    <cfRule type="expression" dxfId="8877" priority="6090">
      <formula>ISEVEN(ROW())</formula>
    </cfRule>
  </conditionalFormatting>
  <conditionalFormatting sqref="G146">
    <cfRule type="expression" dxfId="8876" priority="6091">
      <formula>ISEVEN(ROW())</formula>
    </cfRule>
  </conditionalFormatting>
  <conditionalFormatting sqref="G148">
    <cfRule type="expression" dxfId="8875" priority="6092">
      <formula>ISEVEN(ROW())</formula>
    </cfRule>
  </conditionalFormatting>
  <conditionalFormatting sqref="G148">
    <cfRule type="expression" dxfId="8874" priority="6093">
      <formula>ISEVEN(ROW())</formula>
    </cfRule>
  </conditionalFormatting>
  <conditionalFormatting sqref="G147">
    <cfRule type="expression" dxfId="8873" priority="6094">
      <formula>ISEVEN(ROW())</formula>
    </cfRule>
  </conditionalFormatting>
  <conditionalFormatting sqref="G146">
    <cfRule type="expression" dxfId="8872" priority="6095">
      <formula>ISEVEN(ROW())</formula>
    </cfRule>
  </conditionalFormatting>
  <conditionalFormatting sqref="G146">
    <cfRule type="expression" dxfId="8871" priority="6096">
      <formula>ISEVEN(ROW())</formula>
    </cfRule>
  </conditionalFormatting>
  <conditionalFormatting sqref="G147">
    <cfRule type="expression" dxfId="8870" priority="6097">
      <formula>ISEVEN(ROW())</formula>
    </cfRule>
  </conditionalFormatting>
  <conditionalFormatting sqref="G148">
    <cfRule type="expression" dxfId="8869" priority="6098">
      <formula>ISEVEN(ROW())</formula>
    </cfRule>
  </conditionalFormatting>
  <conditionalFormatting sqref="G148">
    <cfRule type="expression" dxfId="8868" priority="6099">
      <formula>ISEVEN(ROW())</formula>
    </cfRule>
  </conditionalFormatting>
  <conditionalFormatting sqref="G148">
    <cfRule type="expression" dxfId="8867" priority="6100">
      <formula>ISEVEN(ROW())</formula>
    </cfRule>
  </conditionalFormatting>
  <conditionalFormatting sqref="G147">
    <cfRule type="expression" dxfId="8866" priority="6101">
      <formula>ISEVEN(ROW())</formula>
    </cfRule>
  </conditionalFormatting>
  <conditionalFormatting sqref="G147">
    <cfRule type="expression" dxfId="8865" priority="6102">
      <formula>ISEVEN(ROW())</formula>
    </cfRule>
  </conditionalFormatting>
  <conditionalFormatting sqref="G146">
    <cfRule type="expression" dxfId="8864" priority="6103">
      <formula>ISEVEN(ROW())</formula>
    </cfRule>
  </conditionalFormatting>
  <conditionalFormatting sqref="G148">
    <cfRule type="expression" dxfId="8863" priority="6104">
      <formula>ISEVEN(ROW())</formula>
    </cfRule>
  </conditionalFormatting>
  <conditionalFormatting sqref="B151 F151">
    <cfRule type="expression" dxfId="8862" priority="6105">
      <formula>ISEVEN(ROW())</formula>
    </cfRule>
  </conditionalFormatting>
  <conditionalFormatting sqref="F153">
    <cfRule type="expression" dxfId="8861" priority="6106">
      <formula>ISEVEN(ROW())</formula>
    </cfRule>
  </conditionalFormatting>
  <conditionalFormatting sqref="B153 D153:E153">
    <cfRule type="expression" dxfId="8860" priority="6107">
      <formula>ISEVEN(ROW())</formula>
    </cfRule>
  </conditionalFormatting>
  <conditionalFormatting sqref="B152 D152:F152">
    <cfRule type="expression" dxfId="8859" priority="6108">
      <formula>ISEVEN(ROW())</formula>
    </cfRule>
  </conditionalFormatting>
  <conditionalFormatting sqref="B153 D153:F153">
    <cfRule type="expression" dxfId="8858" priority="6109">
      <formula>ISEVEN(ROW())</formula>
    </cfRule>
  </conditionalFormatting>
  <conditionalFormatting sqref="F152">
    <cfRule type="expression" dxfId="8857" priority="6110">
      <formula>ISEVEN(ROW())</formula>
    </cfRule>
  </conditionalFormatting>
  <conditionalFormatting sqref="B152 D152:E152">
    <cfRule type="expression" dxfId="8856" priority="6111">
      <formula>ISEVEN(ROW())</formula>
    </cfRule>
  </conditionalFormatting>
  <conditionalFormatting sqref="B151 F151">
    <cfRule type="expression" dxfId="8855" priority="6112">
      <formula>ISEVEN(ROW())</formula>
    </cfRule>
  </conditionalFormatting>
  <conditionalFormatting sqref="B156 D156:F156">
    <cfRule type="expression" dxfId="8854" priority="6113">
      <formula>ISEVEN(ROW())</formula>
    </cfRule>
  </conditionalFormatting>
  <conditionalFormatting sqref="F155">
    <cfRule type="expression" dxfId="8853" priority="6114">
      <formula>ISEVEN(ROW())</formula>
    </cfRule>
  </conditionalFormatting>
  <conditionalFormatting sqref="B155 D155:E155">
    <cfRule type="expression" dxfId="8852" priority="6115">
      <formula>ISEVEN(ROW())</formula>
    </cfRule>
  </conditionalFormatting>
  <conditionalFormatting sqref="B154 D154:F154">
    <cfRule type="expression" dxfId="8851" priority="6116">
      <formula>ISEVEN(ROW())</formula>
    </cfRule>
  </conditionalFormatting>
  <conditionalFormatting sqref="F157">
    <cfRule type="expression" dxfId="8850" priority="6117">
      <formula>ISEVEN(ROW())</formula>
    </cfRule>
  </conditionalFormatting>
  <conditionalFormatting sqref="B157 D157:E157">
    <cfRule type="expression" dxfId="8849" priority="6118">
      <formula>ISEVEN(ROW())</formula>
    </cfRule>
  </conditionalFormatting>
  <conditionalFormatting sqref="B157 D157:E157">
    <cfRule type="expression" dxfId="8848" priority="6119">
      <formula>ISEVEN(ROW())</formula>
    </cfRule>
  </conditionalFormatting>
  <conditionalFormatting sqref="B160 D160:F160">
    <cfRule type="expression" dxfId="8847" priority="6120">
      <formula>ISEVEN(ROW())</formula>
    </cfRule>
  </conditionalFormatting>
  <conditionalFormatting sqref="F159">
    <cfRule type="expression" dxfId="8846" priority="6121">
      <formula>ISEVEN(ROW())</formula>
    </cfRule>
  </conditionalFormatting>
  <conditionalFormatting sqref="B159 D159:E159">
    <cfRule type="expression" dxfId="8845" priority="6122">
      <formula>ISEVEN(ROW())</formula>
    </cfRule>
  </conditionalFormatting>
  <conditionalFormatting sqref="B158 D158:F158">
    <cfRule type="expression" dxfId="8844" priority="6123">
      <formula>ISEVEN(ROW())</formula>
    </cfRule>
  </conditionalFormatting>
  <conditionalFormatting sqref="B159 D159:F159">
    <cfRule type="expression" dxfId="8843" priority="6124">
      <formula>ISEVEN(ROW())</formula>
    </cfRule>
  </conditionalFormatting>
  <conditionalFormatting sqref="F158">
    <cfRule type="expression" dxfId="8842" priority="6125">
      <formula>ISEVEN(ROW())</formula>
    </cfRule>
  </conditionalFormatting>
  <conditionalFormatting sqref="B158 D158:E158">
    <cfRule type="expression" dxfId="8841" priority="6126">
      <formula>ISEVEN(ROW())</formula>
    </cfRule>
  </conditionalFormatting>
  <conditionalFormatting sqref="B157 D157:F157">
    <cfRule type="expression" dxfId="8840" priority="6127">
      <formula>ISEVEN(ROW())</formula>
    </cfRule>
  </conditionalFormatting>
  <conditionalFormatting sqref="B160 D160:F160">
    <cfRule type="expression" dxfId="8839" priority="6128">
      <formula>ISEVEN(ROW())</formula>
    </cfRule>
  </conditionalFormatting>
  <conditionalFormatting sqref="B152 D152:F152">
    <cfRule type="expression" dxfId="8838" priority="6129">
      <formula>ISEVEN(ROW())</formula>
    </cfRule>
  </conditionalFormatting>
  <conditionalFormatting sqref="F151">
    <cfRule type="expression" dxfId="8837" priority="6130">
      <formula>ISEVEN(ROW())</formula>
    </cfRule>
  </conditionalFormatting>
  <conditionalFormatting sqref="B151">
    <cfRule type="expression" dxfId="8836" priority="6131">
      <formula>ISEVEN(ROW())</formula>
    </cfRule>
  </conditionalFormatting>
  <conditionalFormatting sqref="F154">
    <cfRule type="expression" dxfId="8835" priority="6132">
      <formula>ISEVEN(ROW())</formula>
    </cfRule>
  </conditionalFormatting>
  <conditionalFormatting sqref="B154 D154:E154">
    <cfRule type="expression" dxfId="8834" priority="6133">
      <formula>ISEVEN(ROW())</formula>
    </cfRule>
  </conditionalFormatting>
  <conditionalFormatting sqref="B153 D153:F153">
    <cfRule type="expression" dxfId="8833" priority="6134">
      <formula>ISEVEN(ROW())</formula>
    </cfRule>
  </conditionalFormatting>
  <conditionalFormatting sqref="B151 F151">
    <cfRule type="expression" dxfId="8832" priority="6135">
      <formula>ISEVEN(ROW())</formula>
    </cfRule>
  </conditionalFormatting>
  <conditionalFormatting sqref="B154 D154:F154">
    <cfRule type="expression" dxfId="8831" priority="6136">
      <formula>ISEVEN(ROW())</formula>
    </cfRule>
  </conditionalFormatting>
  <conditionalFormatting sqref="F153">
    <cfRule type="expression" dxfId="8830" priority="6137">
      <formula>ISEVEN(ROW())</formula>
    </cfRule>
  </conditionalFormatting>
  <conditionalFormatting sqref="B153 D153:E153">
    <cfRule type="expression" dxfId="8829" priority="6138">
      <formula>ISEVEN(ROW())</formula>
    </cfRule>
  </conditionalFormatting>
  <conditionalFormatting sqref="B152 D152:F152">
    <cfRule type="expression" dxfId="8828" priority="6139">
      <formula>ISEVEN(ROW())</formula>
    </cfRule>
  </conditionalFormatting>
  <conditionalFormatting sqref="B157 D157:F157">
    <cfRule type="expression" dxfId="8827" priority="6140">
      <formula>ISEVEN(ROW())</formula>
    </cfRule>
  </conditionalFormatting>
  <conditionalFormatting sqref="F156">
    <cfRule type="expression" dxfId="8826" priority="6141">
      <formula>ISEVEN(ROW())</formula>
    </cfRule>
  </conditionalFormatting>
  <conditionalFormatting sqref="B156 D156:E156">
    <cfRule type="expression" dxfId="8825" priority="6142">
      <formula>ISEVEN(ROW())</formula>
    </cfRule>
  </conditionalFormatting>
  <conditionalFormatting sqref="B155 D155:F155">
    <cfRule type="expression" dxfId="8824" priority="6143">
      <formula>ISEVEN(ROW())</formula>
    </cfRule>
  </conditionalFormatting>
  <conditionalFormatting sqref="F158">
    <cfRule type="expression" dxfId="8823" priority="6144">
      <formula>ISEVEN(ROW())</formula>
    </cfRule>
  </conditionalFormatting>
  <conditionalFormatting sqref="B158 D158:E158">
    <cfRule type="expression" dxfId="8822" priority="6145">
      <formula>ISEVEN(ROW())</formula>
    </cfRule>
  </conditionalFormatting>
  <conditionalFormatting sqref="B158 D158:E158">
    <cfRule type="expression" dxfId="8821" priority="6146">
      <formula>ISEVEN(ROW())</formula>
    </cfRule>
  </conditionalFormatting>
  <conditionalFormatting sqref="F160">
    <cfRule type="expression" dxfId="8820" priority="6147">
      <formula>ISEVEN(ROW())</formula>
    </cfRule>
  </conditionalFormatting>
  <conditionalFormatting sqref="B160 D160:E160">
    <cfRule type="expression" dxfId="8819" priority="6148">
      <formula>ISEVEN(ROW())</formula>
    </cfRule>
  </conditionalFormatting>
  <conditionalFormatting sqref="B159 D159:F159">
    <cfRule type="expression" dxfId="8818" priority="6149">
      <formula>ISEVEN(ROW())</formula>
    </cfRule>
  </conditionalFormatting>
  <conditionalFormatting sqref="B160 D160:F160">
    <cfRule type="expression" dxfId="8817" priority="6150">
      <formula>ISEVEN(ROW())</formula>
    </cfRule>
  </conditionalFormatting>
  <conditionalFormatting sqref="F159">
    <cfRule type="expression" dxfId="8816" priority="6151">
      <formula>ISEVEN(ROW())</formula>
    </cfRule>
  </conditionalFormatting>
  <conditionalFormatting sqref="B159 D159:E159">
    <cfRule type="expression" dxfId="8815" priority="6152">
      <formula>ISEVEN(ROW())</formula>
    </cfRule>
  </conditionalFormatting>
  <conditionalFormatting sqref="B158 D158:F158">
    <cfRule type="expression" dxfId="8814" priority="6153">
      <formula>ISEVEN(ROW())</formula>
    </cfRule>
  </conditionalFormatting>
  <conditionalFormatting sqref="F152">
    <cfRule type="expression" dxfId="8813" priority="6154">
      <formula>ISEVEN(ROW())</formula>
    </cfRule>
  </conditionalFormatting>
  <conditionalFormatting sqref="B152 D152:E152">
    <cfRule type="expression" dxfId="8812" priority="6155">
      <formula>ISEVEN(ROW())</formula>
    </cfRule>
  </conditionalFormatting>
  <conditionalFormatting sqref="B151 F151">
    <cfRule type="expression" dxfId="8811" priority="6156">
      <formula>ISEVEN(ROW())</formula>
    </cfRule>
  </conditionalFormatting>
  <conditionalFormatting sqref="B152 D152:F152">
    <cfRule type="expression" dxfId="8810" priority="6157">
      <formula>ISEVEN(ROW())</formula>
    </cfRule>
  </conditionalFormatting>
  <conditionalFormatting sqref="F151">
    <cfRule type="expression" dxfId="8809" priority="6158">
      <formula>ISEVEN(ROW())</formula>
    </cfRule>
  </conditionalFormatting>
  <conditionalFormatting sqref="B151">
    <cfRule type="expression" dxfId="8808" priority="6159">
      <formula>ISEVEN(ROW())</formula>
    </cfRule>
  </conditionalFormatting>
  <conditionalFormatting sqref="B155 D155:F155">
    <cfRule type="expression" dxfId="8807" priority="6160">
      <formula>ISEVEN(ROW())</formula>
    </cfRule>
  </conditionalFormatting>
  <conditionalFormatting sqref="F154">
    <cfRule type="expression" dxfId="8806" priority="6161">
      <formula>ISEVEN(ROW())</formula>
    </cfRule>
  </conditionalFormatting>
  <conditionalFormatting sqref="B154 D154:E154">
    <cfRule type="expression" dxfId="8805" priority="6162">
      <formula>ISEVEN(ROW())</formula>
    </cfRule>
  </conditionalFormatting>
  <conditionalFormatting sqref="B153 D153:F153">
    <cfRule type="expression" dxfId="8804" priority="6163">
      <formula>ISEVEN(ROW())</formula>
    </cfRule>
  </conditionalFormatting>
  <conditionalFormatting sqref="F156">
    <cfRule type="expression" dxfId="8803" priority="6164">
      <formula>ISEVEN(ROW())</formula>
    </cfRule>
  </conditionalFormatting>
  <conditionalFormatting sqref="B156 D156:E156">
    <cfRule type="expression" dxfId="8802" priority="6165">
      <formula>ISEVEN(ROW())</formula>
    </cfRule>
  </conditionalFormatting>
  <conditionalFormatting sqref="B156 D156:E156">
    <cfRule type="expression" dxfId="8801" priority="6166">
      <formula>ISEVEN(ROW())</formula>
    </cfRule>
  </conditionalFormatting>
  <conditionalFormatting sqref="B159 D159:F159">
    <cfRule type="expression" dxfId="8800" priority="6167">
      <formula>ISEVEN(ROW())</formula>
    </cfRule>
  </conditionalFormatting>
  <conditionalFormatting sqref="F158">
    <cfRule type="expression" dxfId="8799" priority="6168">
      <formula>ISEVEN(ROW())</formula>
    </cfRule>
  </conditionalFormatting>
  <conditionalFormatting sqref="B158 D158:E158">
    <cfRule type="expression" dxfId="8798" priority="6169">
      <formula>ISEVEN(ROW())</formula>
    </cfRule>
  </conditionalFormatting>
  <conditionalFormatting sqref="B157 D157:F157">
    <cfRule type="expression" dxfId="8797" priority="6170">
      <formula>ISEVEN(ROW())</formula>
    </cfRule>
  </conditionalFormatting>
  <conditionalFormatting sqref="B160 D160:F160">
    <cfRule type="expression" dxfId="8796" priority="6171">
      <formula>ISEVEN(ROW())</formula>
    </cfRule>
  </conditionalFormatting>
  <conditionalFormatting sqref="B158 D158:F158">
    <cfRule type="expression" dxfId="8795" priority="6172">
      <formula>ISEVEN(ROW())</formula>
    </cfRule>
  </conditionalFormatting>
  <conditionalFormatting sqref="F157">
    <cfRule type="expression" dxfId="8794" priority="6173">
      <formula>ISEVEN(ROW())</formula>
    </cfRule>
  </conditionalFormatting>
  <conditionalFormatting sqref="B157 D157:E157">
    <cfRule type="expression" dxfId="8793" priority="6174">
      <formula>ISEVEN(ROW())</formula>
    </cfRule>
  </conditionalFormatting>
  <conditionalFormatting sqref="B156 D156:F156">
    <cfRule type="expression" dxfId="8792" priority="6175">
      <formula>ISEVEN(ROW())</formula>
    </cfRule>
  </conditionalFormatting>
  <conditionalFormatting sqref="F160">
    <cfRule type="expression" dxfId="8791" priority="6176">
      <formula>ISEVEN(ROW())</formula>
    </cfRule>
  </conditionalFormatting>
  <conditionalFormatting sqref="B160 D160:E160">
    <cfRule type="expression" dxfId="8790" priority="6177">
      <formula>ISEVEN(ROW())</formula>
    </cfRule>
  </conditionalFormatting>
  <conditionalFormatting sqref="B159 D159:F159">
    <cfRule type="expression" dxfId="8789" priority="6178">
      <formula>ISEVEN(ROW())</formula>
    </cfRule>
  </conditionalFormatting>
  <conditionalFormatting sqref="B151 F151">
    <cfRule type="expression" dxfId="8788" priority="6179">
      <formula>ISEVEN(ROW())</formula>
    </cfRule>
  </conditionalFormatting>
  <conditionalFormatting sqref="F153">
    <cfRule type="expression" dxfId="8787" priority="6180">
      <formula>ISEVEN(ROW())</formula>
    </cfRule>
  </conditionalFormatting>
  <conditionalFormatting sqref="B153 D153:E153">
    <cfRule type="expression" dxfId="8786" priority="6181">
      <formula>ISEVEN(ROW())</formula>
    </cfRule>
  </conditionalFormatting>
  <conditionalFormatting sqref="B152 D152:F152">
    <cfRule type="expression" dxfId="8785" priority="6182">
      <formula>ISEVEN(ROW())</formula>
    </cfRule>
  </conditionalFormatting>
  <conditionalFormatting sqref="B153 D153:F153">
    <cfRule type="expression" dxfId="8784" priority="6183">
      <formula>ISEVEN(ROW())</formula>
    </cfRule>
  </conditionalFormatting>
  <conditionalFormatting sqref="F152">
    <cfRule type="expression" dxfId="8783" priority="6184">
      <formula>ISEVEN(ROW())</formula>
    </cfRule>
  </conditionalFormatting>
  <conditionalFormatting sqref="B152 D152:E152">
    <cfRule type="expression" dxfId="8782" priority="6185">
      <formula>ISEVEN(ROW())</formula>
    </cfRule>
  </conditionalFormatting>
  <conditionalFormatting sqref="B151 F151">
    <cfRule type="expression" dxfId="8781" priority="6186">
      <formula>ISEVEN(ROW())</formula>
    </cfRule>
  </conditionalFormatting>
  <conditionalFormatting sqref="B156 D156:F156">
    <cfRule type="expression" dxfId="8780" priority="6187">
      <formula>ISEVEN(ROW())</formula>
    </cfRule>
  </conditionalFormatting>
  <conditionalFormatting sqref="F155">
    <cfRule type="expression" dxfId="8779" priority="6188">
      <formula>ISEVEN(ROW())</formula>
    </cfRule>
  </conditionalFormatting>
  <conditionalFormatting sqref="B155 D155:E155">
    <cfRule type="expression" dxfId="8778" priority="6189">
      <formula>ISEVEN(ROW())</formula>
    </cfRule>
  </conditionalFormatting>
  <conditionalFormatting sqref="B154 D154:F154">
    <cfRule type="expression" dxfId="8777" priority="6190">
      <formula>ISEVEN(ROW())</formula>
    </cfRule>
  </conditionalFormatting>
  <conditionalFormatting sqref="F157">
    <cfRule type="expression" dxfId="8776" priority="6191">
      <formula>ISEVEN(ROW())</formula>
    </cfRule>
  </conditionalFormatting>
  <conditionalFormatting sqref="B157 D157:E157">
    <cfRule type="expression" dxfId="8775" priority="6192">
      <formula>ISEVEN(ROW())</formula>
    </cfRule>
  </conditionalFormatting>
  <conditionalFormatting sqref="B157 D157:E157">
    <cfRule type="expression" dxfId="8774" priority="6193">
      <formula>ISEVEN(ROW())</formula>
    </cfRule>
  </conditionalFormatting>
  <conditionalFormatting sqref="B160 D160:F160">
    <cfRule type="expression" dxfId="8773" priority="6194">
      <formula>ISEVEN(ROW())</formula>
    </cfRule>
  </conditionalFormatting>
  <conditionalFormatting sqref="F159">
    <cfRule type="expression" dxfId="8772" priority="6195">
      <formula>ISEVEN(ROW())</formula>
    </cfRule>
  </conditionalFormatting>
  <conditionalFormatting sqref="B159 D159:E159">
    <cfRule type="expression" dxfId="8771" priority="6196">
      <formula>ISEVEN(ROW())</formula>
    </cfRule>
  </conditionalFormatting>
  <conditionalFormatting sqref="B158 D158:F158">
    <cfRule type="expression" dxfId="8770" priority="6197">
      <formula>ISEVEN(ROW())</formula>
    </cfRule>
  </conditionalFormatting>
  <conditionalFormatting sqref="B159 D159:F159">
    <cfRule type="expression" dxfId="8769" priority="6198">
      <formula>ISEVEN(ROW())</formula>
    </cfRule>
  </conditionalFormatting>
  <conditionalFormatting sqref="F158">
    <cfRule type="expression" dxfId="8768" priority="6199">
      <formula>ISEVEN(ROW())</formula>
    </cfRule>
  </conditionalFormatting>
  <conditionalFormatting sqref="B158 D158:E158">
    <cfRule type="expression" dxfId="8767" priority="6200">
      <formula>ISEVEN(ROW())</formula>
    </cfRule>
  </conditionalFormatting>
  <conditionalFormatting sqref="B157 D157:F157">
    <cfRule type="expression" dxfId="8766" priority="6201">
      <formula>ISEVEN(ROW())</formula>
    </cfRule>
  </conditionalFormatting>
  <conditionalFormatting sqref="B160 D160:F160">
    <cfRule type="expression" dxfId="8765" priority="6202">
      <formula>ISEVEN(ROW())</formula>
    </cfRule>
  </conditionalFormatting>
  <conditionalFormatting sqref="F150">
    <cfRule type="expression" dxfId="8764" priority="6203">
      <formula>ISEVEN(ROW())</formula>
    </cfRule>
  </conditionalFormatting>
  <conditionalFormatting sqref="B150">
    <cfRule type="expression" dxfId="8763" priority="6204">
      <formula>ISEVEN(ROW())</formula>
    </cfRule>
  </conditionalFormatting>
  <conditionalFormatting sqref="B150 F150">
    <cfRule type="expression" dxfId="8762" priority="6205">
      <formula>ISEVEN(ROW())</formula>
    </cfRule>
  </conditionalFormatting>
  <conditionalFormatting sqref="F149">
    <cfRule type="expression" dxfId="8761" priority="6206">
      <formula>ISEVEN(ROW())</formula>
    </cfRule>
  </conditionalFormatting>
  <conditionalFormatting sqref="B150 F150">
    <cfRule type="expression" dxfId="8760" priority="6207">
      <formula>ISEVEN(ROW())</formula>
    </cfRule>
  </conditionalFormatting>
  <conditionalFormatting sqref="F150">
    <cfRule type="expression" dxfId="8759" priority="6208">
      <formula>ISEVEN(ROW())</formula>
    </cfRule>
  </conditionalFormatting>
  <conditionalFormatting sqref="B150">
    <cfRule type="expression" dxfId="8758" priority="6209">
      <formula>ISEVEN(ROW())</formula>
    </cfRule>
  </conditionalFormatting>
  <conditionalFormatting sqref="B150 F150">
    <cfRule type="expression" dxfId="8757" priority="6210">
      <formula>ISEVEN(ROW())</formula>
    </cfRule>
  </conditionalFormatting>
  <conditionalFormatting sqref="F149">
    <cfRule type="expression" dxfId="8756" priority="6211">
      <formula>ISEVEN(ROW())</formula>
    </cfRule>
  </conditionalFormatting>
  <conditionalFormatting sqref="B150 F150">
    <cfRule type="expression" dxfId="8755" priority="6212">
      <formula>ISEVEN(ROW())</formula>
    </cfRule>
  </conditionalFormatting>
  <conditionalFormatting sqref="F150">
    <cfRule type="expression" dxfId="8754" priority="6213">
      <formula>ISEVEN(ROW())</formula>
    </cfRule>
  </conditionalFormatting>
  <conditionalFormatting sqref="B150">
    <cfRule type="expression" dxfId="8753" priority="6214">
      <formula>ISEVEN(ROW())</formula>
    </cfRule>
  </conditionalFormatting>
  <conditionalFormatting sqref="B150 F150">
    <cfRule type="expression" dxfId="8752" priority="6215">
      <formula>ISEVEN(ROW())</formula>
    </cfRule>
  </conditionalFormatting>
  <conditionalFormatting sqref="F149">
    <cfRule type="expression" dxfId="8751" priority="6216">
      <formula>ISEVEN(ROW())</formula>
    </cfRule>
  </conditionalFormatting>
  <conditionalFormatting sqref="F150">
    <cfRule type="expression" dxfId="8750" priority="6217">
      <formula>ISEVEN(ROW())</formula>
    </cfRule>
  </conditionalFormatting>
  <conditionalFormatting sqref="B150">
    <cfRule type="expression" dxfId="8749" priority="6218">
      <formula>ISEVEN(ROW())</formula>
    </cfRule>
  </conditionalFormatting>
  <conditionalFormatting sqref="B150 F150">
    <cfRule type="expression" dxfId="8748" priority="6219">
      <formula>ISEVEN(ROW())</formula>
    </cfRule>
  </conditionalFormatting>
  <conditionalFormatting sqref="F149">
    <cfRule type="expression" dxfId="8747" priority="6220">
      <formula>ISEVEN(ROW())</formula>
    </cfRule>
  </conditionalFormatting>
  <conditionalFormatting sqref="B150 F150">
    <cfRule type="expression" dxfId="8746" priority="6221">
      <formula>ISEVEN(ROW())</formula>
    </cfRule>
  </conditionalFormatting>
  <conditionalFormatting sqref="F150">
    <cfRule type="expression" dxfId="8745" priority="6222">
      <formula>ISEVEN(ROW())</formula>
    </cfRule>
  </conditionalFormatting>
  <conditionalFormatting sqref="B150">
    <cfRule type="expression" dxfId="8744" priority="6223">
      <formula>ISEVEN(ROW())</formula>
    </cfRule>
  </conditionalFormatting>
  <conditionalFormatting sqref="F149">
    <cfRule type="expression" dxfId="8743" priority="6224">
      <formula>ISEVEN(ROW())</formula>
    </cfRule>
  </conditionalFormatting>
  <conditionalFormatting sqref="B150 F150">
    <cfRule type="expression" dxfId="8742" priority="6225">
      <formula>ISEVEN(ROW())</formula>
    </cfRule>
  </conditionalFormatting>
  <conditionalFormatting sqref="F150">
    <cfRule type="expression" dxfId="8741" priority="6226">
      <formula>ISEVEN(ROW())</formula>
    </cfRule>
  </conditionalFormatting>
  <conditionalFormatting sqref="B150">
    <cfRule type="expression" dxfId="8740" priority="6227">
      <formula>ISEVEN(ROW())</formula>
    </cfRule>
  </conditionalFormatting>
  <conditionalFormatting sqref="B150 F150">
    <cfRule type="expression" dxfId="8739" priority="6228">
      <formula>ISEVEN(ROW())</formula>
    </cfRule>
  </conditionalFormatting>
  <conditionalFormatting sqref="F149">
    <cfRule type="expression" dxfId="8738" priority="6229">
      <formula>ISEVEN(ROW())</formula>
    </cfRule>
  </conditionalFormatting>
  <conditionalFormatting sqref="B152 D152:F152">
    <cfRule type="expression" dxfId="8737" priority="6230">
      <formula>ISEVEN(ROW())</formula>
    </cfRule>
  </conditionalFormatting>
  <conditionalFormatting sqref="F151">
    <cfRule type="expression" dxfId="8736" priority="6231">
      <formula>ISEVEN(ROW())</formula>
    </cfRule>
  </conditionalFormatting>
  <conditionalFormatting sqref="B151">
    <cfRule type="expression" dxfId="8735" priority="6232">
      <formula>ISEVEN(ROW())</formula>
    </cfRule>
  </conditionalFormatting>
  <conditionalFormatting sqref="B150 F150">
    <cfRule type="expression" dxfId="8734" priority="6233">
      <formula>ISEVEN(ROW())</formula>
    </cfRule>
  </conditionalFormatting>
  <conditionalFormatting sqref="B155 D155:F155">
    <cfRule type="expression" dxfId="8733" priority="6234">
      <formula>ISEVEN(ROW())</formula>
    </cfRule>
  </conditionalFormatting>
  <conditionalFormatting sqref="F154">
    <cfRule type="expression" dxfId="8732" priority="6235">
      <formula>ISEVEN(ROW())</formula>
    </cfRule>
  </conditionalFormatting>
  <conditionalFormatting sqref="B154 D154:E154">
    <cfRule type="expression" dxfId="8731" priority="6236">
      <formula>ISEVEN(ROW())</formula>
    </cfRule>
  </conditionalFormatting>
  <conditionalFormatting sqref="B153 D153:F153">
    <cfRule type="expression" dxfId="8730" priority="6237">
      <formula>ISEVEN(ROW())</formula>
    </cfRule>
  </conditionalFormatting>
  <conditionalFormatting sqref="F160">
    <cfRule type="expression" dxfId="8729" priority="6238">
      <formula>ISEVEN(ROW())</formula>
    </cfRule>
  </conditionalFormatting>
  <conditionalFormatting sqref="B160 D160:E160">
    <cfRule type="expression" dxfId="8728" priority="6239">
      <formula>ISEVEN(ROW())</formula>
    </cfRule>
  </conditionalFormatting>
  <conditionalFormatting sqref="B159 D159:F159">
    <cfRule type="expression" dxfId="8727" priority="6240">
      <formula>ISEVEN(ROW())</formula>
    </cfRule>
  </conditionalFormatting>
  <conditionalFormatting sqref="B158 D158:F158">
    <cfRule type="expression" dxfId="8726" priority="6241">
      <formula>ISEVEN(ROW())</formula>
    </cfRule>
  </conditionalFormatting>
  <conditionalFormatting sqref="F157">
    <cfRule type="expression" dxfId="8725" priority="6242">
      <formula>ISEVEN(ROW())</formula>
    </cfRule>
  </conditionalFormatting>
  <conditionalFormatting sqref="B157 D157:E157">
    <cfRule type="expression" dxfId="8724" priority="6243">
      <formula>ISEVEN(ROW())</formula>
    </cfRule>
  </conditionalFormatting>
  <conditionalFormatting sqref="B156 D156:F156">
    <cfRule type="expression" dxfId="8723" priority="6244">
      <formula>ISEVEN(ROW())</formula>
    </cfRule>
  </conditionalFormatting>
  <conditionalFormatting sqref="B151 F151">
    <cfRule type="expression" dxfId="8722" priority="6245">
      <formula>ISEVEN(ROW())</formula>
    </cfRule>
  </conditionalFormatting>
  <conditionalFormatting sqref="F150">
    <cfRule type="expression" dxfId="8721" priority="6246">
      <formula>ISEVEN(ROW())</formula>
    </cfRule>
  </conditionalFormatting>
  <conditionalFormatting sqref="B150">
    <cfRule type="expression" dxfId="8720" priority="6247">
      <formula>ISEVEN(ROW())</formula>
    </cfRule>
  </conditionalFormatting>
  <conditionalFormatting sqref="B154 D154:F154">
    <cfRule type="expression" dxfId="8719" priority="6248">
      <formula>ISEVEN(ROW())</formula>
    </cfRule>
  </conditionalFormatting>
  <conditionalFormatting sqref="F153">
    <cfRule type="expression" dxfId="8718" priority="6249">
      <formula>ISEVEN(ROW())</formula>
    </cfRule>
  </conditionalFormatting>
  <conditionalFormatting sqref="B153 D153:E153">
    <cfRule type="expression" dxfId="8717" priority="6250">
      <formula>ISEVEN(ROW())</formula>
    </cfRule>
  </conditionalFormatting>
  <conditionalFormatting sqref="B152 D152:F152">
    <cfRule type="expression" dxfId="8716" priority="6251">
      <formula>ISEVEN(ROW())</formula>
    </cfRule>
  </conditionalFormatting>
  <conditionalFormatting sqref="B160 D160:F160">
    <cfRule type="expression" dxfId="8715" priority="6252">
      <formula>ISEVEN(ROW())</formula>
    </cfRule>
  </conditionalFormatting>
  <conditionalFormatting sqref="F159">
    <cfRule type="expression" dxfId="8714" priority="6253">
      <formula>ISEVEN(ROW())</formula>
    </cfRule>
  </conditionalFormatting>
  <conditionalFormatting sqref="B159 D159:E159">
    <cfRule type="expression" dxfId="8713" priority="6254">
      <formula>ISEVEN(ROW())</formula>
    </cfRule>
  </conditionalFormatting>
  <conditionalFormatting sqref="B158 D158:F158">
    <cfRule type="expression" dxfId="8712" priority="6255">
      <formula>ISEVEN(ROW())</formula>
    </cfRule>
  </conditionalFormatting>
  <conditionalFormatting sqref="B157 D157:F157">
    <cfRule type="expression" dxfId="8711" priority="6256">
      <formula>ISEVEN(ROW())</formula>
    </cfRule>
  </conditionalFormatting>
  <conditionalFormatting sqref="F156">
    <cfRule type="expression" dxfId="8710" priority="6257">
      <formula>ISEVEN(ROW())</formula>
    </cfRule>
  </conditionalFormatting>
  <conditionalFormatting sqref="B156 D156:E156">
    <cfRule type="expression" dxfId="8709" priority="6258">
      <formula>ISEVEN(ROW())</formula>
    </cfRule>
  </conditionalFormatting>
  <conditionalFormatting sqref="B155 D155:F155">
    <cfRule type="expression" dxfId="8708" priority="6259">
      <formula>ISEVEN(ROW())</formula>
    </cfRule>
  </conditionalFormatting>
  <conditionalFormatting sqref="B152 D152:F152">
    <cfRule type="expression" dxfId="8707" priority="6260">
      <formula>ISEVEN(ROW())</formula>
    </cfRule>
  </conditionalFormatting>
  <conditionalFormatting sqref="F151">
    <cfRule type="expression" dxfId="8706" priority="6261">
      <formula>ISEVEN(ROW())</formula>
    </cfRule>
  </conditionalFormatting>
  <conditionalFormatting sqref="B151">
    <cfRule type="expression" dxfId="8705" priority="6262">
      <formula>ISEVEN(ROW())</formula>
    </cfRule>
  </conditionalFormatting>
  <conditionalFormatting sqref="B150 F150">
    <cfRule type="expression" dxfId="8704" priority="6263">
      <formula>ISEVEN(ROW())</formula>
    </cfRule>
  </conditionalFormatting>
  <conditionalFormatting sqref="F157">
    <cfRule type="expression" dxfId="8703" priority="6264">
      <formula>ISEVEN(ROW())</formula>
    </cfRule>
  </conditionalFormatting>
  <conditionalFormatting sqref="B157 D157:E157">
    <cfRule type="expression" dxfId="8702" priority="6265">
      <formula>ISEVEN(ROW())</formula>
    </cfRule>
  </conditionalFormatting>
  <conditionalFormatting sqref="B156 D156:F156">
    <cfRule type="expression" dxfId="8701" priority="6266">
      <formula>ISEVEN(ROW())</formula>
    </cfRule>
  </conditionalFormatting>
  <conditionalFormatting sqref="B155 D155:F155">
    <cfRule type="expression" dxfId="8700" priority="6267">
      <formula>ISEVEN(ROW())</formula>
    </cfRule>
  </conditionalFormatting>
  <conditionalFormatting sqref="F154">
    <cfRule type="expression" dxfId="8699" priority="6268">
      <formula>ISEVEN(ROW())</formula>
    </cfRule>
  </conditionalFormatting>
  <conditionalFormatting sqref="B154 D154:E154">
    <cfRule type="expression" dxfId="8698" priority="6269">
      <formula>ISEVEN(ROW())</formula>
    </cfRule>
  </conditionalFormatting>
  <conditionalFormatting sqref="B153 D153:F153">
    <cfRule type="expression" dxfId="8697" priority="6270">
      <formula>ISEVEN(ROW())</formula>
    </cfRule>
  </conditionalFormatting>
  <conditionalFormatting sqref="B151 F151">
    <cfRule type="expression" dxfId="8696" priority="6271">
      <formula>ISEVEN(ROW())</formula>
    </cfRule>
  </conditionalFormatting>
  <conditionalFormatting sqref="F150">
    <cfRule type="expression" dxfId="8695" priority="6272">
      <formula>ISEVEN(ROW())</formula>
    </cfRule>
  </conditionalFormatting>
  <conditionalFormatting sqref="B150">
    <cfRule type="expression" dxfId="8694" priority="6273">
      <formula>ISEVEN(ROW())</formula>
    </cfRule>
  </conditionalFormatting>
  <conditionalFormatting sqref="B157 D157:F157">
    <cfRule type="expression" dxfId="8693" priority="6274">
      <formula>ISEVEN(ROW())</formula>
    </cfRule>
  </conditionalFormatting>
  <conditionalFormatting sqref="F156">
    <cfRule type="expression" dxfId="8692" priority="6275">
      <formula>ISEVEN(ROW())</formula>
    </cfRule>
  </conditionalFormatting>
  <conditionalFormatting sqref="B156 D156:E156">
    <cfRule type="expression" dxfId="8691" priority="6276">
      <formula>ISEVEN(ROW())</formula>
    </cfRule>
  </conditionalFormatting>
  <conditionalFormatting sqref="B155 D155:F155">
    <cfRule type="expression" dxfId="8690" priority="6277">
      <formula>ISEVEN(ROW())</formula>
    </cfRule>
  </conditionalFormatting>
  <conditionalFormatting sqref="B154 D154:F154">
    <cfRule type="expression" dxfId="8689" priority="6278">
      <formula>ISEVEN(ROW())</formula>
    </cfRule>
  </conditionalFormatting>
  <conditionalFormatting sqref="F153">
    <cfRule type="expression" dxfId="8688" priority="6279">
      <formula>ISEVEN(ROW())</formula>
    </cfRule>
  </conditionalFormatting>
  <conditionalFormatting sqref="B153 D153:E153">
    <cfRule type="expression" dxfId="8687" priority="6280">
      <formula>ISEVEN(ROW())</formula>
    </cfRule>
  </conditionalFormatting>
  <conditionalFormatting sqref="B152 D152:F152">
    <cfRule type="expression" dxfId="8686" priority="6281">
      <formula>ISEVEN(ROW())</formula>
    </cfRule>
  </conditionalFormatting>
  <conditionalFormatting sqref="B158 D158:F158">
    <cfRule type="expression" dxfId="8685" priority="6282">
      <formula>ISEVEN(ROW())</formula>
    </cfRule>
  </conditionalFormatting>
  <conditionalFormatting sqref="F160">
    <cfRule type="expression" dxfId="8684" priority="6283">
      <formula>ISEVEN(ROW())</formula>
    </cfRule>
  </conditionalFormatting>
  <conditionalFormatting sqref="B160 D160:E160">
    <cfRule type="expression" dxfId="8683" priority="6284">
      <formula>ISEVEN(ROW())</formula>
    </cfRule>
  </conditionalFormatting>
  <conditionalFormatting sqref="B159 D159:F159">
    <cfRule type="expression" dxfId="8682" priority="6285">
      <formula>ISEVEN(ROW())</formula>
    </cfRule>
  </conditionalFormatting>
  <conditionalFormatting sqref="B160 D160:F160">
    <cfRule type="expression" dxfId="8681" priority="6286">
      <formula>ISEVEN(ROW())</formula>
    </cfRule>
  </conditionalFormatting>
  <conditionalFormatting sqref="F159">
    <cfRule type="expression" dxfId="8680" priority="6287">
      <formula>ISEVEN(ROW())</formula>
    </cfRule>
  </conditionalFormatting>
  <conditionalFormatting sqref="B159 D159:E159">
    <cfRule type="expression" dxfId="8679" priority="6288">
      <formula>ISEVEN(ROW())</formula>
    </cfRule>
  </conditionalFormatting>
  <conditionalFormatting sqref="B158 D158:F158">
    <cfRule type="expression" dxfId="8678" priority="6289">
      <formula>ISEVEN(ROW())</formula>
    </cfRule>
  </conditionalFormatting>
  <conditionalFormatting sqref="B150 F150">
    <cfRule type="expression" dxfId="8677" priority="6290">
      <formula>ISEVEN(ROW())</formula>
    </cfRule>
  </conditionalFormatting>
  <conditionalFormatting sqref="F149">
    <cfRule type="expression" dxfId="8676" priority="6291">
      <formula>ISEVEN(ROW())</formula>
    </cfRule>
  </conditionalFormatting>
  <conditionalFormatting sqref="B153 D153:F153">
    <cfRule type="expression" dxfId="8675" priority="6292">
      <formula>ISEVEN(ROW())</formula>
    </cfRule>
  </conditionalFormatting>
  <conditionalFormatting sqref="F152">
    <cfRule type="expression" dxfId="8674" priority="6293">
      <formula>ISEVEN(ROW())</formula>
    </cfRule>
  </conditionalFormatting>
  <conditionalFormatting sqref="B152 D152:E152">
    <cfRule type="expression" dxfId="8673" priority="6294">
      <formula>ISEVEN(ROW())</formula>
    </cfRule>
  </conditionalFormatting>
  <conditionalFormatting sqref="B151 F151">
    <cfRule type="expression" dxfId="8672" priority="6295">
      <formula>ISEVEN(ROW())</formula>
    </cfRule>
  </conditionalFormatting>
  <conditionalFormatting sqref="B156 D156:F156">
    <cfRule type="expression" dxfId="8671" priority="6296">
      <formula>ISEVEN(ROW())</formula>
    </cfRule>
  </conditionalFormatting>
  <conditionalFormatting sqref="F155">
    <cfRule type="expression" dxfId="8670" priority="6297">
      <formula>ISEVEN(ROW())</formula>
    </cfRule>
  </conditionalFormatting>
  <conditionalFormatting sqref="B155 D155:E155">
    <cfRule type="expression" dxfId="8669" priority="6298">
      <formula>ISEVEN(ROW())</formula>
    </cfRule>
  </conditionalFormatting>
  <conditionalFormatting sqref="B154 D154:F154">
    <cfRule type="expression" dxfId="8668" priority="6299">
      <formula>ISEVEN(ROW())</formula>
    </cfRule>
  </conditionalFormatting>
  <conditionalFormatting sqref="B160 D160:F160">
    <cfRule type="expression" dxfId="8667" priority="6300">
      <formula>ISEVEN(ROW())</formula>
    </cfRule>
  </conditionalFormatting>
  <conditionalFormatting sqref="B159 D159:F159">
    <cfRule type="expression" dxfId="8666" priority="6301">
      <formula>ISEVEN(ROW())</formula>
    </cfRule>
  </conditionalFormatting>
  <conditionalFormatting sqref="F158">
    <cfRule type="expression" dxfId="8665" priority="6302">
      <formula>ISEVEN(ROW())</formula>
    </cfRule>
  </conditionalFormatting>
  <conditionalFormatting sqref="B158 D158:E158">
    <cfRule type="expression" dxfId="8664" priority="6303">
      <formula>ISEVEN(ROW())</formula>
    </cfRule>
  </conditionalFormatting>
  <conditionalFormatting sqref="B157 D157:F157">
    <cfRule type="expression" dxfId="8663" priority="6304">
      <formula>ISEVEN(ROW())</formula>
    </cfRule>
  </conditionalFormatting>
  <conditionalFormatting sqref="B152 D152:F152">
    <cfRule type="expression" dxfId="8662" priority="6305">
      <formula>ISEVEN(ROW())</formula>
    </cfRule>
  </conditionalFormatting>
  <conditionalFormatting sqref="F151">
    <cfRule type="expression" dxfId="8661" priority="6306">
      <formula>ISEVEN(ROW())</formula>
    </cfRule>
  </conditionalFormatting>
  <conditionalFormatting sqref="B151">
    <cfRule type="expression" dxfId="8660" priority="6307">
      <formula>ISEVEN(ROW())</formula>
    </cfRule>
  </conditionalFormatting>
  <conditionalFormatting sqref="B150 F150">
    <cfRule type="expression" dxfId="8659" priority="6308">
      <formula>ISEVEN(ROW())</formula>
    </cfRule>
  </conditionalFormatting>
  <conditionalFormatting sqref="B155 D155:F155">
    <cfRule type="expression" dxfId="8658" priority="6309">
      <formula>ISEVEN(ROW())</formula>
    </cfRule>
  </conditionalFormatting>
  <conditionalFormatting sqref="F154">
    <cfRule type="expression" dxfId="8657" priority="6310">
      <formula>ISEVEN(ROW())</formula>
    </cfRule>
  </conditionalFormatting>
  <conditionalFormatting sqref="B154 D154:E154">
    <cfRule type="expression" dxfId="8656" priority="6311">
      <formula>ISEVEN(ROW())</formula>
    </cfRule>
  </conditionalFormatting>
  <conditionalFormatting sqref="B153 D153:F153">
    <cfRule type="expression" dxfId="8655" priority="6312">
      <formula>ISEVEN(ROW())</formula>
    </cfRule>
  </conditionalFormatting>
  <conditionalFormatting sqref="F160">
    <cfRule type="expression" dxfId="8654" priority="6313">
      <formula>ISEVEN(ROW())</formula>
    </cfRule>
  </conditionalFormatting>
  <conditionalFormatting sqref="B160 D160:E160">
    <cfRule type="expression" dxfId="8653" priority="6314">
      <formula>ISEVEN(ROW())</formula>
    </cfRule>
  </conditionalFormatting>
  <conditionalFormatting sqref="B159 D159:F159">
    <cfRule type="expression" dxfId="8652" priority="6315">
      <formula>ISEVEN(ROW())</formula>
    </cfRule>
  </conditionalFormatting>
  <conditionalFormatting sqref="B158 D158:F158">
    <cfRule type="expression" dxfId="8651" priority="6316">
      <formula>ISEVEN(ROW())</formula>
    </cfRule>
  </conditionalFormatting>
  <conditionalFormatting sqref="F157">
    <cfRule type="expression" dxfId="8650" priority="6317">
      <formula>ISEVEN(ROW())</formula>
    </cfRule>
  </conditionalFormatting>
  <conditionalFormatting sqref="B157 D157:E157">
    <cfRule type="expression" dxfId="8649" priority="6318">
      <formula>ISEVEN(ROW())</formula>
    </cfRule>
  </conditionalFormatting>
  <conditionalFormatting sqref="B156 D156:F156">
    <cfRule type="expression" dxfId="8648" priority="6319">
      <formula>ISEVEN(ROW())</formula>
    </cfRule>
  </conditionalFormatting>
  <conditionalFormatting sqref="B150 F150">
    <cfRule type="expression" dxfId="8647" priority="6320">
      <formula>ISEVEN(ROW())</formula>
    </cfRule>
  </conditionalFormatting>
  <conditionalFormatting sqref="F149">
    <cfRule type="expression" dxfId="8646" priority="6321">
      <formula>ISEVEN(ROW())</formula>
    </cfRule>
  </conditionalFormatting>
  <conditionalFormatting sqref="B153 D153:F153">
    <cfRule type="expression" dxfId="8645" priority="6322">
      <formula>ISEVEN(ROW())</formula>
    </cfRule>
  </conditionalFormatting>
  <conditionalFormatting sqref="F152">
    <cfRule type="expression" dxfId="8644" priority="6323">
      <formula>ISEVEN(ROW())</formula>
    </cfRule>
  </conditionalFormatting>
  <conditionalFormatting sqref="B152 D152:E152">
    <cfRule type="expression" dxfId="8643" priority="6324">
      <formula>ISEVEN(ROW())</formula>
    </cfRule>
  </conditionalFormatting>
  <conditionalFormatting sqref="B151 F151">
    <cfRule type="expression" dxfId="8642" priority="6325">
      <formula>ISEVEN(ROW())</formula>
    </cfRule>
  </conditionalFormatting>
  <conditionalFormatting sqref="F158">
    <cfRule type="expression" dxfId="8641" priority="6326">
      <formula>ISEVEN(ROW())</formula>
    </cfRule>
  </conditionalFormatting>
  <conditionalFormatting sqref="B158 D158:E158">
    <cfRule type="expression" dxfId="8640" priority="6327">
      <formula>ISEVEN(ROW())</formula>
    </cfRule>
  </conditionalFormatting>
  <conditionalFormatting sqref="B157 D157:F157">
    <cfRule type="expression" dxfId="8639" priority="6328">
      <formula>ISEVEN(ROW())</formula>
    </cfRule>
  </conditionalFormatting>
  <conditionalFormatting sqref="B156 D156:F156">
    <cfRule type="expression" dxfId="8638" priority="6329">
      <formula>ISEVEN(ROW())</formula>
    </cfRule>
  </conditionalFormatting>
  <conditionalFormatting sqref="F155">
    <cfRule type="expression" dxfId="8637" priority="6330">
      <formula>ISEVEN(ROW())</formula>
    </cfRule>
  </conditionalFormatting>
  <conditionalFormatting sqref="B155 D155:E155">
    <cfRule type="expression" dxfId="8636" priority="6331">
      <formula>ISEVEN(ROW())</formula>
    </cfRule>
  </conditionalFormatting>
  <conditionalFormatting sqref="B154 D154:F154">
    <cfRule type="expression" dxfId="8635" priority="6332">
      <formula>ISEVEN(ROW())</formula>
    </cfRule>
  </conditionalFormatting>
  <conditionalFormatting sqref="B152 D152:F152">
    <cfRule type="expression" dxfId="8634" priority="6333">
      <formula>ISEVEN(ROW())</formula>
    </cfRule>
  </conditionalFormatting>
  <conditionalFormatting sqref="F151">
    <cfRule type="expression" dxfId="8633" priority="6334">
      <formula>ISEVEN(ROW())</formula>
    </cfRule>
  </conditionalFormatting>
  <conditionalFormatting sqref="B151">
    <cfRule type="expression" dxfId="8632" priority="6335">
      <formula>ISEVEN(ROW())</formula>
    </cfRule>
  </conditionalFormatting>
  <conditionalFormatting sqref="B150 F150">
    <cfRule type="expression" dxfId="8631" priority="6336">
      <formula>ISEVEN(ROW())</formula>
    </cfRule>
  </conditionalFormatting>
  <conditionalFormatting sqref="B158 D158:F158">
    <cfRule type="expression" dxfId="8630" priority="6337">
      <formula>ISEVEN(ROW())</formula>
    </cfRule>
  </conditionalFormatting>
  <conditionalFormatting sqref="F157">
    <cfRule type="expression" dxfId="8629" priority="6338">
      <formula>ISEVEN(ROW())</formula>
    </cfRule>
  </conditionalFormatting>
  <conditionalFormatting sqref="B157 D157:E157">
    <cfRule type="expression" dxfId="8628" priority="6339">
      <formula>ISEVEN(ROW())</formula>
    </cfRule>
  </conditionalFormatting>
  <conditionalFormatting sqref="B156 D156:F156">
    <cfRule type="expression" dxfId="8627" priority="6340">
      <formula>ISEVEN(ROW())</formula>
    </cfRule>
  </conditionalFormatting>
  <conditionalFormatting sqref="B155 D155:F155">
    <cfRule type="expression" dxfId="8626" priority="6341">
      <formula>ISEVEN(ROW())</formula>
    </cfRule>
  </conditionalFormatting>
  <conditionalFormatting sqref="F154">
    <cfRule type="expression" dxfId="8625" priority="6342">
      <formula>ISEVEN(ROW())</formula>
    </cfRule>
  </conditionalFormatting>
  <conditionalFormatting sqref="B154 D154:E154">
    <cfRule type="expression" dxfId="8624" priority="6343">
      <formula>ISEVEN(ROW())</formula>
    </cfRule>
  </conditionalFormatting>
  <conditionalFormatting sqref="B153 D153:F153">
    <cfRule type="expression" dxfId="8623" priority="6344">
      <formula>ISEVEN(ROW())</formula>
    </cfRule>
  </conditionalFormatting>
  <conditionalFormatting sqref="B159 D159:F159">
    <cfRule type="expression" dxfId="8622" priority="6345">
      <formula>ISEVEN(ROW())</formula>
    </cfRule>
  </conditionalFormatting>
  <conditionalFormatting sqref="B160 D160:F160">
    <cfRule type="expression" dxfId="8621" priority="6346">
      <formula>ISEVEN(ROW())</formula>
    </cfRule>
  </conditionalFormatting>
  <conditionalFormatting sqref="F160">
    <cfRule type="expression" dxfId="8620" priority="6347">
      <formula>ISEVEN(ROW())</formula>
    </cfRule>
  </conditionalFormatting>
  <conditionalFormatting sqref="B160 D160:E160">
    <cfRule type="expression" dxfId="8619" priority="6348">
      <formula>ISEVEN(ROW())</formula>
    </cfRule>
  </conditionalFormatting>
  <conditionalFormatting sqref="B159 D159:F159">
    <cfRule type="expression" dxfId="8618" priority="6349">
      <formula>ISEVEN(ROW())</formula>
    </cfRule>
  </conditionalFormatting>
  <conditionalFormatting sqref="B151 F151">
    <cfRule type="expression" dxfId="8617" priority="6350">
      <formula>ISEVEN(ROW())</formula>
    </cfRule>
  </conditionalFormatting>
  <conditionalFormatting sqref="F150">
    <cfRule type="expression" dxfId="8616" priority="6351">
      <formula>ISEVEN(ROW())</formula>
    </cfRule>
  </conditionalFormatting>
  <conditionalFormatting sqref="B150">
    <cfRule type="expression" dxfId="8615" priority="6352">
      <formula>ISEVEN(ROW())</formula>
    </cfRule>
  </conditionalFormatting>
  <conditionalFormatting sqref="B154 D154:F154">
    <cfRule type="expression" dxfId="8614" priority="6353">
      <formula>ISEVEN(ROW())</formula>
    </cfRule>
  </conditionalFormatting>
  <conditionalFormatting sqref="F153">
    <cfRule type="expression" dxfId="8613" priority="6354">
      <formula>ISEVEN(ROW())</formula>
    </cfRule>
  </conditionalFormatting>
  <conditionalFormatting sqref="B153 D153:E153">
    <cfRule type="expression" dxfId="8612" priority="6355">
      <formula>ISEVEN(ROW())</formula>
    </cfRule>
  </conditionalFormatting>
  <conditionalFormatting sqref="B152 D152:F152">
    <cfRule type="expression" dxfId="8611" priority="6356">
      <formula>ISEVEN(ROW())</formula>
    </cfRule>
  </conditionalFormatting>
  <conditionalFormatting sqref="B160 D160:F160">
    <cfRule type="expression" dxfId="8610" priority="6357">
      <formula>ISEVEN(ROW())</formula>
    </cfRule>
  </conditionalFormatting>
  <conditionalFormatting sqref="F159">
    <cfRule type="expression" dxfId="8609" priority="6358">
      <formula>ISEVEN(ROW())</formula>
    </cfRule>
  </conditionalFormatting>
  <conditionalFormatting sqref="B159 D159:E159">
    <cfRule type="expression" dxfId="8608" priority="6359">
      <formula>ISEVEN(ROW())</formula>
    </cfRule>
  </conditionalFormatting>
  <conditionalFormatting sqref="B158 D158:F158">
    <cfRule type="expression" dxfId="8607" priority="6360">
      <formula>ISEVEN(ROW())</formula>
    </cfRule>
  </conditionalFormatting>
  <conditionalFormatting sqref="B157 D157:F157">
    <cfRule type="expression" dxfId="8606" priority="6361">
      <formula>ISEVEN(ROW())</formula>
    </cfRule>
  </conditionalFormatting>
  <conditionalFormatting sqref="F156">
    <cfRule type="expression" dxfId="8605" priority="6362">
      <formula>ISEVEN(ROW())</formula>
    </cfRule>
  </conditionalFormatting>
  <conditionalFormatting sqref="B156 D156:E156">
    <cfRule type="expression" dxfId="8604" priority="6363">
      <formula>ISEVEN(ROW())</formula>
    </cfRule>
  </conditionalFormatting>
  <conditionalFormatting sqref="B155 D155:F155">
    <cfRule type="expression" dxfId="8603" priority="6364">
      <formula>ISEVEN(ROW())</formula>
    </cfRule>
  </conditionalFormatting>
  <conditionalFormatting sqref="B150 F150">
    <cfRule type="expression" dxfId="8602" priority="6365">
      <formula>ISEVEN(ROW())</formula>
    </cfRule>
  </conditionalFormatting>
  <conditionalFormatting sqref="F149">
    <cfRule type="expression" dxfId="8601" priority="6366">
      <formula>ISEVEN(ROW())</formula>
    </cfRule>
  </conditionalFormatting>
  <conditionalFormatting sqref="B153 D153:F153">
    <cfRule type="expression" dxfId="8600" priority="6367">
      <formula>ISEVEN(ROW())</formula>
    </cfRule>
  </conditionalFormatting>
  <conditionalFormatting sqref="F152">
    <cfRule type="expression" dxfId="8599" priority="6368">
      <formula>ISEVEN(ROW())</formula>
    </cfRule>
  </conditionalFormatting>
  <conditionalFormatting sqref="B152 D152:E152">
    <cfRule type="expression" dxfId="8598" priority="6369">
      <formula>ISEVEN(ROW())</formula>
    </cfRule>
  </conditionalFormatting>
  <conditionalFormatting sqref="B151 F151">
    <cfRule type="expression" dxfId="8597" priority="6370">
      <formula>ISEVEN(ROW())</formula>
    </cfRule>
  </conditionalFormatting>
  <conditionalFormatting sqref="B159 D159:F159">
    <cfRule type="expression" dxfId="8596" priority="6371">
      <formula>ISEVEN(ROW())</formula>
    </cfRule>
  </conditionalFormatting>
  <conditionalFormatting sqref="F158">
    <cfRule type="expression" dxfId="8595" priority="6372">
      <formula>ISEVEN(ROW())</formula>
    </cfRule>
  </conditionalFormatting>
  <conditionalFormatting sqref="B158 D158:E158">
    <cfRule type="expression" dxfId="8594" priority="6373">
      <formula>ISEVEN(ROW())</formula>
    </cfRule>
  </conditionalFormatting>
  <conditionalFormatting sqref="B157 D157:F157">
    <cfRule type="expression" dxfId="8593" priority="6374">
      <formula>ISEVEN(ROW())</formula>
    </cfRule>
  </conditionalFormatting>
  <conditionalFormatting sqref="B156 D156:F156">
    <cfRule type="expression" dxfId="8592" priority="6375">
      <formula>ISEVEN(ROW())</formula>
    </cfRule>
  </conditionalFormatting>
  <conditionalFormatting sqref="F155">
    <cfRule type="expression" dxfId="8591" priority="6376">
      <formula>ISEVEN(ROW())</formula>
    </cfRule>
  </conditionalFormatting>
  <conditionalFormatting sqref="B155 D155:E155">
    <cfRule type="expression" dxfId="8590" priority="6377">
      <formula>ISEVEN(ROW())</formula>
    </cfRule>
  </conditionalFormatting>
  <conditionalFormatting sqref="B154 D154:F154">
    <cfRule type="expression" dxfId="8589" priority="6378">
      <formula>ISEVEN(ROW())</formula>
    </cfRule>
  </conditionalFormatting>
  <conditionalFormatting sqref="B160 D160:F160">
    <cfRule type="expression" dxfId="8588" priority="6379">
      <formula>ISEVEN(ROW())</formula>
    </cfRule>
  </conditionalFormatting>
  <conditionalFormatting sqref="B151 F151">
    <cfRule type="expression" dxfId="8587" priority="6380">
      <formula>ISEVEN(ROW())</formula>
    </cfRule>
  </conditionalFormatting>
  <conditionalFormatting sqref="F150">
    <cfRule type="expression" dxfId="8586" priority="6381">
      <formula>ISEVEN(ROW())</formula>
    </cfRule>
  </conditionalFormatting>
  <conditionalFormatting sqref="B150">
    <cfRule type="expression" dxfId="8585" priority="6382">
      <formula>ISEVEN(ROW())</formula>
    </cfRule>
  </conditionalFormatting>
  <conditionalFormatting sqref="F156">
    <cfRule type="expression" dxfId="8584" priority="6383">
      <formula>ISEVEN(ROW())</formula>
    </cfRule>
  </conditionalFormatting>
  <conditionalFormatting sqref="B156 D156:E156">
    <cfRule type="expression" dxfId="8583" priority="6384">
      <formula>ISEVEN(ROW())</formula>
    </cfRule>
  </conditionalFormatting>
  <conditionalFormatting sqref="B155 D155:F155">
    <cfRule type="expression" dxfId="8582" priority="6385">
      <formula>ISEVEN(ROW())</formula>
    </cfRule>
  </conditionalFormatting>
  <conditionalFormatting sqref="B154 D154:F154">
    <cfRule type="expression" dxfId="8581" priority="6386">
      <formula>ISEVEN(ROW())</formula>
    </cfRule>
  </conditionalFormatting>
  <conditionalFormatting sqref="F153">
    <cfRule type="expression" dxfId="8580" priority="6387">
      <formula>ISEVEN(ROW())</formula>
    </cfRule>
  </conditionalFormatting>
  <conditionalFormatting sqref="B153 D153:E153">
    <cfRule type="expression" dxfId="8579" priority="6388">
      <formula>ISEVEN(ROW())</formula>
    </cfRule>
  </conditionalFormatting>
  <conditionalFormatting sqref="B152 D152:F152">
    <cfRule type="expression" dxfId="8578" priority="6389">
      <formula>ISEVEN(ROW())</formula>
    </cfRule>
  </conditionalFormatting>
  <conditionalFormatting sqref="B150 F150">
    <cfRule type="expression" dxfId="8577" priority="6390">
      <formula>ISEVEN(ROW())</formula>
    </cfRule>
  </conditionalFormatting>
  <conditionalFormatting sqref="F149">
    <cfRule type="expression" dxfId="8576" priority="6391">
      <formula>ISEVEN(ROW())</formula>
    </cfRule>
  </conditionalFormatting>
  <conditionalFormatting sqref="B156 D156:F156">
    <cfRule type="expression" dxfId="8575" priority="6392">
      <formula>ISEVEN(ROW())</formula>
    </cfRule>
  </conditionalFormatting>
  <conditionalFormatting sqref="F155">
    <cfRule type="expression" dxfId="8574" priority="6393">
      <formula>ISEVEN(ROW())</formula>
    </cfRule>
  </conditionalFormatting>
  <conditionalFormatting sqref="B155 D155:E155">
    <cfRule type="expression" dxfId="8573" priority="6394">
      <formula>ISEVEN(ROW())</formula>
    </cfRule>
  </conditionalFormatting>
  <conditionalFormatting sqref="B154 D154:F154">
    <cfRule type="expression" dxfId="8572" priority="6395">
      <formula>ISEVEN(ROW())</formula>
    </cfRule>
  </conditionalFormatting>
  <conditionalFormatting sqref="B153 D153:F153">
    <cfRule type="expression" dxfId="8571" priority="6396">
      <formula>ISEVEN(ROW())</formula>
    </cfRule>
  </conditionalFormatting>
  <conditionalFormatting sqref="F152">
    <cfRule type="expression" dxfId="8570" priority="6397">
      <formula>ISEVEN(ROW())</formula>
    </cfRule>
  </conditionalFormatting>
  <conditionalFormatting sqref="B152 D152:E152">
    <cfRule type="expression" dxfId="8569" priority="6398">
      <formula>ISEVEN(ROW())</formula>
    </cfRule>
  </conditionalFormatting>
  <conditionalFormatting sqref="B151 F151">
    <cfRule type="expression" dxfId="8568" priority="6399">
      <formula>ISEVEN(ROW())</formula>
    </cfRule>
  </conditionalFormatting>
  <conditionalFormatting sqref="B157 D157:F157">
    <cfRule type="expression" dxfId="8567" priority="6400">
      <formula>ISEVEN(ROW())</formula>
    </cfRule>
  </conditionalFormatting>
  <conditionalFormatting sqref="B160 D160:F160">
    <cfRule type="expression" dxfId="8566" priority="6401">
      <formula>ISEVEN(ROW())</formula>
    </cfRule>
  </conditionalFormatting>
  <conditionalFormatting sqref="F159">
    <cfRule type="expression" dxfId="8565" priority="6402">
      <formula>ISEVEN(ROW())</formula>
    </cfRule>
  </conditionalFormatting>
  <conditionalFormatting sqref="B159 D159:E159">
    <cfRule type="expression" dxfId="8564" priority="6403">
      <formula>ISEVEN(ROW())</formula>
    </cfRule>
  </conditionalFormatting>
  <conditionalFormatting sqref="B158 D158:F158">
    <cfRule type="expression" dxfId="8563" priority="6404">
      <formula>ISEVEN(ROW())</formula>
    </cfRule>
  </conditionalFormatting>
  <conditionalFormatting sqref="B159 D159:F159">
    <cfRule type="expression" dxfId="8562" priority="6405">
      <formula>ISEVEN(ROW())</formula>
    </cfRule>
  </conditionalFormatting>
  <conditionalFormatting sqref="F158">
    <cfRule type="expression" dxfId="8561" priority="6406">
      <formula>ISEVEN(ROW())</formula>
    </cfRule>
  </conditionalFormatting>
  <conditionalFormatting sqref="B158 D158:E158">
    <cfRule type="expression" dxfId="8560" priority="6407">
      <formula>ISEVEN(ROW())</formula>
    </cfRule>
  </conditionalFormatting>
  <conditionalFormatting sqref="B157 D157:F157">
    <cfRule type="expression" dxfId="8559" priority="6408">
      <formula>ISEVEN(ROW())</formula>
    </cfRule>
  </conditionalFormatting>
  <conditionalFormatting sqref="B160 D160:F160">
    <cfRule type="expression" dxfId="8558" priority="6409">
      <formula>ISEVEN(ROW())</formula>
    </cfRule>
  </conditionalFormatting>
  <conditionalFormatting sqref="B152 D152:F152">
    <cfRule type="expression" dxfId="8557" priority="6410">
      <formula>ISEVEN(ROW())</formula>
    </cfRule>
  </conditionalFormatting>
  <conditionalFormatting sqref="F151">
    <cfRule type="expression" dxfId="8556" priority="6411">
      <formula>ISEVEN(ROW())</formula>
    </cfRule>
  </conditionalFormatting>
  <conditionalFormatting sqref="B151">
    <cfRule type="expression" dxfId="8555" priority="6412">
      <formula>ISEVEN(ROW())</formula>
    </cfRule>
  </conditionalFormatting>
  <conditionalFormatting sqref="B150 F150">
    <cfRule type="expression" dxfId="8554" priority="6413">
      <formula>ISEVEN(ROW())</formula>
    </cfRule>
  </conditionalFormatting>
  <conditionalFormatting sqref="B155 D155:F155">
    <cfRule type="expression" dxfId="8553" priority="6414">
      <formula>ISEVEN(ROW())</formula>
    </cfRule>
  </conditionalFormatting>
  <conditionalFormatting sqref="F154">
    <cfRule type="expression" dxfId="8552" priority="6415">
      <formula>ISEVEN(ROW())</formula>
    </cfRule>
  </conditionalFormatting>
  <conditionalFormatting sqref="B154 D154:E154">
    <cfRule type="expression" dxfId="8551" priority="6416">
      <formula>ISEVEN(ROW())</formula>
    </cfRule>
  </conditionalFormatting>
  <conditionalFormatting sqref="B153 D153:F153">
    <cfRule type="expression" dxfId="8550" priority="6417">
      <formula>ISEVEN(ROW())</formula>
    </cfRule>
  </conditionalFormatting>
  <conditionalFormatting sqref="F160">
    <cfRule type="expression" dxfId="8549" priority="6418">
      <formula>ISEVEN(ROW())</formula>
    </cfRule>
  </conditionalFormatting>
  <conditionalFormatting sqref="B160 D160:E160">
    <cfRule type="expression" dxfId="8548" priority="6419">
      <formula>ISEVEN(ROW())</formula>
    </cfRule>
  </conditionalFormatting>
  <conditionalFormatting sqref="B159 D159:F159">
    <cfRule type="expression" dxfId="8547" priority="6420">
      <formula>ISEVEN(ROW())</formula>
    </cfRule>
  </conditionalFormatting>
  <conditionalFormatting sqref="B158 D158:F158">
    <cfRule type="expression" dxfId="8546" priority="6421">
      <formula>ISEVEN(ROW())</formula>
    </cfRule>
  </conditionalFormatting>
  <conditionalFormatting sqref="F157">
    <cfRule type="expression" dxfId="8545" priority="6422">
      <formula>ISEVEN(ROW())</formula>
    </cfRule>
  </conditionalFormatting>
  <conditionalFormatting sqref="B157 D157:E157">
    <cfRule type="expression" dxfId="8544" priority="6423">
      <formula>ISEVEN(ROW())</formula>
    </cfRule>
  </conditionalFormatting>
  <conditionalFormatting sqref="B156 D156:F156">
    <cfRule type="expression" dxfId="8543" priority="6424">
      <formula>ISEVEN(ROW())</formula>
    </cfRule>
  </conditionalFormatting>
  <conditionalFormatting sqref="B151 F151">
    <cfRule type="expression" dxfId="8542" priority="6425">
      <formula>ISEVEN(ROW())</formula>
    </cfRule>
  </conditionalFormatting>
  <conditionalFormatting sqref="F150">
    <cfRule type="expression" dxfId="8541" priority="6426">
      <formula>ISEVEN(ROW())</formula>
    </cfRule>
  </conditionalFormatting>
  <conditionalFormatting sqref="B150">
    <cfRule type="expression" dxfId="8540" priority="6427">
      <formula>ISEVEN(ROW())</formula>
    </cfRule>
  </conditionalFormatting>
  <conditionalFormatting sqref="B154 D154:F154">
    <cfRule type="expression" dxfId="8539" priority="6428">
      <formula>ISEVEN(ROW())</formula>
    </cfRule>
  </conditionalFormatting>
  <conditionalFormatting sqref="F153">
    <cfRule type="expression" dxfId="8538" priority="6429">
      <formula>ISEVEN(ROW())</formula>
    </cfRule>
  </conditionalFormatting>
  <conditionalFormatting sqref="B153 D153:E153">
    <cfRule type="expression" dxfId="8537" priority="6430">
      <formula>ISEVEN(ROW())</formula>
    </cfRule>
  </conditionalFormatting>
  <conditionalFormatting sqref="B152 D152:F152">
    <cfRule type="expression" dxfId="8536" priority="6431">
      <formula>ISEVEN(ROW())</formula>
    </cfRule>
  </conditionalFormatting>
  <conditionalFormatting sqref="B160 D160:F160">
    <cfRule type="expression" dxfId="8535" priority="6432">
      <formula>ISEVEN(ROW())</formula>
    </cfRule>
  </conditionalFormatting>
  <conditionalFormatting sqref="F159">
    <cfRule type="expression" dxfId="8534" priority="6433">
      <formula>ISEVEN(ROW())</formula>
    </cfRule>
  </conditionalFormatting>
  <conditionalFormatting sqref="B159 D159:E159">
    <cfRule type="expression" dxfId="8533" priority="6434">
      <formula>ISEVEN(ROW())</formula>
    </cfRule>
  </conditionalFormatting>
  <conditionalFormatting sqref="B158 D158:F158">
    <cfRule type="expression" dxfId="8532" priority="6435">
      <formula>ISEVEN(ROW())</formula>
    </cfRule>
  </conditionalFormatting>
  <conditionalFormatting sqref="B157 D157:F157">
    <cfRule type="expression" dxfId="8531" priority="6436">
      <formula>ISEVEN(ROW())</formula>
    </cfRule>
  </conditionalFormatting>
  <conditionalFormatting sqref="F156">
    <cfRule type="expression" dxfId="8530" priority="6437">
      <formula>ISEVEN(ROW())</formula>
    </cfRule>
  </conditionalFormatting>
  <conditionalFormatting sqref="B156 D156:E156">
    <cfRule type="expression" dxfId="8529" priority="6438">
      <formula>ISEVEN(ROW())</formula>
    </cfRule>
  </conditionalFormatting>
  <conditionalFormatting sqref="B155 D155:F155">
    <cfRule type="expression" dxfId="8528" priority="6439">
      <formula>ISEVEN(ROW())</formula>
    </cfRule>
  </conditionalFormatting>
  <conditionalFormatting sqref="B152 D152:F152">
    <cfRule type="expression" dxfId="8527" priority="6440">
      <formula>ISEVEN(ROW())</formula>
    </cfRule>
  </conditionalFormatting>
  <conditionalFormatting sqref="F151">
    <cfRule type="expression" dxfId="8526" priority="6441">
      <formula>ISEVEN(ROW())</formula>
    </cfRule>
  </conditionalFormatting>
  <conditionalFormatting sqref="B151">
    <cfRule type="expression" dxfId="8525" priority="6442">
      <formula>ISEVEN(ROW())</formula>
    </cfRule>
  </conditionalFormatting>
  <conditionalFormatting sqref="B150 F150">
    <cfRule type="expression" dxfId="8524" priority="6443">
      <formula>ISEVEN(ROW())</formula>
    </cfRule>
  </conditionalFormatting>
  <conditionalFormatting sqref="F157">
    <cfRule type="expression" dxfId="8523" priority="6444">
      <formula>ISEVEN(ROW())</formula>
    </cfRule>
  </conditionalFormatting>
  <conditionalFormatting sqref="B157 D157:E157">
    <cfRule type="expression" dxfId="8522" priority="6445">
      <formula>ISEVEN(ROW())</formula>
    </cfRule>
  </conditionalFormatting>
  <conditionalFormatting sqref="B156 D156:F156">
    <cfRule type="expression" dxfId="8521" priority="6446">
      <formula>ISEVEN(ROW())</formula>
    </cfRule>
  </conditionalFormatting>
  <conditionalFormatting sqref="B155 D155:F155">
    <cfRule type="expression" dxfId="8520" priority="6447">
      <formula>ISEVEN(ROW())</formula>
    </cfRule>
  </conditionalFormatting>
  <conditionalFormatting sqref="F154">
    <cfRule type="expression" dxfId="8519" priority="6448">
      <formula>ISEVEN(ROW())</formula>
    </cfRule>
  </conditionalFormatting>
  <conditionalFormatting sqref="B154 D154:E154">
    <cfRule type="expression" dxfId="8518" priority="6449">
      <formula>ISEVEN(ROW())</formula>
    </cfRule>
  </conditionalFormatting>
  <conditionalFormatting sqref="B153 D153:F153">
    <cfRule type="expression" dxfId="8517" priority="6450">
      <formula>ISEVEN(ROW())</formula>
    </cfRule>
  </conditionalFormatting>
  <conditionalFormatting sqref="B151 F151">
    <cfRule type="expression" dxfId="8516" priority="6451">
      <formula>ISEVEN(ROW())</formula>
    </cfRule>
  </conditionalFormatting>
  <conditionalFormatting sqref="F150">
    <cfRule type="expression" dxfId="8515" priority="6452">
      <formula>ISEVEN(ROW())</formula>
    </cfRule>
  </conditionalFormatting>
  <conditionalFormatting sqref="B150">
    <cfRule type="expression" dxfId="8514" priority="6453">
      <formula>ISEVEN(ROW())</formula>
    </cfRule>
  </conditionalFormatting>
  <conditionalFormatting sqref="B157 D157:F157">
    <cfRule type="expression" dxfId="8513" priority="6454">
      <formula>ISEVEN(ROW())</formula>
    </cfRule>
  </conditionalFormatting>
  <conditionalFormatting sqref="F156">
    <cfRule type="expression" dxfId="8512" priority="6455">
      <formula>ISEVEN(ROW())</formula>
    </cfRule>
  </conditionalFormatting>
  <conditionalFormatting sqref="B156 D156:E156">
    <cfRule type="expression" dxfId="8511" priority="6456">
      <formula>ISEVEN(ROW())</formula>
    </cfRule>
  </conditionalFormatting>
  <conditionalFormatting sqref="B155 D155:F155">
    <cfRule type="expression" dxfId="8510" priority="6457">
      <formula>ISEVEN(ROW())</formula>
    </cfRule>
  </conditionalFormatting>
  <conditionalFormatting sqref="B154 D154:F154">
    <cfRule type="expression" dxfId="8509" priority="6458">
      <formula>ISEVEN(ROW())</formula>
    </cfRule>
  </conditionalFormatting>
  <conditionalFormatting sqref="F153">
    <cfRule type="expression" dxfId="8508" priority="6459">
      <formula>ISEVEN(ROW())</formula>
    </cfRule>
  </conditionalFormatting>
  <conditionalFormatting sqref="B153 D153:E153">
    <cfRule type="expression" dxfId="8507" priority="6460">
      <formula>ISEVEN(ROW())</formula>
    </cfRule>
  </conditionalFormatting>
  <conditionalFormatting sqref="B152 D152:F152">
    <cfRule type="expression" dxfId="8506" priority="6461">
      <formula>ISEVEN(ROW())</formula>
    </cfRule>
  </conditionalFormatting>
  <conditionalFormatting sqref="B158 D158:F158">
    <cfRule type="expression" dxfId="8505" priority="6462">
      <formula>ISEVEN(ROW())</formula>
    </cfRule>
  </conditionalFormatting>
  <conditionalFormatting sqref="F160">
    <cfRule type="expression" dxfId="8504" priority="6463">
      <formula>ISEVEN(ROW())</formula>
    </cfRule>
  </conditionalFormatting>
  <conditionalFormatting sqref="B160 D160:E160">
    <cfRule type="expression" dxfId="8503" priority="6464">
      <formula>ISEVEN(ROW())</formula>
    </cfRule>
  </conditionalFormatting>
  <conditionalFormatting sqref="B159 D159:F159">
    <cfRule type="expression" dxfId="8502" priority="6465">
      <formula>ISEVEN(ROW())</formula>
    </cfRule>
  </conditionalFormatting>
  <conditionalFormatting sqref="B160 D160:F160">
    <cfRule type="expression" dxfId="8501" priority="6466">
      <formula>ISEVEN(ROW())</formula>
    </cfRule>
  </conditionalFormatting>
  <conditionalFormatting sqref="F159">
    <cfRule type="expression" dxfId="8500" priority="6467">
      <formula>ISEVEN(ROW())</formula>
    </cfRule>
  </conditionalFormatting>
  <conditionalFormatting sqref="B159 D159:E159">
    <cfRule type="expression" dxfId="8499" priority="6468">
      <formula>ISEVEN(ROW())</formula>
    </cfRule>
  </conditionalFormatting>
  <conditionalFormatting sqref="B158 D158:F158">
    <cfRule type="expression" dxfId="8498" priority="6469">
      <formula>ISEVEN(ROW())</formula>
    </cfRule>
  </conditionalFormatting>
  <conditionalFormatting sqref="F150">
    <cfRule type="expression" dxfId="8497" priority="6470">
      <formula>ISEVEN(ROW())</formula>
    </cfRule>
  </conditionalFormatting>
  <conditionalFormatting sqref="B150">
    <cfRule type="expression" dxfId="8496" priority="6471">
      <formula>ISEVEN(ROW())</formula>
    </cfRule>
  </conditionalFormatting>
  <conditionalFormatting sqref="B150 F150">
    <cfRule type="expression" dxfId="8495" priority="6472">
      <formula>ISEVEN(ROW())</formula>
    </cfRule>
  </conditionalFormatting>
  <conditionalFormatting sqref="F149">
    <cfRule type="expression" dxfId="8494" priority="6473">
      <formula>ISEVEN(ROW())</formula>
    </cfRule>
  </conditionalFormatting>
  <conditionalFormatting sqref="B153 D153:F153">
    <cfRule type="expression" dxfId="8493" priority="6474">
      <formula>ISEVEN(ROW())</formula>
    </cfRule>
  </conditionalFormatting>
  <conditionalFormatting sqref="F152">
    <cfRule type="expression" dxfId="8492" priority="6475">
      <formula>ISEVEN(ROW())</formula>
    </cfRule>
  </conditionalFormatting>
  <conditionalFormatting sqref="B152 D152:E152">
    <cfRule type="expression" dxfId="8491" priority="6476">
      <formula>ISEVEN(ROW())</formula>
    </cfRule>
  </conditionalFormatting>
  <conditionalFormatting sqref="B151 F151">
    <cfRule type="expression" dxfId="8490" priority="6477">
      <formula>ISEVEN(ROW())</formula>
    </cfRule>
  </conditionalFormatting>
  <conditionalFormatting sqref="F154">
    <cfRule type="expression" dxfId="8489" priority="6478">
      <formula>ISEVEN(ROW())</formula>
    </cfRule>
  </conditionalFormatting>
  <conditionalFormatting sqref="B154 D154:E154">
    <cfRule type="expression" dxfId="8488" priority="6479">
      <formula>ISEVEN(ROW())</formula>
    </cfRule>
  </conditionalFormatting>
  <conditionalFormatting sqref="B154 D154:E154">
    <cfRule type="expression" dxfId="8487" priority="6480">
      <formula>ISEVEN(ROW())</formula>
    </cfRule>
  </conditionalFormatting>
  <conditionalFormatting sqref="B157 D157:F157">
    <cfRule type="expression" dxfId="8486" priority="6481">
      <formula>ISEVEN(ROW())</formula>
    </cfRule>
  </conditionalFormatting>
  <conditionalFormatting sqref="F156">
    <cfRule type="expression" dxfId="8485" priority="6482">
      <formula>ISEVEN(ROW())</formula>
    </cfRule>
  </conditionalFormatting>
  <conditionalFormatting sqref="B156 D156:E156">
    <cfRule type="expression" dxfId="8484" priority="6483">
      <formula>ISEVEN(ROW())</formula>
    </cfRule>
  </conditionalFormatting>
  <conditionalFormatting sqref="B155 D155:F155">
    <cfRule type="expression" dxfId="8483" priority="6484">
      <formula>ISEVEN(ROW())</formula>
    </cfRule>
  </conditionalFormatting>
  <conditionalFormatting sqref="B160 D160 F160">
    <cfRule type="expression" dxfId="8482" priority="6485">
      <formula>ISEVEN(ROW())</formula>
    </cfRule>
  </conditionalFormatting>
  <conditionalFormatting sqref="F159">
    <cfRule type="expression" dxfId="8481" priority="6486">
      <formula>ISEVEN(ROW())</formula>
    </cfRule>
  </conditionalFormatting>
  <conditionalFormatting sqref="B159 D159">
    <cfRule type="expression" dxfId="8480" priority="6487">
      <formula>ISEVEN(ROW())</formula>
    </cfRule>
  </conditionalFormatting>
  <conditionalFormatting sqref="B158 F158 D158">
    <cfRule type="expression" dxfId="8479" priority="6488">
      <formula>ISEVEN(ROW())</formula>
    </cfRule>
  </conditionalFormatting>
  <conditionalFormatting sqref="B156 D156:F156">
    <cfRule type="expression" dxfId="8478" priority="6489">
      <formula>ISEVEN(ROW())</formula>
    </cfRule>
  </conditionalFormatting>
  <conditionalFormatting sqref="F155">
    <cfRule type="expression" dxfId="8477" priority="6490">
      <formula>ISEVEN(ROW())</formula>
    </cfRule>
  </conditionalFormatting>
  <conditionalFormatting sqref="B155 D155:E155">
    <cfRule type="expression" dxfId="8476" priority="6491">
      <formula>ISEVEN(ROW())</formula>
    </cfRule>
  </conditionalFormatting>
  <conditionalFormatting sqref="B154 D154:F154">
    <cfRule type="expression" dxfId="8475" priority="6492">
      <formula>ISEVEN(ROW())</formula>
    </cfRule>
  </conditionalFormatting>
  <conditionalFormatting sqref="B159 D159 F159">
    <cfRule type="expression" dxfId="8474" priority="6493">
      <formula>ISEVEN(ROW())</formula>
    </cfRule>
  </conditionalFormatting>
  <conditionalFormatting sqref="F158">
    <cfRule type="expression" dxfId="8473" priority="6494">
      <formula>ISEVEN(ROW())</formula>
    </cfRule>
  </conditionalFormatting>
  <conditionalFormatting sqref="B158 D158">
    <cfRule type="expression" dxfId="8472" priority="6495">
      <formula>ISEVEN(ROW())</formula>
    </cfRule>
  </conditionalFormatting>
  <conditionalFormatting sqref="B157 D157:F157">
    <cfRule type="expression" dxfId="8471" priority="6496">
      <formula>ISEVEN(ROW())</formula>
    </cfRule>
  </conditionalFormatting>
  <conditionalFormatting sqref="B160 F160 D160">
    <cfRule type="expression" dxfId="8470" priority="6497">
      <formula>ISEVEN(ROW())</formula>
    </cfRule>
  </conditionalFormatting>
  <conditionalFormatting sqref="B160 D160 F160">
    <cfRule type="expression" dxfId="8469" priority="6498">
      <formula>ISEVEN(ROW())</formula>
    </cfRule>
  </conditionalFormatting>
  <conditionalFormatting sqref="B160 F160 D160">
    <cfRule type="expression" dxfId="8468" priority="6499">
      <formula>ISEVEN(ROW())</formula>
    </cfRule>
  </conditionalFormatting>
  <conditionalFormatting sqref="F151">
    <cfRule type="expression" dxfId="8467" priority="6500">
      <formula>ISEVEN(ROW())</formula>
    </cfRule>
  </conditionalFormatting>
  <conditionalFormatting sqref="B151">
    <cfRule type="expression" dxfId="8466" priority="6501">
      <formula>ISEVEN(ROW())</formula>
    </cfRule>
  </conditionalFormatting>
  <conditionalFormatting sqref="B150 F150">
    <cfRule type="expression" dxfId="8465" priority="6502">
      <formula>ISEVEN(ROW())</formula>
    </cfRule>
  </conditionalFormatting>
  <conditionalFormatting sqref="B151 F151">
    <cfRule type="expression" dxfId="8464" priority="6503">
      <formula>ISEVEN(ROW())</formula>
    </cfRule>
  </conditionalFormatting>
  <conditionalFormatting sqref="F150">
    <cfRule type="expression" dxfId="8463" priority="6504">
      <formula>ISEVEN(ROW())</formula>
    </cfRule>
  </conditionalFormatting>
  <conditionalFormatting sqref="B150">
    <cfRule type="expression" dxfId="8462" priority="6505">
      <formula>ISEVEN(ROW())</formula>
    </cfRule>
  </conditionalFormatting>
  <conditionalFormatting sqref="B154 D154:F154">
    <cfRule type="expression" dxfId="8461" priority="6506">
      <formula>ISEVEN(ROW())</formula>
    </cfRule>
  </conditionalFormatting>
  <conditionalFormatting sqref="F153">
    <cfRule type="expression" dxfId="8460" priority="6507">
      <formula>ISEVEN(ROW())</formula>
    </cfRule>
  </conditionalFormatting>
  <conditionalFormatting sqref="B153 D153:E153">
    <cfRule type="expression" dxfId="8459" priority="6508">
      <formula>ISEVEN(ROW())</formula>
    </cfRule>
  </conditionalFormatting>
  <conditionalFormatting sqref="B152 D152:F152">
    <cfRule type="expression" dxfId="8458" priority="6509">
      <formula>ISEVEN(ROW())</formula>
    </cfRule>
  </conditionalFormatting>
  <conditionalFormatting sqref="F155">
    <cfRule type="expression" dxfId="8457" priority="6510">
      <formula>ISEVEN(ROW())</formula>
    </cfRule>
  </conditionalFormatting>
  <conditionalFormatting sqref="B155 D155:E155">
    <cfRule type="expression" dxfId="8456" priority="6511">
      <formula>ISEVEN(ROW())</formula>
    </cfRule>
  </conditionalFormatting>
  <conditionalFormatting sqref="B155 D155:E155">
    <cfRule type="expression" dxfId="8455" priority="6512">
      <formula>ISEVEN(ROW())</formula>
    </cfRule>
  </conditionalFormatting>
  <conditionalFormatting sqref="B158 D158 F158">
    <cfRule type="expression" dxfId="8454" priority="6513">
      <formula>ISEVEN(ROW())</formula>
    </cfRule>
  </conditionalFormatting>
  <conditionalFormatting sqref="F157">
    <cfRule type="expression" dxfId="8453" priority="6514">
      <formula>ISEVEN(ROW())</formula>
    </cfRule>
  </conditionalFormatting>
  <conditionalFormatting sqref="B157 D157:E157">
    <cfRule type="expression" dxfId="8452" priority="6515">
      <formula>ISEVEN(ROW())</formula>
    </cfRule>
  </conditionalFormatting>
  <conditionalFormatting sqref="B156 D156:F156">
    <cfRule type="expression" dxfId="8451" priority="6516">
      <formula>ISEVEN(ROW())</formula>
    </cfRule>
  </conditionalFormatting>
  <conditionalFormatting sqref="F160">
    <cfRule type="expression" dxfId="8450" priority="6517">
      <formula>ISEVEN(ROW())</formula>
    </cfRule>
  </conditionalFormatting>
  <conditionalFormatting sqref="B160 D160">
    <cfRule type="expression" dxfId="8449" priority="6518">
      <formula>ISEVEN(ROW())</formula>
    </cfRule>
  </conditionalFormatting>
  <conditionalFormatting sqref="B159 F159 D159">
    <cfRule type="expression" dxfId="8448" priority="6519">
      <formula>ISEVEN(ROW())</formula>
    </cfRule>
  </conditionalFormatting>
  <conditionalFormatting sqref="B157 D157:F157">
    <cfRule type="expression" dxfId="8447" priority="6520">
      <formula>ISEVEN(ROW())</formula>
    </cfRule>
  </conditionalFormatting>
  <conditionalFormatting sqref="F156">
    <cfRule type="expression" dxfId="8446" priority="6521">
      <formula>ISEVEN(ROW())</formula>
    </cfRule>
  </conditionalFormatting>
  <conditionalFormatting sqref="B156 D156:E156">
    <cfRule type="expression" dxfId="8445" priority="6522">
      <formula>ISEVEN(ROW())</formula>
    </cfRule>
  </conditionalFormatting>
  <conditionalFormatting sqref="B155 D155:F155">
    <cfRule type="expression" dxfId="8444" priority="6523">
      <formula>ISEVEN(ROW())</formula>
    </cfRule>
  </conditionalFormatting>
  <conditionalFormatting sqref="B160 D160 F160">
    <cfRule type="expression" dxfId="8443" priority="6524">
      <formula>ISEVEN(ROW())</formula>
    </cfRule>
  </conditionalFormatting>
  <conditionalFormatting sqref="F159">
    <cfRule type="expression" dxfId="8442" priority="6525">
      <formula>ISEVEN(ROW())</formula>
    </cfRule>
  </conditionalFormatting>
  <conditionalFormatting sqref="B159 D159">
    <cfRule type="expression" dxfId="8441" priority="6526">
      <formula>ISEVEN(ROW())</formula>
    </cfRule>
  </conditionalFormatting>
  <conditionalFormatting sqref="B158 F158 D158">
    <cfRule type="expression" dxfId="8440" priority="6527">
      <formula>ISEVEN(ROW())</formula>
    </cfRule>
  </conditionalFormatting>
  <conditionalFormatting sqref="F149">
    <cfRule type="expression" dxfId="8439" priority="6528">
      <formula>ISEVEN(ROW())</formula>
    </cfRule>
  </conditionalFormatting>
  <conditionalFormatting sqref="B152 D152:F152">
    <cfRule type="expression" dxfId="8438" priority="6529">
      <formula>ISEVEN(ROW())</formula>
    </cfRule>
  </conditionalFormatting>
  <conditionalFormatting sqref="F151">
    <cfRule type="expression" dxfId="8437" priority="6530">
      <formula>ISEVEN(ROW())</formula>
    </cfRule>
  </conditionalFormatting>
  <conditionalFormatting sqref="B151">
    <cfRule type="expression" dxfId="8436" priority="6531">
      <formula>ISEVEN(ROW())</formula>
    </cfRule>
  </conditionalFormatting>
  <conditionalFormatting sqref="B150 F150">
    <cfRule type="expression" dxfId="8435" priority="6532">
      <formula>ISEVEN(ROW())</formula>
    </cfRule>
  </conditionalFormatting>
  <conditionalFormatting sqref="F153">
    <cfRule type="expression" dxfId="8434" priority="6533">
      <formula>ISEVEN(ROW())</formula>
    </cfRule>
  </conditionalFormatting>
  <conditionalFormatting sqref="B153 D153:E153">
    <cfRule type="expression" dxfId="8433" priority="6534">
      <formula>ISEVEN(ROW())</formula>
    </cfRule>
  </conditionalFormatting>
  <conditionalFormatting sqref="B153 D153:E153">
    <cfRule type="expression" dxfId="8432" priority="6535">
      <formula>ISEVEN(ROW())</formula>
    </cfRule>
  </conditionalFormatting>
  <conditionalFormatting sqref="B156 D156:F156">
    <cfRule type="expression" dxfId="8431" priority="6536">
      <formula>ISEVEN(ROW())</formula>
    </cfRule>
  </conditionalFormatting>
  <conditionalFormatting sqref="F155">
    <cfRule type="expression" dxfId="8430" priority="6537">
      <formula>ISEVEN(ROW())</formula>
    </cfRule>
  </conditionalFormatting>
  <conditionalFormatting sqref="B155 D155:E155">
    <cfRule type="expression" dxfId="8429" priority="6538">
      <formula>ISEVEN(ROW())</formula>
    </cfRule>
  </conditionalFormatting>
  <conditionalFormatting sqref="B154 D154:F154">
    <cfRule type="expression" dxfId="8428" priority="6539">
      <formula>ISEVEN(ROW())</formula>
    </cfRule>
  </conditionalFormatting>
  <conditionalFormatting sqref="B159 D159 F159">
    <cfRule type="expression" dxfId="8427" priority="6540">
      <formula>ISEVEN(ROW())</formula>
    </cfRule>
  </conditionalFormatting>
  <conditionalFormatting sqref="F158">
    <cfRule type="expression" dxfId="8426" priority="6541">
      <formula>ISEVEN(ROW())</formula>
    </cfRule>
  </conditionalFormatting>
  <conditionalFormatting sqref="B158 D158">
    <cfRule type="expression" dxfId="8425" priority="6542">
      <formula>ISEVEN(ROW())</formula>
    </cfRule>
  </conditionalFormatting>
  <conditionalFormatting sqref="B157 D157:F157">
    <cfRule type="expression" dxfId="8424" priority="6543">
      <formula>ISEVEN(ROW())</formula>
    </cfRule>
  </conditionalFormatting>
  <conditionalFormatting sqref="B160 F160 D160">
    <cfRule type="expression" dxfId="8423" priority="6544">
      <formula>ISEVEN(ROW())</formula>
    </cfRule>
  </conditionalFormatting>
  <conditionalFormatting sqref="B155 D155:F155">
    <cfRule type="expression" dxfId="8422" priority="6545">
      <formula>ISEVEN(ROW())</formula>
    </cfRule>
  </conditionalFormatting>
  <conditionalFormatting sqref="F154">
    <cfRule type="expression" dxfId="8421" priority="6546">
      <formula>ISEVEN(ROW())</formula>
    </cfRule>
  </conditionalFormatting>
  <conditionalFormatting sqref="B154 D154:E154">
    <cfRule type="expression" dxfId="8420" priority="6547">
      <formula>ISEVEN(ROW())</formula>
    </cfRule>
  </conditionalFormatting>
  <conditionalFormatting sqref="B153 D153:F153">
    <cfRule type="expression" dxfId="8419" priority="6548">
      <formula>ISEVEN(ROW())</formula>
    </cfRule>
  </conditionalFormatting>
  <conditionalFormatting sqref="B158 D158 F158">
    <cfRule type="expression" dxfId="8418" priority="6549">
      <formula>ISEVEN(ROW())</formula>
    </cfRule>
  </conditionalFormatting>
  <conditionalFormatting sqref="F157">
    <cfRule type="expression" dxfId="8417" priority="6550">
      <formula>ISEVEN(ROW())</formula>
    </cfRule>
  </conditionalFormatting>
  <conditionalFormatting sqref="B157 D157:E157">
    <cfRule type="expression" dxfId="8416" priority="6551">
      <formula>ISEVEN(ROW())</formula>
    </cfRule>
  </conditionalFormatting>
  <conditionalFormatting sqref="B156 D156:F156">
    <cfRule type="expression" dxfId="8415" priority="6552">
      <formula>ISEVEN(ROW())</formula>
    </cfRule>
  </conditionalFormatting>
  <conditionalFormatting sqref="F160">
    <cfRule type="expression" dxfId="8414" priority="6553">
      <formula>ISEVEN(ROW())</formula>
    </cfRule>
  </conditionalFormatting>
  <conditionalFormatting sqref="B160 D160">
    <cfRule type="expression" dxfId="8413" priority="6554">
      <formula>ISEVEN(ROW())</formula>
    </cfRule>
  </conditionalFormatting>
  <conditionalFormatting sqref="B159 F159 D159">
    <cfRule type="expression" dxfId="8412" priority="6555">
      <formula>ISEVEN(ROW())</formula>
    </cfRule>
  </conditionalFormatting>
  <conditionalFormatting sqref="B159 D159 F159">
    <cfRule type="expression" dxfId="8411" priority="6556">
      <formula>ISEVEN(ROW())</formula>
    </cfRule>
  </conditionalFormatting>
  <conditionalFormatting sqref="B160 F160 D160">
    <cfRule type="expression" dxfId="8410" priority="6557">
      <formula>ISEVEN(ROW())</formula>
    </cfRule>
  </conditionalFormatting>
  <conditionalFormatting sqref="F160">
    <cfRule type="expression" dxfId="8409" priority="6558">
      <formula>ISEVEN(ROW())</formula>
    </cfRule>
  </conditionalFormatting>
  <conditionalFormatting sqref="B160 D160">
    <cfRule type="expression" dxfId="8408" priority="6559">
      <formula>ISEVEN(ROW())</formula>
    </cfRule>
  </conditionalFormatting>
  <conditionalFormatting sqref="B159 F159 D159">
    <cfRule type="expression" dxfId="8407" priority="6560">
      <formula>ISEVEN(ROW())</formula>
    </cfRule>
  </conditionalFormatting>
  <conditionalFormatting sqref="F150">
    <cfRule type="expression" dxfId="8406" priority="6561">
      <formula>ISEVEN(ROW())</formula>
    </cfRule>
  </conditionalFormatting>
  <conditionalFormatting sqref="B150">
    <cfRule type="expression" dxfId="8405" priority="6562">
      <formula>ISEVEN(ROW())</formula>
    </cfRule>
  </conditionalFormatting>
  <conditionalFormatting sqref="B150 F150">
    <cfRule type="expression" dxfId="8404" priority="6563">
      <formula>ISEVEN(ROW())</formula>
    </cfRule>
  </conditionalFormatting>
  <conditionalFormatting sqref="F149">
    <cfRule type="expression" dxfId="8403" priority="6564">
      <formula>ISEVEN(ROW())</formula>
    </cfRule>
  </conditionalFormatting>
  <conditionalFormatting sqref="B153 D153:F153">
    <cfRule type="expression" dxfId="8402" priority="6565">
      <formula>ISEVEN(ROW())</formula>
    </cfRule>
  </conditionalFormatting>
  <conditionalFormatting sqref="F152">
    <cfRule type="expression" dxfId="8401" priority="6566">
      <formula>ISEVEN(ROW())</formula>
    </cfRule>
  </conditionalFormatting>
  <conditionalFormatting sqref="B152 D152:E152">
    <cfRule type="expression" dxfId="8400" priority="6567">
      <formula>ISEVEN(ROW())</formula>
    </cfRule>
  </conditionalFormatting>
  <conditionalFormatting sqref="B151 F151">
    <cfRule type="expression" dxfId="8399" priority="6568">
      <formula>ISEVEN(ROW())</formula>
    </cfRule>
  </conditionalFormatting>
  <conditionalFormatting sqref="F154">
    <cfRule type="expression" dxfId="8398" priority="6569">
      <formula>ISEVEN(ROW())</formula>
    </cfRule>
  </conditionalFormatting>
  <conditionalFormatting sqref="B154 D154:E154">
    <cfRule type="expression" dxfId="8397" priority="6570">
      <formula>ISEVEN(ROW())</formula>
    </cfRule>
  </conditionalFormatting>
  <conditionalFormatting sqref="B154 D154:E154">
    <cfRule type="expression" dxfId="8396" priority="6571">
      <formula>ISEVEN(ROW())</formula>
    </cfRule>
  </conditionalFormatting>
  <conditionalFormatting sqref="B157 D157:F157">
    <cfRule type="expression" dxfId="8395" priority="6572">
      <formula>ISEVEN(ROW())</formula>
    </cfRule>
  </conditionalFormatting>
  <conditionalFormatting sqref="F156">
    <cfRule type="expression" dxfId="8394" priority="6573">
      <formula>ISEVEN(ROW())</formula>
    </cfRule>
  </conditionalFormatting>
  <conditionalFormatting sqref="B156 D156:E156">
    <cfRule type="expression" dxfId="8393" priority="6574">
      <formula>ISEVEN(ROW())</formula>
    </cfRule>
  </conditionalFormatting>
  <conditionalFormatting sqref="B155 D155:F155">
    <cfRule type="expression" dxfId="8392" priority="6575">
      <formula>ISEVEN(ROW())</formula>
    </cfRule>
  </conditionalFormatting>
  <conditionalFormatting sqref="B160 D160 F160">
    <cfRule type="expression" dxfId="8391" priority="6576">
      <formula>ISEVEN(ROW())</formula>
    </cfRule>
  </conditionalFormatting>
  <conditionalFormatting sqref="F159">
    <cfRule type="expression" dxfId="8390" priority="6577">
      <formula>ISEVEN(ROW())</formula>
    </cfRule>
  </conditionalFormatting>
  <conditionalFormatting sqref="B159 D159">
    <cfRule type="expression" dxfId="8389" priority="6578">
      <formula>ISEVEN(ROW())</formula>
    </cfRule>
  </conditionalFormatting>
  <conditionalFormatting sqref="B158 F158 D158">
    <cfRule type="expression" dxfId="8388" priority="6579">
      <formula>ISEVEN(ROW())</formula>
    </cfRule>
  </conditionalFormatting>
  <conditionalFormatting sqref="B156 D156:F156">
    <cfRule type="expression" dxfId="8387" priority="6580">
      <formula>ISEVEN(ROW())</formula>
    </cfRule>
  </conditionalFormatting>
  <conditionalFormatting sqref="F155">
    <cfRule type="expression" dxfId="8386" priority="6581">
      <formula>ISEVEN(ROW())</formula>
    </cfRule>
  </conditionalFormatting>
  <conditionalFormatting sqref="B155 D155:E155">
    <cfRule type="expression" dxfId="8385" priority="6582">
      <formula>ISEVEN(ROW())</formula>
    </cfRule>
  </conditionalFormatting>
  <conditionalFormatting sqref="B154 D154:F154">
    <cfRule type="expression" dxfId="8384" priority="6583">
      <formula>ISEVEN(ROW())</formula>
    </cfRule>
  </conditionalFormatting>
  <conditionalFormatting sqref="B159 D159 F159">
    <cfRule type="expression" dxfId="8383" priority="6584">
      <formula>ISEVEN(ROW())</formula>
    </cfRule>
  </conditionalFormatting>
  <conditionalFormatting sqref="F158">
    <cfRule type="expression" dxfId="8382" priority="6585">
      <formula>ISEVEN(ROW())</formula>
    </cfRule>
  </conditionalFormatting>
  <conditionalFormatting sqref="B158 D158">
    <cfRule type="expression" dxfId="8381" priority="6586">
      <formula>ISEVEN(ROW())</formula>
    </cfRule>
  </conditionalFormatting>
  <conditionalFormatting sqref="B157 D157:F157">
    <cfRule type="expression" dxfId="8380" priority="6587">
      <formula>ISEVEN(ROW())</formula>
    </cfRule>
  </conditionalFormatting>
  <conditionalFormatting sqref="B160 F160 D160">
    <cfRule type="expression" dxfId="8379" priority="6588">
      <formula>ISEVEN(ROW())</formula>
    </cfRule>
  </conditionalFormatting>
  <conditionalFormatting sqref="B160 D160 F160">
    <cfRule type="expression" dxfId="8378" priority="6589">
      <formula>ISEVEN(ROW())</formula>
    </cfRule>
  </conditionalFormatting>
  <conditionalFormatting sqref="B160 F160 D160">
    <cfRule type="expression" dxfId="8377" priority="6590">
      <formula>ISEVEN(ROW())</formula>
    </cfRule>
  </conditionalFormatting>
  <conditionalFormatting sqref="B152 D152:F152">
    <cfRule type="expression" dxfId="8376" priority="6591">
      <formula>ISEVEN(ROW())</formula>
    </cfRule>
  </conditionalFormatting>
  <conditionalFormatting sqref="F151">
    <cfRule type="expression" dxfId="8375" priority="6592">
      <formula>ISEVEN(ROW())</formula>
    </cfRule>
  </conditionalFormatting>
  <conditionalFormatting sqref="B151">
    <cfRule type="expression" dxfId="8374" priority="6593">
      <formula>ISEVEN(ROW())</formula>
    </cfRule>
  </conditionalFormatting>
  <conditionalFormatting sqref="B150 F150">
    <cfRule type="expression" dxfId="8373" priority="6594">
      <formula>ISEVEN(ROW())</formula>
    </cfRule>
  </conditionalFormatting>
  <conditionalFormatting sqref="B158 D158 F158">
    <cfRule type="expression" dxfId="8372" priority="6595">
      <formula>ISEVEN(ROW())</formula>
    </cfRule>
  </conditionalFormatting>
  <conditionalFormatting sqref="F157">
    <cfRule type="expression" dxfId="8371" priority="6596">
      <formula>ISEVEN(ROW())</formula>
    </cfRule>
  </conditionalFormatting>
  <conditionalFormatting sqref="B157 D157:E157">
    <cfRule type="expression" dxfId="8370" priority="6597">
      <formula>ISEVEN(ROW())</formula>
    </cfRule>
  </conditionalFormatting>
  <conditionalFormatting sqref="B156 D156:F156">
    <cfRule type="expression" dxfId="8369" priority="6598">
      <formula>ISEVEN(ROW())</formula>
    </cfRule>
  </conditionalFormatting>
  <conditionalFormatting sqref="B155 D155:F155">
    <cfRule type="expression" dxfId="8368" priority="6599">
      <formula>ISEVEN(ROW())</formula>
    </cfRule>
  </conditionalFormatting>
  <conditionalFormatting sqref="F154">
    <cfRule type="expression" dxfId="8367" priority="6600">
      <formula>ISEVEN(ROW())</formula>
    </cfRule>
  </conditionalFormatting>
  <conditionalFormatting sqref="B154 D154:E154">
    <cfRule type="expression" dxfId="8366" priority="6601">
      <formula>ISEVEN(ROW())</formula>
    </cfRule>
  </conditionalFormatting>
  <conditionalFormatting sqref="B153 D153:F153">
    <cfRule type="expression" dxfId="8365" priority="6602">
      <formula>ISEVEN(ROW())</formula>
    </cfRule>
  </conditionalFormatting>
  <conditionalFormatting sqref="F160">
    <cfRule type="expression" dxfId="8364" priority="6603">
      <formula>ISEVEN(ROW())</formula>
    </cfRule>
  </conditionalFormatting>
  <conditionalFormatting sqref="B160 D160">
    <cfRule type="expression" dxfId="8363" priority="6604">
      <formula>ISEVEN(ROW())</formula>
    </cfRule>
  </conditionalFormatting>
  <conditionalFormatting sqref="B159 F159 D159">
    <cfRule type="expression" dxfId="8362" priority="6605">
      <formula>ISEVEN(ROW())</formula>
    </cfRule>
  </conditionalFormatting>
  <conditionalFormatting sqref="B151 F151">
    <cfRule type="expression" dxfId="8361" priority="6606">
      <formula>ISEVEN(ROW())</formula>
    </cfRule>
  </conditionalFormatting>
  <conditionalFormatting sqref="F150">
    <cfRule type="expression" dxfId="8360" priority="6607">
      <formula>ISEVEN(ROW())</formula>
    </cfRule>
  </conditionalFormatting>
  <conditionalFormatting sqref="B150">
    <cfRule type="expression" dxfId="8359" priority="6608">
      <formula>ISEVEN(ROW())</formula>
    </cfRule>
  </conditionalFormatting>
  <conditionalFormatting sqref="B157 D157:F157">
    <cfRule type="expression" dxfId="8358" priority="6609">
      <formula>ISEVEN(ROW())</formula>
    </cfRule>
  </conditionalFormatting>
  <conditionalFormatting sqref="F156">
    <cfRule type="expression" dxfId="8357" priority="6610">
      <formula>ISEVEN(ROW())</formula>
    </cfRule>
  </conditionalFormatting>
  <conditionalFormatting sqref="B156 D156:E156">
    <cfRule type="expression" dxfId="8356" priority="6611">
      <formula>ISEVEN(ROW())</formula>
    </cfRule>
  </conditionalFormatting>
  <conditionalFormatting sqref="B155 D155:F155">
    <cfRule type="expression" dxfId="8355" priority="6612">
      <formula>ISEVEN(ROW())</formula>
    </cfRule>
  </conditionalFormatting>
  <conditionalFormatting sqref="B154 D154:F154">
    <cfRule type="expression" dxfId="8354" priority="6613">
      <formula>ISEVEN(ROW())</formula>
    </cfRule>
  </conditionalFormatting>
  <conditionalFormatting sqref="F153">
    <cfRule type="expression" dxfId="8353" priority="6614">
      <formula>ISEVEN(ROW())</formula>
    </cfRule>
  </conditionalFormatting>
  <conditionalFormatting sqref="B153 D153:E153">
    <cfRule type="expression" dxfId="8352" priority="6615">
      <formula>ISEVEN(ROW())</formula>
    </cfRule>
  </conditionalFormatting>
  <conditionalFormatting sqref="B152 D152:F152">
    <cfRule type="expression" dxfId="8351" priority="6616">
      <formula>ISEVEN(ROW())</formula>
    </cfRule>
  </conditionalFormatting>
  <conditionalFormatting sqref="B160 D160 F160">
    <cfRule type="expression" dxfId="8350" priority="6617">
      <formula>ISEVEN(ROW())</formula>
    </cfRule>
  </conditionalFormatting>
  <conditionalFormatting sqref="F159">
    <cfRule type="expression" dxfId="8349" priority="6618">
      <formula>ISEVEN(ROW())</formula>
    </cfRule>
  </conditionalFormatting>
  <conditionalFormatting sqref="B159 D159">
    <cfRule type="expression" dxfId="8348" priority="6619">
      <formula>ISEVEN(ROW())</formula>
    </cfRule>
  </conditionalFormatting>
  <conditionalFormatting sqref="B158 F158 D158">
    <cfRule type="expression" dxfId="8347" priority="6620">
      <formula>ISEVEN(ROW())</formula>
    </cfRule>
  </conditionalFormatting>
  <conditionalFormatting sqref="F154">
    <cfRule type="expression" dxfId="8346" priority="6621">
      <formula>ISEVEN(ROW())</formula>
    </cfRule>
  </conditionalFormatting>
  <conditionalFormatting sqref="B154 D154:E154">
    <cfRule type="expression" dxfId="8345" priority="6622">
      <formula>ISEVEN(ROW())</formula>
    </cfRule>
  </conditionalFormatting>
  <conditionalFormatting sqref="B153 D153:F153">
    <cfRule type="expression" dxfId="8344" priority="6623">
      <formula>ISEVEN(ROW())</formula>
    </cfRule>
  </conditionalFormatting>
  <conditionalFormatting sqref="B152 D152:F152">
    <cfRule type="expression" dxfId="8343" priority="6624">
      <formula>ISEVEN(ROW())</formula>
    </cfRule>
  </conditionalFormatting>
  <conditionalFormatting sqref="F151">
    <cfRule type="expression" dxfId="8342" priority="6625">
      <formula>ISEVEN(ROW())</formula>
    </cfRule>
  </conditionalFormatting>
  <conditionalFormatting sqref="B151">
    <cfRule type="expression" dxfId="8341" priority="6626">
      <formula>ISEVEN(ROW())</formula>
    </cfRule>
  </conditionalFormatting>
  <conditionalFormatting sqref="B150 F150">
    <cfRule type="expression" dxfId="8340" priority="6627">
      <formula>ISEVEN(ROW())</formula>
    </cfRule>
  </conditionalFormatting>
  <conditionalFormatting sqref="B154 D154:F154">
    <cfRule type="expression" dxfId="8339" priority="6628">
      <formula>ISEVEN(ROW())</formula>
    </cfRule>
  </conditionalFormatting>
  <conditionalFormatting sqref="F153">
    <cfRule type="expression" dxfId="8338" priority="6629">
      <formula>ISEVEN(ROW())</formula>
    </cfRule>
  </conditionalFormatting>
  <conditionalFormatting sqref="B153 D153:E153">
    <cfRule type="expression" dxfId="8337" priority="6630">
      <formula>ISEVEN(ROW())</formula>
    </cfRule>
  </conditionalFormatting>
  <conditionalFormatting sqref="B152 D152:F152">
    <cfRule type="expression" dxfId="8336" priority="6631">
      <formula>ISEVEN(ROW())</formula>
    </cfRule>
  </conditionalFormatting>
  <conditionalFormatting sqref="B151 F151">
    <cfRule type="expression" dxfId="8335" priority="6632">
      <formula>ISEVEN(ROW())</formula>
    </cfRule>
  </conditionalFormatting>
  <conditionalFormatting sqref="F150">
    <cfRule type="expression" dxfId="8334" priority="6633">
      <formula>ISEVEN(ROW())</formula>
    </cfRule>
  </conditionalFormatting>
  <conditionalFormatting sqref="B150">
    <cfRule type="expression" dxfId="8333" priority="6634">
      <formula>ISEVEN(ROW())</formula>
    </cfRule>
  </conditionalFormatting>
  <conditionalFormatting sqref="B155 D155:F155">
    <cfRule type="expression" dxfId="8332" priority="6635">
      <formula>ISEVEN(ROW())</formula>
    </cfRule>
  </conditionalFormatting>
  <conditionalFormatting sqref="B158 D158 F158">
    <cfRule type="expression" dxfId="8331" priority="6636">
      <formula>ISEVEN(ROW())</formula>
    </cfRule>
  </conditionalFormatting>
  <conditionalFormatting sqref="F157">
    <cfRule type="expression" dxfId="8330" priority="6637">
      <formula>ISEVEN(ROW())</formula>
    </cfRule>
  </conditionalFormatting>
  <conditionalFormatting sqref="B157 D157:E157">
    <cfRule type="expression" dxfId="8329" priority="6638">
      <formula>ISEVEN(ROW())</formula>
    </cfRule>
  </conditionalFormatting>
  <conditionalFormatting sqref="B156 D156:F156">
    <cfRule type="expression" dxfId="8328" priority="6639">
      <formula>ISEVEN(ROW())</formula>
    </cfRule>
  </conditionalFormatting>
  <conditionalFormatting sqref="F160">
    <cfRule type="expression" dxfId="8327" priority="6640">
      <formula>ISEVEN(ROW())</formula>
    </cfRule>
  </conditionalFormatting>
  <conditionalFormatting sqref="B160 D160">
    <cfRule type="expression" dxfId="8326" priority="6641">
      <formula>ISEVEN(ROW())</formula>
    </cfRule>
  </conditionalFormatting>
  <conditionalFormatting sqref="B159 F159 D159">
    <cfRule type="expression" dxfId="8325" priority="6642">
      <formula>ISEVEN(ROW())</formula>
    </cfRule>
  </conditionalFormatting>
  <conditionalFormatting sqref="B157 D157:F157">
    <cfRule type="expression" dxfId="8324" priority="6643">
      <formula>ISEVEN(ROW())</formula>
    </cfRule>
  </conditionalFormatting>
  <conditionalFormatting sqref="F156">
    <cfRule type="expression" dxfId="8323" priority="6644">
      <formula>ISEVEN(ROW())</formula>
    </cfRule>
  </conditionalFormatting>
  <conditionalFormatting sqref="B156 D156:E156">
    <cfRule type="expression" dxfId="8322" priority="6645">
      <formula>ISEVEN(ROW())</formula>
    </cfRule>
  </conditionalFormatting>
  <conditionalFormatting sqref="B155 D155:F155">
    <cfRule type="expression" dxfId="8321" priority="6646">
      <formula>ISEVEN(ROW())</formula>
    </cfRule>
  </conditionalFormatting>
  <conditionalFormatting sqref="B160 D160 F160">
    <cfRule type="expression" dxfId="8320" priority="6647">
      <formula>ISEVEN(ROW())</formula>
    </cfRule>
  </conditionalFormatting>
  <conditionalFormatting sqref="F159">
    <cfRule type="expression" dxfId="8319" priority="6648">
      <formula>ISEVEN(ROW())</formula>
    </cfRule>
  </conditionalFormatting>
  <conditionalFormatting sqref="B159 D159">
    <cfRule type="expression" dxfId="8318" priority="6649">
      <formula>ISEVEN(ROW())</formula>
    </cfRule>
  </conditionalFormatting>
  <conditionalFormatting sqref="B158 F158 D158">
    <cfRule type="expression" dxfId="8317" priority="6650">
      <formula>ISEVEN(ROW())</formula>
    </cfRule>
  </conditionalFormatting>
  <conditionalFormatting sqref="B150 F150">
    <cfRule type="expression" dxfId="8316" priority="6651">
      <formula>ISEVEN(ROW())</formula>
    </cfRule>
  </conditionalFormatting>
  <conditionalFormatting sqref="F149">
    <cfRule type="expression" dxfId="8315" priority="6652">
      <formula>ISEVEN(ROW())</formula>
    </cfRule>
  </conditionalFormatting>
  <conditionalFormatting sqref="B153 D153:F153">
    <cfRule type="expression" dxfId="8314" priority="6653">
      <formula>ISEVEN(ROW())</formula>
    </cfRule>
  </conditionalFormatting>
  <conditionalFormatting sqref="F152">
    <cfRule type="expression" dxfId="8313" priority="6654">
      <formula>ISEVEN(ROW())</formula>
    </cfRule>
  </conditionalFormatting>
  <conditionalFormatting sqref="B152 D152:E152">
    <cfRule type="expression" dxfId="8312" priority="6655">
      <formula>ISEVEN(ROW())</formula>
    </cfRule>
  </conditionalFormatting>
  <conditionalFormatting sqref="B151 F151">
    <cfRule type="expression" dxfId="8311" priority="6656">
      <formula>ISEVEN(ROW())</formula>
    </cfRule>
  </conditionalFormatting>
  <conditionalFormatting sqref="B159 D159 F159">
    <cfRule type="expression" dxfId="8310" priority="6657">
      <formula>ISEVEN(ROW())</formula>
    </cfRule>
  </conditionalFormatting>
  <conditionalFormatting sqref="F158">
    <cfRule type="expression" dxfId="8309" priority="6658">
      <formula>ISEVEN(ROW())</formula>
    </cfRule>
  </conditionalFormatting>
  <conditionalFormatting sqref="B158 D158">
    <cfRule type="expression" dxfId="8308" priority="6659">
      <formula>ISEVEN(ROW())</formula>
    </cfRule>
  </conditionalFormatting>
  <conditionalFormatting sqref="B157 D157:F157">
    <cfRule type="expression" dxfId="8307" priority="6660">
      <formula>ISEVEN(ROW())</formula>
    </cfRule>
  </conditionalFormatting>
  <conditionalFormatting sqref="B156 D156:F156">
    <cfRule type="expression" dxfId="8306" priority="6661">
      <formula>ISEVEN(ROW())</formula>
    </cfRule>
  </conditionalFormatting>
  <conditionalFormatting sqref="F155">
    <cfRule type="expression" dxfId="8305" priority="6662">
      <formula>ISEVEN(ROW())</formula>
    </cfRule>
  </conditionalFormatting>
  <conditionalFormatting sqref="B155 D155:E155">
    <cfRule type="expression" dxfId="8304" priority="6663">
      <formula>ISEVEN(ROW())</formula>
    </cfRule>
  </conditionalFormatting>
  <conditionalFormatting sqref="B154 D154:F154">
    <cfRule type="expression" dxfId="8303" priority="6664">
      <formula>ISEVEN(ROW())</formula>
    </cfRule>
  </conditionalFormatting>
  <conditionalFormatting sqref="B160 F160 D160">
    <cfRule type="expression" dxfId="8302" priority="6665">
      <formula>ISEVEN(ROW())</formula>
    </cfRule>
  </conditionalFormatting>
  <conditionalFormatting sqref="B152 D152:F152">
    <cfRule type="expression" dxfId="8301" priority="6666">
      <formula>ISEVEN(ROW())</formula>
    </cfRule>
  </conditionalFormatting>
  <conditionalFormatting sqref="F151">
    <cfRule type="expression" dxfId="8300" priority="6667">
      <formula>ISEVEN(ROW())</formula>
    </cfRule>
  </conditionalFormatting>
  <conditionalFormatting sqref="B151">
    <cfRule type="expression" dxfId="8299" priority="6668">
      <formula>ISEVEN(ROW())</formula>
    </cfRule>
  </conditionalFormatting>
  <conditionalFormatting sqref="B150 F150">
    <cfRule type="expression" dxfId="8298" priority="6669">
      <formula>ISEVEN(ROW())</formula>
    </cfRule>
  </conditionalFormatting>
  <conditionalFormatting sqref="B158 D158 F158">
    <cfRule type="expression" dxfId="8297" priority="6670">
      <formula>ISEVEN(ROW())</formula>
    </cfRule>
  </conditionalFormatting>
  <conditionalFormatting sqref="F157">
    <cfRule type="expression" dxfId="8296" priority="6671">
      <formula>ISEVEN(ROW())</formula>
    </cfRule>
  </conditionalFormatting>
  <conditionalFormatting sqref="B157 D157:E157">
    <cfRule type="expression" dxfId="8295" priority="6672">
      <formula>ISEVEN(ROW())</formula>
    </cfRule>
  </conditionalFormatting>
  <conditionalFormatting sqref="B156 D156:F156">
    <cfRule type="expression" dxfId="8294" priority="6673">
      <formula>ISEVEN(ROW())</formula>
    </cfRule>
  </conditionalFormatting>
  <conditionalFormatting sqref="B155 D155:F155">
    <cfRule type="expression" dxfId="8293" priority="6674">
      <formula>ISEVEN(ROW())</formula>
    </cfRule>
  </conditionalFormatting>
  <conditionalFormatting sqref="F154">
    <cfRule type="expression" dxfId="8292" priority="6675">
      <formula>ISEVEN(ROW())</formula>
    </cfRule>
  </conditionalFormatting>
  <conditionalFormatting sqref="B154 D154:E154">
    <cfRule type="expression" dxfId="8291" priority="6676">
      <formula>ISEVEN(ROW())</formula>
    </cfRule>
  </conditionalFormatting>
  <conditionalFormatting sqref="B153 D153:F153">
    <cfRule type="expression" dxfId="8290" priority="6677">
      <formula>ISEVEN(ROW())</formula>
    </cfRule>
  </conditionalFormatting>
  <conditionalFormatting sqref="F160">
    <cfRule type="expression" dxfId="8289" priority="6678">
      <formula>ISEVEN(ROW())</formula>
    </cfRule>
  </conditionalFormatting>
  <conditionalFormatting sqref="B160 D160">
    <cfRule type="expression" dxfId="8288" priority="6679">
      <formula>ISEVEN(ROW())</formula>
    </cfRule>
  </conditionalFormatting>
  <conditionalFormatting sqref="B159 F159 D159">
    <cfRule type="expression" dxfId="8287" priority="6680">
      <formula>ISEVEN(ROW())</formula>
    </cfRule>
  </conditionalFormatting>
  <conditionalFormatting sqref="B150 F150">
    <cfRule type="expression" dxfId="8286" priority="6681">
      <formula>ISEVEN(ROW())</formula>
    </cfRule>
  </conditionalFormatting>
  <conditionalFormatting sqref="F149">
    <cfRule type="expression" dxfId="8285" priority="6682">
      <formula>ISEVEN(ROW())</formula>
    </cfRule>
  </conditionalFormatting>
  <conditionalFormatting sqref="F155">
    <cfRule type="expression" dxfId="8284" priority="6683">
      <formula>ISEVEN(ROW())</formula>
    </cfRule>
  </conditionalFormatting>
  <conditionalFormatting sqref="B155 D155:E155">
    <cfRule type="expression" dxfId="8283" priority="6684">
      <formula>ISEVEN(ROW())</formula>
    </cfRule>
  </conditionalFormatting>
  <conditionalFormatting sqref="B154 D154:F154">
    <cfRule type="expression" dxfId="8282" priority="6685">
      <formula>ISEVEN(ROW())</formula>
    </cfRule>
  </conditionalFormatting>
  <conditionalFormatting sqref="B153 D153:F153">
    <cfRule type="expression" dxfId="8281" priority="6686">
      <formula>ISEVEN(ROW())</formula>
    </cfRule>
  </conditionalFormatting>
  <conditionalFormatting sqref="F152">
    <cfRule type="expression" dxfId="8280" priority="6687">
      <formula>ISEVEN(ROW())</formula>
    </cfRule>
  </conditionalFormatting>
  <conditionalFormatting sqref="B152 D152:E152">
    <cfRule type="expression" dxfId="8279" priority="6688">
      <formula>ISEVEN(ROW())</formula>
    </cfRule>
  </conditionalFormatting>
  <conditionalFormatting sqref="B151 F151">
    <cfRule type="expression" dxfId="8278" priority="6689">
      <formula>ISEVEN(ROW())</formula>
    </cfRule>
  </conditionalFormatting>
  <conditionalFormatting sqref="B155 D155:F155">
    <cfRule type="expression" dxfId="8277" priority="6690">
      <formula>ISEVEN(ROW())</formula>
    </cfRule>
  </conditionalFormatting>
  <conditionalFormatting sqref="F154">
    <cfRule type="expression" dxfId="8276" priority="6691">
      <formula>ISEVEN(ROW())</formula>
    </cfRule>
  </conditionalFormatting>
  <conditionalFormatting sqref="B154 D154:E154">
    <cfRule type="expression" dxfId="8275" priority="6692">
      <formula>ISEVEN(ROW())</formula>
    </cfRule>
  </conditionalFormatting>
  <conditionalFormatting sqref="B153 D153:F153">
    <cfRule type="expression" dxfId="8274" priority="6693">
      <formula>ISEVEN(ROW())</formula>
    </cfRule>
  </conditionalFormatting>
  <conditionalFormatting sqref="B152 D152:F152">
    <cfRule type="expression" dxfId="8273" priority="6694">
      <formula>ISEVEN(ROW())</formula>
    </cfRule>
  </conditionalFormatting>
  <conditionalFormatting sqref="F151">
    <cfRule type="expression" dxfId="8272" priority="6695">
      <formula>ISEVEN(ROW())</formula>
    </cfRule>
  </conditionalFormatting>
  <conditionalFormatting sqref="B151">
    <cfRule type="expression" dxfId="8271" priority="6696">
      <formula>ISEVEN(ROW())</formula>
    </cfRule>
  </conditionalFormatting>
  <conditionalFormatting sqref="B150 F150">
    <cfRule type="expression" dxfId="8270" priority="6697">
      <formula>ISEVEN(ROW())</formula>
    </cfRule>
  </conditionalFormatting>
  <conditionalFormatting sqref="B156 D156:F156">
    <cfRule type="expression" dxfId="8269" priority="6698">
      <formula>ISEVEN(ROW())</formula>
    </cfRule>
  </conditionalFormatting>
  <conditionalFormatting sqref="B159 D159 F159">
    <cfRule type="expression" dxfId="8268" priority="6699">
      <formula>ISEVEN(ROW())</formula>
    </cfRule>
  </conditionalFormatting>
  <conditionalFormatting sqref="F158">
    <cfRule type="expression" dxfId="8267" priority="6700">
      <formula>ISEVEN(ROW())</formula>
    </cfRule>
  </conditionalFormatting>
  <conditionalFormatting sqref="B158 D158">
    <cfRule type="expression" dxfId="8266" priority="6701">
      <formula>ISEVEN(ROW())</formula>
    </cfRule>
  </conditionalFormatting>
  <conditionalFormatting sqref="B157 D157:F157">
    <cfRule type="expression" dxfId="8265" priority="6702">
      <formula>ISEVEN(ROW())</formula>
    </cfRule>
  </conditionalFormatting>
  <conditionalFormatting sqref="B160 F160 D160">
    <cfRule type="expression" dxfId="8264" priority="6703">
      <formula>ISEVEN(ROW())</formula>
    </cfRule>
  </conditionalFormatting>
  <conditionalFormatting sqref="B158 D158 F158">
    <cfRule type="expression" dxfId="8263" priority="6704">
      <formula>ISEVEN(ROW())</formula>
    </cfRule>
  </conditionalFormatting>
  <conditionalFormatting sqref="F157">
    <cfRule type="expression" dxfId="8262" priority="6705">
      <formula>ISEVEN(ROW())</formula>
    </cfRule>
  </conditionalFormatting>
  <conditionalFormatting sqref="B157 D157:E157">
    <cfRule type="expression" dxfId="8261" priority="6706">
      <formula>ISEVEN(ROW())</formula>
    </cfRule>
  </conditionalFormatting>
  <conditionalFormatting sqref="B156 D156:F156">
    <cfRule type="expression" dxfId="8260" priority="6707">
      <formula>ISEVEN(ROW())</formula>
    </cfRule>
  </conditionalFormatting>
  <conditionalFormatting sqref="F160">
    <cfRule type="expression" dxfId="8259" priority="6708">
      <formula>ISEVEN(ROW())</formula>
    </cfRule>
  </conditionalFormatting>
  <conditionalFormatting sqref="B160 D160">
    <cfRule type="expression" dxfId="8258" priority="6709">
      <formula>ISEVEN(ROW())</formula>
    </cfRule>
  </conditionalFormatting>
  <conditionalFormatting sqref="B159 F159 D159">
    <cfRule type="expression" dxfId="8257" priority="6710">
      <formula>ISEVEN(ROW())</formula>
    </cfRule>
  </conditionalFormatting>
  <conditionalFormatting sqref="B151 F151">
    <cfRule type="expression" dxfId="8256" priority="6711">
      <formula>ISEVEN(ROW())</formula>
    </cfRule>
  </conditionalFormatting>
  <conditionalFormatting sqref="F150">
    <cfRule type="expression" dxfId="8255" priority="6712">
      <formula>ISEVEN(ROW())</formula>
    </cfRule>
  </conditionalFormatting>
  <conditionalFormatting sqref="B150">
    <cfRule type="expression" dxfId="8254" priority="6713">
      <formula>ISEVEN(ROW())</formula>
    </cfRule>
  </conditionalFormatting>
  <conditionalFormatting sqref="B157 D157:F157">
    <cfRule type="expression" dxfId="8253" priority="6714">
      <formula>ISEVEN(ROW())</formula>
    </cfRule>
  </conditionalFormatting>
  <conditionalFormatting sqref="F156">
    <cfRule type="expression" dxfId="8252" priority="6715">
      <formula>ISEVEN(ROW())</formula>
    </cfRule>
  </conditionalFormatting>
  <conditionalFormatting sqref="B156 D156:E156">
    <cfRule type="expression" dxfId="8251" priority="6716">
      <formula>ISEVEN(ROW())</formula>
    </cfRule>
  </conditionalFormatting>
  <conditionalFormatting sqref="B155 D155:F155">
    <cfRule type="expression" dxfId="8250" priority="6717">
      <formula>ISEVEN(ROW())</formula>
    </cfRule>
  </conditionalFormatting>
  <conditionalFormatting sqref="B154 D154:F154">
    <cfRule type="expression" dxfId="8249" priority="6718">
      <formula>ISEVEN(ROW())</formula>
    </cfRule>
  </conditionalFormatting>
  <conditionalFormatting sqref="F153">
    <cfRule type="expression" dxfId="8248" priority="6719">
      <formula>ISEVEN(ROW())</formula>
    </cfRule>
  </conditionalFormatting>
  <conditionalFormatting sqref="B153 D153:E153">
    <cfRule type="expression" dxfId="8247" priority="6720">
      <formula>ISEVEN(ROW())</formula>
    </cfRule>
  </conditionalFormatting>
  <conditionalFormatting sqref="B152 D152:F152">
    <cfRule type="expression" dxfId="8246" priority="6721">
      <formula>ISEVEN(ROW())</formula>
    </cfRule>
  </conditionalFormatting>
  <conditionalFormatting sqref="B160 D160 F160">
    <cfRule type="expression" dxfId="8245" priority="6722">
      <formula>ISEVEN(ROW())</formula>
    </cfRule>
  </conditionalFormatting>
  <conditionalFormatting sqref="F159">
    <cfRule type="expression" dxfId="8244" priority="6723">
      <formula>ISEVEN(ROW())</formula>
    </cfRule>
  </conditionalFormatting>
  <conditionalFormatting sqref="B159 D159">
    <cfRule type="expression" dxfId="8243" priority="6724">
      <formula>ISEVEN(ROW())</formula>
    </cfRule>
  </conditionalFormatting>
  <conditionalFormatting sqref="B158 F158 D158">
    <cfRule type="expression" dxfId="8242" priority="6725">
      <formula>ISEVEN(ROW())</formula>
    </cfRule>
  </conditionalFormatting>
  <conditionalFormatting sqref="B150 F150">
    <cfRule type="expression" dxfId="8241" priority="6726">
      <formula>ISEVEN(ROW())</formula>
    </cfRule>
  </conditionalFormatting>
  <conditionalFormatting sqref="F149">
    <cfRule type="expression" dxfId="8240" priority="6727">
      <formula>ISEVEN(ROW())</formula>
    </cfRule>
  </conditionalFormatting>
  <conditionalFormatting sqref="B156 D156:F156">
    <cfRule type="expression" dxfId="8239" priority="6728">
      <formula>ISEVEN(ROW())</formula>
    </cfRule>
  </conditionalFormatting>
  <conditionalFormatting sqref="F155">
    <cfRule type="expression" dxfId="8238" priority="6729">
      <formula>ISEVEN(ROW())</formula>
    </cfRule>
  </conditionalFormatting>
  <conditionalFormatting sqref="B155 D155:E155">
    <cfRule type="expression" dxfId="8237" priority="6730">
      <formula>ISEVEN(ROW())</formula>
    </cfRule>
  </conditionalFormatting>
  <conditionalFormatting sqref="B154 D154:F154">
    <cfRule type="expression" dxfId="8236" priority="6731">
      <formula>ISEVEN(ROW())</formula>
    </cfRule>
  </conditionalFormatting>
  <conditionalFormatting sqref="B153 D153:F153">
    <cfRule type="expression" dxfId="8235" priority="6732">
      <formula>ISEVEN(ROW())</formula>
    </cfRule>
  </conditionalFormatting>
  <conditionalFormatting sqref="F152">
    <cfRule type="expression" dxfId="8234" priority="6733">
      <formula>ISEVEN(ROW())</formula>
    </cfRule>
  </conditionalFormatting>
  <conditionalFormatting sqref="B152 D152:E152">
    <cfRule type="expression" dxfId="8233" priority="6734">
      <formula>ISEVEN(ROW())</formula>
    </cfRule>
  </conditionalFormatting>
  <conditionalFormatting sqref="B151 F151">
    <cfRule type="expression" dxfId="8232" priority="6735">
      <formula>ISEVEN(ROW())</formula>
    </cfRule>
  </conditionalFormatting>
  <conditionalFormatting sqref="B159 D159 F159">
    <cfRule type="expression" dxfId="8231" priority="6736">
      <formula>ISEVEN(ROW())</formula>
    </cfRule>
  </conditionalFormatting>
  <conditionalFormatting sqref="F158">
    <cfRule type="expression" dxfId="8230" priority="6737">
      <formula>ISEVEN(ROW())</formula>
    </cfRule>
  </conditionalFormatting>
  <conditionalFormatting sqref="B158 D158">
    <cfRule type="expression" dxfId="8229" priority="6738">
      <formula>ISEVEN(ROW())</formula>
    </cfRule>
  </conditionalFormatting>
  <conditionalFormatting sqref="B157 D157:F157">
    <cfRule type="expression" dxfId="8228" priority="6739">
      <formula>ISEVEN(ROW())</formula>
    </cfRule>
  </conditionalFormatting>
  <conditionalFormatting sqref="B160 F160 D160">
    <cfRule type="expression" dxfId="8227" priority="6740">
      <formula>ISEVEN(ROW())</formula>
    </cfRule>
  </conditionalFormatting>
  <conditionalFormatting sqref="F153">
    <cfRule type="expression" dxfId="8226" priority="6741">
      <formula>ISEVEN(ROW())</formula>
    </cfRule>
  </conditionalFormatting>
  <conditionalFormatting sqref="B153 D153:E153">
    <cfRule type="expression" dxfId="8225" priority="6742">
      <formula>ISEVEN(ROW())</formula>
    </cfRule>
  </conditionalFormatting>
  <conditionalFormatting sqref="B152 D152:F152">
    <cfRule type="expression" dxfId="8224" priority="6743">
      <formula>ISEVEN(ROW())</formula>
    </cfRule>
  </conditionalFormatting>
  <conditionalFormatting sqref="B151 F151">
    <cfRule type="expression" dxfId="8223" priority="6744">
      <formula>ISEVEN(ROW())</formula>
    </cfRule>
  </conditionalFormatting>
  <conditionalFormatting sqref="F150">
    <cfRule type="expression" dxfId="8222" priority="6745">
      <formula>ISEVEN(ROW())</formula>
    </cfRule>
  </conditionalFormatting>
  <conditionalFormatting sqref="B150">
    <cfRule type="expression" dxfId="8221" priority="6746">
      <formula>ISEVEN(ROW())</formula>
    </cfRule>
  </conditionalFormatting>
  <conditionalFormatting sqref="B153 D153:F153">
    <cfRule type="expression" dxfId="8220" priority="6747">
      <formula>ISEVEN(ROW())</formula>
    </cfRule>
  </conditionalFormatting>
  <conditionalFormatting sqref="F152">
    <cfRule type="expression" dxfId="8219" priority="6748">
      <formula>ISEVEN(ROW())</formula>
    </cfRule>
  </conditionalFormatting>
  <conditionalFormatting sqref="B152 D152:E152">
    <cfRule type="expression" dxfId="8218" priority="6749">
      <formula>ISEVEN(ROW())</formula>
    </cfRule>
  </conditionalFormatting>
  <conditionalFormatting sqref="B151 F151">
    <cfRule type="expression" dxfId="8217" priority="6750">
      <formula>ISEVEN(ROW())</formula>
    </cfRule>
  </conditionalFormatting>
  <conditionalFormatting sqref="B150 F150">
    <cfRule type="expression" dxfId="8216" priority="6751">
      <formula>ISEVEN(ROW())</formula>
    </cfRule>
  </conditionalFormatting>
  <conditionalFormatting sqref="F149">
    <cfRule type="expression" dxfId="8215" priority="6752">
      <formula>ISEVEN(ROW())</formula>
    </cfRule>
  </conditionalFormatting>
  <conditionalFormatting sqref="B154 D154:F154">
    <cfRule type="expression" dxfId="8214" priority="6753">
      <formula>ISEVEN(ROW())</formula>
    </cfRule>
  </conditionalFormatting>
  <conditionalFormatting sqref="B157 D157:F157">
    <cfRule type="expression" dxfId="8213" priority="6754">
      <formula>ISEVEN(ROW())</formula>
    </cfRule>
  </conditionalFormatting>
  <conditionalFormatting sqref="F156">
    <cfRule type="expression" dxfId="8212" priority="6755">
      <formula>ISEVEN(ROW())</formula>
    </cfRule>
  </conditionalFormatting>
  <conditionalFormatting sqref="B156 D156:E156">
    <cfRule type="expression" dxfId="8211" priority="6756">
      <formula>ISEVEN(ROW())</formula>
    </cfRule>
  </conditionalFormatting>
  <conditionalFormatting sqref="B155 D155:F155">
    <cfRule type="expression" dxfId="8210" priority="6757">
      <formula>ISEVEN(ROW())</formula>
    </cfRule>
  </conditionalFormatting>
  <conditionalFormatting sqref="B160 D160 F160">
    <cfRule type="expression" dxfId="8209" priority="6758">
      <formula>ISEVEN(ROW())</formula>
    </cfRule>
  </conditionalFormatting>
  <conditionalFormatting sqref="F159">
    <cfRule type="expression" dxfId="8208" priority="6759">
      <formula>ISEVEN(ROW())</formula>
    </cfRule>
  </conditionalFormatting>
  <conditionalFormatting sqref="B159 D159">
    <cfRule type="expression" dxfId="8207" priority="6760">
      <formula>ISEVEN(ROW())</formula>
    </cfRule>
  </conditionalFormatting>
  <conditionalFormatting sqref="B158 F158 D158">
    <cfRule type="expression" dxfId="8206" priority="6761">
      <formula>ISEVEN(ROW())</formula>
    </cfRule>
  </conditionalFormatting>
  <conditionalFormatting sqref="B156 D156:F156">
    <cfRule type="expression" dxfId="8205" priority="6762">
      <formula>ISEVEN(ROW())</formula>
    </cfRule>
  </conditionalFormatting>
  <conditionalFormatting sqref="F155">
    <cfRule type="expression" dxfId="8204" priority="6763">
      <formula>ISEVEN(ROW())</formula>
    </cfRule>
  </conditionalFormatting>
  <conditionalFormatting sqref="B155 D155:E155">
    <cfRule type="expression" dxfId="8203" priority="6764">
      <formula>ISEVEN(ROW())</formula>
    </cfRule>
  </conditionalFormatting>
  <conditionalFormatting sqref="B154 D154:F154">
    <cfRule type="expression" dxfId="8202" priority="6765">
      <formula>ISEVEN(ROW())</formula>
    </cfRule>
  </conditionalFormatting>
  <conditionalFormatting sqref="B159 D159 F159">
    <cfRule type="expression" dxfId="8201" priority="6766">
      <formula>ISEVEN(ROW())</formula>
    </cfRule>
  </conditionalFormatting>
  <conditionalFormatting sqref="F158">
    <cfRule type="expression" dxfId="8200" priority="6767">
      <formula>ISEVEN(ROW())</formula>
    </cfRule>
  </conditionalFormatting>
  <conditionalFormatting sqref="B158 D158">
    <cfRule type="expression" dxfId="8199" priority="6768">
      <formula>ISEVEN(ROW())</formula>
    </cfRule>
  </conditionalFormatting>
  <conditionalFormatting sqref="B157 D157:F157">
    <cfRule type="expression" dxfId="8198" priority="6769">
      <formula>ISEVEN(ROW())</formula>
    </cfRule>
  </conditionalFormatting>
  <conditionalFormatting sqref="B160 F160 D160">
    <cfRule type="expression" dxfId="8197" priority="6770">
      <formula>ISEVEN(ROW())</formula>
    </cfRule>
  </conditionalFormatting>
  <conditionalFormatting sqref="B152 D152:F152">
    <cfRule type="expression" dxfId="8196" priority="6771">
      <formula>ISEVEN(ROW())</formula>
    </cfRule>
  </conditionalFormatting>
  <conditionalFormatting sqref="F151">
    <cfRule type="expression" dxfId="8195" priority="6772">
      <formula>ISEVEN(ROW())</formula>
    </cfRule>
  </conditionalFormatting>
  <conditionalFormatting sqref="B151">
    <cfRule type="expression" dxfId="8194" priority="6773">
      <formula>ISEVEN(ROW())</formula>
    </cfRule>
  </conditionalFormatting>
  <conditionalFormatting sqref="B150 F150">
    <cfRule type="expression" dxfId="8193" priority="6774">
      <formula>ISEVEN(ROW())</formula>
    </cfRule>
  </conditionalFormatting>
  <conditionalFormatting sqref="B158 D158 F158">
    <cfRule type="expression" dxfId="8192" priority="6775">
      <formula>ISEVEN(ROW())</formula>
    </cfRule>
  </conditionalFormatting>
  <conditionalFormatting sqref="F157">
    <cfRule type="expression" dxfId="8191" priority="6776">
      <formula>ISEVEN(ROW())</formula>
    </cfRule>
  </conditionalFormatting>
  <conditionalFormatting sqref="B157 D157:E157">
    <cfRule type="expression" dxfId="8190" priority="6777">
      <formula>ISEVEN(ROW())</formula>
    </cfRule>
  </conditionalFormatting>
  <conditionalFormatting sqref="B156 D156:F156">
    <cfRule type="expression" dxfId="8189" priority="6778">
      <formula>ISEVEN(ROW())</formula>
    </cfRule>
  </conditionalFormatting>
  <conditionalFormatting sqref="B155 D155:F155">
    <cfRule type="expression" dxfId="8188" priority="6779">
      <formula>ISEVEN(ROW())</formula>
    </cfRule>
  </conditionalFormatting>
  <conditionalFormatting sqref="F154">
    <cfRule type="expression" dxfId="8187" priority="6780">
      <formula>ISEVEN(ROW())</formula>
    </cfRule>
  </conditionalFormatting>
  <conditionalFormatting sqref="B154 D154:E154">
    <cfRule type="expression" dxfId="8186" priority="6781">
      <formula>ISEVEN(ROW())</formula>
    </cfRule>
  </conditionalFormatting>
  <conditionalFormatting sqref="B153 D153:F153">
    <cfRule type="expression" dxfId="8185" priority="6782">
      <formula>ISEVEN(ROW())</formula>
    </cfRule>
  </conditionalFormatting>
  <conditionalFormatting sqref="F160">
    <cfRule type="expression" dxfId="8184" priority="6783">
      <formula>ISEVEN(ROW())</formula>
    </cfRule>
  </conditionalFormatting>
  <conditionalFormatting sqref="B160 D160">
    <cfRule type="expression" dxfId="8183" priority="6784">
      <formula>ISEVEN(ROW())</formula>
    </cfRule>
  </conditionalFormatting>
  <conditionalFormatting sqref="B159 F159 D159">
    <cfRule type="expression" dxfId="8182" priority="6785">
      <formula>ISEVEN(ROW())</formula>
    </cfRule>
  </conditionalFormatting>
  <conditionalFormatting sqref="B151 F151">
    <cfRule type="expression" dxfId="8181" priority="6786">
      <formula>ISEVEN(ROW())</formula>
    </cfRule>
  </conditionalFormatting>
  <conditionalFormatting sqref="F150">
    <cfRule type="expression" dxfId="8180" priority="6787">
      <formula>ISEVEN(ROW())</formula>
    </cfRule>
  </conditionalFormatting>
  <conditionalFormatting sqref="B150">
    <cfRule type="expression" dxfId="8179" priority="6788">
      <formula>ISEVEN(ROW())</formula>
    </cfRule>
  </conditionalFormatting>
  <conditionalFormatting sqref="B157 D157:F157">
    <cfRule type="expression" dxfId="8178" priority="6789">
      <formula>ISEVEN(ROW())</formula>
    </cfRule>
  </conditionalFormatting>
  <conditionalFormatting sqref="F156">
    <cfRule type="expression" dxfId="8177" priority="6790">
      <formula>ISEVEN(ROW())</formula>
    </cfRule>
  </conditionalFormatting>
  <conditionalFormatting sqref="B156 D156:E156">
    <cfRule type="expression" dxfId="8176" priority="6791">
      <formula>ISEVEN(ROW())</formula>
    </cfRule>
  </conditionalFormatting>
  <conditionalFormatting sqref="B155 D155:F155">
    <cfRule type="expression" dxfId="8175" priority="6792">
      <formula>ISEVEN(ROW())</formula>
    </cfRule>
  </conditionalFormatting>
  <conditionalFormatting sqref="B154 D154:F154">
    <cfRule type="expression" dxfId="8174" priority="6793">
      <formula>ISEVEN(ROW())</formula>
    </cfRule>
  </conditionalFormatting>
  <conditionalFormatting sqref="F153">
    <cfRule type="expression" dxfId="8173" priority="6794">
      <formula>ISEVEN(ROW())</formula>
    </cfRule>
  </conditionalFormatting>
  <conditionalFormatting sqref="B153 D153:E153">
    <cfRule type="expression" dxfId="8172" priority="6795">
      <formula>ISEVEN(ROW())</formula>
    </cfRule>
  </conditionalFormatting>
  <conditionalFormatting sqref="B152 D152:F152">
    <cfRule type="expression" dxfId="8171" priority="6796">
      <formula>ISEVEN(ROW())</formula>
    </cfRule>
  </conditionalFormatting>
  <conditionalFormatting sqref="B160 D160 F160">
    <cfRule type="expression" dxfId="8170" priority="6797">
      <formula>ISEVEN(ROW())</formula>
    </cfRule>
  </conditionalFormatting>
  <conditionalFormatting sqref="F159">
    <cfRule type="expression" dxfId="8169" priority="6798">
      <formula>ISEVEN(ROW())</formula>
    </cfRule>
  </conditionalFormatting>
  <conditionalFormatting sqref="B159 D159">
    <cfRule type="expression" dxfId="8168" priority="6799">
      <formula>ISEVEN(ROW())</formula>
    </cfRule>
  </conditionalFormatting>
  <conditionalFormatting sqref="B158 F158 D158">
    <cfRule type="expression" dxfId="8167" priority="6800">
      <formula>ISEVEN(ROW())</formula>
    </cfRule>
  </conditionalFormatting>
  <conditionalFormatting sqref="F154">
    <cfRule type="expression" dxfId="8166" priority="6801">
      <formula>ISEVEN(ROW())</formula>
    </cfRule>
  </conditionalFormatting>
  <conditionalFormatting sqref="B154 D154:E154">
    <cfRule type="expression" dxfId="8165" priority="6802">
      <formula>ISEVEN(ROW())</formula>
    </cfRule>
  </conditionalFormatting>
  <conditionalFormatting sqref="B153 D153:F153">
    <cfRule type="expression" dxfId="8164" priority="6803">
      <formula>ISEVEN(ROW())</formula>
    </cfRule>
  </conditionalFormatting>
  <conditionalFormatting sqref="B152 D152:F152">
    <cfRule type="expression" dxfId="8163" priority="6804">
      <formula>ISEVEN(ROW())</formula>
    </cfRule>
  </conditionalFormatting>
  <conditionalFormatting sqref="F151">
    <cfRule type="expression" dxfId="8162" priority="6805">
      <formula>ISEVEN(ROW())</formula>
    </cfRule>
  </conditionalFormatting>
  <conditionalFormatting sqref="B151">
    <cfRule type="expression" dxfId="8161" priority="6806">
      <formula>ISEVEN(ROW())</formula>
    </cfRule>
  </conditionalFormatting>
  <conditionalFormatting sqref="B150 F150">
    <cfRule type="expression" dxfId="8160" priority="6807">
      <formula>ISEVEN(ROW())</formula>
    </cfRule>
  </conditionalFormatting>
  <conditionalFormatting sqref="B154 D154:F154">
    <cfRule type="expression" dxfId="8159" priority="6808">
      <formula>ISEVEN(ROW())</formula>
    </cfRule>
  </conditionalFormatting>
  <conditionalFormatting sqref="F153">
    <cfRule type="expression" dxfId="8158" priority="6809">
      <formula>ISEVEN(ROW())</formula>
    </cfRule>
  </conditionalFormatting>
  <conditionalFormatting sqref="B153 D153:E153">
    <cfRule type="expression" dxfId="8157" priority="6810">
      <formula>ISEVEN(ROW())</formula>
    </cfRule>
  </conditionalFormatting>
  <conditionalFormatting sqref="B152 D152:F152">
    <cfRule type="expression" dxfId="8156" priority="6811">
      <formula>ISEVEN(ROW())</formula>
    </cfRule>
  </conditionalFormatting>
  <conditionalFormatting sqref="B151 F151">
    <cfRule type="expression" dxfId="8155" priority="6812">
      <formula>ISEVEN(ROW())</formula>
    </cfRule>
  </conditionalFormatting>
  <conditionalFormatting sqref="F150">
    <cfRule type="expression" dxfId="8154" priority="6813">
      <formula>ISEVEN(ROW())</formula>
    </cfRule>
  </conditionalFormatting>
  <conditionalFormatting sqref="B150">
    <cfRule type="expression" dxfId="8153" priority="6814">
      <formula>ISEVEN(ROW())</formula>
    </cfRule>
  </conditionalFormatting>
  <conditionalFormatting sqref="B155 D155:F155">
    <cfRule type="expression" dxfId="8152" priority="6815">
      <formula>ISEVEN(ROW())</formula>
    </cfRule>
  </conditionalFormatting>
  <conditionalFormatting sqref="B158 D158 F158">
    <cfRule type="expression" dxfId="8151" priority="6816">
      <formula>ISEVEN(ROW())</formula>
    </cfRule>
  </conditionalFormatting>
  <conditionalFormatting sqref="F157">
    <cfRule type="expression" dxfId="8150" priority="6817">
      <formula>ISEVEN(ROW())</formula>
    </cfRule>
  </conditionalFormatting>
  <conditionalFormatting sqref="B157 D157:E157">
    <cfRule type="expression" dxfId="8149" priority="6818">
      <formula>ISEVEN(ROW())</formula>
    </cfRule>
  </conditionalFormatting>
  <conditionalFormatting sqref="B156 D156:F156">
    <cfRule type="expression" dxfId="8148" priority="6819">
      <formula>ISEVEN(ROW())</formula>
    </cfRule>
  </conditionalFormatting>
  <conditionalFormatting sqref="F160">
    <cfRule type="expression" dxfId="8147" priority="6820">
      <formula>ISEVEN(ROW())</formula>
    </cfRule>
  </conditionalFormatting>
  <conditionalFormatting sqref="B160 D160">
    <cfRule type="expression" dxfId="8146" priority="6821">
      <formula>ISEVEN(ROW())</formula>
    </cfRule>
  </conditionalFormatting>
  <conditionalFormatting sqref="B159 F159 D159">
    <cfRule type="expression" dxfId="8145" priority="6822">
      <formula>ISEVEN(ROW())</formula>
    </cfRule>
  </conditionalFormatting>
  <conditionalFormatting sqref="B157 D157:F157">
    <cfRule type="expression" dxfId="8144" priority="6823">
      <formula>ISEVEN(ROW())</formula>
    </cfRule>
  </conditionalFormatting>
  <conditionalFormatting sqref="F156">
    <cfRule type="expression" dxfId="8143" priority="6824">
      <formula>ISEVEN(ROW())</formula>
    </cfRule>
  </conditionalFormatting>
  <conditionalFormatting sqref="B156 D156:E156">
    <cfRule type="expression" dxfId="8142" priority="6825">
      <formula>ISEVEN(ROW())</formula>
    </cfRule>
  </conditionalFormatting>
  <conditionalFormatting sqref="B155 D155:F155">
    <cfRule type="expression" dxfId="8141" priority="6826">
      <formula>ISEVEN(ROW())</formula>
    </cfRule>
  </conditionalFormatting>
  <conditionalFormatting sqref="B160 D160 F160">
    <cfRule type="expression" dxfId="8140" priority="6827">
      <formula>ISEVEN(ROW())</formula>
    </cfRule>
  </conditionalFormatting>
  <conditionalFormatting sqref="F159">
    <cfRule type="expression" dxfId="8139" priority="6828">
      <formula>ISEVEN(ROW())</formula>
    </cfRule>
  </conditionalFormatting>
  <conditionalFormatting sqref="B159 D159">
    <cfRule type="expression" dxfId="8138" priority="6829">
      <formula>ISEVEN(ROW())</formula>
    </cfRule>
  </conditionalFormatting>
  <conditionalFormatting sqref="B158 F158 D158">
    <cfRule type="expression" dxfId="8137" priority="6830">
      <formula>ISEVEN(ROW())</formula>
    </cfRule>
  </conditionalFormatting>
  <conditionalFormatting sqref="E160">
    <cfRule type="expression" dxfId="8136" priority="6831">
      <formula>ISEVEN(ROW())</formula>
    </cfRule>
  </conditionalFormatting>
  <conditionalFormatting sqref="E159">
    <cfRule type="expression" dxfId="8135" priority="6832">
      <formula>ISEVEN(ROW())</formula>
    </cfRule>
  </conditionalFormatting>
  <conditionalFormatting sqref="E158">
    <cfRule type="expression" dxfId="8134" priority="6833">
      <formula>ISEVEN(ROW())</formula>
    </cfRule>
  </conditionalFormatting>
  <conditionalFormatting sqref="E159">
    <cfRule type="expression" dxfId="8133" priority="6834">
      <formula>ISEVEN(ROW())</formula>
    </cfRule>
  </conditionalFormatting>
  <conditionalFormatting sqref="E158">
    <cfRule type="expression" dxfId="8132" priority="6835">
      <formula>ISEVEN(ROW())</formula>
    </cfRule>
  </conditionalFormatting>
  <conditionalFormatting sqref="E160">
    <cfRule type="expression" dxfId="8131" priority="6836">
      <formula>ISEVEN(ROW())</formula>
    </cfRule>
  </conditionalFormatting>
  <conditionalFormatting sqref="E160">
    <cfRule type="expression" dxfId="8130" priority="6837">
      <formula>ISEVEN(ROW())</formula>
    </cfRule>
  </conditionalFormatting>
  <conditionalFormatting sqref="E160">
    <cfRule type="expression" dxfId="8129" priority="6838">
      <formula>ISEVEN(ROW())</formula>
    </cfRule>
  </conditionalFormatting>
  <conditionalFormatting sqref="E158">
    <cfRule type="expression" dxfId="8128" priority="6839">
      <formula>ISEVEN(ROW())</formula>
    </cfRule>
  </conditionalFormatting>
  <conditionalFormatting sqref="E160">
    <cfRule type="expression" dxfId="8127" priority="6840">
      <formula>ISEVEN(ROW())</formula>
    </cfRule>
  </conditionalFormatting>
  <conditionalFormatting sqref="E159">
    <cfRule type="expression" dxfId="8126" priority="6841">
      <formula>ISEVEN(ROW())</formula>
    </cfRule>
  </conditionalFormatting>
  <conditionalFormatting sqref="E160">
    <cfRule type="expression" dxfId="8125" priority="6842">
      <formula>ISEVEN(ROW())</formula>
    </cfRule>
  </conditionalFormatting>
  <conditionalFormatting sqref="E159">
    <cfRule type="expression" dxfId="8124" priority="6843">
      <formula>ISEVEN(ROW())</formula>
    </cfRule>
  </conditionalFormatting>
  <conditionalFormatting sqref="E158">
    <cfRule type="expression" dxfId="8123" priority="6844">
      <formula>ISEVEN(ROW())</formula>
    </cfRule>
  </conditionalFormatting>
  <conditionalFormatting sqref="E159">
    <cfRule type="expression" dxfId="8122" priority="6845">
      <formula>ISEVEN(ROW())</formula>
    </cfRule>
  </conditionalFormatting>
  <conditionalFormatting sqref="E158">
    <cfRule type="expression" dxfId="8121" priority="6846">
      <formula>ISEVEN(ROW())</formula>
    </cfRule>
  </conditionalFormatting>
  <conditionalFormatting sqref="E160">
    <cfRule type="expression" dxfId="8120" priority="6847">
      <formula>ISEVEN(ROW())</formula>
    </cfRule>
  </conditionalFormatting>
  <conditionalFormatting sqref="E158">
    <cfRule type="expression" dxfId="8119" priority="6848">
      <formula>ISEVEN(ROW())</formula>
    </cfRule>
  </conditionalFormatting>
  <conditionalFormatting sqref="E160">
    <cfRule type="expression" dxfId="8118" priority="6849">
      <formula>ISEVEN(ROW())</formula>
    </cfRule>
  </conditionalFormatting>
  <conditionalFormatting sqref="E159">
    <cfRule type="expression" dxfId="8117" priority="6850">
      <formula>ISEVEN(ROW())</formula>
    </cfRule>
  </conditionalFormatting>
  <conditionalFormatting sqref="E159">
    <cfRule type="expression" dxfId="8116" priority="6851">
      <formula>ISEVEN(ROW())</formula>
    </cfRule>
  </conditionalFormatting>
  <conditionalFormatting sqref="E160">
    <cfRule type="expression" dxfId="8115" priority="6852">
      <formula>ISEVEN(ROW())</formula>
    </cfRule>
  </conditionalFormatting>
  <conditionalFormatting sqref="E160">
    <cfRule type="expression" dxfId="8114" priority="6853">
      <formula>ISEVEN(ROW())</formula>
    </cfRule>
  </conditionalFormatting>
  <conditionalFormatting sqref="E159">
    <cfRule type="expression" dxfId="8113" priority="6854">
      <formula>ISEVEN(ROW())</formula>
    </cfRule>
  </conditionalFormatting>
  <conditionalFormatting sqref="E160">
    <cfRule type="expression" dxfId="8112" priority="6855">
      <formula>ISEVEN(ROW())</formula>
    </cfRule>
  </conditionalFormatting>
  <conditionalFormatting sqref="E159">
    <cfRule type="expression" dxfId="8111" priority="6856">
      <formula>ISEVEN(ROW())</formula>
    </cfRule>
  </conditionalFormatting>
  <conditionalFormatting sqref="E158">
    <cfRule type="expression" dxfId="8110" priority="6857">
      <formula>ISEVEN(ROW())</formula>
    </cfRule>
  </conditionalFormatting>
  <conditionalFormatting sqref="E159">
    <cfRule type="expression" dxfId="8109" priority="6858">
      <formula>ISEVEN(ROW())</formula>
    </cfRule>
  </conditionalFormatting>
  <conditionalFormatting sqref="E158">
    <cfRule type="expression" dxfId="8108" priority="6859">
      <formula>ISEVEN(ROW())</formula>
    </cfRule>
  </conditionalFormatting>
  <conditionalFormatting sqref="E160">
    <cfRule type="expression" dxfId="8107" priority="6860">
      <formula>ISEVEN(ROW())</formula>
    </cfRule>
  </conditionalFormatting>
  <conditionalFormatting sqref="E160">
    <cfRule type="expression" dxfId="8106" priority="6861">
      <formula>ISEVEN(ROW())</formula>
    </cfRule>
  </conditionalFormatting>
  <conditionalFormatting sqref="E160">
    <cfRule type="expression" dxfId="8105" priority="6862">
      <formula>ISEVEN(ROW())</formula>
    </cfRule>
  </conditionalFormatting>
  <conditionalFormatting sqref="E158">
    <cfRule type="expression" dxfId="8104" priority="6863">
      <formula>ISEVEN(ROW())</formula>
    </cfRule>
  </conditionalFormatting>
  <conditionalFormatting sqref="E160">
    <cfRule type="expression" dxfId="8103" priority="6864">
      <formula>ISEVEN(ROW())</formula>
    </cfRule>
  </conditionalFormatting>
  <conditionalFormatting sqref="E159">
    <cfRule type="expression" dxfId="8102" priority="6865">
      <formula>ISEVEN(ROW())</formula>
    </cfRule>
  </conditionalFormatting>
  <conditionalFormatting sqref="E160">
    <cfRule type="expression" dxfId="8101" priority="6866">
      <formula>ISEVEN(ROW())</formula>
    </cfRule>
  </conditionalFormatting>
  <conditionalFormatting sqref="E159">
    <cfRule type="expression" dxfId="8100" priority="6867">
      <formula>ISEVEN(ROW())</formula>
    </cfRule>
  </conditionalFormatting>
  <conditionalFormatting sqref="E158">
    <cfRule type="expression" dxfId="8099" priority="6868">
      <formula>ISEVEN(ROW())</formula>
    </cfRule>
  </conditionalFormatting>
  <conditionalFormatting sqref="E158">
    <cfRule type="expression" dxfId="8098" priority="6869">
      <formula>ISEVEN(ROW())</formula>
    </cfRule>
  </conditionalFormatting>
  <conditionalFormatting sqref="E160">
    <cfRule type="expression" dxfId="8097" priority="6870">
      <formula>ISEVEN(ROW())</formula>
    </cfRule>
  </conditionalFormatting>
  <conditionalFormatting sqref="E159">
    <cfRule type="expression" dxfId="8096" priority="6871">
      <formula>ISEVEN(ROW())</formula>
    </cfRule>
  </conditionalFormatting>
  <conditionalFormatting sqref="E160">
    <cfRule type="expression" dxfId="8095" priority="6872">
      <formula>ISEVEN(ROW())</formula>
    </cfRule>
  </conditionalFormatting>
  <conditionalFormatting sqref="E159">
    <cfRule type="expression" dxfId="8094" priority="6873">
      <formula>ISEVEN(ROW())</formula>
    </cfRule>
  </conditionalFormatting>
  <conditionalFormatting sqref="E158">
    <cfRule type="expression" dxfId="8093" priority="6874">
      <formula>ISEVEN(ROW())</formula>
    </cfRule>
  </conditionalFormatting>
  <conditionalFormatting sqref="E159">
    <cfRule type="expression" dxfId="8092" priority="6875">
      <formula>ISEVEN(ROW())</formula>
    </cfRule>
  </conditionalFormatting>
  <conditionalFormatting sqref="E158">
    <cfRule type="expression" dxfId="8091" priority="6876">
      <formula>ISEVEN(ROW())</formula>
    </cfRule>
  </conditionalFormatting>
  <conditionalFormatting sqref="E160">
    <cfRule type="expression" dxfId="8090" priority="6877">
      <formula>ISEVEN(ROW())</formula>
    </cfRule>
  </conditionalFormatting>
  <conditionalFormatting sqref="E158">
    <cfRule type="expression" dxfId="8089" priority="6878">
      <formula>ISEVEN(ROW())</formula>
    </cfRule>
  </conditionalFormatting>
  <conditionalFormatting sqref="E160">
    <cfRule type="expression" dxfId="8088" priority="6879">
      <formula>ISEVEN(ROW())</formula>
    </cfRule>
  </conditionalFormatting>
  <conditionalFormatting sqref="E159">
    <cfRule type="expression" dxfId="8087" priority="6880">
      <formula>ISEVEN(ROW())</formula>
    </cfRule>
  </conditionalFormatting>
  <conditionalFormatting sqref="E159">
    <cfRule type="expression" dxfId="8086" priority="6881">
      <formula>ISEVEN(ROW())</formula>
    </cfRule>
  </conditionalFormatting>
  <conditionalFormatting sqref="E158">
    <cfRule type="expression" dxfId="8085" priority="6882">
      <formula>ISEVEN(ROW())</formula>
    </cfRule>
  </conditionalFormatting>
  <conditionalFormatting sqref="E160">
    <cfRule type="expression" dxfId="8084" priority="6883">
      <formula>ISEVEN(ROW())</formula>
    </cfRule>
  </conditionalFormatting>
  <conditionalFormatting sqref="E158">
    <cfRule type="expression" dxfId="8083" priority="6884">
      <formula>ISEVEN(ROW())</formula>
    </cfRule>
  </conditionalFormatting>
  <conditionalFormatting sqref="E160">
    <cfRule type="expression" dxfId="8082" priority="6885">
      <formula>ISEVEN(ROW())</formula>
    </cfRule>
  </conditionalFormatting>
  <conditionalFormatting sqref="E159">
    <cfRule type="expression" dxfId="8081" priority="6886">
      <formula>ISEVEN(ROW())</formula>
    </cfRule>
  </conditionalFormatting>
  <conditionalFormatting sqref="E160">
    <cfRule type="expression" dxfId="8080" priority="6887">
      <formula>ISEVEN(ROW())</formula>
    </cfRule>
  </conditionalFormatting>
  <conditionalFormatting sqref="E159">
    <cfRule type="expression" dxfId="8079" priority="6888">
      <formula>ISEVEN(ROW())</formula>
    </cfRule>
  </conditionalFormatting>
  <conditionalFormatting sqref="E158">
    <cfRule type="expression" dxfId="8078" priority="6889">
      <formula>ISEVEN(ROW())</formula>
    </cfRule>
  </conditionalFormatting>
  <conditionalFormatting sqref="E159">
    <cfRule type="expression" dxfId="8077" priority="6890">
      <formula>ISEVEN(ROW())</formula>
    </cfRule>
  </conditionalFormatting>
  <conditionalFormatting sqref="E158">
    <cfRule type="expression" dxfId="8076" priority="6891">
      <formula>ISEVEN(ROW())</formula>
    </cfRule>
  </conditionalFormatting>
  <conditionalFormatting sqref="E160">
    <cfRule type="expression" dxfId="8075" priority="6892">
      <formula>ISEVEN(ROW())</formula>
    </cfRule>
  </conditionalFormatting>
  <conditionalFormatting sqref="E160">
    <cfRule type="expression" dxfId="8074" priority="6893">
      <formula>ISEVEN(ROW())</formula>
    </cfRule>
  </conditionalFormatting>
  <conditionalFormatting sqref="E159">
    <cfRule type="expression" dxfId="8073" priority="6894">
      <formula>ISEVEN(ROW())</formula>
    </cfRule>
  </conditionalFormatting>
  <conditionalFormatting sqref="E158">
    <cfRule type="expression" dxfId="8072" priority="6895">
      <formula>ISEVEN(ROW())</formula>
    </cfRule>
  </conditionalFormatting>
  <conditionalFormatting sqref="E159">
    <cfRule type="expression" dxfId="8071" priority="6896">
      <formula>ISEVEN(ROW())</formula>
    </cfRule>
  </conditionalFormatting>
  <conditionalFormatting sqref="E158">
    <cfRule type="expression" dxfId="8070" priority="6897">
      <formula>ISEVEN(ROW())</formula>
    </cfRule>
  </conditionalFormatting>
  <conditionalFormatting sqref="E160">
    <cfRule type="expression" dxfId="8069" priority="6898">
      <formula>ISEVEN(ROW())</formula>
    </cfRule>
  </conditionalFormatting>
  <conditionalFormatting sqref="E158">
    <cfRule type="expression" dxfId="8068" priority="6899">
      <formula>ISEVEN(ROW())</formula>
    </cfRule>
  </conditionalFormatting>
  <conditionalFormatting sqref="E160">
    <cfRule type="expression" dxfId="8067" priority="6900">
      <formula>ISEVEN(ROW())</formula>
    </cfRule>
  </conditionalFormatting>
  <conditionalFormatting sqref="E159">
    <cfRule type="expression" dxfId="8066" priority="6901">
      <formula>ISEVEN(ROW())</formula>
    </cfRule>
  </conditionalFormatting>
  <conditionalFormatting sqref="E160">
    <cfRule type="expression" dxfId="8065" priority="6902">
      <formula>ISEVEN(ROW())</formula>
    </cfRule>
  </conditionalFormatting>
  <conditionalFormatting sqref="E159">
    <cfRule type="expression" dxfId="8064" priority="6903">
      <formula>ISEVEN(ROW())</formula>
    </cfRule>
  </conditionalFormatting>
  <conditionalFormatting sqref="E158">
    <cfRule type="expression" dxfId="8063" priority="6904">
      <formula>ISEVEN(ROW())</formula>
    </cfRule>
  </conditionalFormatting>
  <conditionalFormatting sqref="E158">
    <cfRule type="expression" dxfId="8062" priority="6905">
      <formula>ISEVEN(ROW())</formula>
    </cfRule>
  </conditionalFormatting>
  <conditionalFormatting sqref="E160">
    <cfRule type="expression" dxfId="8061" priority="6906">
      <formula>ISEVEN(ROW())</formula>
    </cfRule>
  </conditionalFormatting>
  <conditionalFormatting sqref="E159">
    <cfRule type="expression" dxfId="8060" priority="6907">
      <formula>ISEVEN(ROW())</formula>
    </cfRule>
  </conditionalFormatting>
  <conditionalFormatting sqref="E160">
    <cfRule type="expression" dxfId="8059" priority="6908">
      <formula>ISEVEN(ROW())</formula>
    </cfRule>
  </conditionalFormatting>
  <conditionalFormatting sqref="E159">
    <cfRule type="expression" dxfId="8058" priority="6909">
      <formula>ISEVEN(ROW())</formula>
    </cfRule>
  </conditionalFormatting>
  <conditionalFormatting sqref="E158">
    <cfRule type="expression" dxfId="8057" priority="6910">
      <formula>ISEVEN(ROW())</formula>
    </cfRule>
  </conditionalFormatting>
  <conditionalFormatting sqref="G150">
    <cfRule type="expression" dxfId="8056" priority="6911">
      <formula>ISEVEN(ROW())</formula>
    </cfRule>
  </conditionalFormatting>
  <conditionalFormatting sqref="G150">
    <cfRule type="expression" dxfId="8055" priority="6912">
      <formula>ISEVEN(ROW())</formula>
    </cfRule>
  </conditionalFormatting>
  <conditionalFormatting sqref="G149">
    <cfRule type="expression" dxfId="8054" priority="6913">
      <formula>ISEVEN(ROW())</formula>
    </cfRule>
  </conditionalFormatting>
  <conditionalFormatting sqref="G151">
    <cfRule type="expression" dxfId="8053" priority="6914">
      <formula>ISEVEN(ROW())</formula>
    </cfRule>
  </conditionalFormatting>
  <conditionalFormatting sqref="G149">
    <cfRule type="expression" dxfId="8052" priority="6915">
      <formula>ISEVEN(ROW())</formula>
    </cfRule>
  </conditionalFormatting>
  <conditionalFormatting sqref="G149">
    <cfRule type="expression" dxfId="8051" priority="6916">
      <formula>ISEVEN(ROW())</formula>
    </cfRule>
  </conditionalFormatting>
  <conditionalFormatting sqref="G150">
    <cfRule type="expression" dxfId="8050" priority="6917">
      <formula>ISEVEN(ROW())</formula>
    </cfRule>
  </conditionalFormatting>
  <conditionalFormatting sqref="G151">
    <cfRule type="expression" dxfId="8049" priority="6918">
      <formula>ISEVEN(ROW())</formula>
    </cfRule>
  </conditionalFormatting>
  <conditionalFormatting sqref="G149">
    <cfRule type="expression" dxfId="8048" priority="6919">
      <formula>ISEVEN(ROW())</formula>
    </cfRule>
  </conditionalFormatting>
  <conditionalFormatting sqref="G151">
    <cfRule type="expression" dxfId="8047" priority="6920">
      <formula>ISEVEN(ROW())</formula>
    </cfRule>
  </conditionalFormatting>
  <conditionalFormatting sqref="G151">
    <cfRule type="expression" dxfId="8046" priority="6921">
      <formula>ISEVEN(ROW())</formula>
    </cfRule>
  </conditionalFormatting>
  <conditionalFormatting sqref="G150">
    <cfRule type="expression" dxfId="8045" priority="6922">
      <formula>ISEVEN(ROW())</formula>
    </cfRule>
  </conditionalFormatting>
  <conditionalFormatting sqref="G150">
    <cfRule type="expression" dxfId="8044" priority="6923">
      <formula>ISEVEN(ROW())</formula>
    </cfRule>
  </conditionalFormatting>
  <conditionalFormatting sqref="G150">
    <cfRule type="expression" dxfId="8043" priority="6924">
      <formula>ISEVEN(ROW())</formula>
    </cfRule>
  </conditionalFormatting>
  <conditionalFormatting sqref="G149">
    <cfRule type="expression" dxfId="8042" priority="6925">
      <formula>ISEVEN(ROW())</formula>
    </cfRule>
  </conditionalFormatting>
  <conditionalFormatting sqref="G151">
    <cfRule type="expression" dxfId="8041" priority="6926">
      <formula>ISEVEN(ROW())</formula>
    </cfRule>
  </conditionalFormatting>
  <conditionalFormatting sqref="G149">
    <cfRule type="expression" dxfId="8040" priority="6927">
      <formula>ISEVEN(ROW())</formula>
    </cfRule>
  </conditionalFormatting>
  <conditionalFormatting sqref="G149">
    <cfRule type="expression" dxfId="8039" priority="6928">
      <formula>ISEVEN(ROW())</formula>
    </cfRule>
  </conditionalFormatting>
  <conditionalFormatting sqref="G150">
    <cfRule type="expression" dxfId="8038" priority="6929">
      <formula>ISEVEN(ROW())</formula>
    </cfRule>
  </conditionalFormatting>
  <conditionalFormatting sqref="G151">
    <cfRule type="expression" dxfId="8037" priority="6930">
      <formula>ISEVEN(ROW())</formula>
    </cfRule>
  </conditionalFormatting>
  <conditionalFormatting sqref="G149">
    <cfRule type="expression" dxfId="8036" priority="6931">
      <formula>ISEVEN(ROW())</formula>
    </cfRule>
  </conditionalFormatting>
  <conditionalFormatting sqref="G151">
    <cfRule type="expression" dxfId="8035" priority="6932">
      <formula>ISEVEN(ROW())</formula>
    </cfRule>
  </conditionalFormatting>
  <conditionalFormatting sqref="G151">
    <cfRule type="expression" dxfId="8034" priority="6933">
      <formula>ISEVEN(ROW())</formula>
    </cfRule>
  </conditionalFormatting>
  <conditionalFormatting sqref="G150">
    <cfRule type="expression" dxfId="8033" priority="6934">
      <formula>ISEVEN(ROW())</formula>
    </cfRule>
  </conditionalFormatting>
  <conditionalFormatting sqref="G150">
    <cfRule type="expression" dxfId="8032" priority="6935">
      <formula>ISEVEN(ROW())</formula>
    </cfRule>
  </conditionalFormatting>
  <conditionalFormatting sqref="G150">
    <cfRule type="expression" dxfId="8031" priority="6936">
      <formula>ISEVEN(ROW())</formula>
    </cfRule>
  </conditionalFormatting>
  <conditionalFormatting sqref="G149">
    <cfRule type="expression" dxfId="8030" priority="6937">
      <formula>ISEVEN(ROW())</formula>
    </cfRule>
  </conditionalFormatting>
  <conditionalFormatting sqref="G151">
    <cfRule type="expression" dxfId="8029" priority="6938">
      <formula>ISEVEN(ROW())</formula>
    </cfRule>
  </conditionalFormatting>
  <conditionalFormatting sqref="G149">
    <cfRule type="expression" dxfId="8028" priority="6939">
      <formula>ISEVEN(ROW())</formula>
    </cfRule>
  </conditionalFormatting>
  <conditionalFormatting sqref="G149">
    <cfRule type="expression" dxfId="8027" priority="6940">
      <formula>ISEVEN(ROW())</formula>
    </cfRule>
  </conditionalFormatting>
  <conditionalFormatting sqref="G150">
    <cfRule type="expression" dxfId="8026" priority="6941">
      <formula>ISEVEN(ROW())</formula>
    </cfRule>
  </conditionalFormatting>
  <conditionalFormatting sqref="G151">
    <cfRule type="expression" dxfId="8025" priority="6942">
      <formula>ISEVEN(ROW())</formula>
    </cfRule>
  </conditionalFormatting>
  <conditionalFormatting sqref="G150">
    <cfRule type="expression" dxfId="8024" priority="6943">
      <formula>ISEVEN(ROW())</formula>
    </cfRule>
  </conditionalFormatting>
  <conditionalFormatting sqref="G150">
    <cfRule type="expression" dxfId="8023" priority="6944">
      <formula>ISEVEN(ROW())</formula>
    </cfRule>
  </conditionalFormatting>
  <conditionalFormatting sqref="G149">
    <cfRule type="expression" dxfId="8022" priority="6945">
      <formula>ISEVEN(ROW())</formula>
    </cfRule>
  </conditionalFormatting>
  <conditionalFormatting sqref="G151">
    <cfRule type="expression" dxfId="8021" priority="6946">
      <formula>ISEVEN(ROW())</formula>
    </cfRule>
  </conditionalFormatting>
  <conditionalFormatting sqref="G149">
    <cfRule type="expression" dxfId="8020" priority="6947">
      <formula>ISEVEN(ROW())</formula>
    </cfRule>
  </conditionalFormatting>
  <conditionalFormatting sqref="G149">
    <cfRule type="expression" dxfId="8019" priority="6948">
      <formula>ISEVEN(ROW())</formula>
    </cfRule>
  </conditionalFormatting>
  <conditionalFormatting sqref="G150">
    <cfRule type="expression" dxfId="8018" priority="6949">
      <formula>ISEVEN(ROW())</formula>
    </cfRule>
  </conditionalFormatting>
  <conditionalFormatting sqref="G151">
    <cfRule type="expression" dxfId="8017" priority="6950">
      <formula>ISEVEN(ROW())</formula>
    </cfRule>
  </conditionalFormatting>
  <conditionalFormatting sqref="G149">
    <cfRule type="expression" dxfId="8016" priority="6951">
      <formula>ISEVEN(ROW())</formula>
    </cfRule>
  </conditionalFormatting>
  <conditionalFormatting sqref="G151">
    <cfRule type="expression" dxfId="8015" priority="6952">
      <formula>ISEVEN(ROW())</formula>
    </cfRule>
  </conditionalFormatting>
  <conditionalFormatting sqref="G151">
    <cfRule type="expression" dxfId="8014" priority="6953">
      <formula>ISEVEN(ROW())</formula>
    </cfRule>
  </conditionalFormatting>
  <conditionalFormatting sqref="G150">
    <cfRule type="expression" dxfId="8013" priority="6954">
      <formula>ISEVEN(ROW())</formula>
    </cfRule>
  </conditionalFormatting>
  <conditionalFormatting sqref="G150">
    <cfRule type="expression" dxfId="8012" priority="6955">
      <formula>ISEVEN(ROW())</formula>
    </cfRule>
  </conditionalFormatting>
  <conditionalFormatting sqref="G150">
    <cfRule type="expression" dxfId="8011" priority="6956">
      <formula>ISEVEN(ROW())</formula>
    </cfRule>
  </conditionalFormatting>
  <conditionalFormatting sqref="G149">
    <cfRule type="expression" dxfId="8010" priority="6957">
      <formula>ISEVEN(ROW())</formula>
    </cfRule>
  </conditionalFormatting>
  <conditionalFormatting sqref="G151">
    <cfRule type="expression" dxfId="8009" priority="6958">
      <formula>ISEVEN(ROW())</formula>
    </cfRule>
  </conditionalFormatting>
  <conditionalFormatting sqref="G149">
    <cfRule type="expression" dxfId="8008" priority="6959">
      <formula>ISEVEN(ROW())</formula>
    </cfRule>
  </conditionalFormatting>
  <conditionalFormatting sqref="G149">
    <cfRule type="expression" dxfId="8007" priority="6960">
      <formula>ISEVEN(ROW())</formula>
    </cfRule>
  </conditionalFormatting>
  <conditionalFormatting sqref="G150">
    <cfRule type="expression" dxfId="8006" priority="6961">
      <formula>ISEVEN(ROW())</formula>
    </cfRule>
  </conditionalFormatting>
  <conditionalFormatting sqref="G151">
    <cfRule type="expression" dxfId="8005" priority="6962">
      <formula>ISEVEN(ROW())</formula>
    </cfRule>
  </conditionalFormatting>
  <conditionalFormatting sqref="G149">
    <cfRule type="expression" dxfId="8004" priority="6963">
      <formula>ISEVEN(ROW())</formula>
    </cfRule>
  </conditionalFormatting>
  <conditionalFormatting sqref="G151">
    <cfRule type="expression" dxfId="8003" priority="6964">
      <formula>ISEVEN(ROW())</formula>
    </cfRule>
  </conditionalFormatting>
  <conditionalFormatting sqref="G151">
    <cfRule type="expression" dxfId="8002" priority="6965">
      <formula>ISEVEN(ROW())</formula>
    </cfRule>
  </conditionalFormatting>
  <conditionalFormatting sqref="G150">
    <cfRule type="expression" dxfId="8001" priority="6966">
      <formula>ISEVEN(ROW())</formula>
    </cfRule>
  </conditionalFormatting>
  <conditionalFormatting sqref="G150">
    <cfRule type="expression" dxfId="8000" priority="6967">
      <formula>ISEVEN(ROW())</formula>
    </cfRule>
  </conditionalFormatting>
  <conditionalFormatting sqref="G150">
    <cfRule type="expression" dxfId="7999" priority="6968">
      <formula>ISEVEN(ROW())</formula>
    </cfRule>
  </conditionalFormatting>
  <conditionalFormatting sqref="G149">
    <cfRule type="expression" dxfId="7998" priority="6969">
      <formula>ISEVEN(ROW())</formula>
    </cfRule>
  </conditionalFormatting>
  <conditionalFormatting sqref="G151">
    <cfRule type="expression" dxfId="7997" priority="6970">
      <formula>ISEVEN(ROW())</formula>
    </cfRule>
  </conditionalFormatting>
  <conditionalFormatting sqref="G149">
    <cfRule type="expression" dxfId="7996" priority="6971">
      <formula>ISEVEN(ROW())</formula>
    </cfRule>
  </conditionalFormatting>
  <conditionalFormatting sqref="G149">
    <cfRule type="expression" dxfId="7995" priority="6972">
      <formula>ISEVEN(ROW())</formula>
    </cfRule>
  </conditionalFormatting>
  <conditionalFormatting sqref="G150">
    <cfRule type="expression" dxfId="7994" priority="6973">
      <formula>ISEVEN(ROW())</formula>
    </cfRule>
  </conditionalFormatting>
  <conditionalFormatting sqref="G151">
    <cfRule type="expression" dxfId="7993" priority="6974">
      <formula>ISEVEN(ROW())</formula>
    </cfRule>
  </conditionalFormatting>
  <conditionalFormatting sqref="G150">
    <cfRule type="expression" dxfId="7992" priority="6975">
      <formula>ISEVEN(ROW())</formula>
    </cfRule>
  </conditionalFormatting>
  <conditionalFormatting sqref="G150">
    <cfRule type="expression" dxfId="7991" priority="6976">
      <formula>ISEVEN(ROW())</formula>
    </cfRule>
  </conditionalFormatting>
  <conditionalFormatting sqref="G149">
    <cfRule type="expression" dxfId="7990" priority="6977">
      <formula>ISEVEN(ROW())</formula>
    </cfRule>
  </conditionalFormatting>
  <conditionalFormatting sqref="G151">
    <cfRule type="expression" dxfId="7989" priority="6978">
      <formula>ISEVEN(ROW())</formula>
    </cfRule>
  </conditionalFormatting>
  <conditionalFormatting sqref="G149">
    <cfRule type="expression" dxfId="7988" priority="6979">
      <formula>ISEVEN(ROW())</formula>
    </cfRule>
  </conditionalFormatting>
  <conditionalFormatting sqref="G149">
    <cfRule type="expression" dxfId="7987" priority="6980">
      <formula>ISEVEN(ROW())</formula>
    </cfRule>
  </conditionalFormatting>
  <conditionalFormatting sqref="G149">
    <cfRule type="expression" dxfId="7986" priority="6981">
      <formula>ISEVEN(ROW())</formula>
    </cfRule>
  </conditionalFormatting>
  <conditionalFormatting sqref="G151">
    <cfRule type="expression" dxfId="7985" priority="6982">
      <formula>ISEVEN(ROW())</formula>
    </cfRule>
  </conditionalFormatting>
  <conditionalFormatting sqref="G151">
    <cfRule type="expression" dxfId="7984" priority="6983">
      <formula>ISEVEN(ROW())</formula>
    </cfRule>
  </conditionalFormatting>
  <conditionalFormatting sqref="G150">
    <cfRule type="expression" dxfId="7983" priority="6984">
      <formula>ISEVEN(ROW())</formula>
    </cfRule>
  </conditionalFormatting>
  <conditionalFormatting sqref="G149">
    <cfRule type="expression" dxfId="7982" priority="6985">
      <formula>ISEVEN(ROW())</formula>
    </cfRule>
  </conditionalFormatting>
  <conditionalFormatting sqref="G149">
    <cfRule type="expression" dxfId="7981" priority="6986">
      <formula>ISEVEN(ROW())</formula>
    </cfRule>
  </conditionalFormatting>
  <conditionalFormatting sqref="G150">
    <cfRule type="expression" dxfId="7980" priority="6987">
      <formula>ISEVEN(ROW())</formula>
    </cfRule>
  </conditionalFormatting>
  <conditionalFormatting sqref="G151">
    <cfRule type="expression" dxfId="7979" priority="6988">
      <formula>ISEVEN(ROW())</formula>
    </cfRule>
  </conditionalFormatting>
  <conditionalFormatting sqref="G151">
    <cfRule type="expression" dxfId="7978" priority="6989">
      <formula>ISEVEN(ROW())</formula>
    </cfRule>
  </conditionalFormatting>
  <conditionalFormatting sqref="G151">
    <cfRule type="expression" dxfId="7977" priority="6990">
      <formula>ISEVEN(ROW())</formula>
    </cfRule>
  </conditionalFormatting>
  <conditionalFormatting sqref="G150">
    <cfRule type="expression" dxfId="7976" priority="6991">
      <formula>ISEVEN(ROW())</formula>
    </cfRule>
  </conditionalFormatting>
  <conditionalFormatting sqref="G150">
    <cfRule type="expression" dxfId="7975" priority="6992">
      <formula>ISEVEN(ROW())</formula>
    </cfRule>
  </conditionalFormatting>
  <conditionalFormatting sqref="G149">
    <cfRule type="expression" dxfId="7974" priority="6993">
      <formula>ISEVEN(ROW())</formula>
    </cfRule>
  </conditionalFormatting>
  <conditionalFormatting sqref="G151">
    <cfRule type="expression" dxfId="7973" priority="6994">
      <formula>ISEVEN(ROW())</formula>
    </cfRule>
  </conditionalFormatting>
  <conditionalFormatting sqref="G153">
    <cfRule type="expression" dxfId="7972" priority="6995">
      <formula>ISEVEN(ROW())</formula>
    </cfRule>
  </conditionalFormatting>
  <conditionalFormatting sqref="G153">
    <cfRule type="expression" dxfId="7971" priority="6996">
      <formula>ISEVEN(ROW())</formula>
    </cfRule>
  </conditionalFormatting>
  <conditionalFormatting sqref="G152">
    <cfRule type="expression" dxfId="7970" priority="6997">
      <formula>ISEVEN(ROW())</formula>
    </cfRule>
  </conditionalFormatting>
  <conditionalFormatting sqref="G154">
    <cfRule type="expression" dxfId="7969" priority="6998">
      <formula>ISEVEN(ROW())</formula>
    </cfRule>
  </conditionalFormatting>
  <conditionalFormatting sqref="G152">
    <cfRule type="expression" dxfId="7968" priority="6999">
      <formula>ISEVEN(ROW())</formula>
    </cfRule>
  </conditionalFormatting>
  <conditionalFormatting sqref="G152">
    <cfRule type="expression" dxfId="7967" priority="7000">
      <formula>ISEVEN(ROW())</formula>
    </cfRule>
  </conditionalFormatting>
  <conditionalFormatting sqref="G153">
    <cfRule type="expression" dxfId="7966" priority="7001">
      <formula>ISEVEN(ROW())</formula>
    </cfRule>
  </conditionalFormatting>
  <conditionalFormatting sqref="G154">
    <cfRule type="expression" dxfId="7965" priority="7002">
      <formula>ISEVEN(ROW())</formula>
    </cfRule>
  </conditionalFormatting>
  <conditionalFormatting sqref="G152">
    <cfRule type="expression" dxfId="7964" priority="7003">
      <formula>ISEVEN(ROW())</formula>
    </cfRule>
  </conditionalFormatting>
  <conditionalFormatting sqref="G154">
    <cfRule type="expression" dxfId="7963" priority="7004">
      <formula>ISEVEN(ROW())</formula>
    </cfRule>
  </conditionalFormatting>
  <conditionalFormatting sqref="G154">
    <cfRule type="expression" dxfId="7962" priority="7005">
      <formula>ISEVEN(ROW())</formula>
    </cfRule>
  </conditionalFormatting>
  <conditionalFormatting sqref="G153">
    <cfRule type="expression" dxfId="7961" priority="7006">
      <formula>ISEVEN(ROW())</formula>
    </cfRule>
  </conditionalFormatting>
  <conditionalFormatting sqref="G153">
    <cfRule type="expression" dxfId="7960" priority="7007">
      <formula>ISEVEN(ROW())</formula>
    </cfRule>
  </conditionalFormatting>
  <conditionalFormatting sqref="G153">
    <cfRule type="expression" dxfId="7959" priority="7008">
      <formula>ISEVEN(ROW())</formula>
    </cfRule>
  </conditionalFormatting>
  <conditionalFormatting sqref="G152">
    <cfRule type="expression" dxfId="7958" priority="7009">
      <formula>ISEVEN(ROW())</formula>
    </cfRule>
  </conditionalFormatting>
  <conditionalFormatting sqref="G154">
    <cfRule type="expression" dxfId="7957" priority="7010">
      <formula>ISEVEN(ROW())</formula>
    </cfRule>
  </conditionalFormatting>
  <conditionalFormatting sqref="G152">
    <cfRule type="expression" dxfId="7956" priority="7011">
      <formula>ISEVEN(ROW())</formula>
    </cfRule>
  </conditionalFormatting>
  <conditionalFormatting sqref="G152">
    <cfRule type="expression" dxfId="7955" priority="7012">
      <formula>ISEVEN(ROW())</formula>
    </cfRule>
  </conditionalFormatting>
  <conditionalFormatting sqref="G153">
    <cfRule type="expression" dxfId="7954" priority="7013">
      <formula>ISEVEN(ROW())</formula>
    </cfRule>
  </conditionalFormatting>
  <conditionalFormatting sqref="G154">
    <cfRule type="expression" dxfId="7953" priority="7014">
      <formula>ISEVEN(ROW())</formula>
    </cfRule>
  </conditionalFormatting>
  <conditionalFormatting sqref="G152">
    <cfRule type="expression" dxfId="7952" priority="7015">
      <formula>ISEVEN(ROW())</formula>
    </cfRule>
  </conditionalFormatting>
  <conditionalFormatting sqref="G154">
    <cfRule type="expression" dxfId="7951" priority="7016">
      <formula>ISEVEN(ROW())</formula>
    </cfRule>
  </conditionalFormatting>
  <conditionalFormatting sqref="G154">
    <cfRule type="expression" dxfId="7950" priority="7017">
      <formula>ISEVEN(ROW())</formula>
    </cfRule>
  </conditionalFormatting>
  <conditionalFormatting sqref="G153">
    <cfRule type="expression" dxfId="7949" priority="7018">
      <formula>ISEVEN(ROW())</formula>
    </cfRule>
  </conditionalFormatting>
  <conditionalFormatting sqref="G153">
    <cfRule type="expression" dxfId="7948" priority="7019">
      <formula>ISEVEN(ROW())</formula>
    </cfRule>
  </conditionalFormatting>
  <conditionalFormatting sqref="G153">
    <cfRule type="expression" dxfId="7947" priority="7020">
      <formula>ISEVEN(ROW())</formula>
    </cfRule>
  </conditionalFormatting>
  <conditionalFormatting sqref="G152">
    <cfRule type="expression" dxfId="7946" priority="7021">
      <formula>ISEVEN(ROW())</formula>
    </cfRule>
  </conditionalFormatting>
  <conditionalFormatting sqref="G154">
    <cfRule type="expression" dxfId="7945" priority="7022">
      <formula>ISEVEN(ROW())</formula>
    </cfRule>
  </conditionalFormatting>
  <conditionalFormatting sqref="G152">
    <cfRule type="expression" dxfId="7944" priority="7023">
      <formula>ISEVEN(ROW())</formula>
    </cfRule>
  </conditionalFormatting>
  <conditionalFormatting sqref="G152">
    <cfRule type="expression" dxfId="7943" priority="7024">
      <formula>ISEVEN(ROW())</formula>
    </cfRule>
  </conditionalFormatting>
  <conditionalFormatting sqref="G153">
    <cfRule type="expression" dxfId="7942" priority="7025">
      <formula>ISEVEN(ROW())</formula>
    </cfRule>
  </conditionalFormatting>
  <conditionalFormatting sqref="G154">
    <cfRule type="expression" dxfId="7941" priority="7026">
      <formula>ISEVEN(ROW())</formula>
    </cfRule>
  </conditionalFormatting>
  <conditionalFormatting sqref="G153">
    <cfRule type="expression" dxfId="7940" priority="7027">
      <formula>ISEVEN(ROW())</formula>
    </cfRule>
  </conditionalFormatting>
  <conditionalFormatting sqref="G153">
    <cfRule type="expression" dxfId="7939" priority="7028">
      <formula>ISEVEN(ROW())</formula>
    </cfRule>
  </conditionalFormatting>
  <conditionalFormatting sqref="G152">
    <cfRule type="expression" dxfId="7938" priority="7029">
      <formula>ISEVEN(ROW())</formula>
    </cfRule>
  </conditionalFormatting>
  <conditionalFormatting sqref="G154">
    <cfRule type="expression" dxfId="7937" priority="7030">
      <formula>ISEVEN(ROW())</formula>
    </cfRule>
  </conditionalFormatting>
  <conditionalFormatting sqref="G152">
    <cfRule type="expression" dxfId="7936" priority="7031">
      <formula>ISEVEN(ROW())</formula>
    </cfRule>
  </conditionalFormatting>
  <conditionalFormatting sqref="G152">
    <cfRule type="expression" dxfId="7935" priority="7032">
      <formula>ISEVEN(ROW())</formula>
    </cfRule>
  </conditionalFormatting>
  <conditionalFormatting sqref="G153">
    <cfRule type="expression" dxfId="7934" priority="7033">
      <formula>ISEVEN(ROW())</formula>
    </cfRule>
  </conditionalFormatting>
  <conditionalFormatting sqref="G154">
    <cfRule type="expression" dxfId="7933" priority="7034">
      <formula>ISEVEN(ROW())</formula>
    </cfRule>
  </conditionalFormatting>
  <conditionalFormatting sqref="G152">
    <cfRule type="expression" dxfId="7932" priority="7035">
      <formula>ISEVEN(ROW())</formula>
    </cfRule>
  </conditionalFormatting>
  <conditionalFormatting sqref="G154">
    <cfRule type="expression" dxfId="7931" priority="7036">
      <formula>ISEVEN(ROW())</formula>
    </cfRule>
  </conditionalFormatting>
  <conditionalFormatting sqref="G154">
    <cfRule type="expression" dxfId="7930" priority="7037">
      <formula>ISEVEN(ROW())</formula>
    </cfRule>
  </conditionalFormatting>
  <conditionalFormatting sqref="G153">
    <cfRule type="expression" dxfId="7929" priority="7038">
      <formula>ISEVEN(ROW())</formula>
    </cfRule>
  </conditionalFormatting>
  <conditionalFormatting sqref="G153">
    <cfRule type="expression" dxfId="7928" priority="7039">
      <formula>ISEVEN(ROW())</formula>
    </cfRule>
  </conditionalFormatting>
  <conditionalFormatting sqref="G153">
    <cfRule type="expression" dxfId="7927" priority="7040">
      <formula>ISEVEN(ROW())</formula>
    </cfRule>
  </conditionalFormatting>
  <conditionalFormatting sqref="G152">
    <cfRule type="expression" dxfId="7926" priority="7041">
      <formula>ISEVEN(ROW())</formula>
    </cfRule>
  </conditionalFormatting>
  <conditionalFormatting sqref="G154">
    <cfRule type="expression" dxfId="7925" priority="7042">
      <formula>ISEVEN(ROW())</formula>
    </cfRule>
  </conditionalFormatting>
  <conditionalFormatting sqref="G152">
    <cfRule type="expression" dxfId="7924" priority="7043">
      <formula>ISEVEN(ROW())</formula>
    </cfRule>
  </conditionalFormatting>
  <conditionalFormatting sqref="G152">
    <cfRule type="expression" dxfId="7923" priority="7044">
      <formula>ISEVEN(ROW())</formula>
    </cfRule>
  </conditionalFormatting>
  <conditionalFormatting sqref="G153">
    <cfRule type="expression" dxfId="7922" priority="7045">
      <formula>ISEVEN(ROW())</formula>
    </cfRule>
  </conditionalFormatting>
  <conditionalFormatting sqref="G154">
    <cfRule type="expression" dxfId="7921" priority="7046">
      <formula>ISEVEN(ROW())</formula>
    </cfRule>
  </conditionalFormatting>
  <conditionalFormatting sqref="G152">
    <cfRule type="expression" dxfId="7920" priority="7047">
      <formula>ISEVEN(ROW())</formula>
    </cfRule>
  </conditionalFormatting>
  <conditionalFormatting sqref="G154">
    <cfRule type="expression" dxfId="7919" priority="7048">
      <formula>ISEVEN(ROW())</formula>
    </cfRule>
  </conditionalFormatting>
  <conditionalFormatting sqref="G154">
    <cfRule type="expression" dxfId="7918" priority="7049">
      <formula>ISEVEN(ROW())</formula>
    </cfRule>
  </conditionalFormatting>
  <conditionalFormatting sqref="G153">
    <cfRule type="expression" dxfId="7917" priority="7050">
      <formula>ISEVEN(ROW())</formula>
    </cfRule>
  </conditionalFormatting>
  <conditionalFormatting sqref="G153">
    <cfRule type="expression" dxfId="7916" priority="7051">
      <formula>ISEVEN(ROW())</formula>
    </cfRule>
  </conditionalFormatting>
  <conditionalFormatting sqref="G153">
    <cfRule type="expression" dxfId="7915" priority="7052">
      <formula>ISEVEN(ROW())</formula>
    </cfRule>
  </conditionalFormatting>
  <conditionalFormatting sqref="G152">
    <cfRule type="expression" dxfId="7914" priority="7053">
      <formula>ISEVEN(ROW())</formula>
    </cfRule>
  </conditionalFormatting>
  <conditionalFormatting sqref="G154">
    <cfRule type="expression" dxfId="7913" priority="7054">
      <formula>ISEVEN(ROW())</formula>
    </cfRule>
  </conditionalFormatting>
  <conditionalFormatting sqref="G152">
    <cfRule type="expression" dxfId="7912" priority="7055">
      <formula>ISEVEN(ROW())</formula>
    </cfRule>
  </conditionalFormatting>
  <conditionalFormatting sqref="G152">
    <cfRule type="expression" dxfId="7911" priority="7056">
      <formula>ISEVEN(ROW())</formula>
    </cfRule>
  </conditionalFormatting>
  <conditionalFormatting sqref="G153">
    <cfRule type="expression" dxfId="7910" priority="7057">
      <formula>ISEVEN(ROW())</formula>
    </cfRule>
  </conditionalFormatting>
  <conditionalFormatting sqref="G154">
    <cfRule type="expression" dxfId="7909" priority="7058">
      <formula>ISEVEN(ROW())</formula>
    </cfRule>
  </conditionalFormatting>
  <conditionalFormatting sqref="G153">
    <cfRule type="expression" dxfId="7908" priority="7059">
      <formula>ISEVEN(ROW())</formula>
    </cfRule>
  </conditionalFormatting>
  <conditionalFormatting sqref="G153">
    <cfRule type="expression" dxfId="7907" priority="7060">
      <formula>ISEVEN(ROW())</formula>
    </cfRule>
  </conditionalFormatting>
  <conditionalFormatting sqref="G152">
    <cfRule type="expression" dxfId="7906" priority="7061">
      <formula>ISEVEN(ROW())</formula>
    </cfRule>
  </conditionalFormatting>
  <conditionalFormatting sqref="G154">
    <cfRule type="expression" dxfId="7905" priority="7062">
      <formula>ISEVEN(ROW())</formula>
    </cfRule>
  </conditionalFormatting>
  <conditionalFormatting sqref="G152">
    <cfRule type="expression" dxfId="7904" priority="7063">
      <formula>ISEVEN(ROW())</formula>
    </cfRule>
  </conditionalFormatting>
  <conditionalFormatting sqref="G152">
    <cfRule type="expression" dxfId="7903" priority="7064">
      <formula>ISEVEN(ROW())</formula>
    </cfRule>
  </conditionalFormatting>
  <conditionalFormatting sqref="G152">
    <cfRule type="expression" dxfId="7902" priority="7065">
      <formula>ISEVEN(ROW())</formula>
    </cfRule>
  </conditionalFormatting>
  <conditionalFormatting sqref="G154">
    <cfRule type="expression" dxfId="7901" priority="7066">
      <formula>ISEVEN(ROW())</formula>
    </cfRule>
  </conditionalFormatting>
  <conditionalFormatting sqref="G154">
    <cfRule type="expression" dxfId="7900" priority="7067">
      <formula>ISEVEN(ROW())</formula>
    </cfRule>
  </conditionalFormatting>
  <conditionalFormatting sqref="G153">
    <cfRule type="expression" dxfId="7899" priority="7068">
      <formula>ISEVEN(ROW())</formula>
    </cfRule>
  </conditionalFormatting>
  <conditionalFormatting sqref="G152">
    <cfRule type="expression" dxfId="7898" priority="7069">
      <formula>ISEVEN(ROW())</formula>
    </cfRule>
  </conditionalFormatting>
  <conditionalFormatting sqref="G152">
    <cfRule type="expression" dxfId="7897" priority="7070">
      <formula>ISEVEN(ROW())</formula>
    </cfRule>
  </conditionalFormatting>
  <conditionalFormatting sqref="G153">
    <cfRule type="expression" dxfId="7896" priority="7071">
      <formula>ISEVEN(ROW())</formula>
    </cfRule>
  </conditionalFormatting>
  <conditionalFormatting sqref="G154">
    <cfRule type="expression" dxfId="7895" priority="7072">
      <formula>ISEVEN(ROW())</formula>
    </cfRule>
  </conditionalFormatting>
  <conditionalFormatting sqref="G154">
    <cfRule type="expression" dxfId="7894" priority="7073">
      <formula>ISEVEN(ROW())</formula>
    </cfRule>
  </conditionalFormatting>
  <conditionalFormatting sqref="G154">
    <cfRule type="expression" dxfId="7893" priority="7074">
      <formula>ISEVEN(ROW())</formula>
    </cfRule>
  </conditionalFormatting>
  <conditionalFormatting sqref="G153">
    <cfRule type="expression" dxfId="7892" priority="7075">
      <formula>ISEVEN(ROW())</formula>
    </cfRule>
  </conditionalFormatting>
  <conditionalFormatting sqref="G153">
    <cfRule type="expression" dxfId="7891" priority="7076">
      <formula>ISEVEN(ROW())</formula>
    </cfRule>
  </conditionalFormatting>
  <conditionalFormatting sqref="G152">
    <cfRule type="expression" dxfId="7890" priority="7077">
      <formula>ISEVEN(ROW())</formula>
    </cfRule>
  </conditionalFormatting>
  <conditionalFormatting sqref="G154">
    <cfRule type="expression" dxfId="7889" priority="7078">
      <formula>ISEVEN(ROW())</formula>
    </cfRule>
  </conditionalFormatting>
  <conditionalFormatting sqref="G156">
    <cfRule type="expression" dxfId="7888" priority="7079">
      <formula>ISEVEN(ROW())</formula>
    </cfRule>
  </conditionalFormatting>
  <conditionalFormatting sqref="G156">
    <cfRule type="expression" dxfId="7887" priority="7080">
      <formula>ISEVEN(ROW())</formula>
    </cfRule>
  </conditionalFormatting>
  <conditionalFormatting sqref="G155">
    <cfRule type="expression" dxfId="7886" priority="7081">
      <formula>ISEVEN(ROW())</formula>
    </cfRule>
  </conditionalFormatting>
  <conditionalFormatting sqref="G157">
    <cfRule type="expression" dxfId="7885" priority="7082">
      <formula>ISEVEN(ROW())</formula>
    </cfRule>
  </conditionalFormatting>
  <conditionalFormatting sqref="G155">
    <cfRule type="expression" dxfId="7884" priority="7083">
      <formula>ISEVEN(ROW())</formula>
    </cfRule>
  </conditionalFormatting>
  <conditionalFormatting sqref="G155">
    <cfRule type="expression" dxfId="7883" priority="7084">
      <formula>ISEVEN(ROW())</formula>
    </cfRule>
  </conditionalFormatting>
  <conditionalFormatting sqref="G156">
    <cfRule type="expression" dxfId="7882" priority="7085">
      <formula>ISEVEN(ROW())</formula>
    </cfRule>
  </conditionalFormatting>
  <conditionalFormatting sqref="G157">
    <cfRule type="expression" dxfId="7881" priority="7086">
      <formula>ISEVEN(ROW())</formula>
    </cfRule>
  </conditionalFormatting>
  <conditionalFormatting sqref="G155">
    <cfRule type="expression" dxfId="7880" priority="7087">
      <formula>ISEVEN(ROW())</formula>
    </cfRule>
  </conditionalFormatting>
  <conditionalFormatting sqref="G157">
    <cfRule type="expression" dxfId="7879" priority="7088">
      <formula>ISEVEN(ROW())</formula>
    </cfRule>
  </conditionalFormatting>
  <conditionalFormatting sqref="G157">
    <cfRule type="expression" dxfId="7878" priority="7089">
      <formula>ISEVEN(ROW())</formula>
    </cfRule>
  </conditionalFormatting>
  <conditionalFormatting sqref="G156">
    <cfRule type="expression" dxfId="7877" priority="7090">
      <formula>ISEVEN(ROW())</formula>
    </cfRule>
  </conditionalFormatting>
  <conditionalFormatting sqref="G156">
    <cfRule type="expression" dxfId="7876" priority="7091">
      <formula>ISEVEN(ROW())</formula>
    </cfRule>
  </conditionalFormatting>
  <conditionalFormatting sqref="G156">
    <cfRule type="expression" dxfId="7875" priority="7092">
      <formula>ISEVEN(ROW())</formula>
    </cfRule>
  </conditionalFormatting>
  <conditionalFormatting sqref="G155">
    <cfRule type="expression" dxfId="7874" priority="7093">
      <formula>ISEVEN(ROW())</formula>
    </cfRule>
  </conditionalFormatting>
  <conditionalFormatting sqref="G157">
    <cfRule type="expression" dxfId="7873" priority="7094">
      <formula>ISEVEN(ROW())</formula>
    </cfRule>
  </conditionalFormatting>
  <conditionalFormatting sqref="G155">
    <cfRule type="expression" dxfId="7872" priority="7095">
      <formula>ISEVEN(ROW())</formula>
    </cfRule>
  </conditionalFormatting>
  <conditionalFormatting sqref="G155">
    <cfRule type="expression" dxfId="7871" priority="7096">
      <formula>ISEVEN(ROW())</formula>
    </cfRule>
  </conditionalFormatting>
  <conditionalFormatting sqref="G156">
    <cfRule type="expression" dxfId="7870" priority="7097">
      <formula>ISEVEN(ROW())</formula>
    </cfRule>
  </conditionalFormatting>
  <conditionalFormatting sqref="G157">
    <cfRule type="expression" dxfId="7869" priority="7098">
      <formula>ISEVEN(ROW())</formula>
    </cfRule>
  </conditionalFormatting>
  <conditionalFormatting sqref="G155">
    <cfRule type="expression" dxfId="7868" priority="7099">
      <formula>ISEVEN(ROW())</formula>
    </cfRule>
  </conditionalFormatting>
  <conditionalFormatting sqref="G157">
    <cfRule type="expression" dxfId="7867" priority="7100">
      <formula>ISEVEN(ROW())</formula>
    </cfRule>
  </conditionalFormatting>
  <conditionalFormatting sqref="G157">
    <cfRule type="expression" dxfId="7866" priority="7101">
      <formula>ISEVEN(ROW())</formula>
    </cfRule>
  </conditionalFormatting>
  <conditionalFormatting sqref="G156">
    <cfRule type="expression" dxfId="7865" priority="7102">
      <formula>ISEVEN(ROW())</formula>
    </cfRule>
  </conditionalFormatting>
  <conditionalFormatting sqref="G156">
    <cfRule type="expression" dxfId="7864" priority="7103">
      <formula>ISEVEN(ROW())</formula>
    </cfRule>
  </conditionalFormatting>
  <conditionalFormatting sqref="G156">
    <cfRule type="expression" dxfId="7863" priority="7104">
      <formula>ISEVEN(ROW())</formula>
    </cfRule>
  </conditionalFormatting>
  <conditionalFormatting sqref="G155">
    <cfRule type="expression" dxfId="7862" priority="7105">
      <formula>ISEVEN(ROW())</formula>
    </cfRule>
  </conditionalFormatting>
  <conditionalFormatting sqref="G157">
    <cfRule type="expression" dxfId="7861" priority="7106">
      <formula>ISEVEN(ROW())</formula>
    </cfRule>
  </conditionalFormatting>
  <conditionalFormatting sqref="G155">
    <cfRule type="expression" dxfId="7860" priority="7107">
      <formula>ISEVEN(ROW())</formula>
    </cfRule>
  </conditionalFormatting>
  <conditionalFormatting sqref="G155">
    <cfRule type="expression" dxfId="7859" priority="7108">
      <formula>ISEVEN(ROW())</formula>
    </cfRule>
  </conditionalFormatting>
  <conditionalFormatting sqref="G156">
    <cfRule type="expression" dxfId="7858" priority="7109">
      <formula>ISEVEN(ROW())</formula>
    </cfRule>
  </conditionalFormatting>
  <conditionalFormatting sqref="G157">
    <cfRule type="expression" dxfId="7857" priority="7110">
      <formula>ISEVEN(ROW())</formula>
    </cfRule>
  </conditionalFormatting>
  <conditionalFormatting sqref="G156">
    <cfRule type="expression" dxfId="7856" priority="7111">
      <formula>ISEVEN(ROW())</formula>
    </cfRule>
  </conditionalFormatting>
  <conditionalFormatting sqref="G156">
    <cfRule type="expression" dxfId="7855" priority="7112">
      <formula>ISEVEN(ROW())</formula>
    </cfRule>
  </conditionalFormatting>
  <conditionalFormatting sqref="G155">
    <cfRule type="expression" dxfId="7854" priority="7113">
      <formula>ISEVEN(ROW())</formula>
    </cfRule>
  </conditionalFormatting>
  <conditionalFormatting sqref="G157">
    <cfRule type="expression" dxfId="7853" priority="7114">
      <formula>ISEVEN(ROW())</formula>
    </cfRule>
  </conditionalFormatting>
  <conditionalFormatting sqref="G155">
    <cfRule type="expression" dxfId="7852" priority="7115">
      <formula>ISEVEN(ROW())</formula>
    </cfRule>
  </conditionalFormatting>
  <conditionalFormatting sqref="G155">
    <cfRule type="expression" dxfId="7851" priority="7116">
      <formula>ISEVEN(ROW())</formula>
    </cfRule>
  </conditionalFormatting>
  <conditionalFormatting sqref="G156">
    <cfRule type="expression" dxfId="7850" priority="7117">
      <formula>ISEVEN(ROW())</formula>
    </cfRule>
  </conditionalFormatting>
  <conditionalFormatting sqref="G157">
    <cfRule type="expression" dxfId="7849" priority="7118">
      <formula>ISEVEN(ROW())</formula>
    </cfRule>
  </conditionalFormatting>
  <conditionalFormatting sqref="G155">
    <cfRule type="expression" dxfId="7848" priority="7119">
      <formula>ISEVEN(ROW())</formula>
    </cfRule>
  </conditionalFormatting>
  <conditionalFormatting sqref="G157">
    <cfRule type="expression" dxfId="7847" priority="7120">
      <formula>ISEVEN(ROW())</formula>
    </cfRule>
  </conditionalFormatting>
  <conditionalFormatting sqref="G157">
    <cfRule type="expression" dxfId="7846" priority="7121">
      <formula>ISEVEN(ROW())</formula>
    </cfRule>
  </conditionalFormatting>
  <conditionalFormatting sqref="G156">
    <cfRule type="expression" dxfId="7845" priority="7122">
      <formula>ISEVEN(ROW())</formula>
    </cfRule>
  </conditionalFormatting>
  <conditionalFormatting sqref="G156">
    <cfRule type="expression" dxfId="7844" priority="7123">
      <formula>ISEVEN(ROW())</formula>
    </cfRule>
  </conditionalFormatting>
  <conditionalFormatting sqref="G156">
    <cfRule type="expression" dxfId="7843" priority="7124">
      <formula>ISEVEN(ROW())</formula>
    </cfRule>
  </conditionalFormatting>
  <conditionalFormatting sqref="G155">
    <cfRule type="expression" dxfId="7842" priority="7125">
      <formula>ISEVEN(ROW())</formula>
    </cfRule>
  </conditionalFormatting>
  <conditionalFormatting sqref="G157">
    <cfRule type="expression" dxfId="7841" priority="7126">
      <formula>ISEVEN(ROW())</formula>
    </cfRule>
  </conditionalFormatting>
  <conditionalFormatting sqref="G155">
    <cfRule type="expression" dxfId="7840" priority="7127">
      <formula>ISEVEN(ROW())</formula>
    </cfRule>
  </conditionalFormatting>
  <conditionalFormatting sqref="G155">
    <cfRule type="expression" dxfId="7839" priority="7128">
      <formula>ISEVEN(ROW())</formula>
    </cfRule>
  </conditionalFormatting>
  <conditionalFormatting sqref="G156">
    <cfRule type="expression" dxfId="7838" priority="7129">
      <formula>ISEVEN(ROW())</formula>
    </cfRule>
  </conditionalFormatting>
  <conditionalFormatting sqref="G157">
    <cfRule type="expression" dxfId="7837" priority="7130">
      <formula>ISEVEN(ROW())</formula>
    </cfRule>
  </conditionalFormatting>
  <conditionalFormatting sqref="G155">
    <cfRule type="expression" dxfId="7836" priority="7131">
      <formula>ISEVEN(ROW())</formula>
    </cfRule>
  </conditionalFormatting>
  <conditionalFormatting sqref="G157">
    <cfRule type="expression" dxfId="7835" priority="7132">
      <formula>ISEVEN(ROW())</formula>
    </cfRule>
  </conditionalFormatting>
  <conditionalFormatting sqref="G157">
    <cfRule type="expression" dxfId="7834" priority="7133">
      <formula>ISEVEN(ROW())</formula>
    </cfRule>
  </conditionalFormatting>
  <conditionalFormatting sqref="G156">
    <cfRule type="expression" dxfId="7833" priority="7134">
      <formula>ISEVEN(ROW())</formula>
    </cfRule>
  </conditionalFormatting>
  <conditionalFormatting sqref="G156">
    <cfRule type="expression" dxfId="7832" priority="7135">
      <formula>ISEVEN(ROW())</formula>
    </cfRule>
  </conditionalFormatting>
  <conditionalFormatting sqref="G156">
    <cfRule type="expression" dxfId="7831" priority="7136">
      <formula>ISEVEN(ROW())</formula>
    </cfRule>
  </conditionalFormatting>
  <conditionalFormatting sqref="G155">
    <cfRule type="expression" dxfId="7830" priority="7137">
      <formula>ISEVEN(ROW())</formula>
    </cfRule>
  </conditionalFormatting>
  <conditionalFormatting sqref="G157">
    <cfRule type="expression" dxfId="7829" priority="7138">
      <formula>ISEVEN(ROW())</formula>
    </cfRule>
  </conditionalFormatting>
  <conditionalFormatting sqref="G155">
    <cfRule type="expression" dxfId="7828" priority="7139">
      <formula>ISEVEN(ROW())</formula>
    </cfRule>
  </conditionalFormatting>
  <conditionalFormatting sqref="G155">
    <cfRule type="expression" dxfId="7827" priority="7140">
      <formula>ISEVEN(ROW())</formula>
    </cfRule>
  </conditionalFormatting>
  <conditionalFormatting sqref="G156">
    <cfRule type="expression" dxfId="7826" priority="7141">
      <formula>ISEVEN(ROW())</formula>
    </cfRule>
  </conditionalFormatting>
  <conditionalFormatting sqref="G157">
    <cfRule type="expression" dxfId="7825" priority="7142">
      <formula>ISEVEN(ROW())</formula>
    </cfRule>
  </conditionalFormatting>
  <conditionalFormatting sqref="G156">
    <cfRule type="expression" dxfId="7824" priority="7143">
      <formula>ISEVEN(ROW())</formula>
    </cfRule>
  </conditionalFormatting>
  <conditionalFormatting sqref="G156">
    <cfRule type="expression" dxfId="7823" priority="7144">
      <formula>ISEVEN(ROW())</formula>
    </cfRule>
  </conditionalFormatting>
  <conditionalFormatting sqref="G155">
    <cfRule type="expression" dxfId="7822" priority="7145">
      <formula>ISEVEN(ROW())</formula>
    </cfRule>
  </conditionalFormatting>
  <conditionalFormatting sqref="G157">
    <cfRule type="expression" dxfId="7821" priority="7146">
      <formula>ISEVEN(ROW())</formula>
    </cfRule>
  </conditionalFormatting>
  <conditionalFormatting sqref="G155">
    <cfRule type="expression" dxfId="7820" priority="7147">
      <formula>ISEVEN(ROW())</formula>
    </cfRule>
  </conditionalFormatting>
  <conditionalFormatting sqref="G155">
    <cfRule type="expression" dxfId="7819" priority="7148">
      <formula>ISEVEN(ROW())</formula>
    </cfRule>
  </conditionalFormatting>
  <conditionalFormatting sqref="G155">
    <cfRule type="expression" dxfId="7818" priority="7149">
      <formula>ISEVEN(ROW())</formula>
    </cfRule>
  </conditionalFormatting>
  <conditionalFormatting sqref="G157">
    <cfRule type="expression" dxfId="7817" priority="7150">
      <formula>ISEVEN(ROW())</formula>
    </cfRule>
  </conditionalFormatting>
  <conditionalFormatting sqref="G157">
    <cfRule type="expression" dxfId="7816" priority="7151">
      <formula>ISEVEN(ROW())</formula>
    </cfRule>
  </conditionalFormatting>
  <conditionalFormatting sqref="G156">
    <cfRule type="expression" dxfId="7815" priority="7152">
      <formula>ISEVEN(ROW())</formula>
    </cfRule>
  </conditionalFormatting>
  <conditionalFormatting sqref="G155">
    <cfRule type="expression" dxfId="7814" priority="7153">
      <formula>ISEVEN(ROW())</formula>
    </cfRule>
  </conditionalFormatting>
  <conditionalFormatting sqref="G155">
    <cfRule type="expression" dxfId="7813" priority="7154">
      <formula>ISEVEN(ROW())</formula>
    </cfRule>
  </conditionalFormatting>
  <conditionalFormatting sqref="G156">
    <cfRule type="expression" dxfId="7812" priority="7155">
      <formula>ISEVEN(ROW())</formula>
    </cfRule>
  </conditionalFormatting>
  <conditionalFormatting sqref="G157">
    <cfRule type="expression" dxfId="7811" priority="7156">
      <formula>ISEVEN(ROW())</formula>
    </cfRule>
  </conditionalFormatting>
  <conditionalFormatting sqref="G157">
    <cfRule type="expression" dxfId="7810" priority="7157">
      <formula>ISEVEN(ROW())</formula>
    </cfRule>
  </conditionalFormatting>
  <conditionalFormatting sqref="G157">
    <cfRule type="expression" dxfId="7809" priority="7158">
      <formula>ISEVEN(ROW())</formula>
    </cfRule>
  </conditionalFormatting>
  <conditionalFormatting sqref="G156">
    <cfRule type="expression" dxfId="7808" priority="7159">
      <formula>ISEVEN(ROW())</formula>
    </cfRule>
  </conditionalFormatting>
  <conditionalFormatting sqref="G156">
    <cfRule type="expression" dxfId="7807" priority="7160">
      <formula>ISEVEN(ROW())</formula>
    </cfRule>
  </conditionalFormatting>
  <conditionalFormatting sqref="G155">
    <cfRule type="expression" dxfId="7806" priority="7161">
      <formula>ISEVEN(ROW())</formula>
    </cfRule>
  </conditionalFormatting>
  <conditionalFormatting sqref="G157">
    <cfRule type="expression" dxfId="7805" priority="7162">
      <formula>ISEVEN(ROW())</formula>
    </cfRule>
  </conditionalFormatting>
  <conditionalFormatting sqref="G159">
    <cfRule type="expression" dxfId="7804" priority="7163">
      <formula>ISEVEN(ROW())</formula>
    </cfRule>
  </conditionalFormatting>
  <conditionalFormatting sqref="G159">
    <cfRule type="expression" dxfId="7803" priority="7164">
      <formula>ISEVEN(ROW())</formula>
    </cfRule>
  </conditionalFormatting>
  <conditionalFormatting sqref="G158">
    <cfRule type="expression" dxfId="7802" priority="7165">
      <formula>ISEVEN(ROW())</formula>
    </cfRule>
  </conditionalFormatting>
  <conditionalFormatting sqref="G160">
    <cfRule type="expression" dxfId="7801" priority="7166">
      <formula>ISEVEN(ROW())</formula>
    </cfRule>
  </conditionalFormatting>
  <conditionalFormatting sqref="G158">
    <cfRule type="expression" dxfId="7800" priority="7167">
      <formula>ISEVEN(ROW())</formula>
    </cfRule>
  </conditionalFormatting>
  <conditionalFormatting sqref="G158">
    <cfRule type="expression" dxfId="7799" priority="7168">
      <formula>ISEVEN(ROW())</formula>
    </cfRule>
  </conditionalFormatting>
  <conditionalFormatting sqref="G159">
    <cfRule type="expression" dxfId="7798" priority="7169">
      <formula>ISEVEN(ROW())</formula>
    </cfRule>
  </conditionalFormatting>
  <conditionalFormatting sqref="G160">
    <cfRule type="expression" dxfId="7797" priority="7170">
      <formula>ISEVEN(ROW())</formula>
    </cfRule>
  </conditionalFormatting>
  <conditionalFormatting sqref="G158">
    <cfRule type="expression" dxfId="7796" priority="7171">
      <formula>ISEVEN(ROW())</formula>
    </cfRule>
  </conditionalFormatting>
  <conditionalFormatting sqref="G160">
    <cfRule type="expression" dxfId="7795" priority="7172">
      <formula>ISEVEN(ROW())</formula>
    </cfRule>
  </conditionalFormatting>
  <conditionalFormatting sqref="G160">
    <cfRule type="expression" dxfId="7794" priority="7173">
      <formula>ISEVEN(ROW())</formula>
    </cfRule>
  </conditionalFormatting>
  <conditionalFormatting sqref="G159">
    <cfRule type="expression" dxfId="7793" priority="7174">
      <formula>ISEVEN(ROW())</formula>
    </cfRule>
  </conditionalFormatting>
  <conditionalFormatting sqref="G159">
    <cfRule type="expression" dxfId="7792" priority="7175">
      <formula>ISEVEN(ROW())</formula>
    </cfRule>
  </conditionalFormatting>
  <conditionalFormatting sqref="G159">
    <cfRule type="expression" dxfId="7791" priority="7176">
      <formula>ISEVEN(ROW())</formula>
    </cfRule>
  </conditionalFormatting>
  <conditionalFormatting sqref="G158">
    <cfRule type="expression" dxfId="7790" priority="7177">
      <formula>ISEVEN(ROW())</formula>
    </cfRule>
  </conditionalFormatting>
  <conditionalFormatting sqref="G160">
    <cfRule type="expression" dxfId="7789" priority="7178">
      <formula>ISEVEN(ROW())</formula>
    </cfRule>
  </conditionalFormatting>
  <conditionalFormatting sqref="G158">
    <cfRule type="expression" dxfId="7788" priority="7179">
      <formula>ISEVEN(ROW())</formula>
    </cfRule>
  </conditionalFormatting>
  <conditionalFormatting sqref="G158">
    <cfRule type="expression" dxfId="7787" priority="7180">
      <formula>ISEVEN(ROW())</formula>
    </cfRule>
  </conditionalFormatting>
  <conditionalFormatting sqref="G159">
    <cfRule type="expression" dxfId="7786" priority="7181">
      <formula>ISEVEN(ROW())</formula>
    </cfRule>
  </conditionalFormatting>
  <conditionalFormatting sqref="G160">
    <cfRule type="expression" dxfId="7785" priority="7182">
      <formula>ISEVEN(ROW())</formula>
    </cfRule>
  </conditionalFormatting>
  <conditionalFormatting sqref="G158">
    <cfRule type="expression" dxfId="7784" priority="7183">
      <formula>ISEVEN(ROW())</formula>
    </cfRule>
  </conditionalFormatting>
  <conditionalFormatting sqref="G160">
    <cfRule type="expression" dxfId="7783" priority="7184">
      <formula>ISEVEN(ROW())</formula>
    </cfRule>
  </conditionalFormatting>
  <conditionalFormatting sqref="G160">
    <cfRule type="expression" dxfId="7782" priority="7185">
      <formula>ISEVEN(ROW())</formula>
    </cfRule>
  </conditionalFormatting>
  <conditionalFormatting sqref="G159">
    <cfRule type="expression" dxfId="7781" priority="7186">
      <formula>ISEVEN(ROW())</formula>
    </cfRule>
  </conditionalFormatting>
  <conditionalFormatting sqref="G159">
    <cfRule type="expression" dxfId="7780" priority="7187">
      <formula>ISEVEN(ROW())</formula>
    </cfRule>
  </conditionalFormatting>
  <conditionalFormatting sqref="G159">
    <cfRule type="expression" dxfId="7779" priority="7188">
      <formula>ISEVEN(ROW())</formula>
    </cfRule>
  </conditionalFormatting>
  <conditionalFormatting sqref="G158">
    <cfRule type="expression" dxfId="7778" priority="7189">
      <formula>ISEVEN(ROW())</formula>
    </cfRule>
  </conditionalFormatting>
  <conditionalFormatting sqref="G160">
    <cfRule type="expression" dxfId="7777" priority="7190">
      <formula>ISEVEN(ROW())</formula>
    </cfRule>
  </conditionalFormatting>
  <conditionalFormatting sqref="G158">
    <cfRule type="expression" dxfId="7776" priority="7191">
      <formula>ISEVEN(ROW())</formula>
    </cfRule>
  </conditionalFormatting>
  <conditionalFormatting sqref="G158">
    <cfRule type="expression" dxfId="7775" priority="7192">
      <formula>ISEVEN(ROW())</formula>
    </cfRule>
  </conditionalFormatting>
  <conditionalFormatting sqref="G159">
    <cfRule type="expression" dxfId="7774" priority="7193">
      <formula>ISEVEN(ROW())</formula>
    </cfRule>
  </conditionalFormatting>
  <conditionalFormatting sqref="G160">
    <cfRule type="expression" dxfId="7773" priority="7194">
      <formula>ISEVEN(ROW())</formula>
    </cfRule>
  </conditionalFormatting>
  <conditionalFormatting sqref="G159">
    <cfRule type="expression" dxfId="7772" priority="7195">
      <formula>ISEVEN(ROW())</formula>
    </cfRule>
  </conditionalFormatting>
  <conditionalFormatting sqref="G159">
    <cfRule type="expression" dxfId="7771" priority="7196">
      <formula>ISEVEN(ROW())</formula>
    </cfRule>
  </conditionalFormatting>
  <conditionalFormatting sqref="G158">
    <cfRule type="expression" dxfId="7770" priority="7197">
      <formula>ISEVEN(ROW())</formula>
    </cfRule>
  </conditionalFormatting>
  <conditionalFormatting sqref="G160">
    <cfRule type="expression" dxfId="7769" priority="7198">
      <formula>ISEVEN(ROW())</formula>
    </cfRule>
  </conditionalFormatting>
  <conditionalFormatting sqref="G158">
    <cfRule type="expression" dxfId="7768" priority="7199">
      <formula>ISEVEN(ROW())</formula>
    </cfRule>
  </conditionalFormatting>
  <conditionalFormatting sqref="G158">
    <cfRule type="expression" dxfId="7767" priority="7200">
      <formula>ISEVEN(ROW())</formula>
    </cfRule>
  </conditionalFormatting>
  <conditionalFormatting sqref="G159">
    <cfRule type="expression" dxfId="7766" priority="7201">
      <formula>ISEVEN(ROW())</formula>
    </cfRule>
  </conditionalFormatting>
  <conditionalFormatting sqref="G160">
    <cfRule type="expression" dxfId="7765" priority="7202">
      <formula>ISEVEN(ROW())</formula>
    </cfRule>
  </conditionalFormatting>
  <conditionalFormatting sqref="G158">
    <cfRule type="expression" dxfId="7764" priority="7203">
      <formula>ISEVEN(ROW())</formula>
    </cfRule>
  </conditionalFormatting>
  <conditionalFormatting sqref="G160">
    <cfRule type="expression" dxfId="7763" priority="7204">
      <formula>ISEVEN(ROW())</formula>
    </cfRule>
  </conditionalFormatting>
  <conditionalFormatting sqref="G160">
    <cfRule type="expression" dxfId="7762" priority="7205">
      <formula>ISEVEN(ROW())</formula>
    </cfRule>
  </conditionalFormatting>
  <conditionalFormatting sqref="G159">
    <cfRule type="expression" dxfId="7761" priority="7206">
      <formula>ISEVEN(ROW())</formula>
    </cfRule>
  </conditionalFormatting>
  <conditionalFormatting sqref="G159">
    <cfRule type="expression" dxfId="7760" priority="7207">
      <formula>ISEVEN(ROW())</formula>
    </cfRule>
  </conditionalFormatting>
  <conditionalFormatting sqref="G159">
    <cfRule type="expression" dxfId="7759" priority="7208">
      <formula>ISEVEN(ROW())</formula>
    </cfRule>
  </conditionalFormatting>
  <conditionalFormatting sqref="G158">
    <cfRule type="expression" dxfId="7758" priority="7209">
      <formula>ISEVEN(ROW())</formula>
    </cfRule>
  </conditionalFormatting>
  <conditionalFormatting sqref="G160">
    <cfRule type="expression" dxfId="7757" priority="7210">
      <formula>ISEVEN(ROW())</formula>
    </cfRule>
  </conditionalFormatting>
  <conditionalFormatting sqref="G158">
    <cfRule type="expression" dxfId="7756" priority="7211">
      <formula>ISEVEN(ROW())</formula>
    </cfRule>
  </conditionalFormatting>
  <conditionalFormatting sqref="G158">
    <cfRule type="expression" dxfId="7755" priority="7212">
      <formula>ISEVEN(ROW())</formula>
    </cfRule>
  </conditionalFormatting>
  <conditionalFormatting sqref="G159">
    <cfRule type="expression" dxfId="7754" priority="7213">
      <formula>ISEVEN(ROW())</formula>
    </cfRule>
  </conditionalFormatting>
  <conditionalFormatting sqref="G160">
    <cfRule type="expression" dxfId="7753" priority="7214">
      <formula>ISEVEN(ROW())</formula>
    </cfRule>
  </conditionalFormatting>
  <conditionalFormatting sqref="G158">
    <cfRule type="expression" dxfId="7752" priority="7215">
      <formula>ISEVEN(ROW())</formula>
    </cfRule>
  </conditionalFormatting>
  <conditionalFormatting sqref="G160">
    <cfRule type="expression" dxfId="7751" priority="7216">
      <formula>ISEVEN(ROW())</formula>
    </cfRule>
  </conditionalFormatting>
  <conditionalFormatting sqref="G160">
    <cfRule type="expression" dxfId="7750" priority="7217">
      <formula>ISEVEN(ROW())</formula>
    </cfRule>
  </conditionalFormatting>
  <conditionalFormatting sqref="G159">
    <cfRule type="expression" dxfId="7749" priority="7218">
      <formula>ISEVEN(ROW())</formula>
    </cfRule>
  </conditionalFormatting>
  <conditionalFormatting sqref="G159">
    <cfRule type="expression" dxfId="7748" priority="7219">
      <formula>ISEVEN(ROW())</formula>
    </cfRule>
  </conditionalFormatting>
  <conditionalFormatting sqref="G159">
    <cfRule type="expression" dxfId="7747" priority="7220">
      <formula>ISEVEN(ROW())</formula>
    </cfRule>
  </conditionalFormatting>
  <conditionalFormatting sqref="G158">
    <cfRule type="expression" dxfId="7746" priority="7221">
      <formula>ISEVEN(ROW())</formula>
    </cfRule>
  </conditionalFormatting>
  <conditionalFormatting sqref="G160">
    <cfRule type="expression" dxfId="7745" priority="7222">
      <formula>ISEVEN(ROW())</formula>
    </cfRule>
  </conditionalFormatting>
  <conditionalFormatting sqref="G158">
    <cfRule type="expression" dxfId="7744" priority="7223">
      <formula>ISEVEN(ROW())</formula>
    </cfRule>
  </conditionalFormatting>
  <conditionalFormatting sqref="G158">
    <cfRule type="expression" dxfId="7743" priority="7224">
      <formula>ISEVEN(ROW())</formula>
    </cfRule>
  </conditionalFormatting>
  <conditionalFormatting sqref="G159">
    <cfRule type="expression" dxfId="7742" priority="7225">
      <formula>ISEVEN(ROW())</formula>
    </cfRule>
  </conditionalFormatting>
  <conditionalFormatting sqref="G160">
    <cfRule type="expression" dxfId="7741" priority="7226">
      <formula>ISEVEN(ROW())</formula>
    </cfRule>
  </conditionalFormatting>
  <conditionalFormatting sqref="G159">
    <cfRule type="expression" dxfId="7740" priority="7227">
      <formula>ISEVEN(ROW())</formula>
    </cfRule>
  </conditionalFormatting>
  <conditionalFormatting sqref="G159">
    <cfRule type="expression" dxfId="7739" priority="7228">
      <formula>ISEVEN(ROW())</formula>
    </cfRule>
  </conditionalFormatting>
  <conditionalFormatting sqref="G158">
    <cfRule type="expression" dxfId="7738" priority="7229">
      <formula>ISEVEN(ROW())</formula>
    </cfRule>
  </conditionalFormatting>
  <conditionalFormatting sqref="G160">
    <cfRule type="expression" dxfId="7737" priority="7230">
      <formula>ISEVEN(ROW())</formula>
    </cfRule>
  </conditionalFormatting>
  <conditionalFormatting sqref="G158">
    <cfRule type="expression" dxfId="7736" priority="7231">
      <formula>ISEVEN(ROW())</formula>
    </cfRule>
  </conditionalFormatting>
  <conditionalFormatting sqref="G158">
    <cfRule type="expression" dxfId="7735" priority="7232">
      <formula>ISEVEN(ROW())</formula>
    </cfRule>
  </conditionalFormatting>
  <conditionalFormatting sqref="G158">
    <cfRule type="expression" dxfId="7734" priority="7233">
      <formula>ISEVEN(ROW())</formula>
    </cfRule>
  </conditionalFormatting>
  <conditionalFormatting sqref="G160">
    <cfRule type="expression" dxfId="7733" priority="7234">
      <formula>ISEVEN(ROW())</formula>
    </cfRule>
  </conditionalFormatting>
  <conditionalFormatting sqref="G160">
    <cfRule type="expression" dxfId="7732" priority="7235">
      <formula>ISEVEN(ROW())</formula>
    </cfRule>
  </conditionalFormatting>
  <conditionalFormatting sqref="G159">
    <cfRule type="expression" dxfId="7731" priority="7236">
      <formula>ISEVEN(ROW())</formula>
    </cfRule>
  </conditionalFormatting>
  <conditionalFormatting sqref="G158">
    <cfRule type="expression" dxfId="7730" priority="7237">
      <formula>ISEVEN(ROW())</formula>
    </cfRule>
  </conditionalFormatting>
  <conditionalFormatting sqref="G158">
    <cfRule type="expression" dxfId="7729" priority="7238">
      <formula>ISEVEN(ROW())</formula>
    </cfRule>
  </conditionalFormatting>
  <conditionalFormatting sqref="G159">
    <cfRule type="expression" dxfId="7728" priority="7239">
      <formula>ISEVEN(ROW())</formula>
    </cfRule>
  </conditionalFormatting>
  <conditionalFormatting sqref="G160">
    <cfRule type="expression" dxfId="7727" priority="7240">
      <formula>ISEVEN(ROW())</formula>
    </cfRule>
  </conditionalFormatting>
  <conditionalFormatting sqref="G160">
    <cfRule type="expression" dxfId="7726" priority="7241">
      <formula>ISEVEN(ROW())</formula>
    </cfRule>
  </conditionalFormatting>
  <conditionalFormatting sqref="G160">
    <cfRule type="expression" dxfId="7725" priority="7242">
      <formula>ISEVEN(ROW())</formula>
    </cfRule>
  </conditionalFormatting>
  <conditionalFormatting sqref="G159">
    <cfRule type="expression" dxfId="7724" priority="7243">
      <formula>ISEVEN(ROW())</formula>
    </cfRule>
  </conditionalFormatting>
  <conditionalFormatting sqref="G159">
    <cfRule type="expression" dxfId="7723" priority="7244">
      <formula>ISEVEN(ROW())</formula>
    </cfRule>
  </conditionalFormatting>
  <conditionalFormatting sqref="G158">
    <cfRule type="expression" dxfId="7722" priority="7245">
      <formula>ISEVEN(ROW())</formula>
    </cfRule>
  </conditionalFormatting>
  <conditionalFormatting sqref="G160">
    <cfRule type="expression" dxfId="7721" priority="7246">
      <formula>ISEVEN(ROW())</formula>
    </cfRule>
  </conditionalFormatting>
  <conditionalFormatting sqref="C150">
    <cfRule type="expression" dxfId="7720" priority="7247">
      <formula>ISEVEN(ROW())</formula>
    </cfRule>
  </conditionalFormatting>
  <conditionalFormatting sqref="C149">
    <cfRule type="expression" dxfId="7719" priority="7248">
      <formula>ISEVEN(ROW())</formula>
    </cfRule>
  </conditionalFormatting>
  <conditionalFormatting sqref="C151">
    <cfRule type="expression" dxfId="7718" priority="7249">
      <formula>ISEVEN(ROW())</formula>
    </cfRule>
  </conditionalFormatting>
  <conditionalFormatting sqref="C153">
    <cfRule type="expression" dxfId="7717" priority="7250">
      <formula>ISEVEN(ROW())</formula>
    </cfRule>
  </conditionalFormatting>
  <conditionalFormatting sqref="C152">
    <cfRule type="expression" dxfId="7716" priority="7251">
      <formula>ISEVEN(ROW())</formula>
    </cfRule>
  </conditionalFormatting>
  <conditionalFormatting sqref="C149">
    <cfRule type="expression" dxfId="7715" priority="7252">
      <formula>ISEVEN(ROW())</formula>
    </cfRule>
  </conditionalFormatting>
  <conditionalFormatting sqref="C150">
    <cfRule type="expression" dxfId="7714" priority="7253">
      <formula>ISEVEN(ROW())</formula>
    </cfRule>
  </conditionalFormatting>
  <conditionalFormatting sqref="C152">
    <cfRule type="expression" dxfId="7713" priority="7254">
      <formula>ISEVEN(ROW())</formula>
    </cfRule>
  </conditionalFormatting>
  <conditionalFormatting sqref="C151">
    <cfRule type="expression" dxfId="7712" priority="7255">
      <formula>ISEVEN(ROW())</formula>
    </cfRule>
  </conditionalFormatting>
  <conditionalFormatting sqref="C153">
    <cfRule type="expression" dxfId="7711" priority="7256">
      <formula>ISEVEN(ROW())</formula>
    </cfRule>
  </conditionalFormatting>
  <conditionalFormatting sqref="C149">
    <cfRule type="expression" dxfId="7710" priority="7257">
      <formula>ISEVEN(ROW())</formula>
    </cfRule>
  </conditionalFormatting>
  <conditionalFormatting sqref="C151">
    <cfRule type="expression" dxfId="7709" priority="7258">
      <formula>ISEVEN(ROW())</formula>
    </cfRule>
  </conditionalFormatting>
  <conditionalFormatting sqref="C150">
    <cfRule type="expression" dxfId="7708" priority="7259">
      <formula>ISEVEN(ROW())</formula>
    </cfRule>
  </conditionalFormatting>
  <conditionalFormatting sqref="C152">
    <cfRule type="expression" dxfId="7707" priority="7260">
      <formula>ISEVEN(ROW())</formula>
    </cfRule>
  </conditionalFormatting>
  <conditionalFormatting sqref="C153">
    <cfRule type="expression" dxfId="7706" priority="7261">
      <formula>ISEVEN(ROW())</formula>
    </cfRule>
  </conditionalFormatting>
  <conditionalFormatting sqref="C150">
    <cfRule type="expression" dxfId="7705" priority="7262">
      <formula>ISEVEN(ROW())</formula>
    </cfRule>
  </conditionalFormatting>
  <conditionalFormatting sqref="C149">
    <cfRule type="expression" dxfId="7704" priority="7263">
      <formula>ISEVEN(ROW())</formula>
    </cfRule>
  </conditionalFormatting>
  <conditionalFormatting sqref="C151">
    <cfRule type="expression" dxfId="7703" priority="7264">
      <formula>ISEVEN(ROW())</formula>
    </cfRule>
  </conditionalFormatting>
  <conditionalFormatting sqref="C153">
    <cfRule type="expression" dxfId="7702" priority="7265">
      <formula>ISEVEN(ROW())</formula>
    </cfRule>
  </conditionalFormatting>
  <conditionalFormatting sqref="C152">
    <cfRule type="expression" dxfId="7701" priority="7266">
      <formula>ISEVEN(ROW())</formula>
    </cfRule>
  </conditionalFormatting>
  <conditionalFormatting sqref="C149">
    <cfRule type="expression" dxfId="7700" priority="7267">
      <formula>ISEVEN(ROW())</formula>
    </cfRule>
  </conditionalFormatting>
  <conditionalFormatting sqref="C150">
    <cfRule type="expression" dxfId="7699" priority="7268">
      <formula>ISEVEN(ROW())</formula>
    </cfRule>
  </conditionalFormatting>
  <conditionalFormatting sqref="C152">
    <cfRule type="expression" dxfId="7698" priority="7269">
      <formula>ISEVEN(ROW())</formula>
    </cfRule>
  </conditionalFormatting>
  <conditionalFormatting sqref="C151">
    <cfRule type="expression" dxfId="7697" priority="7270">
      <formula>ISEVEN(ROW())</formula>
    </cfRule>
  </conditionalFormatting>
  <conditionalFormatting sqref="C153">
    <cfRule type="expression" dxfId="7696" priority="7271">
      <formula>ISEVEN(ROW())</formula>
    </cfRule>
  </conditionalFormatting>
  <conditionalFormatting sqref="C149">
    <cfRule type="expression" dxfId="7695" priority="7272">
      <formula>ISEVEN(ROW())</formula>
    </cfRule>
  </conditionalFormatting>
  <conditionalFormatting sqref="C153">
    <cfRule type="expression" dxfId="7694" priority="7273">
      <formula>ISEVEN(ROW())</formula>
    </cfRule>
  </conditionalFormatting>
  <conditionalFormatting sqref="C151">
    <cfRule type="expression" dxfId="7693" priority="7274">
      <formula>ISEVEN(ROW())</formula>
    </cfRule>
  </conditionalFormatting>
  <conditionalFormatting sqref="C150">
    <cfRule type="expression" dxfId="7692" priority="7275">
      <formula>ISEVEN(ROW())</formula>
    </cfRule>
  </conditionalFormatting>
  <conditionalFormatting sqref="C152">
    <cfRule type="expression" dxfId="7691" priority="7276">
      <formula>ISEVEN(ROW())</formula>
    </cfRule>
  </conditionalFormatting>
  <conditionalFormatting sqref="C150">
    <cfRule type="expression" dxfId="7690" priority="7277">
      <formula>ISEVEN(ROW())</formula>
    </cfRule>
  </conditionalFormatting>
  <conditionalFormatting sqref="C149">
    <cfRule type="expression" dxfId="7689" priority="7278">
      <formula>ISEVEN(ROW())</formula>
    </cfRule>
  </conditionalFormatting>
  <conditionalFormatting sqref="C151">
    <cfRule type="expression" dxfId="7688" priority="7279">
      <formula>ISEVEN(ROW())</formula>
    </cfRule>
  </conditionalFormatting>
  <conditionalFormatting sqref="C153">
    <cfRule type="expression" dxfId="7687" priority="7280">
      <formula>ISEVEN(ROW())</formula>
    </cfRule>
  </conditionalFormatting>
  <conditionalFormatting sqref="C152">
    <cfRule type="expression" dxfId="7686" priority="7281">
      <formula>ISEVEN(ROW())</formula>
    </cfRule>
  </conditionalFormatting>
  <conditionalFormatting sqref="C149">
    <cfRule type="expression" dxfId="7685" priority="7282">
      <formula>ISEVEN(ROW())</formula>
    </cfRule>
  </conditionalFormatting>
  <conditionalFormatting sqref="C150">
    <cfRule type="expression" dxfId="7684" priority="7283">
      <formula>ISEVEN(ROW())</formula>
    </cfRule>
  </conditionalFormatting>
  <conditionalFormatting sqref="C152">
    <cfRule type="expression" dxfId="7683" priority="7284">
      <formula>ISEVEN(ROW())</formula>
    </cfRule>
  </conditionalFormatting>
  <conditionalFormatting sqref="C151">
    <cfRule type="expression" dxfId="7682" priority="7285">
      <formula>ISEVEN(ROW())</formula>
    </cfRule>
  </conditionalFormatting>
  <conditionalFormatting sqref="C153">
    <cfRule type="expression" dxfId="7681" priority="7286">
      <formula>ISEVEN(ROW())</formula>
    </cfRule>
  </conditionalFormatting>
  <conditionalFormatting sqref="C150">
    <cfRule type="expression" dxfId="7680" priority="7287">
      <formula>ISEVEN(ROW())</formula>
    </cfRule>
  </conditionalFormatting>
  <conditionalFormatting sqref="C149">
    <cfRule type="expression" dxfId="7679" priority="7288">
      <formula>ISEVEN(ROW())</formula>
    </cfRule>
  </conditionalFormatting>
  <conditionalFormatting sqref="C151">
    <cfRule type="expression" dxfId="7678" priority="7289">
      <formula>ISEVEN(ROW())</formula>
    </cfRule>
  </conditionalFormatting>
  <conditionalFormatting sqref="C153">
    <cfRule type="expression" dxfId="7677" priority="7290">
      <formula>ISEVEN(ROW())</formula>
    </cfRule>
  </conditionalFormatting>
  <conditionalFormatting sqref="C152">
    <cfRule type="expression" dxfId="7676" priority="7291">
      <formula>ISEVEN(ROW())</formula>
    </cfRule>
  </conditionalFormatting>
  <conditionalFormatting sqref="C149">
    <cfRule type="expression" dxfId="7675" priority="7292">
      <formula>ISEVEN(ROW())</formula>
    </cfRule>
  </conditionalFormatting>
  <conditionalFormatting sqref="C150">
    <cfRule type="expression" dxfId="7674" priority="7293">
      <formula>ISEVEN(ROW())</formula>
    </cfRule>
  </conditionalFormatting>
  <conditionalFormatting sqref="C152">
    <cfRule type="expression" dxfId="7673" priority="7294">
      <formula>ISEVEN(ROW())</formula>
    </cfRule>
  </conditionalFormatting>
  <conditionalFormatting sqref="C151">
    <cfRule type="expression" dxfId="7672" priority="7295">
      <formula>ISEVEN(ROW())</formula>
    </cfRule>
  </conditionalFormatting>
  <conditionalFormatting sqref="C153">
    <cfRule type="expression" dxfId="7671" priority="7296">
      <formula>ISEVEN(ROW())</formula>
    </cfRule>
  </conditionalFormatting>
  <conditionalFormatting sqref="C149">
    <cfRule type="expression" dxfId="7670" priority="7297">
      <formula>ISEVEN(ROW())</formula>
    </cfRule>
  </conditionalFormatting>
  <conditionalFormatting sqref="C151">
    <cfRule type="expression" dxfId="7669" priority="7298">
      <formula>ISEVEN(ROW())</formula>
    </cfRule>
  </conditionalFormatting>
  <conditionalFormatting sqref="C150">
    <cfRule type="expression" dxfId="7668" priority="7299">
      <formula>ISEVEN(ROW())</formula>
    </cfRule>
  </conditionalFormatting>
  <conditionalFormatting sqref="C152">
    <cfRule type="expression" dxfId="7667" priority="7300">
      <formula>ISEVEN(ROW())</formula>
    </cfRule>
  </conditionalFormatting>
  <conditionalFormatting sqref="C153">
    <cfRule type="expression" dxfId="7666" priority="7301">
      <formula>ISEVEN(ROW())</formula>
    </cfRule>
  </conditionalFormatting>
  <conditionalFormatting sqref="C150">
    <cfRule type="expression" dxfId="7665" priority="7302">
      <formula>ISEVEN(ROW())</formula>
    </cfRule>
  </conditionalFormatting>
  <conditionalFormatting sqref="C149">
    <cfRule type="expression" dxfId="7664" priority="7303">
      <formula>ISEVEN(ROW())</formula>
    </cfRule>
  </conditionalFormatting>
  <conditionalFormatting sqref="C151">
    <cfRule type="expression" dxfId="7663" priority="7304">
      <formula>ISEVEN(ROW())</formula>
    </cfRule>
  </conditionalFormatting>
  <conditionalFormatting sqref="C153">
    <cfRule type="expression" dxfId="7662" priority="7305">
      <formula>ISEVEN(ROW())</formula>
    </cfRule>
  </conditionalFormatting>
  <conditionalFormatting sqref="C152">
    <cfRule type="expression" dxfId="7661" priority="7306">
      <formula>ISEVEN(ROW())</formula>
    </cfRule>
  </conditionalFormatting>
  <conditionalFormatting sqref="C149">
    <cfRule type="expression" dxfId="7660" priority="7307">
      <formula>ISEVEN(ROW())</formula>
    </cfRule>
  </conditionalFormatting>
  <conditionalFormatting sqref="C150">
    <cfRule type="expression" dxfId="7659" priority="7308">
      <formula>ISEVEN(ROW())</formula>
    </cfRule>
  </conditionalFormatting>
  <conditionalFormatting sqref="C152">
    <cfRule type="expression" dxfId="7658" priority="7309">
      <formula>ISEVEN(ROW())</formula>
    </cfRule>
  </conditionalFormatting>
  <conditionalFormatting sqref="C151">
    <cfRule type="expression" dxfId="7657" priority="7310">
      <formula>ISEVEN(ROW())</formula>
    </cfRule>
  </conditionalFormatting>
  <conditionalFormatting sqref="C149">
    <cfRule type="expression" dxfId="7656" priority="7311">
      <formula>ISEVEN(ROW())</formula>
    </cfRule>
  </conditionalFormatting>
  <conditionalFormatting sqref="C151">
    <cfRule type="expression" dxfId="7655" priority="7312">
      <formula>ISEVEN(ROW())</formula>
    </cfRule>
  </conditionalFormatting>
  <conditionalFormatting sqref="C150">
    <cfRule type="expression" dxfId="7654" priority="7313">
      <formula>ISEVEN(ROW())</formula>
    </cfRule>
  </conditionalFormatting>
  <conditionalFormatting sqref="C152">
    <cfRule type="expression" dxfId="7653" priority="7314">
      <formula>ISEVEN(ROW())</formula>
    </cfRule>
  </conditionalFormatting>
  <conditionalFormatting sqref="C153">
    <cfRule type="expression" dxfId="7652" priority="7315">
      <formula>ISEVEN(ROW())</formula>
    </cfRule>
  </conditionalFormatting>
  <conditionalFormatting sqref="C150">
    <cfRule type="expression" dxfId="7651" priority="7316">
      <formula>ISEVEN(ROW())</formula>
    </cfRule>
  </conditionalFormatting>
  <conditionalFormatting sqref="C149">
    <cfRule type="expression" dxfId="7650" priority="7317">
      <formula>ISEVEN(ROW())</formula>
    </cfRule>
  </conditionalFormatting>
  <conditionalFormatting sqref="C151">
    <cfRule type="expression" dxfId="7649" priority="7318">
      <formula>ISEVEN(ROW())</formula>
    </cfRule>
  </conditionalFormatting>
  <conditionalFormatting sqref="C153">
    <cfRule type="expression" dxfId="7648" priority="7319">
      <formula>ISEVEN(ROW())</formula>
    </cfRule>
  </conditionalFormatting>
  <conditionalFormatting sqref="C152">
    <cfRule type="expression" dxfId="7647" priority="7320">
      <formula>ISEVEN(ROW())</formula>
    </cfRule>
  </conditionalFormatting>
  <conditionalFormatting sqref="C149">
    <cfRule type="expression" dxfId="7646" priority="7321">
      <formula>ISEVEN(ROW())</formula>
    </cfRule>
  </conditionalFormatting>
  <conditionalFormatting sqref="C150">
    <cfRule type="expression" dxfId="7645" priority="7322">
      <formula>ISEVEN(ROW())</formula>
    </cfRule>
  </conditionalFormatting>
  <conditionalFormatting sqref="C152">
    <cfRule type="expression" dxfId="7644" priority="7323">
      <formula>ISEVEN(ROW())</formula>
    </cfRule>
  </conditionalFormatting>
  <conditionalFormatting sqref="C151">
    <cfRule type="expression" dxfId="7643" priority="7324">
      <formula>ISEVEN(ROW())</formula>
    </cfRule>
  </conditionalFormatting>
  <conditionalFormatting sqref="C153">
    <cfRule type="expression" dxfId="7642" priority="7325">
      <formula>ISEVEN(ROW())</formula>
    </cfRule>
  </conditionalFormatting>
  <conditionalFormatting sqref="C154">
    <cfRule type="expression" dxfId="7641" priority="7326">
      <formula>ISEVEN(ROW())</formula>
    </cfRule>
  </conditionalFormatting>
  <conditionalFormatting sqref="C156">
    <cfRule type="expression" dxfId="7640" priority="7327">
      <formula>ISEVEN(ROW())</formula>
    </cfRule>
  </conditionalFormatting>
  <conditionalFormatting sqref="C155">
    <cfRule type="expression" dxfId="7639" priority="7328">
      <formula>ISEVEN(ROW())</formula>
    </cfRule>
  </conditionalFormatting>
  <conditionalFormatting sqref="C157">
    <cfRule type="expression" dxfId="7638" priority="7329">
      <formula>ISEVEN(ROW())</formula>
    </cfRule>
  </conditionalFormatting>
  <conditionalFormatting sqref="C159">
    <cfRule type="expression" dxfId="7637" priority="7330">
      <formula>ISEVEN(ROW())</formula>
    </cfRule>
  </conditionalFormatting>
  <conditionalFormatting sqref="C158">
    <cfRule type="expression" dxfId="7636" priority="7331">
      <formula>ISEVEN(ROW())</formula>
    </cfRule>
  </conditionalFormatting>
  <conditionalFormatting sqref="C160">
    <cfRule type="expression" dxfId="7635" priority="7332">
      <formula>ISEVEN(ROW())</formula>
    </cfRule>
  </conditionalFormatting>
  <conditionalFormatting sqref="C155">
    <cfRule type="expression" dxfId="7634" priority="7333">
      <formula>ISEVEN(ROW())</formula>
    </cfRule>
  </conditionalFormatting>
  <conditionalFormatting sqref="C154">
    <cfRule type="expression" dxfId="7633" priority="7334">
      <formula>ISEVEN(ROW())</formula>
    </cfRule>
  </conditionalFormatting>
  <conditionalFormatting sqref="C156">
    <cfRule type="expression" dxfId="7632" priority="7335">
      <formula>ISEVEN(ROW())</formula>
    </cfRule>
  </conditionalFormatting>
  <conditionalFormatting sqref="C158">
    <cfRule type="expression" dxfId="7631" priority="7336">
      <formula>ISEVEN(ROW())</formula>
    </cfRule>
  </conditionalFormatting>
  <conditionalFormatting sqref="C157">
    <cfRule type="expression" dxfId="7630" priority="7337">
      <formula>ISEVEN(ROW())</formula>
    </cfRule>
  </conditionalFormatting>
  <conditionalFormatting sqref="C159">
    <cfRule type="expression" dxfId="7629" priority="7338">
      <formula>ISEVEN(ROW())</formula>
    </cfRule>
  </conditionalFormatting>
  <conditionalFormatting sqref="C160">
    <cfRule type="expression" dxfId="7628" priority="7339">
      <formula>ISEVEN(ROW())</formula>
    </cfRule>
  </conditionalFormatting>
  <conditionalFormatting sqref="C154">
    <cfRule type="expression" dxfId="7627" priority="7340">
      <formula>ISEVEN(ROW())</formula>
    </cfRule>
  </conditionalFormatting>
  <conditionalFormatting sqref="C155">
    <cfRule type="expression" dxfId="7626" priority="7341">
      <formula>ISEVEN(ROW())</formula>
    </cfRule>
  </conditionalFormatting>
  <conditionalFormatting sqref="C157">
    <cfRule type="expression" dxfId="7625" priority="7342">
      <formula>ISEVEN(ROW())</formula>
    </cfRule>
  </conditionalFormatting>
  <conditionalFormatting sqref="C156">
    <cfRule type="expression" dxfId="7624" priority="7343">
      <formula>ISEVEN(ROW())</formula>
    </cfRule>
  </conditionalFormatting>
  <conditionalFormatting sqref="C158">
    <cfRule type="expression" dxfId="7623" priority="7344">
      <formula>ISEVEN(ROW())</formula>
    </cfRule>
  </conditionalFormatting>
  <conditionalFormatting sqref="C160">
    <cfRule type="expression" dxfId="7622" priority="7345">
      <formula>ISEVEN(ROW())</formula>
    </cfRule>
  </conditionalFormatting>
  <conditionalFormatting sqref="C159">
    <cfRule type="expression" dxfId="7621" priority="7346">
      <formula>ISEVEN(ROW())</formula>
    </cfRule>
  </conditionalFormatting>
  <conditionalFormatting sqref="C154">
    <cfRule type="expression" dxfId="7620" priority="7347">
      <formula>ISEVEN(ROW())</formula>
    </cfRule>
  </conditionalFormatting>
  <conditionalFormatting sqref="C156">
    <cfRule type="expression" dxfId="7619" priority="7348">
      <formula>ISEVEN(ROW())</formula>
    </cfRule>
  </conditionalFormatting>
  <conditionalFormatting sqref="C155">
    <cfRule type="expression" dxfId="7618" priority="7349">
      <formula>ISEVEN(ROW())</formula>
    </cfRule>
  </conditionalFormatting>
  <conditionalFormatting sqref="C157">
    <cfRule type="expression" dxfId="7617" priority="7350">
      <formula>ISEVEN(ROW())</formula>
    </cfRule>
  </conditionalFormatting>
  <conditionalFormatting sqref="C159">
    <cfRule type="expression" dxfId="7616" priority="7351">
      <formula>ISEVEN(ROW())</formula>
    </cfRule>
  </conditionalFormatting>
  <conditionalFormatting sqref="C158">
    <cfRule type="expression" dxfId="7615" priority="7352">
      <formula>ISEVEN(ROW())</formula>
    </cfRule>
  </conditionalFormatting>
  <conditionalFormatting sqref="C160">
    <cfRule type="expression" dxfId="7614" priority="7353">
      <formula>ISEVEN(ROW())</formula>
    </cfRule>
  </conditionalFormatting>
  <conditionalFormatting sqref="C155">
    <cfRule type="expression" dxfId="7613" priority="7354">
      <formula>ISEVEN(ROW())</formula>
    </cfRule>
  </conditionalFormatting>
  <conditionalFormatting sqref="C154">
    <cfRule type="expression" dxfId="7612" priority="7355">
      <formula>ISEVEN(ROW())</formula>
    </cfRule>
  </conditionalFormatting>
  <conditionalFormatting sqref="C156">
    <cfRule type="expression" dxfId="7611" priority="7356">
      <formula>ISEVEN(ROW())</formula>
    </cfRule>
  </conditionalFormatting>
  <conditionalFormatting sqref="C158">
    <cfRule type="expression" dxfId="7610" priority="7357">
      <formula>ISEVEN(ROW())</formula>
    </cfRule>
  </conditionalFormatting>
  <conditionalFormatting sqref="C157">
    <cfRule type="expression" dxfId="7609" priority="7358">
      <formula>ISEVEN(ROW())</formula>
    </cfRule>
  </conditionalFormatting>
  <conditionalFormatting sqref="C159">
    <cfRule type="expression" dxfId="7608" priority="7359">
      <formula>ISEVEN(ROW())</formula>
    </cfRule>
  </conditionalFormatting>
  <conditionalFormatting sqref="C160">
    <cfRule type="expression" dxfId="7607" priority="7360">
      <formula>ISEVEN(ROW())</formula>
    </cfRule>
  </conditionalFormatting>
  <conditionalFormatting sqref="C154">
    <cfRule type="expression" dxfId="7606" priority="7361">
      <formula>ISEVEN(ROW())</formula>
    </cfRule>
  </conditionalFormatting>
  <conditionalFormatting sqref="C155">
    <cfRule type="expression" dxfId="7605" priority="7362">
      <formula>ISEVEN(ROW())</formula>
    </cfRule>
  </conditionalFormatting>
  <conditionalFormatting sqref="C157">
    <cfRule type="expression" dxfId="7604" priority="7363">
      <formula>ISEVEN(ROW())</formula>
    </cfRule>
  </conditionalFormatting>
  <conditionalFormatting sqref="C156">
    <cfRule type="expression" dxfId="7603" priority="7364">
      <formula>ISEVEN(ROW())</formula>
    </cfRule>
  </conditionalFormatting>
  <conditionalFormatting sqref="C158">
    <cfRule type="expression" dxfId="7602" priority="7365">
      <formula>ISEVEN(ROW())</formula>
    </cfRule>
  </conditionalFormatting>
  <conditionalFormatting sqref="C160">
    <cfRule type="expression" dxfId="7601" priority="7366">
      <formula>ISEVEN(ROW())</formula>
    </cfRule>
  </conditionalFormatting>
  <conditionalFormatting sqref="C159">
    <cfRule type="expression" dxfId="7600" priority="7367">
      <formula>ISEVEN(ROW())</formula>
    </cfRule>
  </conditionalFormatting>
  <conditionalFormatting sqref="C154">
    <cfRule type="expression" dxfId="7599" priority="7368">
      <formula>ISEVEN(ROW())</formula>
    </cfRule>
  </conditionalFormatting>
  <conditionalFormatting sqref="C156">
    <cfRule type="expression" dxfId="7598" priority="7369">
      <formula>ISEVEN(ROW())</formula>
    </cfRule>
  </conditionalFormatting>
  <conditionalFormatting sqref="C155">
    <cfRule type="expression" dxfId="7597" priority="7370">
      <formula>ISEVEN(ROW())</formula>
    </cfRule>
  </conditionalFormatting>
  <conditionalFormatting sqref="C157">
    <cfRule type="expression" dxfId="7596" priority="7371">
      <formula>ISEVEN(ROW())</formula>
    </cfRule>
  </conditionalFormatting>
  <conditionalFormatting sqref="C159">
    <cfRule type="expression" dxfId="7595" priority="7372">
      <formula>ISEVEN(ROW())</formula>
    </cfRule>
  </conditionalFormatting>
  <conditionalFormatting sqref="C158">
    <cfRule type="expression" dxfId="7594" priority="7373">
      <formula>ISEVEN(ROW())</formula>
    </cfRule>
  </conditionalFormatting>
  <conditionalFormatting sqref="C160">
    <cfRule type="expression" dxfId="7593" priority="7374">
      <formula>ISEVEN(ROW())</formula>
    </cfRule>
  </conditionalFormatting>
  <conditionalFormatting sqref="C155">
    <cfRule type="expression" dxfId="7592" priority="7375">
      <formula>ISEVEN(ROW())</formula>
    </cfRule>
  </conditionalFormatting>
  <conditionalFormatting sqref="C154">
    <cfRule type="expression" dxfId="7591" priority="7376">
      <formula>ISEVEN(ROW())</formula>
    </cfRule>
  </conditionalFormatting>
  <conditionalFormatting sqref="C156">
    <cfRule type="expression" dxfId="7590" priority="7377">
      <formula>ISEVEN(ROW())</formula>
    </cfRule>
  </conditionalFormatting>
  <conditionalFormatting sqref="C158">
    <cfRule type="expression" dxfId="7589" priority="7378">
      <formula>ISEVEN(ROW())</formula>
    </cfRule>
  </conditionalFormatting>
  <conditionalFormatting sqref="C157">
    <cfRule type="expression" dxfId="7588" priority="7379">
      <formula>ISEVEN(ROW())</formula>
    </cfRule>
  </conditionalFormatting>
  <conditionalFormatting sqref="C159">
    <cfRule type="expression" dxfId="7587" priority="7380">
      <formula>ISEVEN(ROW())</formula>
    </cfRule>
  </conditionalFormatting>
  <conditionalFormatting sqref="C160">
    <cfRule type="expression" dxfId="7586" priority="7381">
      <formula>ISEVEN(ROW())</formula>
    </cfRule>
  </conditionalFormatting>
  <conditionalFormatting sqref="C154">
    <cfRule type="expression" dxfId="7585" priority="7382">
      <formula>ISEVEN(ROW())</formula>
    </cfRule>
  </conditionalFormatting>
  <conditionalFormatting sqref="C156">
    <cfRule type="expression" dxfId="7584" priority="7383">
      <formula>ISEVEN(ROW())</formula>
    </cfRule>
  </conditionalFormatting>
  <conditionalFormatting sqref="C155">
    <cfRule type="expression" dxfId="7583" priority="7384">
      <formula>ISEVEN(ROW())</formula>
    </cfRule>
  </conditionalFormatting>
  <conditionalFormatting sqref="C157">
    <cfRule type="expression" dxfId="7582" priority="7385">
      <formula>ISEVEN(ROW())</formula>
    </cfRule>
  </conditionalFormatting>
  <conditionalFormatting sqref="C159">
    <cfRule type="expression" dxfId="7581" priority="7386">
      <formula>ISEVEN(ROW())</formula>
    </cfRule>
  </conditionalFormatting>
  <conditionalFormatting sqref="C158">
    <cfRule type="expression" dxfId="7580" priority="7387">
      <formula>ISEVEN(ROW())</formula>
    </cfRule>
  </conditionalFormatting>
  <conditionalFormatting sqref="C160">
    <cfRule type="expression" dxfId="7579" priority="7388">
      <formula>ISEVEN(ROW())</formula>
    </cfRule>
  </conditionalFormatting>
  <conditionalFormatting sqref="C155">
    <cfRule type="expression" dxfId="7578" priority="7389">
      <formula>ISEVEN(ROW())</formula>
    </cfRule>
  </conditionalFormatting>
  <conditionalFormatting sqref="C154">
    <cfRule type="expression" dxfId="7577" priority="7390">
      <formula>ISEVEN(ROW())</formula>
    </cfRule>
  </conditionalFormatting>
  <conditionalFormatting sqref="C156">
    <cfRule type="expression" dxfId="7576" priority="7391">
      <formula>ISEVEN(ROW())</formula>
    </cfRule>
  </conditionalFormatting>
  <conditionalFormatting sqref="C158">
    <cfRule type="expression" dxfId="7575" priority="7392">
      <formula>ISEVEN(ROW())</formula>
    </cfRule>
  </conditionalFormatting>
  <conditionalFormatting sqref="C157">
    <cfRule type="expression" dxfId="7574" priority="7393">
      <formula>ISEVEN(ROW())</formula>
    </cfRule>
  </conditionalFormatting>
  <conditionalFormatting sqref="C159">
    <cfRule type="expression" dxfId="7573" priority="7394">
      <formula>ISEVEN(ROW())</formula>
    </cfRule>
  </conditionalFormatting>
  <conditionalFormatting sqref="C160">
    <cfRule type="expression" dxfId="7572" priority="7395">
      <formula>ISEVEN(ROW())</formula>
    </cfRule>
  </conditionalFormatting>
  <conditionalFormatting sqref="C154">
    <cfRule type="expression" dxfId="7571" priority="7396">
      <formula>ISEVEN(ROW())</formula>
    </cfRule>
  </conditionalFormatting>
  <conditionalFormatting sqref="C155">
    <cfRule type="expression" dxfId="7570" priority="7397">
      <formula>ISEVEN(ROW())</formula>
    </cfRule>
  </conditionalFormatting>
  <conditionalFormatting sqref="C157">
    <cfRule type="expression" dxfId="7569" priority="7398">
      <formula>ISEVEN(ROW())</formula>
    </cfRule>
  </conditionalFormatting>
  <conditionalFormatting sqref="C156">
    <cfRule type="expression" dxfId="7568" priority="7399">
      <formula>ISEVEN(ROW())</formula>
    </cfRule>
  </conditionalFormatting>
  <conditionalFormatting sqref="C158">
    <cfRule type="expression" dxfId="7567" priority="7400">
      <formula>ISEVEN(ROW())</formula>
    </cfRule>
  </conditionalFormatting>
  <conditionalFormatting sqref="C160">
    <cfRule type="expression" dxfId="7566" priority="7401">
      <formula>ISEVEN(ROW())</formula>
    </cfRule>
  </conditionalFormatting>
  <conditionalFormatting sqref="C159">
    <cfRule type="expression" dxfId="7565" priority="7402">
      <formula>ISEVEN(ROW())</formula>
    </cfRule>
  </conditionalFormatting>
  <conditionalFormatting sqref="C154">
    <cfRule type="expression" dxfId="7564" priority="7403">
      <formula>ISEVEN(ROW())</formula>
    </cfRule>
  </conditionalFormatting>
  <conditionalFormatting sqref="C156">
    <cfRule type="expression" dxfId="7563" priority="7404">
      <formula>ISEVEN(ROW())</formula>
    </cfRule>
  </conditionalFormatting>
  <conditionalFormatting sqref="C155">
    <cfRule type="expression" dxfId="7562" priority="7405">
      <formula>ISEVEN(ROW())</formula>
    </cfRule>
  </conditionalFormatting>
  <conditionalFormatting sqref="C157">
    <cfRule type="expression" dxfId="7561" priority="7406">
      <formula>ISEVEN(ROW())</formula>
    </cfRule>
  </conditionalFormatting>
  <conditionalFormatting sqref="C159">
    <cfRule type="expression" dxfId="7560" priority="7407">
      <formula>ISEVEN(ROW())</formula>
    </cfRule>
  </conditionalFormatting>
  <conditionalFormatting sqref="C158">
    <cfRule type="expression" dxfId="7559" priority="7408">
      <formula>ISEVEN(ROW())</formula>
    </cfRule>
  </conditionalFormatting>
  <conditionalFormatting sqref="C160">
    <cfRule type="expression" dxfId="7558" priority="7409">
      <formula>ISEVEN(ROW())</formula>
    </cfRule>
  </conditionalFormatting>
  <conditionalFormatting sqref="C155">
    <cfRule type="expression" dxfId="7557" priority="7410">
      <formula>ISEVEN(ROW())</formula>
    </cfRule>
  </conditionalFormatting>
  <conditionalFormatting sqref="C154">
    <cfRule type="expression" dxfId="7556" priority="7411">
      <formula>ISEVEN(ROW())</formula>
    </cfRule>
  </conditionalFormatting>
  <conditionalFormatting sqref="C156">
    <cfRule type="expression" dxfId="7555" priority="7412">
      <formula>ISEVEN(ROW())</formula>
    </cfRule>
  </conditionalFormatting>
  <conditionalFormatting sqref="C158">
    <cfRule type="expression" dxfId="7554" priority="7413">
      <formula>ISEVEN(ROW())</formula>
    </cfRule>
  </conditionalFormatting>
  <conditionalFormatting sqref="C157">
    <cfRule type="expression" dxfId="7553" priority="7414">
      <formula>ISEVEN(ROW())</formula>
    </cfRule>
  </conditionalFormatting>
  <conditionalFormatting sqref="C159">
    <cfRule type="expression" dxfId="7552" priority="7415">
      <formula>ISEVEN(ROW())</formula>
    </cfRule>
  </conditionalFormatting>
  <conditionalFormatting sqref="C160">
    <cfRule type="expression" dxfId="7551" priority="7416">
      <formula>ISEVEN(ROW())</formula>
    </cfRule>
  </conditionalFormatting>
  <conditionalFormatting sqref="C154">
    <cfRule type="expression" dxfId="7550" priority="7417">
      <formula>ISEVEN(ROW())</formula>
    </cfRule>
  </conditionalFormatting>
  <conditionalFormatting sqref="C155">
    <cfRule type="expression" dxfId="7549" priority="7418">
      <formula>ISEVEN(ROW())</formula>
    </cfRule>
  </conditionalFormatting>
  <conditionalFormatting sqref="C157">
    <cfRule type="expression" dxfId="7548" priority="7419">
      <formula>ISEVEN(ROW())</formula>
    </cfRule>
  </conditionalFormatting>
  <conditionalFormatting sqref="C156">
    <cfRule type="expression" dxfId="7547" priority="7420">
      <formula>ISEVEN(ROW())</formula>
    </cfRule>
  </conditionalFormatting>
  <conditionalFormatting sqref="C158">
    <cfRule type="expression" dxfId="7546" priority="7421">
      <formula>ISEVEN(ROW())</formula>
    </cfRule>
  </conditionalFormatting>
  <conditionalFormatting sqref="C160">
    <cfRule type="expression" dxfId="7545" priority="7422">
      <formula>ISEVEN(ROW())</formula>
    </cfRule>
  </conditionalFormatting>
  <conditionalFormatting sqref="C159">
    <cfRule type="expression" dxfId="7544" priority="7423">
      <formula>ISEVEN(ROW())</formula>
    </cfRule>
  </conditionalFormatting>
  <conditionalFormatting sqref="C154">
    <cfRule type="expression" dxfId="7543" priority="7424">
      <formula>ISEVEN(ROW())</formula>
    </cfRule>
  </conditionalFormatting>
  <conditionalFormatting sqref="C156">
    <cfRule type="expression" dxfId="7542" priority="7425">
      <formula>ISEVEN(ROW())</formula>
    </cfRule>
  </conditionalFormatting>
  <conditionalFormatting sqref="C155">
    <cfRule type="expression" dxfId="7541" priority="7426">
      <formula>ISEVEN(ROW())</formula>
    </cfRule>
  </conditionalFormatting>
  <conditionalFormatting sqref="C157">
    <cfRule type="expression" dxfId="7540" priority="7427">
      <formula>ISEVEN(ROW())</formula>
    </cfRule>
  </conditionalFormatting>
  <conditionalFormatting sqref="C159">
    <cfRule type="expression" dxfId="7539" priority="7428">
      <formula>ISEVEN(ROW())</formula>
    </cfRule>
  </conditionalFormatting>
  <conditionalFormatting sqref="C158">
    <cfRule type="expression" dxfId="7538" priority="7429">
      <formula>ISEVEN(ROW())</formula>
    </cfRule>
  </conditionalFormatting>
  <conditionalFormatting sqref="C160">
    <cfRule type="expression" dxfId="7537" priority="7430">
      <formula>ISEVEN(ROW())</formula>
    </cfRule>
  </conditionalFormatting>
  <conditionalFormatting sqref="C155">
    <cfRule type="expression" dxfId="7536" priority="7431">
      <formula>ISEVEN(ROW())</formula>
    </cfRule>
  </conditionalFormatting>
  <conditionalFormatting sqref="C154">
    <cfRule type="expression" dxfId="7535" priority="7432">
      <formula>ISEVEN(ROW())</formula>
    </cfRule>
  </conditionalFormatting>
  <conditionalFormatting sqref="C156">
    <cfRule type="expression" dxfId="7534" priority="7433">
      <formula>ISEVEN(ROW())</formula>
    </cfRule>
  </conditionalFormatting>
  <conditionalFormatting sqref="C158">
    <cfRule type="expression" dxfId="7533" priority="7434">
      <formula>ISEVEN(ROW())</formula>
    </cfRule>
  </conditionalFormatting>
  <conditionalFormatting sqref="C157">
    <cfRule type="expression" dxfId="7532" priority="7435">
      <formula>ISEVEN(ROW())</formula>
    </cfRule>
  </conditionalFormatting>
  <conditionalFormatting sqref="C159">
    <cfRule type="expression" dxfId="7531" priority="7436">
      <formula>ISEVEN(ROW())</formula>
    </cfRule>
  </conditionalFormatting>
  <conditionalFormatting sqref="C160">
    <cfRule type="expression" dxfId="7530" priority="7437">
      <formula>ISEVEN(ROW())</formula>
    </cfRule>
  </conditionalFormatting>
  <conditionalFormatting sqref="C150">
    <cfRule type="expression" dxfId="7529" priority="7438">
      <formula>ISEVEN(ROW())</formula>
    </cfRule>
  </conditionalFormatting>
  <conditionalFormatting sqref="C149">
    <cfRule type="expression" dxfId="7528" priority="7439">
      <formula>ISEVEN(ROW())</formula>
    </cfRule>
  </conditionalFormatting>
  <conditionalFormatting sqref="C151">
    <cfRule type="expression" dxfId="7527" priority="7440">
      <formula>ISEVEN(ROW())</formula>
    </cfRule>
  </conditionalFormatting>
  <conditionalFormatting sqref="C152">
    <cfRule type="expression" dxfId="7526" priority="7441">
      <formula>ISEVEN(ROW())</formula>
    </cfRule>
  </conditionalFormatting>
  <conditionalFormatting sqref="C152">
    <cfRule type="expression" dxfId="7525" priority="7442">
      <formula>ISEVEN(ROW())</formula>
    </cfRule>
  </conditionalFormatting>
  <conditionalFormatting sqref="C154">
    <cfRule type="expression" dxfId="7524" priority="7443">
      <formula>ISEVEN(ROW())</formula>
    </cfRule>
  </conditionalFormatting>
  <conditionalFormatting sqref="C153">
    <cfRule type="expression" dxfId="7523" priority="7444">
      <formula>ISEVEN(ROW())</formula>
    </cfRule>
  </conditionalFormatting>
  <conditionalFormatting sqref="C155">
    <cfRule type="expression" dxfId="7522" priority="7445">
      <formula>ISEVEN(ROW())</formula>
    </cfRule>
  </conditionalFormatting>
  <conditionalFormatting sqref="C157">
    <cfRule type="expression" dxfId="7521" priority="7446">
      <formula>ISEVEN(ROW())</formula>
    </cfRule>
  </conditionalFormatting>
  <conditionalFormatting sqref="C156">
    <cfRule type="expression" dxfId="7520" priority="7447">
      <formula>ISEVEN(ROW())</formula>
    </cfRule>
  </conditionalFormatting>
  <conditionalFormatting sqref="C158">
    <cfRule type="expression" dxfId="7519" priority="7448">
      <formula>ISEVEN(ROW())</formula>
    </cfRule>
  </conditionalFormatting>
  <conditionalFormatting sqref="C160">
    <cfRule type="expression" dxfId="7518" priority="7449">
      <formula>ISEVEN(ROW())</formula>
    </cfRule>
  </conditionalFormatting>
  <conditionalFormatting sqref="C159">
    <cfRule type="expression" dxfId="7517" priority="7450">
      <formula>ISEVEN(ROW())</formula>
    </cfRule>
  </conditionalFormatting>
  <conditionalFormatting sqref="C153">
    <cfRule type="expression" dxfId="7516" priority="7451">
      <formula>ISEVEN(ROW())</formula>
    </cfRule>
  </conditionalFormatting>
  <conditionalFormatting sqref="C152">
    <cfRule type="expression" dxfId="7515" priority="7452">
      <formula>ISEVEN(ROW())</formula>
    </cfRule>
  </conditionalFormatting>
  <conditionalFormatting sqref="C154">
    <cfRule type="expression" dxfId="7514" priority="7453">
      <formula>ISEVEN(ROW())</formula>
    </cfRule>
  </conditionalFormatting>
  <conditionalFormatting sqref="C156">
    <cfRule type="expression" dxfId="7513" priority="7454">
      <formula>ISEVEN(ROW())</formula>
    </cfRule>
  </conditionalFormatting>
  <conditionalFormatting sqref="C155">
    <cfRule type="expression" dxfId="7512" priority="7455">
      <formula>ISEVEN(ROW())</formula>
    </cfRule>
  </conditionalFormatting>
  <conditionalFormatting sqref="C157">
    <cfRule type="expression" dxfId="7511" priority="7456">
      <formula>ISEVEN(ROW())</formula>
    </cfRule>
  </conditionalFormatting>
  <conditionalFormatting sqref="C159">
    <cfRule type="expression" dxfId="7510" priority="7457">
      <formula>ISEVEN(ROW())</formula>
    </cfRule>
  </conditionalFormatting>
  <conditionalFormatting sqref="C158">
    <cfRule type="expression" dxfId="7509" priority="7458">
      <formula>ISEVEN(ROW())</formula>
    </cfRule>
  </conditionalFormatting>
  <conditionalFormatting sqref="C160">
    <cfRule type="expression" dxfId="7508" priority="7459">
      <formula>ISEVEN(ROW())</formula>
    </cfRule>
  </conditionalFormatting>
  <conditionalFormatting sqref="C158">
    <cfRule type="expression" dxfId="7507" priority="7460">
      <formula>ISEVEN(ROW())</formula>
    </cfRule>
  </conditionalFormatting>
  <conditionalFormatting sqref="C160">
    <cfRule type="expression" dxfId="7506" priority="7461">
      <formula>ISEVEN(ROW())</formula>
    </cfRule>
  </conditionalFormatting>
  <conditionalFormatting sqref="C159">
    <cfRule type="expression" dxfId="7505" priority="7462">
      <formula>ISEVEN(ROW())</formula>
    </cfRule>
  </conditionalFormatting>
  <conditionalFormatting sqref="C159">
    <cfRule type="expression" dxfId="7504" priority="7463">
      <formula>ISEVEN(ROW())</formula>
    </cfRule>
  </conditionalFormatting>
  <conditionalFormatting sqref="C158">
    <cfRule type="expression" dxfId="7503" priority="7464">
      <formula>ISEVEN(ROW())</formula>
    </cfRule>
  </conditionalFormatting>
  <conditionalFormatting sqref="C160">
    <cfRule type="expression" dxfId="7502" priority="7465">
      <formula>ISEVEN(ROW())</formula>
    </cfRule>
  </conditionalFormatting>
  <conditionalFormatting sqref="C149">
    <cfRule type="expression" dxfId="7501" priority="7466">
      <formula>ISEVEN(ROW())</formula>
    </cfRule>
  </conditionalFormatting>
  <conditionalFormatting sqref="C149">
    <cfRule type="expression" dxfId="7500" priority="7467">
      <formula>ISEVEN(ROW())</formula>
    </cfRule>
  </conditionalFormatting>
  <conditionalFormatting sqref="C151">
    <cfRule type="expression" dxfId="7499" priority="7468">
      <formula>ISEVEN(ROW())</formula>
    </cfRule>
  </conditionalFormatting>
  <conditionalFormatting sqref="C150">
    <cfRule type="expression" dxfId="7498" priority="7469">
      <formula>ISEVEN(ROW())</formula>
    </cfRule>
  </conditionalFormatting>
  <conditionalFormatting sqref="C152">
    <cfRule type="expression" dxfId="7497" priority="7470">
      <formula>ISEVEN(ROW())</formula>
    </cfRule>
  </conditionalFormatting>
  <conditionalFormatting sqref="C153">
    <cfRule type="expression" dxfId="7496" priority="7471">
      <formula>ISEVEN(ROW())</formula>
    </cfRule>
  </conditionalFormatting>
  <conditionalFormatting sqref="C153">
    <cfRule type="expression" dxfId="7495" priority="7472">
      <formula>ISEVEN(ROW())</formula>
    </cfRule>
  </conditionalFormatting>
  <conditionalFormatting sqref="C155">
    <cfRule type="expression" dxfId="7494" priority="7473">
      <formula>ISEVEN(ROW())</formula>
    </cfRule>
  </conditionalFormatting>
  <conditionalFormatting sqref="C154">
    <cfRule type="expression" dxfId="7493" priority="7474">
      <formula>ISEVEN(ROW())</formula>
    </cfRule>
  </conditionalFormatting>
  <conditionalFormatting sqref="C156">
    <cfRule type="expression" dxfId="7492" priority="7475">
      <formula>ISEVEN(ROW())</formula>
    </cfRule>
  </conditionalFormatting>
  <conditionalFormatting sqref="C158">
    <cfRule type="expression" dxfId="7491" priority="7476">
      <formula>ISEVEN(ROW())</formula>
    </cfRule>
  </conditionalFormatting>
  <conditionalFormatting sqref="C157">
    <cfRule type="expression" dxfId="7490" priority="7477">
      <formula>ISEVEN(ROW())</formula>
    </cfRule>
  </conditionalFormatting>
  <conditionalFormatting sqref="C159">
    <cfRule type="expression" dxfId="7489" priority="7478">
      <formula>ISEVEN(ROW())</formula>
    </cfRule>
  </conditionalFormatting>
  <conditionalFormatting sqref="C160">
    <cfRule type="expression" dxfId="7488" priority="7479">
      <formula>ISEVEN(ROW())</formula>
    </cfRule>
  </conditionalFormatting>
  <conditionalFormatting sqref="C154">
    <cfRule type="expression" dxfId="7487" priority="7480">
      <formula>ISEVEN(ROW())</formula>
    </cfRule>
  </conditionalFormatting>
  <conditionalFormatting sqref="C153">
    <cfRule type="expression" dxfId="7486" priority="7481">
      <formula>ISEVEN(ROW())</formula>
    </cfRule>
  </conditionalFormatting>
  <conditionalFormatting sqref="C155">
    <cfRule type="expression" dxfId="7485" priority="7482">
      <formula>ISEVEN(ROW())</formula>
    </cfRule>
  </conditionalFormatting>
  <conditionalFormatting sqref="C157">
    <cfRule type="expression" dxfId="7484" priority="7483">
      <formula>ISEVEN(ROW())</formula>
    </cfRule>
  </conditionalFormatting>
  <conditionalFormatting sqref="C156">
    <cfRule type="expression" dxfId="7483" priority="7484">
      <formula>ISEVEN(ROW())</formula>
    </cfRule>
  </conditionalFormatting>
  <conditionalFormatting sqref="C158">
    <cfRule type="expression" dxfId="7482" priority="7485">
      <formula>ISEVEN(ROW())</formula>
    </cfRule>
  </conditionalFormatting>
  <conditionalFormatting sqref="C160">
    <cfRule type="expression" dxfId="7481" priority="7486">
      <formula>ISEVEN(ROW())</formula>
    </cfRule>
  </conditionalFormatting>
  <conditionalFormatting sqref="C159">
    <cfRule type="expression" dxfId="7480" priority="7487">
      <formula>ISEVEN(ROW())</formula>
    </cfRule>
  </conditionalFormatting>
  <conditionalFormatting sqref="C159">
    <cfRule type="expression" dxfId="7479" priority="7488">
      <formula>ISEVEN(ROW())</formula>
    </cfRule>
  </conditionalFormatting>
  <conditionalFormatting sqref="C160">
    <cfRule type="expression" dxfId="7478" priority="7489">
      <formula>ISEVEN(ROW())</formula>
    </cfRule>
  </conditionalFormatting>
  <conditionalFormatting sqref="C160">
    <cfRule type="expression" dxfId="7477" priority="7490">
      <formula>ISEVEN(ROW())</formula>
    </cfRule>
  </conditionalFormatting>
  <conditionalFormatting sqref="C159">
    <cfRule type="expression" dxfId="7476" priority="7491">
      <formula>ISEVEN(ROW())</formula>
    </cfRule>
  </conditionalFormatting>
  <conditionalFormatting sqref="C149">
    <cfRule type="expression" dxfId="7475" priority="7492">
      <formula>ISEVEN(ROW())</formula>
    </cfRule>
  </conditionalFormatting>
  <conditionalFormatting sqref="C150">
    <cfRule type="expression" dxfId="7474" priority="7493">
      <formula>ISEVEN(ROW())</formula>
    </cfRule>
  </conditionalFormatting>
  <conditionalFormatting sqref="C151">
    <cfRule type="expression" dxfId="7473" priority="7494">
      <formula>ISEVEN(ROW())</formula>
    </cfRule>
  </conditionalFormatting>
  <conditionalFormatting sqref="C151">
    <cfRule type="expression" dxfId="7472" priority="7495">
      <formula>ISEVEN(ROW())</formula>
    </cfRule>
  </conditionalFormatting>
  <conditionalFormatting sqref="C153">
    <cfRule type="expression" dxfId="7471" priority="7496">
      <formula>ISEVEN(ROW())</formula>
    </cfRule>
  </conditionalFormatting>
  <conditionalFormatting sqref="C152">
    <cfRule type="expression" dxfId="7470" priority="7497">
      <formula>ISEVEN(ROW())</formula>
    </cfRule>
  </conditionalFormatting>
  <conditionalFormatting sqref="C154">
    <cfRule type="expression" dxfId="7469" priority="7498">
      <formula>ISEVEN(ROW())</formula>
    </cfRule>
  </conditionalFormatting>
  <conditionalFormatting sqref="C156">
    <cfRule type="expression" dxfId="7468" priority="7499">
      <formula>ISEVEN(ROW())</formula>
    </cfRule>
  </conditionalFormatting>
  <conditionalFormatting sqref="C155">
    <cfRule type="expression" dxfId="7467" priority="7500">
      <formula>ISEVEN(ROW())</formula>
    </cfRule>
  </conditionalFormatting>
  <conditionalFormatting sqref="C157">
    <cfRule type="expression" dxfId="7466" priority="7501">
      <formula>ISEVEN(ROW())</formula>
    </cfRule>
  </conditionalFormatting>
  <conditionalFormatting sqref="C159">
    <cfRule type="expression" dxfId="7465" priority="7502">
      <formula>ISEVEN(ROW())</formula>
    </cfRule>
  </conditionalFormatting>
  <conditionalFormatting sqref="C158">
    <cfRule type="expression" dxfId="7464" priority="7503">
      <formula>ISEVEN(ROW())</formula>
    </cfRule>
  </conditionalFormatting>
  <conditionalFormatting sqref="C160">
    <cfRule type="expression" dxfId="7463" priority="7504">
      <formula>ISEVEN(ROW())</formula>
    </cfRule>
  </conditionalFormatting>
  <conditionalFormatting sqref="C152">
    <cfRule type="expression" dxfId="7462" priority="7505">
      <formula>ISEVEN(ROW())</formula>
    </cfRule>
  </conditionalFormatting>
  <conditionalFormatting sqref="C151">
    <cfRule type="expression" dxfId="7461" priority="7506">
      <formula>ISEVEN(ROW())</formula>
    </cfRule>
  </conditionalFormatting>
  <conditionalFormatting sqref="C153">
    <cfRule type="expression" dxfId="7460" priority="7507">
      <formula>ISEVEN(ROW())</formula>
    </cfRule>
  </conditionalFormatting>
  <conditionalFormatting sqref="C155">
    <cfRule type="expression" dxfId="7459" priority="7508">
      <formula>ISEVEN(ROW())</formula>
    </cfRule>
  </conditionalFormatting>
  <conditionalFormatting sqref="C154">
    <cfRule type="expression" dxfId="7458" priority="7509">
      <formula>ISEVEN(ROW())</formula>
    </cfRule>
  </conditionalFormatting>
  <conditionalFormatting sqref="C156">
    <cfRule type="expression" dxfId="7457" priority="7510">
      <formula>ISEVEN(ROW())</formula>
    </cfRule>
  </conditionalFormatting>
  <conditionalFormatting sqref="C158">
    <cfRule type="expression" dxfId="7456" priority="7511">
      <formula>ISEVEN(ROW())</formula>
    </cfRule>
  </conditionalFormatting>
  <conditionalFormatting sqref="C157">
    <cfRule type="expression" dxfId="7455" priority="7512">
      <formula>ISEVEN(ROW())</formula>
    </cfRule>
  </conditionalFormatting>
  <conditionalFormatting sqref="C159">
    <cfRule type="expression" dxfId="7454" priority="7513">
      <formula>ISEVEN(ROW())</formula>
    </cfRule>
  </conditionalFormatting>
  <conditionalFormatting sqref="C160">
    <cfRule type="expression" dxfId="7453" priority="7514">
      <formula>ISEVEN(ROW())</formula>
    </cfRule>
  </conditionalFormatting>
  <conditionalFormatting sqref="C157">
    <cfRule type="expression" dxfId="7452" priority="7515">
      <formula>ISEVEN(ROW())</formula>
    </cfRule>
  </conditionalFormatting>
  <conditionalFormatting sqref="C159">
    <cfRule type="expression" dxfId="7451" priority="7516">
      <formula>ISEVEN(ROW())</formula>
    </cfRule>
  </conditionalFormatting>
  <conditionalFormatting sqref="C158">
    <cfRule type="expression" dxfId="7450" priority="7517">
      <formula>ISEVEN(ROW())</formula>
    </cfRule>
  </conditionalFormatting>
  <conditionalFormatting sqref="C160">
    <cfRule type="expression" dxfId="7449" priority="7518">
      <formula>ISEVEN(ROW())</formula>
    </cfRule>
  </conditionalFormatting>
  <conditionalFormatting sqref="C158">
    <cfRule type="expression" dxfId="7448" priority="7519">
      <formula>ISEVEN(ROW())</formula>
    </cfRule>
  </conditionalFormatting>
  <conditionalFormatting sqref="C157">
    <cfRule type="expression" dxfId="7447" priority="7520">
      <formula>ISEVEN(ROW())</formula>
    </cfRule>
  </conditionalFormatting>
  <conditionalFormatting sqref="C159">
    <cfRule type="expression" dxfId="7446" priority="7521">
      <formula>ISEVEN(ROW())</formula>
    </cfRule>
  </conditionalFormatting>
  <conditionalFormatting sqref="C160">
    <cfRule type="expression" dxfId="7445" priority="7522">
      <formula>ISEVEN(ROW())</formula>
    </cfRule>
  </conditionalFormatting>
  <conditionalFormatting sqref="C150">
    <cfRule type="expression" dxfId="7444" priority="7523">
      <formula>ISEVEN(ROW())</formula>
    </cfRule>
  </conditionalFormatting>
  <conditionalFormatting sqref="C149">
    <cfRule type="expression" dxfId="7443" priority="7524">
      <formula>ISEVEN(ROW())</formula>
    </cfRule>
  </conditionalFormatting>
  <conditionalFormatting sqref="C151">
    <cfRule type="expression" dxfId="7442" priority="7525">
      <formula>ISEVEN(ROW())</formula>
    </cfRule>
  </conditionalFormatting>
  <conditionalFormatting sqref="C152">
    <cfRule type="expression" dxfId="7441" priority="7526">
      <formula>ISEVEN(ROW())</formula>
    </cfRule>
  </conditionalFormatting>
  <conditionalFormatting sqref="C152">
    <cfRule type="expression" dxfId="7440" priority="7527">
      <formula>ISEVEN(ROW())</formula>
    </cfRule>
  </conditionalFormatting>
  <conditionalFormatting sqref="C154">
    <cfRule type="expression" dxfId="7439" priority="7528">
      <formula>ISEVEN(ROW())</formula>
    </cfRule>
  </conditionalFormatting>
  <conditionalFormatting sqref="C153">
    <cfRule type="expression" dxfId="7438" priority="7529">
      <formula>ISEVEN(ROW())</formula>
    </cfRule>
  </conditionalFormatting>
  <conditionalFormatting sqref="C155">
    <cfRule type="expression" dxfId="7437" priority="7530">
      <formula>ISEVEN(ROW())</formula>
    </cfRule>
  </conditionalFormatting>
  <conditionalFormatting sqref="C157">
    <cfRule type="expression" dxfId="7436" priority="7531">
      <formula>ISEVEN(ROW())</formula>
    </cfRule>
  </conditionalFormatting>
  <conditionalFormatting sqref="C156">
    <cfRule type="expression" dxfId="7435" priority="7532">
      <formula>ISEVEN(ROW())</formula>
    </cfRule>
  </conditionalFormatting>
  <conditionalFormatting sqref="C158">
    <cfRule type="expression" dxfId="7434" priority="7533">
      <formula>ISEVEN(ROW())</formula>
    </cfRule>
  </conditionalFormatting>
  <conditionalFormatting sqref="C160">
    <cfRule type="expression" dxfId="7433" priority="7534">
      <formula>ISEVEN(ROW())</formula>
    </cfRule>
  </conditionalFormatting>
  <conditionalFormatting sqref="C159">
    <cfRule type="expression" dxfId="7432" priority="7535">
      <formula>ISEVEN(ROW())</formula>
    </cfRule>
  </conditionalFormatting>
  <conditionalFormatting sqref="C153">
    <cfRule type="expression" dxfId="7431" priority="7536">
      <formula>ISEVEN(ROW())</formula>
    </cfRule>
  </conditionalFormatting>
  <conditionalFormatting sqref="C152">
    <cfRule type="expression" dxfId="7430" priority="7537">
      <formula>ISEVEN(ROW())</formula>
    </cfRule>
  </conditionalFormatting>
  <conditionalFormatting sqref="C154">
    <cfRule type="expression" dxfId="7429" priority="7538">
      <formula>ISEVEN(ROW())</formula>
    </cfRule>
  </conditionalFormatting>
  <conditionalFormatting sqref="C156">
    <cfRule type="expression" dxfId="7428" priority="7539">
      <formula>ISEVEN(ROW())</formula>
    </cfRule>
  </conditionalFormatting>
  <conditionalFormatting sqref="C155">
    <cfRule type="expression" dxfId="7427" priority="7540">
      <formula>ISEVEN(ROW())</formula>
    </cfRule>
  </conditionalFormatting>
  <conditionalFormatting sqref="C157">
    <cfRule type="expression" dxfId="7426" priority="7541">
      <formula>ISEVEN(ROW())</formula>
    </cfRule>
  </conditionalFormatting>
  <conditionalFormatting sqref="C159">
    <cfRule type="expression" dxfId="7425" priority="7542">
      <formula>ISEVEN(ROW())</formula>
    </cfRule>
  </conditionalFormatting>
  <conditionalFormatting sqref="C158">
    <cfRule type="expression" dxfId="7424" priority="7543">
      <formula>ISEVEN(ROW())</formula>
    </cfRule>
  </conditionalFormatting>
  <conditionalFormatting sqref="C160">
    <cfRule type="expression" dxfId="7423" priority="7544">
      <formula>ISEVEN(ROW())</formula>
    </cfRule>
  </conditionalFormatting>
  <conditionalFormatting sqref="C158">
    <cfRule type="expression" dxfId="7422" priority="7545">
      <formula>ISEVEN(ROW())</formula>
    </cfRule>
  </conditionalFormatting>
  <conditionalFormatting sqref="C160">
    <cfRule type="expression" dxfId="7421" priority="7546">
      <formula>ISEVEN(ROW())</formula>
    </cfRule>
  </conditionalFormatting>
  <conditionalFormatting sqref="C159">
    <cfRule type="expression" dxfId="7420" priority="7547">
      <formula>ISEVEN(ROW())</formula>
    </cfRule>
  </conditionalFormatting>
  <conditionalFormatting sqref="C159">
    <cfRule type="expression" dxfId="7419" priority="7548">
      <formula>ISEVEN(ROW())</formula>
    </cfRule>
  </conditionalFormatting>
  <conditionalFormatting sqref="C158">
    <cfRule type="expression" dxfId="7418" priority="7549">
      <formula>ISEVEN(ROW())</formula>
    </cfRule>
  </conditionalFormatting>
  <conditionalFormatting sqref="C160">
    <cfRule type="expression" dxfId="7417" priority="7550">
      <formula>ISEVEN(ROW())</formula>
    </cfRule>
  </conditionalFormatting>
  <conditionalFormatting sqref="B163 D163 F163">
    <cfRule type="expression" dxfId="7416" priority="7551">
      <formula>ISEVEN(ROW())</formula>
    </cfRule>
  </conditionalFormatting>
  <conditionalFormatting sqref="F162">
    <cfRule type="expression" dxfId="7415" priority="7552">
      <formula>ISEVEN(ROW())</formula>
    </cfRule>
  </conditionalFormatting>
  <conditionalFormatting sqref="B162 D162">
    <cfRule type="expression" dxfId="7414" priority="7553">
      <formula>ISEVEN(ROW())</formula>
    </cfRule>
  </conditionalFormatting>
  <conditionalFormatting sqref="B161 F161 D161">
    <cfRule type="expression" dxfId="7413" priority="7554">
      <formula>ISEVEN(ROW())</formula>
    </cfRule>
  </conditionalFormatting>
  <conditionalFormatting sqref="B166 D166 F166">
    <cfRule type="expression" dxfId="7412" priority="7555">
      <formula>ISEVEN(ROW())</formula>
    </cfRule>
  </conditionalFormatting>
  <conditionalFormatting sqref="F165">
    <cfRule type="expression" dxfId="7411" priority="7556">
      <formula>ISEVEN(ROW())</formula>
    </cfRule>
  </conditionalFormatting>
  <conditionalFormatting sqref="B165 D165">
    <cfRule type="expression" dxfId="7410" priority="7557">
      <formula>ISEVEN(ROW())</formula>
    </cfRule>
  </conditionalFormatting>
  <conditionalFormatting sqref="B162 D162 F162">
    <cfRule type="expression" dxfId="7409" priority="7558">
      <formula>ISEVEN(ROW())</formula>
    </cfRule>
  </conditionalFormatting>
  <conditionalFormatting sqref="F161">
    <cfRule type="expression" dxfId="7408" priority="7559">
      <formula>ISEVEN(ROW())</formula>
    </cfRule>
  </conditionalFormatting>
  <conditionalFormatting sqref="B161 D161">
    <cfRule type="expression" dxfId="7407" priority="7560">
      <formula>ISEVEN(ROW())</formula>
    </cfRule>
  </conditionalFormatting>
  <conditionalFormatting sqref="B165 D165 F165">
    <cfRule type="expression" dxfId="7406" priority="7561">
      <formula>ISEVEN(ROW())</formula>
    </cfRule>
  </conditionalFormatting>
  <conditionalFormatting sqref="B163 F163 D163">
    <cfRule type="expression" dxfId="7405" priority="7562">
      <formula>ISEVEN(ROW())</formula>
    </cfRule>
  </conditionalFormatting>
  <conditionalFormatting sqref="B166 F166 D166">
    <cfRule type="expression" dxfId="7404" priority="7563">
      <formula>ISEVEN(ROW())</formula>
    </cfRule>
  </conditionalFormatting>
  <conditionalFormatting sqref="B163 D163 F163">
    <cfRule type="expression" dxfId="7403" priority="7564">
      <formula>ISEVEN(ROW())</formula>
    </cfRule>
  </conditionalFormatting>
  <conditionalFormatting sqref="B166 D166 F166">
    <cfRule type="expression" dxfId="7402" priority="7565">
      <formula>ISEVEN(ROW())</formula>
    </cfRule>
  </conditionalFormatting>
  <conditionalFormatting sqref="F165">
    <cfRule type="expression" dxfId="7401" priority="7566">
      <formula>ISEVEN(ROW())</formula>
    </cfRule>
  </conditionalFormatting>
  <conditionalFormatting sqref="B165 D165">
    <cfRule type="expression" dxfId="7400" priority="7567">
      <formula>ISEVEN(ROW())</formula>
    </cfRule>
  </conditionalFormatting>
  <conditionalFormatting sqref="B165 D165 F165">
    <cfRule type="expression" dxfId="7399" priority="7568">
      <formula>ISEVEN(ROW())</formula>
    </cfRule>
  </conditionalFormatting>
  <conditionalFormatting sqref="B163 F163 D163">
    <cfRule type="expression" dxfId="7398" priority="7569">
      <formula>ISEVEN(ROW())</formula>
    </cfRule>
  </conditionalFormatting>
  <conditionalFormatting sqref="B166 F166 D166">
    <cfRule type="expression" dxfId="7397" priority="7570">
      <formula>ISEVEN(ROW())</formula>
    </cfRule>
  </conditionalFormatting>
  <conditionalFormatting sqref="B161 D161 F161">
    <cfRule type="expression" dxfId="7396" priority="7571">
      <formula>ISEVEN(ROW())</formula>
    </cfRule>
  </conditionalFormatting>
  <conditionalFormatting sqref="F163">
    <cfRule type="expression" dxfId="7395" priority="7572">
      <formula>ISEVEN(ROW())</formula>
    </cfRule>
  </conditionalFormatting>
  <conditionalFormatting sqref="B163 D163">
    <cfRule type="expression" dxfId="7394" priority="7573">
      <formula>ISEVEN(ROW())</formula>
    </cfRule>
  </conditionalFormatting>
  <conditionalFormatting sqref="B162 F162 D162">
    <cfRule type="expression" dxfId="7393" priority="7574">
      <formula>ISEVEN(ROW())</formula>
    </cfRule>
  </conditionalFormatting>
  <conditionalFormatting sqref="F166">
    <cfRule type="expression" dxfId="7392" priority="7575">
      <formula>ISEVEN(ROW())</formula>
    </cfRule>
  </conditionalFormatting>
  <conditionalFormatting sqref="B166 D166">
    <cfRule type="expression" dxfId="7391" priority="7576">
      <formula>ISEVEN(ROW())</formula>
    </cfRule>
  </conditionalFormatting>
  <conditionalFormatting sqref="B165 F165 D165">
    <cfRule type="expression" dxfId="7390" priority="7577">
      <formula>ISEVEN(ROW())</formula>
    </cfRule>
  </conditionalFormatting>
  <conditionalFormatting sqref="B163 D163 F163">
    <cfRule type="expression" dxfId="7389" priority="7578">
      <formula>ISEVEN(ROW())</formula>
    </cfRule>
  </conditionalFormatting>
  <conditionalFormatting sqref="F162">
    <cfRule type="expression" dxfId="7388" priority="7579">
      <formula>ISEVEN(ROW())</formula>
    </cfRule>
  </conditionalFormatting>
  <conditionalFormatting sqref="B162 D162">
    <cfRule type="expression" dxfId="7387" priority="7580">
      <formula>ISEVEN(ROW())</formula>
    </cfRule>
  </conditionalFormatting>
  <conditionalFormatting sqref="B161 F161 D161">
    <cfRule type="expression" dxfId="7386" priority="7581">
      <formula>ISEVEN(ROW())</formula>
    </cfRule>
  </conditionalFormatting>
  <conditionalFormatting sqref="B166 D166 F166">
    <cfRule type="expression" dxfId="7385" priority="7582">
      <formula>ISEVEN(ROW())</formula>
    </cfRule>
  </conditionalFormatting>
  <conditionalFormatting sqref="F165">
    <cfRule type="expression" dxfId="7384" priority="7583">
      <formula>ISEVEN(ROW())</formula>
    </cfRule>
  </conditionalFormatting>
  <conditionalFormatting sqref="B165 D165">
    <cfRule type="expression" dxfId="7383" priority="7584">
      <formula>ISEVEN(ROW())</formula>
    </cfRule>
  </conditionalFormatting>
  <conditionalFormatting sqref="F166">
    <cfRule type="expression" dxfId="7382" priority="7585">
      <formula>ISEVEN(ROW())</formula>
    </cfRule>
  </conditionalFormatting>
  <conditionalFormatting sqref="B166 D166">
    <cfRule type="expression" dxfId="7381" priority="7586">
      <formula>ISEVEN(ROW())</formula>
    </cfRule>
  </conditionalFormatting>
  <conditionalFormatting sqref="B165 F165 D165">
    <cfRule type="expression" dxfId="7380" priority="7587">
      <formula>ISEVEN(ROW())</formula>
    </cfRule>
  </conditionalFormatting>
  <conditionalFormatting sqref="B166 D166 F166">
    <cfRule type="expression" dxfId="7379" priority="7588">
      <formula>ISEVEN(ROW())</formula>
    </cfRule>
  </conditionalFormatting>
  <conditionalFormatting sqref="F165">
    <cfRule type="expression" dxfId="7378" priority="7589">
      <formula>ISEVEN(ROW())</formula>
    </cfRule>
  </conditionalFormatting>
  <conditionalFormatting sqref="B165 D165">
    <cfRule type="expression" dxfId="7377" priority="7590">
      <formula>ISEVEN(ROW())</formula>
    </cfRule>
  </conditionalFormatting>
  <conditionalFormatting sqref="B162 D162 F162">
    <cfRule type="expression" dxfId="7376" priority="7591">
      <formula>ISEVEN(ROW())</formula>
    </cfRule>
  </conditionalFormatting>
  <conditionalFormatting sqref="F161">
    <cfRule type="expression" dxfId="7375" priority="7592">
      <formula>ISEVEN(ROW())</formula>
    </cfRule>
  </conditionalFormatting>
  <conditionalFormatting sqref="B161 D161">
    <cfRule type="expression" dxfId="7374" priority="7593">
      <formula>ISEVEN(ROW())</formula>
    </cfRule>
  </conditionalFormatting>
  <conditionalFormatting sqref="B165 D165 F165">
    <cfRule type="expression" dxfId="7373" priority="7594">
      <formula>ISEVEN(ROW())</formula>
    </cfRule>
  </conditionalFormatting>
  <conditionalFormatting sqref="B163 F163 D163">
    <cfRule type="expression" dxfId="7372" priority="7595">
      <formula>ISEVEN(ROW())</formula>
    </cfRule>
  </conditionalFormatting>
  <conditionalFormatting sqref="B166 F166 D166">
    <cfRule type="expression" dxfId="7371" priority="7596">
      <formula>ISEVEN(ROW())</formula>
    </cfRule>
  </conditionalFormatting>
  <conditionalFormatting sqref="B161 D161 F161">
    <cfRule type="expression" dxfId="7370" priority="7597">
      <formula>ISEVEN(ROW())</formula>
    </cfRule>
  </conditionalFormatting>
  <conditionalFormatting sqref="F163">
    <cfRule type="expression" dxfId="7369" priority="7598">
      <formula>ISEVEN(ROW())</formula>
    </cfRule>
  </conditionalFormatting>
  <conditionalFormatting sqref="B163 D163">
    <cfRule type="expression" dxfId="7368" priority="7599">
      <formula>ISEVEN(ROW())</formula>
    </cfRule>
  </conditionalFormatting>
  <conditionalFormatting sqref="B162 F162 D162">
    <cfRule type="expression" dxfId="7367" priority="7600">
      <formula>ISEVEN(ROW())</formula>
    </cfRule>
  </conditionalFormatting>
  <conditionalFormatting sqref="F166">
    <cfRule type="expression" dxfId="7366" priority="7601">
      <formula>ISEVEN(ROW())</formula>
    </cfRule>
  </conditionalFormatting>
  <conditionalFormatting sqref="B166 D166">
    <cfRule type="expression" dxfId="7365" priority="7602">
      <formula>ISEVEN(ROW())</formula>
    </cfRule>
  </conditionalFormatting>
  <conditionalFormatting sqref="B165 F165 D165">
    <cfRule type="expression" dxfId="7364" priority="7603">
      <formula>ISEVEN(ROW())</formula>
    </cfRule>
  </conditionalFormatting>
  <conditionalFormatting sqref="B162 D162 F162">
    <cfRule type="expression" dxfId="7363" priority="7604">
      <formula>ISEVEN(ROW())</formula>
    </cfRule>
  </conditionalFormatting>
  <conditionalFormatting sqref="B165 D165 F165">
    <cfRule type="expression" dxfId="7362" priority="7605">
      <formula>ISEVEN(ROW())</formula>
    </cfRule>
  </conditionalFormatting>
  <conditionalFormatting sqref="B163 F163 D163">
    <cfRule type="expression" dxfId="7361" priority="7606">
      <formula>ISEVEN(ROW())</formula>
    </cfRule>
  </conditionalFormatting>
  <conditionalFormatting sqref="B166 F166 D166">
    <cfRule type="expression" dxfId="7360" priority="7607">
      <formula>ISEVEN(ROW())</formula>
    </cfRule>
  </conditionalFormatting>
  <conditionalFormatting sqref="F163">
    <cfRule type="expression" dxfId="7359" priority="7608">
      <formula>ISEVEN(ROW())</formula>
    </cfRule>
  </conditionalFormatting>
  <conditionalFormatting sqref="B163 D163">
    <cfRule type="expression" dxfId="7358" priority="7609">
      <formula>ISEVEN(ROW())</formula>
    </cfRule>
  </conditionalFormatting>
  <conditionalFormatting sqref="B162 F162 D162">
    <cfRule type="expression" dxfId="7357" priority="7610">
      <formula>ISEVEN(ROW())</formula>
    </cfRule>
  </conditionalFormatting>
  <conditionalFormatting sqref="F166">
    <cfRule type="expression" dxfId="7356" priority="7611">
      <formula>ISEVEN(ROW())</formula>
    </cfRule>
  </conditionalFormatting>
  <conditionalFormatting sqref="B166 D166">
    <cfRule type="expression" dxfId="7355" priority="7612">
      <formula>ISEVEN(ROW())</formula>
    </cfRule>
  </conditionalFormatting>
  <conditionalFormatting sqref="B165 F165 D165">
    <cfRule type="expression" dxfId="7354" priority="7613">
      <formula>ISEVEN(ROW())</formula>
    </cfRule>
  </conditionalFormatting>
  <conditionalFormatting sqref="B163 D163 F163">
    <cfRule type="expression" dxfId="7353" priority="7614">
      <formula>ISEVEN(ROW())</formula>
    </cfRule>
  </conditionalFormatting>
  <conditionalFormatting sqref="F162">
    <cfRule type="expression" dxfId="7352" priority="7615">
      <formula>ISEVEN(ROW())</formula>
    </cfRule>
  </conditionalFormatting>
  <conditionalFormatting sqref="B162 D162">
    <cfRule type="expression" dxfId="7351" priority="7616">
      <formula>ISEVEN(ROW())</formula>
    </cfRule>
  </conditionalFormatting>
  <conditionalFormatting sqref="B161 F161 D161">
    <cfRule type="expression" dxfId="7350" priority="7617">
      <formula>ISEVEN(ROW())</formula>
    </cfRule>
  </conditionalFormatting>
  <conditionalFormatting sqref="B166 D166 F166">
    <cfRule type="expression" dxfId="7349" priority="7618">
      <formula>ISEVEN(ROW())</formula>
    </cfRule>
  </conditionalFormatting>
  <conditionalFormatting sqref="F165">
    <cfRule type="expression" dxfId="7348" priority="7619">
      <formula>ISEVEN(ROW())</formula>
    </cfRule>
  </conditionalFormatting>
  <conditionalFormatting sqref="B165 D165">
    <cfRule type="expression" dxfId="7347" priority="7620">
      <formula>ISEVEN(ROW())</formula>
    </cfRule>
  </conditionalFormatting>
  <conditionalFormatting sqref="B162 D162 F162">
    <cfRule type="expression" dxfId="7346" priority="7621">
      <formula>ISEVEN(ROW())</formula>
    </cfRule>
  </conditionalFormatting>
  <conditionalFormatting sqref="F161">
    <cfRule type="expression" dxfId="7345" priority="7622">
      <formula>ISEVEN(ROW())</formula>
    </cfRule>
  </conditionalFormatting>
  <conditionalFormatting sqref="B161 D161">
    <cfRule type="expression" dxfId="7344" priority="7623">
      <formula>ISEVEN(ROW())</formula>
    </cfRule>
  </conditionalFormatting>
  <conditionalFormatting sqref="B165 D165 F165">
    <cfRule type="expression" dxfId="7343" priority="7624">
      <formula>ISEVEN(ROW())</formula>
    </cfRule>
  </conditionalFormatting>
  <conditionalFormatting sqref="B163 F163 D163">
    <cfRule type="expression" dxfId="7342" priority="7625">
      <formula>ISEVEN(ROW())</formula>
    </cfRule>
  </conditionalFormatting>
  <conditionalFormatting sqref="B166 F166 D166">
    <cfRule type="expression" dxfId="7341" priority="7626">
      <formula>ISEVEN(ROW())</formula>
    </cfRule>
  </conditionalFormatting>
  <conditionalFormatting sqref="B163 D163 F163">
    <cfRule type="expression" dxfId="7340" priority="7627">
      <formula>ISEVEN(ROW())</formula>
    </cfRule>
  </conditionalFormatting>
  <conditionalFormatting sqref="B166 D166 F166">
    <cfRule type="expression" dxfId="7339" priority="7628">
      <formula>ISEVEN(ROW())</formula>
    </cfRule>
  </conditionalFormatting>
  <conditionalFormatting sqref="F165">
    <cfRule type="expression" dxfId="7338" priority="7629">
      <formula>ISEVEN(ROW())</formula>
    </cfRule>
  </conditionalFormatting>
  <conditionalFormatting sqref="B165 D165">
    <cfRule type="expression" dxfId="7337" priority="7630">
      <formula>ISEVEN(ROW())</formula>
    </cfRule>
  </conditionalFormatting>
  <conditionalFormatting sqref="B165 D165 F165">
    <cfRule type="expression" dxfId="7336" priority="7631">
      <formula>ISEVEN(ROW())</formula>
    </cfRule>
  </conditionalFormatting>
  <conditionalFormatting sqref="B163 F163 D163">
    <cfRule type="expression" dxfId="7335" priority="7632">
      <formula>ISEVEN(ROW())</formula>
    </cfRule>
  </conditionalFormatting>
  <conditionalFormatting sqref="B166 F166 D166">
    <cfRule type="expression" dxfId="7334" priority="7633">
      <formula>ISEVEN(ROW())</formula>
    </cfRule>
  </conditionalFormatting>
  <conditionalFormatting sqref="B161 D161 F161">
    <cfRule type="expression" dxfId="7333" priority="7634">
      <formula>ISEVEN(ROW())</formula>
    </cfRule>
  </conditionalFormatting>
  <conditionalFormatting sqref="F163">
    <cfRule type="expression" dxfId="7332" priority="7635">
      <formula>ISEVEN(ROW())</formula>
    </cfRule>
  </conditionalFormatting>
  <conditionalFormatting sqref="B163 D163">
    <cfRule type="expression" dxfId="7331" priority="7636">
      <formula>ISEVEN(ROW())</formula>
    </cfRule>
  </conditionalFormatting>
  <conditionalFormatting sqref="B162 F162 D162">
    <cfRule type="expression" dxfId="7330" priority="7637">
      <formula>ISEVEN(ROW())</formula>
    </cfRule>
  </conditionalFormatting>
  <conditionalFormatting sqref="F166">
    <cfRule type="expression" dxfId="7329" priority="7638">
      <formula>ISEVEN(ROW())</formula>
    </cfRule>
  </conditionalFormatting>
  <conditionalFormatting sqref="B166 D166">
    <cfRule type="expression" dxfId="7328" priority="7639">
      <formula>ISEVEN(ROW())</formula>
    </cfRule>
  </conditionalFormatting>
  <conditionalFormatting sqref="B165 F165 D165">
    <cfRule type="expression" dxfId="7327" priority="7640">
      <formula>ISEVEN(ROW())</formula>
    </cfRule>
  </conditionalFormatting>
  <conditionalFormatting sqref="B163 D163 F163">
    <cfRule type="expression" dxfId="7326" priority="7641">
      <formula>ISEVEN(ROW())</formula>
    </cfRule>
  </conditionalFormatting>
  <conditionalFormatting sqref="F162">
    <cfRule type="expression" dxfId="7325" priority="7642">
      <formula>ISEVEN(ROW())</formula>
    </cfRule>
  </conditionalFormatting>
  <conditionalFormatting sqref="B162 D162">
    <cfRule type="expression" dxfId="7324" priority="7643">
      <formula>ISEVEN(ROW())</formula>
    </cfRule>
  </conditionalFormatting>
  <conditionalFormatting sqref="B161 F161 D161">
    <cfRule type="expression" dxfId="7323" priority="7644">
      <formula>ISEVEN(ROW())</formula>
    </cfRule>
  </conditionalFormatting>
  <conditionalFormatting sqref="B166 D166 F166">
    <cfRule type="expression" dxfId="7322" priority="7645">
      <formula>ISEVEN(ROW())</formula>
    </cfRule>
  </conditionalFormatting>
  <conditionalFormatting sqref="F165">
    <cfRule type="expression" dxfId="7321" priority="7646">
      <formula>ISEVEN(ROW())</formula>
    </cfRule>
  </conditionalFormatting>
  <conditionalFormatting sqref="B165 D165">
    <cfRule type="expression" dxfId="7320" priority="7647">
      <formula>ISEVEN(ROW())</formula>
    </cfRule>
  </conditionalFormatting>
  <conditionalFormatting sqref="B161 D161 F161">
    <cfRule type="expression" dxfId="7319" priority="7648">
      <formula>ISEVEN(ROW())</formula>
    </cfRule>
  </conditionalFormatting>
  <conditionalFormatting sqref="F163">
    <cfRule type="expression" dxfId="7318" priority="7649">
      <formula>ISEVEN(ROW())</formula>
    </cfRule>
  </conditionalFormatting>
  <conditionalFormatting sqref="B163 D163">
    <cfRule type="expression" dxfId="7317" priority="7650">
      <formula>ISEVEN(ROW())</formula>
    </cfRule>
  </conditionalFormatting>
  <conditionalFormatting sqref="B162 F162 D162">
    <cfRule type="expression" dxfId="7316" priority="7651">
      <formula>ISEVEN(ROW())</formula>
    </cfRule>
  </conditionalFormatting>
  <conditionalFormatting sqref="F166">
    <cfRule type="expression" dxfId="7315" priority="7652">
      <formula>ISEVEN(ROW())</formula>
    </cfRule>
  </conditionalFormatting>
  <conditionalFormatting sqref="B166 D166">
    <cfRule type="expression" dxfId="7314" priority="7653">
      <formula>ISEVEN(ROW())</formula>
    </cfRule>
  </conditionalFormatting>
  <conditionalFormatting sqref="B165 F165 D165">
    <cfRule type="expression" dxfId="7313" priority="7654">
      <formula>ISEVEN(ROW())</formula>
    </cfRule>
  </conditionalFormatting>
  <conditionalFormatting sqref="B163 D163 F163">
    <cfRule type="expression" dxfId="7312" priority="7655">
      <formula>ISEVEN(ROW())</formula>
    </cfRule>
  </conditionalFormatting>
  <conditionalFormatting sqref="F162">
    <cfRule type="expression" dxfId="7311" priority="7656">
      <formula>ISEVEN(ROW())</formula>
    </cfRule>
  </conditionalFormatting>
  <conditionalFormatting sqref="B162 D162">
    <cfRule type="expression" dxfId="7310" priority="7657">
      <formula>ISEVEN(ROW())</formula>
    </cfRule>
  </conditionalFormatting>
  <conditionalFormatting sqref="B161 F161 D161">
    <cfRule type="expression" dxfId="7309" priority="7658">
      <formula>ISEVEN(ROW())</formula>
    </cfRule>
  </conditionalFormatting>
  <conditionalFormatting sqref="B166 D166 F166">
    <cfRule type="expression" dxfId="7308" priority="7659">
      <formula>ISEVEN(ROW())</formula>
    </cfRule>
  </conditionalFormatting>
  <conditionalFormatting sqref="F165">
    <cfRule type="expression" dxfId="7307" priority="7660">
      <formula>ISEVEN(ROW())</formula>
    </cfRule>
  </conditionalFormatting>
  <conditionalFormatting sqref="B165 D165">
    <cfRule type="expression" dxfId="7306" priority="7661">
      <formula>ISEVEN(ROW())</formula>
    </cfRule>
  </conditionalFormatting>
  <conditionalFormatting sqref="F166">
    <cfRule type="expression" dxfId="7305" priority="7662">
      <formula>ISEVEN(ROW())</formula>
    </cfRule>
  </conditionalFormatting>
  <conditionalFormatting sqref="D166">
    <cfRule type="expression" dxfId="7304" priority="7663">
      <formula>ISEVEN(ROW())</formula>
    </cfRule>
  </conditionalFormatting>
  <conditionalFormatting sqref="B166">
    <cfRule type="expression" dxfId="7303" priority="7664">
      <formula>ISEVEN(ROW())</formula>
    </cfRule>
  </conditionalFormatting>
  <conditionalFormatting sqref="B162 D162 F162">
    <cfRule type="expression" dxfId="7302" priority="7665">
      <formula>ISEVEN(ROW())</formula>
    </cfRule>
  </conditionalFormatting>
  <conditionalFormatting sqref="F161">
    <cfRule type="expression" dxfId="7301" priority="7666">
      <formula>ISEVEN(ROW())</formula>
    </cfRule>
  </conditionalFormatting>
  <conditionalFormatting sqref="B161 D161">
    <cfRule type="expression" dxfId="7300" priority="7667">
      <formula>ISEVEN(ROW())</formula>
    </cfRule>
  </conditionalFormatting>
  <conditionalFormatting sqref="B165 D165 F165">
    <cfRule type="expression" dxfId="7299" priority="7668">
      <formula>ISEVEN(ROW())</formula>
    </cfRule>
  </conditionalFormatting>
  <conditionalFormatting sqref="B163 F163 D163">
    <cfRule type="expression" dxfId="7298" priority="7669">
      <formula>ISEVEN(ROW())</formula>
    </cfRule>
  </conditionalFormatting>
  <conditionalFormatting sqref="B166 F166 D166">
    <cfRule type="expression" dxfId="7297" priority="7670">
      <formula>ISEVEN(ROW())</formula>
    </cfRule>
  </conditionalFormatting>
  <conditionalFormatting sqref="B161 D161 F161">
    <cfRule type="expression" dxfId="7296" priority="7671">
      <formula>ISEVEN(ROW())</formula>
    </cfRule>
  </conditionalFormatting>
  <conditionalFormatting sqref="F163">
    <cfRule type="expression" dxfId="7295" priority="7672">
      <formula>ISEVEN(ROW())</formula>
    </cfRule>
  </conditionalFormatting>
  <conditionalFormatting sqref="B163 D163">
    <cfRule type="expression" dxfId="7294" priority="7673">
      <formula>ISEVEN(ROW())</formula>
    </cfRule>
  </conditionalFormatting>
  <conditionalFormatting sqref="B162 F162 D162">
    <cfRule type="expression" dxfId="7293" priority="7674">
      <formula>ISEVEN(ROW())</formula>
    </cfRule>
  </conditionalFormatting>
  <conditionalFormatting sqref="F166">
    <cfRule type="expression" dxfId="7292" priority="7675">
      <formula>ISEVEN(ROW())</formula>
    </cfRule>
  </conditionalFormatting>
  <conditionalFormatting sqref="B166 D166">
    <cfRule type="expression" dxfId="7291" priority="7676">
      <formula>ISEVEN(ROW())</formula>
    </cfRule>
  </conditionalFormatting>
  <conditionalFormatting sqref="B165 F165 D165">
    <cfRule type="expression" dxfId="7290" priority="7677">
      <formula>ISEVEN(ROW())</formula>
    </cfRule>
  </conditionalFormatting>
  <conditionalFormatting sqref="B162 D162 F162">
    <cfRule type="expression" dxfId="7289" priority="7678">
      <formula>ISEVEN(ROW())</formula>
    </cfRule>
  </conditionalFormatting>
  <conditionalFormatting sqref="F161">
    <cfRule type="expression" dxfId="7288" priority="7679">
      <formula>ISEVEN(ROW())</formula>
    </cfRule>
  </conditionalFormatting>
  <conditionalFormatting sqref="B161 D161">
    <cfRule type="expression" dxfId="7287" priority="7680">
      <formula>ISEVEN(ROW())</formula>
    </cfRule>
  </conditionalFormatting>
  <conditionalFormatting sqref="B165 D165 F165">
    <cfRule type="expression" dxfId="7286" priority="7681">
      <formula>ISEVEN(ROW())</formula>
    </cfRule>
  </conditionalFormatting>
  <conditionalFormatting sqref="B163 F163 D163">
    <cfRule type="expression" dxfId="7285" priority="7682">
      <formula>ISEVEN(ROW())</formula>
    </cfRule>
  </conditionalFormatting>
  <conditionalFormatting sqref="B166 F166 D166">
    <cfRule type="expression" dxfId="7284" priority="7683">
      <formula>ISEVEN(ROW())</formula>
    </cfRule>
  </conditionalFormatting>
  <conditionalFormatting sqref="B161 D161 F161">
    <cfRule type="expression" dxfId="7283" priority="7684">
      <formula>ISEVEN(ROW())</formula>
    </cfRule>
  </conditionalFormatting>
  <conditionalFormatting sqref="F163">
    <cfRule type="expression" dxfId="7282" priority="7685">
      <formula>ISEVEN(ROW())</formula>
    </cfRule>
  </conditionalFormatting>
  <conditionalFormatting sqref="B163 D163">
    <cfRule type="expression" dxfId="7281" priority="7686">
      <formula>ISEVEN(ROW())</formula>
    </cfRule>
  </conditionalFormatting>
  <conditionalFormatting sqref="B162 F162 D162">
    <cfRule type="expression" dxfId="7280" priority="7687">
      <formula>ISEVEN(ROW())</formula>
    </cfRule>
  </conditionalFormatting>
  <conditionalFormatting sqref="F166">
    <cfRule type="expression" dxfId="7279" priority="7688">
      <formula>ISEVEN(ROW())</formula>
    </cfRule>
  </conditionalFormatting>
  <conditionalFormatting sqref="B166 D166">
    <cfRule type="expression" dxfId="7278" priority="7689">
      <formula>ISEVEN(ROW())</formula>
    </cfRule>
  </conditionalFormatting>
  <conditionalFormatting sqref="B165 F165 D165">
    <cfRule type="expression" dxfId="7277" priority="7690">
      <formula>ISEVEN(ROW())</formula>
    </cfRule>
  </conditionalFormatting>
  <conditionalFormatting sqref="B163 D163 F163">
    <cfRule type="expression" dxfId="7276" priority="7691">
      <formula>ISEVEN(ROW())</formula>
    </cfRule>
  </conditionalFormatting>
  <conditionalFormatting sqref="F162">
    <cfRule type="expression" dxfId="7275" priority="7692">
      <formula>ISEVEN(ROW())</formula>
    </cfRule>
  </conditionalFormatting>
  <conditionalFormatting sqref="B162 D162">
    <cfRule type="expression" dxfId="7274" priority="7693">
      <formula>ISEVEN(ROW())</formula>
    </cfRule>
  </conditionalFormatting>
  <conditionalFormatting sqref="B161 F161 D161">
    <cfRule type="expression" dxfId="7273" priority="7694">
      <formula>ISEVEN(ROW())</formula>
    </cfRule>
  </conditionalFormatting>
  <conditionalFormatting sqref="F165">
    <cfRule type="expression" dxfId="7272" priority="7695">
      <formula>ISEVEN(ROW())</formula>
    </cfRule>
  </conditionalFormatting>
  <conditionalFormatting sqref="B165 D165">
    <cfRule type="expression" dxfId="7271" priority="7696">
      <formula>ISEVEN(ROW())</formula>
    </cfRule>
  </conditionalFormatting>
  <conditionalFormatting sqref="B162 D162 F162">
    <cfRule type="expression" dxfId="7270" priority="7697">
      <formula>ISEVEN(ROW())</formula>
    </cfRule>
  </conditionalFormatting>
  <conditionalFormatting sqref="F161">
    <cfRule type="expression" dxfId="7269" priority="7698">
      <formula>ISEVEN(ROW())</formula>
    </cfRule>
  </conditionalFormatting>
  <conditionalFormatting sqref="B161 D161">
    <cfRule type="expression" dxfId="7268" priority="7699">
      <formula>ISEVEN(ROW())</formula>
    </cfRule>
  </conditionalFormatting>
  <conditionalFormatting sqref="B165 D165 F165">
    <cfRule type="expression" dxfId="7267" priority="7700">
      <formula>ISEVEN(ROW())</formula>
    </cfRule>
  </conditionalFormatting>
  <conditionalFormatting sqref="B163 F163 D163">
    <cfRule type="expression" dxfId="7266" priority="7701">
      <formula>ISEVEN(ROW())</formula>
    </cfRule>
  </conditionalFormatting>
  <conditionalFormatting sqref="B163 D163 F163">
    <cfRule type="expression" dxfId="7265" priority="7702">
      <formula>ISEVEN(ROW())</formula>
    </cfRule>
  </conditionalFormatting>
  <conditionalFormatting sqref="F162">
    <cfRule type="expression" dxfId="7264" priority="7703">
      <formula>ISEVEN(ROW())</formula>
    </cfRule>
  </conditionalFormatting>
  <conditionalFormatting sqref="B162 D162">
    <cfRule type="expression" dxfId="7263" priority="7704">
      <formula>ISEVEN(ROW())</formula>
    </cfRule>
  </conditionalFormatting>
  <conditionalFormatting sqref="B161 F161 D161">
    <cfRule type="expression" dxfId="7262" priority="7705">
      <formula>ISEVEN(ROW())</formula>
    </cfRule>
  </conditionalFormatting>
  <conditionalFormatting sqref="F165">
    <cfRule type="expression" dxfId="7261" priority="7706">
      <formula>ISEVEN(ROW())</formula>
    </cfRule>
  </conditionalFormatting>
  <conditionalFormatting sqref="B165 D165">
    <cfRule type="expression" dxfId="7260" priority="7707">
      <formula>ISEVEN(ROW())</formula>
    </cfRule>
  </conditionalFormatting>
  <conditionalFormatting sqref="B162 D162 F162">
    <cfRule type="expression" dxfId="7259" priority="7708">
      <formula>ISEVEN(ROW())</formula>
    </cfRule>
  </conditionalFormatting>
  <conditionalFormatting sqref="F161">
    <cfRule type="expression" dxfId="7258" priority="7709">
      <formula>ISEVEN(ROW())</formula>
    </cfRule>
  </conditionalFormatting>
  <conditionalFormatting sqref="B161 D161">
    <cfRule type="expression" dxfId="7257" priority="7710">
      <formula>ISEVEN(ROW())</formula>
    </cfRule>
  </conditionalFormatting>
  <conditionalFormatting sqref="B165 D165 F165">
    <cfRule type="expression" dxfId="7256" priority="7711">
      <formula>ISEVEN(ROW())</formula>
    </cfRule>
  </conditionalFormatting>
  <conditionalFormatting sqref="B163 F163 D163">
    <cfRule type="expression" dxfId="7255" priority="7712">
      <formula>ISEVEN(ROW())</formula>
    </cfRule>
  </conditionalFormatting>
  <conditionalFormatting sqref="B161 D161 F161">
    <cfRule type="expression" dxfId="7254" priority="7713">
      <formula>ISEVEN(ROW())</formula>
    </cfRule>
  </conditionalFormatting>
  <conditionalFormatting sqref="F163">
    <cfRule type="expression" dxfId="7253" priority="7714">
      <formula>ISEVEN(ROW())</formula>
    </cfRule>
  </conditionalFormatting>
  <conditionalFormatting sqref="B163 D163">
    <cfRule type="expression" dxfId="7252" priority="7715">
      <formula>ISEVEN(ROW())</formula>
    </cfRule>
  </conditionalFormatting>
  <conditionalFormatting sqref="B162 F162 D162">
    <cfRule type="expression" dxfId="7251" priority="7716">
      <formula>ISEVEN(ROW())</formula>
    </cfRule>
  </conditionalFormatting>
  <conditionalFormatting sqref="F166">
    <cfRule type="expression" dxfId="7250" priority="7717">
      <formula>ISEVEN(ROW())</formula>
    </cfRule>
  </conditionalFormatting>
  <conditionalFormatting sqref="B166 D166">
    <cfRule type="expression" dxfId="7249" priority="7718">
      <formula>ISEVEN(ROW())</formula>
    </cfRule>
  </conditionalFormatting>
  <conditionalFormatting sqref="B165 F165 D165">
    <cfRule type="expression" dxfId="7248" priority="7719">
      <formula>ISEVEN(ROW())</formula>
    </cfRule>
  </conditionalFormatting>
  <conditionalFormatting sqref="B163 D163 F163">
    <cfRule type="expression" dxfId="7247" priority="7720">
      <formula>ISEVEN(ROW())</formula>
    </cfRule>
  </conditionalFormatting>
  <conditionalFormatting sqref="F162">
    <cfRule type="expression" dxfId="7246" priority="7721">
      <formula>ISEVEN(ROW())</formula>
    </cfRule>
  </conditionalFormatting>
  <conditionalFormatting sqref="B162 D162">
    <cfRule type="expression" dxfId="7245" priority="7722">
      <formula>ISEVEN(ROW())</formula>
    </cfRule>
  </conditionalFormatting>
  <conditionalFormatting sqref="B161 F161 D161">
    <cfRule type="expression" dxfId="7244" priority="7723">
      <formula>ISEVEN(ROW())</formula>
    </cfRule>
  </conditionalFormatting>
  <conditionalFormatting sqref="B166 D166 F166">
    <cfRule type="expression" dxfId="7243" priority="7724">
      <formula>ISEVEN(ROW())</formula>
    </cfRule>
  </conditionalFormatting>
  <conditionalFormatting sqref="F165">
    <cfRule type="expression" dxfId="7242" priority="7725">
      <formula>ISEVEN(ROW())</formula>
    </cfRule>
  </conditionalFormatting>
  <conditionalFormatting sqref="B165 D165">
    <cfRule type="expression" dxfId="7241" priority="7726">
      <formula>ISEVEN(ROW())</formula>
    </cfRule>
  </conditionalFormatting>
  <conditionalFormatting sqref="B161 D161 F161">
    <cfRule type="expression" dxfId="7240" priority="7727">
      <formula>ISEVEN(ROW())</formula>
    </cfRule>
  </conditionalFormatting>
  <conditionalFormatting sqref="F163">
    <cfRule type="expression" dxfId="7239" priority="7728">
      <formula>ISEVEN(ROW())</formula>
    </cfRule>
  </conditionalFormatting>
  <conditionalFormatting sqref="B163 D163">
    <cfRule type="expression" dxfId="7238" priority="7729">
      <formula>ISEVEN(ROW())</formula>
    </cfRule>
  </conditionalFormatting>
  <conditionalFormatting sqref="B162 F162 D162">
    <cfRule type="expression" dxfId="7237" priority="7730">
      <formula>ISEVEN(ROW())</formula>
    </cfRule>
  </conditionalFormatting>
  <conditionalFormatting sqref="F166">
    <cfRule type="expression" dxfId="7236" priority="7731">
      <formula>ISEVEN(ROW())</formula>
    </cfRule>
  </conditionalFormatting>
  <conditionalFormatting sqref="B166 D166">
    <cfRule type="expression" dxfId="7235" priority="7732">
      <formula>ISEVEN(ROW())</formula>
    </cfRule>
  </conditionalFormatting>
  <conditionalFormatting sqref="B165 F165 D165">
    <cfRule type="expression" dxfId="7234" priority="7733">
      <formula>ISEVEN(ROW())</formula>
    </cfRule>
  </conditionalFormatting>
  <conditionalFormatting sqref="B163 D163 F163">
    <cfRule type="expression" dxfId="7233" priority="7734">
      <formula>ISEVEN(ROW())</formula>
    </cfRule>
  </conditionalFormatting>
  <conditionalFormatting sqref="F162">
    <cfRule type="expression" dxfId="7232" priority="7735">
      <formula>ISEVEN(ROW())</formula>
    </cfRule>
  </conditionalFormatting>
  <conditionalFormatting sqref="B162 D162">
    <cfRule type="expression" dxfId="7231" priority="7736">
      <formula>ISEVEN(ROW())</formula>
    </cfRule>
  </conditionalFormatting>
  <conditionalFormatting sqref="B161 F161 D161">
    <cfRule type="expression" dxfId="7230" priority="7737">
      <formula>ISEVEN(ROW())</formula>
    </cfRule>
  </conditionalFormatting>
  <conditionalFormatting sqref="B166 D166 F166">
    <cfRule type="expression" dxfId="7229" priority="7738">
      <formula>ISEVEN(ROW())</formula>
    </cfRule>
  </conditionalFormatting>
  <conditionalFormatting sqref="F165">
    <cfRule type="expression" dxfId="7228" priority="7739">
      <formula>ISEVEN(ROW())</formula>
    </cfRule>
  </conditionalFormatting>
  <conditionalFormatting sqref="B165 D165">
    <cfRule type="expression" dxfId="7227" priority="7740">
      <formula>ISEVEN(ROW())</formula>
    </cfRule>
  </conditionalFormatting>
  <conditionalFormatting sqref="E163">
    <cfRule type="expression" dxfId="7226" priority="7741">
      <formula>ISEVEN(ROW())</formula>
    </cfRule>
  </conditionalFormatting>
  <conditionalFormatting sqref="E162">
    <cfRule type="expression" dxfId="7225" priority="7742">
      <formula>ISEVEN(ROW())</formula>
    </cfRule>
  </conditionalFormatting>
  <conditionalFormatting sqref="E161">
    <cfRule type="expression" dxfId="7224" priority="7743">
      <formula>ISEVEN(ROW())</formula>
    </cfRule>
  </conditionalFormatting>
  <conditionalFormatting sqref="E166">
    <cfRule type="expression" dxfId="7223" priority="7744">
      <formula>ISEVEN(ROW())</formula>
    </cfRule>
  </conditionalFormatting>
  <conditionalFormatting sqref="E165">
    <cfRule type="expression" dxfId="7222" priority="7745">
      <formula>ISEVEN(ROW())</formula>
    </cfRule>
  </conditionalFormatting>
  <conditionalFormatting sqref="E162">
    <cfRule type="expression" dxfId="7221" priority="7746">
      <formula>ISEVEN(ROW())</formula>
    </cfRule>
  </conditionalFormatting>
  <conditionalFormatting sqref="E161">
    <cfRule type="expression" dxfId="7220" priority="7747">
      <formula>ISEVEN(ROW())</formula>
    </cfRule>
  </conditionalFormatting>
  <conditionalFormatting sqref="E165">
    <cfRule type="expression" dxfId="7219" priority="7748">
      <formula>ISEVEN(ROW())</formula>
    </cfRule>
  </conditionalFormatting>
  <conditionalFormatting sqref="E163">
    <cfRule type="expression" dxfId="7218" priority="7749">
      <formula>ISEVEN(ROW())</formula>
    </cfRule>
  </conditionalFormatting>
  <conditionalFormatting sqref="E166">
    <cfRule type="expression" dxfId="7217" priority="7750">
      <formula>ISEVEN(ROW())</formula>
    </cfRule>
  </conditionalFormatting>
  <conditionalFormatting sqref="E163">
    <cfRule type="expression" dxfId="7216" priority="7751">
      <formula>ISEVEN(ROW())</formula>
    </cfRule>
  </conditionalFormatting>
  <conditionalFormatting sqref="E166">
    <cfRule type="expression" dxfId="7215" priority="7752">
      <formula>ISEVEN(ROW())</formula>
    </cfRule>
  </conditionalFormatting>
  <conditionalFormatting sqref="E165">
    <cfRule type="expression" dxfId="7214" priority="7753">
      <formula>ISEVEN(ROW())</formula>
    </cfRule>
  </conditionalFormatting>
  <conditionalFormatting sqref="E165">
    <cfRule type="expression" dxfId="7213" priority="7754">
      <formula>ISEVEN(ROW())</formula>
    </cfRule>
  </conditionalFormatting>
  <conditionalFormatting sqref="E163">
    <cfRule type="expression" dxfId="7212" priority="7755">
      <formula>ISEVEN(ROW())</formula>
    </cfRule>
  </conditionalFormatting>
  <conditionalFormatting sqref="E166">
    <cfRule type="expression" dxfId="7211" priority="7756">
      <formula>ISEVEN(ROW())</formula>
    </cfRule>
  </conditionalFormatting>
  <conditionalFormatting sqref="E161">
    <cfRule type="expression" dxfId="7210" priority="7757">
      <formula>ISEVEN(ROW())</formula>
    </cfRule>
  </conditionalFormatting>
  <conditionalFormatting sqref="E163">
    <cfRule type="expression" dxfId="7209" priority="7758">
      <formula>ISEVEN(ROW())</formula>
    </cfRule>
  </conditionalFormatting>
  <conditionalFormatting sqref="E162">
    <cfRule type="expression" dxfId="7208" priority="7759">
      <formula>ISEVEN(ROW())</formula>
    </cfRule>
  </conditionalFormatting>
  <conditionalFormatting sqref="E166">
    <cfRule type="expression" dxfId="7207" priority="7760">
      <formula>ISEVEN(ROW())</formula>
    </cfRule>
  </conditionalFormatting>
  <conditionalFormatting sqref="E165">
    <cfRule type="expression" dxfId="7206" priority="7761">
      <formula>ISEVEN(ROW())</formula>
    </cfRule>
  </conditionalFormatting>
  <conditionalFormatting sqref="E163">
    <cfRule type="expression" dxfId="7205" priority="7762">
      <formula>ISEVEN(ROW())</formula>
    </cfRule>
  </conditionalFormatting>
  <conditionalFormatting sqref="E162">
    <cfRule type="expression" dxfId="7204" priority="7763">
      <formula>ISEVEN(ROW())</formula>
    </cfRule>
  </conditionalFormatting>
  <conditionalFormatting sqref="E161">
    <cfRule type="expression" dxfId="7203" priority="7764">
      <formula>ISEVEN(ROW())</formula>
    </cfRule>
  </conditionalFormatting>
  <conditionalFormatting sqref="E166">
    <cfRule type="expression" dxfId="7202" priority="7765">
      <formula>ISEVEN(ROW())</formula>
    </cfRule>
  </conditionalFormatting>
  <conditionalFormatting sqref="E165">
    <cfRule type="expression" dxfId="7201" priority="7766">
      <formula>ISEVEN(ROW())</formula>
    </cfRule>
  </conditionalFormatting>
  <conditionalFormatting sqref="E166">
    <cfRule type="expression" dxfId="7200" priority="7767">
      <formula>ISEVEN(ROW())</formula>
    </cfRule>
  </conditionalFormatting>
  <conditionalFormatting sqref="E165">
    <cfRule type="expression" dxfId="7199" priority="7768">
      <formula>ISEVEN(ROW())</formula>
    </cfRule>
  </conditionalFormatting>
  <conditionalFormatting sqref="E166">
    <cfRule type="expression" dxfId="7198" priority="7769">
      <formula>ISEVEN(ROW())</formula>
    </cfRule>
  </conditionalFormatting>
  <conditionalFormatting sqref="E165">
    <cfRule type="expression" dxfId="7197" priority="7770">
      <formula>ISEVEN(ROW())</formula>
    </cfRule>
  </conditionalFormatting>
  <conditionalFormatting sqref="E162">
    <cfRule type="expression" dxfId="7196" priority="7771">
      <formula>ISEVEN(ROW())</formula>
    </cfRule>
  </conditionalFormatting>
  <conditionalFormatting sqref="E161">
    <cfRule type="expression" dxfId="7195" priority="7772">
      <formula>ISEVEN(ROW())</formula>
    </cfRule>
  </conditionalFormatting>
  <conditionalFormatting sqref="E165">
    <cfRule type="expression" dxfId="7194" priority="7773">
      <formula>ISEVEN(ROW())</formula>
    </cfRule>
  </conditionalFormatting>
  <conditionalFormatting sqref="E163">
    <cfRule type="expression" dxfId="7193" priority="7774">
      <formula>ISEVEN(ROW())</formula>
    </cfRule>
  </conditionalFormatting>
  <conditionalFormatting sqref="E166">
    <cfRule type="expression" dxfId="7192" priority="7775">
      <formula>ISEVEN(ROW())</formula>
    </cfRule>
  </conditionalFormatting>
  <conditionalFormatting sqref="E161">
    <cfRule type="expression" dxfId="7191" priority="7776">
      <formula>ISEVEN(ROW())</formula>
    </cfRule>
  </conditionalFormatting>
  <conditionalFormatting sqref="E163">
    <cfRule type="expression" dxfId="7190" priority="7777">
      <formula>ISEVEN(ROW())</formula>
    </cfRule>
  </conditionalFormatting>
  <conditionalFormatting sqref="E162">
    <cfRule type="expression" dxfId="7189" priority="7778">
      <formula>ISEVEN(ROW())</formula>
    </cfRule>
  </conditionalFormatting>
  <conditionalFormatting sqref="E166">
    <cfRule type="expression" dxfId="7188" priority="7779">
      <formula>ISEVEN(ROW())</formula>
    </cfRule>
  </conditionalFormatting>
  <conditionalFormatting sqref="E165">
    <cfRule type="expression" dxfId="7187" priority="7780">
      <formula>ISEVEN(ROW())</formula>
    </cfRule>
  </conditionalFormatting>
  <conditionalFormatting sqref="E162">
    <cfRule type="expression" dxfId="7186" priority="7781">
      <formula>ISEVEN(ROW())</formula>
    </cfRule>
  </conditionalFormatting>
  <conditionalFormatting sqref="E165">
    <cfRule type="expression" dxfId="7185" priority="7782">
      <formula>ISEVEN(ROW())</formula>
    </cfRule>
  </conditionalFormatting>
  <conditionalFormatting sqref="E163">
    <cfRule type="expression" dxfId="7184" priority="7783">
      <formula>ISEVEN(ROW())</formula>
    </cfRule>
  </conditionalFormatting>
  <conditionalFormatting sqref="E166">
    <cfRule type="expression" dxfId="7183" priority="7784">
      <formula>ISEVEN(ROW())</formula>
    </cfRule>
  </conditionalFormatting>
  <conditionalFormatting sqref="E163">
    <cfRule type="expression" dxfId="7182" priority="7785">
      <formula>ISEVEN(ROW())</formula>
    </cfRule>
  </conditionalFormatting>
  <conditionalFormatting sqref="E162">
    <cfRule type="expression" dxfId="7181" priority="7786">
      <formula>ISEVEN(ROW())</formula>
    </cfRule>
  </conditionalFormatting>
  <conditionalFormatting sqref="E166">
    <cfRule type="expression" dxfId="7180" priority="7787">
      <formula>ISEVEN(ROW())</formula>
    </cfRule>
  </conditionalFormatting>
  <conditionalFormatting sqref="E165">
    <cfRule type="expression" dxfId="7179" priority="7788">
      <formula>ISEVEN(ROW())</formula>
    </cfRule>
  </conditionalFormatting>
  <conditionalFormatting sqref="E163">
    <cfRule type="expression" dxfId="7178" priority="7789">
      <formula>ISEVEN(ROW())</formula>
    </cfRule>
  </conditionalFormatting>
  <conditionalFormatting sqref="E162">
    <cfRule type="expression" dxfId="7177" priority="7790">
      <formula>ISEVEN(ROW())</formula>
    </cfRule>
  </conditionalFormatting>
  <conditionalFormatting sqref="E161">
    <cfRule type="expression" dxfId="7176" priority="7791">
      <formula>ISEVEN(ROW())</formula>
    </cfRule>
  </conditionalFormatting>
  <conditionalFormatting sqref="E166">
    <cfRule type="expression" dxfId="7175" priority="7792">
      <formula>ISEVEN(ROW())</formula>
    </cfRule>
  </conditionalFormatting>
  <conditionalFormatting sqref="E165">
    <cfRule type="expression" dxfId="7174" priority="7793">
      <formula>ISEVEN(ROW())</formula>
    </cfRule>
  </conditionalFormatting>
  <conditionalFormatting sqref="E162">
    <cfRule type="expression" dxfId="7173" priority="7794">
      <formula>ISEVEN(ROW())</formula>
    </cfRule>
  </conditionalFormatting>
  <conditionalFormatting sqref="E161">
    <cfRule type="expression" dxfId="7172" priority="7795">
      <formula>ISEVEN(ROW())</formula>
    </cfRule>
  </conditionalFormatting>
  <conditionalFormatting sqref="E165">
    <cfRule type="expression" dxfId="7171" priority="7796">
      <formula>ISEVEN(ROW())</formula>
    </cfRule>
  </conditionalFormatting>
  <conditionalFormatting sqref="E163">
    <cfRule type="expression" dxfId="7170" priority="7797">
      <formula>ISEVEN(ROW())</formula>
    </cfRule>
  </conditionalFormatting>
  <conditionalFormatting sqref="E166">
    <cfRule type="expression" dxfId="7169" priority="7798">
      <formula>ISEVEN(ROW())</formula>
    </cfRule>
  </conditionalFormatting>
  <conditionalFormatting sqref="E163">
    <cfRule type="expression" dxfId="7168" priority="7799">
      <formula>ISEVEN(ROW())</formula>
    </cfRule>
  </conditionalFormatting>
  <conditionalFormatting sqref="E166">
    <cfRule type="expression" dxfId="7167" priority="7800">
      <formula>ISEVEN(ROW())</formula>
    </cfRule>
  </conditionalFormatting>
  <conditionalFormatting sqref="E165">
    <cfRule type="expression" dxfId="7166" priority="7801">
      <formula>ISEVEN(ROW())</formula>
    </cfRule>
  </conditionalFormatting>
  <conditionalFormatting sqref="E165">
    <cfRule type="expression" dxfId="7165" priority="7802">
      <formula>ISEVEN(ROW())</formula>
    </cfRule>
  </conditionalFormatting>
  <conditionalFormatting sqref="E163">
    <cfRule type="expression" dxfId="7164" priority="7803">
      <formula>ISEVEN(ROW())</formula>
    </cfRule>
  </conditionalFormatting>
  <conditionalFormatting sqref="E166">
    <cfRule type="expression" dxfId="7163" priority="7804">
      <formula>ISEVEN(ROW())</formula>
    </cfRule>
  </conditionalFormatting>
  <conditionalFormatting sqref="E161">
    <cfRule type="expression" dxfId="7162" priority="7805">
      <formula>ISEVEN(ROW())</formula>
    </cfRule>
  </conditionalFormatting>
  <conditionalFormatting sqref="E163">
    <cfRule type="expression" dxfId="7161" priority="7806">
      <formula>ISEVEN(ROW())</formula>
    </cfRule>
  </conditionalFormatting>
  <conditionalFormatting sqref="E162">
    <cfRule type="expression" dxfId="7160" priority="7807">
      <formula>ISEVEN(ROW())</formula>
    </cfRule>
  </conditionalFormatting>
  <conditionalFormatting sqref="E166">
    <cfRule type="expression" dxfId="7159" priority="7808">
      <formula>ISEVEN(ROW())</formula>
    </cfRule>
  </conditionalFormatting>
  <conditionalFormatting sqref="E165">
    <cfRule type="expression" dxfId="7158" priority="7809">
      <formula>ISEVEN(ROW())</formula>
    </cfRule>
  </conditionalFormatting>
  <conditionalFormatting sqref="E163">
    <cfRule type="expression" dxfId="7157" priority="7810">
      <formula>ISEVEN(ROW())</formula>
    </cfRule>
  </conditionalFormatting>
  <conditionalFormatting sqref="E162">
    <cfRule type="expression" dxfId="7156" priority="7811">
      <formula>ISEVEN(ROW())</formula>
    </cfRule>
  </conditionalFormatting>
  <conditionalFormatting sqref="E161">
    <cfRule type="expression" dxfId="7155" priority="7812">
      <formula>ISEVEN(ROW())</formula>
    </cfRule>
  </conditionalFormatting>
  <conditionalFormatting sqref="E166">
    <cfRule type="expression" dxfId="7154" priority="7813">
      <formula>ISEVEN(ROW())</formula>
    </cfRule>
  </conditionalFormatting>
  <conditionalFormatting sqref="E165">
    <cfRule type="expression" dxfId="7153" priority="7814">
      <formula>ISEVEN(ROW())</formula>
    </cfRule>
  </conditionalFormatting>
  <conditionalFormatting sqref="E161">
    <cfRule type="expression" dxfId="7152" priority="7815">
      <formula>ISEVEN(ROW())</formula>
    </cfRule>
  </conditionalFormatting>
  <conditionalFormatting sqref="E163">
    <cfRule type="expression" dxfId="7151" priority="7816">
      <formula>ISEVEN(ROW())</formula>
    </cfRule>
  </conditionalFormatting>
  <conditionalFormatting sqref="E162">
    <cfRule type="expression" dxfId="7150" priority="7817">
      <formula>ISEVEN(ROW())</formula>
    </cfRule>
  </conditionalFormatting>
  <conditionalFormatting sqref="E166">
    <cfRule type="expression" dxfId="7149" priority="7818">
      <formula>ISEVEN(ROW())</formula>
    </cfRule>
  </conditionalFormatting>
  <conditionalFormatting sqref="E165">
    <cfRule type="expression" dxfId="7148" priority="7819">
      <formula>ISEVEN(ROW())</formula>
    </cfRule>
  </conditionalFormatting>
  <conditionalFormatting sqref="E163">
    <cfRule type="expression" dxfId="7147" priority="7820">
      <formula>ISEVEN(ROW())</formula>
    </cfRule>
  </conditionalFormatting>
  <conditionalFormatting sqref="E162">
    <cfRule type="expression" dxfId="7146" priority="7821">
      <formula>ISEVEN(ROW())</formula>
    </cfRule>
  </conditionalFormatting>
  <conditionalFormatting sqref="E161">
    <cfRule type="expression" dxfId="7145" priority="7822">
      <formula>ISEVEN(ROW())</formula>
    </cfRule>
  </conditionalFormatting>
  <conditionalFormatting sqref="E166">
    <cfRule type="expression" dxfId="7144" priority="7823">
      <formula>ISEVEN(ROW())</formula>
    </cfRule>
  </conditionalFormatting>
  <conditionalFormatting sqref="E165">
    <cfRule type="expression" dxfId="7143" priority="7824">
      <formula>ISEVEN(ROW())</formula>
    </cfRule>
  </conditionalFormatting>
  <conditionalFormatting sqref="E166">
    <cfRule type="expression" dxfId="7142" priority="7825">
      <formula>ISEVEN(ROW())</formula>
    </cfRule>
  </conditionalFormatting>
  <conditionalFormatting sqref="E162">
    <cfRule type="expression" dxfId="7141" priority="7826">
      <formula>ISEVEN(ROW())</formula>
    </cfRule>
  </conditionalFormatting>
  <conditionalFormatting sqref="E161">
    <cfRule type="expression" dxfId="7140" priority="7827">
      <formula>ISEVEN(ROW())</formula>
    </cfRule>
  </conditionalFormatting>
  <conditionalFormatting sqref="E165">
    <cfRule type="expression" dxfId="7139" priority="7828">
      <formula>ISEVEN(ROW())</formula>
    </cfRule>
  </conditionalFormatting>
  <conditionalFormatting sqref="E163">
    <cfRule type="expression" dxfId="7138" priority="7829">
      <formula>ISEVEN(ROW())</formula>
    </cfRule>
  </conditionalFormatting>
  <conditionalFormatting sqref="E166">
    <cfRule type="expression" dxfId="7137" priority="7830">
      <formula>ISEVEN(ROW())</formula>
    </cfRule>
  </conditionalFormatting>
  <conditionalFormatting sqref="E161">
    <cfRule type="expression" dxfId="7136" priority="7831">
      <formula>ISEVEN(ROW())</formula>
    </cfRule>
  </conditionalFormatting>
  <conditionalFormatting sqref="E163">
    <cfRule type="expression" dxfId="7135" priority="7832">
      <formula>ISEVEN(ROW())</formula>
    </cfRule>
  </conditionalFormatting>
  <conditionalFormatting sqref="E162">
    <cfRule type="expression" dxfId="7134" priority="7833">
      <formula>ISEVEN(ROW())</formula>
    </cfRule>
  </conditionalFormatting>
  <conditionalFormatting sqref="E166">
    <cfRule type="expression" dxfId="7133" priority="7834">
      <formula>ISEVEN(ROW())</formula>
    </cfRule>
  </conditionalFormatting>
  <conditionalFormatting sqref="E165">
    <cfRule type="expression" dxfId="7132" priority="7835">
      <formula>ISEVEN(ROW())</formula>
    </cfRule>
  </conditionalFormatting>
  <conditionalFormatting sqref="E162">
    <cfRule type="expression" dxfId="7131" priority="7836">
      <formula>ISEVEN(ROW())</formula>
    </cfRule>
  </conditionalFormatting>
  <conditionalFormatting sqref="E161">
    <cfRule type="expression" dxfId="7130" priority="7837">
      <formula>ISEVEN(ROW())</formula>
    </cfRule>
  </conditionalFormatting>
  <conditionalFormatting sqref="E165">
    <cfRule type="expression" dxfId="7129" priority="7838">
      <formula>ISEVEN(ROW())</formula>
    </cfRule>
  </conditionalFormatting>
  <conditionalFormatting sqref="E163">
    <cfRule type="expression" dxfId="7128" priority="7839">
      <formula>ISEVEN(ROW())</formula>
    </cfRule>
  </conditionalFormatting>
  <conditionalFormatting sqref="E166">
    <cfRule type="expression" dxfId="7127" priority="7840">
      <formula>ISEVEN(ROW())</formula>
    </cfRule>
  </conditionalFormatting>
  <conditionalFormatting sqref="E161">
    <cfRule type="expression" dxfId="7126" priority="7841">
      <formula>ISEVEN(ROW())</formula>
    </cfRule>
  </conditionalFormatting>
  <conditionalFormatting sqref="E163">
    <cfRule type="expression" dxfId="7125" priority="7842">
      <formula>ISEVEN(ROW())</formula>
    </cfRule>
  </conditionalFormatting>
  <conditionalFormatting sqref="E162">
    <cfRule type="expression" dxfId="7124" priority="7843">
      <formula>ISEVEN(ROW())</formula>
    </cfRule>
  </conditionalFormatting>
  <conditionalFormatting sqref="E166">
    <cfRule type="expression" dxfId="7123" priority="7844">
      <formula>ISEVEN(ROW())</formula>
    </cfRule>
  </conditionalFormatting>
  <conditionalFormatting sqref="E165">
    <cfRule type="expression" dxfId="7122" priority="7845">
      <formula>ISEVEN(ROW())</formula>
    </cfRule>
  </conditionalFormatting>
  <conditionalFormatting sqref="E163">
    <cfRule type="expression" dxfId="7121" priority="7846">
      <formula>ISEVEN(ROW())</formula>
    </cfRule>
  </conditionalFormatting>
  <conditionalFormatting sqref="E162">
    <cfRule type="expression" dxfId="7120" priority="7847">
      <formula>ISEVEN(ROW())</formula>
    </cfRule>
  </conditionalFormatting>
  <conditionalFormatting sqref="E161">
    <cfRule type="expression" dxfId="7119" priority="7848">
      <formula>ISEVEN(ROW())</formula>
    </cfRule>
  </conditionalFormatting>
  <conditionalFormatting sqref="E165">
    <cfRule type="expression" dxfId="7118" priority="7849">
      <formula>ISEVEN(ROW())</formula>
    </cfRule>
  </conditionalFormatting>
  <conditionalFormatting sqref="E162">
    <cfRule type="expression" dxfId="7117" priority="7850">
      <formula>ISEVEN(ROW())</formula>
    </cfRule>
  </conditionalFormatting>
  <conditionalFormatting sqref="E161">
    <cfRule type="expression" dxfId="7116" priority="7851">
      <formula>ISEVEN(ROW())</formula>
    </cfRule>
  </conditionalFormatting>
  <conditionalFormatting sqref="E165">
    <cfRule type="expression" dxfId="7115" priority="7852">
      <formula>ISEVEN(ROW())</formula>
    </cfRule>
  </conditionalFormatting>
  <conditionalFormatting sqref="E163">
    <cfRule type="expression" dxfId="7114" priority="7853">
      <formula>ISEVEN(ROW())</formula>
    </cfRule>
  </conditionalFormatting>
  <conditionalFormatting sqref="E163">
    <cfRule type="expression" dxfId="7113" priority="7854">
      <formula>ISEVEN(ROW())</formula>
    </cfRule>
  </conditionalFormatting>
  <conditionalFormatting sqref="E162">
    <cfRule type="expression" dxfId="7112" priority="7855">
      <formula>ISEVEN(ROW())</formula>
    </cfRule>
  </conditionalFormatting>
  <conditionalFormatting sqref="E161">
    <cfRule type="expression" dxfId="7111" priority="7856">
      <formula>ISEVEN(ROW())</formula>
    </cfRule>
  </conditionalFormatting>
  <conditionalFormatting sqref="E165">
    <cfRule type="expression" dxfId="7110" priority="7857">
      <formula>ISEVEN(ROW())</formula>
    </cfRule>
  </conditionalFormatting>
  <conditionalFormatting sqref="E162">
    <cfRule type="expression" dxfId="7109" priority="7858">
      <formula>ISEVEN(ROW())</formula>
    </cfRule>
  </conditionalFormatting>
  <conditionalFormatting sqref="E161">
    <cfRule type="expression" dxfId="7108" priority="7859">
      <formula>ISEVEN(ROW())</formula>
    </cfRule>
  </conditionalFormatting>
  <conditionalFormatting sqref="E165">
    <cfRule type="expression" dxfId="7107" priority="7860">
      <formula>ISEVEN(ROW())</formula>
    </cfRule>
  </conditionalFormatting>
  <conditionalFormatting sqref="E163">
    <cfRule type="expression" dxfId="7106" priority="7861">
      <formula>ISEVEN(ROW())</formula>
    </cfRule>
  </conditionalFormatting>
  <conditionalFormatting sqref="E161">
    <cfRule type="expression" dxfId="7105" priority="7862">
      <formula>ISEVEN(ROW())</formula>
    </cfRule>
  </conditionalFormatting>
  <conditionalFormatting sqref="E163">
    <cfRule type="expression" dxfId="7104" priority="7863">
      <formula>ISEVEN(ROW())</formula>
    </cfRule>
  </conditionalFormatting>
  <conditionalFormatting sqref="E162">
    <cfRule type="expression" dxfId="7103" priority="7864">
      <formula>ISEVEN(ROW())</formula>
    </cfRule>
  </conditionalFormatting>
  <conditionalFormatting sqref="E166">
    <cfRule type="expression" dxfId="7102" priority="7865">
      <formula>ISEVEN(ROW())</formula>
    </cfRule>
  </conditionalFormatting>
  <conditionalFormatting sqref="E165">
    <cfRule type="expression" dxfId="7101" priority="7866">
      <formula>ISEVEN(ROW())</formula>
    </cfRule>
  </conditionalFormatting>
  <conditionalFormatting sqref="E163">
    <cfRule type="expression" dxfId="7100" priority="7867">
      <formula>ISEVEN(ROW())</formula>
    </cfRule>
  </conditionalFormatting>
  <conditionalFormatting sqref="E162">
    <cfRule type="expression" dxfId="7099" priority="7868">
      <formula>ISEVEN(ROW())</formula>
    </cfRule>
  </conditionalFormatting>
  <conditionalFormatting sqref="E161">
    <cfRule type="expression" dxfId="7098" priority="7869">
      <formula>ISEVEN(ROW())</formula>
    </cfRule>
  </conditionalFormatting>
  <conditionalFormatting sqref="E166">
    <cfRule type="expression" dxfId="7097" priority="7870">
      <formula>ISEVEN(ROW())</formula>
    </cfRule>
  </conditionalFormatting>
  <conditionalFormatting sqref="E165">
    <cfRule type="expression" dxfId="7096" priority="7871">
      <formula>ISEVEN(ROW())</formula>
    </cfRule>
  </conditionalFormatting>
  <conditionalFormatting sqref="E161">
    <cfRule type="expression" dxfId="7095" priority="7872">
      <formula>ISEVEN(ROW())</formula>
    </cfRule>
  </conditionalFormatting>
  <conditionalFormatting sqref="E163">
    <cfRule type="expression" dxfId="7094" priority="7873">
      <formula>ISEVEN(ROW())</formula>
    </cfRule>
  </conditionalFormatting>
  <conditionalFormatting sqref="E162">
    <cfRule type="expression" dxfId="7093" priority="7874">
      <formula>ISEVEN(ROW())</formula>
    </cfRule>
  </conditionalFormatting>
  <conditionalFormatting sqref="E166">
    <cfRule type="expression" dxfId="7092" priority="7875">
      <formula>ISEVEN(ROW())</formula>
    </cfRule>
  </conditionalFormatting>
  <conditionalFormatting sqref="E165">
    <cfRule type="expression" dxfId="7091" priority="7876">
      <formula>ISEVEN(ROW())</formula>
    </cfRule>
  </conditionalFormatting>
  <conditionalFormatting sqref="E163">
    <cfRule type="expression" dxfId="7090" priority="7877">
      <formula>ISEVEN(ROW())</formula>
    </cfRule>
  </conditionalFormatting>
  <conditionalFormatting sqref="E162">
    <cfRule type="expression" dxfId="7089" priority="7878">
      <formula>ISEVEN(ROW())</formula>
    </cfRule>
  </conditionalFormatting>
  <conditionalFormatting sqref="E161">
    <cfRule type="expression" dxfId="7088" priority="7879">
      <formula>ISEVEN(ROW())</formula>
    </cfRule>
  </conditionalFormatting>
  <conditionalFormatting sqref="E166">
    <cfRule type="expression" dxfId="7087" priority="7880">
      <formula>ISEVEN(ROW())</formula>
    </cfRule>
  </conditionalFormatting>
  <conditionalFormatting sqref="E165">
    <cfRule type="expression" dxfId="7086" priority="7881">
      <formula>ISEVEN(ROW())</formula>
    </cfRule>
  </conditionalFormatting>
  <conditionalFormatting sqref="B163 D163 F163">
    <cfRule type="expression" dxfId="7085" priority="7882">
      <formula>ISEVEN(ROW())</formula>
    </cfRule>
  </conditionalFormatting>
  <conditionalFormatting sqref="F162">
    <cfRule type="expression" dxfId="7084" priority="7883">
      <formula>ISEVEN(ROW())</formula>
    </cfRule>
  </conditionalFormatting>
  <conditionalFormatting sqref="B162 D162">
    <cfRule type="expression" dxfId="7083" priority="7884">
      <formula>ISEVEN(ROW())</formula>
    </cfRule>
  </conditionalFormatting>
  <conditionalFormatting sqref="B161 F161 D161">
    <cfRule type="expression" dxfId="7082" priority="7885">
      <formula>ISEVEN(ROW())</formula>
    </cfRule>
  </conditionalFormatting>
  <conditionalFormatting sqref="B162 D162 F162">
    <cfRule type="expression" dxfId="7081" priority="7886">
      <formula>ISEVEN(ROW())</formula>
    </cfRule>
  </conditionalFormatting>
  <conditionalFormatting sqref="F161">
    <cfRule type="expression" dxfId="7080" priority="7887">
      <formula>ISEVEN(ROW())</formula>
    </cfRule>
  </conditionalFormatting>
  <conditionalFormatting sqref="B161 D161">
    <cfRule type="expression" dxfId="7079" priority="7888">
      <formula>ISEVEN(ROW())</formula>
    </cfRule>
  </conditionalFormatting>
  <conditionalFormatting sqref="B163 F163 D163">
    <cfRule type="expression" dxfId="7078" priority="7889">
      <formula>ISEVEN(ROW())</formula>
    </cfRule>
  </conditionalFormatting>
  <conditionalFormatting sqref="B163 D163 F163">
    <cfRule type="expression" dxfId="7077" priority="7890">
      <formula>ISEVEN(ROW())</formula>
    </cfRule>
  </conditionalFormatting>
  <conditionalFormatting sqref="F162">
    <cfRule type="expression" dxfId="7076" priority="7891">
      <formula>ISEVEN(ROW())</formula>
    </cfRule>
  </conditionalFormatting>
  <conditionalFormatting sqref="B162 D162">
    <cfRule type="expression" dxfId="7075" priority="7892">
      <formula>ISEVEN(ROW())</formula>
    </cfRule>
  </conditionalFormatting>
  <conditionalFormatting sqref="B161 F161 D161">
    <cfRule type="expression" dxfId="7074" priority="7893">
      <formula>ISEVEN(ROW())</formula>
    </cfRule>
  </conditionalFormatting>
  <conditionalFormatting sqref="B162 D162 F162">
    <cfRule type="expression" dxfId="7073" priority="7894">
      <formula>ISEVEN(ROW())</formula>
    </cfRule>
  </conditionalFormatting>
  <conditionalFormatting sqref="F161">
    <cfRule type="expression" dxfId="7072" priority="7895">
      <formula>ISEVEN(ROW())</formula>
    </cfRule>
  </conditionalFormatting>
  <conditionalFormatting sqref="B161 D161">
    <cfRule type="expression" dxfId="7071" priority="7896">
      <formula>ISEVEN(ROW())</formula>
    </cfRule>
  </conditionalFormatting>
  <conditionalFormatting sqref="B163 F163 D163">
    <cfRule type="expression" dxfId="7070" priority="7897">
      <formula>ISEVEN(ROW())</formula>
    </cfRule>
  </conditionalFormatting>
  <conditionalFormatting sqref="B161 D161 F161">
    <cfRule type="expression" dxfId="7069" priority="7898">
      <formula>ISEVEN(ROW())</formula>
    </cfRule>
  </conditionalFormatting>
  <conditionalFormatting sqref="F163">
    <cfRule type="expression" dxfId="7068" priority="7899">
      <formula>ISEVEN(ROW())</formula>
    </cfRule>
  </conditionalFormatting>
  <conditionalFormatting sqref="B163 D163">
    <cfRule type="expression" dxfId="7067" priority="7900">
      <formula>ISEVEN(ROW())</formula>
    </cfRule>
  </conditionalFormatting>
  <conditionalFormatting sqref="B162 F162 D162">
    <cfRule type="expression" dxfId="7066" priority="7901">
      <formula>ISEVEN(ROW())</formula>
    </cfRule>
  </conditionalFormatting>
  <conditionalFormatting sqref="B163 D163 F163">
    <cfRule type="expression" dxfId="7065" priority="7902">
      <formula>ISEVEN(ROW())</formula>
    </cfRule>
  </conditionalFormatting>
  <conditionalFormatting sqref="F162">
    <cfRule type="expression" dxfId="7064" priority="7903">
      <formula>ISEVEN(ROW())</formula>
    </cfRule>
  </conditionalFormatting>
  <conditionalFormatting sqref="B162 D162">
    <cfRule type="expression" dxfId="7063" priority="7904">
      <formula>ISEVEN(ROW())</formula>
    </cfRule>
  </conditionalFormatting>
  <conditionalFormatting sqref="B161 F161 D161">
    <cfRule type="expression" dxfId="7062" priority="7905">
      <formula>ISEVEN(ROW())</formula>
    </cfRule>
  </conditionalFormatting>
  <conditionalFormatting sqref="B161 D161 F161">
    <cfRule type="expression" dxfId="7061" priority="7906">
      <formula>ISEVEN(ROW())</formula>
    </cfRule>
  </conditionalFormatting>
  <conditionalFormatting sqref="F163">
    <cfRule type="expression" dxfId="7060" priority="7907">
      <formula>ISEVEN(ROW())</formula>
    </cfRule>
  </conditionalFormatting>
  <conditionalFormatting sqref="B163 D163">
    <cfRule type="expression" dxfId="7059" priority="7908">
      <formula>ISEVEN(ROW())</formula>
    </cfRule>
  </conditionalFormatting>
  <conditionalFormatting sqref="B162 F162 D162">
    <cfRule type="expression" dxfId="7058" priority="7909">
      <formula>ISEVEN(ROW())</formula>
    </cfRule>
  </conditionalFormatting>
  <conditionalFormatting sqref="B163 D163 F163">
    <cfRule type="expression" dxfId="7057" priority="7910">
      <formula>ISEVEN(ROW())</formula>
    </cfRule>
  </conditionalFormatting>
  <conditionalFormatting sqref="F162">
    <cfRule type="expression" dxfId="7056" priority="7911">
      <formula>ISEVEN(ROW())</formula>
    </cfRule>
  </conditionalFormatting>
  <conditionalFormatting sqref="B162 D162">
    <cfRule type="expression" dxfId="7055" priority="7912">
      <formula>ISEVEN(ROW())</formula>
    </cfRule>
  </conditionalFormatting>
  <conditionalFormatting sqref="B161 F161 D161">
    <cfRule type="expression" dxfId="7054" priority="7913">
      <formula>ISEVEN(ROW())</formula>
    </cfRule>
  </conditionalFormatting>
  <conditionalFormatting sqref="B162 D162 F162">
    <cfRule type="expression" dxfId="7053" priority="7914">
      <formula>ISEVEN(ROW())</formula>
    </cfRule>
  </conditionalFormatting>
  <conditionalFormatting sqref="F161">
    <cfRule type="expression" dxfId="7052" priority="7915">
      <formula>ISEVEN(ROW())</formula>
    </cfRule>
  </conditionalFormatting>
  <conditionalFormatting sqref="B161 D161">
    <cfRule type="expression" dxfId="7051" priority="7916">
      <formula>ISEVEN(ROW())</formula>
    </cfRule>
  </conditionalFormatting>
  <conditionalFormatting sqref="B163 F163 D163">
    <cfRule type="expression" dxfId="7050" priority="7917">
      <formula>ISEVEN(ROW())</formula>
    </cfRule>
  </conditionalFormatting>
  <conditionalFormatting sqref="B161 D161 F161">
    <cfRule type="expression" dxfId="7049" priority="7918">
      <formula>ISEVEN(ROW())</formula>
    </cfRule>
  </conditionalFormatting>
  <conditionalFormatting sqref="F163">
    <cfRule type="expression" dxfId="7048" priority="7919">
      <formula>ISEVEN(ROW())</formula>
    </cfRule>
  </conditionalFormatting>
  <conditionalFormatting sqref="B163 D163">
    <cfRule type="expression" dxfId="7047" priority="7920">
      <formula>ISEVEN(ROW())</formula>
    </cfRule>
  </conditionalFormatting>
  <conditionalFormatting sqref="B162 F162 D162">
    <cfRule type="expression" dxfId="7046" priority="7921">
      <formula>ISEVEN(ROW())</formula>
    </cfRule>
  </conditionalFormatting>
  <conditionalFormatting sqref="B162 D162 F162">
    <cfRule type="expression" dxfId="7045" priority="7922">
      <formula>ISEVEN(ROW())</formula>
    </cfRule>
  </conditionalFormatting>
  <conditionalFormatting sqref="F161">
    <cfRule type="expression" dxfId="7044" priority="7923">
      <formula>ISEVEN(ROW())</formula>
    </cfRule>
  </conditionalFormatting>
  <conditionalFormatting sqref="B161 D161">
    <cfRule type="expression" dxfId="7043" priority="7924">
      <formula>ISEVEN(ROW())</formula>
    </cfRule>
  </conditionalFormatting>
  <conditionalFormatting sqref="B163 F163 D163">
    <cfRule type="expression" dxfId="7042" priority="7925">
      <formula>ISEVEN(ROW())</formula>
    </cfRule>
  </conditionalFormatting>
  <conditionalFormatting sqref="B161 D161 F161">
    <cfRule type="expression" dxfId="7041" priority="7926">
      <formula>ISEVEN(ROW())</formula>
    </cfRule>
  </conditionalFormatting>
  <conditionalFormatting sqref="F163">
    <cfRule type="expression" dxfId="7040" priority="7927">
      <formula>ISEVEN(ROW())</formula>
    </cfRule>
  </conditionalFormatting>
  <conditionalFormatting sqref="B163 D163">
    <cfRule type="expression" dxfId="7039" priority="7928">
      <formula>ISEVEN(ROW())</formula>
    </cfRule>
  </conditionalFormatting>
  <conditionalFormatting sqref="B162 F162 D162">
    <cfRule type="expression" dxfId="7038" priority="7929">
      <formula>ISEVEN(ROW())</formula>
    </cfRule>
  </conditionalFormatting>
  <conditionalFormatting sqref="B163 D163 F163">
    <cfRule type="expression" dxfId="7037" priority="7930">
      <formula>ISEVEN(ROW())</formula>
    </cfRule>
  </conditionalFormatting>
  <conditionalFormatting sqref="F162">
    <cfRule type="expression" dxfId="7036" priority="7931">
      <formula>ISEVEN(ROW())</formula>
    </cfRule>
  </conditionalFormatting>
  <conditionalFormatting sqref="B162 D162">
    <cfRule type="expression" dxfId="7035" priority="7932">
      <formula>ISEVEN(ROW())</formula>
    </cfRule>
  </conditionalFormatting>
  <conditionalFormatting sqref="B161 F161 D161">
    <cfRule type="expression" dxfId="7034" priority="7933">
      <formula>ISEVEN(ROW())</formula>
    </cfRule>
  </conditionalFormatting>
  <conditionalFormatting sqref="B162 D162 F162">
    <cfRule type="expression" dxfId="7033" priority="7934">
      <formula>ISEVEN(ROW())</formula>
    </cfRule>
  </conditionalFormatting>
  <conditionalFormatting sqref="F161">
    <cfRule type="expression" dxfId="7032" priority="7935">
      <formula>ISEVEN(ROW())</formula>
    </cfRule>
  </conditionalFormatting>
  <conditionalFormatting sqref="B161 D161">
    <cfRule type="expression" dxfId="7031" priority="7936">
      <formula>ISEVEN(ROW())</formula>
    </cfRule>
  </conditionalFormatting>
  <conditionalFormatting sqref="B163 F163 D163">
    <cfRule type="expression" dxfId="7030" priority="7937">
      <formula>ISEVEN(ROW())</formula>
    </cfRule>
  </conditionalFormatting>
  <conditionalFormatting sqref="B163 D163 F163">
    <cfRule type="expression" dxfId="7029" priority="7938">
      <formula>ISEVEN(ROW())</formula>
    </cfRule>
  </conditionalFormatting>
  <conditionalFormatting sqref="F162">
    <cfRule type="expression" dxfId="7028" priority="7939">
      <formula>ISEVEN(ROW())</formula>
    </cfRule>
  </conditionalFormatting>
  <conditionalFormatting sqref="B162 D162">
    <cfRule type="expression" dxfId="7027" priority="7940">
      <formula>ISEVEN(ROW())</formula>
    </cfRule>
  </conditionalFormatting>
  <conditionalFormatting sqref="B161 F161 D161">
    <cfRule type="expression" dxfId="7026" priority="7941">
      <formula>ISEVEN(ROW())</formula>
    </cfRule>
  </conditionalFormatting>
  <conditionalFormatting sqref="B162 D162 F162">
    <cfRule type="expression" dxfId="7025" priority="7942">
      <formula>ISEVEN(ROW())</formula>
    </cfRule>
  </conditionalFormatting>
  <conditionalFormatting sqref="F161">
    <cfRule type="expression" dxfId="7024" priority="7943">
      <formula>ISEVEN(ROW())</formula>
    </cfRule>
  </conditionalFormatting>
  <conditionalFormatting sqref="B161 D161">
    <cfRule type="expression" dxfId="7023" priority="7944">
      <formula>ISEVEN(ROW())</formula>
    </cfRule>
  </conditionalFormatting>
  <conditionalFormatting sqref="B163 F163 D163">
    <cfRule type="expression" dxfId="7022" priority="7945">
      <formula>ISEVEN(ROW())</formula>
    </cfRule>
  </conditionalFormatting>
  <conditionalFormatting sqref="B161 D161 F161">
    <cfRule type="expression" dxfId="7021" priority="7946">
      <formula>ISEVEN(ROW())</formula>
    </cfRule>
  </conditionalFormatting>
  <conditionalFormatting sqref="F163">
    <cfRule type="expression" dxfId="7020" priority="7947">
      <formula>ISEVEN(ROW())</formula>
    </cfRule>
  </conditionalFormatting>
  <conditionalFormatting sqref="B163 D163">
    <cfRule type="expression" dxfId="7019" priority="7948">
      <formula>ISEVEN(ROW())</formula>
    </cfRule>
  </conditionalFormatting>
  <conditionalFormatting sqref="B162 F162 D162">
    <cfRule type="expression" dxfId="7018" priority="7949">
      <formula>ISEVEN(ROW())</formula>
    </cfRule>
  </conditionalFormatting>
  <conditionalFormatting sqref="B163 D163 F163">
    <cfRule type="expression" dxfId="7017" priority="7950">
      <formula>ISEVEN(ROW())</formula>
    </cfRule>
  </conditionalFormatting>
  <conditionalFormatting sqref="F162">
    <cfRule type="expression" dxfId="7016" priority="7951">
      <formula>ISEVEN(ROW())</formula>
    </cfRule>
  </conditionalFormatting>
  <conditionalFormatting sqref="B162 D162">
    <cfRule type="expression" dxfId="7015" priority="7952">
      <formula>ISEVEN(ROW())</formula>
    </cfRule>
  </conditionalFormatting>
  <conditionalFormatting sqref="B161 F161 D161">
    <cfRule type="expression" dxfId="7014" priority="7953">
      <formula>ISEVEN(ROW())</formula>
    </cfRule>
  </conditionalFormatting>
  <conditionalFormatting sqref="B161 D161 F161">
    <cfRule type="expression" dxfId="7013" priority="7954">
      <formula>ISEVEN(ROW())</formula>
    </cfRule>
  </conditionalFormatting>
  <conditionalFormatting sqref="F163">
    <cfRule type="expression" dxfId="7012" priority="7955">
      <formula>ISEVEN(ROW())</formula>
    </cfRule>
  </conditionalFormatting>
  <conditionalFormatting sqref="B163 D163">
    <cfRule type="expression" dxfId="7011" priority="7956">
      <formula>ISEVEN(ROW())</formula>
    </cfRule>
  </conditionalFormatting>
  <conditionalFormatting sqref="B162 F162 D162">
    <cfRule type="expression" dxfId="7010" priority="7957">
      <formula>ISEVEN(ROW())</formula>
    </cfRule>
  </conditionalFormatting>
  <conditionalFormatting sqref="B163 D163 F163">
    <cfRule type="expression" dxfId="7009" priority="7958">
      <formula>ISEVEN(ROW())</formula>
    </cfRule>
  </conditionalFormatting>
  <conditionalFormatting sqref="F162">
    <cfRule type="expression" dxfId="7008" priority="7959">
      <formula>ISEVEN(ROW())</formula>
    </cfRule>
  </conditionalFormatting>
  <conditionalFormatting sqref="B162 D162">
    <cfRule type="expression" dxfId="7007" priority="7960">
      <formula>ISEVEN(ROW())</formula>
    </cfRule>
  </conditionalFormatting>
  <conditionalFormatting sqref="B161 F161 D161">
    <cfRule type="expression" dxfId="7006" priority="7961">
      <formula>ISEVEN(ROW())</formula>
    </cfRule>
  </conditionalFormatting>
  <conditionalFormatting sqref="F163">
    <cfRule type="expression" dxfId="7005" priority="7962">
      <formula>ISEVEN(ROW())</formula>
    </cfRule>
  </conditionalFormatting>
  <conditionalFormatting sqref="D163">
    <cfRule type="expression" dxfId="7004" priority="7963">
      <formula>ISEVEN(ROW())</formula>
    </cfRule>
  </conditionalFormatting>
  <conditionalFormatting sqref="B163">
    <cfRule type="expression" dxfId="7003" priority="7964">
      <formula>ISEVEN(ROW())</formula>
    </cfRule>
  </conditionalFormatting>
  <conditionalFormatting sqref="B162 D162 F162">
    <cfRule type="expression" dxfId="7002" priority="7965">
      <formula>ISEVEN(ROW())</formula>
    </cfRule>
  </conditionalFormatting>
  <conditionalFormatting sqref="F161">
    <cfRule type="expression" dxfId="7001" priority="7966">
      <formula>ISEVEN(ROW())</formula>
    </cfRule>
  </conditionalFormatting>
  <conditionalFormatting sqref="B161 D161">
    <cfRule type="expression" dxfId="7000" priority="7967">
      <formula>ISEVEN(ROW())</formula>
    </cfRule>
  </conditionalFormatting>
  <conditionalFormatting sqref="B163 F163 D163">
    <cfRule type="expression" dxfId="6999" priority="7968">
      <formula>ISEVEN(ROW())</formula>
    </cfRule>
  </conditionalFormatting>
  <conditionalFormatting sqref="B161 D161 F161">
    <cfRule type="expression" dxfId="6998" priority="7969">
      <formula>ISEVEN(ROW())</formula>
    </cfRule>
  </conditionalFormatting>
  <conditionalFormatting sqref="F163">
    <cfRule type="expression" dxfId="6997" priority="7970">
      <formula>ISEVEN(ROW())</formula>
    </cfRule>
  </conditionalFormatting>
  <conditionalFormatting sqref="B163 D163">
    <cfRule type="expression" dxfId="6996" priority="7971">
      <formula>ISEVEN(ROW())</formula>
    </cfRule>
  </conditionalFormatting>
  <conditionalFormatting sqref="B162 F162 D162">
    <cfRule type="expression" dxfId="6995" priority="7972">
      <formula>ISEVEN(ROW())</formula>
    </cfRule>
  </conditionalFormatting>
  <conditionalFormatting sqref="B162 D162 F162">
    <cfRule type="expression" dxfId="6994" priority="7973">
      <formula>ISEVEN(ROW())</formula>
    </cfRule>
  </conditionalFormatting>
  <conditionalFormatting sqref="F161">
    <cfRule type="expression" dxfId="6993" priority="7974">
      <formula>ISEVEN(ROW())</formula>
    </cfRule>
  </conditionalFormatting>
  <conditionalFormatting sqref="B161 D161">
    <cfRule type="expression" dxfId="6992" priority="7975">
      <formula>ISEVEN(ROW())</formula>
    </cfRule>
  </conditionalFormatting>
  <conditionalFormatting sqref="B163 F163 D163">
    <cfRule type="expression" dxfId="6991" priority="7976">
      <formula>ISEVEN(ROW())</formula>
    </cfRule>
  </conditionalFormatting>
  <conditionalFormatting sqref="B161 D161 F161">
    <cfRule type="expression" dxfId="6990" priority="7977">
      <formula>ISEVEN(ROW())</formula>
    </cfRule>
  </conditionalFormatting>
  <conditionalFormatting sqref="F163">
    <cfRule type="expression" dxfId="6989" priority="7978">
      <formula>ISEVEN(ROW())</formula>
    </cfRule>
  </conditionalFormatting>
  <conditionalFormatting sqref="B163 D163">
    <cfRule type="expression" dxfId="6988" priority="7979">
      <formula>ISEVEN(ROW())</formula>
    </cfRule>
  </conditionalFormatting>
  <conditionalFormatting sqref="B162 F162 D162">
    <cfRule type="expression" dxfId="6987" priority="7980">
      <formula>ISEVEN(ROW())</formula>
    </cfRule>
  </conditionalFormatting>
  <conditionalFormatting sqref="F162">
    <cfRule type="expression" dxfId="6986" priority="7981">
      <formula>ISEVEN(ROW())</formula>
    </cfRule>
  </conditionalFormatting>
  <conditionalFormatting sqref="B162 D162">
    <cfRule type="expression" dxfId="6985" priority="7982">
      <formula>ISEVEN(ROW())</formula>
    </cfRule>
  </conditionalFormatting>
  <conditionalFormatting sqref="B161 F161 D161">
    <cfRule type="expression" dxfId="6984" priority="7983">
      <formula>ISEVEN(ROW())</formula>
    </cfRule>
  </conditionalFormatting>
  <conditionalFormatting sqref="B162 D162 F162">
    <cfRule type="expression" dxfId="6983" priority="7984">
      <formula>ISEVEN(ROW())</formula>
    </cfRule>
  </conditionalFormatting>
  <conditionalFormatting sqref="F161">
    <cfRule type="expression" dxfId="6982" priority="7985">
      <formula>ISEVEN(ROW())</formula>
    </cfRule>
  </conditionalFormatting>
  <conditionalFormatting sqref="B161 D161">
    <cfRule type="expression" dxfId="6981" priority="7986">
      <formula>ISEVEN(ROW())</formula>
    </cfRule>
  </conditionalFormatting>
  <conditionalFormatting sqref="F162">
    <cfRule type="expression" dxfId="6980" priority="7987">
      <formula>ISEVEN(ROW())</formula>
    </cfRule>
  </conditionalFormatting>
  <conditionalFormatting sqref="B162 D162">
    <cfRule type="expression" dxfId="6979" priority="7988">
      <formula>ISEVEN(ROW())</formula>
    </cfRule>
  </conditionalFormatting>
  <conditionalFormatting sqref="B161 F161 D161">
    <cfRule type="expression" dxfId="6978" priority="7989">
      <formula>ISEVEN(ROW())</formula>
    </cfRule>
  </conditionalFormatting>
  <conditionalFormatting sqref="B162 D162 F162">
    <cfRule type="expression" dxfId="6977" priority="7990">
      <formula>ISEVEN(ROW())</formula>
    </cfRule>
  </conditionalFormatting>
  <conditionalFormatting sqref="F161">
    <cfRule type="expression" dxfId="6976" priority="7991">
      <formula>ISEVEN(ROW())</formula>
    </cfRule>
  </conditionalFormatting>
  <conditionalFormatting sqref="B161 D161">
    <cfRule type="expression" dxfId="6975" priority="7992">
      <formula>ISEVEN(ROW())</formula>
    </cfRule>
  </conditionalFormatting>
  <conditionalFormatting sqref="B161 D161 F161">
    <cfRule type="expression" dxfId="6974" priority="7993">
      <formula>ISEVEN(ROW())</formula>
    </cfRule>
  </conditionalFormatting>
  <conditionalFormatting sqref="F163">
    <cfRule type="expression" dxfId="6973" priority="7994">
      <formula>ISEVEN(ROW())</formula>
    </cfRule>
  </conditionalFormatting>
  <conditionalFormatting sqref="B163 D163">
    <cfRule type="expression" dxfId="6972" priority="7995">
      <formula>ISEVEN(ROW())</formula>
    </cfRule>
  </conditionalFormatting>
  <conditionalFormatting sqref="B162 F162 D162">
    <cfRule type="expression" dxfId="6971" priority="7996">
      <formula>ISEVEN(ROW())</formula>
    </cfRule>
  </conditionalFormatting>
  <conditionalFormatting sqref="B163 D163 F163">
    <cfRule type="expression" dxfId="6970" priority="7997">
      <formula>ISEVEN(ROW())</formula>
    </cfRule>
  </conditionalFormatting>
  <conditionalFormatting sqref="F162">
    <cfRule type="expression" dxfId="6969" priority="7998">
      <formula>ISEVEN(ROW())</formula>
    </cfRule>
  </conditionalFormatting>
  <conditionalFormatting sqref="B162 D162">
    <cfRule type="expression" dxfId="6968" priority="7999">
      <formula>ISEVEN(ROW())</formula>
    </cfRule>
  </conditionalFormatting>
  <conditionalFormatting sqref="B161 F161 D161">
    <cfRule type="expression" dxfId="6967" priority="8000">
      <formula>ISEVEN(ROW())</formula>
    </cfRule>
  </conditionalFormatting>
  <conditionalFormatting sqref="B161 D161 F161">
    <cfRule type="expression" dxfId="6966" priority="8001">
      <formula>ISEVEN(ROW())</formula>
    </cfRule>
  </conditionalFormatting>
  <conditionalFormatting sqref="F163">
    <cfRule type="expression" dxfId="6965" priority="8002">
      <formula>ISEVEN(ROW())</formula>
    </cfRule>
  </conditionalFormatting>
  <conditionalFormatting sqref="B163 D163">
    <cfRule type="expression" dxfId="6964" priority="8003">
      <formula>ISEVEN(ROW())</formula>
    </cfRule>
  </conditionalFormatting>
  <conditionalFormatting sqref="B162 F162 D162">
    <cfRule type="expression" dxfId="6963" priority="8004">
      <formula>ISEVEN(ROW())</formula>
    </cfRule>
  </conditionalFormatting>
  <conditionalFormatting sqref="B163 D163 F163">
    <cfRule type="expression" dxfId="6962" priority="8005">
      <formula>ISEVEN(ROW())</formula>
    </cfRule>
  </conditionalFormatting>
  <conditionalFormatting sqref="F162">
    <cfRule type="expression" dxfId="6961" priority="8006">
      <formula>ISEVEN(ROW())</formula>
    </cfRule>
  </conditionalFormatting>
  <conditionalFormatting sqref="B162 D162">
    <cfRule type="expression" dxfId="6960" priority="8007">
      <formula>ISEVEN(ROW())</formula>
    </cfRule>
  </conditionalFormatting>
  <conditionalFormatting sqref="B161 F161 D161">
    <cfRule type="expression" dxfId="6959" priority="8008">
      <formula>ISEVEN(ROW())</formula>
    </cfRule>
  </conditionalFormatting>
  <conditionalFormatting sqref="E163">
    <cfRule type="expression" dxfId="6958" priority="8009">
      <formula>ISEVEN(ROW())</formula>
    </cfRule>
  </conditionalFormatting>
  <conditionalFormatting sqref="E162">
    <cfRule type="expression" dxfId="6957" priority="8010">
      <formula>ISEVEN(ROW())</formula>
    </cfRule>
  </conditionalFormatting>
  <conditionalFormatting sqref="E161">
    <cfRule type="expression" dxfId="6956" priority="8011">
      <formula>ISEVEN(ROW())</formula>
    </cfRule>
  </conditionalFormatting>
  <conditionalFormatting sqref="E162">
    <cfRule type="expression" dxfId="6955" priority="8012">
      <formula>ISEVEN(ROW())</formula>
    </cfRule>
  </conditionalFormatting>
  <conditionalFormatting sqref="E161">
    <cfRule type="expression" dxfId="6954" priority="8013">
      <formula>ISEVEN(ROW())</formula>
    </cfRule>
  </conditionalFormatting>
  <conditionalFormatting sqref="E163">
    <cfRule type="expression" dxfId="6953" priority="8014">
      <formula>ISEVEN(ROW())</formula>
    </cfRule>
  </conditionalFormatting>
  <conditionalFormatting sqref="E163">
    <cfRule type="expression" dxfId="6952" priority="8015">
      <formula>ISEVEN(ROW())</formula>
    </cfRule>
  </conditionalFormatting>
  <conditionalFormatting sqref="E162">
    <cfRule type="expression" dxfId="6951" priority="8016">
      <formula>ISEVEN(ROW())</formula>
    </cfRule>
  </conditionalFormatting>
  <conditionalFormatting sqref="E161">
    <cfRule type="expression" dxfId="6950" priority="8017">
      <formula>ISEVEN(ROW())</formula>
    </cfRule>
  </conditionalFormatting>
  <conditionalFormatting sqref="E162">
    <cfRule type="expression" dxfId="6949" priority="8018">
      <formula>ISEVEN(ROW())</formula>
    </cfRule>
  </conditionalFormatting>
  <conditionalFormatting sqref="E161">
    <cfRule type="expression" dxfId="6948" priority="8019">
      <formula>ISEVEN(ROW())</formula>
    </cfRule>
  </conditionalFormatting>
  <conditionalFormatting sqref="E163">
    <cfRule type="expression" dxfId="6947" priority="8020">
      <formula>ISEVEN(ROW())</formula>
    </cfRule>
  </conditionalFormatting>
  <conditionalFormatting sqref="E161">
    <cfRule type="expression" dxfId="6946" priority="8021">
      <formula>ISEVEN(ROW())</formula>
    </cfRule>
  </conditionalFormatting>
  <conditionalFormatting sqref="E163">
    <cfRule type="expression" dxfId="6945" priority="8022">
      <formula>ISEVEN(ROW())</formula>
    </cfRule>
  </conditionalFormatting>
  <conditionalFormatting sqref="E162">
    <cfRule type="expression" dxfId="6944" priority="8023">
      <formula>ISEVEN(ROW())</formula>
    </cfRule>
  </conditionalFormatting>
  <conditionalFormatting sqref="E163">
    <cfRule type="expression" dxfId="6943" priority="8024">
      <formula>ISEVEN(ROW())</formula>
    </cfRule>
  </conditionalFormatting>
  <conditionalFormatting sqref="E162">
    <cfRule type="expression" dxfId="6942" priority="8025">
      <formula>ISEVEN(ROW())</formula>
    </cfRule>
  </conditionalFormatting>
  <conditionalFormatting sqref="E161">
    <cfRule type="expression" dxfId="6941" priority="8026">
      <formula>ISEVEN(ROW())</formula>
    </cfRule>
  </conditionalFormatting>
  <conditionalFormatting sqref="E161">
    <cfRule type="expression" dxfId="6940" priority="8027">
      <formula>ISEVEN(ROW())</formula>
    </cfRule>
  </conditionalFormatting>
  <conditionalFormatting sqref="E163">
    <cfRule type="expression" dxfId="6939" priority="8028">
      <formula>ISEVEN(ROW())</formula>
    </cfRule>
  </conditionalFormatting>
  <conditionalFormatting sqref="E162">
    <cfRule type="expression" dxfId="6938" priority="8029">
      <formula>ISEVEN(ROW())</formula>
    </cfRule>
  </conditionalFormatting>
  <conditionalFormatting sqref="E163">
    <cfRule type="expression" dxfId="6937" priority="8030">
      <formula>ISEVEN(ROW())</formula>
    </cfRule>
  </conditionalFormatting>
  <conditionalFormatting sqref="E162">
    <cfRule type="expression" dxfId="6936" priority="8031">
      <formula>ISEVEN(ROW())</formula>
    </cfRule>
  </conditionalFormatting>
  <conditionalFormatting sqref="E161">
    <cfRule type="expression" dxfId="6935" priority="8032">
      <formula>ISEVEN(ROW())</formula>
    </cfRule>
  </conditionalFormatting>
  <conditionalFormatting sqref="E162">
    <cfRule type="expression" dxfId="6934" priority="8033">
      <formula>ISEVEN(ROW())</formula>
    </cfRule>
  </conditionalFormatting>
  <conditionalFormatting sqref="E161">
    <cfRule type="expression" dxfId="6933" priority="8034">
      <formula>ISEVEN(ROW())</formula>
    </cfRule>
  </conditionalFormatting>
  <conditionalFormatting sqref="E163">
    <cfRule type="expression" dxfId="6932" priority="8035">
      <formula>ISEVEN(ROW())</formula>
    </cfRule>
  </conditionalFormatting>
  <conditionalFormatting sqref="E161">
    <cfRule type="expression" dxfId="6931" priority="8036">
      <formula>ISEVEN(ROW())</formula>
    </cfRule>
  </conditionalFormatting>
  <conditionalFormatting sqref="E163">
    <cfRule type="expression" dxfId="6930" priority="8037">
      <formula>ISEVEN(ROW())</formula>
    </cfRule>
  </conditionalFormatting>
  <conditionalFormatting sqref="E162">
    <cfRule type="expression" dxfId="6929" priority="8038">
      <formula>ISEVEN(ROW())</formula>
    </cfRule>
  </conditionalFormatting>
  <conditionalFormatting sqref="E162">
    <cfRule type="expression" dxfId="6928" priority="8039">
      <formula>ISEVEN(ROW())</formula>
    </cfRule>
  </conditionalFormatting>
  <conditionalFormatting sqref="E161">
    <cfRule type="expression" dxfId="6927" priority="8040">
      <formula>ISEVEN(ROW())</formula>
    </cfRule>
  </conditionalFormatting>
  <conditionalFormatting sqref="E163">
    <cfRule type="expression" dxfId="6926" priority="8041">
      <formula>ISEVEN(ROW())</formula>
    </cfRule>
  </conditionalFormatting>
  <conditionalFormatting sqref="E161">
    <cfRule type="expression" dxfId="6925" priority="8042">
      <formula>ISEVEN(ROW())</formula>
    </cfRule>
  </conditionalFormatting>
  <conditionalFormatting sqref="E163">
    <cfRule type="expression" dxfId="6924" priority="8043">
      <formula>ISEVEN(ROW())</formula>
    </cfRule>
  </conditionalFormatting>
  <conditionalFormatting sqref="E162">
    <cfRule type="expression" dxfId="6923" priority="8044">
      <formula>ISEVEN(ROW())</formula>
    </cfRule>
  </conditionalFormatting>
  <conditionalFormatting sqref="E163">
    <cfRule type="expression" dxfId="6922" priority="8045">
      <formula>ISEVEN(ROW())</formula>
    </cfRule>
  </conditionalFormatting>
  <conditionalFormatting sqref="E162">
    <cfRule type="expression" dxfId="6921" priority="8046">
      <formula>ISEVEN(ROW())</formula>
    </cfRule>
  </conditionalFormatting>
  <conditionalFormatting sqref="E161">
    <cfRule type="expression" dxfId="6920" priority="8047">
      <formula>ISEVEN(ROW())</formula>
    </cfRule>
  </conditionalFormatting>
  <conditionalFormatting sqref="E162">
    <cfRule type="expression" dxfId="6919" priority="8048">
      <formula>ISEVEN(ROW())</formula>
    </cfRule>
  </conditionalFormatting>
  <conditionalFormatting sqref="E161">
    <cfRule type="expression" dxfId="6918" priority="8049">
      <formula>ISEVEN(ROW())</formula>
    </cfRule>
  </conditionalFormatting>
  <conditionalFormatting sqref="E163">
    <cfRule type="expression" dxfId="6917" priority="8050">
      <formula>ISEVEN(ROW())</formula>
    </cfRule>
  </conditionalFormatting>
  <conditionalFormatting sqref="E163">
    <cfRule type="expression" dxfId="6916" priority="8051">
      <formula>ISEVEN(ROW())</formula>
    </cfRule>
  </conditionalFormatting>
  <conditionalFormatting sqref="E162">
    <cfRule type="expression" dxfId="6915" priority="8052">
      <formula>ISEVEN(ROW())</formula>
    </cfRule>
  </conditionalFormatting>
  <conditionalFormatting sqref="E161">
    <cfRule type="expression" dxfId="6914" priority="8053">
      <formula>ISEVEN(ROW())</formula>
    </cfRule>
  </conditionalFormatting>
  <conditionalFormatting sqref="E162">
    <cfRule type="expression" dxfId="6913" priority="8054">
      <formula>ISEVEN(ROW())</formula>
    </cfRule>
  </conditionalFormatting>
  <conditionalFormatting sqref="E161">
    <cfRule type="expression" dxfId="6912" priority="8055">
      <formula>ISEVEN(ROW())</formula>
    </cfRule>
  </conditionalFormatting>
  <conditionalFormatting sqref="E163">
    <cfRule type="expression" dxfId="6911" priority="8056">
      <formula>ISEVEN(ROW())</formula>
    </cfRule>
  </conditionalFormatting>
  <conditionalFormatting sqref="E161">
    <cfRule type="expression" dxfId="6910" priority="8057">
      <formula>ISEVEN(ROW())</formula>
    </cfRule>
  </conditionalFormatting>
  <conditionalFormatting sqref="E163">
    <cfRule type="expression" dxfId="6909" priority="8058">
      <formula>ISEVEN(ROW())</formula>
    </cfRule>
  </conditionalFormatting>
  <conditionalFormatting sqref="E162">
    <cfRule type="expression" dxfId="6908" priority="8059">
      <formula>ISEVEN(ROW())</formula>
    </cfRule>
  </conditionalFormatting>
  <conditionalFormatting sqref="E163">
    <cfRule type="expression" dxfId="6907" priority="8060">
      <formula>ISEVEN(ROW())</formula>
    </cfRule>
  </conditionalFormatting>
  <conditionalFormatting sqref="E162">
    <cfRule type="expression" dxfId="6906" priority="8061">
      <formula>ISEVEN(ROW())</formula>
    </cfRule>
  </conditionalFormatting>
  <conditionalFormatting sqref="E161">
    <cfRule type="expression" dxfId="6905" priority="8062">
      <formula>ISEVEN(ROW())</formula>
    </cfRule>
  </conditionalFormatting>
  <conditionalFormatting sqref="E161">
    <cfRule type="expression" dxfId="6904" priority="8063">
      <formula>ISEVEN(ROW())</formula>
    </cfRule>
  </conditionalFormatting>
  <conditionalFormatting sqref="E163">
    <cfRule type="expression" dxfId="6903" priority="8064">
      <formula>ISEVEN(ROW())</formula>
    </cfRule>
  </conditionalFormatting>
  <conditionalFormatting sqref="E162">
    <cfRule type="expression" dxfId="6902" priority="8065">
      <formula>ISEVEN(ROW())</formula>
    </cfRule>
  </conditionalFormatting>
  <conditionalFormatting sqref="E163">
    <cfRule type="expression" dxfId="6901" priority="8066">
      <formula>ISEVEN(ROW())</formula>
    </cfRule>
  </conditionalFormatting>
  <conditionalFormatting sqref="E162">
    <cfRule type="expression" dxfId="6900" priority="8067">
      <formula>ISEVEN(ROW())</formula>
    </cfRule>
  </conditionalFormatting>
  <conditionalFormatting sqref="E161">
    <cfRule type="expression" dxfId="6899" priority="8068">
      <formula>ISEVEN(ROW())</formula>
    </cfRule>
  </conditionalFormatting>
  <conditionalFormatting sqref="E163">
    <cfRule type="expression" dxfId="6898" priority="8069">
      <formula>ISEVEN(ROW())</formula>
    </cfRule>
  </conditionalFormatting>
  <conditionalFormatting sqref="E162">
    <cfRule type="expression" dxfId="6897" priority="8070">
      <formula>ISEVEN(ROW())</formula>
    </cfRule>
  </conditionalFormatting>
  <conditionalFormatting sqref="E161">
    <cfRule type="expression" dxfId="6896" priority="8071">
      <formula>ISEVEN(ROW())</formula>
    </cfRule>
  </conditionalFormatting>
  <conditionalFormatting sqref="E163">
    <cfRule type="expression" dxfId="6895" priority="8072">
      <formula>ISEVEN(ROW())</formula>
    </cfRule>
  </conditionalFormatting>
  <conditionalFormatting sqref="E161">
    <cfRule type="expression" dxfId="6894" priority="8073">
      <formula>ISEVEN(ROW())</formula>
    </cfRule>
  </conditionalFormatting>
  <conditionalFormatting sqref="E163">
    <cfRule type="expression" dxfId="6893" priority="8074">
      <formula>ISEVEN(ROW())</formula>
    </cfRule>
  </conditionalFormatting>
  <conditionalFormatting sqref="E162">
    <cfRule type="expression" dxfId="6892" priority="8075">
      <formula>ISEVEN(ROW())</formula>
    </cfRule>
  </conditionalFormatting>
  <conditionalFormatting sqref="E162">
    <cfRule type="expression" dxfId="6891" priority="8076">
      <formula>ISEVEN(ROW())</formula>
    </cfRule>
  </conditionalFormatting>
  <conditionalFormatting sqref="E161">
    <cfRule type="expression" dxfId="6890" priority="8077">
      <formula>ISEVEN(ROW())</formula>
    </cfRule>
  </conditionalFormatting>
  <conditionalFormatting sqref="E163">
    <cfRule type="expression" dxfId="6889" priority="8078">
      <formula>ISEVEN(ROW())</formula>
    </cfRule>
  </conditionalFormatting>
  <conditionalFormatting sqref="E161">
    <cfRule type="expression" dxfId="6888" priority="8079">
      <formula>ISEVEN(ROW())</formula>
    </cfRule>
  </conditionalFormatting>
  <conditionalFormatting sqref="E163">
    <cfRule type="expression" dxfId="6887" priority="8080">
      <formula>ISEVEN(ROW())</formula>
    </cfRule>
  </conditionalFormatting>
  <conditionalFormatting sqref="E162">
    <cfRule type="expression" dxfId="6886" priority="8081">
      <formula>ISEVEN(ROW())</formula>
    </cfRule>
  </conditionalFormatting>
  <conditionalFormatting sqref="E162">
    <cfRule type="expression" dxfId="6885" priority="8082">
      <formula>ISEVEN(ROW())</formula>
    </cfRule>
  </conditionalFormatting>
  <conditionalFormatting sqref="E161">
    <cfRule type="expression" dxfId="6884" priority="8083">
      <formula>ISEVEN(ROW())</formula>
    </cfRule>
  </conditionalFormatting>
  <conditionalFormatting sqref="E162">
    <cfRule type="expression" dxfId="6883" priority="8084">
      <formula>ISEVEN(ROW())</formula>
    </cfRule>
  </conditionalFormatting>
  <conditionalFormatting sqref="E161">
    <cfRule type="expression" dxfId="6882" priority="8085">
      <formula>ISEVEN(ROW())</formula>
    </cfRule>
  </conditionalFormatting>
  <conditionalFormatting sqref="E162">
    <cfRule type="expression" dxfId="6881" priority="8086">
      <formula>ISEVEN(ROW())</formula>
    </cfRule>
  </conditionalFormatting>
  <conditionalFormatting sqref="E161">
    <cfRule type="expression" dxfId="6880" priority="8087">
      <formula>ISEVEN(ROW())</formula>
    </cfRule>
  </conditionalFormatting>
  <conditionalFormatting sqref="E162">
    <cfRule type="expression" dxfId="6879" priority="8088">
      <formula>ISEVEN(ROW())</formula>
    </cfRule>
  </conditionalFormatting>
  <conditionalFormatting sqref="E161">
    <cfRule type="expression" dxfId="6878" priority="8089">
      <formula>ISEVEN(ROW())</formula>
    </cfRule>
  </conditionalFormatting>
  <conditionalFormatting sqref="E161">
    <cfRule type="expression" dxfId="6877" priority="8090">
      <formula>ISEVEN(ROW())</formula>
    </cfRule>
  </conditionalFormatting>
  <conditionalFormatting sqref="E163">
    <cfRule type="expression" dxfId="6876" priority="8091">
      <formula>ISEVEN(ROW())</formula>
    </cfRule>
  </conditionalFormatting>
  <conditionalFormatting sqref="E162">
    <cfRule type="expression" dxfId="6875" priority="8092">
      <formula>ISEVEN(ROW())</formula>
    </cfRule>
  </conditionalFormatting>
  <conditionalFormatting sqref="E163">
    <cfRule type="expression" dxfId="6874" priority="8093">
      <formula>ISEVEN(ROW())</formula>
    </cfRule>
  </conditionalFormatting>
  <conditionalFormatting sqref="E162">
    <cfRule type="expression" dxfId="6873" priority="8094">
      <formula>ISEVEN(ROW())</formula>
    </cfRule>
  </conditionalFormatting>
  <conditionalFormatting sqref="E161">
    <cfRule type="expression" dxfId="6872" priority="8095">
      <formula>ISEVEN(ROW())</formula>
    </cfRule>
  </conditionalFormatting>
  <conditionalFormatting sqref="E161">
    <cfRule type="expression" dxfId="6871" priority="8096">
      <formula>ISEVEN(ROW())</formula>
    </cfRule>
  </conditionalFormatting>
  <conditionalFormatting sqref="E163">
    <cfRule type="expression" dxfId="6870" priority="8097">
      <formula>ISEVEN(ROW())</formula>
    </cfRule>
  </conditionalFormatting>
  <conditionalFormatting sqref="E162">
    <cfRule type="expression" dxfId="6869" priority="8098">
      <formula>ISEVEN(ROW())</formula>
    </cfRule>
  </conditionalFormatting>
  <conditionalFormatting sqref="E163">
    <cfRule type="expression" dxfId="6868" priority="8099">
      <formula>ISEVEN(ROW())</formula>
    </cfRule>
  </conditionalFormatting>
  <conditionalFormatting sqref="E162">
    <cfRule type="expression" dxfId="6867" priority="8100">
      <formula>ISEVEN(ROW())</formula>
    </cfRule>
  </conditionalFormatting>
  <conditionalFormatting sqref="E161">
    <cfRule type="expression" dxfId="6866" priority="8101">
      <formula>ISEVEN(ROW())</formula>
    </cfRule>
  </conditionalFormatting>
  <conditionalFormatting sqref="B164 F164 D164">
    <cfRule type="expression" dxfId="6865" priority="8102">
      <formula>ISEVEN(ROW())</formula>
    </cfRule>
  </conditionalFormatting>
  <conditionalFormatting sqref="F164">
    <cfRule type="expression" dxfId="6864" priority="8103">
      <formula>ISEVEN(ROW())</formula>
    </cfRule>
  </conditionalFormatting>
  <conditionalFormatting sqref="B164 D164">
    <cfRule type="expression" dxfId="6863" priority="8104">
      <formula>ISEVEN(ROW())</formula>
    </cfRule>
  </conditionalFormatting>
  <conditionalFormatting sqref="B164 D164 F164">
    <cfRule type="expression" dxfId="6862" priority="8105">
      <formula>ISEVEN(ROW())</formula>
    </cfRule>
  </conditionalFormatting>
  <conditionalFormatting sqref="B164 F164 D164">
    <cfRule type="expression" dxfId="6861" priority="8106">
      <formula>ISEVEN(ROW())</formula>
    </cfRule>
  </conditionalFormatting>
  <conditionalFormatting sqref="F164">
    <cfRule type="expression" dxfId="6860" priority="8107">
      <formula>ISEVEN(ROW())</formula>
    </cfRule>
  </conditionalFormatting>
  <conditionalFormatting sqref="B164 D164">
    <cfRule type="expression" dxfId="6859" priority="8108">
      <formula>ISEVEN(ROW())</formula>
    </cfRule>
  </conditionalFormatting>
  <conditionalFormatting sqref="B164 D164 F164">
    <cfRule type="expression" dxfId="6858" priority="8109">
      <formula>ISEVEN(ROW())</formula>
    </cfRule>
  </conditionalFormatting>
  <conditionalFormatting sqref="B164 F164 D164">
    <cfRule type="expression" dxfId="6857" priority="8110">
      <formula>ISEVEN(ROW())</formula>
    </cfRule>
  </conditionalFormatting>
  <conditionalFormatting sqref="F164">
    <cfRule type="expression" dxfId="6856" priority="8111">
      <formula>ISEVEN(ROW())</formula>
    </cfRule>
  </conditionalFormatting>
  <conditionalFormatting sqref="B164 D164">
    <cfRule type="expression" dxfId="6855" priority="8112">
      <formula>ISEVEN(ROW())</formula>
    </cfRule>
  </conditionalFormatting>
  <conditionalFormatting sqref="B164 D164 F164">
    <cfRule type="expression" dxfId="6854" priority="8113">
      <formula>ISEVEN(ROW())</formula>
    </cfRule>
  </conditionalFormatting>
  <conditionalFormatting sqref="B164 F164 D164">
    <cfRule type="expression" dxfId="6853" priority="8114">
      <formula>ISEVEN(ROW())</formula>
    </cfRule>
  </conditionalFormatting>
  <conditionalFormatting sqref="B164 D164 F164">
    <cfRule type="expression" dxfId="6852" priority="8115">
      <formula>ISEVEN(ROW())</formula>
    </cfRule>
  </conditionalFormatting>
  <conditionalFormatting sqref="B164 F164 D164">
    <cfRule type="expression" dxfId="6851" priority="8116">
      <formula>ISEVEN(ROW())</formula>
    </cfRule>
  </conditionalFormatting>
  <conditionalFormatting sqref="F164">
    <cfRule type="expression" dxfId="6850" priority="8117">
      <formula>ISEVEN(ROW())</formula>
    </cfRule>
  </conditionalFormatting>
  <conditionalFormatting sqref="B164 D164">
    <cfRule type="expression" dxfId="6849" priority="8118">
      <formula>ISEVEN(ROW())</formula>
    </cfRule>
  </conditionalFormatting>
  <conditionalFormatting sqref="B164 D164 F164">
    <cfRule type="expression" dxfId="6848" priority="8119">
      <formula>ISEVEN(ROW())</formula>
    </cfRule>
  </conditionalFormatting>
  <conditionalFormatting sqref="F164">
    <cfRule type="expression" dxfId="6847" priority="8120">
      <formula>ISEVEN(ROW())</formula>
    </cfRule>
  </conditionalFormatting>
  <conditionalFormatting sqref="B164 D164">
    <cfRule type="expression" dxfId="6846" priority="8121">
      <formula>ISEVEN(ROW())</formula>
    </cfRule>
  </conditionalFormatting>
  <conditionalFormatting sqref="B164 D164 F164">
    <cfRule type="expression" dxfId="6845" priority="8122">
      <formula>ISEVEN(ROW())</formula>
    </cfRule>
  </conditionalFormatting>
  <conditionalFormatting sqref="B164 F164 D164">
    <cfRule type="expression" dxfId="6844" priority="8123">
      <formula>ISEVEN(ROW())</formula>
    </cfRule>
  </conditionalFormatting>
  <conditionalFormatting sqref="F164">
    <cfRule type="expression" dxfId="6843" priority="8124">
      <formula>ISEVEN(ROW())</formula>
    </cfRule>
  </conditionalFormatting>
  <conditionalFormatting sqref="B164 D164">
    <cfRule type="expression" dxfId="6842" priority="8125">
      <formula>ISEVEN(ROW())</formula>
    </cfRule>
  </conditionalFormatting>
  <conditionalFormatting sqref="B164 F164 D164">
    <cfRule type="expression" dxfId="6841" priority="8126">
      <formula>ISEVEN(ROW())</formula>
    </cfRule>
  </conditionalFormatting>
  <conditionalFormatting sqref="F164">
    <cfRule type="expression" dxfId="6840" priority="8127">
      <formula>ISEVEN(ROW())</formula>
    </cfRule>
  </conditionalFormatting>
  <conditionalFormatting sqref="B164 D164">
    <cfRule type="expression" dxfId="6839" priority="8128">
      <formula>ISEVEN(ROW())</formula>
    </cfRule>
  </conditionalFormatting>
  <conditionalFormatting sqref="B164 D164 F164">
    <cfRule type="expression" dxfId="6838" priority="8129">
      <formula>ISEVEN(ROW())</formula>
    </cfRule>
  </conditionalFormatting>
  <conditionalFormatting sqref="B164 F164 D164">
    <cfRule type="expression" dxfId="6837" priority="8130">
      <formula>ISEVEN(ROW())</formula>
    </cfRule>
  </conditionalFormatting>
  <conditionalFormatting sqref="B164 D164 F164">
    <cfRule type="expression" dxfId="6836" priority="8131">
      <formula>ISEVEN(ROW())</formula>
    </cfRule>
  </conditionalFormatting>
  <conditionalFormatting sqref="B164 F164 D164">
    <cfRule type="expression" dxfId="6835" priority="8132">
      <formula>ISEVEN(ROW())</formula>
    </cfRule>
  </conditionalFormatting>
  <conditionalFormatting sqref="E164">
    <cfRule type="expression" dxfId="6834" priority="8133">
      <formula>ISEVEN(ROW())</formula>
    </cfRule>
  </conditionalFormatting>
  <conditionalFormatting sqref="E164">
    <cfRule type="expression" dxfId="6833" priority="8134">
      <formula>ISEVEN(ROW())</formula>
    </cfRule>
  </conditionalFormatting>
  <conditionalFormatting sqref="E164">
    <cfRule type="expression" dxfId="6832" priority="8135">
      <formula>ISEVEN(ROW())</formula>
    </cfRule>
  </conditionalFormatting>
  <conditionalFormatting sqref="E164">
    <cfRule type="expression" dxfId="6831" priority="8136">
      <formula>ISEVEN(ROW())</formula>
    </cfRule>
  </conditionalFormatting>
  <conditionalFormatting sqref="E164">
    <cfRule type="expression" dxfId="6830" priority="8137">
      <formula>ISEVEN(ROW())</formula>
    </cfRule>
  </conditionalFormatting>
  <conditionalFormatting sqref="E164">
    <cfRule type="expression" dxfId="6829" priority="8138">
      <formula>ISEVEN(ROW())</formula>
    </cfRule>
  </conditionalFormatting>
  <conditionalFormatting sqref="E164">
    <cfRule type="expression" dxfId="6828" priority="8139">
      <formula>ISEVEN(ROW())</formula>
    </cfRule>
  </conditionalFormatting>
  <conditionalFormatting sqref="E164">
    <cfRule type="expression" dxfId="6827" priority="8140">
      <formula>ISEVEN(ROW())</formula>
    </cfRule>
  </conditionalFormatting>
  <conditionalFormatting sqref="E164">
    <cfRule type="expression" dxfId="6826" priority="8141">
      <formula>ISEVEN(ROW())</formula>
    </cfRule>
  </conditionalFormatting>
  <conditionalFormatting sqref="E164">
    <cfRule type="expression" dxfId="6825" priority="8142">
      <formula>ISEVEN(ROW())</formula>
    </cfRule>
  </conditionalFormatting>
  <conditionalFormatting sqref="E164">
    <cfRule type="expression" dxfId="6824" priority="8143">
      <formula>ISEVEN(ROW())</formula>
    </cfRule>
  </conditionalFormatting>
  <conditionalFormatting sqref="E164">
    <cfRule type="expression" dxfId="6823" priority="8144">
      <formula>ISEVEN(ROW())</formula>
    </cfRule>
  </conditionalFormatting>
  <conditionalFormatting sqref="E164">
    <cfRule type="expression" dxfId="6822" priority="8145">
      <formula>ISEVEN(ROW())</formula>
    </cfRule>
  </conditionalFormatting>
  <conditionalFormatting sqref="E164">
    <cfRule type="expression" dxfId="6821" priority="8146">
      <formula>ISEVEN(ROW())</formula>
    </cfRule>
  </conditionalFormatting>
  <conditionalFormatting sqref="E164">
    <cfRule type="expression" dxfId="6820" priority="8147">
      <formula>ISEVEN(ROW())</formula>
    </cfRule>
  </conditionalFormatting>
  <conditionalFormatting sqref="E164">
    <cfRule type="expression" dxfId="6819" priority="8148">
      <formula>ISEVEN(ROW())</formula>
    </cfRule>
  </conditionalFormatting>
  <conditionalFormatting sqref="E164">
    <cfRule type="expression" dxfId="6818" priority="8149">
      <formula>ISEVEN(ROW())</formula>
    </cfRule>
  </conditionalFormatting>
  <conditionalFormatting sqref="E164">
    <cfRule type="expression" dxfId="6817" priority="8150">
      <formula>ISEVEN(ROW())</formula>
    </cfRule>
  </conditionalFormatting>
  <conditionalFormatting sqref="E164">
    <cfRule type="expression" dxfId="6816" priority="8151">
      <formula>ISEVEN(ROW())</formula>
    </cfRule>
  </conditionalFormatting>
  <conditionalFormatting sqref="E164">
    <cfRule type="expression" dxfId="6815" priority="8152">
      <formula>ISEVEN(ROW())</formula>
    </cfRule>
  </conditionalFormatting>
  <conditionalFormatting sqref="E164">
    <cfRule type="expression" dxfId="6814" priority="8153">
      <formula>ISEVEN(ROW())</formula>
    </cfRule>
  </conditionalFormatting>
  <conditionalFormatting sqref="E164">
    <cfRule type="expression" dxfId="6813" priority="8154">
      <formula>ISEVEN(ROW())</formula>
    </cfRule>
  </conditionalFormatting>
  <conditionalFormatting sqref="E164">
    <cfRule type="expression" dxfId="6812" priority="8155">
      <formula>ISEVEN(ROW())</formula>
    </cfRule>
  </conditionalFormatting>
  <conditionalFormatting sqref="E164">
    <cfRule type="expression" dxfId="6811" priority="8156">
      <formula>ISEVEN(ROW())</formula>
    </cfRule>
  </conditionalFormatting>
  <conditionalFormatting sqref="B164 F164 D164">
    <cfRule type="expression" dxfId="6810" priority="8157">
      <formula>ISEVEN(ROW())</formula>
    </cfRule>
  </conditionalFormatting>
  <conditionalFormatting sqref="F164">
    <cfRule type="expression" dxfId="6809" priority="8158">
      <formula>ISEVEN(ROW())</formula>
    </cfRule>
  </conditionalFormatting>
  <conditionalFormatting sqref="B164 D164">
    <cfRule type="expression" dxfId="6808" priority="8159">
      <formula>ISEVEN(ROW())</formula>
    </cfRule>
  </conditionalFormatting>
  <conditionalFormatting sqref="B164 F164 D164">
    <cfRule type="expression" dxfId="6807" priority="8160">
      <formula>ISEVEN(ROW())</formula>
    </cfRule>
  </conditionalFormatting>
  <conditionalFormatting sqref="F164">
    <cfRule type="expression" dxfId="6806" priority="8161">
      <formula>ISEVEN(ROW())</formula>
    </cfRule>
  </conditionalFormatting>
  <conditionalFormatting sqref="B164 D164">
    <cfRule type="expression" dxfId="6805" priority="8162">
      <formula>ISEVEN(ROW())</formula>
    </cfRule>
  </conditionalFormatting>
  <conditionalFormatting sqref="B164 D164 F164">
    <cfRule type="expression" dxfId="6804" priority="8163">
      <formula>ISEVEN(ROW())</formula>
    </cfRule>
  </conditionalFormatting>
  <conditionalFormatting sqref="B164 F164 D164">
    <cfRule type="expression" dxfId="6803" priority="8164">
      <formula>ISEVEN(ROW())</formula>
    </cfRule>
  </conditionalFormatting>
  <conditionalFormatting sqref="B164 D164 F164">
    <cfRule type="expression" dxfId="6802" priority="8165">
      <formula>ISEVEN(ROW())</formula>
    </cfRule>
  </conditionalFormatting>
  <conditionalFormatting sqref="B164 F164 D164">
    <cfRule type="expression" dxfId="6801" priority="8166">
      <formula>ISEVEN(ROW())</formula>
    </cfRule>
  </conditionalFormatting>
  <conditionalFormatting sqref="F164">
    <cfRule type="expression" dxfId="6800" priority="8167">
      <formula>ISEVEN(ROW())</formula>
    </cfRule>
  </conditionalFormatting>
  <conditionalFormatting sqref="B164 D164">
    <cfRule type="expression" dxfId="6799" priority="8168">
      <formula>ISEVEN(ROW())</formula>
    </cfRule>
  </conditionalFormatting>
  <conditionalFormatting sqref="B164 D164 F164">
    <cfRule type="expression" dxfId="6798" priority="8169">
      <formula>ISEVEN(ROW())</formula>
    </cfRule>
  </conditionalFormatting>
  <conditionalFormatting sqref="F164">
    <cfRule type="expression" dxfId="6797" priority="8170">
      <formula>ISEVEN(ROW())</formula>
    </cfRule>
  </conditionalFormatting>
  <conditionalFormatting sqref="B164 D164">
    <cfRule type="expression" dxfId="6796" priority="8171">
      <formula>ISEVEN(ROW())</formula>
    </cfRule>
  </conditionalFormatting>
  <conditionalFormatting sqref="B164 D164 F164">
    <cfRule type="expression" dxfId="6795" priority="8172">
      <formula>ISEVEN(ROW())</formula>
    </cfRule>
  </conditionalFormatting>
  <conditionalFormatting sqref="B164 F164 D164">
    <cfRule type="expression" dxfId="6794" priority="8173">
      <formula>ISEVEN(ROW())</formula>
    </cfRule>
  </conditionalFormatting>
  <conditionalFormatting sqref="F164">
    <cfRule type="expression" dxfId="6793" priority="8174">
      <formula>ISEVEN(ROW())</formula>
    </cfRule>
  </conditionalFormatting>
  <conditionalFormatting sqref="B164 D164">
    <cfRule type="expression" dxfId="6792" priority="8175">
      <formula>ISEVEN(ROW())</formula>
    </cfRule>
  </conditionalFormatting>
  <conditionalFormatting sqref="B164 F164 D164">
    <cfRule type="expression" dxfId="6791" priority="8176">
      <formula>ISEVEN(ROW())</formula>
    </cfRule>
  </conditionalFormatting>
  <conditionalFormatting sqref="F164">
    <cfRule type="expression" dxfId="6790" priority="8177">
      <formula>ISEVEN(ROW())</formula>
    </cfRule>
  </conditionalFormatting>
  <conditionalFormatting sqref="B164 D164">
    <cfRule type="expression" dxfId="6789" priority="8178">
      <formula>ISEVEN(ROW())</formula>
    </cfRule>
  </conditionalFormatting>
  <conditionalFormatting sqref="B164 D164 F164">
    <cfRule type="expression" dxfId="6788" priority="8179">
      <formula>ISEVEN(ROW())</formula>
    </cfRule>
  </conditionalFormatting>
  <conditionalFormatting sqref="B164 F164 D164">
    <cfRule type="expression" dxfId="6787" priority="8180">
      <formula>ISEVEN(ROW())</formula>
    </cfRule>
  </conditionalFormatting>
  <conditionalFormatting sqref="B164 D164 F164">
    <cfRule type="expression" dxfId="6786" priority="8181">
      <formula>ISEVEN(ROW())</formula>
    </cfRule>
  </conditionalFormatting>
  <conditionalFormatting sqref="B164 F164 D164">
    <cfRule type="expression" dxfId="6785" priority="8182">
      <formula>ISEVEN(ROW())</formula>
    </cfRule>
  </conditionalFormatting>
  <conditionalFormatting sqref="F164">
    <cfRule type="expression" dxfId="6784" priority="8183">
      <formula>ISEVEN(ROW())</formula>
    </cfRule>
  </conditionalFormatting>
  <conditionalFormatting sqref="B164 D164">
    <cfRule type="expression" dxfId="6783" priority="8184">
      <formula>ISEVEN(ROW())</formula>
    </cfRule>
  </conditionalFormatting>
  <conditionalFormatting sqref="B164 D164 F164">
    <cfRule type="expression" dxfId="6782" priority="8185">
      <formula>ISEVEN(ROW())</formula>
    </cfRule>
  </conditionalFormatting>
  <conditionalFormatting sqref="F164">
    <cfRule type="expression" dxfId="6781" priority="8186">
      <formula>ISEVEN(ROW())</formula>
    </cfRule>
  </conditionalFormatting>
  <conditionalFormatting sqref="B164 D164">
    <cfRule type="expression" dxfId="6780" priority="8187">
      <formula>ISEVEN(ROW())</formula>
    </cfRule>
  </conditionalFormatting>
  <conditionalFormatting sqref="B164 D164 F164">
    <cfRule type="expression" dxfId="6779" priority="8188">
      <formula>ISEVEN(ROW())</formula>
    </cfRule>
  </conditionalFormatting>
  <conditionalFormatting sqref="B164 F164 D164">
    <cfRule type="expression" dxfId="6778" priority="8189">
      <formula>ISEVEN(ROW())</formula>
    </cfRule>
  </conditionalFormatting>
  <conditionalFormatting sqref="F164">
    <cfRule type="expression" dxfId="6777" priority="8190">
      <formula>ISEVEN(ROW())</formula>
    </cfRule>
  </conditionalFormatting>
  <conditionalFormatting sqref="B164 D164">
    <cfRule type="expression" dxfId="6776" priority="8191">
      <formula>ISEVEN(ROW())</formula>
    </cfRule>
  </conditionalFormatting>
  <conditionalFormatting sqref="B164 F164 D164">
    <cfRule type="expression" dxfId="6775" priority="8192">
      <formula>ISEVEN(ROW())</formula>
    </cfRule>
  </conditionalFormatting>
  <conditionalFormatting sqref="F164">
    <cfRule type="expression" dxfId="6774" priority="8193">
      <formula>ISEVEN(ROW())</formula>
    </cfRule>
  </conditionalFormatting>
  <conditionalFormatting sqref="B164 D164">
    <cfRule type="expression" dxfId="6773" priority="8194">
      <formula>ISEVEN(ROW())</formula>
    </cfRule>
  </conditionalFormatting>
  <conditionalFormatting sqref="B164 D164 F164">
    <cfRule type="expression" dxfId="6772" priority="8195">
      <formula>ISEVEN(ROW())</formula>
    </cfRule>
  </conditionalFormatting>
  <conditionalFormatting sqref="B164 F164 D164">
    <cfRule type="expression" dxfId="6771" priority="8196">
      <formula>ISEVEN(ROW())</formula>
    </cfRule>
  </conditionalFormatting>
  <conditionalFormatting sqref="B164 D164 F164">
    <cfRule type="expression" dxfId="6770" priority="8197">
      <formula>ISEVEN(ROW())</formula>
    </cfRule>
  </conditionalFormatting>
  <conditionalFormatting sqref="B164 F164 D164">
    <cfRule type="expression" dxfId="6769" priority="8198">
      <formula>ISEVEN(ROW())</formula>
    </cfRule>
  </conditionalFormatting>
  <conditionalFormatting sqref="E164">
    <cfRule type="expression" dxfId="6768" priority="8199">
      <formula>ISEVEN(ROW())</formula>
    </cfRule>
  </conditionalFormatting>
  <conditionalFormatting sqref="E164">
    <cfRule type="expression" dxfId="6767" priority="8200">
      <formula>ISEVEN(ROW())</formula>
    </cfRule>
  </conditionalFormatting>
  <conditionalFormatting sqref="E164">
    <cfRule type="expression" dxfId="6766" priority="8201">
      <formula>ISEVEN(ROW())</formula>
    </cfRule>
  </conditionalFormatting>
  <conditionalFormatting sqref="E164">
    <cfRule type="expression" dxfId="6765" priority="8202">
      <formula>ISEVEN(ROW())</formula>
    </cfRule>
  </conditionalFormatting>
  <conditionalFormatting sqref="E164">
    <cfRule type="expression" dxfId="6764" priority="8203">
      <formula>ISEVEN(ROW())</formula>
    </cfRule>
  </conditionalFormatting>
  <conditionalFormatting sqref="E164">
    <cfRule type="expression" dxfId="6763" priority="8204">
      <formula>ISEVEN(ROW())</formula>
    </cfRule>
  </conditionalFormatting>
  <conditionalFormatting sqref="E164">
    <cfRule type="expression" dxfId="6762" priority="8205">
      <formula>ISEVEN(ROW())</formula>
    </cfRule>
  </conditionalFormatting>
  <conditionalFormatting sqref="E164">
    <cfRule type="expression" dxfId="6761" priority="8206">
      <formula>ISEVEN(ROW())</formula>
    </cfRule>
  </conditionalFormatting>
  <conditionalFormatting sqref="E164">
    <cfRule type="expression" dxfId="6760" priority="8207">
      <formula>ISEVEN(ROW())</formula>
    </cfRule>
  </conditionalFormatting>
  <conditionalFormatting sqref="E164">
    <cfRule type="expression" dxfId="6759" priority="8208">
      <formula>ISEVEN(ROW())</formula>
    </cfRule>
  </conditionalFormatting>
  <conditionalFormatting sqref="E164">
    <cfRule type="expression" dxfId="6758" priority="8209">
      <formula>ISEVEN(ROW())</formula>
    </cfRule>
  </conditionalFormatting>
  <conditionalFormatting sqref="E164">
    <cfRule type="expression" dxfId="6757" priority="8210">
      <formula>ISEVEN(ROW())</formula>
    </cfRule>
  </conditionalFormatting>
  <conditionalFormatting sqref="E164">
    <cfRule type="expression" dxfId="6756" priority="8211">
      <formula>ISEVEN(ROW())</formula>
    </cfRule>
  </conditionalFormatting>
  <conditionalFormatting sqref="E164">
    <cfRule type="expression" dxfId="6755" priority="8212">
      <formula>ISEVEN(ROW())</formula>
    </cfRule>
  </conditionalFormatting>
  <conditionalFormatting sqref="E164">
    <cfRule type="expression" dxfId="6754" priority="8213">
      <formula>ISEVEN(ROW())</formula>
    </cfRule>
  </conditionalFormatting>
  <conditionalFormatting sqref="E164">
    <cfRule type="expression" dxfId="6753" priority="8214">
      <formula>ISEVEN(ROW())</formula>
    </cfRule>
  </conditionalFormatting>
  <conditionalFormatting sqref="E164">
    <cfRule type="expression" dxfId="6752" priority="8215">
      <formula>ISEVEN(ROW())</formula>
    </cfRule>
  </conditionalFormatting>
  <conditionalFormatting sqref="E164">
    <cfRule type="expression" dxfId="6751" priority="8216">
      <formula>ISEVEN(ROW())</formula>
    </cfRule>
  </conditionalFormatting>
  <conditionalFormatting sqref="E164">
    <cfRule type="expression" dxfId="6750" priority="8217">
      <formula>ISEVEN(ROW())</formula>
    </cfRule>
  </conditionalFormatting>
  <conditionalFormatting sqref="E164">
    <cfRule type="expression" dxfId="6749" priority="8218">
      <formula>ISEVEN(ROW())</formula>
    </cfRule>
  </conditionalFormatting>
  <conditionalFormatting sqref="E164">
    <cfRule type="expression" dxfId="6748" priority="8219">
      <formula>ISEVEN(ROW())</formula>
    </cfRule>
  </conditionalFormatting>
  <conditionalFormatting sqref="E164">
    <cfRule type="expression" dxfId="6747" priority="8220">
      <formula>ISEVEN(ROW())</formula>
    </cfRule>
  </conditionalFormatting>
  <conditionalFormatting sqref="E164">
    <cfRule type="expression" dxfId="6746" priority="8221">
      <formula>ISEVEN(ROW())</formula>
    </cfRule>
  </conditionalFormatting>
  <conditionalFormatting sqref="E164">
    <cfRule type="expression" dxfId="6745" priority="8222">
      <formula>ISEVEN(ROW())</formula>
    </cfRule>
  </conditionalFormatting>
  <conditionalFormatting sqref="E164">
    <cfRule type="expression" dxfId="6744" priority="8223">
      <formula>ISEVEN(ROW())</formula>
    </cfRule>
  </conditionalFormatting>
  <conditionalFormatting sqref="E164">
    <cfRule type="expression" dxfId="6743" priority="8224">
      <formula>ISEVEN(ROW())</formula>
    </cfRule>
  </conditionalFormatting>
  <conditionalFormatting sqref="E164">
    <cfRule type="expression" dxfId="6742" priority="8225">
      <formula>ISEVEN(ROW())</formula>
    </cfRule>
  </conditionalFormatting>
  <conditionalFormatting sqref="E164">
    <cfRule type="expression" dxfId="6741" priority="8226">
      <formula>ISEVEN(ROW())</formula>
    </cfRule>
  </conditionalFormatting>
  <conditionalFormatting sqref="E164">
    <cfRule type="expression" dxfId="6740" priority="8227">
      <formula>ISEVEN(ROW())</formula>
    </cfRule>
  </conditionalFormatting>
  <conditionalFormatting sqref="E164">
    <cfRule type="expression" dxfId="6739" priority="8228">
      <formula>ISEVEN(ROW())</formula>
    </cfRule>
  </conditionalFormatting>
  <conditionalFormatting sqref="E164">
    <cfRule type="expression" dxfId="6738" priority="8229">
      <formula>ISEVEN(ROW())</formula>
    </cfRule>
  </conditionalFormatting>
  <conditionalFormatting sqref="E164">
    <cfRule type="expression" dxfId="6737" priority="8230">
      <formula>ISEVEN(ROW())</formula>
    </cfRule>
  </conditionalFormatting>
  <conditionalFormatting sqref="B169 D169 F169">
    <cfRule type="expression" dxfId="6736" priority="8231">
      <formula>ISEVEN(ROW())</formula>
    </cfRule>
  </conditionalFormatting>
  <conditionalFormatting sqref="F168">
    <cfRule type="expression" dxfId="6735" priority="8232">
      <formula>ISEVEN(ROW())</formula>
    </cfRule>
  </conditionalFormatting>
  <conditionalFormatting sqref="B168 D168">
    <cfRule type="expression" dxfId="6734" priority="8233">
      <formula>ISEVEN(ROW())</formula>
    </cfRule>
  </conditionalFormatting>
  <conditionalFormatting sqref="B168 D168 F168">
    <cfRule type="expression" dxfId="6733" priority="8234">
      <formula>ISEVEN(ROW())</formula>
    </cfRule>
  </conditionalFormatting>
  <conditionalFormatting sqref="B169 F169 D169">
    <cfRule type="expression" dxfId="6732" priority="8235">
      <formula>ISEVEN(ROW())</formula>
    </cfRule>
  </conditionalFormatting>
  <conditionalFormatting sqref="B169 D169 F169">
    <cfRule type="expression" dxfId="6731" priority="8236">
      <formula>ISEVEN(ROW())</formula>
    </cfRule>
  </conditionalFormatting>
  <conditionalFormatting sqref="F168">
    <cfRule type="expression" dxfId="6730" priority="8237">
      <formula>ISEVEN(ROW())</formula>
    </cfRule>
  </conditionalFormatting>
  <conditionalFormatting sqref="B168 D168">
    <cfRule type="expression" dxfId="6729" priority="8238">
      <formula>ISEVEN(ROW())</formula>
    </cfRule>
  </conditionalFormatting>
  <conditionalFormatting sqref="B168 D168 F168">
    <cfRule type="expression" dxfId="6728" priority="8239">
      <formula>ISEVEN(ROW())</formula>
    </cfRule>
  </conditionalFormatting>
  <conditionalFormatting sqref="B169 F169 D169">
    <cfRule type="expression" dxfId="6727" priority="8240">
      <formula>ISEVEN(ROW())</formula>
    </cfRule>
  </conditionalFormatting>
  <conditionalFormatting sqref="F169">
    <cfRule type="expression" dxfId="6726" priority="8241">
      <formula>ISEVEN(ROW())</formula>
    </cfRule>
  </conditionalFormatting>
  <conditionalFormatting sqref="B169 D169">
    <cfRule type="expression" dxfId="6725" priority="8242">
      <formula>ISEVEN(ROW())</formula>
    </cfRule>
  </conditionalFormatting>
  <conditionalFormatting sqref="B168 F168 D168">
    <cfRule type="expression" dxfId="6724" priority="8243">
      <formula>ISEVEN(ROW())</formula>
    </cfRule>
  </conditionalFormatting>
  <conditionalFormatting sqref="B169 D169 F169">
    <cfRule type="expression" dxfId="6723" priority="8244">
      <formula>ISEVEN(ROW())</formula>
    </cfRule>
  </conditionalFormatting>
  <conditionalFormatting sqref="F168">
    <cfRule type="expression" dxfId="6722" priority="8245">
      <formula>ISEVEN(ROW())</formula>
    </cfRule>
  </conditionalFormatting>
  <conditionalFormatting sqref="B168 D168">
    <cfRule type="expression" dxfId="6721" priority="8246">
      <formula>ISEVEN(ROW())</formula>
    </cfRule>
  </conditionalFormatting>
  <conditionalFormatting sqref="F169">
    <cfRule type="expression" dxfId="6720" priority="8247">
      <formula>ISEVEN(ROW())</formula>
    </cfRule>
  </conditionalFormatting>
  <conditionalFormatting sqref="B169 D169">
    <cfRule type="expression" dxfId="6719" priority="8248">
      <formula>ISEVEN(ROW())</formula>
    </cfRule>
  </conditionalFormatting>
  <conditionalFormatting sqref="B168 F168 D168">
    <cfRule type="expression" dxfId="6718" priority="8249">
      <formula>ISEVEN(ROW())</formula>
    </cfRule>
  </conditionalFormatting>
  <conditionalFormatting sqref="B169 D169 F169">
    <cfRule type="expression" dxfId="6717" priority="8250">
      <formula>ISEVEN(ROW())</formula>
    </cfRule>
  </conditionalFormatting>
  <conditionalFormatting sqref="F168">
    <cfRule type="expression" dxfId="6716" priority="8251">
      <formula>ISEVEN(ROW())</formula>
    </cfRule>
  </conditionalFormatting>
  <conditionalFormatting sqref="B168 D168">
    <cfRule type="expression" dxfId="6715" priority="8252">
      <formula>ISEVEN(ROW())</formula>
    </cfRule>
  </conditionalFormatting>
  <conditionalFormatting sqref="B168 D168 F168">
    <cfRule type="expression" dxfId="6714" priority="8253">
      <formula>ISEVEN(ROW())</formula>
    </cfRule>
  </conditionalFormatting>
  <conditionalFormatting sqref="B169 F169 D169">
    <cfRule type="expression" dxfId="6713" priority="8254">
      <formula>ISEVEN(ROW())</formula>
    </cfRule>
  </conditionalFormatting>
  <conditionalFormatting sqref="F169">
    <cfRule type="expression" dxfId="6712" priority="8255">
      <formula>ISEVEN(ROW())</formula>
    </cfRule>
  </conditionalFormatting>
  <conditionalFormatting sqref="B169 D169">
    <cfRule type="expression" dxfId="6711" priority="8256">
      <formula>ISEVEN(ROW())</formula>
    </cfRule>
  </conditionalFormatting>
  <conditionalFormatting sqref="B168 F168 D168">
    <cfRule type="expression" dxfId="6710" priority="8257">
      <formula>ISEVEN(ROW())</formula>
    </cfRule>
  </conditionalFormatting>
  <conditionalFormatting sqref="B168 D168 F168">
    <cfRule type="expression" dxfId="6709" priority="8258">
      <formula>ISEVEN(ROW())</formula>
    </cfRule>
  </conditionalFormatting>
  <conditionalFormatting sqref="B169 F169 D169">
    <cfRule type="expression" dxfId="6708" priority="8259">
      <formula>ISEVEN(ROW())</formula>
    </cfRule>
  </conditionalFormatting>
  <conditionalFormatting sqref="F169">
    <cfRule type="expression" dxfId="6707" priority="8260">
      <formula>ISEVEN(ROW())</formula>
    </cfRule>
  </conditionalFormatting>
  <conditionalFormatting sqref="B169 D169">
    <cfRule type="expression" dxfId="6706" priority="8261">
      <formula>ISEVEN(ROW())</formula>
    </cfRule>
  </conditionalFormatting>
  <conditionalFormatting sqref="B168 F168 D168">
    <cfRule type="expression" dxfId="6705" priority="8262">
      <formula>ISEVEN(ROW())</formula>
    </cfRule>
  </conditionalFormatting>
  <conditionalFormatting sqref="B169 D169 F169">
    <cfRule type="expression" dxfId="6704" priority="8263">
      <formula>ISEVEN(ROW())</formula>
    </cfRule>
  </conditionalFormatting>
  <conditionalFormatting sqref="F168">
    <cfRule type="expression" dxfId="6703" priority="8264">
      <formula>ISEVEN(ROW())</formula>
    </cfRule>
  </conditionalFormatting>
  <conditionalFormatting sqref="B168 D168">
    <cfRule type="expression" dxfId="6702" priority="8265">
      <formula>ISEVEN(ROW())</formula>
    </cfRule>
  </conditionalFormatting>
  <conditionalFormatting sqref="B168 D168 F168">
    <cfRule type="expression" dxfId="6701" priority="8266">
      <formula>ISEVEN(ROW())</formula>
    </cfRule>
  </conditionalFormatting>
  <conditionalFormatting sqref="B169 F169 D169">
    <cfRule type="expression" dxfId="6700" priority="8267">
      <formula>ISEVEN(ROW())</formula>
    </cfRule>
  </conditionalFormatting>
  <conditionalFormatting sqref="B169 D169 F169">
    <cfRule type="expression" dxfId="6699" priority="8268">
      <formula>ISEVEN(ROW())</formula>
    </cfRule>
  </conditionalFormatting>
  <conditionalFormatting sqref="F168">
    <cfRule type="expression" dxfId="6698" priority="8269">
      <formula>ISEVEN(ROW())</formula>
    </cfRule>
  </conditionalFormatting>
  <conditionalFormatting sqref="B168 D168">
    <cfRule type="expression" dxfId="6697" priority="8270">
      <formula>ISEVEN(ROW())</formula>
    </cfRule>
  </conditionalFormatting>
  <conditionalFormatting sqref="B168 D168 F168">
    <cfRule type="expression" dxfId="6696" priority="8271">
      <formula>ISEVEN(ROW())</formula>
    </cfRule>
  </conditionalFormatting>
  <conditionalFormatting sqref="B169 F169 D169">
    <cfRule type="expression" dxfId="6695" priority="8272">
      <formula>ISEVEN(ROW())</formula>
    </cfRule>
  </conditionalFormatting>
  <conditionalFormatting sqref="F169">
    <cfRule type="expression" dxfId="6694" priority="8273">
      <formula>ISEVEN(ROW())</formula>
    </cfRule>
  </conditionalFormatting>
  <conditionalFormatting sqref="B169 D169">
    <cfRule type="expression" dxfId="6693" priority="8274">
      <formula>ISEVEN(ROW())</formula>
    </cfRule>
  </conditionalFormatting>
  <conditionalFormatting sqref="B168 F168 D168">
    <cfRule type="expression" dxfId="6692" priority="8275">
      <formula>ISEVEN(ROW())</formula>
    </cfRule>
  </conditionalFormatting>
  <conditionalFormatting sqref="B169 D169 F169">
    <cfRule type="expression" dxfId="6691" priority="8276">
      <formula>ISEVEN(ROW())</formula>
    </cfRule>
  </conditionalFormatting>
  <conditionalFormatting sqref="F168">
    <cfRule type="expression" dxfId="6690" priority="8277">
      <formula>ISEVEN(ROW())</formula>
    </cfRule>
  </conditionalFormatting>
  <conditionalFormatting sqref="B168 D168">
    <cfRule type="expression" dxfId="6689" priority="8278">
      <formula>ISEVEN(ROW())</formula>
    </cfRule>
  </conditionalFormatting>
  <conditionalFormatting sqref="F169">
    <cfRule type="expression" dxfId="6688" priority="8279">
      <formula>ISEVEN(ROW())</formula>
    </cfRule>
  </conditionalFormatting>
  <conditionalFormatting sqref="B169 D169">
    <cfRule type="expression" dxfId="6687" priority="8280">
      <formula>ISEVEN(ROW())</formula>
    </cfRule>
  </conditionalFormatting>
  <conditionalFormatting sqref="B168 F168 D168">
    <cfRule type="expression" dxfId="6686" priority="8281">
      <formula>ISEVEN(ROW())</formula>
    </cfRule>
  </conditionalFormatting>
  <conditionalFormatting sqref="B169 D169 F169">
    <cfRule type="expression" dxfId="6685" priority="8282">
      <formula>ISEVEN(ROW())</formula>
    </cfRule>
  </conditionalFormatting>
  <conditionalFormatting sqref="F168">
    <cfRule type="expression" dxfId="6684" priority="8283">
      <formula>ISEVEN(ROW())</formula>
    </cfRule>
  </conditionalFormatting>
  <conditionalFormatting sqref="B168 D168">
    <cfRule type="expression" dxfId="6683" priority="8284">
      <formula>ISEVEN(ROW())</formula>
    </cfRule>
  </conditionalFormatting>
  <conditionalFormatting sqref="F169">
    <cfRule type="expression" dxfId="6682" priority="8285">
      <formula>ISEVEN(ROW())</formula>
    </cfRule>
  </conditionalFormatting>
  <conditionalFormatting sqref="D169">
    <cfRule type="expression" dxfId="6681" priority="8286">
      <formula>ISEVEN(ROW())</formula>
    </cfRule>
  </conditionalFormatting>
  <conditionalFormatting sqref="B169">
    <cfRule type="expression" dxfId="6680" priority="8287">
      <formula>ISEVEN(ROW())</formula>
    </cfRule>
  </conditionalFormatting>
  <conditionalFormatting sqref="B168 D168 F168">
    <cfRule type="expression" dxfId="6679" priority="8288">
      <formula>ISEVEN(ROW())</formula>
    </cfRule>
  </conditionalFormatting>
  <conditionalFormatting sqref="B169 F169 D169">
    <cfRule type="expression" dxfId="6678" priority="8289">
      <formula>ISEVEN(ROW())</formula>
    </cfRule>
  </conditionalFormatting>
  <conditionalFormatting sqref="F169">
    <cfRule type="expression" dxfId="6677" priority="8290">
      <formula>ISEVEN(ROW())</formula>
    </cfRule>
  </conditionalFormatting>
  <conditionalFormatting sqref="B169 D169">
    <cfRule type="expression" dxfId="6676" priority="8291">
      <formula>ISEVEN(ROW())</formula>
    </cfRule>
  </conditionalFormatting>
  <conditionalFormatting sqref="B168 F168 D168">
    <cfRule type="expression" dxfId="6675" priority="8292">
      <formula>ISEVEN(ROW())</formula>
    </cfRule>
  </conditionalFormatting>
  <conditionalFormatting sqref="B168 D168 F168">
    <cfRule type="expression" dxfId="6674" priority="8293">
      <formula>ISEVEN(ROW())</formula>
    </cfRule>
  </conditionalFormatting>
  <conditionalFormatting sqref="B169 F169 D169">
    <cfRule type="expression" dxfId="6673" priority="8294">
      <formula>ISEVEN(ROW())</formula>
    </cfRule>
  </conditionalFormatting>
  <conditionalFormatting sqref="F169">
    <cfRule type="expression" dxfId="6672" priority="8295">
      <formula>ISEVEN(ROW())</formula>
    </cfRule>
  </conditionalFormatting>
  <conditionalFormatting sqref="B169 D169">
    <cfRule type="expression" dxfId="6671" priority="8296">
      <formula>ISEVEN(ROW())</formula>
    </cfRule>
  </conditionalFormatting>
  <conditionalFormatting sqref="B168 F168 D168">
    <cfRule type="expression" dxfId="6670" priority="8297">
      <formula>ISEVEN(ROW())</formula>
    </cfRule>
  </conditionalFormatting>
  <conditionalFormatting sqref="F168">
    <cfRule type="expression" dxfId="6669" priority="8298">
      <formula>ISEVEN(ROW())</formula>
    </cfRule>
  </conditionalFormatting>
  <conditionalFormatting sqref="B168 D168">
    <cfRule type="expression" dxfId="6668" priority="8299">
      <formula>ISEVEN(ROW())</formula>
    </cfRule>
  </conditionalFormatting>
  <conditionalFormatting sqref="B168 D168 F168">
    <cfRule type="expression" dxfId="6667" priority="8300">
      <formula>ISEVEN(ROW())</formula>
    </cfRule>
  </conditionalFormatting>
  <conditionalFormatting sqref="F168">
    <cfRule type="expression" dxfId="6666" priority="8301">
      <formula>ISEVEN(ROW())</formula>
    </cfRule>
  </conditionalFormatting>
  <conditionalFormatting sqref="B168 D168">
    <cfRule type="expression" dxfId="6665" priority="8302">
      <formula>ISEVEN(ROW())</formula>
    </cfRule>
  </conditionalFormatting>
  <conditionalFormatting sqref="B168 D168 F168">
    <cfRule type="expression" dxfId="6664" priority="8303">
      <formula>ISEVEN(ROW())</formula>
    </cfRule>
  </conditionalFormatting>
  <conditionalFormatting sqref="F169">
    <cfRule type="expression" dxfId="6663" priority="8304">
      <formula>ISEVEN(ROW())</formula>
    </cfRule>
  </conditionalFormatting>
  <conditionalFormatting sqref="B169 D169">
    <cfRule type="expression" dxfId="6662" priority="8305">
      <formula>ISEVEN(ROW())</formula>
    </cfRule>
  </conditionalFormatting>
  <conditionalFormatting sqref="B168 F168 D168">
    <cfRule type="expression" dxfId="6661" priority="8306">
      <formula>ISEVEN(ROW())</formula>
    </cfRule>
  </conditionalFormatting>
  <conditionalFormatting sqref="B169 D169 F169">
    <cfRule type="expression" dxfId="6660" priority="8307">
      <formula>ISEVEN(ROW())</formula>
    </cfRule>
  </conditionalFormatting>
  <conditionalFormatting sqref="F168">
    <cfRule type="expression" dxfId="6659" priority="8308">
      <formula>ISEVEN(ROW())</formula>
    </cfRule>
  </conditionalFormatting>
  <conditionalFormatting sqref="B168 D168">
    <cfRule type="expression" dxfId="6658" priority="8309">
      <formula>ISEVEN(ROW())</formula>
    </cfRule>
  </conditionalFormatting>
  <conditionalFormatting sqref="F169">
    <cfRule type="expression" dxfId="6657" priority="8310">
      <formula>ISEVEN(ROW())</formula>
    </cfRule>
  </conditionalFormatting>
  <conditionalFormatting sqref="B169 D169">
    <cfRule type="expression" dxfId="6656" priority="8311">
      <formula>ISEVEN(ROW())</formula>
    </cfRule>
  </conditionalFormatting>
  <conditionalFormatting sqref="B168 F168 D168">
    <cfRule type="expression" dxfId="6655" priority="8312">
      <formula>ISEVEN(ROW())</formula>
    </cfRule>
  </conditionalFormatting>
  <conditionalFormatting sqref="B169 D169 F169">
    <cfRule type="expression" dxfId="6654" priority="8313">
      <formula>ISEVEN(ROW())</formula>
    </cfRule>
  </conditionalFormatting>
  <conditionalFormatting sqref="F168">
    <cfRule type="expression" dxfId="6653" priority="8314">
      <formula>ISEVEN(ROW())</formula>
    </cfRule>
  </conditionalFormatting>
  <conditionalFormatting sqref="B168 D168">
    <cfRule type="expression" dxfId="6652" priority="8315">
      <formula>ISEVEN(ROW())</formula>
    </cfRule>
  </conditionalFormatting>
  <conditionalFormatting sqref="E169">
    <cfRule type="expression" dxfId="6651" priority="8316">
      <formula>ISEVEN(ROW())</formula>
    </cfRule>
  </conditionalFormatting>
  <conditionalFormatting sqref="E168">
    <cfRule type="expression" dxfId="6650" priority="8317">
      <formula>ISEVEN(ROW())</formula>
    </cfRule>
  </conditionalFormatting>
  <conditionalFormatting sqref="E168">
    <cfRule type="expression" dxfId="6649" priority="8318">
      <formula>ISEVEN(ROW())</formula>
    </cfRule>
  </conditionalFormatting>
  <conditionalFormatting sqref="E169">
    <cfRule type="expression" dxfId="6648" priority="8319">
      <formula>ISEVEN(ROW())</formula>
    </cfRule>
  </conditionalFormatting>
  <conditionalFormatting sqref="E169">
    <cfRule type="expression" dxfId="6647" priority="8320">
      <formula>ISEVEN(ROW())</formula>
    </cfRule>
  </conditionalFormatting>
  <conditionalFormatting sqref="E168">
    <cfRule type="expression" dxfId="6646" priority="8321">
      <formula>ISEVEN(ROW())</formula>
    </cfRule>
  </conditionalFormatting>
  <conditionalFormatting sqref="E168">
    <cfRule type="expression" dxfId="6645" priority="8322">
      <formula>ISEVEN(ROW())</formula>
    </cfRule>
  </conditionalFormatting>
  <conditionalFormatting sqref="E169">
    <cfRule type="expression" dxfId="6644" priority="8323">
      <formula>ISEVEN(ROW())</formula>
    </cfRule>
  </conditionalFormatting>
  <conditionalFormatting sqref="E169">
    <cfRule type="expression" dxfId="6643" priority="8324">
      <formula>ISEVEN(ROW())</formula>
    </cfRule>
  </conditionalFormatting>
  <conditionalFormatting sqref="E168">
    <cfRule type="expression" dxfId="6642" priority="8325">
      <formula>ISEVEN(ROW())</formula>
    </cfRule>
  </conditionalFormatting>
  <conditionalFormatting sqref="E169">
    <cfRule type="expression" dxfId="6641" priority="8326">
      <formula>ISEVEN(ROW())</formula>
    </cfRule>
  </conditionalFormatting>
  <conditionalFormatting sqref="E168">
    <cfRule type="expression" dxfId="6640" priority="8327">
      <formula>ISEVEN(ROW())</formula>
    </cfRule>
  </conditionalFormatting>
  <conditionalFormatting sqref="E169">
    <cfRule type="expression" dxfId="6639" priority="8328">
      <formula>ISEVEN(ROW())</formula>
    </cfRule>
  </conditionalFormatting>
  <conditionalFormatting sqref="E168">
    <cfRule type="expression" dxfId="6638" priority="8329">
      <formula>ISEVEN(ROW())</formula>
    </cfRule>
  </conditionalFormatting>
  <conditionalFormatting sqref="E169">
    <cfRule type="expression" dxfId="6637" priority="8330">
      <formula>ISEVEN(ROW())</formula>
    </cfRule>
  </conditionalFormatting>
  <conditionalFormatting sqref="E168">
    <cfRule type="expression" dxfId="6636" priority="8331">
      <formula>ISEVEN(ROW())</formula>
    </cfRule>
  </conditionalFormatting>
  <conditionalFormatting sqref="E168">
    <cfRule type="expression" dxfId="6635" priority="8332">
      <formula>ISEVEN(ROW())</formula>
    </cfRule>
  </conditionalFormatting>
  <conditionalFormatting sqref="E169">
    <cfRule type="expression" dxfId="6634" priority="8333">
      <formula>ISEVEN(ROW())</formula>
    </cfRule>
  </conditionalFormatting>
  <conditionalFormatting sqref="E169">
    <cfRule type="expression" dxfId="6633" priority="8334">
      <formula>ISEVEN(ROW())</formula>
    </cfRule>
  </conditionalFormatting>
  <conditionalFormatting sqref="E168">
    <cfRule type="expression" dxfId="6632" priority="8335">
      <formula>ISEVEN(ROW())</formula>
    </cfRule>
  </conditionalFormatting>
  <conditionalFormatting sqref="E168">
    <cfRule type="expression" dxfId="6631" priority="8336">
      <formula>ISEVEN(ROW())</formula>
    </cfRule>
  </conditionalFormatting>
  <conditionalFormatting sqref="E169">
    <cfRule type="expression" dxfId="6630" priority="8337">
      <formula>ISEVEN(ROW())</formula>
    </cfRule>
  </conditionalFormatting>
  <conditionalFormatting sqref="E169">
    <cfRule type="expression" dxfId="6629" priority="8338">
      <formula>ISEVEN(ROW())</formula>
    </cfRule>
  </conditionalFormatting>
  <conditionalFormatting sqref="E168">
    <cfRule type="expression" dxfId="6628" priority="8339">
      <formula>ISEVEN(ROW())</formula>
    </cfRule>
  </conditionalFormatting>
  <conditionalFormatting sqref="E169">
    <cfRule type="expression" dxfId="6627" priority="8340">
      <formula>ISEVEN(ROW())</formula>
    </cfRule>
  </conditionalFormatting>
  <conditionalFormatting sqref="E168">
    <cfRule type="expression" dxfId="6626" priority="8341">
      <formula>ISEVEN(ROW())</formula>
    </cfRule>
  </conditionalFormatting>
  <conditionalFormatting sqref="E168">
    <cfRule type="expression" dxfId="6625" priority="8342">
      <formula>ISEVEN(ROW())</formula>
    </cfRule>
  </conditionalFormatting>
  <conditionalFormatting sqref="E169">
    <cfRule type="expression" dxfId="6624" priority="8343">
      <formula>ISEVEN(ROW())</formula>
    </cfRule>
  </conditionalFormatting>
  <conditionalFormatting sqref="E169">
    <cfRule type="expression" dxfId="6623" priority="8344">
      <formula>ISEVEN(ROW())</formula>
    </cfRule>
  </conditionalFormatting>
  <conditionalFormatting sqref="E168">
    <cfRule type="expression" dxfId="6622" priority="8345">
      <formula>ISEVEN(ROW())</formula>
    </cfRule>
  </conditionalFormatting>
  <conditionalFormatting sqref="E168">
    <cfRule type="expression" dxfId="6621" priority="8346">
      <formula>ISEVEN(ROW())</formula>
    </cfRule>
  </conditionalFormatting>
  <conditionalFormatting sqref="E169">
    <cfRule type="expression" dxfId="6620" priority="8347">
      <formula>ISEVEN(ROW())</formula>
    </cfRule>
  </conditionalFormatting>
  <conditionalFormatting sqref="E169">
    <cfRule type="expression" dxfId="6619" priority="8348">
      <formula>ISEVEN(ROW())</formula>
    </cfRule>
  </conditionalFormatting>
  <conditionalFormatting sqref="E168">
    <cfRule type="expression" dxfId="6618" priority="8349">
      <formula>ISEVEN(ROW())</formula>
    </cfRule>
  </conditionalFormatting>
  <conditionalFormatting sqref="E169">
    <cfRule type="expression" dxfId="6617" priority="8350">
      <formula>ISEVEN(ROW())</formula>
    </cfRule>
  </conditionalFormatting>
  <conditionalFormatting sqref="E168">
    <cfRule type="expression" dxfId="6616" priority="8351">
      <formula>ISEVEN(ROW())</formula>
    </cfRule>
  </conditionalFormatting>
  <conditionalFormatting sqref="E169">
    <cfRule type="expression" dxfId="6615" priority="8352">
      <formula>ISEVEN(ROW())</formula>
    </cfRule>
  </conditionalFormatting>
  <conditionalFormatting sqref="E168">
    <cfRule type="expression" dxfId="6614" priority="8353">
      <formula>ISEVEN(ROW())</formula>
    </cfRule>
  </conditionalFormatting>
  <conditionalFormatting sqref="E169">
    <cfRule type="expression" dxfId="6613" priority="8354">
      <formula>ISEVEN(ROW())</formula>
    </cfRule>
  </conditionalFormatting>
  <conditionalFormatting sqref="E168">
    <cfRule type="expression" dxfId="6612" priority="8355">
      <formula>ISEVEN(ROW())</formula>
    </cfRule>
  </conditionalFormatting>
  <conditionalFormatting sqref="E169">
    <cfRule type="expression" dxfId="6611" priority="8356">
      <formula>ISEVEN(ROW())</formula>
    </cfRule>
  </conditionalFormatting>
  <conditionalFormatting sqref="E168">
    <cfRule type="expression" dxfId="6610" priority="8357">
      <formula>ISEVEN(ROW())</formula>
    </cfRule>
  </conditionalFormatting>
  <conditionalFormatting sqref="E169">
    <cfRule type="expression" dxfId="6609" priority="8358">
      <formula>ISEVEN(ROW())</formula>
    </cfRule>
  </conditionalFormatting>
  <conditionalFormatting sqref="E169">
    <cfRule type="expression" dxfId="6608" priority="8359">
      <formula>ISEVEN(ROW())</formula>
    </cfRule>
  </conditionalFormatting>
  <conditionalFormatting sqref="E168">
    <cfRule type="expression" dxfId="6607" priority="8360">
      <formula>ISEVEN(ROW())</formula>
    </cfRule>
  </conditionalFormatting>
  <conditionalFormatting sqref="E168">
    <cfRule type="expression" dxfId="6606" priority="8361">
      <formula>ISEVEN(ROW())</formula>
    </cfRule>
  </conditionalFormatting>
  <conditionalFormatting sqref="E169">
    <cfRule type="expression" dxfId="6605" priority="8362">
      <formula>ISEVEN(ROW())</formula>
    </cfRule>
  </conditionalFormatting>
  <conditionalFormatting sqref="E169">
    <cfRule type="expression" dxfId="6604" priority="8363">
      <formula>ISEVEN(ROW())</formula>
    </cfRule>
  </conditionalFormatting>
  <conditionalFormatting sqref="E168">
    <cfRule type="expression" dxfId="6603" priority="8364">
      <formula>ISEVEN(ROW())</formula>
    </cfRule>
  </conditionalFormatting>
  <conditionalFormatting sqref="E168">
    <cfRule type="expression" dxfId="6602" priority="8365">
      <formula>ISEVEN(ROW())</formula>
    </cfRule>
  </conditionalFormatting>
  <conditionalFormatting sqref="E168">
    <cfRule type="expression" dxfId="6601" priority="8366">
      <formula>ISEVEN(ROW())</formula>
    </cfRule>
  </conditionalFormatting>
  <conditionalFormatting sqref="E168">
    <cfRule type="expression" dxfId="6600" priority="8367">
      <formula>ISEVEN(ROW())</formula>
    </cfRule>
  </conditionalFormatting>
  <conditionalFormatting sqref="E168">
    <cfRule type="expression" dxfId="6599" priority="8368">
      <formula>ISEVEN(ROW())</formula>
    </cfRule>
  </conditionalFormatting>
  <conditionalFormatting sqref="E169">
    <cfRule type="expression" dxfId="6598" priority="8369">
      <formula>ISEVEN(ROW())</formula>
    </cfRule>
  </conditionalFormatting>
  <conditionalFormatting sqref="E168">
    <cfRule type="expression" dxfId="6597" priority="8370">
      <formula>ISEVEN(ROW())</formula>
    </cfRule>
  </conditionalFormatting>
  <conditionalFormatting sqref="E169">
    <cfRule type="expression" dxfId="6596" priority="8371">
      <formula>ISEVEN(ROW())</formula>
    </cfRule>
  </conditionalFormatting>
  <conditionalFormatting sqref="E168">
    <cfRule type="expression" dxfId="6595" priority="8372">
      <formula>ISEVEN(ROW())</formula>
    </cfRule>
  </conditionalFormatting>
  <conditionalFormatting sqref="E169">
    <cfRule type="expression" dxfId="6594" priority="8373">
      <formula>ISEVEN(ROW())</formula>
    </cfRule>
  </conditionalFormatting>
  <conditionalFormatting sqref="E168">
    <cfRule type="expression" dxfId="6593" priority="8374">
      <formula>ISEVEN(ROW())</formula>
    </cfRule>
  </conditionalFormatting>
  <conditionalFormatting sqref="E169">
    <cfRule type="expression" dxfId="6592" priority="8375">
      <formula>ISEVEN(ROW())</formula>
    </cfRule>
  </conditionalFormatting>
  <conditionalFormatting sqref="E168">
    <cfRule type="expression" dxfId="6591" priority="8376">
      <formula>ISEVEN(ROW())</formula>
    </cfRule>
  </conditionalFormatting>
  <conditionalFormatting sqref="B167 F167 D167">
    <cfRule type="expression" dxfId="6590" priority="8377">
      <formula>ISEVEN(ROW())</formula>
    </cfRule>
  </conditionalFormatting>
  <conditionalFormatting sqref="F167">
    <cfRule type="expression" dxfId="6589" priority="8378">
      <formula>ISEVEN(ROW())</formula>
    </cfRule>
  </conditionalFormatting>
  <conditionalFormatting sqref="B167 D167">
    <cfRule type="expression" dxfId="6588" priority="8379">
      <formula>ISEVEN(ROW())</formula>
    </cfRule>
  </conditionalFormatting>
  <conditionalFormatting sqref="B167 D167 F167">
    <cfRule type="expression" dxfId="6587" priority="8380">
      <formula>ISEVEN(ROW())</formula>
    </cfRule>
  </conditionalFormatting>
  <conditionalFormatting sqref="B167 F167 D167">
    <cfRule type="expression" dxfId="6586" priority="8381">
      <formula>ISEVEN(ROW())</formula>
    </cfRule>
  </conditionalFormatting>
  <conditionalFormatting sqref="F167">
    <cfRule type="expression" dxfId="6585" priority="8382">
      <formula>ISEVEN(ROW())</formula>
    </cfRule>
  </conditionalFormatting>
  <conditionalFormatting sqref="B167 D167">
    <cfRule type="expression" dxfId="6584" priority="8383">
      <formula>ISEVEN(ROW())</formula>
    </cfRule>
  </conditionalFormatting>
  <conditionalFormatting sqref="B167 D167 F167">
    <cfRule type="expression" dxfId="6583" priority="8384">
      <formula>ISEVEN(ROW())</formula>
    </cfRule>
  </conditionalFormatting>
  <conditionalFormatting sqref="B167 F167 D167">
    <cfRule type="expression" dxfId="6582" priority="8385">
      <formula>ISEVEN(ROW())</formula>
    </cfRule>
  </conditionalFormatting>
  <conditionalFormatting sqref="F167">
    <cfRule type="expression" dxfId="6581" priority="8386">
      <formula>ISEVEN(ROW())</formula>
    </cfRule>
  </conditionalFormatting>
  <conditionalFormatting sqref="B167 D167">
    <cfRule type="expression" dxfId="6580" priority="8387">
      <formula>ISEVEN(ROW())</formula>
    </cfRule>
  </conditionalFormatting>
  <conditionalFormatting sqref="B167 D167 F167">
    <cfRule type="expression" dxfId="6579" priority="8388">
      <formula>ISEVEN(ROW())</formula>
    </cfRule>
  </conditionalFormatting>
  <conditionalFormatting sqref="B167 F167 D167">
    <cfRule type="expression" dxfId="6578" priority="8389">
      <formula>ISEVEN(ROW())</formula>
    </cfRule>
  </conditionalFormatting>
  <conditionalFormatting sqref="B167 D167 F167">
    <cfRule type="expression" dxfId="6577" priority="8390">
      <formula>ISEVEN(ROW())</formula>
    </cfRule>
  </conditionalFormatting>
  <conditionalFormatting sqref="B167 F167 D167">
    <cfRule type="expression" dxfId="6576" priority="8391">
      <formula>ISEVEN(ROW())</formula>
    </cfRule>
  </conditionalFormatting>
  <conditionalFormatting sqref="F167">
    <cfRule type="expression" dxfId="6575" priority="8392">
      <formula>ISEVEN(ROW())</formula>
    </cfRule>
  </conditionalFormatting>
  <conditionalFormatting sqref="B167 D167">
    <cfRule type="expression" dxfId="6574" priority="8393">
      <formula>ISEVEN(ROW())</formula>
    </cfRule>
  </conditionalFormatting>
  <conditionalFormatting sqref="B167 D167 F167">
    <cfRule type="expression" dxfId="6573" priority="8394">
      <formula>ISEVEN(ROW())</formula>
    </cfRule>
  </conditionalFormatting>
  <conditionalFormatting sqref="F167">
    <cfRule type="expression" dxfId="6572" priority="8395">
      <formula>ISEVEN(ROW())</formula>
    </cfRule>
  </conditionalFormatting>
  <conditionalFormatting sqref="B167 D167">
    <cfRule type="expression" dxfId="6571" priority="8396">
      <formula>ISEVEN(ROW())</formula>
    </cfRule>
  </conditionalFormatting>
  <conditionalFormatting sqref="B167 D167 F167">
    <cfRule type="expression" dxfId="6570" priority="8397">
      <formula>ISEVEN(ROW())</formula>
    </cfRule>
  </conditionalFormatting>
  <conditionalFormatting sqref="B167 F167 D167">
    <cfRule type="expression" dxfId="6569" priority="8398">
      <formula>ISEVEN(ROW())</formula>
    </cfRule>
  </conditionalFormatting>
  <conditionalFormatting sqref="F167">
    <cfRule type="expression" dxfId="6568" priority="8399">
      <formula>ISEVEN(ROW())</formula>
    </cfRule>
  </conditionalFormatting>
  <conditionalFormatting sqref="B167 D167">
    <cfRule type="expression" dxfId="6567" priority="8400">
      <formula>ISEVEN(ROW())</formula>
    </cfRule>
  </conditionalFormatting>
  <conditionalFormatting sqref="B167 F167 D167">
    <cfRule type="expression" dxfId="6566" priority="8401">
      <formula>ISEVEN(ROW())</formula>
    </cfRule>
  </conditionalFormatting>
  <conditionalFormatting sqref="F167">
    <cfRule type="expression" dxfId="6565" priority="8402">
      <formula>ISEVEN(ROW())</formula>
    </cfRule>
  </conditionalFormatting>
  <conditionalFormatting sqref="B167 D167">
    <cfRule type="expression" dxfId="6564" priority="8403">
      <formula>ISEVEN(ROW())</formula>
    </cfRule>
  </conditionalFormatting>
  <conditionalFormatting sqref="B167 D167 F167">
    <cfRule type="expression" dxfId="6563" priority="8404">
      <formula>ISEVEN(ROW())</formula>
    </cfRule>
  </conditionalFormatting>
  <conditionalFormatting sqref="B167 F167 D167">
    <cfRule type="expression" dxfId="6562" priority="8405">
      <formula>ISEVEN(ROW())</formula>
    </cfRule>
  </conditionalFormatting>
  <conditionalFormatting sqref="B167 D167 F167">
    <cfRule type="expression" dxfId="6561" priority="8406">
      <formula>ISEVEN(ROW())</formula>
    </cfRule>
  </conditionalFormatting>
  <conditionalFormatting sqref="B167 F167 D167">
    <cfRule type="expression" dxfId="6560" priority="8407">
      <formula>ISEVEN(ROW())</formula>
    </cfRule>
  </conditionalFormatting>
  <conditionalFormatting sqref="E167">
    <cfRule type="expression" dxfId="6559" priority="8408">
      <formula>ISEVEN(ROW())</formula>
    </cfRule>
  </conditionalFormatting>
  <conditionalFormatting sqref="E167">
    <cfRule type="expression" dxfId="6558" priority="8409">
      <formula>ISEVEN(ROW())</formula>
    </cfRule>
  </conditionalFormatting>
  <conditionalFormatting sqref="E167">
    <cfRule type="expression" dxfId="6557" priority="8410">
      <formula>ISEVEN(ROW())</formula>
    </cfRule>
  </conditionalFormatting>
  <conditionalFormatting sqref="E167">
    <cfRule type="expression" dxfId="6556" priority="8411">
      <formula>ISEVEN(ROW())</formula>
    </cfRule>
  </conditionalFormatting>
  <conditionalFormatting sqref="E167">
    <cfRule type="expression" dxfId="6555" priority="8412">
      <formula>ISEVEN(ROW())</formula>
    </cfRule>
  </conditionalFormatting>
  <conditionalFormatting sqref="E167">
    <cfRule type="expression" dxfId="6554" priority="8413">
      <formula>ISEVEN(ROW())</formula>
    </cfRule>
  </conditionalFormatting>
  <conditionalFormatting sqref="E167">
    <cfRule type="expression" dxfId="6553" priority="8414">
      <formula>ISEVEN(ROW())</formula>
    </cfRule>
  </conditionalFormatting>
  <conditionalFormatting sqref="E167">
    <cfRule type="expression" dxfId="6552" priority="8415">
      <formula>ISEVEN(ROW())</formula>
    </cfRule>
  </conditionalFormatting>
  <conditionalFormatting sqref="E167">
    <cfRule type="expression" dxfId="6551" priority="8416">
      <formula>ISEVEN(ROW())</formula>
    </cfRule>
  </conditionalFormatting>
  <conditionalFormatting sqref="E167">
    <cfRule type="expression" dxfId="6550" priority="8417">
      <formula>ISEVEN(ROW())</formula>
    </cfRule>
  </conditionalFormatting>
  <conditionalFormatting sqref="E167">
    <cfRule type="expression" dxfId="6549" priority="8418">
      <formula>ISEVEN(ROW())</formula>
    </cfRule>
  </conditionalFormatting>
  <conditionalFormatting sqref="E167">
    <cfRule type="expression" dxfId="6548" priority="8419">
      <formula>ISEVEN(ROW())</formula>
    </cfRule>
  </conditionalFormatting>
  <conditionalFormatting sqref="E167">
    <cfRule type="expression" dxfId="6547" priority="8420">
      <formula>ISEVEN(ROW())</formula>
    </cfRule>
  </conditionalFormatting>
  <conditionalFormatting sqref="E167">
    <cfRule type="expression" dxfId="6546" priority="8421">
      <formula>ISEVEN(ROW())</formula>
    </cfRule>
  </conditionalFormatting>
  <conditionalFormatting sqref="E167">
    <cfRule type="expression" dxfId="6545" priority="8422">
      <formula>ISEVEN(ROW())</formula>
    </cfRule>
  </conditionalFormatting>
  <conditionalFormatting sqref="E167">
    <cfRule type="expression" dxfId="6544" priority="8423">
      <formula>ISEVEN(ROW())</formula>
    </cfRule>
  </conditionalFormatting>
  <conditionalFormatting sqref="E167">
    <cfRule type="expression" dxfId="6543" priority="8424">
      <formula>ISEVEN(ROW())</formula>
    </cfRule>
  </conditionalFormatting>
  <conditionalFormatting sqref="E167">
    <cfRule type="expression" dxfId="6542" priority="8425">
      <formula>ISEVEN(ROW())</formula>
    </cfRule>
  </conditionalFormatting>
  <conditionalFormatting sqref="E167">
    <cfRule type="expression" dxfId="6541" priority="8426">
      <formula>ISEVEN(ROW())</formula>
    </cfRule>
  </conditionalFormatting>
  <conditionalFormatting sqref="E167">
    <cfRule type="expression" dxfId="6540" priority="8427">
      <formula>ISEVEN(ROW())</formula>
    </cfRule>
  </conditionalFormatting>
  <conditionalFormatting sqref="E167">
    <cfRule type="expression" dxfId="6539" priority="8428">
      <formula>ISEVEN(ROW())</formula>
    </cfRule>
  </conditionalFormatting>
  <conditionalFormatting sqref="E167">
    <cfRule type="expression" dxfId="6538" priority="8429">
      <formula>ISEVEN(ROW())</formula>
    </cfRule>
  </conditionalFormatting>
  <conditionalFormatting sqref="E167">
    <cfRule type="expression" dxfId="6537" priority="8430">
      <formula>ISEVEN(ROW())</formula>
    </cfRule>
  </conditionalFormatting>
  <conditionalFormatting sqref="E167">
    <cfRule type="expression" dxfId="6536" priority="8431">
      <formula>ISEVEN(ROW())</formula>
    </cfRule>
  </conditionalFormatting>
  <conditionalFormatting sqref="B167 F167 D167">
    <cfRule type="expression" dxfId="6535" priority="8432">
      <formula>ISEVEN(ROW())</formula>
    </cfRule>
  </conditionalFormatting>
  <conditionalFormatting sqref="F167">
    <cfRule type="expression" dxfId="6534" priority="8433">
      <formula>ISEVEN(ROW())</formula>
    </cfRule>
  </conditionalFormatting>
  <conditionalFormatting sqref="B167 D167">
    <cfRule type="expression" dxfId="6533" priority="8434">
      <formula>ISEVEN(ROW())</formula>
    </cfRule>
  </conditionalFormatting>
  <conditionalFormatting sqref="B167 F167 D167">
    <cfRule type="expression" dxfId="6532" priority="8435">
      <formula>ISEVEN(ROW())</formula>
    </cfRule>
  </conditionalFormatting>
  <conditionalFormatting sqref="F167">
    <cfRule type="expression" dxfId="6531" priority="8436">
      <formula>ISEVEN(ROW())</formula>
    </cfRule>
  </conditionalFormatting>
  <conditionalFormatting sqref="B167 D167">
    <cfRule type="expression" dxfId="6530" priority="8437">
      <formula>ISEVEN(ROW())</formula>
    </cfRule>
  </conditionalFormatting>
  <conditionalFormatting sqref="B167 D167 F167">
    <cfRule type="expression" dxfId="6529" priority="8438">
      <formula>ISEVEN(ROW())</formula>
    </cfRule>
  </conditionalFormatting>
  <conditionalFormatting sqref="B167 F167 D167">
    <cfRule type="expression" dxfId="6528" priority="8439">
      <formula>ISEVEN(ROW())</formula>
    </cfRule>
  </conditionalFormatting>
  <conditionalFormatting sqref="B167 D167 F167">
    <cfRule type="expression" dxfId="6527" priority="8440">
      <formula>ISEVEN(ROW())</formula>
    </cfRule>
  </conditionalFormatting>
  <conditionalFormatting sqref="B167 F167 D167">
    <cfRule type="expression" dxfId="6526" priority="8441">
      <formula>ISEVEN(ROW())</formula>
    </cfRule>
  </conditionalFormatting>
  <conditionalFormatting sqref="F167">
    <cfRule type="expression" dxfId="6525" priority="8442">
      <formula>ISEVEN(ROW())</formula>
    </cfRule>
  </conditionalFormatting>
  <conditionalFormatting sqref="B167 D167">
    <cfRule type="expression" dxfId="6524" priority="8443">
      <formula>ISEVEN(ROW())</formula>
    </cfRule>
  </conditionalFormatting>
  <conditionalFormatting sqref="B167 D167 F167">
    <cfRule type="expression" dxfId="6523" priority="8444">
      <formula>ISEVEN(ROW())</formula>
    </cfRule>
  </conditionalFormatting>
  <conditionalFormatting sqref="F167">
    <cfRule type="expression" dxfId="6522" priority="8445">
      <formula>ISEVEN(ROW())</formula>
    </cfRule>
  </conditionalFormatting>
  <conditionalFormatting sqref="B167 D167">
    <cfRule type="expression" dxfId="6521" priority="8446">
      <formula>ISEVEN(ROW())</formula>
    </cfRule>
  </conditionalFormatting>
  <conditionalFormatting sqref="B167 D167 F167">
    <cfRule type="expression" dxfId="6520" priority="8447">
      <formula>ISEVEN(ROW())</formula>
    </cfRule>
  </conditionalFormatting>
  <conditionalFormatting sqref="B167 F167 D167">
    <cfRule type="expression" dxfId="6519" priority="8448">
      <formula>ISEVEN(ROW())</formula>
    </cfRule>
  </conditionalFormatting>
  <conditionalFormatting sqref="F167">
    <cfRule type="expression" dxfId="6518" priority="8449">
      <formula>ISEVEN(ROW())</formula>
    </cfRule>
  </conditionalFormatting>
  <conditionalFormatting sqref="B167 D167">
    <cfRule type="expression" dxfId="6517" priority="8450">
      <formula>ISEVEN(ROW())</formula>
    </cfRule>
  </conditionalFormatting>
  <conditionalFormatting sqref="B167 F167 D167">
    <cfRule type="expression" dxfId="6516" priority="8451">
      <formula>ISEVEN(ROW())</formula>
    </cfRule>
  </conditionalFormatting>
  <conditionalFormatting sqref="F167">
    <cfRule type="expression" dxfId="6515" priority="8452">
      <formula>ISEVEN(ROW())</formula>
    </cfRule>
  </conditionalFormatting>
  <conditionalFormatting sqref="B167 D167">
    <cfRule type="expression" dxfId="6514" priority="8453">
      <formula>ISEVEN(ROW())</formula>
    </cfRule>
  </conditionalFormatting>
  <conditionalFormatting sqref="B167 D167 F167">
    <cfRule type="expression" dxfId="6513" priority="8454">
      <formula>ISEVEN(ROW())</formula>
    </cfRule>
  </conditionalFormatting>
  <conditionalFormatting sqref="B167 F167 D167">
    <cfRule type="expression" dxfId="6512" priority="8455">
      <formula>ISEVEN(ROW())</formula>
    </cfRule>
  </conditionalFormatting>
  <conditionalFormatting sqref="B167 D167 F167">
    <cfRule type="expression" dxfId="6511" priority="8456">
      <formula>ISEVEN(ROW())</formula>
    </cfRule>
  </conditionalFormatting>
  <conditionalFormatting sqref="B167 F167 D167">
    <cfRule type="expression" dxfId="6510" priority="8457">
      <formula>ISEVEN(ROW())</formula>
    </cfRule>
  </conditionalFormatting>
  <conditionalFormatting sqref="F167">
    <cfRule type="expression" dxfId="6509" priority="8458">
      <formula>ISEVEN(ROW())</formula>
    </cfRule>
  </conditionalFormatting>
  <conditionalFormatting sqref="B167 D167">
    <cfRule type="expression" dxfId="6508" priority="8459">
      <formula>ISEVEN(ROW())</formula>
    </cfRule>
  </conditionalFormatting>
  <conditionalFormatting sqref="B167 D167 F167">
    <cfRule type="expression" dxfId="6507" priority="8460">
      <formula>ISEVEN(ROW())</formula>
    </cfRule>
  </conditionalFormatting>
  <conditionalFormatting sqref="F167">
    <cfRule type="expression" dxfId="6506" priority="8461">
      <formula>ISEVEN(ROW())</formula>
    </cfRule>
  </conditionalFormatting>
  <conditionalFormatting sqref="B167 D167">
    <cfRule type="expression" dxfId="6505" priority="8462">
      <formula>ISEVEN(ROW())</formula>
    </cfRule>
  </conditionalFormatting>
  <conditionalFormatting sqref="B167 D167 F167">
    <cfRule type="expression" dxfId="6504" priority="8463">
      <formula>ISEVEN(ROW())</formula>
    </cfRule>
  </conditionalFormatting>
  <conditionalFormatting sqref="B167 F167 D167">
    <cfRule type="expression" dxfId="6503" priority="8464">
      <formula>ISEVEN(ROW())</formula>
    </cfRule>
  </conditionalFormatting>
  <conditionalFormatting sqref="F167">
    <cfRule type="expression" dxfId="6502" priority="8465">
      <formula>ISEVEN(ROW())</formula>
    </cfRule>
  </conditionalFormatting>
  <conditionalFormatting sqref="B167 D167">
    <cfRule type="expression" dxfId="6501" priority="8466">
      <formula>ISEVEN(ROW())</formula>
    </cfRule>
  </conditionalFormatting>
  <conditionalFormatting sqref="B167 F167 D167">
    <cfRule type="expression" dxfId="6500" priority="8467">
      <formula>ISEVEN(ROW())</formula>
    </cfRule>
  </conditionalFormatting>
  <conditionalFormatting sqref="F167">
    <cfRule type="expression" dxfId="6499" priority="8468">
      <formula>ISEVEN(ROW())</formula>
    </cfRule>
  </conditionalFormatting>
  <conditionalFormatting sqref="B167 D167">
    <cfRule type="expression" dxfId="6498" priority="8469">
      <formula>ISEVEN(ROW())</formula>
    </cfRule>
  </conditionalFormatting>
  <conditionalFormatting sqref="B167 D167 F167">
    <cfRule type="expression" dxfId="6497" priority="8470">
      <formula>ISEVEN(ROW())</formula>
    </cfRule>
  </conditionalFormatting>
  <conditionalFormatting sqref="B167 F167 D167">
    <cfRule type="expression" dxfId="6496" priority="8471">
      <formula>ISEVEN(ROW())</formula>
    </cfRule>
  </conditionalFormatting>
  <conditionalFormatting sqref="B167 D167 F167">
    <cfRule type="expression" dxfId="6495" priority="8472">
      <formula>ISEVEN(ROW())</formula>
    </cfRule>
  </conditionalFormatting>
  <conditionalFormatting sqref="B167 F167 D167">
    <cfRule type="expression" dxfId="6494" priority="8473">
      <formula>ISEVEN(ROW())</formula>
    </cfRule>
  </conditionalFormatting>
  <conditionalFormatting sqref="E167">
    <cfRule type="expression" dxfId="6493" priority="8474">
      <formula>ISEVEN(ROW())</formula>
    </cfRule>
  </conditionalFormatting>
  <conditionalFormatting sqref="E167">
    <cfRule type="expression" dxfId="6492" priority="8475">
      <formula>ISEVEN(ROW())</formula>
    </cfRule>
  </conditionalFormatting>
  <conditionalFormatting sqref="E167">
    <cfRule type="expression" dxfId="6491" priority="8476">
      <formula>ISEVEN(ROW())</formula>
    </cfRule>
  </conditionalFormatting>
  <conditionalFormatting sqref="E167">
    <cfRule type="expression" dxfId="6490" priority="8477">
      <formula>ISEVEN(ROW())</formula>
    </cfRule>
  </conditionalFormatting>
  <conditionalFormatting sqref="E167">
    <cfRule type="expression" dxfId="6489" priority="8478">
      <formula>ISEVEN(ROW())</formula>
    </cfRule>
  </conditionalFormatting>
  <conditionalFormatting sqref="E167">
    <cfRule type="expression" dxfId="6488" priority="8479">
      <formula>ISEVEN(ROW())</formula>
    </cfRule>
  </conditionalFormatting>
  <conditionalFormatting sqref="E167">
    <cfRule type="expression" dxfId="6487" priority="8480">
      <formula>ISEVEN(ROW())</formula>
    </cfRule>
  </conditionalFormatting>
  <conditionalFormatting sqref="E167">
    <cfRule type="expression" dxfId="6486" priority="8481">
      <formula>ISEVEN(ROW())</formula>
    </cfRule>
  </conditionalFormatting>
  <conditionalFormatting sqref="E167">
    <cfRule type="expression" dxfId="6485" priority="8482">
      <formula>ISEVEN(ROW())</formula>
    </cfRule>
  </conditionalFormatting>
  <conditionalFormatting sqref="E167">
    <cfRule type="expression" dxfId="6484" priority="8483">
      <formula>ISEVEN(ROW())</formula>
    </cfRule>
  </conditionalFormatting>
  <conditionalFormatting sqref="E167">
    <cfRule type="expression" dxfId="6483" priority="8484">
      <formula>ISEVEN(ROW())</formula>
    </cfRule>
  </conditionalFormatting>
  <conditionalFormatting sqref="E167">
    <cfRule type="expression" dxfId="6482" priority="8485">
      <formula>ISEVEN(ROW())</formula>
    </cfRule>
  </conditionalFormatting>
  <conditionalFormatting sqref="E167">
    <cfRule type="expression" dxfId="6481" priority="8486">
      <formula>ISEVEN(ROW())</formula>
    </cfRule>
  </conditionalFormatting>
  <conditionalFormatting sqref="E167">
    <cfRule type="expression" dxfId="6480" priority="8487">
      <formula>ISEVEN(ROW())</formula>
    </cfRule>
  </conditionalFormatting>
  <conditionalFormatting sqref="E167">
    <cfRule type="expression" dxfId="6479" priority="8488">
      <formula>ISEVEN(ROW())</formula>
    </cfRule>
  </conditionalFormatting>
  <conditionalFormatting sqref="E167">
    <cfRule type="expression" dxfId="6478" priority="8489">
      <formula>ISEVEN(ROW())</formula>
    </cfRule>
  </conditionalFormatting>
  <conditionalFormatting sqref="E167">
    <cfRule type="expression" dxfId="6477" priority="8490">
      <formula>ISEVEN(ROW())</formula>
    </cfRule>
  </conditionalFormatting>
  <conditionalFormatting sqref="E167">
    <cfRule type="expression" dxfId="6476" priority="8491">
      <formula>ISEVEN(ROW())</formula>
    </cfRule>
  </conditionalFormatting>
  <conditionalFormatting sqref="E167">
    <cfRule type="expression" dxfId="6475" priority="8492">
      <formula>ISEVEN(ROW())</formula>
    </cfRule>
  </conditionalFormatting>
  <conditionalFormatting sqref="E167">
    <cfRule type="expression" dxfId="6474" priority="8493">
      <formula>ISEVEN(ROW())</formula>
    </cfRule>
  </conditionalFormatting>
  <conditionalFormatting sqref="E167">
    <cfRule type="expression" dxfId="6473" priority="8494">
      <formula>ISEVEN(ROW())</formula>
    </cfRule>
  </conditionalFormatting>
  <conditionalFormatting sqref="E167">
    <cfRule type="expression" dxfId="6472" priority="8495">
      <formula>ISEVEN(ROW())</formula>
    </cfRule>
  </conditionalFormatting>
  <conditionalFormatting sqref="E167">
    <cfRule type="expression" dxfId="6471" priority="8496">
      <formula>ISEVEN(ROW())</formula>
    </cfRule>
  </conditionalFormatting>
  <conditionalFormatting sqref="E167">
    <cfRule type="expression" dxfId="6470" priority="8497">
      <formula>ISEVEN(ROW())</formula>
    </cfRule>
  </conditionalFormatting>
  <conditionalFormatting sqref="E167">
    <cfRule type="expression" dxfId="6469" priority="8498">
      <formula>ISEVEN(ROW())</formula>
    </cfRule>
  </conditionalFormatting>
  <conditionalFormatting sqref="E167">
    <cfRule type="expression" dxfId="6468" priority="8499">
      <formula>ISEVEN(ROW())</formula>
    </cfRule>
  </conditionalFormatting>
  <conditionalFormatting sqref="E167">
    <cfRule type="expression" dxfId="6467" priority="8500">
      <formula>ISEVEN(ROW())</formula>
    </cfRule>
  </conditionalFormatting>
  <conditionalFormatting sqref="E167">
    <cfRule type="expression" dxfId="6466" priority="8501">
      <formula>ISEVEN(ROW())</formula>
    </cfRule>
  </conditionalFormatting>
  <conditionalFormatting sqref="E167">
    <cfRule type="expression" dxfId="6465" priority="8502">
      <formula>ISEVEN(ROW())</formula>
    </cfRule>
  </conditionalFormatting>
  <conditionalFormatting sqref="E167">
    <cfRule type="expression" dxfId="6464" priority="8503">
      <formula>ISEVEN(ROW())</formula>
    </cfRule>
  </conditionalFormatting>
  <conditionalFormatting sqref="E167">
    <cfRule type="expression" dxfId="6463" priority="8504">
      <formula>ISEVEN(ROW())</formula>
    </cfRule>
  </conditionalFormatting>
  <conditionalFormatting sqref="E167">
    <cfRule type="expression" dxfId="6462" priority="8505">
      <formula>ISEVEN(ROW())</formula>
    </cfRule>
  </conditionalFormatting>
  <conditionalFormatting sqref="F170">
    <cfRule type="expression" dxfId="6461" priority="8506">
      <formula>ISEVEN(ROW())</formula>
    </cfRule>
  </conditionalFormatting>
  <conditionalFormatting sqref="B170 D170:E170">
    <cfRule type="expression" dxfId="6460" priority="8507">
      <formula>ISEVEN(ROW())</formula>
    </cfRule>
  </conditionalFormatting>
  <conditionalFormatting sqref="B170 D170:F170">
    <cfRule type="expression" dxfId="6459" priority="8508">
      <formula>ISEVEN(ROW())</formula>
    </cfRule>
  </conditionalFormatting>
  <conditionalFormatting sqref="F170">
    <cfRule type="expression" dxfId="6458" priority="8509">
      <formula>ISEVEN(ROW())</formula>
    </cfRule>
  </conditionalFormatting>
  <conditionalFormatting sqref="B170 D170:E170">
    <cfRule type="expression" dxfId="6457" priority="8510">
      <formula>ISEVEN(ROW())</formula>
    </cfRule>
  </conditionalFormatting>
  <conditionalFormatting sqref="B170 D170:F170">
    <cfRule type="expression" dxfId="6456" priority="8511">
      <formula>ISEVEN(ROW())</formula>
    </cfRule>
  </conditionalFormatting>
  <conditionalFormatting sqref="F172">
    <cfRule type="expression" dxfId="6455" priority="8512">
      <formula>ISEVEN(ROW())</formula>
    </cfRule>
  </conditionalFormatting>
  <conditionalFormatting sqref="D172:E172">
    <cfRule type="expression" dxfId="6454" priority="8513">
      <formula>ISEVEN(ROW())</formula>
    </cfRule>
  </conditionalFormatting>
  <conditionalFormatting sqref="B172">
    <cfRule type="expression" dxfId="6453" priority="8514">
      <formula>ISEVEN(ROW())</formula>
    </cfRule>
  </conditionalFormatting>
  <conditionalFormatting sqref="D170:E170">
    <cfRule type="expression" dxfId="6452" priority="8515">
      <formula>ISEVEN(ROW())</formula>
    </cfRule>
  </conditionalFormatting>
  <conditionalFormatting sqref="D170:E170">
    <cfRule type="expression" dxfId="6451" priority="8516">
      <formula>ISEVEN(ROW())</formula>
    </cfRule>
  </conditionalFormatting>
  <conditionalFormatting sqref="B170">
    <cfRule type="expression" dxfId="6450" priority="8517">
      <formula>ISEVEN(ROW())</formula>
    </cfRule>
  </conditionalFormatting>
  <conditionalFormatting sqref="D171:E171">
    <cfRule type="expression" dxfId="6449" priority="8518">
      <formula>ISEVEN(ROW())</formula>
    </cfRule>
  </conditionalFormatting>
  <conditionalFormatting sqref="D170:E170">
    <cfRule type="expression" dxfId="6448" priority="8519">
      <formula>ISEVEN(ROW())</formula>
    </cfRule>
  </conditionalFormatting>
  <conditionalFormatting sqref="G162">
    <cfRule type="expression" dxfId="6447" priority="8520">
      <formula>ISEVEN(ROW())</formula>
    </cfRule>
  </conditionalFormatting>
  <conditionalFormatting sqref="G162">
    <cfRule type="expression" dxfId="6446" priority="8521">
      <formula>ISEVEN(ROW())</formula>
    </cfRule>
  </conditionalFormatting>
  <conditionalFormatting sqref="G161">
    <cfRule type="expression" dxfId="6445" priority="8522">
      <formula>ISEVEN(ROW())</formula>
    </cfRule>
  </conditionalFormatting>
  <conditionalFormatting sqref="G163">
    <cfRule type="expression" dxfId="6444" priority="8523">
      <formula>ISEVEN(ROW())</formula>
    </cfRule>
  </conditionalFormatting>
  <conditionalFormatting sqref="G161">
    <cfRule type="expression" dxfId="6443" priority="8524">
      <formula>ISEVEN(ROW())</formula>
    </cfRule>
  </conditionalFormatting>
  <conditionalFormatting sqref="G161">
    <cfRule type="expression" dxfId="6442" priority="8525">
      <formula>ISEVEN(ROW())</formula>
    </cfRule>
  </conditionalFormatting>
  <conditionalFormatting sqref="G162">
    <cfRule type="expression" dxfId="6441" priority="8526">
      <formula>ISEVEN(ROW())</formula>
    </cfRule>
  </conditionalFormatting>
  <conditionalFormatting sqref="G163">
    <cfRule type="expression" dxfId="6440" priority="8527">
      <formula>ISEVEN(ROW())</formula>
    </cfRule>
  </conditionalFormatting>
  <conditionalFormatting sqref="G161">
    <cfRule type="expression" dxfId="6439" priority="8528">
      <formula>ISEVEN(ROW())</formula>
    </cfRule>
  </conditionalFormatting>
  <conditionalFormatting sqref="G163">
    <cfRule type="expression" dxfId="6438" priority="8529">
      <formula>ISEVEN(ROW())</formula>
    </cfRule>
  </conditionalFormatting>
  <conditionalFormatting sqref="G163">
    <cfRule type="expression" dxfId="6437" priority="8530">
      <formula>ISEVEN(ROW())</formula>
    </cfRule>
  </conditionalFormatting>
  <conditionalFormatting sqref="G162">
    <cfRule type="expression" dxfId="6436" priority="8531">
      <formula>ISEVEN(ROW())</formula>
    </cfRule>
  </conditionalFormatting>
  <conditionalFormatting sqref="G162">
    <cfRule type="expression" dxfId="6435" priority="8532">
      <formula>ISEVEN(ROW())</formula>
    </cfRule>
  </conditionalFormatting>
  <conditionalFormatting sqref="G162">
    <cfRule type="expression" dxfId="6434" priority="8533">
      <formula>ISEVEN(ROW())</formula>
    </cfRule>
  </conditionalFormatting>
  <conditionalFormatting sqref="G161">
    <cfRule type="expression" dxfId="6433" priority="8534">
      <formula>ISEVEN(ROW())</formula>
    </cfRule>
  </conditionalFormatting>
  <conditionalFormatting sqref="G163">
    <cfRule type="expression" dxfId="6432" priority="8535">
      <formula>ISEVEN(ROW())</formula>
    </cfRule>
  </conditionalFormatting>
  <conditionalFormatting sqref="G161">
    <cfRule type="expression" dxfId="6431" priority="8536">
      <formula>ISEVEN(ROW())</formula>
    </cfRule>
  </conditionalFormatting>
  <conditionalFormatting sqref="G161">
    <cfRule type="expression" dxfId="6430" priority="8537">
      <formula>ISEVEN(ROW())</formula>
    </cfRule>
  </conditionalFormatting>
  <conditionalFormatting sqref="G162">
    <cfRule type="expression" dxfId="6429" priority="8538">
      <formula>ISEVEN(ROW())</formula>
    </cfRule>
  </conditionalFormatting>
  <conditionalFormatting sqref="G163">
    <cfRule type="expression" dxfId="6428" priority="8539">
      <formula>ISEVEN(ROW())</formula>
    </cfRule>
  </conditionalFormatting>
  <conditionalFormatting sqref="G161">
    <cfRule type="expression" dxfId="6427" priority="8540">
      <formula>ISEVEN(ROW())</formula>
    </cfRule>
  </conditionalFormatting>
  <conditionalFormatting sqref="G163">
    <cfRule type="expression" dxfId="6426" priority="8541">
      <formula>ISEVEN(ROW())</formula>
    </cfRule>
  </conditionalFormatting>
  <conditionalFormatting sqref="G163">
    <cfRule type="expression" dxfId="6425" priority="8542">
      <formula>ISEVEN(ROW())</formula>
    </cfRule>
  </conditionalFormatting>
  <conditionalFormatting sqref="G162">
    <cfRule type="expression" dxfId="6424" priority="8543">
      <formula>ISEVEN(ROW())</formula>
    </cfRule>
  </conditionalFormatting>
  <conditionalFormatting sqref="G162">
    <cfRule type="expression" dxfId="6423" priority="8544">
      <formula>ISEVEN(ROW())</formula>
    </cfRule>
  </conditionalFormatting>
  <conditionalFormatting sqref="G162">
    <cfRule type="expression" dxfId="6422" priority="8545">
      <formula>ISEVEN(ROW())</formula>
    </cfRule>
  </conditionalFormatting>
  <conditionalFormatting sqref="G161">
    <cfRule type="expression" dxfId="6421" priority="8546">
      <formula>ISEVEN(ROW())</formula>
    </cfRule>
  </conditionalFormatting>
  <conditionalFormatting sqref="G163">
    <cfRule type="expression" dxfId="6420" priority="8547">
      <formula>ISEVEN(ROW())</formula>
    </cfRule>
  </conditionalFormatting>
  <conditionalFormatting sqref="G161">
    <cfRule type="expression" dxfId="6419" priority="8548">
      <formula>ISEVEN(ROW())</formula>
    </cfRule>
  </conditionalFormatting>
  <conditionalFormatting sqref="G161">
    <cfRule type="expression" dxfId="6418" priority="8549">
      <formula>ISEVEN(ROW())</formula>
    </cfRule>
  </conditionalFormatting>
  <conditionalFormatting sqref="G162">
    <cfRule type="expression" dxfId="6417" priority="8550">
      <formula>ISEVEN(ROW())</formula>
    </cfRule>
  </conditionalFormatting>
  <conditionalFormatting sqref="G163">
    <cfRule type="expression" dxfId="6416" priority="8551">
      <formula>ISEVEN(ROW())</formula>
    </cfRule>
  </conditionalFormatting>
  <conditionalFormatting sqref="G162">
    <cfRule type="expression" dxfId="6415" priority="8552">
      <formula>ISEVEN(ROW())</formula>
    </cfRule>
  </conditionalFormatting>
  <conditionalFormatting sqref="G162">
    <cfRule type="expression" dxfId="6414" priority="8553">
      <formula>ISEVEN(ROW())</formula>
    </cfRule>
  </conditionalFormatting>
  <conditionalFormatting sqref="G161">
    <cfRule type="expression" dxfId="6413" priority="8554">
      <formula>ISEVEN(ROW())</formula>
    </cfRule>
  </conditionalFormatting>
  <conditionalFormatting sqref="G163">
    <cfRule type="expression" dxfId="6412" priority="8555">
      <formula>ISEVEN(ROW())</formula>
    </cfRule>
  </conditionalFormatting>
  <conditionalFormatting sqref="G161">
    <cfRule type="expression" dxfId="6411" priority="8556">
      <formula>ISEVEN(ROW())</formula>
    </cfRule>
  </conditionalFormatting>
  <conditionalFormatting sqref="G161">
    <cfRule type="expression" dxfId="6410" priority="8557">
      <formula>ISEVEN(ROW())</formula>
    </cfRule>
  </conditionalFormatting>
  <conditionalFormatting sqref="G162">
    <cfRule type="expression" dxfId="6409" priority="8558">
      <formula>ISEVEN(ROW())</formula>
    </cfRule>
  </conditionalFormatting>
  <conditionalFormatting sqref="G163">
    <cfRule type="expression" dxfId="6408" priority="8559">
      <formula>ISEVEN(ROW())</formula>
    </cfRule>
  </conditionalFormatting>
  <conditionalFormatting sqref="G161">
    <cfRule type="expression" dxfId="6407" priority="8560">
      <formula>ISEVEN(ROW())</formula>
    </cfRule>
  </conditionalFormatting>
  <conditionalFormatting sqref="G163">
    <cfRule type="expression" dxfId="6406" priority="8561">
      <formula>ISEVEN(ROW())</formula>
    </cfRule>
  </conditionalFormatting>
  <conditionalFormatting sqref="G163">
    <cfRule type="expression" dxfId="6405" priority="8562">
      <formula>ISEVEN(ROW())</formula>
    </cfRule>
  </conditionalFormatting>
  <conditionalFormatting sqref="G162">
    <cfRule type="expression" dxfId="6404" priority="8563">
      <formula>ISEVEN(ROW())</formula>
    </cfRule>
  </conditionalFormatting>
  <conditionalFormatting sqref="G162">
    <cfRule type="expression" dxfId="6403" priority="8564">
      <formula>ISEVEN(ROW())</formula>
    </cfRule>
  </conditionalFormatting>
  <conditionalFormatting sqref="G162">
    <cfRule type="expression" dxfId="6402" priority="8565">
      <formula>ISEVEN(ROW())</formula>
    </cfRule>
  </conditionalFormatting>
  <conditionalFormatting sqref="G161">
    <cfRule type="expression" dxfId="6401" priority="8566">
      <formula>ISEVEN(ROW())</formula>
    </cfRule>
  </conditionalFormatting>
  <conditionalFormatting sqref="G163">
    <cfRule type="expression" dxfId="6400" priority="8567">
      <formula>ISEVEN(ROW())</formula>
    </cfRule>
  </conditionalFormatting>
  <conditionalFormatting sqref="G161">
    <cfRule type="expression" dxfId="6399" priority="8568">
      <formula>ISEVEN(ROW())</formula>
    </cfRule>
  </conditionalFormatting>
  <conditionalFormatting sqref="G161">
    <cfRule type="expression" dxfId="6398" priority="8569">
      <formula>ISEVEN(ROW())</formula>
    </cfRule>
  </conditionalFormatting>
  <conditionalFormatting sqref="G162">
    <cfRule type="expression" dxfId="6397" priority="8570">
      <formula>ISEVEN(ROW())</formula>
    </cfRule>
  </conditionalFormatting>
  <conditionalFormatting sqref="G163">
    <cfRule type="expression" dxfId="6396" priority="8571">
      <formula>ISEVEN(ROW())</formula>
    </cfRule>
  </conditionalFormatting>
  <conditionalFormatting sqref="G161">
    <cfRule type="expression" dxfId="6395" priority="8572">
      <formula>ISEVEN(ROW())</formula>
    </cfRule>
  </conditionalFormatting>
  <conditionalFormatting sqref="G163">
    <cfRule type="expression" dxfId="6394" priority="8573">
      <formula>ISEVEN(ROW())</formula>
    </cfRule>
  </conditionalFormatting>
  <conditionalFormatting sqref="G163">
    <cfRule type="expression" dxfId="6393" priority="8574">
      <formula>ISEVEN(ROW())</formula>
    </cfRule>
  </conditionalFormatting>
  <conditionalFormatting sqref="G162">
    <cfRule type="expression" dxfId="6392" priority="8575">
      <formula>ISEVEN(ROW())</formula>
    </cfRule>
  </conditionalFormatting>
  <conditionalFormatting sqref="G162">
    <cfRule type="expression" dxfId="6391" priority="8576">
      <formula>ISEVEN(ROW())</formula>
    </cfRule>
  </conditionalFormatting>
  <conditionalFormatting sqref="G162">
    <cfRule type="expression" dxfId="6390" priority="8577">
      <formula>ISEVEN(ROW())</formula>
    </cfRule>
  </conditionalFormatting>
  <conditionalFormatting sqref="G161">
    <cfRule type="expression" dxfId="6389" priority="8578">
      <formula>ISEVEN(ROW())</formula>
    </cfRule>
  </conditionalFormatting>
  <conditionalFormatting sqref="G163">
    <cfRule type="expression" dxfId="6388" priority="8579">
      <formula>ISEVEN(ROW())</formula>
    </cfRule>
  </conditionalFormatting>
  <conditionalFormatting sqref="G161">
    <cfRule type="expression" dxfId="6387" priority="8580">
      <formula>ISEVEN(ROW())</formula>
    </cfRule>
  </conditionalFormatting>
  <conditionalFormatting sqref="G161">
    <cfRule type="expression" dxfId="6386" priority="8581">
      <formula>ISEVEN(ROW())</formula>
    </cfRule>
  </conditionalFormatting>
  <conditionalFormatting sqref="G162">
    <cfRule type="expression" dxfId="6385" priority="8582">
      <formula>ISEVEN(ROW())</formula>
    </cfRule>
  </conditionalFormatting>
  <conditionalFormatting sqref="G163">
    <cfRule type="expression" dxfId="6384" priority="8583">
      <formula>ISEVEN(ROW())</formula>
    </cfRule>
  </conditionalFormatting>
  <conditionalFormatting sqref="G162">
    <cfRule type="expression" dxfId="6383" priority="8584">
      <formula>ISEVEN(ROW())</formula>
    </cfRule>
  </conditionalFormatting>
  <conditionalFormatting sqref="G162">
    <cfRule type="expression" dxfId="6382" priority="8585">
      <formula>ISEVEN(ROW())</formula>
    </cfRule>
  </conditionalFormatting>
  <conditionalFormatting sqref="G161">
    <cfRule type="expression" dxfId="6381" priority="8586">
      <formula>ISEVEN(ROW())</formula>
    </cfRule>
  </conditionalFormatting>
  <conditionalFormatting sqref="G163">
    <cfRule type="expression" dxfId="6380" priority="8587">
      <formula>ISEVEN(ROW())</formula>
    </cfRule>
  </conditionalFormatting>
  <conditionalFormatting sqref="G161">
    <cfRule type="expression" dxfId="6379" priority="8588">
      <formula>ISEVEN(ROW())</formula>
    </cfRule>
  </conditionalFormatting>
  <conditionalFormatting sqref="G161">
    <cfRule type="expression" dxfId="6378" priority="8589">
      <formula>ISEVEN(ROW())</formula>
    </cfRule>
  </conditionalFormatting>
  <conditionalFormatting sqref="G161">
    <cfRule type="expression" dxfId="6377" priority="8590">
      <formula>ISEVEN(ROW())</formula>
    </cfRule>
  </conditionalFormatting>
  <conditionalFormatting sqref="G163">
    <cfRule type="expression" dxfId="6376" priority="8591">
      <formula>ISEVEN(ROW())</formula>
    </cfRule>
  </conditionalFormatting>
  <conditionalFormatting sqref="G163">
    <cfRule type="expression" dxfId="6375" priority="8592">
      <formula>ISEVEN(ROW())</formula>
    </cfRule>
  </conditionalFormatting>
  <conditionalFormatting sqref="G162">
    <cfRule type="expression" dxfId="6374" priority="8593">
      <formula>ISEVEN(ROW())</formula>
    </cfRule>
  </conditionalFormatting>
  <conditionalFormatting sqref="G161">
    <cfRule type="expression" dxfId="6373" priority="8594">
      <formula>ISEVEN(ROW())</formula>
    </cfRule>
  </conditionalFormatting>
  <conditionalFormatting sqref="G161">
    <cfRule type="expression" dxfId="6372" priority="8595">
      <formula>ISEVEN(ROW())</formula>
    </cfRule>
  </conditionalFormatting>
  <conditionalFormatting sqref="G162">
    <cfRule type="expression" dxfId="6371" priority="8596">
      <formula>ISEVEN(ROW())</formula>
    </cfRule>
  </conditionalFormatting>
  <conditionalFormatting sqref="G163">
    <cfRule type="expression" dxfId="6370" priority="8597">
      <formula>ISEVEN(ROW())</formula>
    </cfRule>
  </conditionalFormatting>
  <conditionalFormatting sqref="G163">
    <cfRule type="expression" dxfId="6369" priority="8598">
      <formula>ISEVEN(ROW())</formula>
    </cfRule>
  </conditionalFormatting>
  <conditionalFormatting sqref="G163">
    <cfRule type="expression" dxfId="6368" priority="8599">
      <formula>ISEVEN(ROW())</formula>
    </cfRule>
  </conditionalFormatting>
  <conditionalFormatting sqref="G162">
    <cfRule type="expression" dxfId="6367" priority="8600">
      <formula>ISEVEN(ROW())</formula>
    </cfRule>
  </conditionalFormatting>
  <conditionalFormatting sqref="G162">
    <cfRule type="expression" dxfId="6366" priority="8601">
      <formula>ISEVEN(ROW())</formula>
    </cfRule>
  </conditionalFormatting>
  <conditionalFormatting sqref="G161">
    <cfRule type="expression" dxfId="6365" priority="8602">
      <formula>ISEVEN(ROW())</formula>
    </cfRule>
  </conditionalFormatting>
  <conditionalFormatting sqref="G163">
    <cfRule type="expression" dxfId="6364" priority="8603">
      <formula>ISEVEN(ROW())</formula>
    </cfRule>
  </conditionalFormatting>
  <conditionalFormatting sqref="G165">
    <cfRule type="expression" dxfId="6363" priority="8604">
      <formula>ISEVEN(ROW())</formula>
    </cfRule>
  </conditionalFormatting>
  <conditionalFormatting sqref="G165">
    <cfRule type="expression" dxfId="6362" priority="8605">
      <formula>ISEVEN(ROW())</formula>
    </cfRule>
  </conditionalFormatting>
  <conditionalFormatting sqref="G164">
    <cfRule type="expression" dxfId="6361" priority="8606">
      <formula>ISEVEN(ROW())</formula>
    </cfRule>
  </conditionalFormatting>
  <conditionalFormatting sqref="G166">
    <cfRule type="expression" dxfId="6360" priority="8607">
      <formula>ISEVEN(ROW())</formula>
    </cfRule>
  </conditionalFormatting>
  <conditionalFormatting sqref="G164">
    <cfRule type="expression" dxfId="6359" priority="8608">
      <formula>ISEVEN(ROW())</formula>
    </cfRule>
  </conditionalFormatting>
  <conditionalFormatting sqref="G164">
    <cfRule type="expression" dxfId="6358" priority="8609">
      <formula>ISEVEN(ROW())</formula>
    </cfRule>
  </conditionalFormatting>
  <conditionalFormatting sqref="G165">
    <cfRule type="expression" dxfId="6357" priority="8610">
      <formula>ISEVEN(ROW())</formula>
    </cfRule>
  </conditionalFormatting>
  <conditionalFormatting sqref="G166">
    <cfRule type="expression" dxfId="6356" priority="8611">
      <formula>ISEVEN(ROW())</formula>
    </cfRule>
  </conditionalFormatting>
  <conditionalFormatting sqref="G164">
    <cfRule type="expression" dxfId="6355" priority="8612">
      <formula>ISEVEN(ROW())</formula>
    </cfRule>
  </conditionalFormatting>
  <conditionalFormatting sqref="G166">
    <cfRule type="expression" dxfId="6354" priority="8613">
      <formula>ISEVEN(ROW())</formula>
    </cfRule>
  </conditionalFormatting>
  <conditionalFormatting sqref="G166">
    <cfRule type="expression" dxfId="6353" priority="8614">
      <formula>ISEVEN(ROW())</formula>
    </cfRule>
  </conditionalFormatting>
  <conditionalFormatting sqref="G165">
    <cfRule type="expression" dxfId="6352" priority="8615">
      <formula>ISEVEN(ROW())</formula>
    </cfRule>
  </conditionalFormatting>
  <conditionalFormatting sqref="G165">
    <cfRule type="expression" dxfId="6351" priority="8616">
      <formula>ISEVEN(ROW())</formula>
    </cfRule>
  </conditionalFormatting>
  <conditionalFormatting sqref="G165">
    <cfRule type="expression" dxfId="6350" priority="8617">
      <formula>ISEVEN(ROW())</formula>
    </cfRule>
  </conditionalFormatting>
  <conditionalFormatting sqref="G164">
    <cfRule type="expression" dxfId="6349" priority="8618">
      <formula>ISEVEN(ROW())</formula>
    </cfRule>
  </conditionalFormatting>
  <conditionalFormatting sqref="G166">
    <cfRule type="expression" dxfId="6348" priority="8619">
      <formula>ISEVEN(ROW())</formula>
    </cfRule>
  </conditionalFormatting>
  <conditionalFormatting sqref="G164">
    <cfRule type="expression" dxfId="6347" priority="8620">
      <formula>ISEVEN(ROW())</formula>
    </cfRule>
  </conditionalFormatting>
  <conditionalFormatting sqref="G164">
    <cfRule type="expression" dxfId="6346" priority="8621">
      <formula>ISEVEN(ROW())</formula>
    </cfRule>
  </conditionalFormatting>
  <conditionalFormatting sqref="G165">
    <cfRule type="expression" dxfId="6345" priority="8622">
      <formula>ISEVEN(ROW())</formula>
    </cfRule>
  </conditionalFormatting>
  <conditionalFormatting sqref="G166">
    <cfRule type="expression" dxfId="6344" priority="8623">
      <formula>ISEVEN(ROW())</formula>
    </cfRule>
  </conditionalFormatting>
  <conditionalFormatting sqref="G164">
    <cfRule type="expression" dxfId="6343" priority="8624">
      <formula>ISEVEN(ROW())</formula>
    </cfRule>
  </conditionalFormatting>
  <conditionalFormatting sqref="G166">
    <cfRule type="expression" dxfId="6342" priority="8625">
      <formula>ISEVEN(ROW())</formula>
    </cfRule>
  </conditionalFormatting>
  <conditionalFormatting sqref="G166">
    <cfRule type="expression" dxfId="6341" priority="8626">
      <formula>ISEVEN(ROW())</formula>
    </cfRule>
  </conditionalFormatting>
  <conditionalFormatting sqref="G165">
    <cfRule type="expression" dxfId="6340" priority="8627">
      <formula>ISEVEN(ROW())</formula>
    </cfRule>
  </conditionalFormatting>
  <conditionalFormatting sqref="G165">
    <cfRule type="expression" dxfId="6339" priority="8628">
      <formula>ISEVEN(ROW())</formula>
    </cfRule>
  </conditionalFormatting>
  <conditionalFormatting sqref="G165">
    <cfRule type="expression" dxfId="6338" priority="8629">
      <formula>ISEVEN(ROW())</formula>
    </cfRule>
  </conditionalFormatting>
  <conditionalFormatting sqref="G164">
    <cfRule type="expression" dxfId="6337" priority="8630">
      <formula>ISEVEN(ROW())</formula>
    </cfRule>
  </conditionalFormatting>
  <conditionalFormatting sqref="G166">
    <cfRule type="expression" dxfId="6336" priority="8631">
      <formula>ISEVEN(ROW())</formula>
    </cfRule>
  </conditionalFormatting>
  <conditionalFormatting sqref="G164">
    <cfRule type="expression" dxfId="6335" priority="8632">
      <formula>ISEVEN(ROW())</formula>
    </cfRule>
  </conditionalFormatting>
  <conditionalFormatting sqref="G164">
    <cfRule type="expression" dxfId="6334" priority="8633">
      <formula>ISEVEN(ROW())</formula>
    </cfRule>
  </conditionalFormatting>
  <conditionalFormatting sqref="G165">
    <cfRule type="expression" dxfId="6333" priority="8634">
      <formula>ISEVEN(ROW())</formula>
    </cfRule>
  </conditionalFormatting>
  <conditionalFormatting sqref="G166">
    <cfRule type="expression" dxfId="6332" priority="8635">
      <formula>ISEVEN(ROW())</formula>
    </cfRule>
  </conditionalFormatting>
  <conditionalFormatting sqref="G165">
    <cfRule type="expression" dxfId="6331" priority="8636">
      <formula>ISEVEN(ROW())</formula>
    </cfRule>
  </conditionalFormatting>
  <conditionalFormatting sqref="G165">
    <cfRule type="expression" dxfId="6330" priority="8637">
      <formula>ISEVEN(ROW())</formula>
    </cfRule>
  </conditionalFormatting>
  <conditionalFormatting sqref="G164">
    <cfRule type="expression" dxfId="6329" priority="8638">
      <formula>ISEVEN(ROW())</formula>
    </cfRule>
  </conditionalFormatting>
  <conditionalFormatting sqref="G166">
    <cfRule type="expression" dxfId="6328" priority="8639">
      <formula>ISEVEN(ROW())</formula>
    </cfRule>
  </conditionalFormatting>
  <conditionalFormatting sqref="G164">
    <cfRule type="expression" dxfId="6327" priority="8640">
      <formula>ISEVEN(ROW())</formula>
    </cfRule>
  </conditionalFormatting>
  <conditionalFormatting sqref="G164">
    <cfRule type="expression" dxfId="6326" priority="8641">
      <formula>ISEVEN(ROW())</formula>
    </cfRule>
  </conditionalFormatting>
  <conditionalFormatting sqref="G165">
    <cfRule type="expression" dxfId="6325" priority="8642">
      <formula>ISEVEN(ROW())</formula>
    </cfRule>
  </conditionalFormatting>
  <conditionalFormatting sqref="G166">
    <cfRule type="expression" dxfId="6324" priority="8643">
      <formula>ISEVEN(ROW())</formula>
    </cfRule>
  </conditionalFormatting>
  <conditionalFormatting sqref="G164">
    <cfRule type="expression" dxfId="6323" priority="8644">
      <formula>ISEVEN(ROW())</formula>
    </cfRule>
  </conditionalFormatting>
  <conditionalFormatting sqref="G166">
    <cfRule type="expression" dxfId="6322" priority="8645">
      <formula>ISEVEN(ROW())</formula>
    </cfRule>
  </conditionalFormatting>
  <conditionalFormatting sqref="G166">
    <cfRule type="expression" dxfId="6321" priority="8646">
      <formula>ISEVEN(ROW())</formula>
    </cfRule>
  </conditionalFormatting>
  <conditionalFormatting sqref="G165">
    <cfRule type="expression" dxfId="6320" priority="8647">
      <formula>ISEVEN(ROW())</formula>
    </cfRule>
  </conditionalFormatting>
  <conditionalFormatting sqref="G165">
    <cfRule type="expression" dxfId="6319" priority="8648">
      <formula>ISEVEN(ROW())</formula>
    </cfRule>
  </conditionalFormatting>
  <conditionalFormatting sqref="G165">
    <cfRule type="expression" dxfId="6318" priority="8649">
      <formula>ISEVEN(ROW())</formula>
    </cfRule>
  </conditionalFormatting>
  <conditionalFormatting sqref="G164">
    <cfRule type="expression" dxfId="6317" priority="8650">
      <formula>ISEVEN(ROW())</formula>
    </cfRule>
  </conditionalFormatting>
  <conditionalFormatting sqref="G166">
    <cfRule type="expression" dxfId="6316" priority="8651">
      <formula>ISEVEN(ROW())</formula>
    </cfRule>
  </conditionalFormatting>
  <conditionalFormatting sqref="G164">
    <cfRule type="expression" dxfId="6315" priority="8652">
      <formula>ISEVEN(ROW())</formula>
    </cfRule>
  </conditionalFormatting>
  <conditionalFormatting sqref="G164">
    <cfRule type="expression" dxfId="6314" priority="8653">
      <formula>ISEVEN(ROW())</formula>
    </cfRule>
  </conditionalFormatting>
  <conditionalFormatting sqref="G165">
    <cfRule type="expression" dxfId="6313" priority="8654">
      <formula>ISEVEN(ROW())</formula>
    </cfRule>
  </conditionalFormatting>
  <conditionalFormatting sqref="G166">
    <cfRule type="expression" dxfId="6312" priority="8655">
      <formula>ISEVEN(ROW())</formula>
    </cfRule>
  </conditionalFormatting>
  <conditionalFormatting sqref="G164">
    <cfRule type="expression" dxfId="6311" priority="8656">
      <formula>ISEVEN(ROW())</formula>
    </cfRule>
  </conditionalFormatting>
  <conditionalFormatting sqref="G166">
    <cfRule type="expression" dxfId="6310" priority="8657">
      <formula>ISEVEN(ROW())</formula>
    </cfRule>
  </conditionalFormatting>
  <conditionalFormatting sqref="G166">
    <cfRule type="expression" dxfId="6309" priority="8658">
      <formula>ISEVEN(ROW())</formula>
    </cfRule>
  </conditionalFormatting>
  <conditionalFormatting sqref="G165">
    <cfRule type="expression" dxfId="6308" priority="8659">
      <formula>ISEVEN(ROW())</formula>
    </cfRule>
  </conditionalFormatting>
  <conditionalFormatting sqref="G165">
    <cfRule type="expression" dxfId="6307" priority="8660">
      <formula>ISEVEN(ROW())</formula>
    </cfRule>
  </conditionalFormatting>
  <conditionalFormatting sqref="G165">
    <cfRule type="expression" dxfId="6306" priority="8661">
      <formula>ISEVEN(ROW())</formula>
    </cfRule>
  </conditionalFormatting>
  <conditionalFormatting sqref="G164">
    <cfRule type="expression" dxfId="6305" priority="8662">
      <formula>ISEVEN(ROW())</formula>
    </cfRule>
  </conditionalFormatting>
  <conditionalFormatting sqref="G166">
    <cfRule type="expression" dxfId="6304" priority="8663">
      <formula>ISEVEN(ROW())</formula>
    </cfRule>
  </conditionalFormatting>
  <conditionalFormatting sqref="G164">
    <cfRule type="expression" dxfId="6303" priority="8664">
      <formula>ISEVEN(ROW())</formula>
    </cfRule>
  </conditionalFormatting>
  <conditionalFormatting sqref="G164">
    <cfRule type="expression" dxfId="6302" priority="8665">
      <formula>ISEVEN(ROW())</formula>
    </cfRule>
  </conditionalFormatting>
  <conditionalFormatting sqref="G165">
    <cfRule type="expression" dxfId="6301" priority="8666">
      <formula>ISEVEN(ROW())</formula>
    </cfRule>
  </conditionalFormatting>
  <conditionalFormatting sqref="G166">
    <cfRule type="expression" dxfId="6300" priority="8667">
      <formula>ISEVEN(ROW())</formula>
    </cfRule>
  </conditionalFormatting>
  <conditionalFormatting sqref="G165">
    <cfRule type="expression" dxfId="6299" priority="8668">
      <formula>ISEVEN(ROW())</formula>
    </cfRule>
  </conditionalFormatting>
  <conditionalFormatting sqref="G165">
    <cfRule type="expression" dxfId="6298" priority="8669">
      <formula>ISEVEN(ROW())</formula>
    </cfRule>
  </conditionalFormatting>
  <conditionalFormatting sqref="G164">
    <cfRule type="expression" dxfId="6297" priority="8670">
      <formula>ISEVEN(ROW())</formula>
    </cfRule>
  </conditionalFormatting>
  <conditionalFormatting sqref="G166">
    <cfRule type="expression" dxfId="6296" priority="8671">
      <formula>ISEVEN(ROW())</formula>
    </cfRule>
  </conditionalFormatting>
  <conditionalFormatting sqref="G164">
    <cfRule type="expression" dxfId="6295" priority="8672">
      <formula>ISEVEN(ROW())</formula>
    </cfRule>
  </conditionalFormatting>
  <conditionalFormatting sqref="G164">
    <cfRule type="expression" dxfId="6294" priority="8673">
      <formula>ISEVEN(ROW())</formula>
    </cfRule>
  </conditionalFormatting>
  <conditionalFormatting sqref="G164">
    <cfRule type="expression" dxfId="6293" priority="8674">
      <formula>ISEVEN(ROW())</formula>
    </cfRule>
  </conditionalFormatting>
  <conditionalFormatting sqref="G166">
    <cfRule type="expression" dxfId="6292" priority="8675">
      <formula>ISEVEN(ROW())</formula>
    </cfRule>
  </conditionalFormatting>
  <conditionalFormatting sqref="G166">
    <cfRule type="expression" dxfId="6291" priority="8676">
      <formula>ISEVEN(ROW())</formula>
    </cfRule>
  </conditionalFormatting>
  <conditionalFormatting sqref="G165">
    <cfRule type="expression" dxfId="6290" priority="8677">
      <formula>ISEVEN(ROW())</formula>
    </cfRule>
  </conditionalFormatting>
  <conditionalFormatting sqref="G164">
    <cfRule type="expression" dxfId="6289" priority="8678">
      <formula>ISEVEN(ROW())</formula>
    </cfRule>
  </conditionalFormatting>
  <conditionalFormatting sqref="G164">
    <cfRule type="expression" dxfId="6288" priority="8679">
      <formula>ISEVEN(ROW())</formula>
    </cfRule>
  </conditionalFormatting>
  <conditionalFormatting sqref="G165">
    <cfRule type="expression" dxfId="6287" priority="8680">
      <formula>ISEVEN(ROW())</formula>
    </cfRule>
  </conditionalFormatting>
  <conditionalFormatting sqref="G166">
    <cfRule type="expression" dxfId="6286" priority="8681">
      <formula>ISEVEN(ROW())</formula>
    </cfRule>
  </conditionalFormatting>
  <conditionalFormatting sqref="G166">
    <cfRule type="expression" dxfId="6285" priority="8682">
      <formula>ISEVEN(ROW())</formula>
    </cfRule>
  </conditionalFormatting>
  <conditionalFormatting sqref="G166">
    <cfRule type="expression" dxfId="6284" priority="8683">
      <formula>ISEVEN(ROW())</formula>
    </cfRule>
  </conditionalFormatting>
  <conditionalFormatting sqref="G165">
    <cfRule type="expression" dxfId="6283" priority="8684">
      <formula>ISEVEN(ROW())</formula>
    </cfRule>
  </conditionalFormatting>
  <conditionalFormatting sqref="G165">
    <cfRule type="expression" dxfId="6282" priority="8685">
      <formula>ISEVEN(ROW())</formula>
    </cfRule>
  </conditionalFormatting>
  <conditionalFormatting sqref="G164">
    <cfRule type="expression" dxfId="6281" priority="8686">
      <formula>ISEVEN(ROW())</formula>
    </cfRule>
  </conditionalFormatting>
  <conditionalFormatting sqref="G166">
    <cfRule type="expression" dxfId="6280" priority="8687">
      <formula>ISEVEN(ROW())</formula>
    </cfRule>
  </conditionalFormatting>
  <conditionalFormatting sqref="G168">
    <cfRule type="expression" dxfId="6279" priority="8688">
      <formula>ISEVEN(ROW())</formula>
    </cfRule>
  </conditionalFormatting>
  <conditionalFormatting sqref="G168">
    <cfRule type="expression" dxfId="6278" priority="8689">
      <formula>ISEVEN(ROW())</formula>
    </cfRule>
  </conditionalFormatting>
  <conditionalFormatting sqref="G167">
    <cfRule type="expression" dxfId="6277" priority="8690">
      <formula>ISEVEN(ROW())</formula>
    </cfRule>
  </conditionalFormatting>
  <conditionalFormatting sqref="G169">
    <cfRule type="expression" dxfId="6276" priority="8691">
      <formula>ISEVEN(ROW())</formula>
    </cfRule>
  </conditionalFormatting>
  <conditionalFormatting sqref="G167">
    <cfRule type="expression" dxfId="6275" priority="8692">
      <formula>ISEVEN(ROW())</formula>
    </cfRule>
  </conditionalFormatting>
  <conditionalFormatting sqref="G167">
    <cfRule type="expression" dxfId="6274" priority="8693">
      <formula>ISEVEN(ROW())</formula>
    </cfRule>
  </conditionalFormatting>
  <conditionalFormatting sqref="G168">
    <cfRule type="expression" dxfId="6273" priority="8694">
      <formula>ISEVEN(ROW())</formula>
    </cfRule>
  </conditionalFormatting>
  <conditionalFormatting sqref="G169">
    <cfRule type="expression" dxfId="6272" priority="8695">
      <formula>ISEVEN(ROW())</formula>
    </cfRule>
  </conditionalFormatting>
  <conditionalFormatting sqref="G167">
    <cfRule type="expression" dxfId="6271" priority="8696">
      <formula>ISEVEN(ROW())</formula>
    </cfRule>
  </conditionalFormatting>
  <conditionalFormatting sqref="G169">
    <cfRule type="expression" dxfId="6270" priority="8697">
      <formula>ISEVEN(ROW())</formula>
    </cfRule>
  </conditionalFormatting>
  <conditionalFormatting sqref="G169">
    <cfRule type="expression" dxfId="6269" priority="8698">
      <formula>ISEVEN(ROW())</formula>
    </cfRule>
  </conditionalFormatting>
  <conditionalFormatting sqref="G168">
    <cfRule type="expression" dxfId="6268" priority="8699">
      <formula>ISEVEN(ROW())</formula>
    </cfRule>
  </conditionalFormatting>
  <conditionalFormatting sqref="G168">
    <cfRule type="expression" dxfId="6267" priority="8700">
      <formula>ISEVEN(ROW())</formula>
    </cfRule>
  </conditionalFormatting>
  <conditionalFormatting sqref="G168">
    <cfRule type="expression" dxfId="6266" priority="8701">
      <formula>ISEVEN(ROW())</formula>
    </cfRule>
  </conditionalFormatting>
  <conditionalFormatting sqref="G167">
    <cfRule type="expression" dxfId="6265" priority="8702">
      <formula>ISEVEN(ROW())</formula>
    </cfRule>
  </conditionalFormatting>
  <conditionalFormatting sqref="G169">
    <cfRule type="expression" dxfId="6264" priority="8703">
      <formula>ISEVEN(ROW())</formula>
    </cfRule>
  </conditionalFormatting>
  <conditionalFormatting sqref="G167">
    <cfRule type="expression" dxfId="6263" priority="8704">
      <formula>ISEVEN(ROW())</formula>
    </cfRule>
  </conditionalFormatting>
  <conditionalFormatting sqref="G167">
    <cfRule type="expression" dxfId="6262" priority="8705">
      <formula>ISEVEN(ROW())</formula>
    </cfRule>
  </conditionalFormatting>
  <conditionalFormatting sqref="G168">
    <cfRule type="expression" dxfId="6261" priority="8706">
      <formula>ISEVEN(ROW())</formula>
    </cfRule>
  </conditionalFormatting>
  <conditionalFormatting sqref="G169">
    <cfRule type="expression" dxfId="6260" priority="8707">
      <formula>ISEVEN(ROW())</formula>
    </cfRule>
  </conditionalFormatting>
  <conditionalFormatting sqref="G167">
    <cfRule type="expression" dxfId="6259" priority="8708">
      <formula>ISEVEN(ROW())</formula>
    </cfRule>
  </conditionalFormatting>
  <conditionalFormatting sqref="G169">
    <cfRule type="expression" dxfId="6258" priority="8709">
      <formula>ISEVEN(ROW())</formula>
    </cfRule>
  </conditionalFormatting>
  <conditionalFormatting sqref="G169">
    <cfRule type="expression" dxfId="6257" priority="8710">
      <formula>ISEVEN(ROW())</formula>
    </cfRule>
  </conditionalFormatting>
  <conditionalFormatting sqref="G168">
    <cfRule type="expression" dxfId="6256" priority="8711">
      <formula>ISEVEN(ROW())</formula>
    </cfRule>
  </conditionalFormatting>
  <conditionalFormatting sqref="G168">
    <cfRule type="expression" dxfId="6255" priority="8712">
      <formula>ISEVEN(ROW())</formula>
    </cfRule>
  </conditionalFormatting>
  <conditionalFormatting sqref="G168">
    <cfRule type="expression" dxfId="6254" priority="8713">
      <formula>ISEVEN(ROW())</formula>
    </cfRule>
  </conditionalFormatting>
  <conditionalFormatting sqref="G167">
    <cfRule type="expression" dxfId="6253" priority="8714">
      <formula>ISEVEN(ROW())</formula>
    </cfRule>
  </conditionalFormatting>
  <conditionalFormatting sqref="G169">
    <cfRule type="expression" dxfId="6252" priority="8715">
      <formula>ISEVEN(ROW())</formula>
    </cfRule>
  </conditionalFormatting>
  <conditionalFormatting sqref="G167">
    <cfRule type="expression" dxfId="6251" priority="8716">
      <formula>ISEVEN(ROW())</formula>
    </cfRule>
  </conditionalFormatting>
  <conditionalFormatting sqref="G167">
    <cfRule type="expression" dxfId="6250" priority="8717">
      <formula>ISEVEN(ROW())</formula>
    </cfRule>
  </conditionalFormatting>
  <conditionalFormatting sqref="G168">
    <cfRule type="expression" dxfId="6249" priority="8718">
      <formula>ISEVEN(ROW())</formula>
    </cfRule>
  </conditionalFormatting>
  <conditionalFormatting sqref="G169">
    <cfRule type="expression" dxfId="6248" priority="8719">
      <formula>ISEVEN(ROW())</formula>
    </cfRule>
  </conditionalFormatting>
  <conditionalFormatting sqref="G168">
    <cfRule type="expression" dxfId="6247" priority="8720">
      <formula>ISEVEN(ROW())</formula>
    </cfRule>
  </conditionalFormatting>
  <conditionalFormatting sqref="G168">
    <cfRule type="expression" dxfId="6246" priority="8721">
      <formula>ISEVEN(ROW())</formula>
    </cfRule>
  </conditionalFormatting>
  <conditionalFormatting sqref="G167">
    <cfRule type="expression" dxfId="6245" priority="8722">
      <formula>ISEVEN(ROW())</formula>
    </cfRule>
  </conditionalFormatting>
  <conditionalFormatting sqref="G169">
    <cfRule type="expression" dxfId="6244" priority="8723">
      <formula>ISEVEN(ROW())</formula>
    </cfRule>
  </conditionalFormatting>
  <conditionalFormatting sqref="G167">
    <cfRule type="expression" dxfId="6243" priority="8724">
      <formula>ISEVEN(ROW())</formula>
    </cfRule>
  </conditionalFormatting>
  <conditionalFormatting sqref="G167">
    <cfRule type="expression" dxfId="6242" priority="8725">
      <formula>ISEVEN(ROW())</formula>
    </cfRule>
  </conditionalFormatting>
  <conditionalFormatting sqref="G168">
    <cfRule type="expression" dxfId="6241" priority="8726">
      <formula>ISEVEN(ROW())</formula>
    </cfRule>
  </conditionalFormatting>
  <conditionalFormatting sqref="G169">
    <cfRule type="expression" dxfId="6240" priority="8727">
      <formula>ISEVEN(ROW())</formula>
    </cfRule>
  </conditionalFormatting>
  <conditionalFormatting sqref="G167">
    <cfRule type="expression" dxfId="6239" priority="8728">
      <formula>ISEVEN(ROW())</formula>
    </cfRule>
  </conditionalFormatting>
  <conditionalFormatting sqref="G169">
    <cfRule type="expression" dxfId="6238" priority="8729">
      <formula>ISEVEN(ROW())</formula>
    </cfRule>
  </conditionalFormatting>
  <conditionalFormatting sqref="G169">
    <cfRule type="expression" dxfId="6237" priority="8730">
      <formula>ISEVEN(ROW())</formula>
    </cfRule>
  </conditionalFormatting>
  <conditionalFormatting sqref="G168">
    <cfRule type="expression" dxfId="6236" priority="8731">
      <formula>ISEVEN(ROW())</formula>
    </cfRule>
  </conditionalFormatting>
  <conditionalFormatting sqref="G168">
    <cfRule type="expression" dxfId="6235" priority="8732">
      <formula>ISEVEN(ROW())</formula>
    </cfRule>
  </conditionalFormatting>
  <conditionalFormatting sqref="G168">
    <cfRule type="expression" dxfId="6234" priority="8733">
      <formula>ISEVEN(ROW())</formula>
    </cfRule>
  </conditionalFormatting>
  <conditionalFormatting sqref="G167">
    <cfRule type="expression" dxfId="6233" priority="8734">
      <formula>ISEVEN(ROW())</formula>
    </cfRule>
  </conditionalFormatting>
  <conditionalFormatting sqref="G169">
    <cfRule type="expression" dxfId="6232" priority="8735">
      <formula>ISEVEN(ROW())</formula>
    </cfRule>
  </conditionalFormatting>
  <conditionalFormatting sqref="G167">
    <cfRule type="expression" dxfId="6231" priority="8736">
      <formula>ISEVEN(ROW())</formula>
    </cfRule>
  </conditionalFormatting>
  <conditionalFormatting sqref="G167">
    <cfRule type="expression" dxfId="6230" priority="8737">
      <formula>ISEVEN(ROW())</formula>
    </cfRule>
  </conditionalFormatting>
  <conditionalFormatting sqref="G168">
    <cfRule type="expression" dxfId="6229" priority="8738">
      <formula>ISEVEN(ROW())</formula>
    </cfRule>
  </conditionalFormatting>
  <conditionalFormatting sqref="G169">
    <cfRule type="expression" dxfId="6228" priority="8739">
      <formula>ISEVEN(ROW())</formula>
    </cfRule>
  </conditionalFormatting>
  <conditionalFormatting sqref="G167">
    <cfRule type="expression" dxfId="6227" priority="8740">
      <formula>ISEVEN(ROW())</formula>
    </cfRule>
  </conditionalFormatting>
  <conditionalFormatting sqref="G169">
    <cfRule type="expression" dxfId="6226" priority="8741">
      <formula>ISEVEN(ROW())</formula>
    </cfRule>
  </conditionalFormatting>
  <conditionalFormatting sqref="G169">
    <cfRule type="expression" dxfId="6225" priority="8742">
      <formula>ISEVEN(ROW())</formula>
    </cfRule>
  </conditionalFormatting>
  <conditionalFormatting sqref="G168">
    <cfRule type="expression" dxfId="6224" priority="8743">
      <formula>ISEVEN(ROW())</formula>
    </cfRule>
  </conditionalFormatting>
  <conditionalFormatting sqref="G168">
    <cfRule type="expression" dxfId="6223" priority="8744">
      <formula>ISEVEN(ROW())</formula>
    </cfRule>
  </conditionalFormatting>
  <conditionalFormatting sqref="G168">
    <cfRule type="expression" dxfId="6222" priority="8745">
      <formula>ISEVEN(ROW())</formula>
    </cfRule>
  </conditionalFormatting>
  <conditionalFormatting sqref="G167">
    <cfRule type="expression" dxfId="6221" priority="8746">
      <formula>ISEVEN(ROW())</formula>
    </cfRule>
  </conditionalFormatting>
  <conditionalFormatting sqref="G169">
    <cfRule type="expression" dxfId="6220" priority="8747">
      <formula>ISEVEN(ROW())</formula>
    </cfRule>
  </conditionalFormatting>
  <conditionalFormatting sqref="G167">
    <cfRule type="expression" dxfId="6219" priority="8748">
      <formula>ISEVEN(ROW())</formula>
    </cfRule>
  </conditionalFormatting>
  <conditionalFormatting sqref="G167">
    <cfRule type="expression" dxfId="6218" priority="8749">
      <formula>ISEVEN(ROW())</formula>
    </cfRule>
  </conditionalFormatting>
  <conditionalFormatting sqref="G168">
    <cfRule type="expression" dxfId="6217" priority="8750">
      <formula>ISEVEN(ROW())</formula>
    </cfRule>
  </conditionalFormatting>
  <conditionalFormatting sqref="G169">
    <cfRule type="expression" dxfId="6216" priority="8751">
      <formula>ISEVEN(ROW())</formula>
    </cfRule>
  </conditionalFormatting>
  <conditionalFormatting sqref="G168">
    <cfRule type="expression" dxfId="6215" priority="8752">
      <formula>ISEVEN(ROW())</formula>
    </cfRule>
  </conditionalFormatting>
  <conditionalFormatting sqref="G168">
    <cfRule type="expression" dxfId="6214" priority="8753">
      <formula>ISEVEN(ROW())</formula>
    </cfRule>
  </conditionalFormatting>
  <conditionalFormatting sqref="G167">
    <cfRule type="expression" dxfId="6213" priority="8754">
      <formula>ISEVEN(ROW())</formula>
    </cfRule>
  </conditionalFormatting>
  <conditionalFormatting sqref="G169">
    <cfRule type="expression" dxfId="6212" priority="8755">
      <formula>ISEVEN(ROW())</formula>
    </cfRule>
  </conditionalFormatting>
  <conditionalFormatting sqref="G167">
    <cfRule type="expression" dxfId="6211" priority="8756">
      <formula>ISEVEN(ROW())</formula>
    </cfRule>
  </conditionalFormatting>
  <conditionalFormatting sqref="G167">
    <cfRule type="expression" dxfId="6210" priority="8757">
      <formula>ISEVEN(ROW())</formula>
    </cfRule>
  </conditionalFormatting>
  <conditionalFormatting sqref="G167">
    <cfRule type="expression" dxfId="6209" priority="8758">
      <formula>ISEVEN(ROW())</formula>
    </cfRule>
  </conditionalFormatting>
  <conditionalFormatting sqref="G169">
    <cfRule type="expression" dxfId="6208" priority="8759">
      <formula>ISEVEN(ROW())</formula>
    </cfRule>
  </conditionalFormatting>
  <conditionalFormatting sqref="G169">
    <cfRule type="expression" dxfId="6207" priority="8760">
      <formula>ISEVEN(ROW())</formula>
    </cfRule>
  </conditionalFormatting>
  <conditionalFormatting sqref="G168">
    <cfRule type="expression" dxfId="6206" priority="8761">
      <formula>ISEVEN(ROW())</formula>
    </cfRule>
  </conditionalFormatting>
  <conditionalFormatting sqref="G167">
    <cfRule type="expression" dxfId="6205" priority="8762">
      <formula>ISEVEN(ROW())</formula>
    </cfRule>
  </conditionalFormatting>
  <conditionalFormatting sqref="G167">
    <cfRule type="expression" dxfId="6204" priority="8763">
      <formula>ISEVEN(ROW())</formula>
    </cfRule>
  </conditionalFormatting>
  <conditionalFormatting sqref="G168">
    <cfRule type="expression" dxfId="6203" priority="8764">
      <formula>ISEVEN(ROW())</formula>
    </cfRule>
  </conditionalFormatting>
  <conditionalFormatting sqref="G169">
    <cfRule type="expression" dxfId="6202" priority="8765">
      <formula>ISEVEN(ROW())</formula>
    </cfRule>
  </conditionalFormatting>
  <conditionalFormatting sqref="G169">
    <cfRule type="expression" dxfId="6201" priority="8766">
      <formula>ISEVEN(ROW())</formula>
    </cfRule>
  </conditionalFormatting>
  <conditionalFormatting sqref="G169">
    <cfRule type="expression" dxfId="6200" priority="8767">
      <formula>ISEVEN(ROW())</formula>
    </cfRule>
  </conditionalFormatting>
  <conditionalFormatting sqref="G168">
    <cfRule type="expression" dxfId="6199" priority="8768">
      <formula>ISEVEN(ROW())</formula>
    </cfRule>
  </conditionalFormatting>
  <conditionalFormatting sqref="G168">
    <cfRule type="expression" dxfId="6198" priority="8769">
      <formula>ISEVEN(ROW())</formula>
    </cfRule>
  </conditionalFormatting>
  <conditionalFormatting sqref="G167">
    <cfRule type="expression" dxfId="6197" priority="8770">
      <formula>ISEVEN(ROW())</formula>
    </cfRule>
  </conditionalFormatting>
  <conditionalFormatting sqref="G169">
    <cfRule type="expression" dxfId="6196" priority="8771">
      <formula>ISEVEN(ROW())</formula>
    </cfRule>
  </conditionalFormatting>
  <conditionalFormatting sqref="G171">
    <cfRule type="expression" dxfId="6195" priority="8772">
      <formula>ISEVEN(ROW())</formula>
    </cfRule>
  </conditionalFormatting>
  <conditionalFormatting sqref="G171">
    <cfRule type="expression" dxfId="6194" priority="8773">
      <formula>ISEVEN(ROW())</formula>
    </cfRule>
  </conditionalFormatting>
  <conditionalFormatting sqref="G170">
    <cfRule type="expression" dxfId="6193" priority="8774">
      <formula>ISEVEN(ROW())</formula>
    </cfRule>
  </conditionalFormatting>
  <conditionalFormatting sqref="G172">
    <cfRule type="expression" dxfId="6192" priority="8775">
      <formula>ISEVEN(ROW())</formula>
    </cfRule>
  </conditionalFormatting>
  <conditionalFormatting sqref="G170">
    <cfRule type="expression" dxfId="6191" priority="8776">
      <formula>ISEVEN(ROW())</formula>
    </cfRule>
  </conditionalFormatting>
  <conditionalFormatting sqref="G170">
    <cfRule type="expression" dxfId="6190" priority="8777">
      <formula>ISEVEN(ROW())</formula>
    </cfRule>
  </conditionalFormatting>
  <conditionalFormatting sqref="G171">
    <cfRule type="expression" dxfId="6189" priority="8778">
      <formula>ISEVEN(ROW())</formula>
    </cfRule>
  </conditionalFormatting>
  <conditionalFormatting sqref="G172">
    <cfRule type="expression" dxfId="6188" priority="8779">
      <formula>ISEVEN(ROW())</formula>
    </cfRule>
  </conditionalFormatting>
  <conditionalFormatting sqref="G170">
    <cfRule type="expression" dxfId="6187" priority="8780">
      <formula>ISEVEN(ROW())</formula>
    </cfRule>
  </conditionalFormatting>
  <conditionalFormatting sqref="G172">
    <cfRule type="expression" dxfId="6186" priority="8781">
      <formula>ISEVEN(ROW())</formula>
    </cfRule>
  </conditionalFormatting>
  <conditionalFormatting sqref="G172">
    <cfRule type="expression" dxfId="6185" priority="8782">
      <formula>ISEVEN(ROW())</formula>
    </cfRule>
  </conditionalFormatting>
  <conditionalFormatting sqref="G171">
    <cfRule type="expression" dxfId="6184" priority="8783">
      <formula>ISEVEN(ROW())</formula>
    </cfRule>
  </conditionalFormatting>
  <conditionalFormatting sqref="G171">
    <cfRule type="expression" dxfId="6183" priority="8784">
      <formula>ISEVEN(ROW())</formula>
    </cfRule>
  </conditionalFormatting>
  <conditionalFormatting sqref="G171">
    <cfRule type="expression" dxfId="6182" priority="8785">
      <formula>ISEVEN(ROW())</formula>
    </cfRule>
  </conditionalFormatting>
  <conditionalFormatting sqref="G170">
    <cfRule type="expression" dxfId="6181" priority="8786">
      <formula>ISEVEN(ROW())</formula>
    </cfRule>
  </conditionalFormatting>
  <conditionalFormatting sqref="G172">
    <cfRule type="expression" dxfId="6180" priority="8787">
      <formula>ISEVEN(ROW())</formula>
    </cfRule>
  </conditionalFormatting>
  <conditionalFormatting sqref="G170">
    <cfRule type="expression" dxfId="6179" priority="8788">
      <formula>ISEVEN(ROW())</formula>
    </cfRule>
  </conditionalFormatting>
  <conditionalFormatting sqref="G170">
    <cfRule type="expression" dxfId="6178" priority="8789">
      <formula>ISEVEN(ROW())</formula>
    </cfRule>
  </conditionalFormatting>
  <conditionalFormatting sqref="G171">
    <cfRule type="expression" dxfId="6177" priority="8790">
      <formula>ISEVEN(ROW())</formula>
    </cfRule>
  </conditionalFormatting>
  <conditionalFormatting sqref="G172">
    <cfRule type="expression" dxfId="6176" priority="8791">
      <formula>ISEVEN(ROW())</formula>
    </cfRule>
  </conditionalFormatting>
  <conditionalFormatting sqref="G170">
    <cfRule type="expression" dxfId="6175" priority="8792">
      <formula>ISEVEN(ROW())</formula>
    </cfRule>
  </conditionalFormatting>
  <conditionalFormatting sqref="G172">
    <cfRule type="expression" dxfId="6174" priority="8793">
      <formula>ISEVEN(ROW())</formula>
    </cfRule>
  </conditionalFormatting>
  <conditionalFormatting sqref="G172">
    <cfRule type="expression" dxfId="6173" priority="8794">
      <formula>ISEVEN(ROW())</formula>
    </cfRule>
  </conditionalFormatting>
  <conditionalFormatting sqref="G171">
    <cfRule type="expression" dxfId="6172" priority="8795">
      <formula>ISEVEN(ROW())</formula>
    </cfRule>
  </conditionalFormatting>
  <conditionalFormatting sqref="G171">
    <cfRule type="expression" dxfId="6171" priority="8796">
      <formula>ISEVEN(ROW())</formula>
    </cfRule>
  </conditionalFormatting>
  <conditionalFormatting sqref="G171">
    <cfRule type="expression" dxfId="6170" priority="8797">
      <formula>ISEVEN(ROW())</formula>
    </cfRule>
  </conditionalFormatting>
  <conditionalFormatting sqref="G170">
    <cfRule type="expression" dxfId="6169" priority="8798">
      <formula>ISEVEN(ROW())</formula>
    </cfRule>
  </conditionalFormatting>
  <conditionalFormatting sqref="G172">
    <cfRule type="expression" dxfId="6168" priority="8799">
      <formula>ISEVEN(ROW())</formula>
    </cfRule>
  </conditionalFormatting>
  <conditionalFormatting sqref="G170">
    <cfRule type="expression" dxfId="6167" priority="8800">
      <formula>ISEVEN(ROW())</formula>
    </cfRule>
  </conditionalFormatting>
  <conditionalFormatting sqref="G170">
    <cfRule type="expression" dxfId="6166" priority="8801">
      <formula>ISEVEN(ROW())</formula>
    </cfRule>
  </conditionalFormatting>
  <conditionalFormatting sqref="G171">
    <cfRule type="expression" dxfId="6165" priority="8802">
      <formula>ISEVEN(ROW())</formula>
    </cfRule>
  </conditionalFormatting>
  <conditionalFormatting sqref="G172">
    <cfRule type="expression" dxfId="6164" priority="8803">
      <formula>ISEVEN(ROW())</formula>
    </cfRule>
  </conditionalFormatting>
  <conditionalFormatting sqref="G171">
    <cfRule type="expression" dxfId="6163" priority="8804">
      <formula>ISEVEN(ROW())</formula>
    </cfRule>
  </conditionalFormatting>
  <conditionalFormatting sqref="G171">
    <cfRule type="expression" dxfId="6162" priority="8805">
      <formula>ISEVEN(ROW())</formula>
    </cfRule>
  </conditionalFormatting>
  <conditionalFormatting sqref="G170">
    <cfRule type="expression" dxfId="6161" priority="8806">
      <formula>ISEVEN(ROW())</formula>
    </cfRule>
  </conditionalFormatting>
  <conditionalFormatting sqref="G172">
    <cfRule type="expression" dxfId="6160" priority="8807">
      <formula>ISEVEN(ROW())</formula>
    </cfRule>
  </conditionalFormatting>
  <conditionalFormatting sqref="G170">
    <cfRule type="expression" dxfId="6159" priority="8808">
      <formula>ISEVEN(ROW())</formula>
    </cfRule>
  </conditionalFormatting>
  <conditionalFormatting sqref="G170">
    <cfRule type="expression" dxfId="6158" priority="8809">
      <formula>ISEVEN(ROW())</formula>
    </cfRule>
  </conditionalFormatting>
  <conditionalFormatting sqref="G171">
    <cfRule type="expression" dxfId="6157" priority="8810">
      <formula>ISEVEN(ROW())</formula>
    </cfRule>
  </conditionalFormatting>
  <conditionalFormatting sqref="G172">
    <cfRule type="expression" dxfId="6156" priority="8811">
      <formula>ISEVEN(ROW())</formula>
    </cfRule>
  </conditionalFormatting>
  <conditionalFormatting sqref="G170">
    <cfRule type="expression" dxfId="6155" priority="8812">
      <formula>ISEVEN(ROW())</formula>
    </cfRule>
  </conditionalFormatting>
  <conditionalFormatting sqref="G172">
    <cfRule type="expression" dxfId="6154" priority="8813">
      <formula>ISEVEN(ROW())</formula>
    </cfRule>
  </conditionalFormatting>
  <conditionalFormatting sqref="G172">
    <cfRule type="expression" dxfId="6153" priority="8814">
      <formula>ISEVEN(ROW())</formula>
    </cfRule>
  </conditionalFormatting>
  <conditionalFormatting sqref="G171">
    <cfRule type="expression" dxfId="6152" priority="8815">
      <formula>ISEVEN(ROW())</formula>
    </cfRule>
  </conditionalFormatting>
  <conditionalFormatting sqref="G171">
    <cfRule type="expression" dxfId="6151" priority="8816">
      <formula>ISEVEN(ROW())</formula>
    </cfRule>
  </conditionalFormatting>
  <conditionalFormatting sqref="G171">
    <cfRule type="expression" dxfId="6150" priority="8817">
      <formula>ISEVEN(ROW())</formula>
    </cfRule>
  </conditionalFormatting>
  <conditionalFormatting sqref="G170">
    <cfRule type="expression" dxfId="6149" priority="8818">
      <formula>ISEVEN(ROW())</formula>
    </cfRule>
  </conditionalFormatting>
  <conditionalFormatting sqref="G172">
    <cfRule type="expression" dxfId="6148" priority="8819">
      <formula>ISEVEN(ROW())</formula>
    </cfRule>
  </conditionalFormatting>
  <conditionalFormatting sqref="G170">
    <cfRule type="expression" dxfId="6147" priority="8820">
      <formula>ISEVEN(ROW())</formula>
    </cfRule>
  </conditionalFormatting>
  <conditionalFormatting sqref="G170">
    <cfRule type="expression" dxfId="6146" priority="8821">
      <formula>ISEVEN(ROW())</formula>
    </cfRule>
  </conditionalFormatting>
  <conditionalFormatting sqref="G171">
    <cfRule type="expression" dxfId="6145" priority="8822">
      <formula>ISEVEN(ROW())</formula>
    </cfRule>
  </conditionalFormatting>
  <conditionalFormatting sqref="G172">
    <cfRule type="expression" dxfId="6144" priority="8823">
      <formula>ISEVEN(ROW())</formula>
    </cfRule>
  </conditionalFormatting>
  <conditionalFormatting sqref="G170">
    <cfRule type="expression" dxfId="6143" priority="8824">
      <formula>ISEVEN(ROW())</formula>
    </cfRule>
  </conditionalFormatting>
  <conditionalFormatting sqref="G172">
    <cfRule type="expression" dxfId="6142" priority="8825">
      <formula>ISEVEN(ROW())</formula>
    </cfRule>
  </conditionalFormatting>
  <conditionalFormatting sqref="G172">
    <cfRule type="expression" dxfId="6141" priority="8826">
      <formula>ISEVEN(ROW())</formula>
    </cfRule>
  </conditionalFormatting>
  <conditionalFormatting sqref="G171">
    <cfRule type="expression" dxfId="6140" priority="8827">
      <formula>ISEVEN(ROW())</formula>
    </cfRule>
  </conditionalFormatting>
  <conditionalFormatting sqref="G171">
    <cfRule type="expression" dxfId="6139" priority="8828">
      <formula>ISEVEN(ROW())</formula>
    </cfRule>
  </conditionalFormatting>
  <conditionalFormatting sqref="G171">
    <cfRule type="expression" dxfId="6138" priority="8829">
      <formula>ISEVEN(ROW())</formula>
    </cfRule>
  </conditionalFormatting>
  <conditionalFormatting sqref="G170">
    <cfRule type="expression" dxfId="6137" priority="8830">
      <formula>ISEVEN(ROW())</formula>
    </cfRule>
  </conditionalFormatting>
  <conditionalFormatting sqref="G172">
    <cfRule type="expression" dxfId="6136" priority="8831">
      <formula>ISEVEN(ROW())</formula>
    </cfRule>
  </conditionalFormatting>
  <conditionalFormatting sqref="G170">
    <cfRule type="expression" dxfId="6135" priority="8832">
      <formula>ISEVEN(ROW())</formula>
    </cfRule>
  </conditionalFormatting>
  <conditionalFormatting sqref="G170">
    <cfRule type="expression" dxfId="6134" priority="8833">
      <formula>ISEVEN(ROW())</formula>
    </cfRule>
  </conditionalFormatting>
  <conditionalFormatting sqref="G171">
    <cfRule type="expression" dxfId="6133" priority="8834">
      <formula>ISEVEN(ROW())</formula>
    </cfRule>
  </conditionalFormatting>
  <conditionalFormatting sqref="G172">
    <cfRule type="expression" dxfId="6132" priority="8835">
      <formula>ISEVEN(ROW())</formula>
    </cfRule>
  </conditionalFormatting>
  <conditionalFormatting sqref="G171">
    <cfRule type="expression" dxfId="6131" priority="8836">
      <formula>ISEVEN(ROW())</formula>
    </cfRule>
  </conditionalFormatting>
  <conditionalFormatting sqref="G171">
    <cfRule type="expression" dxfId="6130" priority="8837">
      <formula>ISEVEN(ROW())</formula>
    </cfRule>
  </conditionalFormatting>
  <conditionalFormatting sqref="G170">
    <cfRule type="expression" dxfId="6129" priority="8838">
      <formula>ISEVEN(ROW())</formula>
    </cfRule>
  </conditionalFormatting>
  <conditionalFormatting sqref="G172">
    <cfRule type="expression" dxfId="6128" priority="8839">
      <formula>ISEVEN(ROW())</formula>
    </cfRule>
  </conditionalFormatting>
  <conditionalFormatting sqref="G170">
    <cfRule type="expression" dxfId="6127" priority="8840">
      <formula>ISEVEN(ROW())</formula>
    </cfRule>
  </conditionalFormatting>
  <conditionalFormatting sqref="G170">
    <cfRule type="expression" dxfId="6126" priority="8841">
      <formula>ISEVEN(ROW())</formula>
    </cfRule>
  </conditionalFormatting>
  <conditionalFormatting sqref="G170">
    <cfRule type="expression" dxfId="6125" priority="8842">
      <formula>ISEVEN(ROW())</formula>
    </cfRule>
  </conditionalFormatting>
  <conditionalFormatting sqref="G172">
    <cfRule type="expression" dxfId="6124" priority="8843">
      <formula>ISEVEN(ROW())</formula>
    </cfRule>
  </conditionalFormatting>
  <conditionalFormatting sqref="G172">
    <cfRule type="expression" dxfId="6123" priority="8844">
      <formula>ISEVEN(ROW())</formula>
    </cfRule>
  </conditionalFormatting>
  <conditionalFormatting sqref="G171">
    <cfRule type="expression" dxfId="6122" priority="8845">
      <formula>ISEVEN(ROW())</formula>
    </cfRule>
  </conditionalFormatting>
  <conditionalFormatting sqref="G170">
    <cfRule type="expression" dxfId="6121" priority="8846">
      <formula>ISEVEN(ROW())</formula>
    </cfRule>
  </conditionalFormatting>
  <conditionalFormatting sqref="G170">
    <cfRule type="expression" dxfId="6120" priority="8847">
      <formula>ISEVEN(ROW())</formula>
    </cfRule>
  </conditionalFormatting>
  <conditionalFormatting sqref="G171">
    <cfRule type="expression" dxfId="6119" priority="8848">
      <formula>ISEVEN(ROW())</formula>
    </cfRule>
  </conditionalFormatting>
  <conditionalFormatting sqref="G172">
    <cfRule type="expression" dxfId="6118" priority="8849">
      <formula>ISEVEN(ROW())</formula>
    </cfRule>
  </conditionalFormatting>
  <conditionalFormatting sqref="G172">
    <cfRule type="expression" dxfId="6117" priority="8850">
      <formula>ISEVEN(ROW())</formula>
    </cfRule>
  </conditionalFormatting>
  <conditionalFormatting sqref="G172">
    <cfRule type="expression" dxfId="6116" priority="8851">
      <formula>ISEVEN(ROW())</formula>
    </cfRule>
  </conditionalFormatting>
  <conditionalFormatting sqref="G171">
    <cfRule type="expression" dxfId="6115" priority="8852">
      <formula>ISEVEN(ROW())</formula>
    </cfRule>
  </conditionalFormatting>
  <conditionalFormatting sqref="G171">
    <cfRule type="expression" dxfId="6114" priority="8853">
      <formula>ISEVEN(ROW())</formula>
    </cfRule>
  </conditionalFormatting>
  <conditionalFormatting sqref="G170">
    <cfRule type="expression" dxfId="6113" priority="8854">
      <formula>ISEVEN(ROW())</formula>
    </cfRule>
  </conditionalFormatting>
  <conditionalFormatting sqref="G172">
    <cfRule type="expression" dxfId="6112" priority="8855">
      <formula>ISEVEN(ROW())</formula>
    </cfRule>
  </conditionalFormatting>
  <conditionalFormatting sqref="C162">
    <cfRule type="expression" dxfId="6111" priority="8856">
      <formula>ISEVEN(ROW())</formula>
    </cfRule>
  </conditionalFormatting>
  <conditionalFormatting sqref="C161">
    <cfRule type="expression" dxfId="6110" priority="8857">
      <formula>ISEVEN(ROW())</formula>
    </cfRule>
  </conditionalFormatting>
  <conditionalFormatting sqref="C163">
    <cfRule type="expression" dxfId="6109" priority="8858">
      <formula>ISEVEN(ROW())</formula>
    </cfRule>
  </conditionalFormatting>
  <conditionalFormatting sqref="C165">
    <cfRule type="expression" dxfId="6108" priority="8859">
      <formula>ISEVEN(ROW())</formula>
    </cfRule>
  </conditionalFormatting>
  <conditionalFormatting sqref="C164">
    <cfRule type="expression" dxfId="6107" priority="8860">
      <formula>ISEVEN(ROW())</formula>
    </cfRule>
  </conditionalFormatting>
  <conditionalFormatting sqref="C161">
    <cfRule type="expression" dxfId="6106" priority="8861">
      <formula>ISEVEN(ROW())</formula>
    </cfRule>
  </conditionalFormatting>
  <conditionalFormatting sqref="C162">
    <cfRule type="expression" dxfId="6105" priority="8862">
      <formula>ISEVEN(ROW())</formula>
    </cfRule>
  </conditionalFormatting>
  <conditionalFormatting sqref="C164">
    <cfRule type="expression" dxfId="6104" priority="8863">
      <formula>ISEVEN(ROW())</formula>
    </cfRule>
  </conditionalFormatting>
  <conditionalFormatting sqref="C163">
    <cfRule type="expression" dxfId="6103" priority="8864">
      <formula>ISEVEN(ROW())</formula>
    </cfRule>
  </conditionalFormatting>
  <conditionalFormatting sqref="C165">
    <cfRule type="expression" dxfId="6102" priority="8865">
      <formula>ISEVEN(ROW())</formula>
    </cfRule>
  </conditionalFormatting>
  <conditionalFormatting sqref="C161">
    <cfRule type="expression" dxfId="6101" priority="8866">
      <formula>ISEVEN(ROW())</formula>
    </cfRule>
  </conditionalFormatting>
  <conditionalFormatting sqref="C163">
    <cfRule type="expression" dxfId="6100" priority="8867">
      <formula>ISEVEN(ROW())</formula>
    </cfRule>
  </conditionalFormatting>
  <conditionalFormatting sqref="C162">
    <cfRule type="expression" dxfId="6099" priority="8868">
      <formula>ISEVEN(ROW())</formula>
    </cfRule>
  </conditionalFormatting>
  <conditionalFormatting sqref="C164">
    <cfRule type="expression" dxfId="6098" priority="8869">
      <formula>ISEVEN(ROW())</formula>
    </cfRule>
  </conditionalFormatting>
  <conditionalFormatting sqref="C165">
    <cfRule type="expression" dxfId="6097" priority="8870">
      <formula>ISEVEN(ROW())</formula>
    </cfRule>
  </conditionalFormatting>
  <conditionalFormatting sqref="C162">
    <cfRule type="expression" dxfId="6096" priority="8871">
      <formula>ISEVEN(ROW())</formula>
    </cfRule>
  </conditionalFormatting>
  <conditionalFormatting sqref="C161">
    <cfRule type="expression" dxfId="6095" priority="8872">
      <formula>ISEVEN(ROW())</formula>
    </cfRule>
  </conditionalFormatting>
  <conditionalFormatting sqref="C163">
    <cfRule type="expression" dxfId="6094" priority="8873">
      <formula>ISEVEN(ROW())</formula>
    </cfRule>
  </conditionalFormatting>
  <conditionalFormatting sqref="C165">
    <cfRule type="expression" dxfId="6093" priority="8874">
      <formula>ISEVEN(ROW())</formula>
    </cfRule>
  </conditionalFormatting>
  <conditionalFormatting sqref="C164">
    <cfRule type="expression" dxfId="6092" priority="8875">
      <formula>ISEVEN(ROW())</formula>
    </cfRule>
  </conditionalFormatting>
  <conditionalFormatting sqref="C161">
    <cfRule type="expression" dxfId="6091" priority="8876">
      <formula>ISEVEN(ROW())</formula>
    </cfRule>
  </conditionalFormatting>
  <conditionalFormatting sqref="C162">
    <cfRule type="expression" dxfId="6090" priority="8877">
      <formula>ISEVEN(ROW())</formula>
    </cfRule>
  </conditionalFormatting>
  <conditionalFormatting sqref="C164">
    <cfRule type="expression" dxfId="6089" priority="8878">
      <formula>ISEVEN(ROW())</formula>
    </cfRule>
  </conditionalFormatting>
  <conditionalFormatting sqref="C163">
    <cfRule type="expression" dxfId="6088" priority="8879">
      <formula>ISEVEN(ROW())</formula>
    </cfRule>
  </conditionalFormatting>
  <conditionalFormatting sqref="C165">
    <cfRule type="expression" dxfId="6087" priority="8880">
      <formula>ISEVEN(ROW())</formula>
    </cfRule>
  </conditionalFormatting>
  <conditionalFormatting sqref="C161">
    <cfRule type="expression" dxfId="6086" priority="8881">
      <formula>ISEVEN(ROW())</formula>
    </cfRule>
  </conditionalFormatting>
  <conditionalFormatting sqref="C165">
    <cfRule type="expression" dxfId="6085" priority="8882">
      <formula>ISEVEN(ROW())</formula>
    </cfRule>
  </conditionalFormatting>
  <conditionalFormatting sqref="C163">
    <cfRule type="expression" dxfId="6084" priority="8883">
      <formula>ISEVEN(ROW())</formula>
    </cfRule>
  </conditionalFormatting>
  <conditionalFormatting sqref="C162">
    <cfRule type="expression" dxfId="6083" priority="8884">
      <formula>ISEVEN(ROW())</formula>
    </cfRule>
  </conditionalFormatting>
  <conditionalFormatting sqref="C164">
    <cfRule type="expression" dxfId="6082" priority="8885">
      <formula>ISEVEN(ROW())</formula>
    </cfRule>
  </conditionalFormatting>
  <conditionalFormatting sqref="C162">
    <cfRule type="expression" dxfId="6081" priority="8886">
      <formula>ISEVEN(ROW())</formula>
    </cfRule>
  </conditionalFormatting>
  <conditionalFormatting sqref="C161">
    <cfRule type="expression" dxfId="6080" priority="8887">
      <formula>ISEVEN(ROW())</formula>
    </cfRule>
  </conditionalFormatting>
  <conditionalFormatting sqref="C163">
    <cfRule type="expression" dxfId="6079" priority="8888">
      <formula>ISEVEN(ROW())</formula>
    </cfRule>
  </conditionalFormatting>
  <conditionalFormatting sqref="C165">
    <cfRule type="expression" dxfId="6078" priority="8889">
      <formula>ISEVEN(ROW())</formula>
    </cfRule>
  </conditionalFormatting>
  <conditionalFormatting sqref="C164">
    <cfRule type="expression" dxfId="6077" priority="8890">
      <formula>ISEVEN(ROW())</formula>
    </cfRule>
  </conditionalFormatting>
  <conditionalFormatting sqref="C161">
    <cfRule type="expression" dxfId="6076" priority="8891">
      <formula>ISEVEN(ROW())</formula>
    </cfRule>
  </conditionalFormatting>
  <conditionalFormatting sqref="C162">
    <cfRule type="expression" dxfId="6075" priority="8892">
      <formula>ISEVEN(ROW())</formula>
    </cfRule>
  </conditionalFormatting>
  <conditionalFormatting sqref="C164">
    <cfRule type="expression" dxfId="6074" priority="8893">
      <formula>ISEVEN(ROW())</formula>
    </cfRule>
  </conditionalFormatting>
  <conditionalFormatting sqref="C163">
    <cfRule type="expression" dxfId="6073" priority="8894">
      <formula>ISEVEN(ROW())</formula>
    </cfRule>
  </conditionalFormatting>
  <conditionalFormatting sqref="C165">
    <cfRule type="expression" dxfId="6072" priority="8895">
      <formula>ISEVEN(ROW())</formula>
    </cfRule>
  </conditionalFormatting>
  <conditionalFormatting sqref="C162">
    <cfRule type="expression" dxfId="6071" priority="8896">
      <formula>ISEVEN(ROW())</formula>
    </cfRule>
  </conditionalFormatting>
  <conditionalFormatting sqref="C161">
    <cfRule type="expression" dxfId="6070" priority="8897">
      <formula>ISEVEN(ROW())</formula>
    </cfRule>
  </conditionalFormatting>
  <conditionalFormatting sqref="C163">
    <cfRule type="expression" dxfId="6069" priority="8898">
      <formula>ISEVEN(ROW())</formula>
    </cfRule>
  </conditionalFormatting>
  <conditionalFormatting sqref="C165">
    <cfRule type="expression" dxfId="6068" priority="8899">
      <formula>ISEVEN(ROW())</formula>
    </cfRule>
  </conditionalFormatting>
  <conditionalFormatting sqref="C164">
    <cfRule type="expression" dxfId="6067" priority="8900">
      <formula>ISEVEN(ROW())</formula>
    </cfRule>
  </conditionalFormatting>
  <conditionalFormatting sqref="C161">
    <cfRule type="expression" dxfId="6066" priority="8901">
      <formula>ISEVEN(ROW())</formula>
    </cfRule>
  </conditionalFormatting>
  <conditionalFormatting sqref="C162">
    <cfRule type="expression" dxfId="6065" priority="8902">
      <formula>ISEVEN(ROW())</formula>
    </cfRule>
  </conditionalFormatting>
  <conditionalFormatting sqref="C164">
    <cfRule type="expression" dxfId="6064" priority="8903">
      <formula>ISEVEN(ROW())</formula>
    </cfRule>
  </conditionalFormatting>
  <conditionalFormatting sqref="C163">
    <cfRule type="expression" dxfId="6063" priority="8904">
      <formula>ISEVEN(ROW())</formula>
    </cfRule>
  </conditionalFormatting>
  <conditionalFormatting sqref="C165">
    <cfRule type="expression" dxfId="6062" priority="8905">
      <formula>ISEVEN(ROW())</formula>
    </cfRule>
  </conditionalFormatting>
  <conditionalFormatting sqref="C161">
    <cfRule type="expression" dxfId="6061" priority="8906">
      <formula>ISEVEN(ROW())</formula>
    </cfRule>
  </conditionalFormatting>
  <conditionalFormatting sqref="C163">
    <cfRule type="expression" dxfId="6060" priority="8907">
      <formula>ISEVEN(ROW())</formula>
    </cfRule>
  </conditionalFormatting>
  <conditionalFormatting sqref="C162">
    <cfRule type="expression" dxfId="6059" priority="8908">
      <formula>ISEVEN(ROW())</formula>
    </cfRule>
  </conditionalFormatting>
  <conditionalFormatting sqref="C164">
    <cfRule type="expression" dxfId="6058" priority="8909">
      <formula>ISEVEN(ROW())</formula>
    </cfRule>
  </conditionalFormatting>
  <conditionalFormatting sqref="C165">
    <cfRule type="expression" dxfId="6057" priority="8910">
      <formula>ISEVEN(ROW())</formula>
    </cfRule>
  </conditionalFormatting>
  <conditionalFormatting sqref="C162">
    <cfRule type="expression" dxfId="6056" priority="8911">
      <formula>ISEVEN(ROW())</formula>
    </cfRule>
  </conditionalFormatting>
  <conditionalFormatting sqref="C161">
    <cfRule type="expression" dxfId="6055" priority="8912">
      <formula>ISEVEN(ROW())</formula>
    </cfRule>
  </conditionalFormatting>
  <conditionalFormatting sqref="C163">
    <cfRule type="expression" dxfId="6054" priority="8913">
      <formula>ISEVEN(ROW())</formula>
    </cfRule>
  </conditionalFormatting>
  <conditionalFormatting sqref="C165">
    <cfRule type="expression" dxfId="6053" priority="8914">
      <formula>ISEVEN(ROW())</formula>
    </cfRule>
  </conditionalFormatting>
  <conditionalFormatting sqref="C164">
    <cfRule type="expression" dxfId="6052" priority="8915">
      <formula>ISEVEN(ROW())</formula>
    </cfRule>
  </conditionalFormatting>
  <conditionalFormatting sqref="C161">
    <cfRule type="expression" dxfId="6051" priority="8916">
      <formula>ISEVEN(ROW())</formula>
    </cfRule>
  </conditionalFormatting>
  <conditionalFormatting sqref="C162">
    <cfRule type="expression" dxfId="6050" priority="8917">
      <formula>ISEVEN(ROW())</formula>
    </cfRule>
  </conditionalFormatting>
  <conditionalFormatting sqref="C164">
    <cfRule type="expression" dxfId="6049" priority="8918">
      <formula>ISEVEN(ROW())</formula>
    </cfRule>
  </conditionalFormatting>
  <conditionalFormatting sqref="C163">
    <cfRule type="expression" dxfId="6048" priority="8919">
      <formula>ISEVEN(ROW())</formula>
    </cfRule>
  </conditionalFormatting>
  <conditionalFormatting sqref="C161">
    <cfRule type="expression" dxfId="6047" priority="8920">
      <formula>ISEVEN(ROW())</formula>
    </cfRule>
  </conditionalFormatting>
  <conditionalFormatting sqref="C163">
    <cfRule type="expression" dxfId="6046" priority="8921">
      <formula>ISEVEN(ROW())</formula>
    </cfRule>
  </conditionalFormatting>
  <conditionalFormatting sqref="C162">
    <cfRule type="expression" dxfId="6045" priority="8922">
      <formula>ISEVEN(ROW())</formula>
    </cfRule>
  </conditionalFormatting>
  <conditionalFormatting sqref="C164">
    <cfRule type="expression" dxfId="6044" priority="8923">
      <formula>ISEVEN(ROW())</formula>
    </cfRule>
  </conditionalFormatting>
  <conditionalFormatting sqref="C165">
    <cfRule type="expression" dxfId="6043" priority="8924">
      <formula>ISEVEN(ROW())</formula>
    </cfRule>
  </conditionalFormatting>
  <conditionalFormatting sqref="C162">
    <cfRule type="expression" dxfId="6042" priority="8925">
      <formula>ISEVEN(ROW())</formula>
    </cfRule>
  </conditionalFormatting>
  <conditionalFormatting sqref="C161">
    <cfRule type="expression" dxfId="6041" priority="8926">
      <formula>ISEVEN(ROW())</formula>
    </cfRule>
  </conditionalFormatting>
  <conditionalFormatting sqref="C163">
    <cfRule type="expression" dxfId="6040" priority="8927">
      <formula>ISEVEN(ROW())</formula>
    </cfRule>
  </conditionalFormatting>
  <conditionalFormatting sqref="C165">
    <cfRule type="expression" dxfId="6039" priority="8928">
      <formula>ISEVEN(ROW())</formula>
    </cfRule>
  </conditionalFormatting>
  <conditionalFormatting sqref="C164">
    <cfRule type="expression" dxfId="6038" priority="8929">
      <formula>ISEVEN(ROW())</formula>
    </cfRule>
  </conditionalFormatting>
  <conditionalFormatting sqref="C161">
    <cfRule type="expression" dxfId="6037" priority="8930">
      <formula>ISEVEN(ROW())</formula>
    </cfRule>
  </conditionalFormatting>
  <conditionalFormatting sqref="C162">
    <cfRule type="expression" dxfId="6036" priority="8931">
      <formula>ISEVEN(ROW())</formula>
    </cfRule>
  </conditionalFormatting>
  <conditionalFormatting sqref="C164">
    <cfRule type="expression" dxfId="6035" priority="8932">
      <formula>ISEVEN(ROW())</formula>
    </cfRule>
  </conditionalFormatting>
  <conditionalFormatting sqref="C163">
    <cfRule type="expression" dxfId="6034" priority="8933">
      <formula>ISEVEN(ROW())</formula>
    </cfRule>
  </conditionalFormatting>
  <conditionalFormatting sqref="C165">
    <cfRule type="expression" dxfId="6033" priority="8934">
      <formula>ISEVEN(ROW())</formula>
    </cfRule>
  </conditionalFormatting>
  <conditionalFormatting sqref="C166">
    <cfRule type="expression" dxfId="6032" priority="8935">
      <formula>ISEVEN(ROW())</formula>
    </cfRule>
  </conditionalFormatting>
  <conditionalFormatting sqref="C168">
    <cfRule type="expression" dxfId="6031" priority="8936">
      <formula>ISEVEN(ROW())</formula>
    </cfRule>
  </conditionalFormatting>
  <conditionalFormatting sqref="C167">
    <cfRule type="expression" dxfId="6030" priority="8937">
      <formula>ISEVEN(ROW())</formula>
    </cfRule>
  </conditionalFormatting>
  <conditionalFormatting sqref="C169">
    <cfRule type="expression" dxfId="6029" priority="8938">
      <formula>ISEVEN(ROW())</formula>
    </cfRule>
  </conditionalFormatting>
  <conditionalFormatting sqref="C171">
    <cfRule type="expression" dxfId="6028" priority="8939">
      <formula>ISEVEN(ROW())</formula>
    </cfRule>
  </conditionalFormatting>
  <conditionalFormatting sqref="C170">
    <cfRule type="expression" dxfId="6027" priority="8940">
      <formula>ISEVEN(ROW())</formula>
    </cfRule>
  </conditionalFormatting>
  <conditionalFormatting sqref="C172">
    <cfRule type="expression" dxfId="6026" priority="8941">
      <formula>ISEVEN(ROW())</formula>
    </cfRule>
  </conditionalFormatting>
  <conditionalFormatting sqref="C167">
    <cfRule type="expression" dxfId="6025" priority="8942">
      <formula>ISEVEN(ROW())</formula>
    </cfRule>
  </conditionalFormatting>
  <conditionalFormatting sqref="C166">
    <cfRule type="expression" dxfId="6024" priority="8943">
      <formula>ISEVEN(ROW())</formula>
    </cfRule>
  </conditionalFormatting>
  <conditionalFormatting sqref="C168">
    <cfRule type="expression" dxfId="6023" priority="8944">
      <formula>ISEVEN(ROW())</formula>
    </cfRule>
  </conditionalFormatting>
  <conditionalFormatting sqref="C170">
    <cfRule type="expression" dxfId="6022" priority="8945">
      <formula>ISEVEN(ROW())</formula>
    </cfRule>
  </conditionalFormatting>
  <conditionalFormatting sqref="C169">
    <cfRule type="expression" dxfId="6021" priority="8946">
      <formula>ISEVEN(ROW())</formula>
    </cfRule>
  </conditionalFormatting>
  <conditionalFormatting sqref="C171">
    <cfRule type="expression" dxfId="6020" priority="8947">
      <formula>ISEVEN(ROW())</formula>
    </cfRule>
  </conditionalFormatting>
  <conditionalFormatting sqref="C172">
    <cfRule type="expression" dxfId="6019" priority="8948">
      <formula>ISEVEN(ROW())</formula>
    </cfRule>
  </conditionalFormatting>
  <conditionalFormatting sqref="C166">
    <cfRule type="expression" dxfId="6018" priority="8949">
      <formula>ISEVEN(ROW())</formula>
    </cfRule>
  </conditionalFormatting>
  <conditionalFormatting sqref="C167">
    <cfRule type="expression" dxfId="6017" priority="8950">
      <formula>ISEVEN(ROW())</formula>
    </cfRule>
  </conditionalFormatting>
  <conditionalFormatting sqref="C169">
    <cfRule type="expression" dxfId="6016" priority="8951">
      <formula>ISEVEN(ROW())</formula>
    </cfRule>
  </conditionalFormatting>
  <conditionalFormatting sqref="C168">
    <cfRule type="expression" dxfId="6015" priority="8952">
      <formula>ISEVEN(ROW())</formula>
    </cfRule>
  </conditionalFormatting>
  <conditionalFormatting sqref="C170">
    <cfRule type="expression" dxfId="6014" priority="8953">
      <formula>ISEVEN(ROW())</formula>
    </cfRule>
  </conditionalFormatting>
  <conditionalFormatting sqref="C172">
    <cfRule type="expression" dxfId="6013" priority="8954">
      <formula>ISEVEN(ROW())</formula>
    </cfRule>
  </conditionalFormatting>
  <conditionalFormatting sqref="C171">
    <cfRule type="expression" dxfId="6012" priority="8955">
      <formula>ISEVEN(ROW())</formula>
    </cfRule>
  </conditionalFormatting>
  <conditionalFormatting sqref="C166">
    <cfRule type="expression" dxfId="6011" priority="8956">
      <formula>ISEVEN(ROW())</formula>
    </cfRule>
  </conditionalFormatting>
  <conditionalFormatting sqref="C168">
    <cfRule type="expression" dxfId="6010" priority="8957">
      <formula>ISEVEN(ROW())</formula>
    </cfRule>
  </conditionalFormatting>
  <conditionalFormatting sqref="C167">
    <cfRule type="expression" dxfId="6009" priority="8958">
      <formula>ISEVEN(ROW())</formula>
    </cfRule>
  </conditionalFormatting>
  <conditionalFormatting sqref="C169">
    <cfRule type="expression" dxfId="6008" priority="8959">
      <formula>ISEVEN(ROW())</formula>
    </cfRule>
  </conditionalFormatting>
  <conditionalFormatting sqref="C171">
    <cfRule type="expression" dxfId="6007" priority="8960">
      <formula>ISEVEN(ROW())</formula>
    </cfRule>
  </conditionalFormatting>
  <conditionalFormatting sqref="C170">
    <cfRule type="expression" dxfId="6006" priority="8961">
      <formula>ISEVEN(ROW())</formula>
    </cfRule>
  </conditionalFormatting>
  <conditionalFormatting sqref="C172">
    <cfRule type="expression" dxfId="6005" priority="8962">
      <formula>ISEVEN(ROW())</formula>
    </cfRule>
  </conditionalFormatting>
  <conditionalFormatting sqref="C167">
    <cfRule type="expression" dxfId="6004" priority="8963">
      <formula>ISEVEN(ROW())</formula>
    </cfRule>
  </conditionalFormatting>
  <conditionalFormatting sqref="C166">
    <cfRule type="expression" dxfId="6003" priority="8964">
      <formula>ISEVEN(ROW())</formula>
    </cfRule>
  </conditionalFormatting>
  <conditionalFormatting sqref="C168">
    <cfRule type="expression" dxfId="6002" priority="8965">
      <formula>ISEVEN(ROW())</formula>
    </cfRule>
  </conditionalFormatting>
  <conditionalFormatting sqref="C170">
    <cfRule type="expression" dxfId="6001" priority="8966">
      <formula>ISEVEN(ROW())</formula>
    </cfRule>
  </conditionalFormatting>
  <conditionalFormatting sqref="C169">
    <cfRule type="expression" dxfId="6000" priority="8967">
      <formula>ISEVEN(ROW())</formula>
    </cfRule>
  </conditionalFormatting>
  <conditionalFormatting sqref="C171">
    <cfRule type="expression" dxfId="5999" priority="8968">
      <formula>ISEVEN(ROW())</formula>
    </cfRule>
  </conditionalFormatting>
  <conditionalFormatting sqref="C172">
    <cfRule type="expression" dxfId="5998" priority="8969">
      <formula>ISEVEN(ROW())</formula>
    </cfRule>
  </conditionalFormatting>
  <conditionalFormatting sqref="C166">
    <cfRule type="expression" dxfId="5997" priority="8970">
      <formula>ISEVEN(ROW())</formula>
    </cfRule>
  </conditionalFormatting>
  <conditionalFormatting sqref="C167">
    <cfRule type="expression" dxfId="5996" priority="8971">
      <formula>ISEVEN(ROW())</formula>
    </cfRule>
  </conditionalFormatting>
  <conditionalFormatting sqref="C169">
    <cfRule type="expression" dxfId="5995" priority="8972">
      <formula>ISEVEN(ROW())</formula>
    </cfRule>
  </conditionalFormatting>
  <conditionalFormatting sqref="C168">
    <cfRule type="expression" dxfId="5994" priority="8973">
      <formula>ISEVEN(ROW())</formula>
    </cfRule>
  </conditionalFormatting>
  <conditionalFormatting sqref="C170">
    <cfRule type="expression" dxfId="5993" priority="8974">
      <formula>ISEVEN(ROW())</formula>
    </cfRule>
  </conditionalFormatting>
  <conditionalFormatting sqref="C172">
    <cfRule type="expression" dxfId="5992" priority="8975">
      <formula>ISEVEN(ROW())</formula>
    </cfRule>
  </conditionalFormatting>
  <conditionalFormatting sqref="C171">
    <cfRule type="expression" dxfId="5991" priority="8976">
      <formula>ISEVEN(ROW())</formula>
    </cfRule>
  </conditionalFormatting>
  <conditionalFormatting sqref="C166">
    <cfRule type="expression" dxfId="5990" priority="8977">
      <formula>ISEVEN(ROW())</formula>
    </cfRule>
  </conditionalFormatting>
  <conditionalFormatting sqref="C168">
    <cfRule type="expression" dxfId="5989" priority="8978">
      <formula>ISEVEN(ROW())</formula>
    </cfRule>
  </conditionalFormatting>
  <conditionalFormatting sqref="C167">
    <cfRule type="expression" dxfId="5988" priority="8979">
      <formula>ISEVEN(ROW())</formula>
    </cfRule>
  </conditionalFormatting>
  <conditionalFormatting sqref="C169">
    <cfRule type="expression" dxfId="5987" priority="8980">
      <formula>ISEVEN(ROW())</formula>
    </cfRule>
  </conditionalFormatting>
  <conditionalFormatting sqref="C171">
    <cfRule type="expression" dxfId="5986" priority="8981">
      <formula>ISEVEN(ROW())</formula>
    </cfRule>
  </conditionalFormatting>
  <conditionalFormatting sqref="C170">
    <cfRule type="expression" dxfId="5985" priority="8982">
      <formula>ISEVEN(ROW())</formula>
    </cfRule>
  </conditionalFormatting>
  <conditionalFormatting sqref="C172">
    <cfRule type="expression" dxfId="5984" priority="8983">
      <formula>ISEVEN(ROW())</formula>
    </cfRule>
  </conditionalFormatting>
  <conditionalFormatting sqref="C167">
    <cfRule type="expression" dxfId="5983" priority="8984">
      <formula>ISEVEN(ROW())</formula>
    </cfRule>
  </conditionalFormatting>
  <conditionalFormatting sqref="C166">
    <cfRule type="expression" dxfId="5982" priority="8985">
      <formula>ISEVEN(ROW())</formula>
    </cfRule>
  </conditionalFormatting>
  <conditionalFormatting sqref="C168">
    <cfRule type="expression" dxfId="5981" priority="8986">
      <formula>ISEVEN(ROW())</formula>
    </cfRule>
  </conditionalFormatting>
  <conditionalFormatting sqref="C170">
    <cfRule type="expression" dxfId="5980" priority="8987">
      <formula>ISEVEN(ROW())</formula>
    </cfRule>
  </conditionalFormatting>
  <conditionalFormatting sqref="C169">
    <cfRule type="expression" dxfId="5979" priority="8988">
      <formula>ISEVEN(ROW())</formula>
    </cfRule>
  </conditionalFormatting>
  <conditionalFormatting sqref="C171">
    <cfRule type="expression" dxfId="5978" priority="8989">
      <formula>ISEVEN(ROW())</formula>
    </cfRule>
  </conditionalFormatting>
  <conditionalFormatting sqref="C172">
    <cfRule type="expression" dxfId="5977" priority="8990">
      <formula>ISEVEN(ROW())</formula>
    </cfRule>
  </conditionalFormatting>
  <conditionalFormatting sqref="C166">
    <cfRule type="expression" dxfId="5976" priority="8991">
      <formula>ISEVEN(ROW())</formula>
    </cfRule>
  </conditionalFormatting>
  <conditionalFormatting sqref="C168">
    <cfRule type="expression" dxfId="5975" priority="8992">
      <formula>ISEVEN(ROW())</formula>
    </cfRule>
  </conditionalFormatting>
  <conditionalFormatting sqref="C167">
    <cfRule type="expression" dxfId="5974" priority="8993">
      <formula>ISEVEN(ROW())</formula>
    </cfRule>
  </conditionalFormatting>
  <conditionalFormatting sqref="C169">
    <cfRule type="expression" dxfId="5973" priority="8994">
      <formula>ISEVEN(ROW())</formula>
    </cfRule>
  </conditionalFormatting>
  <conditionalFormatting sqref="C171">
    <cfRule type="expression" dxfId="5972" priority="8995">
      <formula>ISEVEN(ROW())</formula>
    </cfRule>
  </conditionalFormatting>
  <conditionalFormatting sqref="C170">
    <cfRule type="expression" dxfId="5971" priority="8996">
      <formula>ISEVEN(ROW())</formula>
    </cfRule>
  </conditionalFormatting>
  <conditionalFormatting sqref="C172">
    <cfRule type="expression" dxfId="5970" priority="8997">
      <formula>ISEVEN(ROW())</formula>
    </cfRule>
  </conditionalFormatting>
  <conditionalFormatting sqref="C167">
    <cfRule type="expression" dxfId="5969" priority="8998">
      <formula>ISEVEN(ROW())</formula>
    </cfRule>
  </conditionalFormatting>
  <conditionalFormatting sqref="C166">
    <cfRule type="expression" dxfId="5968" priority="8999">
      <formula>ISEVEN(ROW())</formula>
    </cfRule>
  </conditionalFormatting>
  <conditionalFormatting sqref="C168">
    <cfRule type="expression" dxfId="5967" priority="9000">
      <formula>ISEVEN(ROW())</formula>
    </cfRule>
  </conditionalFormatting>
  <conditionalFormatting sqref="C170">
    <cfRule type="expression" dxfId="5966" priority="9001">
      <formula>ISEVEN(ROW())</formula>
    </cfRule>
  </conditionalFormatting>
  <conditionalFormatting sqref="C169">
    <cfRule type="expression" dxfId="5965" priority="9002">
      <formula>ISEVEN(ROW())</formula>
    </cfRule>
  </conditionalFormatting>
  <conditionalFormatting sqref="C171">
    <cfRule type="expression" dxfId="5964" priority="9003">
      <formula>ISEVEN(ROW())</formula>
    </cfRule>
  </conditionalFormatting>
  <conditionalFormatting sqref="C172">
    <cfRule type="expression" dxfId="5963" priority="9004">
      <formula>ISEVEN(ROW())</formula>
    </cfRule>
  </conditionalFormatting>
  <conditionalFormatting sqref="C166">
    <cfRule type="expression" dxfId="5962" priority="9005">
      <formula>ISEVEN(ROW())</formula>
    </cfRule>
  </conditionalFormatting>
  <conditionalFormatting sqref="C167">
    <cfRule type="expression" dxfId="5961" priority="9006">
      <formula>ISEVEN(ROW())</formula>
    </cfRule>
  </conditionalFormatting>
  <conditionalFormatting sqref="C169">
    <cfRule type="expression" dxfId="5960" priority="9007">
      <formula>ISEVEN(ROW())</formula>
    </cfRule>
  </conditionalFormatting>
  <conditionalFormatting sqref="C168">
    <cfRule type="expression" dxfId="5959" priority="9008">
      <formula>ISEVEN(ROW())</formula>
    </cfRule>
  </conditionalFormatting>
  <conditionalFormatting sqref="C170">
    <cfRule type="expression" dxfId="5958" priority="9009">
      <formula>ISEVEN(ROW())</formula>
    </cfRule>
  </conditionalFormatting>
  <conditionalFormatting sqref="C172">
    <cfRule type="expression" dxfId="5957" priority="9010">
      <formula>ISEVEN(ROW())</formula>
    </cfRule>
  </conditionalFormatting>
  <conditionalFormatting sqref="C171">
    <cfRule type="expression" dxfId="5956" priority="9011">
      <formula>ISEVEN(ROW())</formula>
    </cfRule>
  </conditionalFormatting>
  <conditionalFormatting sqref="C166">
    <cfRule type="expression" dxfId="5955" priority="9012">
      <formula>ISEVEN(ROW())</formula>
    </cfRule>
  </conditionalFormatting>
  <conditionalFormatting sqref="C168">
    <cfRule type="expression" dxfId="5954" priority="9013">
      <formula>ISEVEN(ROW())</formula>
    </cfRule>
  </conditionalFormatting>
  <conditionalFormatting sqref="C167">
    <cfRule type="expression" dxfId="5953" priority="9014">
      <formula>ISEVEN(ROW())</formula>
    </cfRule>
  </conditionalFormatting>
  <conditionalFormatting sqref="C169">
    <cfRule type="expression" dxfId="5952" priority="9015">
      <formula>ISEVEN(ROW())</formula>
    </cfRule>
  </conditionalFormatting>
  <conditionalFormatting sqref="C171">
    <cfRule type="expression" dxfId="5951" priority="9016">
      <formula>ISEVEN(ROW())</formula>
    </cfRule>
  </conditionalFormatting>
  <conditionalFormatting sqref="C170">
    <cfRule type="expression" dxfId="5950" priority="9017">
      <formula>ISEVEN(ROW())</formula>
    </cfRule>
  </conditionalFormatting>
  <conditionalFormatting sqref="C172">
    <cfRule type="expression" dxfId="5949" priority="9018">
      <formula>ISEVEN(ROW())</formula>
    </cfRule>
  </conditionalFormatting>
  <conditionalFormatting sqref="C167">
    <cfRule type="expression" dxfId="5948" priority="9019">
      <formula>ISEVEN(ROW())</formula>
    </cfRule>
  </conditionalFormatting>
  <conditionalFormatting sqref="C166">
    <cfRule type="expression" dxfId="5947" priority="9020">
      <formula>ISEVEN(ROW())</formula>
    </cfRule>
  </conditionalFormatting>
  <conditionalFormatting sqref="C168">
    <cfRule type="expression" dxfId="5946" priority="9021">
      <formula>ISEVEN(ROW())</formula>
    </cfRule>
  </conditionalFormatting>
  <conditionalFormatting sqref="C170">
    <cfRule type="expression" dxfId="5945" priority="9022">
      <formula>ISEVEN(ROW())</formula>
    </cfRule>
  </conditionalFormatting>
  <conditionalFormatting sqref="C169">
    <cfRule type="expression" dxfId="5944" priority="9023">
      <formula>ISEVEN(ROW())</formula>
    </cfRule>
  </conditionalFormatting>
  <conditionalFormatting sqref="C171">
    <cfRule type="expression" dxfId="5943" priority="9024">
      <formula>ISEVEN(ROW())</formula>
    </cfRule>
  </conditionalFormatting>
  <conditionalFormatting sqref="C172">
    <cfRule type="expression" dxfId="5942" priority="9025">
      <formula>ISEVEN(ROW())</formula>
    </cfRule>
  </conditionalFormatting>
  <conditionalFormatting sqref="C166">
    <cfRule type="expression" dxfId="5941" priority="9026">
      <formula>ISEVEN(ROW())</formula>
    </cfRule>
  </conditionalFormatting>
  <conditionalFormatting sqref="C167">
    <cfRule type="expression" dxfId="5940" priority="9027">
      <formula>ISEVEN(ROW())</formula>
    </cfRule>
  </conditionalFormatting>
  <conditionalFormatting sqref="C169">
    <cfRule type="expression" dxfId="5939" priority="9028">
      <formula>ISEVEN(ROW())</formula>
    </cfRule>
  </conditionalFormatting>
  <conditionalFormatting sqref="C168">
    <cfRule type="expression" dxfId="5938" priority="9029">
      <formula>ISEVEN(ROW())</formula>
    </cfRule>
  </conditionalFormatting>
  <conditionalFormatting sqref="C170">
    <cfRule type="expression" dxfId="5937" priority="9030">
      <formula>ISEVEN(ROW())</formula>
    </cfRule>
  </conditionalFormatting>
  <conditionalFormatting sqref="C172">
    <cfRule type="expression" dxfId="5936" priority="9031">
      <formula>ISEVEN(ROW())</formula>
    </cfRule>
  </conditionalFormatting>
  <conditionalFormatting sqref="C171">
    <cfRule type="expression" dxfId="5935" priority="9032">
      <formula>ISEVEN(ROW())</formula>
    </cfRule>
  </conditionalFormatting>
  <conditionalFormatting sqref="C166">
    <cfRule type="expression" dxfId="5934" priority="9033">
      <formula>ISEVEN(ROW())</formula>
    </cfRule>
  </conditionalFormatting>
  <conditionalFormatting sqref="C168">
    <cfRule type="expression" dxfId="5933" priority="9034">
      <formula>ISEVEN(ROW())</formula>
    </cfRule>
  </conditionalFormatting>
  <conditionalFormatting sqref="C167">
    <cfRule type="expression" dxfId="5932" priority="9035">
      <formula>ISEVEN(ROW())</formula>
    </cfRule>
  </conditionalFormatting>
  <conditionalFormatting sqref="C169">
    <cfRule type="expression" dxfId="5931" priority="9036">
      <formula>ISEVEN(ROW())</formula>
    </cfRule>
  </conditionalFormatting>
  <conditionalFormatting sqref="C171">
    <cfRule type="expression" dxfId="5930" priority="9037">
      <formula>ISEVEN(ROW())</formula>
    </cfRule>
  </conditionalFormatting>
  <conditionalFormatting sqref="C170">
    <cfRule type="expression" dxfId="5929" priority="9038">
      <formula>ISEVEN(ROW())</formula>
    </cfRule>
  </conditionalFormatting>
  <conditionalFormatting sqref="C172">
    <cfRule type="expression" dxfId="5928" priority="9039">
      <formula>ISEVEN(ROW())</formula>
    </cfRule>
  </conditionalFormatting>
  <conditionalFormatting sqref="C167">
    <cfRule type="expression" dxfId="5927" priority="9040">
      <formula>ISEVEN(ROW())</formula>
    </cfRule>
  </conditionalFormatting>
  <conditionalFormatting sqref="C166">
    <cfRule type="expression" dxfId="5926" priority="9041">
      <formula>ISEVEN(ROW())</formula>
    </cfRule>
  </conditionalFormatting>
  <conditionalFormatting sqref="C168">
    <cfRule type="expression" dxfId="5925" priority="9042">
      <formula>ISEVEN(ROW())</formula>
    </cfRule>
  </conditionalFormatting>
  <conditionalFormatting sqref="C170">
    <cfRule type="expression" dxfId="5924" priority="9043">
      <formula>ISEVEN(ROW())</formula>
    </cfRule>
  </conditionalFormatting>
  <conditionalFormatting sqref="C169">
    <cfRule type="expression" dxfId="5923" priority="9044">
      <formula>ISEVEN(ROW())</formula>
    </cfRule>
  </conditionalFormatting>
  <conditionalFormatting sqref="C171">
    <cfRule type="expression" dxfId="5922" priority="9045">
      <formula>ISEVEN(ROW())</formula>
    </cfRule>
  </conditionalFormatting>
  <conditionalFormatting sqref="C172">
    <cfRule type="expression" dxfId="5921" priority="9046">
      <formula>ISEVEN(ROW())</formula>
    </cfRule>
  </conditionalFormatting>
  <conditionalFormatting sqref="C162">
    <cfRule type="expression" dxfId="5920" priority="9047">
      <formula>ISEVEN(ROW())</formula>
    </cfRule>
  </conditionalFormatting>
  <conditionalFormatting sqref="C161">
    <cfRule type="expression" dxfId="5919" priority="9048">
      <formula>ISEVEN(ROW())</formula>
    </cfRule>
  </conditionalFormatting>
  <conditionalFormatting sqref="C163">
    <cfRule type="expression" dxfId="5918" priority="9049">
      <formula>ISEVEN(ROW())</formula>
    </cfRule>
  </conditionalFormatting>
  <conditionalFormatting sqref="C164">
    <cfRule type="expression" dxfId="5917" priority="9050">
      <formula>ISEVEN(ROW())</formula>
    </cfRule>
  </conditionalFormatting>
  <conditionalFormatting sqref="C164">
    <cfRule type="expression" dxfId="5916" priority="9051">
      <formula>ISEVEN(ROW())</formula>
    </cfRule>
  </conditionalFormatting>
  <conditionalFormatting sqref="C166">
    <cfRule type="expression" dxfId="5915" priority="9052">
      <formula>ISEVEN(ROW())</formula>
    </cfRule>
  </conditionalFormatting>
  <conditionalFormatting sqref="C165">
    <cfRule type="expression" dxfId="5914" priority="9053">
      <formula>ISEVEN(ROW())</formula>
    </cfRule>
  </conditionalFormatting>
  <conditionalFormatting sqref="C167">
    <cfRule type="expression" dxfId="5913" priority="9054">
      <formula>ISEVEN(ROW())</formula>
    </cfRule>
  </conditionalFormatting>
  <conditionalFormatting sqref="C169">
    <cfRule type="expression" dxfId="5912" priority="9055">
      <formula>ISEVEN(ROW())</formula>
    </cfRule>
  </conditionalFormatting>
  <conditionalFormatting sqref="C168">
    <cfRule type="expression" dxfId="5911" priority="9056">
      <formula>ISEVEN(ROW())</formula>
    </cfRule>
  </conditionalFormatting>
  <conditionalFormatting sqref="C170">
    <cfRule type="expression" dxfId="5910" priority="9057">
      <formula>ISEVEN(ROW())</formula>
    </cfRule>
  </conditionalFormatting>
  <conditionalFormatting sqref="C172">
    <cfRule type="expression" dxfId="5909" priority="9058">
      <formula>ISEVEN(ROW())</formula>
    </cfRule>
  </conditionalFormatting>
  <conditionalFormatting sqref="C171">
    <cfRule type="expression" dxfId="5908" priority="9059">
      <formula>ISEVEN(ROW())</formula>
    </cfRule>
  </conditionalFormatting>
  <conditionalFormatting sqref="C165">
    <cfRule type="expression" dxfId="5907" priority="9060">
      <formula>ISEVEN(ROW())</formula>
    </cfRule>
  </conditionalFormatting>
  <conditionalFormatting sqref="C164">
    <cfRule type="expression" dxfId="5906" priority="9061">
      <formula>ISEVEN(ROW())</formula>
    </cfRule>
  </conditionalFormatting>
  <conditionalFormatting sqref="C166">
    <cfRule type="expression" dxfId="5905" priority="9062">
      <formula>ISEVEN(ROW())</formula>
    </cfRule>
  </conditionalFormatting>
  <conditionalFormatting sqref="C168">
    <cfRule type="expression" dxfId="5904" priority="9063">
      <formula>ISEVEN(ROW())</formula>
    </cfRule>
  </conditionalFormatting>
  <conditionalFormatting sqref="C167">
    <cfRule type="expression" dxfId="5903" priority="9064">
      <formula>ISEVEN(ROW())</formula>
    </cfRule>
  </conditionalFormatting>
  <conditionalFormatting sqref="C169">
    <cfRule type="expression" dxfId="5902" priority="9065">
      <formula>ISEVEN(ROW())</formula>
    </cfRule>
  </conditionalFormatting>
  <conditionalFormatting sqref="C171">
    <cfRule type="expression" dxfId="5901" priority="9066">
      <formula>ISEVEN(ROW())</formula>
    </cfRule>
  </conditionalFormatting>
  <conditionalFormatting sqref="C170">
    <cfRule type="expression" dxfId="5900" priority="9067">
      <formula>ISEVEN(ROW())</formula>
    </cfRule>
  </conditionalFormatting>
  <conditionalFormatting sqref="C172">
    <cfRule type="expression" dxfId="5899" priority="9068">
      <formula>ISEVEN(ROW())</formula>
    </cfRule>
  </conditionalFormatting>
  <conditionalFormatting sqref="C170">
    <cfRule type="expression" dxfId="5898" priority="9069">
      <formula>ISEVEN(ROW())</formula>
    </cfRule>
  </conditionalFormatting>
  <conditionalFormatting sqref="C172">
    <cfRule type="expression" dxfId="5897" priority="9070">
      <formula>ISEVEN(ROW())</formula>
    </cfRule>
  </conditionalFormatting>
  <conditionalFormatting sqref="C171">
    <cfRule type="expression" dxfId="5896" priority="9071">
      <formula>ISEVEN(ROW())</formula>
    </cfRule>
  </conditionalFormatting>
  <conditionalFormatting sqref="C171">
    <cfRule type="expression" dxfId="5895" priority="9072">
      <formula>ISEVEN(ROW())</formula>
    </cfRule>
  </conditionalFormatting>
  <conditionalFormatting sqref="C170">
    <cfRule type="expression" dxfId="5894" priority="9073">
      <formula>ISEVEN(ROW())</formula>
    </cfRule>
  </conditionalFormatting>
  <conditionalFormatting sqref="C172">
    <cfRule type="expression" dxfId="5893" priority="9074">
      <formula>ISEVEN(ROW())</formula>
    </cfRule>
  </conditionalFormatting>
  <conditionalFormatting sqref="C161">
    <cfRule type="expression" dxfId="5892" priority="9075">
      <formula>ISEVEN(ROW())</formula>
    </cfRule>
  </conditionalFormatting>
  <conditionalFormatting sqref="C161">
    <cfRule type="expression" dxfId="5891" priority="9076">
      <formula>ISEVEN(ROW())</formula>
    </cfRule>
  </conditionalFormatting>
  <conditionalFormatting sqref="C163">
    <cfRule type="expression" dxfId="5890" priority="9077">
      <formula>ISEVEN(ROW())</formula>
    </cfRule>
  </conditionalFormatting>
  <conditionalFormatting sqref="C162">
    <cfRule type="expression" dxfId="5889" priority="9078">
      <formula>ISEVEN(ROW())</formula>
    </cfRule>
  </conditionalFormatting>
  <conditionalFormatting sqref="C164">
    <cfRule type="expression" dxfId="5888" priority="9079">
      <formula>ISEVEN(ROW())</formula>
    </cfRule>
  </conditionalFormatting>
  <conditionalFormatting sqref="C165">
    <cfRule type="expression" dxfId="5887" priority="9080">
      <formula>ISEVEN(ROW())</formula>
    </cfRule>
  </conditionalFormatting>
  <conditionalFormatting sqref="C165">
    <cfRule type="expression" dxfId="5886" priority="9081">
      <formula>ISEVEN(ROW())</formula>
    </cfRule>
  </conditionalFormatting>
  <conditionalFormatting sqref="C167">
    <cfRule type="expression" dxfId="5885" priority="9082">
      <formula>ISEVEN(ROW())</formula>
    </cfRule>
  </conditionalFormatting>
  <conditionalFormatting sqref="C166">
    <cfRule type="expression" dxfId="5884" priority="9083">
      <formula>ISEVEN(ROW())</formula>
    </cfRule>
  </conditionalFormatting>
  <conditionalFormatting sqref="C168">
    <cfRule type="expression" dxfId="5883" priority="9084">
      <formula>ISEVEN(ROW())</formula>
    </cfRule>
  </conditionalFormatting>
  <conditionalFormatting sqref="C170">
    <cfRule type="expression" dxfId="5882" priority="9085">
      <formula>ISEVEN(ROW())</formula>
    </cfRule>
  </conditionalFormatting>
  <conditionalFormatting sqref="C169">
    <cfRule type="expression" dxfId="5881" priority="9086">
      <formula>ISEVEN(ROW())</formula>
    </cfRule>
  </conditionalFormatting>
  <conditionalFormatting sqref="C171">
    <cfRule type="expression" dxfId="5880" priority="9087">
      <formula>ISEVEN(ROW())</formula>
    </cfRule>
  </conditionalFormatting>
  <conditionalFormatting sqref="C172">
    <cfRule type="expression" dxfId="5879" priority="9088">
      <formula>ISEVEN(ROW())</formula>
    </cfRule>
  </conditionalFormatting>
  <conditionalFormatting sqref="C166">
    <cfRule type="expression" dxfId="5878" priority="9089">
      <formula>ISEVEN(ROW())</formula>
    </cfRule>
  </conditionalFormatting>
  <conditionalFormatting sqref="C165">
    <cfRule type="expression" dxfId="5877" priority="9090">
      <formula>ISEVEN(ROW())</formula>
    </cfRule>
  </conditionalFormatting>
  <conditionalFormatting sqref="C167">
    <cfRule type="expression" dxfId="5876" priority="9091">
      <formula>ISEVEN(ROW())</formula>
    </cfRule>
  </conditionalFormatting>
  <conditionalFormatting sqref="C169">
    <cfRule type="expression" dxfId="5875" priority="9092">
      <formula>ISEVEN(ROW())</formula>
    </cfRule>
  </conditionalFormatting>
  <conditionalFormatting sqref="C168">
    <cfRule type="expression" dxfId="5874" priority="9093">
      <formula>ISEVEN(ROW())</formula>
    </cfRule>
  </conditionalFormatting>
  <conditionalFormatting sqref="C170">
    <cfRule type="expression" dxfId="5873" priority="9094">
      <formula>ISEVEN(ROW())</formula>
    </cfRule>
  </conditionalFormatting>
  <conditionalFormatting sqref="C172">
    <cfRule type="expression" dxfId="5872" priority="9095">
      <formula>ISEVEN(ROW())</formula>
    </cfRule>
  </conditionalFormatting>
  <conditionalFormatting sqref="C171">
    <cfRule type="expression" dxfId="5871" priority="9096">
      <formula>ISEVEN(ROW())</formula>
    </cfRule>
  </conditionalFormatting>
  <conditionalFormatting sqref="C171">
    <cfRule type="expression" dxfId="5870" priority="9097">
      <formula>ISEVEN(ROW())</formula>
    </cfRule>
  </conditionalFormatting>
  <conditionalFormatting sqref="C172">
    <cfRule type="expression" dxfId="5869" priority="9098">
      <formula>ISEVEN(ROW())</formula>
    </cfRule>
  </conditionalFormatting>
  <conditionalFormatting sqref="C172">
    <cfRule type="expression" dxfId="5868" priority="9099">
      <formula>ISEVEN(ROW())</formula>
    </cfRule>
  </conditionalFormatting>
  <conditionalFormatting sqref="C171">
    <cfRule type="expression" dxfId="5867" priority="9100">
      <formula>ISEVEN(ROW())</formula>
    </cfRule>
  </conditionalFormatting>
  <conditionalFormatting sqref="C161">
    <cfRule type="expression" dxfId="5866" priority="9101">
      <formula>ISEVEN(ROW())</formula>
    </cfRule>
  </conditionalFormatting>
  <conditionalFormatting sqref="C162">
    <cfRule type="expression" dxfId="5865" priority="9102">
      <formula>ISEVEN(ROW())</formula>
    </cfRule>
  </conditionalFormatting>
  <conditionalFormatting sqref="C163">
    <cfRule type="expression" dxfId="5864" priority="9103">
      <formula>ISEVEN(ROW())</formula>
    </cfRule>
  </conditionalFormatting>
  <conditionalFormatting sqref="C163">
    <cfRule type="expression" dxfId="5863" priority="9104">
      <formula>ISEVEN(ROW())</formula>
    </cfRule>
  </conditionalFormatting>
  <conditionalFormatting sqref="C165">
    <cfRule type="expression" dxfId="5862" priority="9105">
      <formula>ISEVEN(ROW())</formula>
    </cfRule>
  </conditionalFormatting>
  <conditionalFormatting sqref="C164">
    <cfRule type="expression" dxfId="5861" priority="9106">
      <formula>ISEVEN(ROW())</formula>
    </cfRule>
  </conditionalFormatting>
  <conditionalFormatting sqref="C166">
    <cfRule type="expression" dxfId="5860" priority="9107">
      <formula>ISEVEN(ROW())</formula>
    </cfRule>
  </conditionalFormatting>
  <conditionalFormatting sqref="C168">
    <cfRule type="expression" dxfId="5859" priority="9108">
      <formula>ISEVEN(ROW())</formula>
    </cfRule>
  </conditionalFormatting>
  <conditionalFormatting sqref="C167">
    <cfRule type="expression" dxfId="5858" priority="9109">
      <formula>ISEVEN(ROW())</formula>
    </cfRule>
  </conditionalFormatting>
  <conditionalFormatting sqref="C169">
    <cfRule type="expression" dxfId="5857" priority="9110">
      <formula>ISEVEN(ROW())</formula>
    </cfRule>
  </conditionalFormatting>
  <conditionalFormatting sqref="C171">
    <cfRule type="expression" dxfId="5856" priority="9111">
      <formula>ISEVEN(ROW())</formula>
    </cfRule>
  </conditionalFormatting>
  <conditionalFormatting sqref="C170">
    <cfRule type="expression" dxfId="5855" priority="9112">
      <formula>ISEVEN(ROW())</formula>
    </cfRule>
  </conditionalFormatting>
  <conditionalFormatting sqref="C172">
    <cfRule type="expression" dxfId="5854" priority="9113">
      <formula>ISEVEN(ROW())</formula>
    </cfRule>
  </conditionalFormatting>
  <conditionalFormatting sqref="C164">
    <cfRule type="expression" dxfId="5853" priority="9114">
      <formula>ISEVEN(ROW())</formula>
    </cfRule>
  </conditionalFormatting>
  <conditionalFormatting sqref="C163">
    <cfRule type="expression" dxfId="5852" priority="9115">
      <formula>ISEVEN(ROW())</formula>
    </cfRule>
  </conditionalFormatting>
  <conditionalFormatting sqref="C165">
    <cfRule type="expression" dxfId="5851" priority="9116">
      <formula>ISEVEN(ROW())</formula>
    </cfRule>
  </conditionalFormatting>
  <conditionalFormatting sqref="C167">
    <cfRule type="expression" dxfId="5850" priority="9117">
      <formula>ISEVEN(ROW())</formula>
    </cfRule>
  </conditionalFormatting>
  <conditionalFormatting sqref="C166">
    <cfRule type="expression" dxfId="5849" priority="9118">
      <formula>ISEVEN(ROW())</formula>
    </cfRule>
  </conditionalFormatting>
  <conditionalFormatting sqref="C168">
    <cfRule type="expression" dxfId="5848" priority="9119">
      <formula>ISEVEN(ROW())</formula>
    </cfRule>
  </conditionalFormatting>
  <conditionalFormatting sqref="C170">
    <cfRule type="expression" dxfId="5847" priority="9120">
      <formula>ISEVEN(ROW())</formula>
    </cfRule>
  </conditionalFormatting>
  <conditionalFormatting sqref="C169">
    <cfRule type="expression" dxfId="5846" priority="9121">
      <formula>ISEVEN(ROW())</formula>
    </cfRule>
  </conditionalFormatting>
  <conditionalFormatting sqref="C171">
    <cfRule type="expression" dxfId="5845" priority="9122">
      <formula>ISEVEN(ROW())</formula>
    </cfRule>
  </conditionalFormatting>
  <conditionalFormatting sqref="C172">
    <cfRule type="expression" dxfId="5844" priority="9123">
      <formula>ISEVEN(ROW())</formula>
    </cfRule>
  </conditionalFormatting>
  <conditionalFormatting sqref="C169">
    <cfRule type="expression" dxfId="5843" priority="9124">
      <formula>ISEVEN(ROW())</formula>
    </cfRule>
  </conditionalFormatting>
  <conditionalFormatting sqref="C171">
    <cfRule type="expression" dxfId="5842" priority="9125">
      <formula>ISEVEN(ROW())</formula>
    </cfRule>
  </conditionalFormatting>
  <conditionalFormatting sqref="C170">
    <cfRule type="expression" dxfId="5841" priority="9126">
      <formula>ISEVEN(ROW())</formula>
    </cfRule>
  </conditionalFormatting>
  <conditionalFormatting sqref="C172">
    <cfRule type="expression" dxfId="5840" priority="9127">
      <formula>ISEVEN(ROW())</formula>
    </cfRule>
  </conditionalFormatting>
  <conditionalFormatting sqref="C170">
    <cfRule type="expression" dxfId="5839" priority="9128">
      <formula>ISEVEN(ROW())</formula>
    </cfRule>
  </conditionalFormatting>
  <conditionalFormatting sqref="C169">
    <cfRule type="expression" dxfId="5838" priority="9129">
      <formula>ISEVEN(ROW())</formula>
    </cfRule>
  </conditionalFormatting>
  <conditionalFormatting sqref="C171">
    <cfRule type="expression" dxfId="5837" priority="9130">
      <formula>ISEVEN(ROW())</formula>
    </cfRule>
  </conditionalFormatting>
  <conditionalFormatting sqref="C172">
    <cfRule type="expression" dxfId="5836" priority="9131">
      <formula>ISEVEN(ROW())</formula>
    </cfRule>
  </conditionalFormatting>
  <conditionalFormatting sqref="C162">
    <cfRule type="expression" dxfId="5835" priority="9132">
      <formula>ISEVEN(ROW())</formula>
    </cfRule>
  </conditionalFormatting>
  <conditionalFormatting sqref="C161">
    <cfRule type="expression" dxfId="5834" priority="9133">
      <formula>ISEVEN(ROW())</formula>
    </cfRule>
  </conditionalFormatting>
  <conditionalFormatting sqref="C163">
    <cfRule type="expression" dxfId="5833" priority="9134">
      <formula>ISEVEN(ROW())</formula>
    </cfRule>
  </conditionalFormatting>
  <conditionalFormatting sqref="C164">
    <cfRule type="expression" dxfId="5832" priority="9135">
      <formula>ISEVEN(ROW())</formula>
    </cfRule>
  </conditionalFormatting>
  <conditionalFormatting sqref="C164">
    <cfRule type="expression" dxfId="5831" priority="9136">
      <formula>ISEVEN(ROW())</formula>
    </cfRule>
  </conditionalFormatting>
  <conditionalFormatting sqref="C166">
    <cfRule type="expression" dxfId="5830" priority="9137">
      <formula>ISEVEN(ROW())</formula>
    </cfRule>
  </conditionalFormatting>
  <conditionalFormatting sqref="C165">
    <cfRule type="expression" dxfId="5829" priority="9138">
      <formula>ISEVEN(ROW())</formula>
    </cfRule>
  </conditionalFormatting>
  <conditionalFormatting sqref="C167">
    <cfRule type="expression" dxfId="5828" priority="9139">
      <formula>ISEVEN(ROW())</formula>
    </cfRule>
  </conditionalFormatting>
  <conditionalFormatting sqref="C169">
    <cfRule type="expression" dxfId="5827" priority="9140">
      <formula>ISEVEN(ROW())</formula>
    </cfRule>
  </conditionalFormatting>
  <conditionalFormatting sqref="C168">
    <cfRule type="expression" dxfId="5826" priority="9141">
      <formula>ISEVEN(ROW())</formula>
    </cfRule>
  </conditionalFormatting>
  <conditionalFormatting sqref="C170">
    <cfRule type="expression" dxfId="5825" priority="9142">
      <formula>ISEVEN(ROW())</formula>
    </cfRule>
  </conditionalFormatting>
  <conditionalFormatting sqref="C172">
    <cfRule type="expression" dxfId="5824" priority="9143">
      <formula>ISEVEN(ROW())</formula>
    </cfRule>
  </conditionalFormatting>
  <conditionalFormatting sqref="C171">
    <cfRule type="expression" dxfId="5823" priority="9144">
      <formula>ISEVEN(ROW())</formula>
    </cfRule>
  </conditionalFormatting>
  <conditionalFormatting sqref="C165">
    <cfRule type="expression" dxfId="5822" priority="9145">
      <formula>ISEVEN(ROW())</formula>
    </cfRule>
  </conditionalFormatting>
  <conditionalFormatting sqref="C164">
    <cfRule type="expression" dxfId="5821" priority="9146">
      <formula>ISEVEN(ROW())</formula>
    </cfRule>
  </conditionalFormatting>
  <conditionalFormatting sqref="C166">
    <cfRule type="expression" dxfId="5820" priority="9147">
      <formula>ISEVEN(ROW())</formula>
    </cfRule>
  </conditionalFormatting>
  <conditionalFormatting sqref="C168">
    <cfRule type="expression" dxfId="5819" priority="9148">
      <formula>ISEVEN(ROW())</formula>
    </cfRule>
  </conditionalFormatting>
  <conditionalFormatting sqref="C167">
    <cfRule type="expression" dxfId="5818" priority="9149">
      <formula>ISEVEN(ROW())</formula>
    </cfRule>
  </conditionalFormatting>
  <conditionalFormatting sqref="C169">
    <cfRule type="expression" dxfId="5817" priority="9150">
      <formula>ISEVEN(ROW())</formula>
    </cfRule>
  </conditionalFormatting>
  <conditionalFormatting sqref="C171">
    <cfRule type="expression" dxfId="5816" priority="9151">
      <formula>ISEVEN(ROW())</formula>
    </cfRule>
  </conditionalFormatting>
  <conditionalFormatting sqref="C170">
    <cfRule type="expression" dxfId="5815" priority="9152">
      <formula>ISEVEN(ROW())</formula>
    </cfRule>
  </conditionalFormatting>
  <conditionalFormatting sqref="C172">
    <cfRule type="expression" dxfId="5814" priority="9153">
      <formula>ISEVEN(ROW())</formula>
    </cfRule>
  </conditionalFormatting>
  <conditionalFormatting sqref="C170">
    <cfRule type="expression" dxfId="5813" priority="9154">
      <formula>ISEVEN(ROW())</formula>
    </cfRule>
  </conditionalFormatting>
  <conditionalFormatting sqref="C172">
    <cfRule type="expression" dxfId="5812" priority="9155">
      <formula>ISEVEN(ROW())</formula>
    </cfRule>
  </conditionalFormatting>
  <conditionalFormatting sqref="C171">
    <cfRule type="expression" dxfId="5811" priority="9156">
      <formula>ISEVEN(ROW())</formula>
    </cfRule>
  </conditionalFormatting>
  <conditionalFormatting sqref="C171">
    <cfRule type="expression" dxfId="5810" priority="9157">
      <formula>ISEVEN(ROW())</formula>
    </cfRule>
  </conditionalFormatting>
  <conditionalFormatting sqref="C170">
    <cfRule type="expression" dxfId="5809" priority="9158">
      <formula>ISEVEN(ROW())</formula>
    </cfRule>
  </conditionalFormatting>
  <conditionalFormatting sqref="C172">
    <cfRule type="expression" dxfId="5808" priority="9159">
      <formula>ISEVEN(ROW())</formula>
    </cfRule>
  </conditionalFormatting>
  <conditionalFormatting sqref="G173">
    <cfRule type="expression" dxfId="5807" priority="9160">
      <formula>ISEVEN(ROW())</formula>
    </cfRule>
  </conditionalFormatting>
  <conditionalFormatting sqref="B173">
    <cfRule type="expression" dxfId="5806" priority="9161">
      <formula>ISEVEN(ROW())</formula>
    </cfRule>
  </conditionalFormatting>
  <conditionalFormatting sqref="C173">
    <cfRule type="expression" dxfId="5805" priority="9162">
      <formula>ISEVEN(ROW())</formula>
    </cfRule>
  </conditionalFormatting>
  <conditionalFormatting sqref="G173 D173:E173">
    <cfRule type="expression" dxfId="5804" priority="9163">
      <formula>ISEVEN(ROW())</formula>
    </cfRule>
  </conditionalFormatting>
  <conditionalFormatting sqref="F173">
    <cfRule type="expression" dxfId="5803" priority="9164">
      <formula>ISEVEN(ROW())</formula>
    </cfRule>
  </conditionalFormatting>
  <conditionalFormatting sqref="D173:E173">
    <cfRule type="expression" dxfId="5802" priority="9165">
      <formula>ISEVEN(ROW())</formula>
    </cfRule>
  </conditionalFormatting>
  <conditionalFormatting sqref="B173:C173">
    <cfRule type="expression" dxfId="5801" priority="9166">
      <formula>ISEVEN(ROW())</formula>
    </cfRule>
  </conditionalFormatting>
  <conditionalFormatting sqref="C173">
    <cfRule type="expression" dxfId="5800" priority="9167">
      <formula>ISEVEN(ROW())</formula>
    </cfRule>
  </conditionalFormatting>
  <conditionalFormatting sqref="D173:E173">
    <cfRule type="expression" dxfId="5799" priority="9168">
      <formula>ISEVEN(ROW())</formula>
    </cfRule>
  </conditionalFormatting>
  <conditionalFormatting sqref="C173">
    <cfRule type="expression" dxfId="5798" priority="9169">
      <formula>ISEVEN(ROW())</formula>
    </cfRule>
  </conditionalFormatting>
  <conditionalFormatting sqref="F173">
    <cfRule type="expression" dxfId="5797" priority="9170">
      <formula>ISEVEN(ROW())</formula>
    </cfRule>
  </conditionalFormatting>
  <conditionalFormatting sqref="B173:E173">
    <cfRule type="expression" dxfId="5796" priority="9171">
      <formula>ISEVEN(ROW())</formula>
    </cfRule>
  </conditionalFormatting>
  <conditionalFormatting sqref="G173">
    <cfRule type="expression" dxfId="5795" priority="9172">
      <formula>ISEVEN(ROW())</formula>
    </cfRule>
  </conditionalFormatting>
  <conditionalFormatting sqref="G173">
    <cfRule type="expression" dxfId="5794" priority="9173">
      <formula>ISEVEN(ROW())</formula>
    </cfRule>
  </conditionalFormatting>
  <conditionalFormatting sqref="B173 D173:F173">
    <cfRule type="expression" dxfId="5793" priority="9174">
      <formula>ISEVEN(ROW())</formula>
    </cfRule>
  </conditionalFormatting>
  <conditionalFormatting sqref="G173">
    <cfRule type="expression" dxfId="5792" priority="9175">
      <formula>ISEVEN(ROW())</formula>
    </cfRule>
  </conditionalFormatting>
  <conditionalFormatting sqref="C173">
    <cfRule type="expression" dxfId="5791" priority="9176">
      <formula>ISEVEN(ROW())</formula>
    </cfRule>
  </conditionalFormatting>
  <conditionalFormatting sqref="F173">
    <cfRule type="expression" dxfId="5790" priority="9177">
      <formula>ISEVEN(ROW())</formula>
    </cfRule>
  </conditionalFormatting>
  <conditionalFormatting sqref="B173:E173">
    <cfRule type="expression" dxfId="5789" priority="9178">
      <formula>ISEVEN(ROW())</formula>
    </cfRule>
  </conditionalFormatting>
  <conditionalFormatting sqref="G173">
    <cfRule type="expression" dxfId="5788" priority="9179">
      <formula>ISEVEN(ROW())</formula>
    </cfRule>
  </conditionalFormatting>
  <conditionalFormatting sqref="G173">
    <cfRule type="expression" dxfId="5787" priority="9180">
      <formula>ISEVEN(ROW())</formula>
    </cfRule>
  </conditionalFormatting>
  <conditionalFormatting sqref="B173 D173:F173">
    <cfRule type="expression" dxfId="5786" priority="9181">
      <formula>ISEVEN(ROW())</formula>
    </cfRule>
  </conditionalFormatting>
  <conditionalFormatting sqref="G173">
    <cfRule type="expression" dxfId="5785" priority="9182">
      <formula>ISEVEN(ROW())</formula>
    </cfRule>
  </conditionalFormatting>
  <conditionalFormatting sqref="C173">
    <cfRule type="expression" dxfId="5784" priority="9183">
      <formula>ISEVEN(ROW())</formula>
    </cfRule>
  </conditionalFormatting>
  <conditionalFormatting sqref="F173">
    <cfRule type="expression" dxfId="5783" priority="9184">
      <formula>ISEVEN(ROW())</formula>
    </cfRule>
  </conditionalFormatting>
  <conditionalFormatting sqref="D173:E173 G173">
    <cfRule type="expression" dxfId="5782" priority="9185">
      <formula>ISEVEN(ROW())</formula>
    </cfRule>
  </conditionalFormatting>
  <conditionalFormatting sqref="B173:C173">
    <cfRule type="expression" dxfId="5781" priority="9186">
      <formula>ISEVEN(ROW())</formula>
    </cfRule>
  </conditionalFormatting>
  <conditionalFormatting sqref="B173:G173">
    <cfRule type="expression" dxfId="5780" priority="9187">
      <formula>ISEVEN(ROW())</formula>
    </cfRule>
  </conditionalFormatting>
  <conditionalFormatting sqref="F173">
    <cfRule type="expression" dxfId="5779" priority="9188">
      <formula>ISEVEN(ROW())</formula>
    </cfRule>
  </conditionalFormatting>
  <conditionalFormatting sqref="B173:E173">
    <cfRule type="expression" dxfId="5778" priority="9189">
      <formula>ISEVEN(ROW())</formula>
    </cfRule>
  </conditionalFormatting>
  <conditionalFormatting sqref="G173">
    <cfRule type="expression" dxfId="5777" priority="9190">
      <formula>ISEVEN(ROW())</formula>
    </cfRule>
  </conditionalFormatting>
  <conditionalFormatting sqref="G173">
    <cfRule type="expression" dxfId="5776" priority="9191">
      <formula>ISEVEN(ROW())</formula>
    </cfRule>
  </conditionalFormatting>
  <conditionalFormatting sqref="B173:G173">
    <cfRule type="expression" dxfId="5775" priority="9192">
      <formula>ISEVEN(ROW())</formula>
    </cfRule>
  </conditionalFormatting>
  <conditionalFormatting sqref="F173">
    <cfRule type="expression" dxfId="5774" priority="9193">
      <formula>ISEVEN(ROW())</formula>
    </cfRule>
  </conditionalFormatting>
  <conditionalFormatting sqref="B173:E173">
    <cfRule type="expression" dxfId="5773" priority="9194">
      <formula>ISEVEN(ROW())</formula>
    </cfRule>
  </conditionalFormatting>
  <conditionalFormatting sqref="G173">
    <cfRule type="expression" dxfId="5772" priority="9195">
      <formula>ISEVEN(ROW())</formula>
    </cfRule>
  </conditionalFormatting>
  <conditionalFormatting sqref="G173">
    <cfRule type="expression" dxfId="5771" priority="9196">
      <formula>ISEVEN(ROW())</formula>
    </cfRule>
  </conditionalFormatting>
  <conditionalFormatting sqref="F173">
    <cfRule type="expression" dxfId="5770" priority="9197">
      <formula>ISEVEN(ROW())</formula>
    </cfRule>
  </conditionalFormatting>
  <conditionalFormatting sqref="B173:E173">
    <cfRule type="expression" dxfId="5769" priority="9198">
      <formula>ISEVEN(ROW())</formula>
    </cfRule>
  </conditionalFormatting>
  <conditionalFormatting sqref="G173">
    <cfRule type="expression" dxfId="5768" priority="9199">
      <formula>ISEVEN(ROW())</formula>
    </cfRule>
  </conditionalFormatting>
  <conditionalFormatting sqref="G173">
    <cfRule type="expression" dxfId="5767" priority="9200">
      <formula>ISEVEN(ROW())</formula>
    </cfRule>
  </conditionalFormatting>
  <conditionalFormatting sqref="B173 D173:F173">
    <cfRule type="expression" dxfId="5766" priority="9201">
      <formula>ISEVEN(ROW())</formula>
    </cfRule>
  </conditionalFormatting>
  <conditionalFormatting sqref="G173">
    <cfRule type="expression" dxfId="5765" priority="9202">
      <formula>ISEVEN(ROW())</formula>
    </cfRule>
  </conditionalFormatting>
  <conditionalFormatting sqref="C173">
    <cfRule type="expression" dxfId="5764" priority="9203">
      <formula>ISEVEN(ROW())</formula>
    </cfRule>
  </conditionalFormatting>
  <conditionalFormatting sqref="F173">
    <cfRule type="expression" dxfId="5763" priority="9204">
      <formula>ISEVEN(ROW())</formula>
    </cfRule>
  </conditionalFormatting>
  <conditionalFormatting sqref="B173:E173">
    <cfRule type="expression" dxfId="5762" priority="9205">
      <formula>ISEVEN(ROW())</formula>
    </cfRule>
  </conditionalFormatting>
  <conditionalFormatting sqref="G173">
    <cfRule type="expression" dxfId="5761" priority="9206">
      <formula>ISEVEN(ROW())</formula>
    </cfRule>
  </conditionalFormatting>
  <conditionalFormatting sqref="G173">
    <cfRule type="expression" dxfId="5760" priority="9207">
      <formula>ISEVEN(ROW())</formula>
    </cfRule>
  </conditionalFormatting>
  <conditionalFormatting sqref="B173 D173:F173">
    <cfRule type="expression" dxfId="5759" priority="9208">
      <formula>ISEVEN(ROW())</formula>
    </cfRule>
  </conditionalFormatting>
  <conditionalFormatting sqref="G173">
    <cfRule type="expression" dxfId="5758" priority="9209">
      <formula>ISEVEN(ROW())</formula>
    </cfRule>
  </conditionalFormatting>
  <conditionalFormatting sqref="C173">
    <cfRule type="expression" dxfId="5757" priority="9210">
      <formula>ISEVEN(ROW())</formula>
    </cfRule>
  </conditionalFormatting>
  <conditionalFormatting sqref="F173">
    <cfRule type="expression" dxfId="5756" priority="9211">
      <formula>ISEVEN(ROW())</formula>
    </cfRule>
  </conditionalFormatting>
  <conditionalFormatting sqref="B173:C173">
    <cfRule type="expression" dxfId="5755" priority="9212">
      <formula>ISEVEN(ROW())</formula>
    </cfRule>
  </conditionalFormatting>
  <conditionalFormatting sqref="F173">
    <cfRule type="expression" dxfId="5754" priority="9213">
      <formula>ISEVEN(ROW())</formula>
    </cfRule>
  </conditionalFormatting>
  <conditionalFormatting sqref="B173:E173">
    <cfRule type="expression" dxfId="5753" priority="9214">
      <formula>ISEVEN(ROW())</formula>
    </cfRule>
  </conditionalFormatting>
  <conditionalFormatting sqref="G173">
    <cfRule type="expression" dxfId="5752" priority="9215">
      <formula>ISEVEN(ROW())</formula>
    </cfRule>
  </conditionalFormatting>
  <conditionalFormatting sqref="G173">
    <cfRule type="expression" dxfId="5751" priority="9216">
      <formula>ISEVEN(ROW())</formula>
    </cfRule>
  </conditionalFormatting>
  <conditionalFormatting sqref="B173 D173:F173">
    <cfRule type="expression" dxfId="5750" priority="9217">
      <formula>ISEVEN(ROW())</formula>
    </cfRule>
  </conditionalFormatting>
  <conditionalFormatting sqref="G173">
    <cfRule type="expression" dxfId="5749" priority="9218">
      <formula>ISEVEN(ROW())</formula>
    </cfRule>
  </conditionalFormatting>
  <conditionalFormatting sqref="C173">
    <cfRule type="expression" dxfId="5748" priority="9219">
      <formula>ISEVEN(ROW())</formula>
    </cfRule>
  </conditionalFormatting>
  <conditionalFormatting sqref="F173">
    <cfRule type="expression" dxfId="5747" priority="9220">
      <formula>ISEVEN(ROW())</formula>
    </cfRule>
  </conditionalFormatting>
  <conditionalFormatting sqref="B173:E173">
    <cfRule type="expression" dxfId="5746" priority="9221">
      <formula>ISEVEN(ROW())</formula>
    </cfRule>
  </conditionalFormatting>
  <conditionalFormatting sqref="G173">
    <cfRule type="expression" dxfId="5745" priority="9222">
      <formula>ISEVEN(ROW())</formula>
    </cfRule>
  </conditionalFormatting>
  <conditionalFormatting sqref="G173">
    <cfRule type="expression" dxfId="5744" priority="9223">
      <formula>ISEVEN(ROW())</formula>
    </cfRule>
  </conditionalFormatting>
  <conditionalFormatting sqref="B173 D173:F173">
    <cfRule type="expression" dxfId="5743" priority="9224">
      <formula>ISEVEN(ROW())</formula>
    </cfRule>
  </conditionalFormatting>
  <conditionalFormatting sqref="G173">
    <cfRule type="expression" dxfId="5742" priority="9225">
      <formula>ISEVEN(ROW())</formula>
    </cfRule>
  </conditionalFormatting>
  <conditionalFormatting sqref="C173">
    <cfRule type="expression" dxfId="5741" priority="9226">
      <formula>ISEVEN(ROW())</formula>
    </cfRule>
  </conditionalFormatting>
  <conditionalFormatting sqref="G173">
    <cfRule type="expression" dxfId="5740" priority="9227">
      <formula>ISEVEN(ROW())</formula>
    </cfRule>
  </conditionalFormatting>
  <conditionalFormatting sqref="D173:E173">
    <cfRule type="expression" dxfId="5739" priority="9228">
      <formula>ISEVEN(ROW())</formula>
    </cfRule>
  </conditionalFormatting>
  <conditionalFormatting sqref="D173:E173">
    <cfRule type="expression" dxfId="5738" priority="9229">
      <formula>ISEVEN(ROW())</formula>
    </cfRule>
  </conditionalFormatting>
  <conditionalFormatting sqref="B173">
    <cfRule type="expression" dxfId="5737" priority="9230">
      <formula>ISEVEN(ROW())</formula>
    </cfRule>
  </conditionalFormatting>
  <conditionalFormatting sqref="C173">
    <cfRule type="expression" dxfId="5736" priority="9231">
      <formula>ISEVEN(ROW())</formula>
    </cfRule>
  </conditionalFormatting>
  <conditionalFormatting sqref="D173:E173">
    <cfRule type="expression" dxfId="5735" priority="9232">
      <formula>ISEVEN(ROW())</formula>
    </cfRule>
  </conditionalFormatting>
  <conditionalFormatting sqref="B173">
    <cfRule type="expression" dxfId="5734" priority="9233">
      <formula>ISEVEN(ROW())</formula>
    </cfRule>
  </conditionalFormatting>
  <conditionalFormatting sqref="C173">
    <cfRule type="expression" dxfId="5733" priority="9234">
      <formula>ISEVEN(ROW())</formula>
    </cfRule>
  </conditionalFormatting>
  <conditionalFormatting sqref="D173:E173">
    <cfRule type="expression" dxfId="5732" priority="9235">
      <formula>ISEVEN(ROW())</formula>
    </cfRule>
  </conditionalFormatting>
  <conditionalFormatting sqref="G174:G175">
    <cfRule type="expression" dxfId="5731" priority="9236">
      <formula>ISEVEN(ROW())</formula>
    </cfRule>
  </conditionalFormatting>
  <conditionalFormatting sqref="D174:E174">
    <cfRule type="expression" dxfId="5730" priority="9237">
      <formula>ISEVEN(ROW())</formula>
    </cfRule>
  </conditionalFormatting>
  <conditionalFormatting sqref="D174:E175">
    <cfRule type="expression" dxfId="5729" priority="9238">
      <formula>ISEVEN(ROW())</formula>
    </cfRule>
  </conditionalFormatting>
  <conditionalFormatting sqref="B174:B175">
    <cfRule type="expression" dxfId="5728" priority="9239">
      <formula>ISEVEN(ROW())</formula>
    </cfRule>
  </conditionalFormatting>
  <conditionalFormatting sqref="C174:C175">
    <cfRule type="expression" dxfId="5727" priority="9240">
      <formula>ISEVEN(ROW())</formula>
    </cfRule>
  </conditionalFormatting>
  <conditionalFormatting sqref="G174:G175 D174:E175">
    <cfRule type="expression" dxfId="5726" priority="9241">
      <formula>ISEVEN(ROW())</formula>
    </cfRule>
  </conditionalFormatting>
  <conditionalFormatting sqref="F174:F175">
    <cfRule type="expression" dxfId="5725" priority="9242">
      <formula>ISEVEN(ROW())</formula>
    </cfRule>
  </conditionalFormatting>
  <conditionalFormatting sqref="D174:E174">
    <cfRule type="expression" dxfId="5724" priority="9243">
      <formula>ISEVEN(ROW())</formula>
    </cfRule>
  </conditionalFormatting>
  <conditionalFormatting sqref="B174">
    <cfRule type="expression" dxfId="5723" priority="9244">
      <formula>ISEVEN(ROW())</formula>
    </cfRule>
  </conditionalFormatting>
  <conditionalFormatting sqref="D175:E175">
    <cfRule type="expression" dxfId="5722" priority="9245">
      <formula>ISEVEN(ROW())</formula>
    </cfRule>
  </conditionalFormatting>
  <conditionalFormatting sqref="C174">
    <cfRule type="expression" dxfId="5721" priority="9246">
      <formula>ISEVEN(ROW())</formula>
    </cfRule>
  </conditionalFormatting>
  <conditionalFormatting sqref="D174:E174">
    <cfRule type="expression" dxfId="5720" priority="9247">
      <formula>ISEVEN(ROW())</formula>
    </cfRule>
  </conditionalFormatting>
  <conditionalFormatting sqref="B174:D174 F174:G174">
    <cfRule type="expression" dxfId="5719" priority="9248">
      <formula>ISEVEN(ROW())</formula>
    </cfRule>
  </conditionalFormatting>
  <conditionalFormatting sqref="E174">
    <cfRule type="expression" dxfId="5718" priority="9249">
      <formula>ISEVEN(ROW())</formula>
    </cfRule>
  </conditionalFormatting>
  <conditionalFormatting sqref="F174">
    <cfRule type="expression" dxfId="5717" priority="9250">
      <formula>ISEVEN(ROW())</formula>
    </cfRule>
  </conditionalFormatting>
  <conditionalFormatting sqref="B174:E174 G174">
    <cfRule type="expression" dxfId="5716" priority="9251">
      <formula>ISEVEN(ROW())</formula>
    </cfRule>
  </conditionalFormatting>
  <conditionalFormatting sqref="B174:G174">
    <cfRule type="expression" dxfId="5715" priority="9252">
      <formula>ISEVEN(ROW())</formula>
    </cfRule>
  </conditionalFormatting>
  <conditionalFormatting sqref="F174">
    <cfRule type="expression" dxfId="5714" priority="9253">
      <formula>ISEVEN(ROW())</formula>
    </cfRule>
  </conditionalFormatting>
  <conditionalFormatting sqref="B174:E174">
    <cfRule type="expression" dxfId="5713" priority="9254">
      <formula>ISEVEN(ROW())</formula>
    </cfRule>
  </conditionalFormatting>
  <conditionalFormatting sqref="G174">
    <cfRule type="expression" dxfId="5712" priority="9255">
      <formula>ISEVEN(ROW())</formula>
    </cfRule>
  </conditionalFormatting>
  <conditionalFormatting sqref="G174 B174:E174">
    <cfRule type="expression" dxfId="5711" priority="9256">
      <formula>ISEVEN(ROW())</formula>
    </cfRule>
  </conditionalFormatting>
  <conditionalFormatting sqref="F174:F175">
    <cfRule type="expression" dxfId="5710" priority="9257">
      <formula>ISEVEN(ROW())</formula>
    </cfRule>
  </conditionalFormatting>
  <conditionalFormatting sqref="B174:C175">
    <cfRule type="expression" dxfId="5709" priority="9258">
      <formula>ISEVEN(ROW())</formula>
    </cfRule>
  </conditionalFormatting>
  <conditionalFormatting sqref="F175">
    <cfRule type="expression" dxfId="5708" priority="9259">
      <formula>ISEVEN(ROW())</formula>
    </cfRule>
  </conditionalFormatting>
  <conditionalFormatting sqref="D175:E175">
    <cfRule type="expression" dxfId="5707" priority="9260">
      <formula>ISEVEN(ROW())</formula>
    </cfRule>
  </conditionalFormatting>
  <conditionalFormatting sqref="B175:C175">
    <cfRule type="expression" dxfId="5706" priority="9261">
      <formula>ISEVEN(ROW())</formula>
    </cfRule>
  </conditionalFormatting>
  <conditionalFormatting sqref="G174:G175">
    <cfRule type="expression" dxfId="5705" priority="9262">
      <formula>ISEVEN(ROW())</formula>
    </cfRule>
  </conditionalFormatting>
  <conditionalFormatting sqref="D174:E175">
    <cfRule type="expression" dxfId="5704" priority="9263">
      <formula>ISEVEN(ROW())</formula>
    </cfRule>
  </conditionalFormatting>
  <conditionalFormatting sqref="B174:B175">
    <cfRule type="expression" dxfId="5703" priority="9264">
      <formula>ISEVEN(ROW())</formula>
    </cfRule>
  </conditionalFormatting>
  <conditionalFormatting sqref="C174:C175">
    <cfRule type="expression" dxfId="5702" priority="9265">
      <formula>ISEVEN(ROW())</formula>
    </cfRule>
  </conditionalFormatting>
  <conditionalFormatting sqref="D174:E174">
    <cfRule type="expression" dxfId="5701" priority="9266">
      <formula>ISEVEN(ROW())</formula>
    </cfRule>
  </conditionalFormatting>
  <conditionalFormatting sqref="G176:G178">
    <cfRule type="expression" dxfId="5700" priority="9267">
      <formula>ISEVEN(ROW())</formula>
    </cfRule>
  </conditionalFormatting>
  <conditionalFormatting sqref="D176:E178">
    <cfRule type="expression" dxfId="5699" priority="9268">
      <formula>ISEVEN(ROW())</formula>
    </cfRule>
  </conditionalFormatting>
  <conditionalFormatting sqref="B176:B178">
    <cfRule type="expression" dxfId="5698" priority="9269">
      <formula>ISEVEN(ROW())</formula>
    </cfRule>
  </conditionalFormatting>
  <conditionalFormatting sqref="C176:C178">
    <cfRule type="expression" dxfId="5697" priority="9270">
      <formula>ISEVEN(ROW())</formula>
    </cfRule>
  </conditionalFormatting>
  <conditionalFormatting sqref="G176:G178 D176:E178">
    <cfRule type="expression" dxfId="5696" priority="9271">
      <formula>ISEVEN(ROW())</formula>
    </cfRule>
  </conditionalFormatting>
  <conditionalFormatting sqref="F176:F178">
    <cfRule type="expression" dxfId="5695" priority="9272">
      <formula>ISEVEN(ROW())</formula>
    </cfRule>
  </conditionalFormatting>
  <conditionalFormatting sqref="G178">
    <cfRule type="expression" dxfId="5694" priority="9273">
      <formula>ISEVEN(ROW())</formula>
    </cfRule>
  </conditionalFormatting>
  <conditionalFormatting sqref="D178:E178">
    <cfRule type="expression" dxfId="5693" priority="9274">
      <formula>ISEVEN(ROW())</formula>
    </cfRule>
  </conditionalFormatting>
  <conditionalFormatting sqref="B178">
    <cfRule type="expression" dxfId="5692" priority="9275">
      <formula>ISEVEN(ROW())</formula>
    </cfRule>
  </conditionalFormatting>
  <conditionalFormatting sqref="C178">
    <cfRule type="expression" dxfId="5691" priority="9276">
      <formula>ISEVEN(ROW())</formula>
    </cfRule>
  </conditionalFormatting>
  <conditionalFormatting sqref="F178">
    <cfRule type="expression" dxfId="5690" priority="9277">
      <formula>ISEVEN(ROW())</formula>
    </cfRule>
  </conditionalFormatting>
  <conditionalFormatting sqref="F176:F178">
    <cfRule type="expression" dxfId="5689" priority="9278">
      <formula>ISEVEN(ROW())</formula>
    </cfRule>
  </conditionalFormatting>
  <conditionalFormatting sqref="B176:C176 B177:B178">
    <cfRule type="expression" dxfId="5688" priority="9279">
      <formula>ISEVEN(ROW())</formula>
    </cfRule>
  </conditionalFormatting>
  <conditionalFormatting sqref="C177">
    <cfRule type="expression" dxfId="5687" priority="9280">
      <formula>ISEVEN(ROW())</formula>
    </cfRule>
  </conditionalFormatting>
  <conditionalFormatting sqref="D177:E178">
    <cfRule type="expression" dxfId="5686" priority="9281">
      <formula>ISEVEN(ROW())</formula>
    </cfRule>
  </conditionalFormatting>
  <conditionalFormatting sqref="B177:C178">
    <cfRule type="expression" dxfId="5685" priority="9282">
      <formula>ISEVEN(ROW())</formula>
    </cfRule>
  </conditionalFormatting>
  <conditionalFormatting sqref="F176">
    <cfRule type="expression" dxfId="5684" priority="9283">
      <formula>ISEVEN(ROW())</formula>
    </cfRule>
  </conditionalFormatting>
  <conditionalFormatting sqref="D176:E176">
    <cfRule type="expression" dxfId="5683" priority="9284">
      <formula>ISEVEN(ROW())</formula>
    </cfRule>
  </conditionalFormatting>
  <conditionalFormatting sqref="B176:C176">
    <cfRule type="expression" dxfId="5682" priority="9285">
      <formula>ISEVEN(ROW())</formula>
    </cfRule>
  </conditionalFormatting>
  <conditionalFormatting sqref="C178">
    <cfRule type="expression" dxfId="5681" priority="9286">
      <formula>ISEVEN(ROW())</formula>
    </cfRule>
  </conditionalFormatting>
  <conditionalFormatting sqref="F177">
    <cfRule type="expression" dxfId="5680" priority="9287">
      <formula>ISEVEN(ROW())</formula>
    </cfRule>
  </conditionalFormatting>
  <conditionalFormatting sqref="D177:E177">
    <cfRule type="expression" dxfId="5679" priority="9288">
      <formula>ISEVEN(ROW())</formula>
    </cfRule>
  </conditionalFormatting>
  <conditionalFormatting sqref="B177:C177">
    <cfRule type="expression" dxfId="5678" priority="9289">
      <formula>ISEVEN(ROW())</formula>
    </cfRule>
  </conditionalFormatting>
  <conditionalFormatting sqref="C176">
    <cfRule type="expression" dxfId="5677" priority="9290">
      <formula>ISEVEN(ROW())</formula>
    </cfRule>
  </conditionalFormatting>
  <conditionalFormatting sqref="C178">
    <cfRule type="expression" dxfId="5676" priority="9291">
      <formula>ISEVEN(ROW())</formula>
    </cfRule>
  </conditionalFormatting>
  <conditionalFormatting sqref="C177">
    <cfRule type="expression" dxfId="5675" priority="9292">
      <formula>ISEVEN(ROW())</formula>
    </cfRule>
  </conditionalFormatting>
  <conditionalFormatting sqref="F176">
    <cfRule type="expression" dxfId="5674" priority="9293">
      <formula>ISEVEN(ROW())</formula>
    </cfRule>
  </conditionalFormatting>
  <conditionalFormatting sqref="D176:E176">
    <cfRule type="expression" dxfId="5673" priority="9294">
      <formula>ISEVEN(ROW())</formula>
    </cfRule>
  </conditionalFormatting>
  <conditionalFormatting sqref="B176:C176">
    <cfRule type="expression" dxfId="5672" priority="9295">
      <formula>ISEVEN(ROW())</formula>
    </cfRule>
  </conditionalFormatting>
  <conditionalFormatting sqref="G176:G177">
    <cfRule type="expression" dxfId="5671" priority="9296">
      <formula>ISEVEN(ROW())</formula>
    </cfRule>
  </conditionalFormatting>
  <conditionalFormatting sqref="D176:E177">
    <cfRule type="expression" dxfId="5670" priority="9297">
      <formula>ISEVEN(ROW())</formula>
    </cfRule>
  </conditionalFormatting>
  <conditionalFormatting sqref="B176:B177">
    <cfRule type="expression" dxfId="5669" priority="9298">
      <formula>ISEVEN(ROW())</formula>
    </cfRule>
  </conditionalFormatting>
  <conditionalFormatting sqref="C176:C177">
    <cfRule type="expression" dxfId="5668" priority="9299">
      <formula>ISEVEN(ROW())</formula>
    </cfRule>
  </conditionalFormatting>
  <conditionalFormatting sqref="G177">
    <cfRule type="expression" dxfId="5667" priority="9300">
      <formula>ISEVEN(ROW())</formula>
    </cfRule>
  </conditionalFormatting>
  <conditionalFormatting sqref="D177:E177">
    <cfRule type="expression" dxfId="5666" priority="9301">
      <formula>ISEVEN(ROW())</formula>
    </cfRule>
  </conditionalFormatting>
  <conditionalFormatting sqref="B177">
    <cfRule type="expression" dxfId="5665" priority="9302">
      <formula>ISEVEN(ROW())</formula>
    </cfRule>
  </conditionalFormatting>
  <conditionalFormatting sqref="C177">
    <cfRule type="expression" dxfId="5664" priority="9303">
      <formula>ISEVEN(ROW())</formula>
    </cfRule>
  </conditionalFormatting>
  <conditionalFormatting sqref="F177">
    <cfRule type="expression" dxfId="5663" priority="9304">
      <formula>ISEVEN(ROW())</formula>
    </cfRule>
  </conditionalFormatting>
  <conditionalFormatting sqref="G178">
    <cfRule type="expression" dxfId="5662" priority="9305">
      <formula>ISEVEN(ROW())</formula>
    </cfRule>
  </conditionalFormatting>
  <conditionalFormatting sqref="D178:E178">
    <cfRule type="expression" dxfId="5661" priority="9306">
      <formula>ISEVEN(ROW())</formula>
    </cfRule>
  </conditionalFormatting>
  <conditionalFormatting sqref="B178">
    <cfRule type="expression" dxfId="5660" priority="9307">
      <formula>ISEVEN(ROW())</formula>
    </cfRule>
  </conditionalFormatting>
  <conditionalFormatting sqref="C178">
    <cfRule type="expression" dxfId="5659" priority="9308">
      <formula>ISEVEN(ROW())</formula>
    </cfRule>
  </conditionalFormatting>
  <conditionalFormatting sqref="F178">
    <cfRule type="expression" dxfId="5658" priority="9309">
      <formula>ISEVEN(ROW())</formula>
    </cfRule>
  </conditionalFormatting>
  <conditionalFormatting sqref="F180">
    <cfRule type="expression" dxfId="5657" priority="9310">
      <formula>ISEVEN(ROW())</formula>
    </cfRule>
  </conditionalFormatting>
  <conditionalFormatting sqref="B180:E180">
    <cfRule type="expression" dxfId="5656" priority="9311">
      <formula>ISEVEN(ROW())</formula>
    </cfRule>
  </conditionalFormatting>
  <conditionalFormatting sqref="G180">
    <cfRule type="expression" dxfId="5655" priority="9312">
      <formula>ISEVEN(ROW())</formula>
    </cfRule>
  </conditionalFormatting>
  <conditionalFormatting sqref="G180">
    <cfRule type="expression" dxfId="5654" priority="9313">
      <formula>ISEVEN(ROW())</formula>
    </cfRule>
  </conditionalFormatting>
  <conditionalFormatting sqref="B180 D180:F180">
    <cfRule type="expression" dxfId="5653" priority="9314">
      <formula>ISEVEN(ROW())</formula>
    </cfRule>
  </conditionalFormatting>
  <conditionalFormatting sqref="G180">
    <cfRule type="expression" dxfId="5652" priority="9315">
      <formula>ISEVEN(ROW())</formula>
    </cfRule>
  </conditionalFormatting>
  <conditionalFormatting sqref="C180">
    <cfRule type="expression" dxfId="5651" priority="9316">
      <formula>ISEVEN(ROW())</formula>
    </cfRule>
  </conditionalFormatting>
  <conditionalFormatting sqref="F180">
    <cfRule type="expression" dxfId="5650" priority="9317">
      <formula>ISEVEN(ROW())</formula>
    </cfRule>
  </conditionalFormatting>
  <conditionalFormatting sqref="B180:E180">
    <cfRule type="expression" dxfId="5649" priority="9318">
      <formula>ISEVEN(ROW())</formula>
    </cfRule>
  </conditionalFormatting>
  <conditionalFormatting sqref="G180">
    <cfRule type="expression" dxfId="5648" priority="9319">
      <formula>ISEVEN(ROW())</formula>
    </cfRule>
  </conditionalFormatting>
  <conditionalFormatting sqref="G180">
    <cfRule type="expression" dxfId="5647" priority="9320">
      <formula>ISEVEN(ROW())</formula>
    </cfRule>
  </conditionalFormatting>
  <conditionalFormatting sqref="B180 D180:F180">
    <cfRule type="expression" dxfId="5646" priority="9321">
      <formula>ISEVEN(ROW())</formula>
    </cfRule>
  </conditionalFormatting>
  <conditionalFormatting sqref="G180">
    <cfRule type="expression" dxfId="5645" priority="9322">
      <formula>ISEVEN(ROW())</formula>
    </cfRule>
  </conditionalFormatting>
  <conditionalFormatting sqref="C180">
    <cfRule type="expression" dxfId="5644" priority="9323">
      <formula>ISEVEN(ROW())</formula>
    </cfRule>
  </conditionalFormatting>
  <conditionalFormatting sqref="F180">
    <cfRule type="expression" dxfId="5643" priority="9324">
      <formula>ISEVEN(ROW())</formula>
    </cfRule>
  </conditionalFormatting>
  <conditionalFormatting sqref="D180:E180 G180">
    <cfRule type="expression" dxfId="5642" priority="9325">
      <formula>ISEVEN(ROW())</formula>
    </cfRule>
  </conditionalFormatting>
  <conditionalFormatting sqref="B180:C180">
    <cfRule type="expression" dxfId="5641" priority="9326">
      <formula>ISEVEN(ROW())</formula>
    </cfRule>
  </conditionalFormatting>
  <conditionalFormatting sqref="B180:G180">
    <cfRule type="expression" dxfId="5640" priority="9327">
      <formula>ISEVEN(ROW())</formula>
    </cfRule>
  </conditionalFormatting>
  <conditionalFormatting sqref="F180">
    <cfRule type="expression" dxfId="5639" priority="9328">
      <formula>ISEVEN(ROW())</formula>
    </cfRule>
  </conditionalFormatting>
  <conditionalFormatting sqref="B180:E180">
    <cfRule type="expression" dxfId="5638" priority="9329">
      <formula>ISEVEN(ROW())</formula>
    </cfRule>
  </conditionalFormatting>
  <conditionalFormatting sqref="G180">
    <cfRule type="expression" dxfId="5637" priority="9330">
      <formula>ISEVEN(ROW())</formula>
    </cfRule>
  </conditionalFormatting>
  <conditionalFormatting sqref="G180">
    <cfRule type="expression" dxfId="5636" priority="9331">
      <formula>ISEVEN(ROW())</formula>
    </cfRule>
  </conditionalFormatting>
  <conditionalFormatting sqref="B180:G180">
    <cfRule type="expression" dxfId="5635" priority="9332">
      <formula>ISEVEN(ROW())</formula>
    </cfRule>
  </conditionalFormatting>
  <conditionalFormatting sqref="F180">
    <cfRule type="expression" dxfId="5634" priority="9333">
      <formula>ISEVEN(ROW())</formula>
    </cfRule>
  </conditionalFormatting>
  <conditionalFormatting sqref="B180:E180">
    <cfRule type="expression" dxfId="5633" priority="9334">
      <formula>ISEVEN(ROW())</formula>
    </cfRule>
  </conditionalFormatting>
  <conditionalFormatting sqref="G180">
    <cfRule type="expression" dxfId="5632" priority="9335">
      <formula>ISEVEN(ROW())</formula>
    </cfRule>
  </conditionalFormatting>
  <conditionalFormatting sqref="G180">
    <cfRule type="expression" dxfId="5631" priority="9336">
      <formula>ISEVEN(ROW())</formula>
    </cfRule>
  </conditionalFormatting>
  <conditionalFormatting sqref="F180">
    <cfRule type="expression" dxfId="5630" priority="9337">
      <formula>ISEVEN(ROW())</formula>
    </cfRule>
  </conditionalFormatting>
  <conditionalFormatting sqref="B180:E180">
    <cfRule type="expression" dxfId="5629" priority="9338">
      <formula>ISEVEN(ROW())</formula>
    </cfRule>
  </conditionalFormatting>
  <conditionalFormatting sqref="G180">
    <cfRule type="expression" dxfId="5628" priority="9339">
      <formula>ISEVEN(ROW())</formula>
    </cfRule>
  </conditionalFormatting>
  <conditionalFormatting sqref="G180">
    <cfRule type="expression" dxfId="5627" priority="9340">
      <formula>ISEVEN(ROW())</formula>
    </cfRule>
  </conditionalFormatting>
  <conditionalFormatting sqref="B180 D180:F180">
    <cfRule type="expression" dxfId="5626" priority="9341">
      <formula>ISEVEN(ROW())</formula>
    </cfRule>
  </conditionalFormatting>
  <conditionalFormatting sqref="G180">
    <cfRule type="expression" dxfId="5625" priority="9342">
      <formula>ISEVEN(ROW())</formula>
    </cfRule>
  </conditionalFormatting>
  <conditionalFormatting sqref="C180">
    <cfRule type="expression" dxfId="5624" priority="9343">
      <formula>ISEVEN(ROW())</formula>
    </cfRule>
  </conditionalFormatting>
  <conditionalFormatting sqref="F180">
    <cfRule type="expression" dxfId="5623" priority="9344">
      <formula>ISEVEN(ROW())</formula>
    </cfRule>
  </conditionalFormatting>
  <conditionalFormatting sqref="B180:E180">
    <cfRule type="expression" dxfId="5622" priority="9345">
      <formula>ISEVEN(ROW())</formula>
    </cfRule>
  </conditionalFormatting>
  <conditionalFormatting sqref="G180">
    <cfRule type="expression" dxfId="5621" priority="9346">
      <formula>ISEVEN(ROW())</formula>
    </cfRule>
  </conditionalFormatting>
  <conditionalFormatting sqref="G180">
    <cfRule type="expression" dxfId="5620" priority="9347">
      <formula>ISEVEN(ROW())</formula>
    </cfRule>
  </conditionalFormatting>
  <conditionalFormatting sqref="B180 D180:F180">
    <cfRule type="expression" dxfId="5619" priority="9348">
      <formula>ISEVEN(ROW())</formula>
    </cfRule>
  </conditionalFormatting>
  <conditionalFormatting sqref="G180">
    <cfRule type="expression" dxfId="5618" priority="9349">
      <formula>ISEVEN(ROW())</formula>
    </cfRule>
  </conditionalFormatting>
  <conditionalFormatting sqref="C180">
    <cfRule type="expression" dxfId="5617" priority="9350">
      <formula>ISEVEN(ROW())</formula>
    </cfRule>
  </conditionalFormatting>
  <conditionalFormatting sqref="G179:G180">
    <cfRule type="expression" dxfId="5616" priority="9351">
      <formula>ISEVEN(ROW())</formula>
    </cfRule>
  </conditionalFormatting>
  <conditionalFormatting sqref="F179:F180">
    <cfRule type="expression" dxfId="5615" priority="9352">
      <formula>ISEVEN(ROW())</formula>
    </cfRule>
  </conditionalFormatting>
  <conditionalFormatting sqref="G179">
    <cfRule type="expression" dxfId="5614" priority="9353">
      <formula>ISEVEN(ROW())</formula>
    </cfRule>
  </conditionalFormatting>
  <conditionalFormatting sqref="D179:E179">
    <cfRule type="expression" dxfId="5613" priority="9354">
      <formula>ISEVEN(ROW())</formula>
    </cfRule>
  </conditionalFormatting>
  <conditionalFormatting sqref="B179">
    <cfRule type="expression" dxfId="5612" priority="9355">
      <formula>ISEVEN(ROW())</formula>
    </cfRule>
  </conditionalFormatting>
  <conditionalFormatting sqref="C179">
    <cfRule type="expression" dxfId="5611" priority="9356">
      <formula>ISEVEN(ROW())</formula>
    </cfRule>
  </conditionalFormatting>
  <conditionalFormatting sqref="F179">
    <cfRule type="expression" dxfId="5610" priority="9357">
      <formula>ISEVEN(ROW())</formula>
    </cfRule>
  </conditionalFormatting>
  <conditionalFormatting sqref="G179:G180">
    <cfRule type="expression" dxfId="5609" priority="9358">
      <formula>ISEVEN(ROW())</formula>
    </cfRule>
  </conditionalFormatting>
  <conditionalFormatting sqref="D180:E180">
    <cfRule type="expression" dxfId="5608" priority="9359">
      <formula>ISEVEN(ROW())</formula>
    </cfRule>
  </conditionalFormatting>
  <conditionalFormatting sqref="D180:E180">
    <cfRule type="expression" dxfId="5607" priority="9360">
      <formula>ISEVEN(ROW())</formula>
    </cfRule>
  </conditionalFormatting>
  <conditionalFormatting sqref="B179:B180">
    <cfRule type="expression" dxfId="5606" priority="9361">
      <formula>ISEVEN(ROW())</formula>
    </cfRule>
  </conditionalFormatting>
  <conditionalFormatting sqref="C179:C180">
    <cfRule type="expression" dxfId="5605" priority="9362">
      <formula>ISEVEN(ROW())</formula>
    </cfRule>
  </conditionalFormatting>
  <conditionalFormatting sqref="D179:E180">
    <cfRule type="expression" dxfId="5604" priority="9363">
      <formula>ISEVEN(ROW())</formula>
    </cfRule>
  </conditionalFormatting>
  <conditionalFormatting sqref="B179:C179 B180">
    <cfRule type="expression" dxfId="5603" priority="9364">
      <formula>ISEVEN(ROW())</formula>
    </cfRule>
  </conditionalFormatting>
  <conditionalFormatting sqref="C179">
    <cfRule type="expression" dxfId="5602" priority="9365">
      <formula>ISEVEN(ROW())</formula>
    </cfRule>
  </conditionalFormatting>
  <conditionalFormatting sqref="C180">
    <cfRule type="expression" dxfId="5601" priority="9366">
      <formula>ISEVEN(ROW())</formula>
    </cfRule>
  </conditionalFormatting>
  <conditionalFormatting sqref="D179:E179">
    <cfRule type="expression" dxfId="5600" priority="9367">
      <formula>ISEVEN(ROW())</formula>
    </cfRule>
  </conditionalFormatting>
  <conditionalFormatting sqref="D180:E180">
    <cfRule type="expression" dxfId="5599" priority="9368">
      <formula>ISEVEN(ROW())</formula>
    </cfRule>
  </conditionalFormatting>
  <conditionalFormatting sqref="C179">
    <cfRule type="expression" dxfId="5598" priority="9369">
      <formula>ISEVEN(ROW())</formula>
    </cfRule>
  </conditionalFormatting>
  <conditionalFormatting sqref="F179">
    <cfRule type="expression" dxfId="5597" priority="9370">
      <formula>ISEVEN(ROW())</formula>
    </cfRule>
  </conditionalFormatting>
  <conditionalFormatting sqref="B179:E179">
    <cfRule type="expression" dxfId="5596" priority="9371">
      <formula>ISEVEN(ROW())</formula>
    </cfRule>
  </conditionalFormatting>
  <conditionalFormatting sqref="G179">
    <cfRule type="expression" dxfId="5595" priority="9372">
      <formula>ISEVEN(ROW())</formula>
    </cfRule>
  </conditionalFormatting>
  <conditionalFormatting sqref="G179">
    <cfRule type="expression" dxfId="5594" priority="9373">
      <formula>ISEVEN(ROW())</formula>
    </cfRule>
  </conditionalFormatting>
  <conditionalFormatting sqref="B179 D179:F179">
    <cfRule type="expression" dxfId="5593" priority="9374">
      <formula>ISEVEN(ROW())</formula>
    </cfRule>
  </conditionalFormatting>
  <conditionalFormatting sqref="G179">
    <cfRule type="expression" dxfId="5592" priority="9375">
      <formula>ISEVEN(ROW())</formula>
    </cfRule>
  </conditionalFormatting>
  <conditionalFormatting sqref="C179">
    <cfRule type="expression" dxfId="5591" priority="9376">
      <formula>ISEVEN(ROW())</formula>
    </cfRule>
  </conditionalFormatting>
  <conditionalFormatting sqref="F179">
    <cfRule type="expression" dxfId="5590" priority="9377">
      <formula>ISEVEN(ROW())</formula>
    </cfRule>
  </conditionalFormatting>
  <conditionalFormatting sqref="B179:E179">
    <cfRule type="expression" dxfId="5589" priority="9378">
      <formula>ISEVEN(ROW())</formula>
    </cfRule>
  </conditionalFormatting>
  <conditionalFormatting sqref="G179">
    <cfRule type="expression" dxfId="5588" priority="9379">
      <formula>ISEVEN(ROW())</formula>
    </cfRule>
  </conditionalFormatting>
  <conditionalFormatting sqref="G179">
    <cfRule type="expression" dxfId="5587" priority="9380">
      <formula>ISEVEN(ROW())</formula>
    </cfRule>
  </conditionalFormatting>
  <conditionalFormatting sqref="B179 D179:F179">
    <cfRule type="expression" dxfId="5586" priority="9381">
      <formula>ISEVEN(ROW())</formula>
    </cfRule>
  </conditionalFormatting>
  <conditionalFormatting sqref="G179">
    <cfRule type="expression" dxfId="5585" priority="9382">
      <formula>ISEVEN(ROW())</formula>
    </cfRule>
  </conditionalFormatting>
  <conditionalFormatting sqref="C179">
    <cfRule type="expression" dxfId="5584" priority="9383">
      <formula>ISEVEN(ROW())</formula>
    </cfRule>
  </conditionalFormatting>
  <conditionalFormatting sqref="F179">
    <cfRule type="expression" dxfId="5583" priority="9384">
      <formula>ISEVEN(ROW())</formula>
    </cfRule>
  </conditionalFormatting>
  <conditionalFormatting sqref="D179:E179 G179">
    <cfRule type="expression" dxfId="5582" priority="9385">
      <formula>ISEVEN(ROW())</formula>
    </cfRule>
  </conditionalFormatting>
  <conditionalFormatting sqref="B179:C179">
    <cfRule type="expression" dxfId="5581" priority="9386">
      <formula>ISEVEN(ROW())</formula>
    </cfRule>
  </conditionalFormatting>
  <conditionalFormatting sqref="B179:G179">
    <cfRule type="expression" dxfId="5580" priority="9387">
      <formula>ISEVEN(ROW())</formula>
    </cfRule>
  </conditionalFormatting>
  <conditionalFormatting sqref="F179">
    <cfRule type="expression" dxfId="5579" priority="9388">
      <formula>ISEVEN(ROW())</formula>
    </cfRule>
  </conditionalFormatting>
  <conditionalFormatting sqref="B179:E179">
    <cfRule type="expression" dxfId="5578" priority="9389">
      <formula>ISEVEN(ROW())</formula>
    </cfRule>
  </conditionalFormatting>
  <conditionalFormatting sqref="G179">
    <cfRule type="expression" dxfId="5577" priority="9390">
      <formula>ISEVEN(ROW())</formula>
    </cfRule>
  </conditionalFormatting>
  <conditionalFormatting sqref="G179">
    <cfRule type="expression" dxfId="5576" priority="9391">
      <formula>ISEVEN(ROW())</formula>
    </cfRule>
  </conditionalFormatting>
  <conditionalFormatting sqref="B179:G179">
    <cfRule type="expression" dxfId="5575" priority="9392">
      <formula>ISEVEN(ROW())</formula>
    </cfRule>
  </conditionalFormatting>
  <conditionalFormatting sqref="F179">
    <cfRule type="expression" dxfId="5574" priority="9393">
      <formula>ISEVEN(ROW())</formula>
    </cfRule>
  </conditionalFormatting>
  <conditionalFormatting sqref="B179:E179">
    <cfRule type="expression" dxfId="5573" priority="9394">
      <formula>ISEVEN(ROW())</formula>
    </cfRule>
  </conditionalFormatting>
  <conditionalFormatting sqref="G179">
    <cfRule type="expression" dxfId="5572" priority="9395">
      <formula>ISEVEN(ROW())</formula>
    </cfRule>
  </conditionalFormatting>
  <conditionalFormatting sqref="G179">
    <cfRule type="expression" dxfId="5571" priority="9396">
      <formula>ISEVEN(ROW())</formula>
    </cfRule>
  </conditionalFormatting>
  <conditionalFormatting sqref="F179">
    <cfRule type="expression" dxfId="5570" priority="9397">
      <formula>ISEVEN(ROW())</formula>
    </cfRule>
  </conditionalFormatting>
  <conditionalFormatting sqref="B179:E179">
    <cfRule type="expression" dxfId="5569" priority="9398">
      <formula>ISEVEN(ROW())</formula>
    </cfRule>
  </conditionalFormatting>
  <conditionalFormatting sqref="G179">
    <cfRule type="expression" dxfId="5568" priority="9399">
      <formula>ISEVEN(ROW())</formula>
    </cfRule>
  </conditionalFormatting>
  <conditionalFormatting sqref="G179">
    <cfRule type="expression" dxfId="5567" priority="9400">
      <formula>ISEVEN(ROW())</formula>
    </cfRule>
  </conditionalFormatting>
  <conditionalFormatting sqref="B179 D179:F179">
    <cfRule type="expression" dxfId="5566" priority="9401">
      <formula>ISEVEN(ROW())</formula>
    </cfRule>
  </conditionalFormatting>
  <conditionalFormatting sqref="G179">
    <cfRule type="expression" dxfId="5565" priority="9402">
      <formula>ISEVEN(ROW())</formula>
    </cfRule>
  </conditionalFormatting>
  <conditionalFormatting sqref="C179">
    <cfRule type="expression" dxfId="5564" priority="9403">
      <formula>ISEVEN(ROW())</formula>
    </cfRule>
  </conditionalFormatting>
  <conditionalFormatting sqref="F179">
    <cfRule type="expression" dxfId="5563" priority="9404">
      <formula>ISEVEN(ROW())</formula>
    </cfRule>
  </conditionalFormatting>
  <conditionalFormatting sqref="B179:E179">
    <cfRule type="expression" dxfId="5562" priority="9405">
      <formula>ISEVEN(ROW())</formula>
    </cfRule>
  </conditionalFormatting>
  <conditionalFormatting sqref="G179">
    <cfRule type="expression" dxfId="5561" priority="9406">
      <formula>ISEVEN(ROW())</formula>
    </cfRule>
  </conditionalFormatting>
  <conditionalFormatting sqref="G179">
    <cfRule type="expression" dxfId="5560" priority="9407">
      <formula>ISEVEN(ROW())</formula>
    </cfRule>
  </conditionalFormatting>
  <conditionalFormatting sqref="B179 D179:F179">
    <cfRule type="expression" dxfId="5559" priority="9408">
      <formula>ISEVEN(ROW())</formula>
    </cfRule>
  </conditionalFormatting>
  <conditionalFormatting sqref="G179">
    <cfRule type="expression" dxfId="5558" priority="9409">
      <formula>ISEVEN(ROW())</formula>
    </cfRule>
  </conditionalFormatting>
  <conditionalFormatting sqref="C179">
    <cfRule type="expression" dxfId="5557" priority="9410">
      <formula>ISEVEN(ROW())</formula>
    </cfRule>
  </conditionalFormatting>
  <conditionalFormatting sqref="B180:D180 F180:G180">
    <cfRule type="expression" dxfId="5556" priority="9411">
      <formula>ISEVEN(ROW())</formula>
    </cfRule>
  </conditionalFormatting>
  <conditionalFormatting sqref="E180">
    <cfRule type="expression" dxfId="5555" priority="9412">
      <formula>ISEVEN(ROW())</formula>
    </cfRule>
  </conditionalFormatting>
  <conditionalFormatting sqref="F180">
    <cfRule type="expression" dxfId="5554" priority="9413">
      <formula>ISEVEN(ROW())</formula>
    </cfRule>
  </conditionalFormatting>
  <conditionalFormatting sqref="B180:E180 G180">
    <cfRule type="expression" dxfId="5553" priority="9414">
      <formula>ISEVEN(ROW())</formula>
    </cfRule>
  </conditionalFormatting>
  <conditionalFormatting sqref="B180:G180">
    <cfRule type="expression" dxfId="5552" priority="9415">
      <formula>ISEVEN(ROW())</formula>
    </cfRule>
  </conditionalFormatting>
  <conditionalFormatting sqref="F180">
    <cfRule type="expression" dxfId="5551" priority="9416">
      <formula>ISEVEN(ROW())</formula>
    </cfRule>
  </conditionalFormatting>
  <conditionalFormatting sqref="B180:E180">
    <cfRule type="expression" dxfId="5550" priority="9417">
      <formula>ISEVEN(ROW())</formula>
    </cfRule>
  </conditionalFormatting>
  <conditionalFormatting sqref="G180">
    <cfRule type="expression" dxfId="5549" priority="9418">
      <formula>ISEVEN(ROW())</formula>
    </cfRule>
  </conditionalFormatting>
  <conditionalFormatting sqref="G180 B180:E180">
    <cfRule type="expression" dxfId="5548" priority="9419">
      <formula>ISEVEN(ROW())</formula>
    </cfRule>
  </conditionalFormatting>
  <conditionalFormatting sqref="G142">
    <cfRule type="expression" dxfId="5547" priority="9420">
      <formula>ISEVEN(ROW())</formula>
    </cfRule>
  </conditionalFormatting>
  <conditionalFormatting sqref="G142">
    <cfRule type="expression" dxfId="5546" priority="9421">
      <formula>ISEVEN(ROW())</formula>
    </cfRule>
  </conditionalFormatting>
  <conditionalFormatting sqref="G141">
    <cfRule type="expression" dxfId="5545" priority="9422">
      <formula>ISEVEN(ROW())</formula>
    </cfRule>
  </conditionalFormatting>
  <conditionalFormatting sqref="G141">
    <cfRule type="expression" dxfId="5544" priority="9423">
      <formula>ISEVEN(ROW())</formula>
    </cfRule>
  </conditionalFormatting>
  <conditionalFormatting sqref="G141">
    <cfRule type="expression" dxfId="5543" priority="9424">
      <formula>ISEVEN(ROW())</formula>
    </cfRule>
  </conditionalFormatting>
  <conditionalFormatting sqref="G142">
    <cfRule type="expression" dxfId="5542" priority="9425">
      <formula>ISEVEN(ROW())</formula>
    </cfRule>
  </conditionalFormatting>
  <conditionalFormatting sqref="G141">
    <cfRule type="expression" dxfId="5541" priority="9426">
      <formula>ISEVEN(ROW())</formula>
    </cfRule>
  </conditionalFormatting>
  <conditionalFormatting sqref="G142">
    <cfRule type="expression" dxfId="5540" priority="9427">
      <formula>ISEVEN(ROW())</formula>
    </cfRule>
  </conditionalFormatting>
  <conditionalFormatting sqref="G142">
    <cfRule type="expression" dxfId="5539" priority="9428">
      <formula>ISEVEN(ROW())</formula>
    </cfRule>
  </conditionalFormatting>
  <conditionalFormatting sqref="G142">
    <cfRule type="expression" dxfId="5538" priority="9429">
      <formula>ISEVEN(ROW())</formula>
    </cfRule>
  </conditionalFormatting>
  <conditionalFormatting sqref="G141">
    <cfRule type="expression" dxfId="5537" priority="9430">
      <formula>ISEVEN(ROW())</formula>
    </cfRule>
  </conditionalFormatting>
  <conditionalFormatting sqref="G141">
    <cfRule type="expression" dxfId="5536" priority="9431">
      <formula>ISEVEN(ROW())</formula>
    </cfRule>
  </conditionalFormatting>
  <conditionalFormatting sqref="G141">
    <cfRule type="expression" dxfId="5535" priority="9432">
      <formula>ISEVEN(ROW())</formula>
    </cfRule>
  </conditionalFormatting>
  <conditionalFormatting sqref="G142">
    <cfRule type="expression" dxfId="5534" priority="9433">
      <formula>ISEVEN(ROW())</formula>
    </cfRule>
  </conditionalFormatting>
  <conditionalFormatting sqref="G141">
    <cfRule type="expression" dxfId="5533" priority="9434">
      <formula>ISEVEN(ROW())</formula>
    </cfRule>
  </conditionalFormatting>
  <conditionalFormatting sqref="G142">
    <cfRule type="expression" dxfId="5532" priority="9435">
      <formula>ISEVEN(ROW())</formula>
    </cfRule>
  </conditionalFormatting>
  <conditionalFormatting sqref="G142">
    <cfRule type="expression" dxfId="5531" priority="9436">
      <formula>ISEVEN(ROW())</formula>
    </cfRule>
  </conditionalFormatting>
  <conditionalFormatting sqref="G142">
    <cfRule type="expression" dxfId="5530" priority="9437">
      <formula>ISEVEN(ROW())</formula>
    </cfRule>
  </conditionalFormatting>
  <conditionalFormatting sqref="G141">
    <cfRule type="expression" dxfId="5529" priority="9438">
      <formula>ISEVEN(ROW())</formula>
    </cfRule>
  </conditionalFormatting>
  <conditionalFormatting sqref="G141">
    <cfRule type="expression" dxfId="5528" priority="9439">
      <formula>ISEVEN(ROW())</formula>
    </cfRule>
  </conditionalFormatting>
  <conditionalFormatting sqref="G141">
    <cfRule type="expression" dxfId="5527" priority="9440">
      <formula>ISEVEN(ROW())</formula>
    </cfRule>
  </conditionalFormatting>
  <conditionalFormatting sqref="G142">
    <cfRule type="expression" dxfId="5526" priority="9441">
      <formula>ISEVEN(ROW())</formula>
    </cfRule>
  </conditionalFormatting>
  <conditionalFormatting sqref="G142">
    <cfRule type="expression" dxfId="5525" priority="9442">
      <formula>ISEVEN(ROW())</formula>
    </cfRule>
  </conditionalFormatting>
  <conditionalFormatting sqref="G142">
    <cfRule type="expression" dxfId="5524" priority="9443">
      <formula>ISEVEN(ROW())</formula>
    </cfRule>
  </conditionalFormatting>
  <conditionalFormatting sqref="G141">
    <cfRule type="expression" dxfId="5523" priority="9444">
      <formula>ISEVEN(ROW())</formula>
    </cfRule>
  </conditionalFormatting>
  <conditionalFormatting sqref="G141">
    <cfRule type="expression" dxfId="5522" priority="9445">
      <formula>ISEVEN(ROW())</formula>
    </cfRule>
  </conditionalFormatting>
  <conditionalFormatting sqref="G141">
    <cfRule type="expression" dxfId="5521" priority="9446">
      <formula>ISEVEN(ROW())</formula>
    </cfRule>
  </conditionalFormatting>
  <conditionalFormatting sqref="G142">
    <cfRule type="expression" dxfId="5520" priority="9447">
      <formula>ISEVEN(ROW())</formula>
    </cfRule>
  </conditionalFormatting>
  <conditionalFormatting sqref="G141">
    <cfRule type="expression" dxfId="5519" priority="9448">
      <formula>ISEVEN(ROW())</formula>
    </cfRule>
  </conditionalFormatting>
  <conditionalFormatting sqref="G142">
    <cfRule type="expression" dxfId="5518" priority="9449">
      <formula>ISEVEN(ROW())</formula>
    </cfRule>
  </conditionalFormatting>
  <conditionalFormatting sqref="G142">
    <cfRule type="expression" dxfId="5517" priority="9450">
      <formula>ISEVEN(ROW())</formula>
    </cfRule>
  </conditionalFormatting>
  <conditionalFormatting sqref="G142">
    <cfRule type="expression" dxfId="5516" priority="9451">
      <formula>ISEVEN(ROW())</formula>
    </cfRule>
  </conditionalFormatting>
  <conditionalFormatting sqref="G141">
    <cfRule type="expression" dxfId="5515" priority="9452">
      <formula>ISEVEN(ROW())</formula>
    </cfRule>
  </conditionalFormatting>
  <conditionalFormatting sqref="G141">
    <cfRule type="expression" dxfId="5514" priority="9453">
      <formula>ISEVEN(ROW())</formula>
    </cfRule>
  </conditionalFormatting>
  <conditionalFormatting sqref="G141">
    <cfRule type="expression" dxfId="5513" priority="9454">
      <formula>ISEVEN(ROW())</formula>
    </cfRule>
  </conditionalFormatting>
  <conditionalFormatting sqref="G142">
    <cfRule type="expression" dxfId="5512" priority="9455">
      <formula>ISEVEN(ROW())</formula>
    </cfRule>
  </conditionalFormatting>
  <conditionalFormatting sqref="G141">
    <cfRule type="expression" dxfId="5511" priority="9456">
      <formula>ISEVEN(ROW())</formula>
    </cfRule>
  </conditionalFormatting>
  <conditionalFormatting sqref="G142">
    <cfRule type="expression" dxfId="5510" priority="9457">
      <formula>ISEVEN(ROW())</formula>
    </cfRule>
  </conditionalFormatting>
  <conditionalFormatting sqref="G142">
    <cfRule type="expression" dxfId="5509" priority="9458">
      <formula>ISEVEN(ROW())</formula>
    </cfRule>
  </conditionalFormatting>
  <conditionalFormatting sqref="G142">
    <cfRule type="expression" dxfId="5508" priority="9459">
      <formula>ISEVEN(ROW())</formula>
    </cfRule>
  </conditionalFormatting>
  <conditionalFormatting sqref="G141">
    <cfRule type="expression" dxfId="5507" priority="9460">
      <formula>ISEVEN(ROW())</formula>
    </cfRule>
  </conditionalFormatting>
  <conditionalFormatting sqref="G141">
    <cfRule type="expression" dxfId="5506" priority="9461">
      <formula>ISEVEN(ROW())</formula>
    </cfRule>
  </conditionalFormatting>
  <conditionalFormatting sqref="G141">
    <cfRule type="expression" dxfId="5505" priority="9462">
      <formula>ISEVEN(ROW())</formula>
    </cfRule>
  </conditionalFormatting>
  <conditionalFormatting sqref="G142">
    <cfRule type="expression" dxfId="5504" priority="9463">
      <formula>ISEVEN(ROW())</formula>
    </cfRule>
  </conditionalFormatting>
  <conditionalFormatting sqref="G140">
    <cfRule type="expression" dxfId="5503" priority="9464">
      <formula>ISEVEN(ROW())</formula>
    </cfRule>
  </conditionalFormatting>
  <conditionalFormatting sqref="G140">
    <cfRule type="expression" dxfId="5502" priority="9465">
      <formula>ISEVEN(ROW())</formula>
    </cfRule>
  </conditionalFormatting>
  <conditionalFormatting sqref="G140">
    <cfRule type="expression" dxfId="5501" priority="9466">
      <formula>ISEVEN(ROW())</formula>
    </cfRule>
  </conditionalFormatting>
  <conditionalFormatting sqref="G140">
    <cfRule type="expression" dxfId="5500" priority="9467">
      <formula>ISEVEN(ROW())</formula>
    </cfRule>
  </conditionalFormatting>
  <conditionalFormatting sqref="G140">
    <cfRule type="expression" dxfId="5499" priority="9468">
      <formula>ISEVEN(ROW())</formula>
    </cfRule>
  </conditionalFormatting>
  <conditionalFormatting sqref="G140">
    <cfRule type="expression" dxfId="5498" priority="9469">
      <formula>ISEVEN(ROW())</formula>
    </cfRule>
  </conditionalFormatting>
  <conditionalFormatting sqref="G140">
    <cfRule type="expression" dxfId="5497" priority="9470">
      <formula>ISEVEN(ROW())</formula>
    </cfRule>
  </conditionalFormatting>
  <conditionalFormatting sqref="G140">
    <cfRule type="expression" dxfId="5496" priority="9471">
      <formula>ISEVEN(ROW())</formula>
    </cfRule>
  </conditionalFormatting>
  <conditionalFormatting sqref="G140">
    <cfRule type="expression" dxfId="5495" priority="9472">
      <formula>ISEVEN(ROW())</formula>
    </cfRule>
  </conditionalFormatting>
  <conditionalFormatting sqref="G140">
    <cfRule type="expression" dxfId="5494" priority="9473">
      <formula>ISEVEN(ROW())</formula>
    </cfRule>
  </conditionalFormatting>
  <conditionalFormatting sqref="G140">
    <cfRule type="expression" dxfId="5493" priority="9474">
      <formula>ISEVEN(ROW())</formula>
    </cfRule>
  </conditionalFormatting>
  <conditionalFormatting sqref="G140">
    <cfRule type="expression" dxfId="5492" priority="9475">
      <formula>ISEVEN(ROW())</formula>
    </cfRule>
  </conditionalFormatting>
  <conditionalFormatting sqref="G140">
    <cfRule type="expression" dxfId="5491" priority="9476">
      <formula>ISEVEN(ROW())</formula>
    </cfRule>
  </conditionalFormatting>
  <conditionalFormatting sqref="G140">
    <cfRule type="expression" dxfId="5490" priority="9477">
      <formula>ISEVEN(ROW())</formula>
    </cfRule>
  </conditionalFormatting>
  <conditionalFormatting sqref="G140">
    <cfRule type="expression" dxfId="5489" priority="9478">
      <formula>ISEVEN(ROW())</formula>
    </cfRule>
  </conditionalFormatting>
  <conditionalFormatting sqref="G140">
    <cfRule type="expression" dxfId="5488" priority="9479">
      <formula>ISEVEN(ROW())</formula>
    </cfRule>
  </conditionalFormatting>
  <conditionalFormatting sqref="G140">
    <cfRule type="expression" dxfId="5487" priority="9480">
      <formula>ISEVEN(ROW())</formula>
    </cfRule>
  </conditionalFormatting>
  <conditionalFormatting sqref="G140">
    <cfRule type="expression" dxfId="5486" priority="9481">
      <formula>ISEVEN(ROW())</formula>
    </cfRule>
  </conditionalFormatting>
  <conditionalFormatting sqref="G140">
    <cfRule type="expression" dxfId="5485" priority="9482">
      <formula>ISEVEN(ROW())</formula>
    </cfRule>
  </conditionalFormatting>
  <conditionalFormatting sqref="G140">
    <cfRule type="expression" dxfId="5484" priority="9483">
      <formula>ISEVEN(ROW())</formula>
    </cfRule>
  </conditionalFormatting>
  <conditionalFormatting sqref="G140">
    <cfRule type="expression" dxfId="5483" priority="9484">
      <formula>ISEVEN(ROW())</formula>
    </cfRule>
  </conditionalFormatting>
  <conditionalFormatting sqref="G140">
    <cfRule type="expression" dxfId="5482" priority="9485">
      <formula>ISEVEN(ROW())</formula>
    </cfRule>
  </conditionalFormatting>
  <conditionalFormatting sqref="G140">
    <cfRule type="expression" dxfId="5481" priority="9486">
      <formula>ISEVEN(ROW())</formula>
    </cfRule>
  </conditionalFormatting>
  <conditionalFormatting sqref="G140">
    <cfRule type="expression" dxfId="5480" priority="9487">
      <formula>ISEVEN(ROW())</formula>
    </cfRule>
  </conditionalFormatting>
  <conditionalFormatting sqref="G140">
    <cfRule type="expression" dxfId="5479" priority="9488">
      <formula>ISEVEN(ROW())</formula>
    </cfRule>
  </conditionalFormatting>
  <conditionalFormatting sqref="G140">
    <cfRule type="expression" dxfId="5478" priority="9489">
      <formula>ISEVEN(ROW())</formula>
    </cfRule>
  </conditionalFormatting>
  <conditionalFormatting sqref="G140">
    <cfRule type="expression" dxfId="5477" priority="9490">
      <formula>ISEVEN(ROW())</formula>
    </cfRule>
  </conditionalFormatting>
  <conditionalFormatting sqref="G140">
    <cfRule type="expression" dxfId="5476" priority="9491">
      <formula>ISEVEN(ROW())</formula>
    </cfRule>
  </conditionalFormatting>
  <conditionalFormatting sqref="G140">
    <cfRule type="expression" dxfId="5475" priority="9492">
      <formula>ISEVEN(ROW())</formula>
    </cfRule>
  </conditionalFormatting>
  <conditionalFormatting sqref="G140">
    <cfRule type="expression" dxfId="5474" priority="9493">
      <formula>ISEVEN(ROW())</formula>
    </cfRule>
  </conditionalFormatting>
  <conditionalFormatting sqref="G140">
    <cfRule type="expression" dxfId="5473" priority="9494">
      <formula>ISEVEN(ROW())</formula>
    </cfRule>
  </conditionalFormatting>
  <conditionalFormatting sqref="G140">
    <cfRule type="expression" dxfId="5472" priority="9495">
      <formula>ISEVEN(ROW())</formula>
    </cfRule>
  </conditionalFormatting>
  <conditionalFormatting sqref="G140">
    <cfRule type="expression" dxfId="5471" priority="9496">
      <formula>ISEVEN(ROW())</formula>
    </cfRule>
  </conditionalFormatting>
  <conditionalFormatting sqref="G140">
    <cfRule type="expression" dxfId="5470" priority="9497">
      <formula>ISEVEN(ROW())</formula>
    </cfRule>
  </conditionalFormatting>
  <conditionalFormatting sqref="G140">
    <cfRule type="expression" dxfId="5469" priority="9498">
      <formula>ISEVEN(ROW())</formula>
    </cfRule>
  </conditionalFormatting>
  <conditionalFormatting sqref="G140">
    <cfRule type="expression" dxfId="5468" priority="9499">
      <formula>ISEVEN(ROW())</formula>
    </cfRule>
  </conditionalFormatting>
  <conditionalFormatting sqref="G140">
    <cfRule type="expression" dxfId="5467" priority="9500">
      <formula>ISEVEN(ROW())</formula>
    </cfRule>
  </conditionalFormatting>
  <conditionalFormatting sqref="G140">
    <cfRule type="expression" dxfId="5466" priority="9501">
      <formula>ISEVEN(ROW())</formula>
    </cfRule>
  </conditionalFormatting>
  <conditionalFormatting sqref="G140">
    <cfRule type="expression" dxfId="5465" priority="9502">
      <formula>ISEVEN(ROW())</formula>
    </cfRule>
  </conditionalFormatting>
  <conditionalFormatting sqref="G140">
    <cfRule type="expression" dxfId="5464" priority="9503">
      <formula>ISEVEN(ROW())</formula>
    </cfRule>
  </conditionalFormatting>
  <conditionalFormatting sqref="G142">
    <cfRule type="expression" dxfId="5463" priority="9504">
      <formula>ISEVEN(ROW())</formula>
    </cfRule>
  </conditionalFormatting>
  <conditionalFormatting sqref="G142">
    <cfRule type="expression" dxfId="5462" priority="9505">
      <formula>ISEVEN(ROW())</formula>
    </cfRule>
  </conditionalFormatting>
  <conditionalFormatting sqref="G141">
    <cfRule type="expression" dxfId="5461" priority="9506">
      <formula>ISEVEN(ROW())</formula>
    </cfRule>
  </conditionalFormatting>
  <conditionalFormatting sqref="G141">
    <cfRule type="expression" dxfId="5460" priority="9507">
      <formula>ISEVEN(ROW())</formula>
    </cfRule>
  </conditionalFormatting>
  <conditionalFormatting sqref="G141">
    <cfRule type="expression" dxfId="5459" priority="9508">
      <formula>ISEVEN(ROW())</formula>
    </cfRule>
  </conditionalFormatting>
  <conditionalFormatting sqref="G141">
    <cfRule type="expression" dxfId="5458" priority="9509">
      <formula>ISEVEN(ROW())</formula>
    </cfRule>
  </conditionalFormatting>
  <conditionalFormatting sqref="G142">
    <cfRule type="expression" dxfId="5457" priority="9510">
      <formula>ISEVEN(ROW())</formula>
    </cfRule>
  </conditionalFormatting>
  <conditionalFormatting sqref="G141">
    <cfRule type="expression" dxfId="5456" priority="9511">
      <formula>ISEVEN(ROW())</formula>
    </cfRule>
  </conditionalFormatting>
  <conditionalFormatting sqref="G141">
    <cfRule type="expression" dxfId="5455" priority="9512">
      <formula>ISEVEN(ROW())</formula>
    </cfRule>
  </conditionalFormatting>
  <conditionalFormatting sqref="G142">
    <cfRule type="expression" dxfId="5454" priority="9513">
      <formula>ISEVEN(ROW())</formula>
    </cfRule>
  </conditionalFormatting>
  <conditionalFormatting sqref="G142">
    <cfRule type="expression" dxfId="5453" priority="9514">
      <formula>ISEVEN(ROW())</formula>
    </cfRule>
  </conditionalFormatting>
  <conditionalFormatting sqref="G142">
    <cfRule type="expression" dxfId="5452" priority="9515">
      <formula>ISEVEN(ROW())</formula>
    </cfRule>
  </conditionalFormatting>
  <conditionalFormatting sqref="G141">
    <cfRule type="expression" dxfId="5451" priority="9516">
      <formula>ISEVEN(ROW())</formula>
    </cfRule>
  </conditionalFormatting>
  <conditionalFormatting sqref="G141">
    <cfRule type="expression" dxfId="5450" priority="9517">
      <formula>ISEVEN(ROW())</formula>
    </cfRule>
  </conditionalFormatting>
  <conditionalFormatting sqref="G141">
    <cfRule type="expression" dxfId="5449" priority="9518">
      <formula>ISEVEN(ROW())</formula>
    </cfRule>
  </conditionalFormatting>
  <conditionalFormatting sqref="G140">
    <cfRule type="expression" dxfId="5448" priority="9519">
      <formula>ISEVEN(ROW())</formula>
    </cfRule>
  </conditionalFormatting>
  <conditionalFormatting sqref="G142">
    <cfRule type="expression" dxfId="5447" priority="9520">
      <formula>ISEVEN(ROW())</formula>
    </cfRule>
  </conditionalFormatting>
  <conditionalFormatting sqref="G140">
    <cfRule type="expression" dxfId="5446" priority="9521">
      <formula>ISEVEN(ROW())</formula>
    </cfRule>
  </conditionalFormatting>
  <conditionalFormatting sqref="G140">
    <cfRule type="expression" dxfId="5445" priority="9522">
      <formula>ISEVEN(ROW())</formula>
    </cfRule>
  </conditionalFormatting>
  <conditionalFormatting sqref="G141">
    <cfRule type="expression" dxfId="5444" priority="9523">
      <formula>ISEVEN(ROW())</formula>
    </cfRule>
  </conditionalFormatting>
  <conditionalFormatting sqref="G142">
    <cfRule type="expression" dxfId="5443" priority="9524">
      <formula>ISEVEN(ROW())</formula>
    </cfRule>
  </conditionalFormatting>
  <conditionalFormatting sqref="G140">
    <cfRule type="expression" dxfId="5442" priority="9525">
      <formula>ISEVEN(ROW())</formula>
    </cfRule>
  </conditionalFormatting>
  <conditionalFormatting sqref="G142">
    <cfRule type="expression" dxfId="5441" priority="9526">
      <formula>ISEVEN(ROW())</formula>
    </cfRule>
  </conditionalFormatting>
  <conditionalFormatting sqref="G142">
    <cfRule type="expression" dxfId="5440" priority="9527">
      <formula>ISEVEN(ROW())</formula>
    </cfRule>
  </conditionalFormatting>
  <conditionalFormatting sqref="G141">
    <cfRule type="expression" dxfId="5439" priority="9528">
      <formula>ISEVEN(ROW())</formula>
    </cfRule>
  </conditionalFormatting>
  <conditionalFormatting sqref="G141">
    <cfRule type="expression" dxfId="5438" priority="9529">
      <formula>ISEVEN(ROW())</formula>
    </cfRule>
  </conditionalFormatting>
  <conditionalFormatting sqref="G141">
    <cfRule type="expression" dxfId="5437" priority="9530">
      <formula>ISEVEN(ROW())</formula>
    </cfRule>
  </conditionalFormatting>
  <conditionalFormatting sqref="G140">
    <cfRule type="expression" dxfId="5436" priority="9531">
      <formula>ISEVEN(ROW())</formula>
    </cfRule>
  </conditionalFormatting>
  <conditionalFormatting sqref="G142">
    <cfRule type="expression" dxfId="5435" priority="9532">
      <formula>ISEVEN(ROW())</formula>
    </cfRule>
  </conditionalFormatting>
  <conditionalFormatting sqref="G140">
    <cfRule type="expression" dxfId="5434" priority="9533">
      <formula>ISEVEN(ROW())</formula>
    </cfRule>
  </conditionalFormatting>
  <conditionalFormatting sqref="G140">
    <cfRule type="expression" dxfId="5433" priority="9534">
      <formula>ISEVEN(ROW())</formula>
    </cfRule>
  </conditionalFormatting>
  <conditionalFormatting sqref="G141">
    <cfRule type="expression" dxfId="5432" priority="9535">
      <formula>ISEVEN(ROW())</formula>
    </cfRule>
  </conditionalFormatting>
  <conditionalFormatting sqref="G142">
    <cfRule type="expression" dxfId="5431" priority="9536">
      <formula>ISEVEN(ROW())</formula>
    </cfRule>
  </conditionalFormatting>
  <conditionalFormatting sqref="G140">
    <cfRule type="expression" dxfId="5430" priority="9537">
      <formula>ISEVEN(ROW())</formula>
    </cfRule>
  </conditionalFormatting>
  <conditionalFormatting sqref="G142">
    <cfRule type="expression" dxfId="5429" priority="9538">
      <formula>ISEVEN(ROW())</formula>
    </cfRule>
  </conditionalFormatting>
  <conditionalFormatting sqref="G142">
    <cfRule type="expression" dxfId="5428" priority="9539">
      <formula>ISEVEN(ROW())</formula>
    </cfRule>
  </conditionalFormatting>
  <conditionalFormatting sqref="G141">
    <cfRule type="expression" dxfId="5427" priority="9540">
      <formula>ISEVEN(ROW())</formula>
    </cfRule>
  </conditionalFormatting>
  <conditionalFormatting sqref="G141">
    <cfRule type="expression" dxfId="5426" priority="9541">
      <formula>ISEVEN(ROW())</formula>
    </cfRule>
  </conditionalFormatting>
  <conditionalFormatting sqref="G141">
    <cfRule type="expression" dxfId="5425" priority="9542">
      <formula>ISEVEN(ROW())</formula>
    </cfRule>
  </conditionalFormatting>
  <conditionalFormatting sqref="G140">
    <cfRule type="expression" dxfId="5424" priority="9543">
      <formula>ISEVEN(ROW())</formula>
    </cfRule>
  </conditionalFormatting>
  <conditionalFormatting sqref="G142">
    <cfRule type="expression" dxfId="5423" priority="9544">
      <formula>ISEVEN(ROW())</formula>
    </cfRule>
  </conditionalFormatting>
  <conditionalFormatting sqref="G140">
    <cfRule type="expression" dxfId="5422" priority="9545">
      <formula>ISEVEN(ROW())</formula>
    </cfRule>
  </conditionalFormatting>
  <conditionalFormatting sqref="G140">
    <cfRule type="expression" dxfId="5421" priority="9546">
      <formula>ISEVEN(ROW())</formula>
    </cfRule>
  </conditionalFormatting>
  <conditionalFormatting sqref="G141">
    <cfRule type="expression" dxfId="5420" priority="9547">
      <formula>ISEVEN(ROW())</formula>
    </cfRule>
  </conditionalFormatting>
  <conditionalFormatting sqref="G142">
    <cfRule type="expression" dxfId="5419" priority="9548">
      <formula>ISEVEN(ROW())</formula>
    </cfRule>
  </conditionalFormatting>
  <conditionalFormatting sqref="G141">
    <cfRule type="expression" dxfId="5418" priority="9549">
      <formula>ISEVEN(ROW())</formula>
    </cfRule>
  </conditionalFormatting>
  <conditionalFormatting sqref="G141">
    <cfRule type="expression" dxfId="5417" priority="9550">
      <formula>ISEVEN(ROW())</formula>
    </cfRule>
  </conditionalFormatting>
  <conditionalFormatting sqref="G140">
    <cfRule type="expression" dxfId="5416" priority="9551">
      <formula>ISEVEN(ROW())</formula>
    </cfRule>
  </conditionalFormatting>
  <conditionalFormatting sqref="G142">
    <cfRule type="expression" dxfId="5415" priority="9552">
      <formula>ISEVEN(ROW())</formula>
    </cfRule>
  </conditionalFormatting>
  <conditionalFormatting sqref="G140">
    <cfRule type="expression" dxfId="5414" priority="9553">
      <formula>ISEVEN(ROW())</formula>
    </cfRule>
  </conditionalFormatting>
  <conditionalFormatting sqref="G140">
    <cfRule type="expression" dxfId="5413" priority="9554">
      <formula>ISEVEN(ROW())</formula>
    </cfRule>
  </conditionalFormatting>
  <conditionalFormatting sqref="G141">
    <cfRule type="expression" dxfId="5412" priority="9555">
      <formula>ISEVEN(ROW())</formula>
    </cfRule>
  </conditionalFormatting>
  <conditionalFormatting sqref="G142">
    <cfRule type="expression" dxfId="5411" priority="9556">
      <formula>ISEVEN(ROW())</formula>
    </cfRule>
  </conditionalFormatting>
  <conditionalFormatting sqref="G140">
    <cfRule type="expression" dxfId="5410" priority="9557">
      <formula>ISEVEN(ROW())</formula>
    </cfRule>
  </conditionalFormatting>
  <conditionalFormatting sqref="G142">
    <cfRule type="expression" dxfId="5409" priority="9558">
      <formula>ISEVEN(ROW())</formula>
    </cfRule>
  </conditionalFormatting>
  <conditionalFormatting sqref="G142">
    <cfRule type="expression" dxfId="5408" priority="9559">
      <formula>ISEVEN(ROW())</formula>
    </cfRule>
  </conditionalFormatting>
  <conditionalFormatting sqref="G141">
    <cfRule type="expression" dxfId="5407" priority="9560">
      <formula>ISEVEN(ROW())</formula>
    </cfRule>
  </conditionalFormatting>
  <conditionalFormatting sqref="G141">
    <cfRule type="expression" dxfId="5406" priority="9561">
      <formula>ISEVEN(ROW())</formula>
    </cfRule>
  </conditionalFormatting>
  <conditionalFormatting sqref="G141">
    <cfRule type="expression" dxfId="5405" priority="9562">
      <formula>ISEVEN(ROW())</formula>
    </cfRule>
  </conditionalFormatting>
  <conditionalFormatting sqref="G140">
    <cfRule type="expression" dxfId="5404" priority="9563">
      <formula>ISEVEN(ROW())</formula>
    </cfRule>
  </conditionalFormatting>
  <conditionalFormatting sqref="G142">
    <cfRule type="expression" dxfId="5403" priority="9564">
      <formula>ISEVEN(ROW())</formula>
    </cfRule>
  </conditionalFormatting>
  <conditionalFormatting sqref="G140">
    <cfRule type="expression" dxfId="5402" priority="9565">
      <formula>ISEVEN(ROW())</formula>
    </cfRule>
  </conditionalFormatting>
  <conditionalFormatting sqref="G140">
    <cfRule type="expression" dxfId="5401" priority="9566">
      <formula>ISEVEN(ROW())</formula>
    </cfRule>
  </conditionalFormatting>
  <conditionalFormatting sqref="G141">
    <cfRule type="expression" dxfId="5400" priority="9567">
      <formula>ISEVEN(ROW())</formula>
    </cfRule>
  </conditionalFormatting>
  <conditionalFormatting sqref="G142">
    <cfRule type="expression" dxfId="5399" priority="9568">
      <formula>ISEVEN(ROW())</formula>
    </cfRule>
  </conditionalFormatting>
  <conditionalFormatting sqref="G140">
    <cfRule type="expression" dxfId="5398" priority="9569">
      <formula>ISEVEN(ROW())</formula>
    </cfRule>
  </conditionalFormatting>
  <conditionalFormatting sqref="G142">
    <cfRule type="expression" dxfId="5397" priority="9570">
      <formula>ISEVEN(ROW())</formula>
    </cfRule>
  </conditionalFormatting>
  <conditionalFormatting sqref="G142">
    <cfRule type="expression" dxfId="5396" priority="9571">
      <formula>ISEVEN(ROW())</formula>
    </cfRule>
  </conditionalFormatting>
  <conditionalFormatting sqref="G141">
    <cfRule type="expression" dxfId="5395" priority="9572">
      <formula>ISEVEN(ROW())</formula>
    </cfRule>
  </conditionalFormatting>
  <conditionalFormatting sqref="G141">
    <cfRule type="expression" dxfId="5394" priority="9573">
      <formula>ISEVEN(ROW())</formula>
    </cfRule>
  </conditionalFormatting>
  <conditionalFormatting sqref="G141">
    <cfRule type="expression" dxfId="5393" priority="9574">
      <formula>ISEVEN(ROW())</formula>
    </cfRule>
  </conditionalFormatting>
  <conditionalFormatting sqref="G140">
    <cfRule type="expression" dxfId="5392" priority="9575">
      <formula>ISEVEN(ROW())</formula>
    </cfRule>
  </conditionalFormatting>
  <conditionalFormatting sqref="G142">
    <cfRule type="expression" dxfId="5391" priority="9576">
      <formula>ISEVEN(ROW())</formula>
    </cfRule>
  </conditionalFormatting>
  <conditionalFormatting sqref="G140">
    <cfRule type="expression" dxfId="5390" priority="9577">
      <formula>ISEVEN(ROW())</formula>
    </cfRule>
  </conditionalFormatting>
  <conditionalFormatting sqref="G140">
    <cfRule type="expression" dxfId="5389" priority="9578">
      <formula>ISEVEN(ROW())</formula>
    </cfRule>
  </conditionalFormatting>
  <conditionalFormatting sqref="G141">
    <cfRule type="expression" dxfId="5388" priority="9579">
      <formula>ISEVEN(ROW())</formula>
    </cfRule>
  </conditionalFormatting>
  <conditionalFormatting sqref="G142">
    <cfRule type="expression" dxfId="5387" priority="9580">
      <formula>ISEVEN(ROW())</formula>
    </cfRule>
  </conditionalFormatting>
  <conditionalFormatting sqref="G141">
    <cfRule type="expression" dxfId="5386" priority="9581">
      <formula>ISEVEN(ROW())</formula>
    </cfRule>
  </conditionalFormatting>
  <conditionalFormatting sqref="G141">
    <cfRule type="expression" dxfId="5385" priority="9582">
      <formula>ISEVEN(ROW())</formula>
    </cfRule>
  </conditionalFormatting>
  <conditionalFormatting sqref="G140">
    <cfRule type="expression" dxfId="5384" priority="9583">
      <formula>ISEVEN(ROW())</formula>
    </cfRule>
  </conditionalFormatting>
  <conditionalFormatting sqref="G142">
    <cfRule type="expression" dxfId="5383" priority="9584">
      <formula>ISEVEN(ROW())</formula>
    </cfRule>
  </conditionalFormatting>
  <conditionalFormatting sqref="G140">
    <cfRule type="expression" dxfId="5382" priority="9585">
      <formula>ISEVEN(ROW())</formula>
    </cfRule>
  </conditionalFormatting>
  <conditionalFormatting sqref="G140">
    <cfRule type="expression" dxfId="5381" priority="9586">
      <formula>ISEVEN(ROW())</formula>
    </cfRule>
  </conditionalFormatting>
  <conditionalFormatting sqref="G140">
    <cfRule type="expression" dxfId="5380" priority="9587">
      <formula>ISEVEN(ROW())</formula>
    </cfRule>
  </conditionalFormatting>
  <conditionalFormatting sqref="G142">
    <cfRule type="expression" dxfId="5379" priority="9588">
      <formula>ISEVEN(ROW())</formula>
    </cfRule>
  </conditionalFormatting>
  <conditionalFormatting sqref="G142">
    <cfRule type="expression" dxfId="5378" priority="9589">
      <formula>ISEVEN(ROW())</formula>
    </cfRule>
  </conditionalFormatting>
  <conditionalFormatting sqref="G141">
    <cfRule type="expression" dxfId="5377" priority="9590">
      <formula>ISEVEN(ROW())</formula>
    </cfRule>
  </conditionalFormatting>
  <conditionalFormatting sqref="G140">
    <cfRule type="expression" dxfId="5376" priority="9591">
      <formula>ISEVEN(ROW())</formula>
    </cfRule>
  </conditionalFormatting>
  <conditionalFormatting sqref="G140">
    <cfRule type="expression" dxfId="5375" priority="9592">
      <formula>ISEVEN(ROW())</formula>
    </cfRule>
  </conditionalFormatting>
  <conditionalFormatting sqref="G141">
    <cfRule type="expression" dxfId="5374" priority="9593">
      <formula>ISEVEN(ROW())</formula>
    </cfRule>
  </conditionalFormatting>
  <conditionalFormatting sqref="G142">
    <cfRule type="expression" dxfId="5373" priority="9594">
      <formula>ISEVEN(ROW())</formula>
    </cfRule>
  </conditionalFormatting>
  <conditionalFormatting sqref="G142">
    <cfRule type="expression" dxfId="5372" priority="9595">
      <formula>ISEVEN(ROW())</formula>
    </cfRule>
  </conditionalFormatting>
  <conditionalFormatting sqref="G142">
    <cfRule type="expression" dxfId="5371" priority="9596">
      <formula>ISEVEN(ROW())</formula>
    </cfRule>
  </conditionalFormatting>
  <conditionalFormatting sqref="G141">
    <cfRule type="expression" dxfId="5370" priority="9597">
      <formula>ISEVEN(ROW())</formula>
    </cfRule>
  </conditionalFormatting>
  <conditionalFormatting sqref="G141">
    <cfRule type="expression" dxfId="5369" priority="9598">
      <formula>ISEVEN(ROW())</formula>
    </cfRule>
  </conditionalFormatting>
  <conditionalFormatting sqref="G140">
    <cfRule type="expression" dxfId="5368" priority="9599">
      <formula>ISEVEN(ROW())</formula>
    </cfRule>
  </conditionalFormatting>
  <conditionalFormatting sqref="G142">
    <cfRule type="expression" dxfId="5367" priority="9600">
      <formula>ISEVEN(ROW())</formula>
    </cfRule>
  </conditionalFormatting>
  <conditionalFormatting sqref="B122 D122:F122">
    <cfRule type="expression" dxfId="5366" priority="9601">
      <formula>ISEVEN(ROW())</formula>
    </cfRule>
  </conditionalFormatting>
  <conditionalFormatting sqref="F121">
    <cfRule type="expression" dxfId="5365" priority="9602">
      <formula>ISEVEN(ROW())</formula>
    </cfRule>
  </conditionalFormatting>
  <conditionalFormatting sqref="B121:E121">
    <cfRule type="expression" dxfId="5364" priority="9603">
      <formula>ISEVEN(ROW())</formula>
    </cfRule>
  </conditionalFormatting>
  <conditionalFormatting sqref="G121">
    <cfRule type="expression" dxfId="5363" priority="9604">
      <formula>ISEVEN(ROW())</formula>
    </cfRule>
  </conditionalFormatting>
  <conditionalFormatting sqref="G121">
    <cfRule type="expression" dxfId="5362" priority="9605">
      <formula>ISEVEN(ROW())</formula>
    </cfRule>
  </conditionalFormatting>
  <conditionalFormatting sqref="B120:G120">
    <cfRule type="expression" dxfId="5361" priority="9606">
      <formula>ISEVEN(ROW())</formula>
    </cfRule>
  </conditionalFormatting>
  <conditionalFormatting sqref="C122">
    <cfRule type="expression" dxfId="5360" priority="9607">
      <formula>ISEVEN(ROW())</formula>
    </cfRule>
  </conditionalFormatting>
  <conditionalFormatting sqref="F124">
    <cfRule type="expression" dxfId="5359" priority="9608">
      <formula>ISEVEN(ROW())</formula>
    </cfRule>
  </conditionalFormatting>
  <conditionalFormatting sqref="B124:E124">
    <cfRule type="expression" dxfId="5358" priority="9609">
      <formula>ISEVEN(ROW())</formula>
    </cfRule>
  </conditionalFormatting>
  <conditionalFormatting sqref="B123:F123">
    <cfRule type="expression" dxfId="5357" priority="9610">
      <formula>ISEVEN(ROW())</formula>
    </cfRule>
  </conditionalFormatting>
  <conditionalFormatting sqref="B121 D121:F121">
    <cfRule type="expression" dxfId="5356" priority="9611">
      <formula>ISEVEN(ROW())</formula>
    </cfRule>
  </conditionalFormatting>
  <conditionalFormatting sqref="F120">
    <cfRule type="expression" dxfId="5355" priority="9612">
      <formula>ISEVEN(ROW())</formula>
    </cfRule>
  </conditionalFormatting>
  <conditionalFormatting sqref="B120:E120">
    <cfRule type="expression" dxfId="5354" priority="9613">
      <formula>ISEVEN(ROW())</formula>
    </cfRule>
  </conditionalFormatting>
  <conditionalFormatting sqref="G120">
    <cfRule type="expression" dxfId="5353" priority="9614">
      <formula>ISEVEN(ROW())</formula>
    </cfRule>
  </conditionalFormatting>
  <conditionalFormatting sqref="G120">
    <cfRule type="expression" dxfId="5352" priority="9615">
      <formula>ISEVEN(ROW())</formula>
    </cfRule>
  </conditionalFormatting>
  <conditionalFormatting sqref="G121">
    <cfRule type="expression" dxfId="5351" priority="9616">
      <formula>ISEVEN(ROW())</formula>
    </cfRule>
  </conditionalFormatting>
  <conditionalFormatting sqref="C121">
    <cfRule type="expression" dxfId="5350" priority="9617">
      <formula>ISEVEN(ROW())</formula>
    </cfRule>
  </conditionalFormatting>
  <conditionalFormatting sqref="B124 D124:F124">
    <cfRule type="expression" dxfId="5349" priority="9618">
      <formula>ISEVEN(ROW())</formula>
    </cfRule>
  </conditionalFormatting>
  <conditionalFormatting sqref="F123">
    <cfRule type="expression" dxfId="5348" priority="9619">
      <formula>ISEVEN(ROW())</formula>
    </cfRule>
  </conditionalFormatting>
  <conditionalFormatting sqref="B123:E123">
    <cfRule type="expression" dxfId="5347" priority="9620">
      <formula>ISEVEN(ROW())</formula>
    </cfRule>
  </conditionalFormatting>
  <conditionalFormatting sqref="B122:F122">
    <cfRule type="expression" dxfId="5346" priority="9621">
      <formula>ISEVEN(ROW())</formula>
    </cfRule>
  </conditionalFormatting>
  <conditionalFormatting sqref="C124">
    <cfRule type="expression" dxfId="5345" priority="9622">
      <formula>ISEVEN(ROW())</formula>
    </cfRule>
  </conditionalFormatting>
  <conditionalFormatting sqref="B120 D120:F120">
    <cfRule type="expression" dxfId="5344" priority="9623">
      <formula>ISEVEN(ROW())</formula>
    </cfRule>
  </conditionalFormatting>
  <conditionalFormatting sqref="G120">
    <cfRule type="expression" dxfId="5343" priority="9624">
      <formula>ISEVEN(ROW())</formula>
    </cfRule>
  </conditionalFormatting>
  <conditionalFormatting sqref="C120">
    <cfRule type="expression" dxfId="5342" priority="9625">
      <formula>ISEVEN(ROW())</formula>
    </cfRule>
  </conditionalFormatting>
  <conditionalFormatting sqref="B123 D123:F123">
    <cfRule type="expression" dxfId="5341" priority="9626">
      <formula>ISEVEN(ROW())</formula>
    </cfRule>
  </conditionalFormatting>
  <conditionalFormatting sqref="F122">
    <cfRule type="expression" dxfId="5340" priority="9627">
      <formula>ISEVEN(ROW())</formula>
    </cfRule>
  </conditionalFormatting>
  <conditionalFormatting sqref="B122:E122">
    <cfRule type="expression" dxfId="5339" priority="9628">
      <formula>ISEVEN(ROW())</formula>
    </cfRule>
  </conditionalFormatting>
  <conditionalFormatting sqref="B121:G121">
    <cfRule type="expression" dxfId="5338" priority="9629">
      <formula>ISEVEN(ROW())</formula>
    </cfRule>
  </conditionalFormatting>
  <conditionalFormatting sqref="C123">
    <cfRule type="expression" dxfId="5337" priority="9630">
      <formula>ISEVEN(ROW())</formula>
    </cfRule>
  </conditionalFormatting>
  <conditionalFormatting sqref="B124:F124">
    <cfRule type="expression" dxfId="5336" priority="9631">
      <formula>ISEVEN(ROW())</formula>
    </cfRule>
  </conditionalFormatting>
  <conditionalFormatting sqref="B122 D122:F122">
    <cfRule type="expression" dxfId="5335" priority="9632">
      <formula>ISEVEN(ROW())</formula>
    </cfRule>
  </conditionalFormatting>
  <conditionalFormatting sqref="F121">
    <cfRule type="expression" dxfId="5334" priority="9633">
      <formula>ISEVEN(ROW())</formula>
    </cfRule>
  </conditionalFormatting>
  <conditionalFormatting sqref="B121:E121">
    <cfRule type="expression" dxfId="5333" priority="9634">
      <formula>ISEVEN(ROW())</formula>
    </cfRule>
  </conditionalFormatting>
  <conditionalFormatting sqref="G121">
    <cfRule type="expression" dxfId="5332" priority="9635">
      <formula>ISEVEN(ROW())</formula>
    </cfRule>
  </conditionalFormatting>
  <conditionalFormatting sqref="G121">
    <cfRule type="expression" dxfId="5331" priority="9636">
      <formula>ISEVEN(ROW())</formula>
    </cfRule>
  </conditionalFormatting>
  <conditionalFormatting sqref="B120:G120">
    <cfRule type="expression" dxfId="5330" priority="9637">
      <formula>ISEVEN(ROW())</formula>
    </cfRule>
  </conditionalFormatting>
  <conditionalFormatting sqref="C122">
    <cfRule type="expression" dxfId="5329" priority="9638">
      <formula>ISEVEN(ROW())</formula>
    </cfRule>
  </conditionalFormatting>
  <conditionalFormatting sqref="F124">
    <cfRule type="expression" dxfId="5328" priority="9639">
      <formula>ISEVEN(ROW())</formula>
    </cfRule>
  </conditionalFormatting>
  <conditionalFormatting sqref="B124:E124">
    <cfRule type="expression" dxfId="5327" priority="9640">
      <formula>ISEVEN(ROW())</formula>
    </cfRule>
  </conditionalFormatting>
  <conditionalFormatting sqref="B123:F123">
    <cfRule type="expression" dxfId="5326" priority="9641">
      <formula>ISEVEN(ROW())</formula>
    </cfRule>
  </conditionalFormatting>
  <conditionalFormatting sqref="B121 D121:F121">
    <cfRule type="expression" dxfId="5325" priority="9642">
      <formula>ISEVEN(ROW())</formula>
    </cfRule>
  </conditionalFormatting>
  <conditionalFormatting sqref="F120">
    <cfRule type="expression" dxfId="5324" priority="9643">
      <formula>ISEVEN(ROW())</formula>
    </cfRule>
  </conditionalFormatting>
  <conditionalFormatting sqref="B120:E120">
    <cfRule type="expression" dxfId="5323" priority="9644">
      <formula>ISEVEN(ROW())</formula>
    </cfRule>
  </conditionalFormatting>
  <conditionalFormatting sqref="G120">
    <cfRule type="expression" dxfId="5322" priority="9645">
      <formula>ISEVEN(ROW())</formula>
    </cfRule>
  </conditionalFormatting>
  <conditionalFormatting sqref="G120">
    <cfRule type="expression" dxfId="5321" priority="9646">
      <formula>ISEVEN(ROW())</formula>
    </cfRule>
  </conditionalFormatting>
  <conditionalFormatting sqref="G121">
    <cfRule type="expression" dxfId="5320" priority="9647">
      <formula>ISEVEN(ROW())</formula>
    </cfRule>
  </conditionalFormatting>
  <conditionalFormatting sqref="C121">
    <cfRule type="expression" dxfId="5319" priority="9648">
      <formula>ISEVEN(ROW())</formula>
    </cfRule>
  </conditionalFormatting>
  <conditionalFormatting sqref="B124 D124:F124">
    <cfRule type="expression" dxfId="5318" priority="9649">
      <formula>ISEVEN(ROW())</formula>
    </cfRule>
  </conditionalFormatting>
  <conditionalFormatting sqref="F123">
    <cfRule type="expression" dxfId="5317" priority="9650">
      <formula>ISEVEN(ROW())</formula>
    </cfRule>
  </conditionalFormatting>
  <conditionalFormatting sqref="B123:E123">
    <cfRule type="expression" dxfId="5316" priority="9651">
      <formula>ISEVEN(ROW())</formula>
    </cfRule>
  </conditionalFormatting>
  <conditionalFormatting sqref="B122:F122">
    <cfRule type="expression" dxfId="5315" priority="9652">
      <formula>ISEVEN(ROW())</formula>
    </cfRule>
  </conditionalFormatting>
  <conditionalFormatting sqref="C124">
    <cfRule type="expression" dxfId="5314" priority="9653">
      <formula>ISEVEN(ROW())</formula>
    </cfRule>
  </conditionalFormatting>
  <conditionalFormatting sqref="B120 D120:F120">
    <cfRule type="expression" dxfId="5313" priority="9654">
      <formula>ISEVEN(ROW())</formula>
    </cfRule>
  </conditionalFormatting>
  <conditionalFormatting sqref="G120">
    <cfRule type="expression" dxfId="5312" priority="9655">
      <formula>ISEVEN(ROW())</formula>
    </cfRule>
  </conditionalFormatting>
  <conditionalFormatting sqref="C120">
    <cfRule type="expression" dxfId="5311" priority="9656">
      <formula>ISEVEN(ROW())</formula>
    </cfRule>
  </conditionalFormatting>
  <conditionalFormatting sqref="B124:F124">
    <cfRule type="expression" dxfId="5310" priority="9657">
      <formula>ISEVEN(ROW())</formula>
    </cfRule>
  </conditionalFormatting>
  <conditionalFormatting sqref="B123 D123:F123">
    <cfRule type="expression" dxfId="5309" priority="9658">
      <formula>ISEVEN(ROW())</formula>
    </cfRule>
  </conditionalFormatting>
  <conditionalFormatting sqref="F122">
    <cfRule type="expression" dxfId="5308" priority="9659">
      <formula>ISEVEN(ROW())</formula>
    </cfRule>
  </conditionalFormatting>
  <conditionalFormatting sqref="B122:E122">
    <cfRule type="expression" dxfId="5307" priority="9660">
      <formula>ISEVEN(ROW())</formula>
    </cfRule>
  </conditionalFormatting>
  <conditionalFormatting sqref="B121:G121">
    <cfRule type="expression" dxfId="5306" priority="9661">
      <formula>ISEVEN(ROW())</formula>
    </cfRule>
  </conditionalFormatting>
  <conditionalFormatting sqref="C123">
    <cfRule type="expression" dxfId="5305" priority="9662">
      <formula>ISEVEN(ROW())</formula>
    </cfRule>
  </conditionalFormatting>
  <conditionalFormatting sqref="B122 D122:F122">
    <cfRule type="expression" dxfId="5304" priority="9663">
      <formula>ISEVEN(ROW())</formula>
    </cfRule>
  </conditionalFormatting>
  <conditionalFormatting sqref="F121">
    <cfRule type="expression" dxfId="5303" priority="9664">
      <formula>ISEVEN(ROW())</formula>
    </cfRule>
  </conditionalFormatting>
  <conditionalFormatting sqref="B121:E121">
    <cfRule type="expression" dxfId="5302" priority="9665">
      <formula>ISEVEN(ROW())</formula>
    </cfRule>
  </conditionalFormatting>
  <conditionalFormatting sqref="G121">
    <cfRule type="expression" dxfId="5301" priority="9666">
      <formula>ISEVEN(ROW())</formula>
    </cfRule>
  </conditionalFormatting>
  <conditionalFormatting sqref="G121">
    <cfRule type="expression" dxfId="5300" priority="9667">
      <formula>ISEVEN(ROW())</formula>
    </cfRule>
  </conditionalFormatting>
  <conditionalFormatting sqref="B120:G120">
    <cfRule type="expression" dxfId="5299" priority="9668">
      <formula>ISEVEN(ROW())</formula>
    </cfRule>
  </conditionalFormatting>
  <conditionalFormatting sqref="C122">
    <cfRule type="expression" dxfId="5298" priority="9669">
      <formula>ISEVEN(ROW())</formula>
    </cfRule>
  </conditionalFormatting>
  <conditionalFormatting sqref="F124">
    <cfRule type="expression" dxfId="5297" priority="9670">
      <formula>ISEVEN(ROW())</formula>
    </cfRule>
  </conditionalFormatting>
  <conditionalFormatting sqref="B124:E124">
    <cfRule type="expression" dxfId="5296" priority="9671">
      <formula>ISEVEN(ROW())</formula>
    </cfRule>
  </conditionalFormatting>
  <conditionalFormatting sqref="B123:F123">
    <cfRule type="expression" dxfId="5295" priority="9672">
      <formula>ISEVEN(ROW())</formula>
    </cfRule>
  </conditionalFormatting>
  <conditionalFormatting sqref="B121 D121:F121">
    <cfRule type="expression" dxfId="5294" priority="9673">
      <formula>ISEVEN(ROW())</formula>
    </cfRule>
  </conditionalFormatting>
  <conditionalFormatting sqref="F120">
    <cfRule type="expression" dxfId="5293" priority="9674">
      <formula>ISEVEN(ROW())</formula>
    </cfRule>
  </conditionalFormatting>
  <conditionalFormatting sqref="B120:E120">
    <cfRule type="expression" dxfId="5292" priority="9675">
      <formula>ISEVEN(ROW())</formula>
    </cfRule>
  </conditionalFormatting>
  <conditionalFormatting sqref="G120">
    <cfRule type="expression" dxfId="5291" priority="9676">
      <formula>ISEVEN(ROW())</formula>
    </cfRule>
  </conditionalFormatting>
  <conditionalFormatting sqref="G120">
    <cfRule type="expression" dxfId="5290" priority="9677">
      <formula>ISEVEN(ROW())</formula>
    </cfRule>
  </conditionalFormatting>
  <conditionalFormatting sqref="G121">
    <cfRule type="expression" dxfId="5289" priority="9678">
      <formula>ISEVEN(ROW())</formula>
    </cfRule>
  </conditionalFormatting>
  <conditionalFormatting sqref="C121">
    <cfRule type="expression" dxfId="5288" priority="9679">
      <formula>ISEVEN(ROW())</formula>
    </cfRule>
  </conditionalFormatting>
  <conditionalFormatting sqref="B124 D124:F124">
    <cfRule type="expression" dxfId="5287" priority="9680">
      <formula>ISEVEN(ROW())</formula>
    </cfRule>
  </conditionalFormatting>
  <conditionalFormatting sqref="F123">
    <cfRule type="expression" dxfId="5286" priority="9681">
      <formula>ISEVEN(ROW())</formula>
    </cfRule>
  </conditionalFormatting>
  <conditionalFormatting sqref="B123:E123">
    <cfRule type="expression" dxfId="5285" priority="9682">
      <formula>ISEVEN(ROW())</formula>
    </cfRule>
  </conditionalFormatting>
  <conditionalFormatting sqref="B122:F122">
    <cfRule type="expression" dxfId="5284" priority="9683">
      <formula>ISEVEN(ROW())</formula>
    </cfRule>
  </conditionalFormatting>
  <conditionalFormatting sqref="C124">
    <cfRule type="expression" dxfId="5283" priority="9684">
      <formula>ISEVEN(ROW())</formula>
    </cfRule>
  </conditionalFormatting>
  <conditionalFormatting sqref="B122 D122:F122">
    <cfRule type="expression" dxfId="5282" priority="9685">
      <formula>ISEVEN(ROW())</formula>
    </cfRule>
  </conditionalFormatting>
  <conditionalFormatting sqref="F121">
    <cfRule type="expression" dxfId="5281" priority="9686">
      <formula>ISEVEN(ROW())</formula>
    </cfRule>
  </conditionalFormatting>
  <conditionalFormatting sqref="B121:E121">
    <cfRule type="expression" dxfId="5280" priority="9687">
      <formula>ISEVEN(ROW())</formula>
    </cfRule>
  </conditionalFormatting>
  <conditionalFormatting sqref="G121">
    <cfRule type="expression" dxfId="5279" priority="9688">
      <formula>ISEVEN(ROW())</formula>
    </cfRule>
  </conditionalFormatting>
  <conditionalFormatting sqref="G121">
    <cfRule type="expression" dxfId="5278" priority="9689">
      <formula>ISEVEN(ROW())</formula>
    </cfRule>
  </conditionalFormatting>
  <conditionalFormatting sqref="B120:G120">
    <cfRule type="expression" dxfId="5277" priority="9690">
      <formula>ISEVEN(ROW())</formula>
    </cfRule>
  </conditionalFormatting>
  <conditionalFormatting sqref="C122">
    <cfRule type="expression" dxfId="5276" priority="9691">
      <formula>ISEVEN(ROW())</formula>
    </cfRule>
  </conditionalFormatting>
  <conditionalFormatting sqref="F124">
    <cfRule type="expression" dxfId="5275" priority="9692">
      <formula>ISEVEN(ROW())</formula>
    </cfRule>
  </conditionalFormatting>
  <conditionalFormatting sqref="B124:E124">
    <cfRule type="expression" dxfId="5274" priority="9693">
      <formula>ISEVEN(ROW())</formula>
    </cfRule>
  </conditionalFormatting>
  <conditionalFormatting sqref="B123:F123">
    <cfRule type="expression" dxfId="5273" priority="9694">
      <formula>ISEVEN(ROW())</formula>
    </cfRule>
  </conditionalFormatting>
  <conditionalFormatting sqref="B121 D121:F121">
    <cfRule type="expression" dxfId="5272" priority="9695">
      <formula>ISEVEN(ROW())</formula>
    </cfRule>
  </conditionalFormatting>
  <conditionalFormatting sqref="F120">
    <cfRule type="expression" dxfId="5271" priority="9696">
      <formula>ISEVEN(ROW())</formula>
    </cfRule>
  </conditionalFormatting>
  <conditionalFormatting sqref="B120:E120">
    <cfRule type="expression" dxfId="5270" priority="9697">
      <formula>ISEVEN(ROW())</formula>
    </cfRule>
  </conditionalFormatting>
  <conditionalFormatting sqref="G120">
    <cfRule type="expression" dxfId="5269" priority="9698">
      <formula>ISEVEN(ROW())</formula>
    </cfRule>
  </conditionalFormatting>
  <conditionalFormatting sqref="G120">
    <cfRule type="expression" dxfId="5268" priority="9699">
      <formula>ISEVEN(ROW())</formula>
    </cfRule>
  </conditionalFormatting>
  <conditionalFormatting sqref="G121">
    <cfRule type="expression" dxfId="5267" priority="9700">
      <formula>ISEVEN(ROW())</formula>
    </cfRule>
  </conditionalFormatting>
  <conditionalFormatting sqref="C121">
    <cfRule type="expression" dxfId="5266" priority="9701">
      <formula>ISEVEN(ROW())</formula>
    </cfRule>
  </conditionalFormatting>
  <conditionalFormatting sqref="B124 D124:F124">
    <cfRule type="expression" dxfId="5265" priority="9702">
      <formula>ISEVEN(ROW())</formula>
    </cfRule>
  </conditionalFormatting>
  <conditionalFormatting sqref="F123">
    <cfRule type="expression" dxfId="5264" priority="9703">
      <formula>ISEVEN(ROW())</formula>
    </cfRule>
  </conditionalFormatting>
  <conditionalFormatting sqref="B123:E123">
    <cfRule type="expression" dxfId="5263" priority="9704">
      <formula>ISEVEN(ROW())</formula>
    </cfRule>
  </conditionalFormatting>
  <conditionalFormatting sqref="B122:F122">
    <cfRule type="expression" dxfId="5262" priority="9705">
      <formula>ISEVEN(ROW())</formula>
    </cfRule>
  </conditionalFormatting>
  <conditionalFormatting sqref="C124">
    <cfRule type="expression" dxfId="5261" priority="9706">
      <formula>ISEVEN(ROW())</formula>
    </cfRule>
  </conditionalFormatting>
  <conditionalFormatting sqref="B120 D120:F120">
    <cfRule type="expression" dxfId="5260" priority="9707">
      <formula>ISEVEN(ROW())</formula>
    </cfRule>
  </conditionalFormatting>
  <conditionalFormatting sqref="G120">
    <cfRule type="expression" dxfId="5259" priority="9708">
      <formula>ISEVEN(ROW())</formula>
    </cfRule>
  </conditionalFormatting>
  <conditionalFormatting sqref="C120">
    <cfRule type="expression" dxfId="5258" priority="9709">
      <formula>ISEVEN(ROW())</formula>
    </cfRule>
  </conditionalFormatting>
  <conditionalFormatting sqref="B123 D123:F123">
    <cfRule type="expression" dxfId="5257" priority="9710">
      <formula>ISEVEN(ROW())</formula>
    </cfRule>
  </conditionalFormatting>
  <conditionalFormatting sqref="F122">
    <cfRule type="expression" dxfId="5256" priority="9711">
      <formula>ISEVEN(ROW())</formula>
    </cfRule>
  </conditionalFormatting>
  <conditionalFormatting sqref="B122:E122">
    <cfRule type="expression" dxfId="5255" priority="9712">
      <formula>ISEVEN(ROW())</formula>
    </cfRule>
  </conditionalFormatting>
  <conditionalFormatting sqref="B121:G121">
    <cfRule type="expression" dxfId="5254" priority="9713">
      <formula>ISEVEN(ROW())</formula>
    </cfRule>
  </conditionalFormatting>
  <conditionalFormatting sqref="C123">
    <cfRule type="expression" dxfId="5253" priority="9714">
      <formula>ISEVEN(ROW())</formula>
    </cfRule>
  </conditionalFormatting>
  <conditionalFormatting sqref="B124:F124">
    <cfRule type="expression" dxfId="5252" priority="9715">
      <formula>ISEVEN(ROW())</formula>
    </cfRule>
  </conditionalFormatting>
  <conditionalFormatting sqref="B122 D122:F122">
    <cfRule type="expression" dxfId="5251" priority="9716">
      <formula>ISEVEN(ROW())</formula>
    </cfRule>
  </conditionalFormatting>
  <conditionalFormatting sqref="F121">
    <cfRule type="expression" dxfId="5250" priority="9717">
      <formula>ISEVEN(ROW())</formula>
    </cfRule>
  </conditionalFormatting>
  <conditionalFormatting sqref="B121:E121">
    <cfRule type="expression" dxfId="5249" priority="9718">
      <formula>ISEVEN(ROW())</formula>
    </cfRule>
  </conditionalFormatting>
  <conditionalFormatting sqref="G121">
    <cfRule type="expression" dxfId="5248" priority="9719">
      <formula>ISEVEN(ROW())</formula>
    </cfRule>
  </conditionalFormatting>
  <conditionalFormatting sqref="G121">
    <cfRule type="expression" dxfId="5247" priority="9720">
      <formula>ISEVEN(ROW())</formula>
    </cfRule>
  </conditionalFormatting>
  <conditionalFormatting sqref="B120:G120">
    <cfRule type="expression" dxfId="5246" priority="9721">
      <formula>ISEVEN(ROW())</formula>
    </cfRule>
  </conditionalFormatting>
  <conditionalFormatting sqref="C122">
    <cfRule type="expression" dxfId="5245" priority="9722">
      <formula>ISEVEN(ROW())</formula>
    </cfRule>
  </conditionalFormatting>
  <conditionalFormatting sqref="F124">
    <cfRule type="expression" dxfId="5244" priority="9723">
      <formula>ISEVEN(ROW())</formula>
    </cfRule>
  </conditionalFormatting>
  <conditionalFormatting sqref="B124:E124">
    <cfRule type="expression" dxfId="5243" priority="9724">
      <formula>ISEVEN(ROW())</formula>
    </cfRule>
  </conditionalFormatting>
  <conditionalFormatting sqref="B123:F123">
    <cfRule type="expression" dxfId="5242" priority="9725">
      <formula>ISEVEN(ROW())</formula>
    </cfRule>
  </conditionalFormatting>
  <conditionalFormatting sqref="B121 D121:F121">
    <cfRule type="expression" dxfId="5241" priority="9726">
      <formula>ISEVEN(ROW())</formula>
    </cfRule>
  </conditionalFormatting>
  <conditionalFormatting sqref="F120">
    <cfRule type="expression" dxfId="5240" priority="9727">
      <formula>ISEVEN(ROW())</formula>
    </cfRule>
  </conditionalFormatting>
  <conditionalFormatting sqref="B120:E120">
    <cfRule type="expression" dxfId="5239" priority="9728">
      <formula>ISEVEN(ROW())</formula>
    </cfRule>
  </conditionalFormatting>
  <conditionalFormatting sqref="G120">
    <cfRule type="expression" dxfId="5238" priority="9729">
      <formula>ISEVEN(ROW())</formula>
    </cfRule>
  </conditionalFormatting>
  <conditionalFormatting sqref="G120">
    <cfRule type="expression" dxfId="5237" priority="9730">
      <formula>ISEVEN(ROW())</formula>
    </cfRule>
  </conditionalFormatting>
  <conditionalFormatting sqref="G121">
    <cfRule type="expression" dxfId="5236" priority="9731">
      <formula>ISEVEN(ROW())</formula>
    </cfRule>
  </conditionalFormatting>
  <conditionalFormatting sqref="C121">
    <cfRule type="expression" dxfId="5235" priority="9732">
      <formula>ISEVEN(ROW())</formula>
    </cfRule>
  </conditionalFormatting>
  <conditionalFormatting sqref="F123">
    <cfRule type="expression" dxfId="5234" priority="9733">
      <formula>ISEVEN(ROW())</formula>
    </cfRule>
  </conditionalFormatting>
  <conditionalFormatting sqref="B123:E123">
    <cfRule type="expression" dxfId="5233" priority="9734">
      <formula>ISEVEN(ROW())</formula>
    </cfRule>
  </conditionalFormatting>
  <conditionalFormatting sqref="B122:F122">
    <cfRule type="expression" dxfId="5232" priority="9735">
      <formula>ISEVEN(ROW())</formula>
    </cfRule>
  </conditionalFormatting>
  <conditionalFormatting sqref="B120 D120:F120">
    <cfRule type="expression" dxfId="5231" priority="9736">
      <formula>ISEVEN(ROW())</formula>
    </cfRule>
  </conditionalFormatting>
  <conditionalFormatting sqref="G120">
    <cfRule type="expression" dxfId="5230" priority="9737">
      <formula>ISEVEN(ROW())</formula>
    </cfRule>
  </conditionalFormatting>
  <conditionalFormatting sqref="C120">
    <cfRule type="expression" dxfId="5229" priority="9738">
      <formula>ISEVEN(ROW())</formula>
    </cfRule>
  </conditionalFormatting>
  <conditionalFormatting sqref="B123 D123:F123">
    <cfRule type="expression" dxfId="5228" priority="9739">
      <formula>ISEVEN(ROW())</formula>
    </cfRule>
  </conditionalFormatting>
  <conditionalFormatting sqref="F122">
    <cfRule type="expression" dxfId="5227" priority="9740">
      <formula>ISEVEN(ROW())</formula>
    </cfRule>
  </conditionalFormatting>
  <conditionalFormatting sqref="B122:E122">
    <cfRule type="expression" dxfId="5226" priority="9741">
      <formula>ISEVEN(ROW())</formula>
    </cfRule>
  </conditionalFormatting>
  <conditionalFormatting sqref="B121:G121">
    <cfRule type="expression" dxfId="5225" priority="9742">
      <formula>ISEVEN(ROW())</formula>
    </cfRule>
  </conditionalFormatting>
  <conditionalFormatting sqref="C123">
    <cfRule type="expression" dxfId="5224" priority="9743">
      <formula>ISEVEN(ROW())</formula>
    </cfRule>
  </conditionalFormatting>
  <conditionalFormatting sqref="B124:F124">
    <cfRule type="expression" dxfId="5223" priority="9744">
      <formula>ISEVEN(ROW())</formula>
    </cfRule>
  </conditionalFormatting>
  <conditionalFormatting sqref="B122 D122:F122">
    <cfRule type="expression" dxfId="5222" priority="9745">
      <formula>ISEVEN(ROW())</formula>
    </cfRule>
  </conditionalFormatting>
  <conditionalFormatting sqref="F121">
    <cfRule type="expression" dxfId="5221" priority="9746">
      <formula>ISEVEN(ROW())</formula>
    </cfRule>
  </conditionalFormatting>
  <conditionalFormatting sqref="B121:E121">
    <cfRule type="expression" dxfId="5220" priority="9747">
      <formula>ISEVEN(ROW())</formula>
    </cfRule>
  </conditionalFormatting>
  <conditionalFormatting sqref="G121">
    <cfRule type="expression" dxfId="5219" priority="9748">
      <formula>ISEVEN(ROW())</formula>
    </cfRule>
  </conditionalFormatting>
  <conditionalFormatting sqref="G121">
    <cfRule type="expression" dxfId="5218" priority="9749">
      <formula>ISEVEN(ROW())</formula>
    </cfRule>
  </conditionalFormatting>
  <conditionalFormatting sqref="B120:G120">
    <cfRule type="expression" dxfId="5217" priority="9750">
      <formula>ISEVEN(ROW())</formula>
    </cfRule>
  </conditionalFormatting>
  <conditionalFormatting sqref="C122">
    <cfRule type="expression" dxfId="5216" priority="9751">
      <formula>ISEVEN(ROW())</formula>
    </cfRule>
  </conditionalFormatting>
  <conditionalFormatting sqref="F124">
    <cfRule type="expression" dxfId="5215" priority="9752">
      <formula>ISEVEN(ROW())</formula>
    </cfRule>
  </conditionalFormatting>
  <conditionalFormatting sqref="B124:E124">
    <cfRule type="expression" dxfId="5214" priority="9753">
      <formula>ISEVEN(ROW())</formula>
    </cfRule>
  </conditionalFormatting>
  <conditionalFormatting sqref="B123:F123">
    <cfRule type="expression" dxfId="5213" priority="9754">
      <formula>ISEVEN(ROW())</formula>
    </cfRule>
  </conditionalFormatting>
  <conditionalFormatting sqref="B121 D121:F121">
    <cfRule type="expression" dxfId="5212" priority="9755">
      <formula>ISEVEN(ROW())</formula>
    </cfRule>
  </conditionalFormatting>
  <conditionalFormatting sqref="F120">
    <cfRule type="expression" dxfId="5211" priority="9756">
      <formula>ISEVEN(ROW())</formula>
    </cfRule>
  </conditionalFormatting>
  <conditionalFormatting sqref="B120:E120">
    <cfRule type="expression" dxfId="5210" priority="9757">
      <formula>ISEVEN(ROW())</formula>
    </cfRule>
  </conditionalFormatting>
  <conditionalFormatting sqref="G120">
    <cfRule type="expression" dxfId="5209" priority="9758">
      <formula>ISEVEN(ROW())</formula>
    </cfRule>
  </conditionalFormatting>
  <conditionalFormatting sqref="G120">
    <cfRule type="expression" dxfId="5208" priority="9759">
      <formula>ISEVEN(ROW())</formula>
    </cfRule>
  </conditionalFormatting>
  <conditionalFormatting sqref="G121">
    <cfRule type="expression" dxfId="5207" priority="9760">
      <formula>ISEVEN(ROW())</formula>
    </cfRule>
  </conditionalFormatting>
  <conditionalFormatting sqref="C121">
    <cfRule type="expression" dxfId="5206" priority="9761">
      <formula>ISEVEN(ROW())</formula>
    </cfRule>
  </conditionalFormatting>
  <conditionalFormatting sqref="B124 D124:F124">
    <cfRule type="expression" dxfId="5205" priority="9762">
      <formula>ISEVEN(ROW())</formula>
    </cfRule>
  </conditionalFormatting>
  <conditionalFormatting sqref="F123">
    <cfRule type="expression" dxfId="5204" priority="9763">
      <formula>ISEVEN(ROW())</formula>
    </cfRule>
  </conditionalFormatting>
  <conditionalFormatting sqref="B123:E123">
    <cfRule type="expression" dxfId="5203" priority="9764">
      <formula>ISEVEN(ROW())</formula>
    </cfRule>
  </conditionalFormatting>
  <conditionalFormatting sqref="B122:F122">
    <cfRule type="expression" dxfId="5202" priority="9765">
      <formula>ISEVEN(ROW())</formula>
    </cfRule>
  </conditionalFormatting>
  <conditionalFormatting sqref="C124">
    <cfRule type="expression" dxfId="5201" priority="9766">
      <formula>ISEVEN(ROW())</formula>
    </cfRule>
  </conditionalFormatting>
  <conditionalFormatting sqref="B119 D119:F119">
    <cfRule type="expression" dxfId="5200" priority="9767">
      <formula>ISEVEN(ROW())</formula>
    </cfRule>
  </conditionalFormatting>
  <conditionalFormatting sqref="G119">
    <cfRule type="expression" dxfId="5199" priority="9768">
      <formula>ISEVEN(ROW())</formula>
    </cfRule>
  </conditionalFormatting>
  <conditionalFormatting sqref="C119">
    <cfRule type="expression" dxfId="5198" priority="9769">
      <formula>ISEVEN(ROW())</formula>
    </cfRule>
  </conditionalFormatting>
  <conditionalFormatting sqref="B119:G119">
    <cfRule type="expression" dxfId="5197" priority="9770">
      <formula>ISEVEN(ROW())</formula>
    </cfRule>
  </conditionalFormatting>
  <conditionalFormatting sqref="F119">
    <cfRule type="expression" dxfId="5196" priority="9771">
      <formula>ISEVEN(ROW())</formula>
    </cfRule>
  </conditionalFormatting>
  <conditionalFormatting sqref="B119:E119">
    <cfRule type="expression" dxfId="5195" priority="9772">
      <formula>ISEVEN(ROW())</formula>
    </cfRule>
  </conditionalFormatting>
  <conditionalFormatting sqref="G119">
    <cfRule type="expression" dxfId="5194" priority="9773">
      <formula>ISEVEN(ROW())</formula>
    </cfRule>
  </conditionalFormatting>
  <conditionalFormatting sqref="G119">
    <cfRule type="expression" dxfId="5193" priority="9774">
      <formula>ISEVEN(ROW())</formula>
    </cfRule>
  </conditionalFormatting>
  <conditionalFormatting sqref="B119 D119:F119">
    <cfRule type="expression" dxfId="5192" priority="9775">
      <formula>ISEVEN(ROW())</formula>
    </cfRule>
  </conditionalFormatting>
  <conditionalFormatting sqref="G119">
    <cfRule type="expression" dxfId="5191" priority="9776">
      <formula>ISEVEN(ROW())</formula>
    </cfRule>
  </conditionalFormatting>
  <conditionalFormatting sqref="C119">
    <cfRule type="expression" dxfId="5190" priority="9777">
      <formula>ISEVEN(ROW())</formula>
    </cfRule>
  </conditionalFormatting>
  <conditionalFormatting sqref="B119:G119">
    <cfRule type="expression" dxfId="5189" priority="9778">
      <formula>ISEVEN(ROW())</formula>
    </cfRule>
  </conditionalFormatting>
  <conditionalFormatting sqref="F119">
    <cfRule type="expression" dxfId="5188" priority="9779">
      <formula>ISEVEN(ROW())</formula>
    </cfRule>
  </conditionalFormatting>
  <conditionalFormatting sqref="B119:E119">
    <cfRule type="expression" dxfId="5187" priority="9780">
      <formula>ISEVEN(ROW())</formula>
    </cfRule>
  </conditionalFormatting>
  <conditionalFormatting sqref="G119">
    <cfRule type="expression" dxfId="5186" priority="9781">
      <formula>ISEVEN(ROW())</formula>
    </cfRule>
  </conditionalFormatting>
  <conditionalFormatting sqref="G119">
    <cfRule type="expression" dxfId="5185" priority="9782">
      <formula>ISEVEN(ROW())</formula>
    </cfRule>
  </conditionalFormatting>
  <conditionalFormatting sqref="B119 D119:F119">
    <cfRule type="expression" dxfId="5184" priority="9783">
      <formula>ISEVEN(ROW())</formula>
    </cfRule>
  </conditionalFormatting>
  <conditionalFormatting sqref="G119">
    <cfRule type="expression" dxfId="5183" priority="9784">
      <formula>ISEVEN(ROW())</formula>
    </cfRule>
  </conditionalFormatting>
  <conditionalFormatting sqref="C119">
    <cfRule type="expression" dxfId="5182" priority="9785">
      <formula>ISEVEN(ROW())</formula>
    </cfRule>
  </conditionalFormatting>
  <conditionalFormatting sqref="B119:G119">
    <cfRule type="expression" dxfId="5181" priority="9786">
      <formula>ISEVEN(ROW())</formula>
    </cfRule>
  </conditionalFormatting>
  <conditionalFormatting sqref="B119 D119:F119">
    <cfRule type="expression" dxfId="5180" priority="9787">
      <formula>ISEVEN(ROW())</formula>
    </cfRule>
  </conditionalFormatting>
  <conditionalFormatting sqref="G119">
    <cfRule type="expression" dxfId="5179" priority="9788">
      <formula>ISEVEN(ROW())</formula>
    </cfRule>
  </conditionalFormatting>
  <conditionalFormatting sqref="C119">
    <cfRule type="expression" dxfId="5178" priority="9789">
      <formula>ISEVEN(ROW())</formula>
    </cfRule>
  </conditionalFormatting>
  <conditionalFormatting sqref="B119:G119">
    <cfRule type="expression" dxfId="5177" priority="9790">
      <formula>ISEVEN(ROW())</formula>
    </cfRule>
  </conditionalFormatting>
  <conditionalFormatting sqref="F119">
    <cfRule type="expression" dxfId="5176" priority="9791">
      <formula>ISEVEN(ROW())</formula>
    </cfRule>
  </conditionalFormatting>
  <conditionalFormatting sqref="B119:E119">
    <cfRule type="expression" dxfId="5175" priority="9792">
      <formula>ISEVEN(ROW())</formula>
    </cfRule>
  </conditionalFormatting>
  <conditionalFormatting sqref="G119">
    <cfRule type="expression" dxfId="5174" priority="9793">
      <formula>ISEVEN(ROW())</formula>
    </cfRule>
  </conditionalFormatting>
  <conditionalFormatting sqref="G119">
    <cfRule type="expression" dxfId="5173" priority="9794">
      <formula>ISEVEN(ROW())</formula>
    </cfRule>
  </conditionalFormatting>
  <conditionalFormatting sqref="B119 D119:F119">
    <cfRule type="expression" dxfId="5172" priority="9795">
      <formula>ISEVEN(ROW())</formula>
    </cfRule>
  </conditionalFormatting>
  <conditionalFormatting sqref="G119">
    <cfRule type="expression" dxfId="5171" priority="9796">
      <formula>ISEVEN(ROW())</formula>
    </cfRule>
  </conditionalFormatting>
  <conditionalFormatting sqref="C119">
    <cfRule type="expression" dxfId="5170" priority="9797">
      <formula>ISEVEN(ROW())</formula>
    </cfRule>
  </conditionalFormatting>
  <conditionalFormatting sqref="B119:G119">
    <cfRule type="expression" dxfId="5169" priority="9798">
      <formula>ISEVEN(ROW())</formula>
    </cfRule>
  </conditionalFormatting>
  <conditionalFormatting sqref="F119">
    <cfRule type="expression" dxfId="5168" priority="9799">
      <formula>ISEVEN(ROW())</formula>
    </cfRule>
  </conditionalFormatting>
  <conditionalFormatting sqref="B119:E119">
    <cfRule type="expression" dxfId="5167" priority="9800">
      <formula>ISEVEN(ROW())</formula>
    </cfRule>
  </conditionalFormatting>
  <conditionalFormatting sqref="G119">
    <cfRule type="expression" dxfId="5166" priority="9801">
      <formula>ISEVEN(ROW())</formula>
    </cfRule>
  </conditionalFormatting>
  <conditionalFormatting sqref="G119">
    <cfRule type="expression" dxfId="5165" priority="9802">
      <formula>ISEVEN(ROW())</formula>
    </cfRule>
  </conditionalFormatting>
  <conditionalFormatting sqref="B119 D119:F119">
    <cfRule type="expression" dxfId="5164" priority="9803">
      <formula>ISEVEN(ROW())</formula>
    </cfRule>
  </conditionalFormatting>
  <conditionalFormatting sqref="G119">
    <cfRule type="expression" dxfId="5163" priority="9804">
      <formula>ISEVEN(ROW())</formula>
    </cfRule>
  </conditionalFormatting>
  <conditionalFormatting sqref="C119">
    <cfRule type="expression" dxfId="5162" priority="9805">
      <formula>ISEVEN(ROW())</formula>
    </cfRule>
  </conditionalFormatting>
  <conditionalFormatting sqref="B119:G119">
    <cfRule type="expression" dxfId="5161" priority="9806">
      <formula>ISEVEN(ROW())</formula>
    </cfRule>
  </conditionalFormatting>
  <conditionalFormatting sqref="B119 D119:F119">
    <cfRule type="expression" dxfId="5160" priority="9807">
      <formula>ISEVEN(ROW())</formula>
    </cfRule>
  </conditionalFormatting>
  <conditionalFormatting sqref="G119">
    <cfRule type="expression" dxfId="5159" priority="9808">
      <formula>ISEVEN(ROW())</formula>
    </cfRule>
  </conditionalFormatting>
  <conditionalFormatting sqref="C119">
    <cfRule type="expression" dxfId="5158" priority="9809">
      <formula>ISEVEN(ROW())</formula>
    </cfRule>
  </conditionalFormatting>
  <conditionalFormatting sqref="B119:G119">
    <cfRule type="expression" dxfId="5157" priority="9810">
      <formula>ISEVEN(ROW())</formula>
    </cfRule>
  </conditionalFormatting>
  <conditionalFormatting sqref="F119">
    <cfRule type="expression" dxfId="5156" priority="9811">
      <formula>ISEVEN(ROW())</formula>
    </cfRule>
  </conditionalFormatting>
  <conditionalFormatting sqref="B119:E119">
    <cfRule type="expression" dxfId="5155" priority="9812">
      <formula>ISEVEN(ROW())</formula>
    </cfRule>
  </conditionalFormatting>
  <conditionalFormatting sqref="G119">
    <cfRule type="expression" dxfId="5154" priority="9813">
      <formula>ISEVEN(ROW())</formula>
    </cfRule>
  </conditionalFormatting>
  <conditionalFormatting sqref="G119">
    <cfRule type="expression" dxfId="5153" priority="9814">
      <formula>ISEVEN(ROW())</formula>
    </cfRule>
  </conditionalFormatting>
  <conditionalFormatting sqref="B119 D119:F119">
    <cfRule type="expression" dxfId="5152" priority="9815">
      <formula>ISEVEN(ROW())</formula>
    </cfRule>
  </conditionalFormatting>
  <conditionalFormatting sqref="G119">
    <cfRule type="expression" dxfId="5151" priority="9816">
      <formula>ISEVEN(ROW())</formula>
    </cfRule>
  </conditionalFormatting>
  <conditionalFormatting sqref="C119">
    <cfRule type="expression" dxfId="5150" priority="9817">
      <formula>ISEVEN(ROW())</formula>
    </cfRule>
  </conditionalFormatting>
  <conditionalFormatting sqref="B119:G119">
    <cfRule type="expression" dxfId="5149" priority="9818">
      <formula>ISEVEN(ROW())</formula>
    </cfRule>
  </conditionalFormatting>
  <conditionalFormatting sqref="F119">
    <cfRule type="expression" dxfId="5148" priority="9819">
      <formula>ISEVEN(ROW())</formula>
    </cfRule>
  </conditionalFormatting>
  <conditionalFormatting sqref="B119:E119">
    <cfRule type="expression" dxfId="5147" priority="9820">
      <formula>ISEVEN(ROW())</formula>
    </cfRule>
  </conditionalFormatting>
  <conditionalFormatting sqref="G119">
    <cfRule type="expression" dxfId="5146" priority="9821">
      <formula>ISEVEN(ROW())</formula>
    </cfRule>
  </conditionalFormatting>
  <conditionalFormatting sqref="G119">
    <cfRule type="expression" dxfId="5145" priority="9822">
      <formula>ISEVEN(ROW())</formula>
    </cfRule>
  </conditionalFormatting>
  <conditionalFormatting sqref="B119 D119:F119">
    <cfRule type="expression" dxfId="5144" priority="9823">
      <formula>ISEVEN(ROW())</formula>
    </cfRule>
  </conditionalFormatting>
  <conditionalFormatting sqref="G119">
    <cfRule type="expression" dxfId="5143" priority="9824">
      <formula>ISEVEN(ROW())</formula>
    </cfRule>
  </conditionalFormatting>
  <conditionalFormatting sqref="C119">
    <cfRule type="expression" dxfId="5142" priority="9825">
      <formula>ISEVEN(ROW())</formula>
    </cfRule>
  </conditionalFormatting>
  <conditionalFormatting sqref="B119:G119">
    <cfRule type="expression" dxfId="5141" priority="9826">
      <formula>ISEVEN(ROW())</formula>
    </cfRule>
  </conditionalFormatting>
  <conditionalFormatting sqref="B119 D119:F119">
    <cfRule type="expression" dxfId="5140" priority="9827">
      <formula>ISEVEN(ROW())</formula>
    </cfRule>
  </conditionalFormatting>
  <conditionalFormatting sqref="G119">
    <cfRule type="expression" dxfId="5139" priority="9828">
      <formula>ISEVEN(ROW())</formula>
    </cfRule>
  </conditionalFormatting>
  <conditionalFormatting sqref="C119">
    <cfRule type="expression" dxfId="5138" priority="9829">
      <formula>ISEVEN(ROW())</formula>
    </cfRule>
  </conditionalFormatting>
  <conditionalFormatting sqref="B119:G119">
    <cfRule type="expression" dxfId="5137" priority="9830">
      <formula>ISEVEN(ROW())</formula>
    </cfRule>
  </conditionalFormatting>
  <conditionalFormatting sqref="F119">
    <cfRule type="expression" dxfId="5136" priority="9831">
      <formula>ISEVEN(ROW())</formula>
    </cfRule>
  </conditionalFormatting>
  <conditionalFormatting sqref="B119:E119">
    <cfRule type="expression" dxfId="5135" priority="9832">
      <formula>ISEVEN(ROW())</formula>
    </cfRule>
  </conditionalFormatting>
  <conditionalFormatting sqref="G119">
    <cfRule type="expression" dxfId="5134" priority="9833">
      <formula>ISEVEN(ROW())</formula>
    </cfRule>
  </conditionalFormatting>
  <conditionalFormatting sqref="G119">
    <cfRule type="expression" dxfId="5133" priority="9834">
      <formula>ISEVEN(ROW())</formula>
    </cfRule>
  </conditionalFormatting>
  <conditionalFormatting sqref="B119 D119:F119">
    <cfRule type="expression" dxfId="5132" priority="9835">
      <formula>ISEVEN(ROW())</formula>
    </cfRule>
  </conditionalFormatting>
  <conditionalFormatting sqref="G119">
    <cfRule type="expression" dxfId="5131" priority="9836">
      <formula>ISEVEN(ROW())</formula>
    </cfRule>
  </conditionalFormatting>
  <conditionalFormatting sqref="C119">
    <cfRule type="expression" dxfId="5130" priority="9837">
      <formula>ISEVEN(ROW())</formula>
    </cfRule>
  </conditionalFormatting>
  <conditionalFormatting sqref="B119:G119">
    <cfRule type="expression" dxfId="5129" priority="9838">
      <formula>ISEVEN(ROW())</formula>
    </cfRule>
  </conditionalFormatting>
  <conditionalFormatting sqref="F119">
    <cfRule type="expression" dxfId="5128" priority="9839">
      <formula>ISEVEN(ROW())</formula>
    </cfRule>
  </conditionalFormatting>
  <conditionalFormatting sqref="B119:E119">
    <cfRule type="expression" dxfId="5127" priority="9840">
      <formula>ISEVEN(ROW())</formula>
    </cfRule>
  </conditionalFormatting>
  <conditionalFormatting sqref="G119">
    <cfRule type="expression" dxfId="5126" priority="9841">
      <formula>ISEVEN(ROW())</formula>
    </cfRule>
  </conditionalFormatting>
  <conditionalFormatting sqref="G119">
    <cfRule type="expression" dxfId="5125" priority="9842">
      <formula>ISEVEN(ROW())</formula>
    </cfRule>
  </conditionalFormatting>
  <conditionalFormatting sqref="B119 D119:F119">
    <cfRule type="expression" dxfId="5124" priority="9843">
      <formula>ISEVEN(ROW())</formula>
    </cfRule>
  </conditionalFormatting>
  <conditionalFormatting sqref="G119">
    <cfRule type="expression" dxfId="5123" priority="9844">
      <formula>ISEVEN(ROW())</formula>
    </cfRule>
  </conditionalFormatting>
  <conditionalFormatting sqref="C119">
    <cfRule type="expression" dxfId="5122" priority="9845">
      <formula>ISEVEN(ROW())</formula>
    </cfRule>
  </conditionalFormatting>
  <conditionalFormatting sqref="B119:G119">
    <cfRule type="expression" dxfId="5121" priority="9846">
      <formula>ISEVEN(ROW())</formula>
    </cfRule>
  </conditionalFormatting>
  <conditionalFormatting sqref="B122 D122:F122">
    <cfRule type="expression" dxfId="5120" priority="9847">
      <formula>ISEVEN(ROW())</formula>
    </cfRule>
  </conditionalFormatting>
  <conditionalFormatting sqref="F121">
    <cfRule type="expression" dxfId="5119" priority="9848">
      <formula>ISEVEN(ROW())</formula>
    </cfRule>
  </conditionalFormatting>
  <conditionalFormatting sqref="B121:E121">
    <cfRule type="expression" dxfId="5118" priority="9849">
      <formula>ISEVEN(ROW())</formula>
    </cfRule>
  </conditionalFormatting>
  <conditionalFormatting sqref="G121">
    <cfRule type="expression" dxfId="5117" priority="9850">
      <formula>ISEVEN(ROW())</formula>
    </cfRule>
  </conditionalFormatting>
  <conditionalFormatting sqref="G121">
    <cfRule type="expression" dxfId="5116" priority="9851">
      <formula>ISEVEN(ROW())</formula>
    </cfRule>
  </conditionalFormatting>
  <conditionalFormatting sqref="B120:G120">
    <cfRule type="expression" dxfId="5115" priority="9852">
      <formula>ISEVEN(ROW())</formula>
    </cfRule>
  </conditionalFormatting>
  <conditionalFormatting sqref="C122">
    <cfRule type="expression" dxfId="5114" priority="9853">
      <formula>ISEVEN(ROW())</formula>
    </cfRule>
  </conditionalFormatting>
  <conditionalFormatting sqref="F123">
    <cfRule type="expression" dxfId="5113" priority="9854">
      <formula>ISEVEN(ROW())</formula>
    </cfRule>
  </conditionalFormatting>
  <conditionalFormatting sqref="B123:E123">
    <cfRule type="expression" dxfId="5112" priority="9855">
      <formula>ISEVEN(ROW())</formula>
    </cfRule>
  </conditionalFormatting>
  <conditionalFormatting sqref="B123:E123">
    <cfRule type="expression" dxfId="5111" priority="9856">
      <formula>ISEVEN(ROW())</formula>
    </cfRule>
  </conditionalFormatting>
  <conditionalFormatting sqref="B124:F124">
    <cfRule type="expression" dxfId="5110" priority="9857">
      <formula>ISEVEN(ROW())</formula>
    </cfRule>
  </conditionalFormatting>
  <conditionalFormatting sqref="F124">
    <cfRule type="expression" dxfId="5109" priority="9858">
      <formula>ISEVEN(ROW())</formula>
    </cfRule>
  </conditionalFormatting>
  <conditionalFormatting sqref="B124:E124">
    <cfRule type="expression" dxfId="5108" priority="9859">
      <formula>ISEVEN(ROW())</formula>
    </cfRule>
  </conditionalFormatting>
  <conditionalFormatting sqref="B123:F123">
    <cfRule type="expression" dxfId="5107" priority="9860">
      <formula>ISEVEN(ROW())</formula>
    </cfRule>
  </conditionalFormatting>
  <conditionalFormatting sqref="F120">
    <cfRule type="expression" dxfId="5106" priority="9861">
      <formula>ISEVEN(ROW())</formula>
    </cfRule>
  </conditionalFormatting>
  <conditionalFormatting sqref="B120:E120">
    <cfRule type="expression" dxfId="5105" priority="9862">
      <formula>ISEVEN(ROW())</formula>
    </cfRule>
  </conditionalFormatting>
  <conditionalFormatting sqref="G120">
    <cfRule type="expression" dxfId="5104" priority="9863">
      <formula>ISEVEN(ROW())</formula>
    </cfRule>
  </conditionalFormatting>
  <conditionalFormatting sqref="G120">
    <cfRule type="expression" dxfId="5103" priority="9864">
      <formula>ISEVEN(ROW())</formula>
    </cfRule>
  </conditionalFormatting>
  <conditionalFormatting sqref="B120 D120:F120">
    <cfRule type="expression" dxfId="5102" priority="9865">
      <formula>ISEVEN(ROW())</formula>
    </cfRule>
  </conditionalFormatting>
  <conditionalFormatting sqref="G120">
    <cfRule type="expression" dxfId="5101" priority="9866">
      <formula>ISEVEN(ROW())</formula>
    </cfRule>
  </conditionalFormatting>
  <conditionalFormatting sqref="C120">
    <cfRule type="expression" dxfId="5100" priority="9867">
      <formula>ISEVEN(ROW())</formula>
    </cfRule>
  </conditionalFormatting>
  <conditionalFormatting sqref="B123 D123:F123">
    <cfRule type="expression" dxfId="5099" priority="9868">
      <formula>ISEVEN(ROW())</formula>
    </cfRule>
  </conditionalFormatting>
  <conditionalFormatting sqref="F122">
    <cfRule type="expression" dxfId="5098" priority="9869">
      <formula>ISEVEN(ROW())</formula>
    </cfRule>
  </conditionalFormatting>
  <conditionalFormatting sqref="B122:E122">
    <cfRule type="expression" dxfId="5097" priority="9870">
      <formula>ISEVEN(ROW())</formula>
    </cfRule>
  </conditionalFormatting>
  <conditionalFormatting sqref="B121:G121">
    <cfRule type="expression" dxfId="5096" priority="9871">
      <formula>ISEVEN(ROW())</formula>
    </cfRule>
  </conditionalFormatting>
  <conditionalFormatting sqref="C123">
    <cfRule type="expression" dxfId="5095" priority="9872">
      <formula>ISEVEN(ROW())</formula>
    </cfRule>
  </conditionalFormatting>
  <conditionalFormatting sqref="F124">
    <cfRule type="expression" dxfId="5094" priority="9873">
      <formula>ISEVEN(ROW())</formula>
    </cfRule>
  </conditionalFormatting>
  <conditionalFormatting sqref="B124:E124">
    <cfRule type="expression" dxfId="5093" priority="9874">
      <formula>ISEVEN(ROW())</formula>
    </cfRule>
  </conditionalFormatting>
  <conditionalFormatting sqref="B124:E124">
    <cfRule type="expression" dxfId="5092" priority="9875">
      <formula>ISEVEN(ROW())</formula>
    </cfRule>
  </conditionalFormatting>
  <conditionalFormatting sqref="B124:F124">
    <cfRule type="expression" dxfId="5091" priority="9876">
      <formula>ISEVEN(ROW())</formula>
    </cfRule>
  </conditionalFormatting>
  <conditionalFormatting sqref="B121 D121:F121">
    <cfRule type="expression" dxfId="5090" priority="9877">
      <formula>ISEVEN(ROW())</formula>
    </cfRule>
  </conditionalFormatting>
  <conditionalFormatting sqref="F120">
    <cfRule type="expression" dxfId="5089" priority="9878">
      <formula>ISEVEN(ROW())</formula>
    </cfRule>
  </conditionalFormatting>
  <conditionalFormatting sqref="B120:E120">
    <cfRule type="expression" dxfId="5088" priority="9879">
      <formula>ISEVEN(ROW())</formula>
    </cfRule>
  </conditionalFormatting>
  <conditionalFormatting sqref="G120">
    <cfRule type="expression" dxfId="5087" priority="9880">
      <formula>ISEVEN(ROW())</formula>
    </cfRule>
  </conditionalFormatting>
  <conditionalFormatting sqref="G120">
    <cfRule type="expression" dxfId="5086" priority="9881">
      <formula>ISEVEN(ROW())</formula>
    </cfRule>
  </conditionalFormatting>
  <conditionalFormatting sqref="G121">
    <cfRule type="expression" dxfId="5085" priority="9882">
      <formula>ISEVEN(ROW())</formula>
    </cfRule>
  </conditionalFormatting>
  <conditionalFormatting sqref="C121">
    <cfRule type="expression" dxfId="5084" priority="9883">
      <formula>ISEVEN(ROW())</formula>
    </cfRule>
  </conditionalFormatting>
  <conditionalFormatting sqref="F122">
    <cfRule type="expression" dxfId="5083" priority="9884">
      <formula>ISEVEN(ROW())</formula>
    </cfRule>
  </conditionalFormatting>
  <conditionalFormatting sqref="B122:E122">
    <cfRule type="expression" dxfId="5082" priority="9885">
      <formula>ISEVEN(ROW())</formula>
    </cfRule>
  </conditionalFormatting>
  <conditionalFormatting sqref="B122:E122">
    <cfRule type="expression" dxfId="5081" priority="9886">
      <formula>ISEVEN(ROW())</formula>
    </cfRule>
  </conditionalFormatting>
  <conditionalFormatting sqref="F124">
    <cfRule type="expression" dxfId="5080" priority="9887">
      <formula>ISEVEN(ROW())</formula>
    </cfRule>
  </conditionalFormatting>
  <conditionalFormatting sqref="B124:E124">
    <cfRule type="expression" dxfId="5079" priority="9888">
      <formula>ISEVEN(ROW())</formula>
    </cfRule>
  </conditionalFormatting>
  <conditionalFormatting sqref="B123:F123">
    <cfRule type="expression" dxfId="5078" priority="9889">
      <formula>ISEVEN(ROW())</formula>
    </cfRule>
  </conditionalFormatting>
  <conditionalFormatting sqref="B124 D124:F124">
    <cfRule type="expression" dxfId="5077" priority="9890">
      <formula>ISEVEN(ROW())</formula>
    </cfRule>
  </conditionalFormatting>
  <conditionalFormatting sqref="F123">
    <cfRule type="expression" dxfId="5076" priority="9891">
      <formula>ISEVEN(ROW())</formula>
    </cfRule>
  </conditionalFormatting>
  <conditionalFormatting sqref="B123:E123">
    <cfRule type="expression" dxfId="5075" priority="9892">
      <formula>ISEVEN(ROW())</formula>
    </cfRule>
  </conditionalFormatting>
  <conditionalFormatting sqref="B122:F122">
    <cfRule type="expression" dxfId="5074" priority="9893">
      <formula>ISEVEN(ROW())</formula>
    </cfRule>
  </conditionalFormatting>
  <conditionalFormatting sqref="C124">
    <cfRule type="expression" dxfId="5073" priority="9894">
      <formula>ISEVEN(ROW())</formula>
    </cfRule>
  </conditionalFormatting>
  <conditionalFormatting sqref="B122 D122:F122">
    <cfRule type="expression" dxfId="5072" priority="9895">
      <formula>ISEVEN(ROW())</formula>
    </cfRule>
  </conditionalFormatting>
  <conditionalFormatting sqref="F121">
    <cfRule type="expression" dxfId="5071" priority="9896">
      <formula>ISEVEN(ROW())</formula>
    </cfRule>
  </conditionalFormatting>
  <conditionalFormatting sqref="B121:E121">
    <cfRule type="expression" dxfId="5070" priority="9897">
      <formula>ISEVEN(ROW())</formula>
    </cfRule>
  </conditionalFormatting>
  <conditionalFormatting sqref="G121">
    <cfRule type="expression" dxfId="5069" priority="9898">
      <formula>ISEVEN(ROW())</formula>
    </cfRule>
  </conditionalFormatting>
  <conditionalFormatting sqref="G121">
    <cfRule type="expression" dxfId="5068" priority="9899">
      <formula>ISEVEN(ROW())</formula>
    </cfRule>
  </conditionalFormatting>
  <conditionalFormatting sqref="B120:G120">
    <cfRule type="expression" dxfId="5067" priority="9900">
      <formula>ISEVEN(ROW())</formula>
    </cfRule>
  </conditionalFormatting>
  <conditionalFormatting sqref="C122">
    <cfRule type="expression" dxfId="5066" priority="9901">
      <formula>ISEVEN(ROW())</formula>
    </cfRule>
  </conditionalFormatting>
  <conditionalFormatting sqref="F123">
    <cfRule type="expression" dxfId="5065" priority="9902">
      <formula>ISEVEN(ROW())</formula>
    </cfRule>
  </conditionalFormatting>
  <conditionalFormatting sqref="B123:E123">
    <cfRule type="expression" dxfId="5064" priority="9903">
      <formula>ISEVEN(ROW())</formula>
    </cfRule>
  </conditionalFormatting>
  <conditionalFormatting sqref="B123:E123">
    <cfRule type="expression" dxfId="5063" priority="9904">
      <formula>ISEVEN(ROW())</formula>
    </cfRule>
  </conditionalFormatting>
  <conditionalFormatting sqref="B124:F124">
    <cfRule type="expression" dxfId="5062" priority="9905">
      <formula>ISEVEN(ROW())</formula>
    </cfRule>
  </conditionalFormatting>
  <conditionalFormatting sqref="F124">
    <cfRule type="expression" dxfId="5061" priority="9906">
      <formula>ISEVEN(ROW())</formula>
    </cfRule>
  </conditionalFormatting>
  <conditionalFormatting sqref="B124:E124">
    <cfRule type="expression" dxfId="5060" priority="9907">
      <formula>ISEVEN(ROW())</formula>
    </cfRule>
  </conditionalFormatting>
  <conditionalFormatting sqref="B123:F123">
    <cfRule type="expression" dxfId="5059" priority="9908">
      <formula>ISEVEN(ROW())</formula>
    </cfRule>
  </conditionalFormatting>
  <conditionalFormatting sqref="B121 D121:F121">
    <cfRule type="expression" dxfId="5058" priority="9909">
      <formula>ISEVEN(ROW())</formula>
    </cfRule>
  </conditionalFormatting>
  <conditionalFormatting sqref="F120">
    <cfRule type="expression" dxfId="5057" priority="9910">
      <formula>ISEVEN(ROW())</formula>
    </cfRule>
  </conditionalFormatting>
  <conditionalFormatting sqref="B120:E120">
    <cfRule type="expression" dxfId="5056" priority="9911">
      <formula>ISEVEN(ROW())</formula>
    </cfRule>
  </conditionalFormatting>
  <conditionalFormatting sqref="G120">
    <cfRule type="expression" dxfId="5055" priority="9912">
      <formula>ISEVEN(ROW())</formula>
    </cfRule>
  </conditionalFormatting>
  <conditionalFormatting sqref="G120">
    <cfRule type="expression" dxfId="5054" priority="9913">
      <formula>ISEVEN(ROW())</formula>
    </cfRule>
  </conditionalFormatting>
  <conditionalFormatting sqref="B119:G119">
    <cfRule type="expression" dxfId="5053" priority="9914">
      <formula>ISEVEN(ROW())</formula>
    </cfRule>
  </conditionalFormatting>
  <conditionalFormatting sqref="G121">
    <cfRule type="expression" dxfId="5052" priority="9915">
      <formula>ISEVEN(ROW())</formula>
    </cfRule>
  </conditionalFormatting>
  <conditionalFormatting sqref="C121">
    <cfRule type="expression" dxfId="5051" priority="9916">
      <formula>ISEVEN(ROW())</formula>
    </cfRule>
  </conditionalFormatting>
  <conditionalFormatting sqref="F123">
    <cfRule type="expression" dxfId="5050" priority="9917">
      <formula>ISEVEN(ROW())</formula>
    </cfRule>
  </conditionalFormatting>
  <conditionalFormatting sqref="B123:E123">
    <cfRule type="expression" dxfId="5049" priority="9918">
      <formula>ISEVEN(ROW())</formula>
    </cfRule>
  </conditionalFormatting>
  <conditionalFormatting sqref="B122:F122">
    <cfRule type="expression" dxfId="5048" priority="9919">
      <formula>ISEVEN(ROW())</formula>
    </cfRule>
  </conditionalFormatting>
  <conditionalFormatting sqref="B120 D120:F120">
    <cfRule type="expression" dxfId="5047" priority="9920">
      <formula>ISEVEN(ROW())</formula>
    </cfRule>
  </conditionalFormatting>
  <conditionalFormatting sqref="F119">
    <cfRule type="expression" dxfId="5046" priority="9921">
      <formula>ISEVEN(ROW())</formula>
    </cfRule>
  </conditionalFormatting>
  <conditionalFormatting sqref="B119:E119">
    <cfRule type="expression" dxfId="5045" priority="9922">
      <formula>ISEVEN(ROW())</formula>
    </cfRule>
  </conditionalFormatting>
  <conditionalFormatting sqref="G119">
    <cfRule type="expression" dxfId="5044" priority="9923">
      <formula>ISEVEN(ROW())</formula>
    </cfRule>
  </conditionalFormatting>
  <conditionalFormatting sqref="G119">
    <cfRule type="expression" dxfId="5043" priority="9924">
      <formula>ISEVEN(ROW())</formula>
    </cfRule>
  </conditionalFormatting>
  <conditionalFormatting sqref="G120">
    <cfRule type="expression" dxfId="5042" priority="9925">
      <formula>ISEVEN(ROW())</formula>
    </cfRule>
  </conditionalFormatting>
  <conditionalFormatting sqref="C120">
    <cfRule type="expression" dxfId="5041" priority="9926">
      <formula>ISEVEN(ROW())</formula>
    </cfRule>
  </conditionalFormatting>
  <conditionalFormatting sqref="B123 D123:F123">
    <cfRule type="expression" dxfId="5040" priority="9927">
      <formula>ISEVEN(ROW())</formula>
    </cfRule>
  </conditionalFormatting>
  <conditionalFormatting sqref="F122">
    <cfRule type="expression" dxfId="5039" priority="9928">
      <formula>ISEVEN(ROW())</formula>
    </cfRule>
  </conditionalFormatting>
  <conditionalFormatting sqref="B122:E122">
    <cfRule type="expression" dxfId="5038" priority="9929">
      <formula>ISEVEN(ROW())</formula>
    </cfRule>
  </conditionalFormatting>
  <conditionalFormatting sqref="B121:G121">
    <cfRule type="expression" dxfId="5037" priority="9930">
      <formula>ISEVEN(ROW())</formula>
    </cfRule>
  </conditionalFormatting>
  <conditionalFormatting sqref="C123">
    <cfRule type="expression" dxfId="5036" priority="9931">
      <formula>ISEVEN(ROW())</formula>
    </cfRule>
  </conditionalFormatting>
  <conditionalFormatting sqref="B119 D119:F119">
    <cfRule type="expression" dxfId="5035" priority="9932">
      <formula>ISEVEN(ROW())</formula>
    </cfRule>
  </conditionalFormatting>
  <conditionalFormatting sqref="G119">
    <cfRule type="expression" dxfId="5034" priority="9933">
      <formula>ISEVEN(ROW())</formula>
    </cfRule>
  </conditionalFormatting>
  <conditionalFormatting sqref="C119">
    <cfRule type="expression" dxfId="5033" priority="9934">
      <formula>ISEVEN(ROW())</formula>
    </cfRule>
  </conditionalFormatting>
  <conditionalFormatting sqref="B122 D122:F122">
    <cfRule type="expression" dxfId="5032" priority="9935">
      <formula>ISEVEN(ROW())</formula>
    </cfRule>
  </conditionalFormatting>
  <conditionalFormatting sqref="F121">
    <cfRule type="expression" dxfId="5031" priority="9936">
      <formula>ISEVEN(ROW())</formula>
    </cfRule>
  </conditionalFormatting>
  <conditionalFormatting sqref="B121:E121">
    <cfRule type="expression" dxfId="5030" priority="9937">
      <formula>ISEVEN(ROW())</formula>
    </cfRule>
  </conditionalFormatting>
  <conditionalFormatting sqref="G121">
    <cfRule type="expression" dxfId="5029" priority="9938">
      <formula>ISEVEN(ROW())</formula>
    </cfRule>
  </conditionalFormatting>
  <conditionalFormatting sqref="G121">
    <cfRule type="expression" dxfId="5028" priority="9939">
      <formula>ISEVEN(ROW())</formula>
    </cfRule>
  </conditionalFormatting>
  <conditionalFormatting sqref="B120:G120">
    <cfRule type="expression" dxfId="5027" priority="9940">
      <formula>ISEVEN(ROW())</formula>
    </cfRule>
  </conditionalFormatting>
  <conditionalFormatting sqref="C122">
    <cfRule type="expression" dxfId="5026" priority="9941">
      <formula>ISEVEN(ROW())</formula>
    </cfRule>
  </conditionalFormatting>
  <conditionalFormatting sqref="B123:F123">
    <cfRule type="expression" dxfId="5025" priority="9942">
      <formula>ISEVEN(ROW())</formula>
    </cfRule>
  </conditionalFormatting>
  <conditionalFormatting sqref="B121 D121:F121">
    <cfRule type="expression" dxfId="5024" priority="9943">
      <formula>ISEVEN(ROW())</formula>
    </cfRule>
  </conditionalFormatting>
  <conditionalFormatting sqref="F120">
    <cfRule type="expression" dxfId="5023" priority="9944">
      <formula>ISEVEN(ROW())</formula>
    </cfRule>
  </conditionalFormatting>
  <conditionalFormatting sqref="B120:E120">
    <cfRule type="expression" dxfId="5022" priority="9945">
      <formula>ISEVEN(ROW())</formula>
    </cfRule>
  </conditionalFormatting>
  <conditionalFormatting sqref="G120">
    <cfRule type="expression" dxfId="5021" priority="9946">
      <formula>ISEVEN(ROW())</formula>
    </cfRule>
  </conditionalFormatting>
  <conditionalFormatting sqref="G120">
    <cfRule type="expression" dxfId="5020" priority="9947">
      <formula>ISEVEN(ROW())</formula>
    </cfRule>
  </conditionalFormatting>
  <conditionalFormatting sqref="B119:G119">
    <cfRule type="expression" dxfId="5019" priority="9948">
      <formula>ISEVEN(ROW())</formula>
    </cfRule>
  </conditionalFormatting>
  <conditionalFormatting sqref="G121">
    <cfRule type="expression" dxfId="5018" priority="9949">
      <formula>ISEVEN(ROW())</formula>
    </cfRule>
  </conditionalFormatting>
  <conditionalFormatting sqref="C121">
    <cfRule type="expression" dxfId="5017" priority="9950">
      <formula>ISEVEN(ROW())</formula>
    </cfRule>
  </conditionalFormatting>
  <conditionalFormatting sqref="F123">
    <cfRule type="expression" dxfId="5016" priority="9951">
      <formula>ISEVEN(ROW())</formula>
    </cfRule>
  </conditionalFormatting>
  <conditionalFormatting sqref="B123:E123">
    <cfRule type="expression" dxfId="5015" priority="9952">
      <formula>ISEVEN(ROW())</formula>
    </cfRule>
  </conditionalFormatting>
  <conditionalFormatting sqref="B122:F122">
    <cfRule type="expression" dxfId="5014" priority="9953">
      <formula>ISEVEN(ROW())</formula>
    </cfRule>
  </conditionalFormatting>
  <conditionalFormatting sqref="B120 D120:F120">
    <cfRule type="expression" dxfId="5013" priority="9954">
      <formula>ISEVEN(ROW())</formula>
    </cfRule>
  </conditionalFormatting>
  <conditionalFormatting sqref="F119">
    <cfRule type="expression" dxfId="5012" priority="9955">
      <formula>ISEVEN(ROW())</formula>
    </cfRule>
  </conditionalFormatting>
  <conditionalFormatting sqref="B119:E119">
    <cfRule type="expression" dxfId="5011" priority="9956">
      <formula>ISEVEN(ROW())</formula>
    </cfRule>
  </conditionalFormatting>
  <conditionalFormatting sqref="G119">
    <cfRule type="expression" dxfId="5010" priority="9957">
      <formula>ISEVEN(ROW())</formula>
    </cfRule>
  </conditionalFormatting>
  <conditionalFormatting sqref="G119">
    <cfRule type="expression" dxfId="5009" priority="9958">
      <formula>ISEVEN(ROW())</formula>
    </cfRule>
  </conditionalFormatting>
  <conditionalFormatting sqref="G120">
    <cfRule type="expression" dxfId="5008" priority="9959">
      <formula>ISEVEN(ROW())</formula>
    </cfRule>
  </conditionalFormatting>
  <conditionalFormatting sqref="C120">
    <cfRule type="expression" dxfId="5007" priority="9960">
      <formula>ISEVEN(ROW())</formula>
    </cfRule>
  </conditionalFormatting>
  <conditionalFormatting sqref="B123 D123:F123">
    <cfRule type="expression" dxfId="5006" priority="9961">
      <formula>ISEVEN(ROW())</formula>
    </cfRule>
  </conditionalFormatting>
  <conditionalFormatting sqref="F122">
    <cfRule type="expression" dxfId="5005" priority="9962">
      <formula>ISEVEN(ROW())</formula>
    </cfRule>
  </conditionalFormatting>
  <conditionalFormatting sqref="B122:E122">
    <cfRule type="expression" dxfId="5004" priority="9963">
      <formula>ISEVEN(ROW())</formula>
    </cfRule>
  </conditionalFormatting>
  <conditionalFormatting sqref="B121:G121">
    <cfRule type="expression" dxfId="5003" priority="9964">
      <formula>ISEVEN(ROW())</formula>
    </cfRule>
  </conditionalFormatting>
  <conditionalFormatting sqref="C123">
    <cfRule type="expression" dxfId="5002" priority="9965">
      <formula>ISEVEN(ROW())</formula>
    </cfRule>
  </conditionalFormatting>
  <conditionalFormatting sqref="B119 D119:F119">
    <cfRule type="expression" dxfId="5001" priority="9966">
      <formula>ISEVEN(ROW())</formula>
    </cfRule>
  </conditionalFormatting>
  <conditionalFormatting sqref="G119">
    <cfRule type="expression" dxfId="5000" priority="9967">
      <formula>ISEVEN(ROW())</formula>
    </cfRule>
  </conditionalFormatting>
  <conditionalFormatting sqref="C119">
    <cfRule type="expression" dxfId="4999" priority="9968">
      <formula>ISEVEN(ROW())</formula>
    </cfRule>
  </conditionalFormatting>
  <conditionalFormatting sqref="B123:F123">
    <cfRule type="expression" dxfId="4998" priority="9969">
      <formula>ISEVEN(ROW())</formula>
    </cfRule>
  </conditionalFormatting>
  <conditionalFormatting sqref="B122 D122:F122">
    <cfRule type="expression" dxfId="4997" priority="9970">
      <formula>ISEVEN(ROW())</formula>
    </cfRule>
  </conditionalFormatting>
  <conditionalFormatting sqref="F121">
    <cfRule type="expression" dxfId="4996" priority="9971">
      <formula>ISEVEN(ROW())</formula>
    </cfRule>
  </conditionalFormatting>
  <conditionalFormatting sqref="B121:E121">
    <cfRule type="expression" dxfId="4995" priority="9972">
      <formula>ISEVEN(ROW())</formula>
    </cfRule>
  </conditionalFormatting>
  <conditionalFormatting sqref="G121">
    <cfRule type="expression" dxfId="4994" priority="9973">
      <formula>ISEVEN(ROW())</formula>
    </cfRule>
  </conditionalFormatting>
  <conditionalFormatting sqref="G121">
    <cfRule type="expression" dxfId="4993" priority="9974">
      <formula>ISEVEN(ROW())</formula>
    </cfRule>
  </conditionalFormatting>
  <conditionalFormatting sqref="B120:G120">
    <cfRule type="expression" dxfId="4992" priority="9975">
      <formula>ISEVEN(ROW())</formula>
    </cfRule>
  </conditionalFormatting>
  <conditionalFormatting sqref="C122">
    <cfRule type="expression" dxfId="4991" priority="9976">
      <formula>ISEVEN(ROW())</formula>
    </cfRule>
  </conditionalFormatting>
  <conditionalFormatting sqref="B121 D121:F121">
    <cfRule type="expression" dxfId="4990" priority="9977">
      <formula>ISEVEN(ROW())</formula>
    </cfRule>
  </conditionalFormatting>
  <conditionalFormatting sqref="F120">
    <cfRule type="expression" dxfId="4989" priority="9978">
      <formula>ISEVEN(ROW())</formula>
    </cfRule>
  </conditionalFormatting>
  <conditionalFormatting sqref="B120:E120">
    <cfRule type="expression" dxfId="4988" priority="9979">
      <formula>ISEVEN(ROW())</formula>
    </cfRule>
  </conditionalFormatting>
  <conditionalFormatting sqref="G120">
    <cfRule type="expression" dxfId="4987" priority="9980">
      <formula>ISEVEN(ROW())</formula>
    </cfRule>
  </conditionalFormatting>
  <conditionalFormatting sqref="G120">
    <cfRule type="expression" dxfId="4986" priority="9981">
      <formula>ISEVEN(ROW())</formula>
    </cfRule>
  </conditionalFormatting>
  <conditionalFormatting sqref="B119:G119">
    <cfRule type="expression" dxfId="4985" priority="9982">
      <formula>ISEVEN(ROW())</formula>
    </cfRule>
  </conditionalFormatting>
  <conditionalFormatting sqref="G121">
    <cfRule type="expression" dxfId="4984" priority="9983">
      <formula>ISEVEN(ROW())</formula>
    </cfRule>
  </conditionalFormatting>
  <conditionalFormatting sqref="C121">
    <cfRule type="expression" dxfId="4983" priority="9984">
      <formula>ISEVEN(ROW())</formula>
    </cfRule>
  </conditionalFormatting>
  <conditionalFormatting sqref="F123">
    <cfRule type="expression" dxfId="4982" priority="9985">
      <formula>ISEVEN(ROW())</formula>
    </cfRule>
  </conditionalFormatting>
  <conditionalFormatting sqref="B123:E123">
    <cfRule type="expression" dxfId="4981" priority="9986">
      <formula>ISEVEN(ROW())</formula>
    </cfRule>
  </conditionalFormatting>
  <conditionalFormatting sqref="B122:F122">
    <cfRule type="expression" dxfId="4980" priority="9987">
      <formula>ISEVEN(ROW())</formula>
    </cfRule>
  </conditionalFormatting>
  <conditionalFormatting sqref="B120 D120:F120">
    <cfRule type="expression" dxfId="4979" priority="9988">
      <formula>ISEVEN(ROW())</formula>
    </cfRule>
  </conditionalFormatting>
  <conditionalFormatting sqref="F119">
    <cfRule type="expression" dxfId="4978" priority="9989">
      <formula>ISEVEN(ROW())</formula>
    </cfRule>
  </conditionalFormatting>
  <conditionalFormatting sqref="B119:E119">
    <cfRule type="expression" dxfId="4977" priority="9990">
      <formula>ISEVEN(ROW())</formula>
    </cfRule>
  </conditionalFormatting>
  <conditionalFormatting sqref="G119">
    <cfRule type="expression" dxfId="4976" priority="9991">
      <formula>ISEVEN(ROW())</formula>
    </cfRule>
  </conditionalFormatting>
  <conditionalFormatting sqref="G119">
    <cfRule type="expression" dxfId="4975" priority="9992">
      <formula>ISEVEN(ROW())</formula>
    </cfRule>
  </conditionalFormatting>
  <conditionalFormatting sqref="G120">
    <cfRule type="expression" dxfId="4974" priority="9993">
      <formula>ISEVEN(ROW())</formula>
    </cfRule>
  </conditionalFormatting>
  <conditionalFormatting sqref="C120">
    <cfRule type="expression" dxfId="4973" priority="9994">
      <formula>ISEVEN(ROW())</formula>
    </cfRule>
  </conditionalFormatting>
  <conditionalFormatting sqref="B123 D123:F123">
    <cfRule type="expression" dxfId="4972" priority="9995">
      <formula>ISEVEN(ROW())</formula>
    </cfRule>
  </conditionalFormatting>
  <conditionalFormatting sqref="F122">
    <cfRule type="expression" dxfId="4971" priority="9996">
      <formula>ISEVEN(ROW())</formula>
    </cfRule>
  </conditionalFormatting>
  <conditionalFormatting sqref="B122:E122">
    <cfRule type="expression" dxfId="4970" priority="9997">
      <formula>ISEVEN(ROW())</formula>
    </cfRule>
  </conditionalFormatting>
  <conditionalFormatting sqref="B121:G121">
    <cfRule type="expression" dxfId="4969" priority="9998">
      <formula>ISEVEN(ROW())</formula>
    </cfRule>
  </conditionalFormatting>
  <conditionalFormatting sqref="C123">
    <cfRule type="expression" dxfId="4968" priority="9999">
      <formula>ISEVEN(ROW())</formula>
    </cfRule>
  </conditionalFormatting>
  <conditionalFormatting sqref="B121 D121:F121">
    <cfRule type="expression" dxfId="4967" priority="10000">
      <formula>ISEVEN(ROW())</formula>
    </cfRule>
  </conditionalFormatting>
  <conditionalFormatting sqref="F120">
    <cfRule type="expression" dxfId="4966" priority="10001">
      <formula>ISEVEN(ROW())</formula>
    </cfRule>
  </conditionalFormatting>
  <conditionalFormatting sqref="B120:E120">
    <cfRule type="expression" dxfId="4965" priority="10002">
      <formula>ISEVEN(ROW())</formula>
    </cfRule>
  </conditionalFormatting>
  <conditionalFormatting sqref="G120">
    <cfRule type="expression" dxfId="4964" priority="10003">
      <formula>ISEVEN(ROW())</formula>
    </cfRule>
  </conditionalFormatting>
  <conditionalFormatting sqref="G120">
    <cfRule type="expression" dxfId="4963" priority="10004">
      <formula>ISEVEN(ROW())</formula>
    </cfRule>
  </conditionalFormatting>
  <conditionalFormatting sqref="B119:G119">
    <cfRule type="expression" dxfId="4962" priority="10005">
      <formula>ISEVEN(ROW())</formula>
    </cfRule>
  </conditionalFormatting>
  <conditionalFormatting sqref="G121">
    <cfRule type="expression" dxfId="4961" priority="10006">
      <formula>ISEVEN(ROW())</formula>
    </cfRule>
  </conditionalFormatting>
  <conditionalFormatting sqref="C121">
    <cfRule type="expression" dxfId="4960" priority="10007">
      <formula>ISEVEN(ROW())</formula>
    </cfRule>
  </conditionalFormatting>
  <conditionalFormatting sqref="F123">
    <cfRule type="expression" dxfId="4959" priority="10008">
      <formula>ISEVEN(ROW())</formula>
    </cfRule>
  </conditionalFormatting>
  <conditionalFormatting sqref="B123:E123">
    <cfRule type="expression" dxfId="4958" priority="10009">
      <formula>ISEVEN(ROW())</formula>
    </cfRule>
  </conditionalFormatting>
  <conditionalFormatting sqref="B122:F122">
    <cfRule type="expression" dxfId="4957" priority="10010">
      <formula>ISEVEN(ROW())</formula>
    </cfRule>
  </conditionalFormatting>
  <conditionalFormatting sqref="B120 D120:F120">
    <cfRule type="expression" dxfId="4956" priority="10011">
      <formula>ISEVEN(ROW())</formula>
    </cfRule>
  </conditionalFormatting>
  <conditionalFormatting sqref="F119">
    <cfRule type="expression" dxfId="4955" priority="10012">
      <formula>ISEVEN(ROW())</formula>
    </cfRule>
  </conditionalFormatting>
  <conditionalFormatting sqref="B119:E119">
    <cfRule type="expression" dxfId="4954" priority="10013">
      <formula>ISEVEN(ROW())</formula>
    </cfRule>
  </conditionalFormatting>
  <conditionalFormatting sqref="G119">
    <cfRule type="expression" dxfId="4953" priority="10014">
      <formula>ISEVEN(ROW())</formula>
    </cfRule>
  </conditionalFormatting>
  <conditionalFormatting sqref="G119">
    <cfRule type="expression" dxfId="4952" priority="10015">
      <formula>ISEVEN(ROW())</formula>
    </cfRule>
  </conditionalFormatting>
  <conditionalFormatting sqref="G120">
    <cfRule type="expression" dxfId="4951" priority="10016">
      <formula>ISEVEN(ROW())</formula>
    </cfRule>
  </conditionalFormatting>
  <conditionalFormatting sqref="C120">
    <cfRule type="expression" dxfId="4950" priority="10017">
      <formula>ISEVEN(ROW())</formula>
    </cfRule>
  </conditionalFormatting>
  <conditionalFormatting sqref="B123 D123:F123">
    <cfRule type="expression" dxfId="4949" priority="10018">
      <formula>ISEVEN(ROW())</formula>
    </cfRule>
  </conditionalFormatting>
  <conditionalFormatting sqref="F122">
    <cfRule type="expression" dxfId="4948" priority="10019">
      <formula>ISEVEN(ROW())</formula>
    </cfRule>
  </conditionalFormatting>
  <conditionalFormatting sqref="B122:E122">
    <cfRule type="expression" dxfId="4947" priority="10020">
      <formula>ISEVEN(ROW())</formula>
    </cfRule>
  </conditionalFormatting>
  <conditionalFormatting sqref="B121:G121">
    <cfRule type="expression" dxfId="4946" priority="10021">
      <formula>ISEVEN(ROW())</formula>
    </cfRule>
  </conditionalFormatting>
  <conditionalFormatting sqref="C123">
    <cfRule type="expression" dxfId="4945" priority="10022">
      <formula>ISEVEN(ROW())</formula>
    </cfRule>
  </conditionalFormatting>
  <conditionalFormatting sqref="B119 D119:F119">
    <cfRule type="expression" dxfId="4944" priority="10023">
      <formula>ISEVEN(ROW())</formula>
    </cfRule>
  </conditionalFormatting>
  <conditionalFormatting sqref="G119">
    <cfRule type="expression" dxfId="4943" priority="10024">
      <formula>ISEVEN(ROW())</formula>
    </cfRule>
  </conditionalFormatting>
  <conditionalFormatting sqref="C119">
    <cfRule type="expression" dxfId="4942" priority="10025">
      <formula>ISEVEN(ROW())</formula>
    </cfRule>
  </conditionalFormatting>
  <conditionalFormatting sqref="B122 D122:F122">
    <cfRule type="expression" dxfId="4941" priority="10026">
      <formula>ISEVEN(ROW())</formula>
    </cfRule>
  </conditionalFormatting>
  <conditionalFormatting sqref="F121">
    <cfRule type="expression" dxfId="4940" priority="10027">
      <formula>ISEVEN(ROW())</formula>
    </cfRule>
  </conditionalFormatting>
  <conditionalFormatting sqref="B121:E121">
    <cfRule type="expression" dxfId="4939" priority="10028">
      <formula>ISEVEN(ROW())</formula>
    </cfRule>
  </conditionalFormatting>
  <conditionalFormatting sqref="G121">
    <cfRule type="expression" dxfId="4938" priority="10029">
      <formula>ISEVEN(ROW())</formula>
    </cfRule>
  </conditionalFormatting>
  <conditionalFormatting sqref="G121">
    <cfRule type="expression" dxfId="4937" priority="10030">
      <formula>ISEVEN(ROW())</formula>
    </cfRule>
  </conditionalFormatting>
  <conditionalFormatting sqref="B120:G120">
    <cfRule type="expression" dxfId="4936" priority="10031">
      <formula>ISEVEN(ROW())</formula>
    </cfRule>
  </conditionalFormatting>
  <conditionalFormatting sqref="C122">
    <cfRule type="expression" dxfId="4935" priority="10032">
      <formula>ISEVEN(ROW())</formula>
    </cfRule>
  </conditionalFormatting>
  <conditionalFormatting sqref="B123:F123">
    <cfRule type="expression" dxfId="4934" priority="10033">
      <formula>ISEVEN(ROW())</formula>
    </cfRule>
  </conditionalFormatting>
  <conditionalFormatting sqref="B121 D121:F121">
    <cfRule type="expression" dxfId="4933" priority="10034">
      <formula>ISEVEN(ROW())</formula>
    </cfRule>
  </conditionalFormatting>
  <conditionalFormatting sqref="F120">
    <cfRule type="expression" dxfId="4932" priority="10035">
      <formula>ISEVEN(ROW())</formula>
    </cfRule>
  </conditionalFormatting>
  <conditionalFormatting sqref="B120:E120">
    <cfRule type="expression" dxfId="4931" priority="10036">
      <formula>ISEVEN(ROW())</formula>
    </cfRule>
  </conditionalFormatting>
  <conditionalFormatting sqref="G120">
    <cfRule type="expression" dxfId="4930" priority="10037">
      <formula>ISEVEN(ROW())</formula>
    </cfRule>
  </conditionalFormatting>
  <conditionalFormatting sqref="G120">
    <cfRule type="expression" dxfId="4929" priority="10038">
      <formula>ISEVEN(ROW())</formula>
    </cfRule>
  </conditionalFormatting>
  <conditionalFormatting sqref="B119:G119">
    <cfRule type="expression" dxfId="4928" priority="10039">
      <formula>ISEVEN(ROW())</formula>
    </cfRule>
  </conditionalFormatting>
  <conditionalFormatting sqref="G121">
    <cfRule type="expression" dxfId="4927" priority="10040">
      <formula>ISEVEN(ROW())</formula>
    </cfRule>
  </conditionalFormatting>
  <conditionalFormatting sqref="C121">
    <cfRule type="expression" dxfId="4926" priority="10041">
      <formula>ISEVEN(ROW())</formula>
    </cfRule>
  </conditionalFormatting>
  <conditionalFormatting sqref="F123">
    <cfRule type="expression" dxfId="4925" priority="10042">
      <formula>ISEVEN(ROW())</formula>
    </cfRule>
  </conditionalFormatting>
  <conditionalFormatting sqref="B123:E123">
    <cfRule type="expression" dxfId="4924" priority="10043">
      <formula>ISEVEN(ROW())</formula>
    </cfRule>
  </conditionalFormatting>
  <conditionalFormatting sqref="B122:F122">
    <cfRule type="expression" dxfId="4923" priority="10044">
      <formula>ISEVEN(ROW())</formula>
    </cfRule>
  </conditionalFormatting>
  <conditionalFormatting sqref="B120 D120:F120">
    <cfRule type="expression" dxfId="4922" priority="10045">
      <formula>ISEVEN(ROW())</formula>
    </cfRule>
  </conditionalFormatting>
  <conditionalFormatting sqref="F119">
    <cfRule type="expression" dxfId="4921" priority="10046">
      <formula>ISEVEN(ROW())</formula>
    </cfRule>
  </conditionalFormatting>
  <conditionalFormatting sqref="B119:E119">
    <cfRule type="expression" dxfId="4920" priority="10047">
      <formula>ISEVEN(ROW())</formula>
    </cfRule>
  </conditionalFormatting>
  <conditionalFormatting sqref="G119">
    <cfRule type="expression" dxfId="4919" priority="10048">
      <formula>ISEVEN(ROW())</formula>
    </cfRule>
  </conditionalFormatting>
  <conditionalFormatting sqref="G119">
    <cfRule type="expression" dxfId="4918" priority="10049">
      <formula>ISEVEN(ROW())</formula>
    </cfRule>
  </conditionalFormatting>
  <conditionalFormatting sqref="G120">
    <cfRule type="expression" dxfId="4917" priority="10050">
      <formula>ISEVEN(ROW())</formula>
    </cfRule>
  </conditionalFormatting>
  <conditionalFormatting sqref="C120">
    <cfRule type="expression" dxfId="4916" priority="10051">
      <formula>ISEVEN(ROW())</formula>
    </cfRule>
  </conditionalFormatting>
  <conditionalFormatting sqref="F122">
    <cfRule type="expression" dxfId="4915" priority="10052">
      <formula>ISEVEN(ROW())</formula>
    </cfRule>
  </conditionalFormatting>
  <conditionalFormatting sqref="B122:E122">
    <cfRule type="expression" dxfId="4914" priority="10053">
      <formula>ISEVEN(ROW())</formula>
    </cfRule>
  </conditionalFormatting>
  <conditionalFormatting sqref="B121:G121">
    <cfRule type="expression" dxfId="4913" priority="10054">
      <formula>ISEVEN(ROW())</formula>
    </cfRule>
  </conditionalFormatting>
  <conditionalFormatting sqref="B119 D119:F119">
    <cfRule type="expression" dxfId="4912" priority="10055">
      <formula>ISEVEN(ROW())</formula>
    </cfRule>
  </conditionalFormatting>
  <conditionalFormatting sqref="G119">
    <cfRule type="expression" dxfId="4911" priority="10056">
      <formula>ISEVEN(ROW())</formula>
    </cfRule>
  </conditionalFormatting>
  <conditionalFormatting sqref="C119">
    <cfRule type="expression" dxfId="4910" priority="10057">
      <formula>ISEVEN(ROW())</formula>
    </cfRule>
  </conditionalFormatting>
  <conditionalFormatting sqref="B122 D122:F122">
    <cfRule type="expression" dxfId="4909" priority="10058">
      <formula>ISEVEN(ROW())</formula>
    </cfRule>
  </conditionalFormatting>
  <conditionalFormatting sqref="F121">
    <cfRule type="expression" dxfId="4908" priority="10059">
      <formula>ISEVEN(ROW())</formula>
    </cfRule>
  </conditionalFormatting>
  <conditionalFormatting sqref="B121:E121">
    <cfRule type="expression" dxfId="4907" priority="10060">
      <formula>ISEVEN(ROW())</formula>
    </cfRule>
  </conditionalFormatting>
  <conditionalFormatting sqref="G121">
    <cfRule type="expression" dxfId="4906" priority="10061">
      <formula>ISEVEN(ROW())</formula>
    </cfRule>
  </conditionalFormatting>
  <conditionalFormatting sqref="G121">
    <cfRule type="expression" dxfId="4905" priority="10062">
      <formula>ISEVEN(ROW())</formula>
    </cfRule>
  </conditionalFormatting>
  <conditionalFormatting sqref="B120:G120">
    <cfRule type="expression" dxfId="4904" priority="10063">
      <formula>ISEVEN(ROW())</formula>
    </cfRule>
  </conditionalFormatting>
  <conditionalFormatting sqref="C122">
    <cfRule type="expression" dxfId="4903" priority="10064">
      <formula>ISEVEN(ROW())</formula>
    </cfRule>
  </conditionalFormatting>
  <conditionalFormatting sqref="B123:F123">
    <cfRule type="expression" dxfId="4902" priority="10065">
      <formula>ISEVEN(ROW())</formula>
    </cfRule>
  </conditionalFormatting>
  <conditionalFormatting sqref="B121 D121:F121">
    <cfRule type="expression" dxfId="4901" priority="10066">
      <formula>ISEVEN(ROW())</formula>
    </cfRule>
  </conditionalFormatting>
  <conditionalFormatting sqref="F120">
    <cfRule type="expression" dxfId="4900" priority="10067">
      <formula>ISEVEN(ROW())</formula>
    </cfRule>
  </conditionalFormatting>
  <conditionalFormatting sqref="B120:E120">
    <cfRule type="expression" dxfId="4899" priority="10068">
      <formula>ISEVEN(ROW())</formula>
    </cfRule>
  </conditionalFormatting>
  <conditionalFormatting sqref="G120">
    <cfRule type="expression" dxfId="4898" priority="10069">
      <formula>ISEVEN(ROW())</formula>
    </cfRule>
  </conditionalFormatting>
  <conditionalFormatting sqref="G120">
    <cfRule type="expression" dxfId="4897" priority="10070">
      <formula>ISEVEN(ROW())</formula>
    </cfRule>
  </conditionalFormatting>
  <conditionalFormatting sqref="B119:G119">
    <cfRule type="expression" dxfId="4896" priority="10071">
      <formula>ISEVEN(ROW())</formula>
    </cfRule>
  </conditionalFormatting>
  <conditionalFormatting sqref="G121">
    <cfRule type="expression" dxfId="4895" priority="10072">
      <formula>ISEVEN(ROW())</formula>
    </cfRule>
  </conditionalFormatting>
  <conditionalFormatting sqref="C121">
    <cfRule type="expression" dxfId="4894" priority="10073">
      <formula>ISEVEN(ROW())</formula>
    </cfRule>
  </conditionalFormatting>
  <conditionalFormatting sqref="F123">
    <cfRule type="expression" dxfId="4893" priority="10074">
      <formula>ISEVEN(ROW())</formula>
    </cfRule>
  </conditionalFormatting>
  <conditionalFormatting sqref="B123:E123">
    <cfRule type="expression" dxfId="4892" priority="10075">
      <formula>ISEVEN(ROW())</formula>
    </cfRule>
  </conditionalFormatting>
  <conditionalFormatting sqref="B122:F122">
    <cfRule type="expression" dxfId="4891" priority="10076">
      <formula>ISEVEN(ROW())</formula>
    </cfRule>
  </conditionalFormatting>
  <conditionalFormatting sqref="B120 D120:F120">
    <cfRule type="expression" dxfId="4890" priority="10077">
      <formula>ISEVEN(ROW())</formula>
    </cfRule>
  </conditionalFormatting>
  <conditionalFormatting sqref="F119">
    <cfRule type="expression" dxfId="4889" priority="10078">
      <formula>ISEVEN(ROW())</formula>
    </cfRule>
  </conditionalFormatting>
  <conditionalFormatting sqref="B119:E119">
    <cfRule type="expression" dxfId="4888" priority="10079">
      <formula>ISEVEN(ROW())</formula>
    </cfRule>
  </conditionalFormatting>
  <conditionalFormatting sqref="G119">
    <cfRule type="expression" dxfId="4887" priority="10080">
      <formula>ISEVEN(ROW())</formula>
    </cfRule>
  </conditionalFormatting>
  <conditionalFormatting sqref="G119">
    <cfRule type="expression" dxfId="4886" priority="10081">
      <formula>ISEVEN(ROW())</formula>
    </cfRule>
  </conditionalFormatting>
  <conditionalFormatting sqref="G120">
    <cfRule type="expression" dxfId="4885" priority="10082">
      <formula>ISEVEN(ROW())</formula>
    </cfRule>
  </conditionalFormatting>
  <conditionalFormatting sqref="C120">
    <cfRule type="expression" dxfId="4884" priority="10083">
      <formula>ISEVEN(ROW())</formula>
    </cfRule>
  </conditionalFormatting>
  <conditionalFormatting sqref="B123 D123:F123">
    <cfRule type="expression" dxfId="4883" priority="10084">
      <formula>ISEVEN(ROW())</formula>
    </cfRule>
  </conditionalFormatting>
  <conditionalFormatting sqref="F122">
    <cfRule type="expression" dxfId="4882" priority="10085">
      <formula>ISEVEN(ROW())</formula>
    </cfRule>
  </conditionalFormatting>
  <conditionalFormatting sqref="B122:E122">
    <cfRule type="expression" dxfId="4881" priority="10086">
      <formula>ISEVEN(ROW())</formula>
    </cfRule>
  </conditionalFormatting>
  <conditionalFormatting sqref="B121:G121">
    <cfRule type="expression" dxfId="4880" priority="10087">
      <formula>ISEVEN(ROW())</formula>
    </cfRule>
  </conditionalFormatting>
  <conditionalFormatting sqref="C123">
    <cfRule type="expression" dxfId="4879" priority="10088">
      <formula>ISEVEN(ROW())</formula>
    </cfRule>
  </conditionalFormatting>
  <conditionalFormatting sqref="B124 D124:F124">
    <cfRule type="expression" dxfId="4878" priority="10089">
      <formula>ISEVEN(ROW())</formula>
    </cfRule>
  </conditionalFormatting>
  <conditionalFormatting sqref="C124">
    <cfRule type="expression" dxfId="4877" priority="10090">
      <formula>ISEVEN(ROW())</formula>
    </cfRule>
  </conditionalFormatting>
  <conditionalFormatting sqref="B124:F124">
    <cfRule type="expression" dxfId="4876" priority="10091">
      <formula>ISEVEN(ROW())</formula>
    </cfRule>
  </conditionalFormatting>
  <conditionalFormatting sqref="F124">
    <cfRule type="expression" dxfId="4875" priority="10092">
      <formula>ISEVEN(ROW())</formula>
    </cfRule>
  </conditionalFormatting>
  <conditionalFormatting sqref="B124:E124">
    <cfRule type="expression" dxfId="4874" priority="10093">
      <formula>ISEVEN(ROW())</formula>
    </cfRule>
  </conditionalFormatting>
  <conditionalFormatting sqref="B124 D124:F124">
    <cfRule type="expression" dxfId="4873" priority="10094">
      <formula>ISEVEN(ROW())</formula>
    </cfRule>
  </conditionalFormatting>
  <conditionalFormatting sqref="C124">
    <cfRule type="expression" dxfId="4872" priority="10095">
      <formula>ISEVEN(ROW())</formula>
    </cfRule>
  </conditionalFormatting>
  <conditionalFormatting sqref="B124:F124">
    <cfRule type="expression" dxfId="4871" priority="10096">
      <formula>ISEVEN(ROW())</formula>
    </cfRule>
  </conditionalFormatting>
  <conditionalFormatting sqref="F124">
    <cfRule type="expression" dxfId="4870" priority="10097">
      <formula>ISEVEN(ROW())</formula>
    </cfRule>
  </conditionalFormatting>
  <conditionalFormatting sqref="B124:E124">
    <cfRule type="expression" dxfId="4869" priority="10098">
      <formula>ISEVEN(ROW())</formula>
    </cfRule>
  </conditionalFormatting>
  <conditionalFormatting sqref="B124 D124:F124">
    <cfRule type="expression" dxfId="4868" priority="10099">
      <formula>ISEVEN(ROW())</formula>
    </cfRule>
  </conditionalFormatting>
  <conditionalFormatting sqref="C124">
    <cfRule type="expression" dxfId="4867" priority="10100">
      <formula>ISEVEN(ROW())</formula>
    </cfRule>
  </conditionalFormatting>
  <conditionalFormatting sqref="B124:F124">
    <cfRule type="expression" dxfId="4866" priority="10101">
      <formula>ISEVEN(ROW())</formula>
    </cfRule>
  </conditionalFormatting>
  <conditionalFormatting sqref="B124 D124:F124">
    <cfRule type="expression" dxfId="4865" priority="10102">
      <formula>ISEVEN(ROW())</formula>
    </cfRule>
  </conditionalFormatting>
  <conditionalFormatting sqref="C124">
    <cfRule type="expression" dxfId="4864" priority="10103">
      <formula>ISEVEN(ROW())</formula>
    </cfRule>
  </conditionalFormatting>
  <conditionalFormatting sqref="B124:F124">
    <cfRule type="expression" dxfId="4863" priority="10104">
      <formula>ISEVEN(ROW())</formula>
    </cfRule>
  </conditionalFormatting>
  <conditionalFormatting sqref="F124">
    <cfRule type="expression" dxfId="4862" priority="10105">
      <formula>ISEVEN(ROW())</formula>
    </cfRule>
  </conditionalFormatting>
  <conditionalFormatting sqref="B124:E124">
    <cfRule type="expression" dxfId="4861" priority="10106">
      <formula>ISEVEN(ROW())</formula>
    </cfRule>
  </conditionalFormatting>
  <conditionalFormatting sqref="B124 D124:F124">
    <cfRule type="expression" dxfId="4860" priority="10107">
      <formula>ISEVEN(ROW())</formula>
    </cfRule>
  </conditionalFormatting>
  <conditionalFormatting sqref="C124">
    <cfRule type="expression" dxfId="4859" priority="10108">
      <formula>ISEVEN(ROW())</formula>
    </cfRule>
  </conditionalFormatting>
  <conditionalFormatting sqref="B124:F124">
    <cfRule type="expression" dxfId="4858" priority="10109">
      <formula>ISEVEN(ROW())</formula>
    </cfRule>
  </conditionalFormatting>
  <conditionalFormatting sqref="F124">
    <cfRule type="expression" dxfId="4857" priority="10110">
      <formula>ISEVEN(ROW())</formula>
    </cfRule>
  </conditionalFormatting>
  <conditionalFormatting sqref="B124:E124">
    <cfRule type="expression" dxfId="4856" priority="10111">
      <formula>ISEVEN(ROW())</formula>
    </cfRule>
  </conditionalFormatting>
  <conditionalFormatting sqref="B124 D124:F124">
    <cfRule type="expression" dxfId="4855" priority="10112">
      <formula>ISEVEN(ROW())</formula>
    </cfRule>
  </conditionalFormatting>
  <conditionalFormatting sqref="C124">
    <cfRule type="expression" dxfId="4854" priority="10113">
      <formula>ISEVEN(ROW())</formula>
    </cfRule>
  </conditionalFormatting>
  <conditionalFormatting sqref="B124:F124">
    <cfRule type="expression" dxfId="4853" priority="10114">
      <formula>ISEVEN(ROW())</formula>
    </cfRule>
  </conditionalFormatting>
  <conditionalFormatting sqref="B121 D121:F121">
    <cfRule type="expression" dxfId="4852" priority="10115">
      <formula>ISEVEN(ROW())</formula>
    </cfRule>
  </conditionalFormatting>
  <conditionalFormatting sqref="F120">
    <cfRule type="expression" dxfId="4851" priority="10116">
      <formula>ISEVEN(ROW())</formula>
    </cfRule>
  </conditionalFormatting>
  <conditionalFormatting sqref="B120:E120">
    <cfRule type="expression" dxfId="4850" priority="10117">
      <formula>ISEVEN(ROW())</formula>
    </cfRule>
  </conditionalFormatting>
  <conditionalFormatting sqref="G120">
    <cfRule type="expression" dxfId="4849" priority="10118">
      <formula>ISEVEN(ROW())</formula>
    </cfRule>
  </conditionalFormatting>
  <conditionalFormatting sqref="G120">
    <cfRule type="expression" dxfId="4848" priority="10119">
      <formula>ISEVEN(ROW())</formula>
    </cfRule>
  </conditionalFormatting>
  <conditionalFormatting sqref="B119:G119">
    <cfRule type="expression" dxfId="4847" priority="10120">
      <formula>ISEVEN(ROW())</formula>
    </cfRule>
  </conditionalFormatting>
  <conditionalFormatting sqref="G121">
    <cfRule type="expression" dxfId="4846" priority="10121">
      <formula>ISEVEN(ROW())</formula>
    </cfRule>
  </conditionalFormatting>
  <conditionalFormatting sqref="C121">
    <cfRule type="expression" dxfId="4845" priority="10122">
      <formula>ISEVEN(ROW())</formula>
    </cfRule>
  </conditionalFormatting>
  <conditionalFormatting sqref="F122">
    <cfRule type="expression" dxfId="4844" priority="10123">
      <formula>ISEVEN(ROW())</formula>
    </cfRule>
  </conditionalFormatting>
  <conditionalFormatting sqref="B122:E122">
    <cfRule type="expression" dxfId="4843" priority="10124">
      <formula>ISEVEN(ROW())</formula>
    </cfRule>
  </conditionalFormatting>
  <conditionalFormatting sqref="B122:E122">
    <cfRule type="expression" dxfId="4842" priority="10125">
      <formula>ISEVEN(ROW())</formula>
    </cfRule>
  </conditionalFormatting>
  <conditionalFormatting sqref="F124">
    <cfRule type="expression" dxfId="4841" priority="10126">
      <formula>ISEVEN(ROW())</formula>
    </cfRule>
  </conditionalFormatting>
  <conditionalFormatting sqref="B124:E124">
    <cfRule type="expression" dxfId="4840" priority="10127">
      <formula>ISEVEN(ROW())</formula>
    </cfRule>
  </conditionalFormatting>
  <conditionalFormatting sqref="B123:F123">
    <cfRule type="expression" dxfId="4839" priority="10128">
      <formula>ISEVEN(ROW())</formula>
    </cfRule>
  </conditionalFormatting>
  <conditionalFormatting sqref="B124 D124:F124">
    <cfRule type="expression" dxfId="4838" priority="10129">
      <formula>ISEVEN(ROW())</formula>
    </cfRule>
  </conditionalFormatting>
  <conditionalFormatting sqref="F123">
    <cfRule type="expression" dxfId="4837" priority="10130">
      <formula>ISEVEN(ROW())</formula>
    </cfRule>
  </conditionalFormatting>
  <conditionalFormatting sqref="B123:E123">
    <cfRule type="expression" dxfId="4836" priority="10131">
      <formula>ISEVEN(ROW())</formula>
    </cfRule>
  </conditionalFormatting>
  <conditionalFormatting sqref="B122:F122">
    <cfRule type="expression" dxfId="4835" priority="10132">
      <formula>ISEVEN(ROW())</formula>
    </cfRule>
  </conditionalFormatting>
  <conditionalFormatting sqref="C124">
    <cfRule type="expression" dxfId="4834" priority="10133">
      <formula>ISEVEN(ROW())</formula>
    </cfRule>
  </conditionalFormatting>
  <conditionalFormatting sqref="F119">
    <cfRule type="expression" dxfId="4833" priority="10134">
      <formula>ISEVEN(ROW())</formula>
    </cfRule>
  </conditionalFormatting>
  <conditionalFormatting sqref="B119:E119">
    <cfRule type="expression" dxfId="4832" priority="10135">
      <formula>ISEVEN(ROW())</formula>
    </cfRule>
  </conditionalFormatting>
  <conditionalFormatting sqref="G119">
    <cfRule type="expression" dxfId="4831" priority="10136">
      <formula>ISEVEN(ROW())</formula>
    </cfRule>
  </conditionalFormatting>
  <conditionalFormatting sqref="G119">
    <cfRule type="expression" dxfId="4830" priority="10137">
      <formula>ISEVEN(ROW())</formula>
    </cfRule>
  </conditionalFormatting>
  <conditionalFormatting sqref="B119 D119:F119">
    <cfRule type="expression" dxfId="4829" priority="10138">
      <formula>ISEVEN(ROW())</formula>
    </cfRule>
  </conditionalFormatting>
  <conditionalFormatting sqref="G119">
    <cfRule type="expression" dxfId="4828" priority="10139">
      <formula>ISEVEN(ROW())</formula>
    </cfRule>
  </conditionalFormatting>
  <conditionalFormatting sqref="C119">
    <cfRule type="expression" dxfId="4827" priority="10140">
      <formula>ISEVEN(ROW())</formula>
    </cfRule>
  </conditionalFormatting>
  <conditionalFormatting sqref="B122 D122:F122">
    <cfRule type="expression" dxfId="4826" priority="10141">
      <formula>ISEVEN(ROW())</formula>
    </cfRule>
  </conditionalFormatting>
  <conditionalFormatting sqref="F121">
    <cfRule type="expression" dxfId="4825" priority="10142">
      <formula>ISEVEN(ROW())</formula>
    </cfRule>
  </conditionalFormatting>
  <conditionalFormatting sqref="B121:E121">
    <cfRule type="expression" dxfId="4824" priority="10143">
      <formula>ISEVEN(ROW())</formula>
    </cfRule>
  </conditionalFormatting>
  <conditionalFormatting sqref="G121">
    <cfRule type="expression" dxfId="4823" priority="10144">
      <formula>ISEVEN(ROW())</formula>
    </cfRule>
  </conditionalFormatting>
  <conditionalFormatting sqref="G121">
    <cfRule type="expression" dxfId="4822" priority="10145">
      <formula>ISEVEN(ROW())</formula>
    </cfRule>
  </conditionalFormatting>
  <conditionalFormatting sqref="B120:G120">
    <cfRule type="expression" dxfId="4821" priority="10146">
      <formula>ISEVEN(ROW())</formula>
    </cfRule>
  </conditionalFormatting>
  <conditionalFormatting sqref="C122">
    <cfRule type="expression" dxfId="4820" priority="10147">
      <formula>ISEVEN(ROW())</formula>
    </cfRule>
  </conditionalFormatting>
  <conditionalFormatting sqref="F123">
    <cfRule type="expression" dxfId="4819" priority="10148">
      <formula>ISEVEN(ROW())</formula>
    </cfRule>
  </conditionalFormatting>
  <conditionalFormatting sqref="B123:E123">
    <cfRule type="expression" dxfId="4818" priority="10149">
      <formula>ISEVEN(ROW())</formula>
    </cfRule>
  </conditionalFormatting>
  <conditionalFormatting sqref="B123:E123">
    <cfRule type="expression" dxfId="4817" priority="10150">
      <formula>ISEVEN(ROW())</formula>
    </cfRule>
  </conditionalFormatting>
  <conditionalFormatting sqref="B124:F124">
    <cfRule type="expression" dxfId="4816" priority="10151">
      <formula>ISEVEN(ROW())</formula>
    </cfRule>
  </conditionalFormatting>
  <conditionalFormatting sqref="F124">
    <cfRule type="expression" dxfId="4815" priority="10152">
      <formula>ISEVEN(ROW())</formula>
    </cfRule>
  </conditionalFormatting>
  <conditionalFormatting sqref="B124:E124">
    <cfRule type="expression" dxfId="4814" priority="10153">
      <formula>ISEVEN(ROW())</formula>
    </cfRule>
  </conditionalFormatting>
  <conditionalFormatting sqref="B123:F123">
    <cfRule type="expression" dxfId="4813" priority="10154">
      <formula>ISEVEN(ROW())</formula>
    </cfRule>
  </conditionalFormatting>
  <conditionalFormatting sqref="B120 D120:F120">
    <cfRule type="expression" dxfId="4812" priority="10155">
      <formula>ISEVEN(ROW())</formula>
    </cfRule>
  </conditionalFormatting>
  <conditionalFormatting sqref="F119">
    <cfRule type="expression" dxfId="4811" priority="10156">
      <formula>ISEVEN(ROW())</formula>
    </cfRule>
  </conditionalFormatting>
  <conditionalFormatting sqref="B119:E119">
    <cfRule type="expression" dxfId="4810" priority="10157">
      <formula>ISEVEN(ROW())</formula>
    </cfRule>
  </conditionalFormatting>
  <conditionalFormatting sqref="G119">
    <cfRule type="expression" dxfId="4809" priority="10158">
      <formula>ISEVEN(ROW())</formula>
    </cfRule>
  </conditionalFormatting>
  <conditionalFormatting sqref="G119">
    <cfRule type="expression" dxfId="4808" priority="10159">
      <formula>ISEVEN(ROW())</formula>
    </cfRule>
  </conditionalFormatting>
  <conditionalFormatting sqref="G120">
    <cfRule type="expression" dxfId="4807" priority="10160">
      <formula>ISEVEN(ROW())</formula>
    </cfRule>
  </conditionalFormatting>
  <conditionalFormatting sqref="C120">
    <cfRule type="expression" dxfId="4806" priority="10161">
      <formula>ISEVEN(ROW())</formula>
    </cfRule>
  </conditionalFormatting>
  <conditionalFormatting sqref="F121">
    <cfRule type="expression" dxfId="4805" priority="10162">
      <formula>ISEVEN(ROW())</formula>
    </cfRule>
  </conditionalFormatting>
  <conditionalFormatting sqref="B121:E121">
    <cfRule type="expression" dxfId="4804" priority="10163">
      <formula>ISEVEN(ROW())</formula>
    </cfRule>
  </conditionalFormatting>
  <conditionalFormatting sqref="G121">
    <cfRule type="expression" dxfId="4803" priority="10164">
      <formula>ISEVEN(ROW())</formula>
    </cfRule>
  </conditionalFormatting>
  <conditionalFormatting sqref="G121 B121:E121">
    <cfRule type="expression" dxfId="4802" priority="10165">
      <formula>ISEVEN(ROW())</formula>
    </cfRule>
  </conditionalFormatting>
  <conditionalFormatting sqref="B124 D124:F124">
    <cfRule type="expression" dxfId="4801" priority="10166">
      <formula>ISEVEN(ROW())</formula>
    </cfRule>
  </conditionalFormatting>
  <conditionalFormatting sqref="F123">
    <cfRule type="expression" dxfId="4800" priority="10167">
      <formula>ISEVEN(ROW())</formula>
    </cfRule>
  </conditionalFormatting>
  <conditionalFormatting sqref="B123:E123">
    <cfRule type="expression" dxfId="4799" priority="10168">
      <formula>ISEVEN(ROW())</formula>
    </cfRule>
  </conditionalFormatting>
  <conditionalFormatting sqref="B122:F122">
    <cfRule type="expression" dxfId="4798" priority="10169">
      <formula>ISEVEN(ROW())</formula>
    </cfRule>
  </conditionalFormatting>
  <conditionalFormatting sqref="C124">
    <cfRule type="expression" dxfId="4797" priority="10170">
      <formula>ISEVEN(ROW())</formula>
    </cfRule>
  </conditionalFormatting>
  <conditionalFormatting sqref="B123 D123:F123">
    <cfRule type="expression" dxfId="4796" priority="10171">
      <formula>ISEVEN(ROW())</formula>
    </cfRule>
  </conditionalFormatting>
  <conditionalFormatting sqref="F122">
    <cfRule type="expression" dxfId="4795" priority="10172">
      <formula>ISEVEN(ROW())</formula>
    </cfRule>
  </conditionalFormatting>
  <conditionalFormatting sqref="B122:E122">
    <cfRule type="expression" dxfId="4794" priority="10173">
      <formula>ISEVEN(ROW())</formula>
    </cfRule>
  </conditionalFormatting>
  <conditionalFormatting sqref="B121:G121">
    <cfRule type="expression" dxfId="4793" priority="10174">
      <formula>ISEVEN(ROW())</formula>
    </cfRule>
  </conditionalFormatting>
  <conditionalFormatting sqref="C123">
    <cfRule type="expression" dxfId="4792" priority="10175">
      <formula>ISEVEN(ROW())</formula>
    </cfRule>
  </conditionalFormatting>
  <conditionalFormatting sqref="B124:F124">
    <cfRule type="expression" dxfId="4791" priority="10176">
      <formula>ISEVEN(ROW())</formula>
    </cfRule>
  </conditionalFormatting>
  <conditionalFormatting sqref="B121 D121:F121">
    <cfRule type="expression" dxfId="4790" priority="10177">
      <formula>ISEVEN(ROW())</formula>
    </cfRule>
  </conditionalFormatting>
  <conditionalFormatting sqref="F120">
    <cfRule type="expression" dxfId="4789" priority="10178">
      <formula>ISEVEN(ROW())</formula>
    </cfRule>
  </conditionalFormatting>
  <conditionalFormatting sqref="B120:E120">
    <cfRule type="expression" dxfId="4788" priority="10179">
      <formula>ISEVEN(ROW())</formula>
    </cfRule>
  </conditionalFormatting>
  <conditionalFormatting sqref="G120">
    <cfRule type="expression" dxfId="4787" priority="10180">
      <formula>ISEVEN(ROW())</formula>
    </cfRule>
  </conditionalFormatting>
  <conditionalFormatting sqref="G120">
    <cfRule type="expression" dxfId="4786" priority="10181">
      <formula>ISEVEN(ROW())</formula>
    </cfRule>
  </conditionalFormatting>
  <conditionalFormatting sqref="B119:G119">
    <cfRule type="expression" dxfId="4785" priority="10182">
      <formula>ISEVEN(ROW())</formula>
    </cfRule>
  </conditionalFormatting>
  <conditionalFormatting sqref="G121">
    <cfRule type="expression" dxfId="4784" priority="10183">
      <formula>ISEVEN(ROW())</formula>
    </cfRule>
  </conditionalFormatting>
  <conditionalFormatting sqref="C121">
    <cfRule type="expression" dxfId="4783" priority="10184">
      <formula>ISEVEN(ROW())</formula>
    </cfRule>
  </conditionalFormatting>
  <conditionalFormatting sqref="F122">
    <cfRule type="expression" dxfId="4782" priority="10185">
      <formula>ISEVEN(ROW())</formula>
    </cfRule>
  </conditionalFormatting>
  <conditionalFormatting sqref="B122:E122">
    <cfRule type="expression" dxfId="4781" priority="10186">
      <formula>ISEVEN(ROW())</formula>
    </cfRule>
  </conditionalFormatting>
  <conditionalFormatting sqref="B122:E122">
    <cfRule type="expression" dxfId="4780" priority="10187">
      <formula>ISEVEN(ROW())</formula>
    </cfRule>
  </conditionalFormatting>
  <conditionalFormatting sqref="F124">
    <cfRule type="expression" dxfId="4779" priority="10188">
      <formula>ISEVEN(ROW())</formula>
    </cfRule>
  </conditionalFormatting>
  <conditionalFormatting sqref="B124:E124">
    <cfRule type="expression" dxfId="4778" priority="10189">
      <formula>ISEVEN(ROW())</formula>
    </cfRule>
  </conditionalFormatting>
  <conditionalFormatting sqref="B123:F123">
    <cfRule type="expression" dxfId="4777" priority="10190">
      <formula>ISEVEN(ROW())</formula>
    </cfRule>
  </conditionalFormatting>
  <conditionalFormatting sqref="B124 D124:F124">
    <cfRule type="expression" dxfId="4776" priority="10191">
      <formula>ISEVEN(ROW())</formula>
    </cfRule>
  </conditionalFormatting>
  <conditionalFormatting sqref="F123">
    <cfRule type="expression" dxfId="4775" priority="10192">
      <formula>ISEVEN(ROW())</formula>
    </cfRule>
  </conditionalFormatting>
  <conditionalFormatting sqref="B123:E123">
    <cfRule type="expression" dxfId="4774" priority="10193">
      <formula>ISEVEN(ROW())</formula>
    </cfRule>
  </conditionalFormatting>
  <conditionalFormatting sqref="B122:F122">
    <cfRule type="expression" dxfId="4773" priority="10194">
      <formula>ISEVEN(ROW())</formula>
    </cfRule>
  </conditionalFormatting>
  <conditionalFormatting sqref="C124">
    <cfRule type="expression" dxfId="4772" priority="10195">
      <formula>ISEVEN(ROW())</formula>
    </cfRule>
  </conditionalFormatting>
  <conditionalFormatting sqref="G124">
    <cfRule type="expression" dxfId="4771" priority="10196">
      <formula>ISEVEN(ROW())</formula>
    </cfRule>
  </conditionalFormatting>
  <conditionalFormatting sqref="G124">
    <cfRule type="expression" dxfId="4770" priority="10197">
      <formula>ISEVEN(ROW())</formula>
    </cfRule>
  </conditionalFormatting>
  <conditionalFormatting sqref="G123">
    <cfRule type="expression" dxfId="4769" priority="10198">
      <formula>ISEVEN(ROW())</formula>
    </cfRule>
  </conditionalFormatting>
  <conditionalFormatting sqref="G123">
    <cfRule type="expression" dxfId="4768" priority="10199">
      <formula>ISEVEN(ROW())</formula>
    </cfRule>
  </conditionalFormatting>
  <conditionalFormatting sqref="G123">
    <cfRule type="expression" dxfId="4767" priority="10200">
      <formula>ISEVEN(ROW())</formula>
    </cfRule>
  </conditionalFormatting>
  <conditionalFormatting sqref="G124">
    <cfRule type="expression" dxfId="4766" priority="10201">
      <formula>ISEVEN(ROW())</formula>
    </cfRule>
  </conditionalFormatting>
  <conditionalFormatting sqref="G123">
    <cfRule type="expression" dxfId="4765" priority="10202">
      <formula>ISEVEN(ROW())</formula>
    </cfRule>
  </conditionalFormatting>
  <conditionalFormatting sqref="G124">
    <cfRule type="expression" dxfId="4764" priority="10203">
      <formula>ISEVEN(ROW())</formula>
    </cfRule>
  </conditionalFormatting>
  <conditionalFormatting sqref="G124">
    <cfRule type="expression" dxfId="4763" priority="10204">
      <formula>ISEVEN(ROW())</formula>
    </cfRule>
  </conditionalFormatting>
  <conditionalFormatting sqref="G124">
    <cfRule type="expression" dxfId="4762" priority="10205">
      <formula>ISEVEN(ROW())</formula>
    </cfRule>
  </conditionalFormatting>
  <conditionalFormatting sqref="G123">
    <cfRule type="expression" dxfId="4761" priority="10206">
      <formula>ISEVEN(ROW())</formula>
    </cfRule>
  </conditionalFormatting>
  <conditionalFormatting sqref="G123">
    <cfRule type="expression" dxfId="4760" priority="10207">
      <formula>ISEVEN(ROW())</formula>
    </cfRule>
  </conditionalFormatting>
  <conditionalFormatting sqref="G123">
    <cfRule type="expression" dxfId="4759" priority="10208">
      <formula>ISEVEN(ROW())</formula>
    </cfRule>
  </conditionalFormatting>
  <conditionalFormatting sqref="G124">
    <cfRule type="expression" dxfId="4758" priority="10209">
      <formula>ISEVEN(ROW())</formula>
    </cfRule>
  </conditionalFormatting>
  <conditionalFormatting sqref="G123">
    <cfRule type="expression" dxfId="4757" priority="10210">
      <formula>ISEVEN(ROW())</formula>
    </cfRule>
  </conditionalFormatting>
  <conditionalFormatting sqref="G124">
    <cfRule type="expression" dxfId="4756" priority="10211">
      <formula>ISEVEN(ROW())</formula>
    </cfRule>
  </conditionalFormatting>
  <conditionalFormatting sqref="G124">
    <cfRule type="expression" dxfId="4755" priority="10212">
      <formula>ISEVEN(ROW())</formula>
    </cfRule>
  </conditionalFormatting>
  <conditionalFormatting sqref="G124">
    <cfRule type="expression" dxfId="4754" priority="10213">
      <formula>ISEVEN(ROW())</formula>
    </cfRule>
  </conditionalFormatting>
  <conditionalFormatting sqref="G123">
    <cfRule type="expression" dxfId="4753" priority="10214">
      <formula>ISEVEN(ROW())</formula>
    </cfRule>
  </conditionalFormatting>
  <conditionalFormatting sqref="G123">
    <cfRule type="expression" dxfId="4752" priority="10215">
      <formula>ISEVEN(ROW())</formula>
    </cfRule>
  </conditionalFormatting>
  <conditionalFormatting sqref="G123">
    <cfRule type="expression" dxfId="4751" priority="10216">
      <formula>ISEVEN(ROW())</formula>
    </cfRule>
  </conditionalFormatting>
  <conditionalFormatting sqref="G124">
    <cfRule type="expression" dxfId="4750" priority="10217">
      <formula>ISEVEN(ROW())</formula>
    </cfRule>
  </conditionalFormatting>
  <conditionalFormatting sqref="G124">
    <cfRule type="expression" dxfId="4749" priority="10218">
      <formula>ISEVEN(ROW())</formula>
    </cfRule>
  </conditionalFormatting>
  <conditionalFormatting sqref="G124">
    <cfRule type="expression" dxfId="4748" priority="10219">
      <formula>ISEVEN(ROW())</formula>
    </cfRule>
  </conditionalFormatting>
  <conditionalFormatting sqref="G123">
    <cfRule type="expression" dxfId="4747" priority="10220">
      <formula>ISEVEN(ROW())</formula>
    </cfRule>
  </conditionalFormatting>
  <conditionalFormatting sqref="G123">
    <cfRule type="expression" dxfId="4746" priority="10221">
      <formula>ISEVEN(ROW())</formula>
    </cfRule>
  </conditionalFormatting>
  <conditionalFormatting sqref="G123">
    <cfRule type="expression" dxfId="4745" priority="10222">
      <formula>ISEVEN(ROW())</formula>
    </cfRule>
  </conditionalFormatting>
  <conditionalFormatting sqref="G124">
    <cfRule type="expression" dxfId="4744" priority="10223">
      <formula>ISEVEN(ROW())</formula>
    </cfRule>
  </conditionalFormatting>
  <conditionalFormatting sqref="G123">
    <cfRule type="expression" dxfId="4743" priority="10224">
      <formula>ISEVEN(ROW())</formula>
    </cfRule>
  </conditionalFormatting>
  <conditionalFormatting sqref="G124">
    <cfRule type="expression" dxfId="4742" priority="10225">
      <formula>ISEVEN(ROW())</formula>
    </cfRule>
  </conditionalFormatting>
  <conditionalFormatting sqref="G124">
    <cfRule type="expression" dxfId="4741" priority="10226">
      <formula>ISEVEN(ROW())</formula>
    </cfRule>
  </conditionalFormatting>
  <conditionalFormatting sqref="G124">
    <cfRule type="expression" dxfId="4740" priority="10227">
      <formula>ISEVEN(ROW())</formula>
    </cfRule>
  </conditionalFormatting>
  <conditionalFormatting sqref="G123">
    <cfRule type="expression" dxfId="4739" priority="10228">
      <formula>ISEVEN(ROW())</formula>
    </cfRule>
  </conditionalFormatting>
  <conditionalFormatting sqref="G123">
    <cfRule type="expression" dxfId="4738" priority="10229">
      <formula>ISEVEN(ROW())</formula>
    </cfRule>
  </conditionalFormatting>
  <conditionalFormatting sqref="G123">
    <cfRule type="expression" dxfId="4737" priority="10230">
      <formula>ISEVEN(ROW())</formula>
    </cfRule>
  </conditionalFormatting>
  <conditionalFormatting sqref="G124">
    <cfRule type="expression" dxfId="4736" priority="10231">
      <formula>ISEVEN(ROW())</formula>
    </cfRule>
  </conditionalFormatting>
  <conditionalFormatting sqref="G123">
    <cfRule type="expression" dxfId="4735" priority="10232">
      <formula>ISEVEN(ROW())</formula>
    </cfRule>
  </conditionalFormatting>
  <conditionalFormatting sqref="G124">
    <cfRule type="expression" dxfId="4734" priority="10233">
      <formula>ISEVEN(ROW())</formula>
    </cfRule>
  </conditionalFormatting>
  <conditionalFormatting sqref="G124">
    <cfRule type="expression" dxfId="4733" priority="10234">
      <formula>ISEVEN(ROW())</formula>
    </cfRule>
  </conditionalFormatting>
  <conditionalFormatting sqref="G124">
    <cfRule type="expression" dxfId="4732" priority="10235">
      <formula>ISEVEN(ROW())</formula>
    </cfRule>
  </conditionalFormatting>
  <conditionalFormatting sqref="G123">
    <cfRule type="expression" dxfId="4731" priority="10236">
      <formula>ISEVEN(ROW())</formula>
    </cfRule>
  </conditionalFormatting>
  <conditionalFormatting sqref="G123">
    <cfRule type="expression" dxfId="4730" priority="10237">
      <formula>ISEVEN(ROW())</formula>
    </cfRule>
  </conditionalFormatting>
  <conditionalFormatting sqref="G123">
    <cfRule type="expression" dxfId="4729" priority="10238">
      <formula>ISEVEN(ROW())</formula>
    </cfRule>
  </conditionalFormatting>
  <conditionalFormatting sqref="G124">
    <cfRule type="expression" dxfId="4728" priority="10239">
      <formula>ISEVEN(ROW())</formula>
    </cfRule>
  </conditionalFormatting>
  <conditionalFormatting sqref="G122">
    <cfRule type="expression" dxfId="4727" priority="10240">
      <formula>ISEVEN(ROW())</formula>
    </cfRule>
  </conditionalFormatting>
  <conditionalFormatting sqref="G122">
    <cfRule type="expression" dxfId="4726" priority="10241">
      <formula>ISEVEN(ROW())</formula>
    </cfRule>
  </conditionalFormatting>
  <conditionalFormatting sqref="G122">
    <cfRule type="expression" dxfId="4725" priority="10242">
      <formula>ISEVEN(ROW())</formula>
    </cfRule>
  </conditionalFormatting>
  <conditionalFormatting sqref="G122">
    <cfRule type="expression" dxfId="4724" priority="10243">
      <formula>ISEVEN(ROW())</formula>
    </cfRule>
  </conditionalFormatting>
  <conditionalFormatting sqref="G122">
    <cfRule type="expression" dxfId="4723" priority="10244">
      <formula>ISEVEN(ROW())</formula>
    </cfRule>
  </conditionalFormatting>
  <conditionalFormatting sqref="G122">
    <cfRule type="expression" dxfId="4722" priority="10245">
      <formula>ISEVEN(ROW())</formula>
    </cfRule>
  </conditionalFormatting>
  <conditionalFormatting sqref="G122">
    <cfRule type="expression" dxfId="4721" priority="10246">
      <formula>ISEVEN(ROW())</formula>
    </cfRule>
  </conditionalFormatting>
  <conditionalFormatting sqref="G122">
    <cfRule type="expression" dxfId="4720" priority="10247">
      <formula>ISEVEN(ROW())</formula>
    </cfRule>
  </conditionalFormatting>
  <conditionalFormatting sqref="G122">
    <cfRule type="expression" dxfId="4719" priority="10248">
      <formula>ISEVEN(ROW())</formula>
    </cfRule>
  </conditionalFormatting>
  <conditionalFormatting sqref="G122">
    <cfRule type="expression" dxfId="4718" priority="10249">
      <formula>ISEVEN(ROW())</formula>
    </cfRule>
  </conditionalFormatting>
  <conditionalFormatting sqref="G122">
    <cfRule type="expression" dxfId="4717" priority="10250">
      <formula>ISEVEN(ROW())</formula>
    </cfRule>
  </conditionalFormatting>
  <conditionalFormatting sqref="G122">
    <cfRule type="expression" dxfId="4716" priority="10251">
      <formula>ISEVEN(ROW())</formula>
    </cfRule>
  </conditionalFormatting>
  <conditionalFormatting sqref="G122">
    <cfRule type="expression" dxfId="4715" priority="10252">
      <formula>ISEVEN(ROW())</formula>
    </cfRule>
  </conditionalFormatting>
  <conditionalFormatting sqref="G122">
    <cfRule type="expression" dxfId="4714" priority="10253">
      <formula>ISEVEN(ROW())</formula>
    </cfRule>
  </conditionalFormatting>
  <conditionalFormatting sqref="G122">
    <cfRule type="expression" dxfId="4713" priority="10254">
      <formula>ISEVEN(ROW())</formula>
    </cfRule>
  </conditionalFormatting>
  <conditionalFormatting sqref="G122">
    <cfRule type="expression" dxfId="4712" priority="10255">
      <formula>ISEVEN(ROW())</formula>
    </cfRule>
  </conditionalFormatting>
  <conditionalFormatting sqref="G122">
    <cfRule type="expression" dxfId="4711" priority="10256">
      <formula>ISEVEN(ROW())</formula>
    </cfRule>
  </conditionalFormatting>
  <conditionalFormatting sqref="G122">
    <cfRule type="expression" dxfId="4710" priority="10257">
      <formula>ISEVEN(ROW())</formula>
    </cfRule>
  </conditionalFormatting>
  <conditionalFormatting sqref="G122">
    <cfRule type="expression" dxfId="4709" priority="10258">
      <formula>ISEVEN(ROW())</formula>
    </cfRule>
  </conditionalFormatting>
  <conditionalFormatting sqref="G122">
    <cfRule type="expression" dxfId="4708" priority="10259">
      <formula>ISEVEN(ROW())</formula>
    </cfRule>
  </conditionalFormatting>
  <conditionalFormatting sqref="G122">
    <cfRule type="expression" dxfId="4707" priority="10260">
      <formula>ISEVEN(ROW())</formula>
    </cfRule>
  </conditionalFormatting>
  <conditionalFormatting sqref="G122">
    <cfRule type="expression" dxfId="4706" priority="10261">
      <formula>ISEVEN(ROW())</formula>
    </cfRule>
  </conditionalFormatting>
  <conditionalFormatting sqref="G122">
    <cfRule type="expression" dxfId="4705" priority="10262">
      <formula>ISEVEN(ROW())</formula>
    </cfRule>
  </conditionalFormatting>
  <conditionalFormatting sqref="G122">
    <cfRule type="expression" dxfId="4704" priority="10263">
      <formula>ISEVEN(ROW())</formula>
    </cfRule>
  </conditionalFormatting>
  <conditionalFormatting sqref="G122">
    <cfRule type="expression" dxfId="4703" priority="10264">
      <formula>ISEVEN(ROW())</formula>
    </cfRule>
  </conditionalFormatting>
  <conditionalFormatting sqref="G122">
    <cfRule type="expression" dxfId="4702" priority="10265">
      <formula>ISEVEN(ROW())</formula>
    </cfRule>
  </conditionalFormatting>
  <conditionalFormatting sqref="G122">
    <cfRule type="expression" dxfId="4701" priority="10266">
      <formula>ISEVEN(ROW())</formula>
    </cfRule>
  </conditionalFormatting>
  <conditionalFormatting sqref="G122">
    <cfRule type="expression" dxfId="4700" priority="10267">
      <formula>ISEVEN(ROW())</formula>
    </cfRule>
  </conditionalFormatting>
  <conditionalFormatting sqref="G122">
    <cfRule type="expression" dxfId="4699" priority="10268">
      <formula>ISEVEN(ROW())</formula>
    </cfRule>
  </conditionalFormatting>
  <conditionalFormatting sqref="G122">
    <cfRule type="expression" dxfId="4698" priority="10269">
      <formula>ISEVEN(ROW())</formula>
    </cfRule>
  </conditionalFormatting>
  <conditionalFormatting sqref="G122">
    <cfRule type="expression" dxfId="4697" priority="10270">
      <formula>ISEVEN(ROW())</formula>
    </cfRule>
  </conditionalFormatting>
  <conditionalFormatting sqref="G122">
    <cfRule type="expression" dxfId="4696" priority="10271">
      <formula>ISEVEN(ROW())</formula>
    </cfRule>
  </conditionalFormatting>
  <conditionalFormatting sqref="G122">
    <cfRule type="expression" dxfId="4695" priority="10272">
      <formula>ISEVEN(ROW())</formula>
    </cfRule>
  </conditionalFormatting>
  <conditionalFormatting sqref="G122">
    <cfRule type="expression" dxfId="4694" priority="10273">
      <formula>ISEVEN(ROW())</formula>
    </cfRule>
  </conditionalFormatting>
  <conditionalFormatting sqref="G122">
    <cfRule type="expression" dxfId="4693" priority="10274">
      <formula>ISEVEN(ROW())</formula>
    </cfRule>
  </conditionalFormatting>
  <conditionalFormatting sqref="G122">
    <cfRule type="expression" dxfId="4692" priority="10275">
      <formula>ISEVEN(ROW())</formula>
    </cfRule>
  </conditionalFormatting>
  <conditionalFormatting sqref="G122">
    <cfRule type="expression" dxfId="4691" priority="10276">
      <formula>ISEVEN(ROW())</formula>
    </cfRule>
  </conditionalFormatting>
  <conditionalFormatting sqref="G122">
    <cfRule type="expression" dxfId="4690" priority="10277">
      <formula>ISEVEN(ROW())</formula>
    </cfRule>
  </conditionalFormatting>
  <conditionalFormatting sqref="G122">
    <cfRule type="expression" dxfId="4689" priority="10278">
      <formula>ISEVEN(ROW())</formula>
    </cfRule>
  </conditionalFormatting>
  <conditionalFormatting sqref="G122">
    <cfRule type="expression" dxfId="4688" priority="10279">
      <formula>ISEVEN(ROW())</formula>
    </cfRule>
  </conditionalFormatting>
  <conditionalFormatting sqref="G124">
    <cfRule type="expression" dxfId="4687" priority="10280">
      <formula>ISEVEN(ROW())</formula>
    </cfRule>
  </conditionalFormatting>
  <conditionalFormatting sqref="G124">
    <cfRule type="expression" dxfId="4686" priority="10281">
      <formula>ISEVEN(ROW())</formula>
    </cfRule>
  </conditionalFormatting>
  <conditionalFormatting sqref="G123">
    <cfRule type="expression" dxfId="4685" priority="10282">
      <formula>ISEVEN(ROW())</formula>
    </cfRule>
  </conditionalFormatting>
  <conditionalFormatting sqref="G123">
    <cfRule type="expression" dxfId="4684" priority="10283">
      <formula>ISEVEN(ROW())</formula>
    </cfRule>
  </conditionalFormatting>
  <conditionalFormatting sqref="G123">
    <cfRule type="expression" dxfId="4683" priority="10284">
      <formula>ISEVEN(ROW())</formula>
    </cfRule>
  </conditionalFormatting>
  <conditionalFormatting sqref="G123">
    <cfRule type="expression" dxfId="4682" priority="10285">
      <formula>ISEVEN(ROW())</formula>
    </cfRule>
  </conditionalFormatting>
  <conditionalFormatting sqref="G124">
    <cfRule type="expression" dxfId="4681" priority="10286">
      <formula>ISEVEN(ROW())</formula>
    </cfRule>
  </conditionalFormatting>
  <conditionalFormatting sqref="G123">
    <cfRule type="expression" dxfId="4680" priority="10287">
      <formula>ISEVEN(ROW())</formula>
    </cfRule>
  </conditionalFormatting>
  <conditionalFormatting sqref="G123">
    <cfRule type="expression" dxfId="4679" priority="10288">
      <formula>ISEVEN(ROW())</formula>
    </cfRule>
  </conditionalFormatting>
  <conditionalFormatting sqref="G124">
    <cfRule type="expression" dxfId="4678" priority="10289">
      <formula>ISEVEN(ROW())</formula>
    </cfRule>
  </conditionalFormatting>
  <conditionalFormatting sqref="G124">
    <cfRule type="expression" dxfId="4677" priority="10290">
      <formula>ISEVEN(ROW())</formula>
    </cfRule>
  </conditionalFormatting>
  <conditionalFormatting sqref="G124">
    <cfRule type="expression" dxfId="4676" priority="10291">
      <formula>ISEVEN(ROW())</formula>
    </cfRule>
  </conditionalFormatting>
  <conditionalFormatting sqref="G123">
    <cfRule type="expression" dxfId="4675" priority="10292">
      <formula>ISEVEN(ROW())</formula>
    </cfRule>
  </conditionalFormatting>
  <conditionalFormatting sqref="G123">
    <cfRule type="expression" dxfId="4674" priority="10293">
      <formula>ISEVEN(ROW())</formula>
    </cfRule>
  </conditionalFormatting>
  <conditionalFormatting sqref="G123">
    <cfRule type="expression" dxfId="4673" priority="10294">
      <formula>ISEVEN(ROW())</formula>
    </cfRule>
  </conditionalFormatting>
  <conditionalFormatting sqref="G122">
    <cfRule type="expression" dxfId="4672" priority="10295">
      <formula>ISEVEN(ROW())</formula>
    </cfRule>
  </conditionalFormatting>
  <conditionalFormatting sqref="G124">
    <cfRule type="expression" dxfId="4671" priority="10296">
      <formula>ISEVEN(ROW())</formula>
    </cfRule>
  </conditionalFormatting>
  <conditionalFormatting sqref="G122">
    <cfRule type="expression" dxfId="4670" priority="10297">
      <formula>ISEVEN(ROW())</formula>
    </cfRule>
  </conditionalFormatting>
  <conditionalFormatting sqref="G122">
    <cfRule type="expression" dxfId="4669" priority="10298">
      <formula>ISEVEN(ROW())</formula>
    </cfRule>
  </conditionalFormatting>
  <conditionalFormatting sqref="G123">
    <cfRule type="expression" dxfId="4668" priority="10299">
      <formula>ISEVEN(ROW())</formula>
    </cfRule>
  </conditionalFormatting>
  <conditionalFormatting sqref="G124">
    <cfRule type="expression" dxfId="4667" priority="10300">
      <formula>ISEVEN(ROW())</formula>
    </cfRule>
  </conditionalFormatting>
  <conditionalFormatting sqref="G122">
    <cfRule type="expression" dxfId="4666" priority="10301">
      <formula>ISEVEN(ROW())</formula>
    </cfRule>
  </conditionalFormatting>
  <conditionalFormatting sqref="G124">
    <cfRule type="expression" dxfId="4665" priority="10302">
      <formula>ISEVEN(ROW())</formula>
    </cfRule>
  </conditionalFormatting>
  <conditionalFormatting sqref="G124">
    <cfRule type="expression" dxfId="4664" priority="10303">
      <formula>ISEVEN(ROW())</formula>
    </cfRule>
  </conditionalFormatting>
  <conditionalFormatting sqref="G123">
    <cfRule type="expression" dxfId="4663" priority="10304">
      <formula>ISEVEN(ROW())</formula>
    </cfRule>
  </conditionalFormatting>
  <conditionalFormatting sqref="G123">
    <cfRule type="expression" dxfId="4662" priority="10305">
      <formula>ISEVEN(ROW())</formula>
    </cfRule>
  </conditionalFormatting>
  <conditionalFormatting sqref="G123">
    <cfRule type="expression" dxfId="4661" priority="10306">
      <formula>ISEVEN(ROW())</formula>
    </cfRule>
  </conditionalFormatting>
  <conditionalFormatting sqref="G122">
    <cfRule type="expression" dxfId="4660" priority="10307">
      <formula>ISEVEN(ROW())</formula>
    </cfRule>
  </conditionalFormatting>
  <conditionalFormatting sqref="G124">
    <cfRule type="expression" dxfId="4659" priority="10308">
      <formula>ISEVEN(ROW())</formula>
    </cfRule>
  </conditionalFormatting>
  <conditionalFormatting sqref="G122">
    <cfRule type="expression" dxfId="4658" priority="10309">
      <formula>ISEVEN(ROW())</formula>
    </cfRule>
  </conditionalFormatting>
  <conditionalFormatting sqref="G122">
    <cfRule type="expression" dxfId="4657" priority="10310">
      <formula>ISEVEN(ROW())</formula>
    </cfRule>
  </conditionalFormatting>
  <conditionalFormatting sqref="G123">
    <cfRule type="expression" dxfId="4656" priority="10311">
      <formula>ISEVEN(ROW())</formula>
    </cfRule>
  </conditionalFormatting>
  <conditionalFormatting sqref="G124">
    <cfRule type="expression" dxfId="4655" priority="10312">
      <formula>ISEVEN(ROW())</formula>
    </cfRule>
  </conditionalFormatting>
  <conditionalFormatting sqref="G122">
    <cfRule type="expression" dxfId="4654" priority="10313">
      <formula>ISEVEN(ROW())</formula>
    </cfRule>
  </conditionalFormatting>
  <conditionalFormatting sqref="G124">
    <cfRule type="expression" dxfId="4653" priority="10314">
      <formula>ISEVEN(ROW())</formula>
    </cfRule>
  </conditionalFormatting>
  <conditionalFormatting sqref="G124">
    <cfRule type="expression" dxfId="4652" priority="10315">
      <formula>ISEVEN(ROW())</formula>
    </cfRule>
  </conditionalFormatting>
  <conditionalFormatting sqref="G123">
    <cfRule type="expression" dxfId="4651" priority="10316">
      <formula>ISEVEN(ROW())</formula>
    </cfRule>
  </conditionalFormatting>
  <conditionalFormatting sqref="G123">
    <cfRule type="expression" dxfId="4650" priority="10317">
      <formula>ISEVEN(ROW())</formula>
    </cfRule>
  </conditionalFormatting>
  <conditionalFormatting sqref="G123">
    <cfRule type="expression" dxfId="4649" priority="10318">
      <formula>ISEVEN(ROW())</formula>
    </cfRule>
  </conditionalFormatting>
  <conditionalFormatting sqref="G122">
    <cfRule type="expression" dxfId="4648" priority="10319">
      <formula>ISEVEN(ROW())</formula>
    </cfRule>
  </conditionalFormatting>
  <conditionalFormatting sqref="G124">
    <cfRule type="expression" dxfId="4647" priority="10320">
      <formula>ISEVEN(ROW())</formula>
    </cfRule>
  </conditionalFormatting>
  <conditionalFormatting sqref="G122">
    <cfRule type="expression" dxfId="4646" priority="10321">
      <formula>ISEVEN(ROW())</formula>
    </cfRule>
  </conditionalFormatting>
  <conditionalFormatting sqref="G122">
    <cfRule type="expression" dxfId="4645" priority="10322">
      <formula>ISEVEN(ROW())</formula>
    </cfRule>
  </conditionalFormatting>
  <conditionalFormatting sqref="G123">
    <cfRule type="expression" dxfId="4644" priority="10323">
      <formula>ISEVEN(ROW())</formula>
    </cfRule>
  </conditionalFormatting>
  <conditionalFormatting sqref="G124">
    <cfRule type="expression" dxfId="4643" priority="10324">
      <formula>ISEVEN(ROW())</formula>
    </cfRule>
  </conditionalFormatting>
  <conditionalFormatting sqref="G123">
    <cfRule type="expression" dxfId="4642" priority="10325">
      <formula>ISEVEN(ROW())</formula>
    </cfRule>
  </conditionalFormatting>
  <conditionalFormatting sqref="G123">
    <cfRule type="expression" dxfId="4641" priority="10326">
      <formula>ISEVEN(ROW())</formula>
    </cfRule>
  </conditionalFormatting>
  <conditionalFormatting sqref="G122">
    <cfRule type="expression" dxfId="4640" priority="10327">
      <formula>ISEVEN(ROW())</formula>
    </cfRule>
  </conditionalFormatting>
  <conditionalFormatting sqref="G124">
    <cfRule type="expression" dxfId="4639" priority="10328">
      <formula>ISEVEN(ROW())</formula>
    </cfRule>
  </conditionalFormatting>
  <conditionalFormatting sqref="G122">
    <cfRule type="expression" dxfId="4638" priority="10329">
      <formula>ISEVEN(ROW())</formula>
    </cfRule>
  </conditionalFormatting>
  <conditionalFormatting sqref="G122">
    <cfRule type="expression" dxfId="4637" priority="10330">
      <formula>ISEVEN(ROW())</formula>
    </cfRule>
  </conditionalFormatting>
  <conditionalFormatting sqref="G123">
    <cfRule type="expression" dxfId="4636" priority="10331">
      <formula>ISEVEN(ROW())</formula>
    </cfRule>
  </conditionalFormatting>
  <conditionalFormatting sqref="G124">
    <cfRule type="expression" dxfId="4635" priority="10332">
      <formula>ISEVEN(ROW())</formula>
    </cfRule>
  </conditionalFormatting>
  <conditionalFormatting sqref="G122">
    <cfRule type="expression" dxfId="4634" priority="10333">
      <formula>ISEVEN(ROW())</formula>
    </cfRule>
  </conditionalFormatting>
  <conditionalFormatting sqref="G124">
    <cfRule type="expression" dxfId="4633" priority="10334">
      <formula>ISEVEN(ROW())</formula>
    </cfRule>
  </conditionalFormatting>
  <conditionalFormatting sqref="G124">
    <cfRule type="expression" dxfId="4632" priority="10335">
      <formula>ISEVEN(ROW())</formula>
    </cfRule>
  </conditionalFormatting>
  <conditionalFormatting sqref="G123">
    <cfRule type="expression" dxfId="4631" priority="10336">
      <formula>ISEVEN(ROW())</formula>
    </cfRule>
  </conditionalFormatting>
  <conditionalFormatting sqref="G123">
    <cfRule type="expression" dxfId="4630" priority="10337">
      <formula>ISEVEN(ROW())</formula>
    </cfRule>
  </conditionalFormatting>
  <conditionalFormatting sqref="G123">
    <cfRule type="expression" dxfId="4629" priority="10338">
      <formula>ISEVEN(ROW())</formula>
    </cfRule>
  </conditionalFormatting>
  <conditionalFormatting sqref="G122">
    <cfRule type="expression" dxfId="4628" priority="10339">
      <formula>ISEVEN(ROW())</formula>
    </cfRule>
  </conditionalFormatting>
  <conditionalFormatting sqref="G124">
    <cfRule type="expression" dxfId="4627" priority="10340">
      <formula>ISEVEN(ROW())</formula>
    </cfRule>
  </conditionalFormatting>
  <conditionalFormatting sqref="G122">
    <cfRule type="expression" dxfId="4626" priority="10341">
      <formula>ISEVEN(ROW())</formula>
    </cfRule>
  </conditionalFormatting>
  <conditionalFormatting sqref="G122">
    <cfRule type="expression" dxfId="4625" priority="10342">
      <formula>ISEVEN(ROW())</formula>
    </cfRule>
  </conditionalFormatting>
  <conditionalFormatting sqref="G123">
    <cfRule type="expression" dxfId="4624" priority="10343">
      <formula>ISEVEN(ROW())</formula>
    </cfRule>
  </conditionalFormatting>
  <conditionalFormatting sqref="G124">
    <cfRule type="expression" dxfId="4623" priority="10344">
      <formula>ISEVEN(ROW())</formula>
    </cfRule>
  </conditionalFormatting>
  <conditionalFormatting sqref="G122">
    <cfRule type="expression" dxfId="4622" priority="10345">
      <formula>ISEVEN(ROW())</formula>
    </cfRule>
  </conditionalFormatting>
  <conditionalFormatting sqref="G124">
    <cfRule type="expression" dxfId="4621" priority="10346">
      <formula>ISEVEN(ROW())</formula>
    </cfRule>
  </conditionalFormatting>
  <conditionalFormatting sqref="G124">
    <cfRule type="expression" dxfId="4620" priority="10347">
      <formula>ISEVEN(ROW())</formula>
    </cfRule>
  </conditionalFormatting>
  <conditionalFormatting sqref="G123">
    <cfRule type="expression" dxfId="4619" priority="10348">
      <formula>ISEVEN(ROW())</formula>
    </cfRule>
  </conditionalFormatting>
  <conditionalFormatting sqref="G123">
    <cfRule type="expression" dxfId="4618" priority="10349">
      <formula>ISEVEN(ROW())</formula>
    </cfRule>
  </conditionalFormatting>
  <conditionalFormatting sqref="G123">
    <cfRule type="expression" dxfId="4617" priority="10350">
      <formula>ISEVEN(ROW())</formula>
    </cfRule>
  </conditionalFormatting>
  <conditionalFormatting sqref="G122">
    <cfRule type="expression" dxfId="4616" priority="10351">
      <formula>ISEVEN(ROW())</formula>
    </cfRule>
  </conditionalFormatting>
  <conditionalFormatting sqref="G124">
    <cfRule type="expression" dxfId="4615" priority="10352">
      <formula>ISEVEN(ROW())</formula>
    </cfRule>
  </conditionalFormatting>
  <conditionalFormatting sqref="G122">
    <cfRule type="expression" dxfId="4614" priority="10353">
      <formula>ISEVEN(ROW())</formula>
    </cfRule>
  </conditionalFormatting>
  <conditionalFormatting sqref="G122">
    <cfRule type="expression" dxfId="4613" priority="10354">
      <formula>ISEVEN(ROW())</formula>
    </cfRule>
  </conditionalFormatting>
  <conditionalFormatting sqref="G123">
    <cfRule type="expression" dxfId="4612" priority="10355">
      <formula>ISEVEN(ROW())</formula>
    </cfRule>
  </conditionalFormatting>
  <conditionalFormatting sqref="G124">
    <cfRule type="expression" dxfId="4611" priority="10356">
      <formula>ISEVEN(ROW())</formula>
    </cfRule>
  </conditionalFormatting>
  <conditionalFormatting sqref="G123">
    <cfRule type="expression" dxfId="4610" priority="10357">
      <formula>ISEVEN(ROW())</formula>
    </cfRule>
  </conditionalFormatting>
  <conditionalFormatting sqref="G123">
    <cfRule type="expression" dxfId="4609" priority="10358">
      <formula>ISEVEN(ROW())</formula>
    </cfRule>
  </conditionalFormatting>
  <conditionalFormatting sqref="G122">
    <cfRule type="expression" dxfId="4608" priority="10359">
      <formula>ISEVEN(ROW())</formula>
    </cfRule>
  </conditionalFormatting>
  <conditionalFormatting sqref="G124">
    <cfRule type="expression" dxfId="4607" priority="10360">
      <formula>ISEVEN(ROW())</formula>
    </cfRule>
  </conditionalFormatting>
  <conditionalFormatting sqref="G122">
    <cfRule type="expression" dxfId="4606" priority="10361">
      <formula>ISEVEN(ROW())</formula>
    </cfRule>
  </conditionalFormatting>
  <conditionalFormatting sqref="G122">
    <cfRule type="expression" dxfId="4605" priority="10362">
      <formula>ISEVEN(ROW())</formula>
    </cfRule>
  </conditionalFormatting>
  <conditionalFormatting sqref="G122">
    <cfRule type="expression" dxfId="4604" priority="10363">
      <formula>ISEVEN(ROW())</formula>
    </cfRule>
  </conditionalFormatting>
  <conditionalFormatting sqref="G124">
    <cfRule type="expression" dxfId="4603" priority="10364">
      <formula>ISEVEN(ROW())</formula>
    </cfRule>
  </conditionalFormatting>
  <conditionalFormatting sqref="G124">
    <cfRule type="expression" dxfId="4602" priority="10365">
      <formula>ISEVEN(ROW())</formula>
    </cfRule>
  </conditionalFormatting>
  <conditionalFormatting sqref="G123">
    <cfRule type="expression" dxfId="4601" priority="10366">
      <formula>ISEVEN(ROW())</formula>
    </cfRule>
  </conditionalFormatting>
  <conditionalFormatting sqref="G122">
    <cfRule type="expression" dxfId="4600" priority="10367">
      <formula>ISEVEN(ROW())</formula>
    </cfRule>
  </conditionalFormatting>
  <conditionalFormatting sqref="G122">
    <cfRule type="expression" dxfId="4599" priority="10368">
      <formula>ISEVEN(ROW())</formula>
    </cfRule>
  </conditionalFormatting>
  <conditionalFormatting sqref="G123">
    <cfRule type="expression" dxfId="4598" priority="10369">
      <formula>ISEVEN(ROW())</formula>
    </cfRule>
  </conditionalFormatting>
  <conditionalFormatting sqref="G124">
    <cfRule type="expression" dxfId="4597" priority="10370">
      <formula>ISEVEN(ROW())</formula>
    </cfRule>
  </conditionalFormatting>
  <conditionalFormatting sqref="G124">
    <cfRule type="expression" dxfId="4596" priority="10371">
      <formula>ISEVEN(ROW())</formula>
    </cfRule>
  </conditionalFormatting>
  <conditionalFormatting sqref="G124">
    <cfRule type="expression" dxfId="4595" priority="10372">
      <formula>ISEVEN(ROW())</formula>
    </cfRule>
  </conditionalFormatting>
  <conditionalFormatting sqref="G123">
    <cfRule type="expression" dxfId="4594" priority="10373">
      <formula>ISEVEN(ROW())</formula>
    </cfRule>
  </conditionalFormatting>
  <conditionalFormatting sqref="G123">
    <cfRule type="expression" dxfId="4593" priority="10374">
      <formula>ISEVEN(ROW())</formula>
    </cfRule>
  </conditionalFormatting>
  <conditionalFormatting sqref="G122">
    <cfRule type="expression" dxfId="4592" priority="10375">
      <formula>ISEVEN(ROW())</formula>
    </cfRule>
  </conditionalFormatting>
  <conditionalFormatting sqref="G124">
    <cfRule type="expression" dxfId="4591" priority="10376">
      <formula>ISEVEN(ROW())</formula>
    </cfRule>
  </conditionalFormatting>
  <conditionalFormatting sqref="F125">
    <cfRule type="expression" dxfId="4590" priority="10377">
      <formula>ISEVEN(ROW())</formula>
    </cfRule>
  </conditionalFormatting>
  <conditionalFormatting sqref="B125:E125">
    <cfRule type="expression" dxfId="4589" priority="10378">
      <formula>ISEVEN(ROW())</formula>
    </cfRule>
  </conditionalFormatting>
  <conditionalFormatting sqref="G125">
    <cfRule type="expression" dxfId="4588" priority="10379">
      <formula>ISEVEN(ROW())</formula>
    </cfRule>
  </conditionalFormatting>
  <conditionalFormatting sqref="G125">
    <cfRule type="expression" dxfId="4587" priority="10380">
      <formula>ISEVEN(ROW())</formula>
    </cfRule>
  </conditionalFormatting>
  <conditionalFormatting sqref="B125 D125:F125">
    <cfRule type="expression" dxfId="4586" priority="10381">
      <formula>ISEVEN(ROW())</formula>
    </cfRule>
  </conditionalFormatting>
  <conditionalFormatting sqref="G125">
    <cfRule type="expression" dxfId="4585" priority="10382">
      <formula>ISEVEN(ROW())</formula>
    </cfRule>
  </conditionalFormatting>
  <conditionalFormatting sqref="C125">
    <cfRule type="expression" dxfId="4584" priority="10383">
      <formula>ISEVEN(ROW())</formula>
    </cfRule>
  </conditionalFormatting>
  <conditionalFormatting sqref="F125">
    <cfRule type="expression" dxfId="4583" priority="10384">
      <formula>ISEVEN(ROW())</formula>
    </cfRule>
  </conditionalFormatting>
  <conditionalFormatting sqref="B125:E125">
    <cfRule type="expression" dxfId="4582" priority="10385">
      <formula>ISEVEN(ROW())</formula>
    </cfRule>
  </conditionalFormatting>
  <conditionalFormatting sqref="G125">
    <cfRule type="expression" dxfId="4581" priority="10386">
      <formula>ISEVEN(ROW())</formula>
    </cfRule>
  </conditionalFormatting>
  <conditionalFormatting sqref="G125">
    <cfRule type="expression" dxfId="4580" priority="10387">
      <formula>ISEVEN(ROW())</formula>
    </cfRule>
  </conditionalFormatting>
  <conditionalFormatting sqref="B125 D125:F125">
    <cfRule type="expression" dxfId="4579" priority="10388">
      <formula>ISEVEN(ROW())</formula>
    </cfRule>
  </conditionalFormatting>
  <conditionalFormatting sqref="G125">
    <cfRule type="expression" dxfId="4578" priority="10389">
      <formula>ISEVEN(ROW())</formula>
    </cfRule>
  </conditionalFormatting>
  <conditionalFormatting sqref="C125">
    <cfRule type="expression" dxfId="4577" priority="10390">
      <formula>ISEVEN(ROW())</formula>
    </cfRule>
  </conditionalFormatting>
  <conditionalFormatting sqref="F125">
    <cfRule type="expression" dxfId="4576" priority="10391">
      <formula>ISEVEN(ROW())</formula>
    </cfRule>
  </conditionalFormatting>
  <conditionalFormatting sqref="D125:E125 G125">
    <cfRule type="expression" dxfId="4575" priority="10392">
      <formula>ISEVEN(ROW())</formula>
    </cfRule>
  </conditionalFormatting>
  <conditionalFormatting sqref="B125:C125">
    <cfRule type="expression" dxfId="4574" priority="10393">
      <formula>ISEVEN(ROW())</formula>
    </cfRule>
  </conditionalFormatting>
  <conditionalFormatting sqref="B125:G125">
    <cfRule type="expression" dxfId="4573" priority="10394">
      <formula>ISEVEN(ROW())</formula>
    </cfRule>
  </conditionalFormatting>
  <conditionalFormatting sqref="F125">
    <cfRule type="expression" dxfId="4572" priority="10395">
      <formula>ISEVEN(ROW())</formula>
    </cfRule>
  </conditionalFormatting>
  <conditionalFormatting sqref="B125:E125">
    <cfRule type="expression" dxfId="4571" priority="10396">
      <formula>ISEVEN(ROW())</formula>
    </cfRule>
  </conditionalFormatting>
  <conditionalFormatting sqref="G125">
    <cfRule type="expression" dxfId="4570" priority="10397">
      <formula>ISEVEN(ROW())</formula>
    </cfRule>
  </conditionalFormatting>
  <conditionalFormatting sqref="G125">
    <cfRule type="expression" dxfId="4569" priority="10398">
      <formula>ISEVEN(ROW())</formula>
    </cfRule>
  </conditionalFormatting>
  <conditionalFormatting sqref="B125:G125">
    <cfRule type="expression" dxfId="4568" priority="10399">
      <formula>ISEVEN(ROW())</formula>
    </cfRule>
  </conditionalFormatting>
  <conditionalFormatting sqref="F125">
    <cfRule type="expression" dxfId="4567" priority="10400">
      <formula>ISEVEN(ROW())</formula>
    </cfRule>
  </conditionalFormatting>
  <conditionalFormatting sqref="B125:E125">
    <cfRule type="expression" dxfId="4566" priority="10401">
      <formula>ISEVEN(ROW())</formula>
    </cfRule>
  </conditionalFormatting>
  <conditionalFormatting sqref="G125">
    <cfRule type="expression" dxfId="4565" priority="10402">
      <formula>ISEVEN(ROW())</formula>
    </cfRule>
  </conditionalFormatting>
  <conditionalFormatting sqref="G125">
    <cfRule type="expression" dxfId="4564" priority="10403">
      <formula>ISEVEN(ROW())</formula>
    </cfRule>
  </conditionalFormatting>
  <conditionalFormatting sqref="F125">
    <cfRule type="expression" dxfId="4563" priority="10404">
      <formula>ISEVEN(ROW())</formula>
    </cfRule>
  </conditionalFormatting>
  <conditionalFormatting sqref="B125:E125">
    <cfRule type="expression" dxfId="4562" priority="10405">
      <formula>ISEVEN(ROW())</formula>
    </cfRule>
  </conditionalFormatting>
  <conditionalFormatting sqref="G125">
    <cfRule type="expression" dxfId="4561" priority="10406">
      <formula>ISEVEN(ROW())</formula>
    </cfRule>
  </conditionalFormatting>
  <conditionalFormatting sqref="G125">
    <cfRule type="expression" dxfId="4560" priority="10407">
      <formula>ISEVEN(ROW())</formula>
    </cfRule>
  </conditionalFormatting>
  <conditionalFormatting sqref="B125 D125:F125">
    <cfRule type="expression" dxfId="4559" priority="10408">
      <formula>ISEVEN(ROW())</formula>
    </cfRule>
  </conditionalFormatting>
  <conditionalFormatting sqref="G125">
    <cfRule type="expression" dxfId="4558" priority="10409">
      <formula>ISEVEN(ROW())</formula>
    </cfRule>
  </conditionalFormatting>
  <conditionalFormatting sqref="C125">
    <cfRule type="expression" dxfId="4557" priority="10410">
      <formula>ISEVEN(ROW())</formula>
    </cfRule>
  </conditionalFormatting>
  <conditionalFormatting sqref="F125">
    <cfRule type="expression" dxfId="4556" priority="10411">
      <formula>ISEVEN(ROW())</formula>
    </cfRule>
  </conditionalFormatting>
  <conditionalFormatting sqref="B125:E125">
    <cfRule type="expression" dxfId="4555" priority="10412">
      <formula>ISEVEN(ROW())</formula>
    </cfRule>
  </conditionalFormatting>
  <conditionalFormatting sqref="G125">
    <cfRule type="expression" dxfId="4554" priority="10413">
      <formula>ISEVEN(ROW())</formula>
    </cfRule>
  </conditionalFormatting>
  <conditionalFormatting sqref="G125">
    <cfRule type="expression" dxfId="4553" priority="10414">
      <formula>ISEVEN(ROW())</formula>
    </cfRule>
  </conditionalFormatting>
  <conditionalFormatting sqref="B125 D125:F125">
    <cfRule type="expression" dxfId="4552" priority="10415">
      <formula>ISEVEN(ROW())</formula>
    </cfRule>
  </conditionalFormatting>
  <conditionalFormatting sqref="G125">
    <cfRule type="expression" dxfId="4551" priority="10416">
      <formula>ISEVEN(ROW())</formula>
    </cfRule>
  </conditionalFormatting>
  <conditionalFormatting sqref="C125">
    <cfRule type="expression" dxfId="4550" priority="10417">
      <formula>ISEVEN(ROW())</formula>
    </cfRule>
  </conditionalFormatting>
  <conditionalFormatting sqref="G125">
    <cfRule type="expression" dxfId="4549" priority="10418">
      <formula>ISEVEN(ROW())</formula>
    </cfRule>
  </conditionalFormatting>
  <conditionalFormatting sqref="F125">
    <cfRule type="expression" dxfId="4548" priority="10419">
      <formula>ISEVEN(ROW())</formula>
    </cfRule>
  </conditionalFormatting>
  <conditionalFormatting sqref="G125">
    <cfRule type="expression" dxfId="4547" priority="10420">
      <formula>ISEVEN(ROW())</formula>
    </cfRule>
  </conditionalFormatting>
  <conditionalFormatting sqref="D125:E125">
    <cfRule type="expression" dxfId="4546" priority="10421">
      <formula>ISEVEN(ROW())</formula>
    </cfRule>
  </conditionalFormatting>
  <conditionalFormatting sqref="D125:E125">
    <cfRule type="expression" dxfId="4545" priority="10422">
      <formula>ISEVEN(ROW())</formula>
    </cfRule>
  </conditionalFormatting>
  <conditionalFormatting sqref="B125">
    <cfRule type="expression" dxfId="4544" priority="10423">
      <formula>ISEVEN(ROW())</formula>
    </cfRule>
  </conditionalFormatting>
  <conditionalFormatting sqref="C125">
    <cfRule type="expression" dxfId="4543" priority="10424">
      <formula>ISEVEN(ROW())</formula>
    </cfRule>
  </conditionalFormatting>
  <conditionalFormatting sqref="D125:E125">
    <cfRule type="expression" dxfId="4542" priority="10425">
      <formula>ISEVEN(ROW())</formula>
    </cfRule>
  </conditionalFormatting>
  <conditionalFormatting sqref="B125">
    <cfRule type="expression" dxfId="4541" priority="10426">
      <formula>ISEVEN(ROW())</formula>
    </cfRule>
  </conditionalFormatting>
  <conditionalFormatting sqref="C125">
    <cfRule type="expression" dxfId="4540" priority="10427">
      <formula>ISEVEN(ROW())</formula>
    </cfRule>
  </conditionalFormatting>
  <conditionalFormatting sqref="D125:E125">
    <cfRule type="expression" dxfId="4539" priority="10428">
      <formula>ISEVEN(ROW())</formula>
    </cfRule>
  </conditionalFormatting>
  <conditionalFormatting sqref="B125:D125 F125:G125">
    <cfRule type="expression" dxfId="4538" priority="10429">
      <formula>ISEVEN(ROW())</formula>
    </cfRule>
  </conditionalFormatting>
  <conditionalFormatting sqref="E125">
    <cfRule type="expression" dxfId="4537" priority="10430">
      <formula>ISEVEN(ROW())</formula>
    </cfRule>
  </conditionalFormatting>
  <conditionalFormatting sqref="F125">
    <cfRule type="expression" dxfId="4536" priority="10431">
      <formula>ISEVEN(ROW())</formula>
    </cfRule>
  </conditionalFormatting>
  <conditionalFormatting sqref="B125:E125 G125">
    <cfRule type="expression" dxfId="4535" priority="10432">
      <formula>ISEVEN(ROW())</formula>
    </cfRule>
  </conditionalFormatting>
  <conditionalFormatting sqref="B125:G125">
    <cfRule type="expression" dxfId="4534" priority="10433">
      <formula>ISEVEN(ROW())</formula>
    </cfRule>
  </conditionalFormatting>
  <conditionalFormatting sqref="F125">
    <cfRule type="expression" dxfId="4533" priority="10434">
      <formula>ISEVEN(ROW())</formula>
    </cfRule>
  </conditionalFormatting>
  <conditionalFormatting sqref="B125:E125">
    <cfRule type="expression" dxfId="4532" priority="10435">
      <formula>ISEVEN(ROW())</formula>
    </cfRule>
  </conditionalFormatting>
  <conditionalFormatting sqref="G125">
    <cfRule type="expression" dxfId="4531" priority="10436">
      <formula>ISEVEN(ROW())</formula>
    </cfRule>
  </conditionalFormatting>
  <conditionalFormatting sqref="G125 B125:E125">
    <cfRule type="expression" dxfId="4530" priority="10437">
      <formula>ISEVEN(ROW())</formula>
    </cfRule>
  </conditionalFormatting>
  <conditionalFormatting sqref="B60:F60">
    <cfRule type="expression" dxfId="4529" priority="10438">
      <formula>ISEVEN(ROW())</formula>
    </cfRule>
  </conditionalFormatting>
  <conditionalFormatting sqref="F60">
    <cfRule type="expression" dxfId="4528" priority="10439">
      <formula>ISEVEN(ROW())</formula>
    </cfRule>
  </conditionalFormatting>
  <conditionalFormatting sqref="B60:E60">
    <cfRule type="expression" dxfId="4527" priority="10440">
      <formula>ISEVEN(ROW())</formula>
    </cfRule>
  </conditionalFormatting>
  <conditionalFormatting sqref="B60 D60:F60">
    <cfRule type="expression" dxfId="4526" priority="10441">
      <formula>ISEVEN(ROW())</formula>
    </cfRule>
  </conditionalFormatting>
  <conditionalFormatting sqref="C60">
    <cfRule type="expression" dxfId="4525" priority="10442">
      <formula>ISEVEN(ROW())</formula>
    </cfRule>
  </conditionalFormatting>
  <conditionalFormatting sqref="B60:F60">
    <cfRule type="expression" dxfId="4524" priority="10443">
      <formula>ISEVEN(ROW())</formula>
    </cfRule>
  </conditionalFormatting>
  <conditionalFormatting sqref="F60">
    <cfRule type="expression" dxfId="4523" priority="10444">
      <formula>ISEVEN(ROW())</formula>
    </cfRule>
  </conditionalFormatting>
  <conditionalFormatting sqref="B60:E60">
    <cfRule type="expression" dxfId="4522" priority="10445">
      <formula>ISEVEN(ROW())</formula>
    </cfRule>
  </conditionalFormatting>
  <conditionalFormatting sqref="B60 D60:F60">
    <cfRule type="expression" dxfId="4521" priority="10446">
      <formula>ISEVEN(ROW())</formula>
    </cfRule>
  </conditionalFormatting>
  <conditionalFormatting sqref="C60">
    <cfRule type="expression" dxfId="4520" priority="10447">
      <formula>ISEVEN(ROW())</formula>
    </cfRule>
  </conditionalFormatting>
  <conditionalFormatting sqref="B60:F60">
    <cfRule type="expression" dxfId="4519" priority="10448">
      <formula>ISEVEN(ROW())</formula>
    </cfRule>
  </conditionalFormatting>
  <conditionalFormatting sqref="F60">
    <cfRule type="expression" dxfId="4518" priority="10449">
      <formula>ISEVEN(ROW())</formula>
    </cfRule>
  </conditionalFormatting>
  <conditionalFormatting sqref="B60:E60">
    <cfRule type="expression" dxfId="4517" priority="10450">
      <formula>ISEVEN(ROW())</formula>
    </cfRule>
  </conditionalFormatting>
  <conditionalFormatting sqref="B60:F60">
    <cfRule type="expression" dxfId="4516" priority="10451">
      <formula>ISEVEN(ROW())</formula>
    </cfRule>
  </conditionalFormatting>
  <conditionalFormatting sqref="F60">
    <cfRule type="expression" dxfId="4515" priority="10452">
      <formula>ISEVEN(ROW())</formula>
    </cfRule>
  </conditionalFormatting>
  <conditionalFormatting sqref="B60:E60">
    <cfRule type="expression" dxfId="4514" priority="10453">
      <formula>ISEVEN(ROW())</formula>
    </cfRule>
  </conditionalFormatting>
  <conditionalFormatting sqref="B60 D60:F60">
    <cfRule type="expression" dxfId="4513" priority="10454">
      <formula>ISEVEN(ROW())</formula>
    </cfRule>
  </conditionalFormatting>
  <conditionalFormatting sqref="C60">
    <cfRule type="expression" dxfId="4512" priority="10455">
      <formula>ISEVEN(ROW())</formula>
    </cfRule>
  </conditionalFormatting>
  <conditionalFormatting sqref="B60:F60">
    <cfRule type="expression" dxfId="4511" priority="10456">
      <formula>ISEVEN(ROW())</formula>
    </cfRule>
  </conditionalFormatting>
  <conditionalFormatting sqref="F60">
    <cfRule type="expression" dxfId="4510" priority="10457">
      <formula>ISEVEN(ROW())</formula>
    </cfRule>
  </conditionalFormatting>
  <conditionalFormatting sqref="B60:E60">
    <cfRule type="expression" dxfId="4509" priority="10458">
      <formula>ISEVEN(ROW())</formula>
    </cfRule>
  </conditionalFormatting>
  <conditionalFormatting sqref="B60 D60:F60">
    <cfRule type="expression" dxfId="4508" priority="10459">
      <formula>ISEVEN(ROW())</formula>
    </cfRule>
  </conditionalFormatting>
  <conditionalFormatting sqref="C60">
    <cfRule type="expression" dxfId="4507" priority="10460">
      <formula>ISEVEN(ROW())</formula>
    </cfRule>
  </conditionalFormatting>
  <conditionalFormatting sqref="B60:F60">
    <cfRule type="expression" dxfId="4506" priority="10461">
      <formula>ISEVEN(ROW())</formula>
    </cfRule>
  </conditionalFormatting>
  <conditionalFormatting sqref="F60">
    <cfRule type="expression" dxfId="4505" priority="10462">
      <formula>ISEVEN(ROW())</formula>
    </cfRule>
  </conditionalFormatting>
  <conditionalFormatting sqref="B60:E60">
    <cfRule type="expression" dxfId="4504" priority="10463">
      <formula>ISEVEN(ROW())</formula>
    </cfRule>
  </conditionalFormatting>
  <conditionalFormatting sqref="F60">
    <cfRule type="expression" dxfId="4503" priority="10464">
      <formula>ISEVEN(ROW())</formula>
    </cfRule>
  </conditionalFormatting>
  <conditionalFormatting sqref="B60:E60">
    <cfRule type="expression" dxfId="4502" priority="10465">
      <formula>ISEVEN(ROW())</formula>
    </cfRule>
  </conditionalFormatting>
  <conditionalFormatting sqref="B60:E60">
    <cfRule type="expression" dxfId="4501" priority="10466">
      <formula>ISEVEN(ROW())</formula>
    </cfRule>
  </conditionalFormatting>
  <conditionalFormatting sqref="B60:F60">
    <cfRule type="expression" dxfId="4500" priority="10467">
      <formula>ISEVEN(ROW())</formula>
    </cfRule>
  </conditionalFormatting>
  <conditionalFormatting sqref="B60 D60:F60">
    <cfRule type="expression" dxfId="4499" priority="10468">
      <formula>ISEVEN(ROW())</formula>
    </cfRule>
  </conditionalFormatting>
  <conditionalFormatting sqref="C60">
    <cfRule type="expression" dxfId="4498" priority="10469">
      <formula>ISEVEN(ROW())</formula>
    </cfRule>
  </conditionalFormatting>
  <conditionalFormatting sqref="B60:F60">
    <cfRule type="expression" dxfId="4497" priority="10470">
      <formula>ISEVEN(ROW())</formula>
    </cfRule>
  </conditionalFormatting>
  <conditionalFormatting sqref="F60">
    <cfRule type="expression" dxfId="4496" priority="10471">
      <formula>ISEVEN(ROW())</formula>
    </cfRule>
  </conditionalFormatting>
  <conditionalFormatting sqref="B60:E60">
    <cfRule type="expression" dxfId="4495" priority="10472">
      <formula>ISEVEN(ROW())</formula>
    </cfRule>
  </conditionalFormatting>
  <conditionalFormatting sqref="F60">
    <cfRule type="expression" dxfId="4494" priority="10473">
      <formula>ISEVEN(ROW())</formula>
    </cfRule>
  </conditionalFormatting>
  <conditionalFormatting sqref="B60:E60">
    <cfRule type="expression" dxfId="4493" priority="10474">
      <formula>ISEVEN(ROW())</formula>
    </cfRule>
  </conditionalFormatting>
  <conditionalFormatting sqref="B60:E60">
    <cfRule type="expression" dxfId="4492" priority="10475">
      <formula>ISEVEN(ROW())</formula>
    </cfRule>
  </conditionalFormatting>
  <conditionalFormatting sqref="B60:F60">
    <cfRule type="expression" dxfId="4491" priority="10476">
      <formula>ISEVEN(ROW())</formula>
    </cfRule>
  </conditionalFormatting>
  <conditionalFormatting sqref="F60">
    <cfRule type="expression" dxfId="4490" priority="10477">
      <formula>ISEVEN(ROW())</formula>
    </cfRule>
  </conditionalFormatting>
  <conditionalFormatting sqref="B60:E60">
    <cfRule type="expression" dxfId="4489" priority="10478">
      <formula>ISEVEN(ROW())</formula>
    </cfRule>
  </conditionalFormatting>
  <conditionalFormatting sqref="B60 D60:F60">
    <cfRule type="expression" dxfId="4488" priority="10479">
      <formula>ISEVEN(ROW())</formula>
    </cfRule>
  </conditionalFormatting>
  <conditionalFormatting sqref="C60">
    <cfRule type="expression" dxfId="4487" priority="10480">
      <formula>ISEVEN(ROW())</formula>
    </cfRule>
  </conditionalFormatting>
  <conditionalFormatting sqref="B60:F60">
    <cfRule type="expression" dxfId="4486" priority="10481">
      <formula>ISEVEN(ROW())</formula>
    </cfRule>
  </conditionalFormatting>
  <conditionalFormatting sqref="F60">
    <cfRule type="expression" dxfId="4485" priority="10482">
      <formula>ISEVEN(ROW())</formula>
    </cfRule>
  </conditionalFormatting>
  <conditionalFormatting sqref="B60:E60">
    <cfRule type="expression" dxfId="4484" priority="10483">
      <formula>ISEVEN(ROW())</formula>
    </cfRule>
  </conditionalFormatting>
  <conditionalFormatting sqref="B60 D60:F60">
    <cfRule type="expression" dxfId="4483" priority="10484">
      <formula>ISEVEN(ROW())</formula>
    </cfRule>
  </conditionalFormatting>
  <conditionalFormatting sqref="C60">
    <cfRule type="expression" dxfId="4482" priority="10485">
      <formula>ISEVEN(ROW())</formula>
    </cfRule>
  </conditionalFormatting>
  <conditionalFormatting sqref="B60:F60">
    <cfRule type="expression" dxfId="4481" priority="10486">
      <formula>ISEVEN(ROW())</formula>
    </cfRule>
  </conditionalFormatting>
  <conditionalFormatting sqref="F60">
    <cfRule type="expression" dxfId="4480" priority="10487">
      <formula>ISEVEN(ROW())</formula>
    </cfRule>
  </conditionalFormatting>
  <conditionalFormatting sqref="B60:E60">
    <cfRule type="expression" dxfId="4479" priority="10488">
      <formula>ISEVEN(ROW())</formula>
    </cfRule>
  </conditionalFormatting>
  <conditionalFormatting sqref="B60 D60:F60">
    <cfRule type="expression" dxfId="4478" priority="10489">
      <formula>ISEVEN(ROW())</formula>
    </cfRule>
  </conditionalFormatting>
  <conditionalFormatting sqref="C60">
    <cfRule type="expression" dxfId="4477" priority="10490">
      <formula>ISEVEN(ROW())</formula>
    </cfRule>
  </conditionalFormatting>
  <conditionalFormatting sqref="F60">
    <cfRule type="expression" dxfId="4476" priority="10491">
      <formula>ISEVEN(ROW())</formula>
    </cfRule>
  </conditionalFormatting>
  <conditionalFormatting sqref="B60:E60">
    <cfRule type="expression" dxfId="4475" priority="10492">
      <formula>ISEVEN(ROW())</formula>
    </cfRule>
  </conditionalFormatting>
  <conditionalFormatting sqref="B60 D60:F60">
    <cfRule type="expression" dxfId="4474" priority="10493">
      <formula>ISEVEN(ROW())</formula>
    </cfRule>
  </conditionalFormatting>
  <conditionalFormatting sqref="C60">
    <cfRule type="expression" dxfId="4473" priority="10494">
      <formula>ISEVEN(ROW())</formula>
    </cfRule>
  </conditionalFormatting>
  <conditionalFormatting sqref="B60:F60">
    <cfRule type="expression" dxfId="4472" priority="10495">
      <formula>ISEVEN(ROW())</formula>
    </cfRule>
  </conditionalFormatting>
  <conditionalFormatting sqref="F60">
    <cfRule type="expression" dxfId="4471" priority="10496">
      <formula>ISEVEN(ROW())</formula>
    </cfRule>
  </conditionalFormatting>
  <conditionalFormatting sqref="B60:E60">
    <cfRule type="expression" dxfId="4470" priority="10497">
      <formula>ISEVEN(ROW())</formula>
    </cfRule>
  </conditionalFormatting>
  <conditionalFormatting sqref="B60:F60">
    <cfRule type="expression" dxfId="4469" priority="10498">
      <formula>ISEVEN(ROW())</formula>
    </cfRule>
  </conditionalFormatting>
  <conditionalFormatting sqref="F60">
    <cfRule type="expression" dxfId="4468" priority="10499">
      <formula>ISEVEN(ROW())</formula>
    </cfRule>
  </conditionalFormatting>
  <conditionalFormatting sqref="B60:E60">
    <cfRule type="expression" dxfId="4467" priority="10500">
      <formula>ISEVEN(ROW())</formula>
    </cfRule>
  </conditionalFormatting>
  <conditionalFormatting sqref="B60 D60:F60">
    <cfRule type="expression" dxfId="4466" priority="10501">
      <formula>ISEVEN(ROW())</formula>
    </cfRule>
  </conditionalFormatting>
  <conditionalFormatting sqref="C60">
    <cfRule type="expression" dxfId="4465" priority="10502">
      <formula>ISEVEN(ROW())</formula>
    </cfRule>
  </conditionalFormatting>
  <conditionalFormatting sqref="B60:F60">
    <cfRule type="expression" dxfId="4464" priority="10503">
      <formula>ISEVEN(ROW())</formula>
    </cfRule>
  </conditionalFormatting>
  <conditionalFormatting sqref="F60">
    <cfRule type="expression" dxfId="4463" priority="10504">
      <formula>ISEVEN(ROW())</formula>
    </cfRule>
  </conditionalFormatting>
  <conditionalFormatting sqref="B60:E60">
    <cfRule type="expression" dxfId="4462" priority="10505">
      <formula>ISEVEN(ROW())</formula>
    </cfRule>
  </conditionalFormatting>
  <conditionalFormatting sqref="F60">
    <cfRule type="expression" dxfId="4461" priority="10506">
      <formula>ISEVEN(ROW())</formula>
    </cfRule>
  </conditionalFormatting>
  <conditionalFormatting sqref="B60:E60">
    <cfRule type="expression" dxfId="4460" priority="10507">
      <formula>ISEVEN(ROW())</formula>
    </cfRule>
  </conditionalFormatting>
  <conditionalFormatting sqref="B60:E60">
    <cfRule type="expression" dxfId="4459" priority="10508">
      <formula>ISEVEN(ROW())</formula>
    </cfRule>
  </conditionalFormatting>
  <conditionalFormatting sqref="B60:F60">
    <cfRule type="expression" dxfId="4458" priority="10509">
      <formula>ISEVEN(ROW())</formula>
    </cfRule>
  </conditionalFormatting>
  <conditionalFormatting sqref="F60">
    <cfRule type="expression" dxfId="4457" priority="10510">
      <formula>ISEVEN(ROW())</formula>
    </cfRule>
  </conditionalFormatting>
  <conditionalFormatting sqref="B60:E60">
    <cfRule type="expression" dxfId="4456" priority="10511">
      <formula>ISEVEN(ROW())</formula>
    </cfRule>
  </conditionalFormatting>
  <conditionalFormatting sqref="B60 D60:F60">
    <cfRule type="expression" dxfId="4455" priority="10512">
      <formula>ISEVEN(ROW())</formula>
    </cfRule>
  </conditionalFormatting>
  <conditionalFormatting sqref="C60">
    <cfRule type="expression" dxfId="4454" priority="10513">
      <formula>ISEVEN(ROW())</formula>
    </cfRule>
  </conditionalFormatting>
  <conditionalFormatting sqref="B60:F60">
    <cfRule type="expression" dxfId="4453" priority="10514">
      <formula>ISEVEN(ROW())</formula>
    </cfRule>
  </conditionalFormatting>
  <conditionalFormatting sqref="F60">
    <cfRule type="expression" dxfId="4452" priority="10515">
      <formula>ISEVEN(ROW())</formula>
    </cfRule>
  </conditionalFormatting>
  <conditionalFormatting sqref="B60:E60">
    <cfRule type="expression" dxfId="4451" priority="10516">
      <formula>ISEVEN(ROW())</formula>
    </cfRule>
  </conditionalFormatting>
  <conditionalFormatting sqref="F62">
    <cfRule type="expression" dxfId="4450" priority="10517">
      <formula>ISEVEN(ROW())</formula>
    </cfRule>
  </conditionalFormatting>
  <conditionalFormatting sqref="B62:E62">
    <cfRule type="expression" dxfId="4449" priority="10518">
      <formula>ISEVEN(ROW())</formula>
    </cfRule>
  </conditionalFormatting>
  <conditionalFormatting sqref="B62 D62:F62">
    <cfRule type="expression" dxfId="4448" priority="10519">
      <formula>ISEVEN(ROW())</formula>
    </cfRule>
  </conditionalFormatting>
  <conditionalFormatting sqref="C62">
    <cfRule type="expression" dxfId="4447" priority="10520">
      <formula>ISEVEN(ROW())</formula>
    </cfRule>
  </conditionalFormatting>
  <conditionalFormatting sqref="F62">
    <cfRule type="expression" dxfId="4446" priority="10521">
      <formula>ISEVEN(ROW())</formula>
    </cfRule>
  </conditionalFormatting>
  <conditionalFormatting sqref="B62:E62">
    <cfRule type="expression" dxfId="4445" priority="10522">
      <formula>ISEVEN(ROW())</formula>
    </cfRule>
  </conditionalFormatting>
  <conditionalFormatting sqref="B62 D62:F62">
    <cfRule type="expression" dxfId="4444" priority="10523">
      <formula>ISEVEN(ROW())</formula>
    </cfRule>
  </conditionalFormatting>
  <conditionalFormatting sqref="C62">
    <cfRule type="expression" dxfId="4443" priority="10524">
      <formula>ISEVEN(ROW())</formula>
    </cfRule>
  </conditionalFormatting>
  <conditionalFormatting sqref="F62">
    <cfRule type="expression" dxfId="4442" priority="10525">
      <formula>ISEVEN(ROW())</formula>
    </cfRule>
  </conditionalFormatting>
  <conditionalFormatting sqref="D62:E62">
    <cfRule type="expression" dxfId="4441" priority="10526">
      <formula>ISEVEN(ROW())</formula>
    </cfRule>
  </conditionalFormatting>
  <conditionalFormatting sqref="B62:C62">
    <cfRule type="expression" dxfId="4440" priority="10527">
      <formula>ISEVEN(ROW())</formula>
    </cfRule>
  </conditionalFormatting>
  <conditionalFormatting sqref="B62:F62">
    <cfRule type="expression" dxfId="4439" priority="10528">
      <formula>ISEVEN(ROW())</formula>
    </cfRule>
  </conditionalFormatting>
  <conditionalFormatting sqref="F62">
    <cfRule type="expression" dxfId="4438" priority="10529">
      <formula>ISEVEN(ROW())</formula>
    </cfRule>
  </conditionalFormatting>
  <conditionalFormatting sqref="B62:E62">
    <cfRule type="expression" dxfId="4437" priority="10530">
      <formula>ISEVEN(ROW())</formula>
    </cfRule>
  </conditionalFormatting>
  <conditionalFormatting sqref="B62:F62">
    <cfRule type="expression" dxfId="4436" priority="10531">
      <formula>ISEVEN(ROW())</formula>
    </cfRule>
  </conditionalFormatting>
  <conditionalFormatting sqref="F62">
    <cfRule type="expression" dxfId="4435" priority="10532">
      <formula>ISEVEN(ROW())</formula>
    </cfRule>
  </conditionalFormatting>
  <conditionalFormatting sqref="B62:E62">
    <cfRule type="expression" dxfId="4434" priority="10533">
      <formula>ISEVEN(ROW())</formula>
    </cfRule>
  </conditionalFormatting>
  <conditionalFormatting sqref="F62">
    <cfRule type="expression" dxfId="4433" priority="10534">
      <formula>ISEVEN(ROW())</formula>
    </cfRule>
  </conditionalFormatting>
  <conditionalFormatting sqref="B62:E62">
    <cfRule type="expression" dxfId="4432" priority="10535">
      <formula>ISEVEN(ROW())</formula>
    </cfRule>
  </conditionalFormatting>
  <conditionalFormatting sqref="B62 D62:F62">
    <cfRule type="expression" dxfId="4431" priority="10536">
      <formula>ISEVEN(ROW())</formula>
    </cfRule>
  </conditionalFormatting>
  <conditionalFormatting sqref="C62">
    <cfRule type="expression" dxfId="4430" priority="10537">
      <formula>ISEVEN(ROW())</formula>
    </cfRule>
  </conditionalFormatting>
  <conditionalFormatting sqref="F62">
    <cfRule type="expression" dxfId="4429" priority="10538">
      <formula>ISEVEN(ROW())</formula>
    </cfRule>
  </conditionalFormatting>
  <conditionalFormatting sqref="B62:E62">
    <cfRule type="expression" dxfId="4428" priority="10539">
      <formula>ISEVEN(ROW())</formula>
    </cfRule>
  </conditionalFormatting>
  <conditionalFormatting sqref="B62 D62:F62">
    <cfRule type="expression" dxfId="4427" priority="10540">
      <formula>ISEVEN(ROW())</formula>
    </cfRule>
  </conditionalFormatting>
  <conditionalFormatting sqref="C62">
    <cfRule type="expression" dxfId="4426" priority="10541">
      <formula>ISEVEN(ROW())</formula>
    </cfRule>
  </conditionalFormatting>
  <conditionalFormatting sqref="F62">
    <cfRule type="expression" dxfId="4425" priority="10542">
      <formula>ISEVEN(ROW())</formula>
    </cfRule>
  </conditionalFormatting>
  <conditionalFormatting sqref="D62:E62">
    <cfRule type="expression" dxfId="4424" priority="10543">
      <formula>ISEVEN(ROW())</formula>
    </cfRule>
  </conditionalFormatting>
  <conditionalFormatting sqref="D62:E62">
    <cfRule type="expression" dxfId="4423" priority="10544">
      <formula>ISEVEN(ROW())</formula>
    </cfRule>
  </conditionalFormatting>
  <conditionalFormatting sqref="B62">
    <cfRule type="expression" dxfId="4422" priority="10545">
      <formula>ISEVEN(ROW())</formula>
    </cfRule>
  </conditionalFormatting>
  <conditionalFormatting sqref="C62">
    <cfRule type="expression" dxfId="4421" priority="10546">
      <formula>ISEVEN(ROW())</formula>
    </cfRule>
  </conditionalFormatting>
  <conditionalFormatting sqref="D62:E62">
    <cfRule type="expression" dxfId="4420" priority="10547">
      <formula>ISEVEN(ROW())</formula>
    </cfRule>
  </conditionalFormatting>
  <conditionalFormatting sqref="B62">
    <cfRule type="expression" dxfId="4419" priority="10548">
      <formula>ISEVEN(ROW())</formula>
    </cfRule>
  </conditionalFormatting>
  <conditionalFormatting sqref="C62">
    <cfRule type="expression" dxfId="4418" priority="10549">
      <formula>ISEVEN(ROW())</formula>
    </cfRule>
  </conditionalFormatting>
  <conditionalFormatting sqref="D62:E62">
    <cfRule type="expression" dxfId="4417" priority="10550">
      <formula>ISEVEN(ROW())</formula>
    </cfRule>
  </conditionalFormatting>
  <conditionalFormatting sqref="B62:D62 F62">
    <cfRule type="expression" dxfId="4416" priority="10551">
      <formula>ISEVEN(ROW())</formula>
    </cfRule>
  </conditionalFormatting>
  <conditionalFormatting sqref="E62">
    <cfRule type="expression" dxfId="4415" priority="10552">
      <formula>ISEVEN(ROW())</formula>
    </cfRule>
  </conditionalFormatting>
  <conditionalFormatting sqref="F62">
    <cfRule type="expression" dxfId="4414" priority="10553">
      <formula>ISEVEN(ROW())</formula>
    </cfRule>
  </conditionalFormatting>
  <conditionalFormatting sqref="B62:E62">
    <cfRule type="expression" dxfId="4413" priority="10554">
      <formula>ISEVEN(ROW())</formula>
    </cfRule>
  </conditionalFormatting>
  <conditionalFormatting sqref="B62:F62">
    <cfRule type="expression" dxfId="4412" priority="10555">
      <formula>ISEVEN(ROW())</formula>
    </cfRule>
  </conditionalFormatting>
  <conditionalFormatting sqref="F62">
    <cfRule type="expression" dxfId="4411" priority="10556">
      <formula>ISEVEN(ROW())</formula>
    </cfRule>
  </conditionalFormatting>
  <conditionalFormatting sqref="B62:E62">
    <cfRule type="expression" dxfId="4410" priority="10557">
      <formula>ISEVEN(ROW())</formula>
    </cfRule>
  </conditionalFormatting>
  <conditionalFormatting sqref="B62:E62">
    <cfRule type="expression" dxfId="4409" priority="10558">
      <formula>ISEVEN(ROW())</formula>
    </cfRule>
  </conditionalFormatting>
  <conditionalFormatting sqref="B62 D62:F62">
    <cfRule type="expression" dxfId="4408" priority="10559">
      <formula>ISEVEN(ROW())</formula>
    </cfRule>
  </conditionalFormatting>
  <conditionalFormatting sqref="B60:F60">
    <cfRule type="expression" dxfId="4407" priority="10560">
      <formula>ISEVEN(ROW())</formula>
    </cfRule>
  </conditionalFormatting>
  <conditionalFormatting sqref="C62">
    <cfRule type="expression" dxfId="4406" priority="10561">
      <formula>ISEVEN(ROW())</formula>
    </cfRule>
  </conditionalFormatting>
  <conditionalFormatting sqref="F60">
    <cfRule type="expression" dxfId="4405" priority="10562">
      <formula>ISEVEN(ROW())</formula>
    </cfRule>
  </conditionalFormatting>
  <conditionalFormatting sqref="B60:E60">
    <cfRule type="expression" dxfId="4404" priority="10563">
      <formula>ISEVEN(ROW())</formula>
    </cfRule>
  </conditionalFormatting>
  <conditionalFormatting sqref="B62:F62">
    <cfRule type="expression" dxfId="4403" priority="10564">
      <formula>ISEVEN(ROW())</formula>
    </cfRule>
  </conditionalFormatting>
  <conditionalFormatting sqref="B60 D60:F60">
    <cfRule type="expression" dxfId="4402" priority="10565">
      <formula>ISEVEN(ROW())</formula>
    </cfRule>
  </conditionalFormatting>
  <conditionalFormatting sqref="C60">
    <cfRule type="expression" dxfId="4401" priority="10566">
      <formula>ISEVEN(ROW())</formula>
    </cfRule>
  </conditionalFormatting>
  <conditionalFormatting sqref="F62">
    <cfRule type="expression" dxfId="4400" priority="10567">
      <formula>ISEVEN(ROW())</formula>
    </cfRule>
  </conditionalFormatting>
  <conditionalFormatting sqref="B62:E62">
    <cfRule type="expression" dxfId="4399" priority="10568">
      <formula>ISEVEN(ROW())</formula>
    </cfRule>
  </conditionalFormatting>
  <conditionalFormatting sqref="B62 D62:F62">
    <cfRule type="expression" dxfId="4398" priority="10569">
      <formula>ISEVEN(ROW())</formula>
    </cfRule>
  </conditionalFormatting>
  <conditionalFormatting sqref="B60:F60">
    <cfRule type="expression" dxfId="4397" priority="10570">
      <formula>ISEVEN(ROW())</formula>
    </cfRule>
  </conditionalFormatting>
  <conditionalFormatting sqref="C62">
    <cfRule type="expression" dxfId="4396" priority="10571">
      <formula>ISEVEN(ROW())</formula>
    </cfRule>
  </conditionalFormatting>
  <conditionalFormatting sqref="F60">
    <cfRule type="expression" dxfId="4395" priority="10572">
      <formula>ISEVEN(ROW())</formula>
    </cfRule>
  </conditionalFormatting>
  <conditionalFormatting sqref="B60:E60">
    <cfRule type="expression" dxfId="4394" priority="10573">
      <formula>ISEVEN(ROW())</formula>
    </cfRule>
  </conditionalFormatting>
  <conditionalFormatting sqref="B62:F62">
    <cfRule type="expression" dxfId="4393" priority="10574">
      <formula>ISEVEN(ROW())</formula>
    </cfRule>
  </conditionalFormatting>
  <conditionalFormatting sqref="B60 D60:F60">
    <cfRule type="expression" dxfId="4392" priority="10575">
      <formula>ISEVEN(ROW())</formula>
    </cfRule>
  </conditionalFormatting>
  <conditionalFormatting sqref="C60">
    <cfRule type="expression" dxfId="4391" priority="10576">
      <formula>ISEVEN(ROW())</formula>
    </cfRule>
  </conditionalFormatting>
  <conditionalFormatting sqref="F62">
    <cfRule type="expression" dxfId="4390" priority="10577">
      <formula>ISEVEN(ROW())</formula>
    </cfRule>
  </conditionalFormatting>
  <conditionalFormatting sqref="B62:E62">
    <cfRule type="expression" dxfId="4389" priority="10578">
      <formula>ISEVEN(ROW())</formula>
    </cfRule>
  </conditionalFormatting>
  <conditionalFormatting sqref="B62 D62:F62">
    <cfRule type="expression" dxfId="4388" priority="10579">
      <formula>ISEVEN(ROW())</formula>
    </cfRule>
  </conditionalFormatting>
  <conditionalFormatting sqref="B60:F60">
    <cfRule type="expression" dxfId="4387" priority="10580">
      <formula>ISEVEN(ROW())</formula>
    </cfRule>
  </conditionalFormatting>
  <conditionalFormatting sqref="C62">
    <cfRule type="expression" dxfId="4386" priority="10581">
      <formula>ISEVEN(ROW())</formula>
    </cfRule>
  </conditionalFormatting>
  <conditionalFormatting sqref="F60">
    <cfRule type="expression" dxfId="4385" priority="10582">
      <formula>ISEVEN(ROW())</formula>
    </cfRule>
  </conditionalFormatting>
  <conditionalFormatting sqref="B60:E60">
    <cfRule type="expression" dxfId="4384" priority="10583">
      <formula>ISEVEN(ROW())</formula>
    </cfRule>
  </conditionalFormatting>
  <conditionalFormatting sqref="B62:F62">
    <cfRule type="expression" dxfId="4383" priority="10584">
      <formula>ISEVEN(ROW())</formula>
    </cfRule>
  </conditionalFormatting>
  <conditionalFormatting sqref="B62 D62:F62">
    <cfRule type="expression" dxfId="4382" priority="10585">
      <formula>ISEVEN(ROW())</formula>
    </cfRule>
  </conditionalFormatting>
  <conditionalFormatting sqref="B60:F60">
    <cfRule type="expression" dxfId="4381" priority="10586">
      <formula>ISEVEN(ROW())</formula>
    </cfRule>
  </conditionalFormatting>
  <conditionalFormatting sqref="C62">
    <cfRule type="expression" dxfId="4380" priority="10587">
      <formula>ISEVEN(ROW())</formula>
    </cfRule>
  </conditionalFormatting>
  <conditionalFormatting sqref="F60">
    <cfRule type="expression" dxfId="4379" priority="10588">
      <formula>ISEVEN(ROW())</formula>
    </cfRule>
  </conditionalFormatting>
  <conditionalFormatting sqref="B60:E60">
    <cfRule type="expression" dxfId="4378" priority="10589">
      <formula>ISEVEN(ROW())</formula>
    </cfRule>
  </conditionalFormatting>
  <conditionalFormatting sqref="B62:F62">
    <cfRule type="expression" dxfId="4377" priority="10590">
      <formula>ISEVEN(ROW())</formula>
    </cfRule>
  </conditionalFormatting>
  <conditionalFormatting sqref="B60 D60:F60">
    <cfRule type="expression" dxfId="4376" priority="10591">
      <formula>ISEVEN(ROW())</formula>
    </cfRule>
  </conditionalFormatting>
  <conditionalFormatting sqref="C60">
    <cfRule type="expression" dxfId="4375" priority="10592">
      <formula>ISEVEN(ROW())</formula>
    </cfRule>
  </conditionalFormatting>
  <conditionalFormatting sqref="F62">
    <cfRule type="expression" dxfId="4374" priority="10593">
      <formula>ISEVEN(ROW())</formula>
    </cfRule>
  </conditionalFormatting>
  <conditionalFormatting sqref="B62:E62">
    <cfRule type="expression" dxfId="4373" priority="10594">
      <formula>ISEVEN(ROW())</formula>
    </cfRule>
  </conditionalFormatting>
  <conditionalFormatting sqref="B62 D62:F62">
    <cfRule type="expression" dxfId="4372" priority="10595">
      <formula>ISEVEN(ROW())</formula>
    </cfRule>
  </conditionalFormatting>
  <conditionalFormatting sqref="B60:F60">
    <cfRule type="expression" dxfId="4371" priority="10596">
      <formula>ISEVEN(ROW())</formula>
    </cfRule>
  </conditionalFormatting>
  <conditionalFormatting sqref="C62">
    <cfRule type="expression" dxfId="4370" priority="10597">
      <formula>ISEVEN(ROW())</formula>
    </cfRule>
  </conditionalFormatting>
  <conditionalFormatting sqref="F60">
    <cfRule type="expression" dxfId="4369" priority="10598">
      <formula>ISEVEN(ROW())</formula>
    </cfRule>
  </conditionalFormatting>
  <conditionalFormatting sqref="B60:E60">
    <cfRule type="expression" dxfId="4368" priority="10599">
      <formula>ISEVEN(ROW())</formula>
    </cfRule>
  </conditionalFormatting>
  <conditionalFormatting sqref="B62:F62">
    <cfRule type="expression" dxfId="4367" priority="10600">
      <formula>ISEVEN(ROW())</formula>
    </cfRule>
  </conditionalFormatting>
  <conditionalFormatting sqref="B60 D60:F60">
    <cfRule type="expression" dxfId="4366" priority="10601">
      <formula>ISEVEN(ROW())</formula>
    </cfRule>
  </conditionalFormatting>
  <conditionalFormatting sqref="C60">
    <cfRule type="expression" dxfId="4365" priority="10602">
      <formula>ISEVEN(ROW())</formula>
    </cfRule>
  </conditionalFormatting>
  <conditionalFormatting sqref="F62">
    <cfRule type="expression" dxfId="4364" priority="10603">
      <formula>ISEVEN(ROW())</formula>
    </cfRule>
  </conditionalFormatting>
  <conditionalFormatting sqref="B62:E62">
    <cfRule type="expression" dxfId="4363" priority="10604">
      <formula>ISEVEN(ROW())</formula>
    </cfRule>
  </conditionalFormatting>
  <conditionalFormatting sqref="B62 D62:F62">
    <cfRule type="expression" dxfId="4362" priority="10605">
      <formula>ISEVEN(ROW())</formula>
    </cfRule>
  </conditionalFormatting>
  <conditionalFormatting sqref="B60:F60">
    <cfRule type="expression" dxfId="4361" priority="10606">
      <formula>ISEVEN(ROW())</formula>
    </cfRule>
  </conditionalFormatting>
  <conditionalFormatting sqref="C62">
    <cfRule type="expression" dxfId="4360" priority="10607">
      <formula>ISEVEN(ROW())</formula>
    </cfRule>
  </conditionalFormatting>
  <conditionalFormatting sqref="F60">
    <cfRule type="expression" dxfId="4359" priority="10608">
      <formula>ISEVEN(ROW())</formula>
    </cfRule>
  </conditionalFormatting>
  <conditionalFormatting sqref="B60:E60">
    <cfRule type="expression" dxfId="4358" priority="10609">
      <formula>ISEVEN(ROW())</formula>
    </cfRule>
  </conditionalFormatting>
  <conditionalFormatting sqref="B62:F62">
    <cfRule type="expression" dxfId="4357" priority="10610">
      <formula>ISEVEN(ROW())</formula>
    </cfRule>
  </conditionalFormatting>
  <conditionalFormatting sqref="B62 D62:F62">
    <cfRule type="expression" dxfId="4356" priority="10611">
      <formula>ISEVEN(ROW())</formula>
    </cfRule>
  </conditionalFormatting>
  <conditionalFormatting sqref="B60:F60">
    <cfRule type="expression" dxfId="4355" priority="10612">
      <formula>ISEVEN(ROW())</formula>
    </cfRule>
  </conditionalFormatting>
  <conditionalFormatting sqref="C62">
    <cfRule type="expression" dxfId="4354" priority="10613">
      <formula>ISEVEN(ROW())</formula>
    </cfRule>
  </conditionalFormatting>
  <conditionalFormatting sqref="F60">
    <cfRule type="expression" dxfId="4353" priority="10614">
      <formula>ISEVEN(ROW())</formula>
    </cfRule>
  </conditionalFormatting>
  <conditionalFormatting sqref="B60:E60">
    <cfRule type="expression" dxfId="4352" priority="10615">
      <formula>ISEVEN(ROW())</formula>
    </cfRule>
  </conditionalFormatting>
  <conditionalFormatting sqref="B60 D60:F60">
    <cfRule type="expression" dxfId="4351" priority="10616">
      <formula>ISEVEN(ROW())</formula>
    </cfRule>
  </conditionalFormatting>
  <conditionalFormatting sqref="C60">
    <cfRule type="expression" dxfId="4350" priority="10617">
      <formula>ISEVEN(ROW())</formula>
    </cfRule>
  </conditionalFormatting>
  <conditionalFormatting sqref="F62">
    <cfRule type="expression" dxfId="4349" priority="10618">
      <formula>ISEVEN(ROW())</formula>
    </cfRule>
  </conditionalFormatting>
  <conditionalFormatting sqref="B62:E62">
    <cfRule type="expression" dxfId="4348" priority="10619">
      <formula>ISEVEN(ROW())</formula>
    </cfRule>
  </conditionalFormatting>
  <conditionalFormatting sqref="F60">
    <cfRule type="expression" dxfId="4347" priority="10620">
      <formula>ISEVEN(ROW())</formula>
    </cfRule>
  </conditionalFormatting>
  <conditionalFormatting sqref="B60:E60">
    <cfRule type="expression" dxfId="4346" priority="10621">
      <formula>ISEVEN(ROW())</formula>
    </cfRule>
  </conditionalFormatting>
  <conditionalFormatting sqref="F62">
    <cfRule type="expression" dxfId="4345" priority="10622">
      <formula>ISEVEN(ROW())</formula>
    </cfRule>
  </conditionalFormatting>
  <conditionalFormatting sqref="B62:E62">
    <cfRule type="expression" dxfId="4344" priority="10623">
      <formula>ISEVEN(ROW())</formula>
    </cfRule>
  </conditionalFormatting>
  <conditionalFormatting sqref="B62:E62">
    <cfRule type="expression" dxfId="4343" priority="10624">
      <formula>ISEVEN(ROW())</formula>
    </cfRule>
  </conditionalFormatting>
  <conditionalFormatting sqref="B62:F62">
    <cfRule type="expression" dxfId="4342" priority="10625">
      <formula>ISEVEN(ROW())</formula>
    </cfRule>
  </conditionalFormatting>
  <conditionalFormatting sqref="B62 D62:F62">
    <cfRule type="expression" dxfId="4341" priority="10626">
      <formula>ISEVEN(ROW())</formula>
    </cfRule>
  </conditionalFormatting>
  <conditionalFormatting sqref="B60:F60">
    <cfRule type="expression" dxfId="4340" priority="10627">
      <formula>ISEVEN(ROW())</formula>
    </cfRule>
  </conditionalFormatting>
  <conditionalFormatting sqref="C62">
    <cfRule type="expression" dxfId="4339" priority="10628">
      <formula>ISEVEN(ROW())</formula>
    </cfRule>
  </conditionalFormatting>
  <conditionalFormatting sqref="F60">
    <cfRule type="expression" dxfId="4338" priority="10629">
      <formula>ISEVEN(ROW())</formula>
    </cfRule>
  </conditionalFormatting>
  <conditionalFormatting sqref="B60:E60">
    <cfRule type="expression" dxfId="4337" priority="10630">
      <formula>ISEVEN(ROW())</formula>
    </cfRule>
  </conditionalFormatting>
  <conditionalFormatting sqref="B62:F62">
    <cfRule type="expression" dxfId="4336" priority="10631">
      <formula>ISEVEN(ROW())</formula>
    </cfRule>
  </conditionalFormatting>
  <conditionalFormatting sqref="B60 D60:F60">
    <cfRule type="expression" dxfId="4335" priority="10632">
      <formula>ISEVEN(ROW())</formula>
    </cfRule>
  </conditionalFormatting>
  <conditionalFormatting sqref="C60">
    <cfRule type="expression" dxfId="4334" priority="10633">
      <formula>ISEVEN(ROW())</formula>
    </cfRule>
  </conditionalFormatting>
  <conditionalFormatting sqref="F62">
    <cfRule type="expression" dxfId="4333" priority="10634">
      <formula>ISEVEN(ROW())</formula>
    </cfRule>
  </conditionalFormatting>
  <conditionalFormatting sqref="B62:E62">
    <cfRule type="expression" dxfId="4332" priority="10635">
      <formula>ISEVEN(ROW())</formula>
    </cfRule>
  </conditionalFormatting>
  <conditionalFormatting sqref="B62 D62:F62">
    <cfRule type="expression" dxfId="4331" priority="10636">
      <formula>ISEVEN(ROW())</formula>
    </cfRule>
  </conditionalFormatting>
  <conditionalFormatting sqref="B60:F60">
    <cfRule type="expression" dxfId="4330" priority="10637">
      <formula>ISEVEN(ROW())</formula>
    </cfRule>
  </conditionalFormatting>
  <conditionalFormatting sqref="C62">
    <cfRule type="expression" dxfId="4329" priority="10638">
      <formula>ISEVEN(ROW())</formula>
    </cfRule>
  </conditionalFormatting>
  <conditionalFormatting sqref="F60">
    <cfRule type="expression" dxfId="4328" priority="10639">
      <formula>ISEVEN(ROW())</formula>
    </cfRule>
  </conditionalFormatting>
  <conditionalFormatting sqref="B60:E60">
    <cfRule type="expression" dxfId="4327" priority="10640">
      <formula>ISEVEN(ROW())</formula>
    </cfRule>
  </conditionalFormatting>
  <conditionalFormatting sqref="B62:F62">
    <cfRule type="expression" dxfId="4326" priority="10641">
      <formula>ISEVEN(ROW())</formula>
    </cfRule>
  </conditionalFormatting>
  <conditionalFormatting sqref="B60 D60:F60">
    <cfRule type="expression" dxfId="4325" priority="10642">
      <formula>ISEVEN(ROW())</formula>
    </cfRule>
  </conditionalFormatting>
  <conditionalFormatting sqref="C60">
    <cfRule type="expression" dxfId="4324" priority="10643">
      <formula>ISEVEN(ROW())</formula>
    </cfRule>
  </conditionalFormatting>
  <conditionalFormatting sqref="F62">
    <cfRule type="expression" dxfId="4323" priority="10644">
      <formula>ISEVEN(ROW())</formula>
    </cfRule>
  </conditionalFormatting>
  <conditionalFormatting sqref="B62:E62">
    <cfRule type="expression" dxfId="4322" priority="10645">
      <formula>ISEVEN(ROW())</formula>
    </cfRule>
  </conditionalFormatting>
  <conditionalFormatting sqref="B62 D62:F62">
    <cfRule type="expression" dxfId="4321" priority="10646">
      <formula>ISEVEN(ROW())</formula>
    </cfRule>
  </conditionalFormatting>
  <conditionalFormatting sqref="B60:F60">
    <cfRule type="expression" dxfId="4320" priority="10647">
      <formula>ISEVEN(ROW())</formula>
    </cfRule>
  </conditionalFormatting>
  <conditionalFormatting sqref="C62">
    <cfRule type="expression" dxfId="4319" priority="10648">
      <formula>ISEVEN(ROW())</formula>
    </cfRule>
  </conditionalFormatting>
  <conditionalFormatting sqref="F60">
    <cfRule type="expression" dxfId="4318" priority="10649">
      <formula>ISEVEN(ROW())</formula>
    </cfRule>
  </conditionalFormatting>
  <conditionalFormatting sqref="B60:E60">
    <cfRule type="expression" dxfId="4317" priority="10650">
      <formula>ISEVEN(ROW())</formula>
    </cfRule>
  </conditionalFormatting>
  <conditionalFormatting sqref="B62:F62">
    <cfRule type="expression" dxfId="4316" priority="10651">
      <formula>ISEVEN(ROW())</formula>
    </cfRule>
  </conditionalFormatting>
  <conditionalFormatting sqref="B60 D60:F60">
    <cfRule type="expression" dxfId="4315" priority="10652">
      <formula>ISEVEN(ROW())</formula>
    </cfRule>
  </conditionalFormatting>
  <conditionalFormatting sqref="C60">
    <cfRule type="expression" dxfId="4314" priority="10653">
      <formula>ISEVEN(ROW())</formula>
    </cfRule>
  </conditionalFormatting>
  <conditionalFormatting sqref="F62">
    <cfRule type="expression" dxfId="4313" priority="10654">
      <formula>ISEVEN(ROW())</formula>
    </cfRule>
  </conditionalFormatting>
  <conditionalFormatting sqref="B62:E62">
    <cfRule type="expression" dxfId="4312" priority="10655">
      <formula>ISEVEN(ROW())</formula>
    </cfRule>
  </conditionalFormatting>
  <conditionalFormatting sqref="F60">
    <cfRule type="expression" dxfId="4311" priority="10656">
      <formula>ISEVEN(ROW())</formula>
    </cfRule>
  </conditionalFormatting>
  <conditionalFormatting sqref="B60:E60">
    <cfRule type="expression" dxfId="4310" priority="10657">
      <formula>ISEVEN(ROW())</formula>
    </cfRule>
  </conditionalFormatting>
  <conditionalFormatting sqref="B62:F62">
    <cfRule type="expression" dxfId="4309" priority="10658">
      <formula>ISEVEN(ROW())</formula>
    </cfRule>
  </conditionalFormatting>
  <conditionalFormatting sqref="B60 D60:F60">
    <cfRule type="expression" dxfId="4308" priority="10659">
      <formula>ISEVEN(ROW())</formula>
    </cfRule>
  </conditionalFormatting>
  <conditionalFormatting sqref="C60">
    <cfRule type="expression" dxfId="4307" priority="10660">
      <formula>ISEVEN(ROW())</formula>
    </cfRule>
  </conditionalFormatting>
  <conditionalFormatting sqref="F62">
    <cfRule type="expression" dxfId="4306" priority="10661">
      <formula>ISEVEN(ROW())</formula>
    </cfRule>
  </conditionalFormatting>
  <conditionalFormatting sqref="B62:E62">
    <cfRule type="expression" dxfId="4305" priority="10662">
      <formula>ISEVEN(ROW())</formula>
    </cfRule>
  </conditionalFormatting>
  <conditionalFormatting sqref="B62 D62:F62">
    <cfRule type="expression" dxfId="4304" priority="10663">
      <formula>ISEVEN(ROW())</formula>
    </cfRule>
  </conditionalFormatting>
  <conditionalFormatting sqref="B60:F60">
    <cfRule type="expression" dxfId="4303" priority="10664">
      <formula>ISEVEN(ROW())</formula>
    </cfRule>
  </conditionalFormatting>
  <conditionalFormatting sqref="C62">
    <cfRule type="expression" dxfId="4302" priority="10665">
      <formula>ISEVEN(ROW())</formula>
    </cfRule>
  </conditionalFormatting>
  <conditionalFormatting sqref="F60">
    <cfRule type="expression" dxfId="4301" priority="10666">
      <formula>ISEVEN(ROW())</formula>
    </cfRule>
  </conditionalFormatting>
  <conditionalFormatting sqref="B60:E60">
    <cfRule type="expression" dxfId="4300" priority="10667">
      <formula>ISEVEN(ROW())</formula>
    </cfRule>
  </conditionalFormatting>
  <conditionalFormatting sqref="B62:F62">
    <cfRule type="expression" dxfId="4299" priority="10668">
      <formula>ISEVEN(ROW())</formula>
    </cfRule>
  </conditionalFormatting>
  <conditionalFormatting sqref="B60 D60:F60">
    <cfRule type="expression" dxfId="4298" priority="10669">
      <formula>ISEVEN(ROW())</formula>
    </cfRule>
  </conditionalFormatting>
  <conditionalFormatting sqref="C60">
    <cfRule type="expression" dxfId="4297" priority="10670">
      <formula>ISEVEN(ROW())</formula>
    </cfRule>
  </conditionalFormatting>
  <conditionalFormatting sqref="F62">
    <cfRule type="expression" dxfId="4296" priority="10671">
      <formula>ISEVEN(ROW())</formula>
    </cfRule>
  </conditionalFormatting>
  <conditionalFormatting sqref="B62:E62">
    <cfRule type="expression" dxfId="4295" priority="10672">
      <formula>ISEVEN(ROW())</formula>
    </cfRule>
  </conditionalFormatting>
  <conditionalFormatting sqref="B62 D62:F62">
    <cfRule type="expression" dxfId="4294" priority="10673">
      <formula>ISEVEN(ROW())</formula>
    </cfRule>
  </conditionalFormatting>
  <conditionalFormatting sqref="B60:F60">
    <cfRule type="expression" dxfId="4293" priority="10674">
      <formula>ISEVEN(ROW())</formula>
    </cfRule>
  </conditionalFormatting>
  <conditionalFormatting sqref="C62">
    <cfRule type="expression" dxfId="4292" priority="10675">
      <formula>ISEVEN(ROW())</formula>
    </cfRule>
  </conditionalFormatting>
  <conditionalFormatting sqref="F60">
    <cfRule type="expression" dxfId="4291" priority="10676">
      <formula>ISEVEN(ROW())</formula>
    </cfRule>
  </conditionalFormatting>
  <conditionalFormatting sqref="B60:E60">
    <cfRule type="expression" dxfId="4290" priority="10677">
      <formula>ISEVEN(ROW())</formula>
    </cfRule>
  </conditionalFormatting>
  <conditionalFormatting sqref="B62:F62">
    <cfRule type="expression" dxfId="4289" priority="10678">
      <formula>ISEVEN(ROW())</formula>
    </cfRule>
  </conditionalFormatting>
  <conditionalFormatting sqref="B60 D60:F60">
    <cfRule type="expression" dxfId="4288" priority="10679">
      <formula>ISEVEN(ROW())</formula>
    </cfRule>
  </conditionalFormatting>
  <conditionalFormatting sqref="C60">
    <cfRule type="expression" dxfId="4287" priority="10680">
      <formula>ISEVEN(ROW())</formula>
    </cfRule>
  </conditionalFormatting>
  <conditionalFormatting sqref="F62">
    <cfRule type="expression" dxfId="4286" priority="10681">
      <formula>ISEVEN(ROW())</formula>
    </cfRule>
  </conditionalFormatting>
  <conditionalFormatting sqref="B62:E62">
    <cfRule type="expression" dxfId="4285" priority="10682">
      <formula>ISEVEN(ROW())</formula>
    </cfRule>
  </conditionalFormatting>
  <conditionalFormatting sqref="F60">
    <cfRule type="expression" dxfId="4284" priority="10683">
      <formula>ISEVEN(ROW())</formula>
    </cfRule>
  </conditionalFormatting>
  <conditionalFormatting sqref="B60:E60">
    <cfRule type="expression" dxfId="4283" priority="10684">
      <formula>ISEVEN(ROW())</formula>
    </cfRule>
  </conditionalFormatting>
  <conditionalFormatting sqref="F62">
    <cfRule type="expression" dxfId="4282" priority="10685">
      <formula>ISEVEN(ROW())</formula>
    </cfRule>
  </conditionalFormatting>
  <conditionalFormatting sqref="B62:E62">
    <cfRule type="expression" dxfId="4281" priority="10686">
      <formula>ISEVEN(ROW())</formula>
    </cfRule>
  </conditionalFormatting>
  <conditionalFormatting sqref="B62:E62">
    <cfRule type="expression" dxfId="4280" priority="10687">
      <formula>ISEVEN(ROW())</formula>
    </cfRule>
  </conditionalFormatting>
  <conditionalFormatting sqref="B62:F62">
    <cfRule type="expression" dxfId="4279" priority="10688">
      <formula>ISEVEN(ROW())</formula>
    </cfRule>
  </conditionalFormatting>
  <conditionalFormatting sqref="B62 D62:F62">
    <cfRule type="expression" dxfId="4278" priority="10689">
      <formula>ISEVEN(ROW())</formula>
    </cfRule>
  </conditionalFormatting>
  <conditionalFormatting sqref="B60:F60">
    <cfRule type="expression" dxfId="4277" priority="10690">
      <formula>ISEVEN(ROW())</formula>
    </cfRule>
  </conditionalFormatting>
  <conditionalFormatting sqref="C62">
    <cfRule type="expression" dxfId="4276" priority="10691">
      <formula>ISEVEN(ROW())</formula>
    </cfRule>
  </conditionalFormatting>
  <conditionalFormatting sqref="B60 D60:F60">
    <cfRule type="expression" dxfId="4275" priority="10692">
      <formula>ISEVEN(ROW())</formula>
    </cfRule>
  </conditionalFormatting>
  <conditionalFormatting sqref="C60">
    <cfRule type="expression" dxfId="4274" priority="10693">
      <formula>ISEVEN(ROW())</formula>
    </cfRule>
  </conditionalFormatting>
  <conditionalFormatting sqref="B62:F62">
    <cfRule type="expression" dxfId="4273" priority="10694">
      <formula>ISEVEN(ROW())</formula>
    </cfRule>
  </conditionalFormatting>
  <conditionalFormatting sqref="F62">
    <cfRule type="expression" dxfId="4272" priority="10695">
      <formula>ISEVEN(ROW())</formula>
    </cfRule>
  </conditionalFormatting>
  <conditionalFormatting sqref="B62:E62">
    <cfRule type="expression" dxfId="4271" priority="10696">
      <formula>ISEVEN(ROW())</formula>
    </cfRule>
  </conditionalFormatting>
  <conditionalFormatting sqref="F60">
    <cfRule type="expression" dxfId="4270" priority="10697">
      <formula>ISEVEN(ROW())</formula>
    </cfRule>
  </conditionalFormatting>
  <conditionalFormatting sqref="B60:E60">
    <cfRule type="expression" dxfId="4269" priority="10698">
      <formula>ISEVEN(ROW())</formula>
    </cfRule>
  </conditionalFormatting>
  <conditionalFormatting sqref="F62">
    <cfRule type="expression" dxfId="4268" priority="10699">
      <formula>ISEVEN(ROW())</formula>
    </cfRule>
  </conditionalFormatting>
  <conditionalFormatting sqref="B62:E62">
    <cfRule type="expression" dxfId="4267" priority="10700">
      <formula>ISEVEN(ROW())</formula>
    </cfRule>
  </conditionalFormatting>
  <conditionalFormatting sqref="B62:E62">
    <cfRule type="expression" dxfId="4266" priority="10701">
      <formula>ISEVEN(ROW())</formula>
    </cfRule>
  </conditionalFormatting>
  <conditionalFormatting sqref="B62:F62">
    <cfRule type="expression" dxfId="4265" priority="10702">
      <formula>ISEVEN(ROW())</formula>
    </cfRule>
  </conditionalFormatting>
  <conditionalFormatting sqref="B16:G16">
    <cfRule type="expression" dxfId="4264" priority="10703">
      <formula>ISEVEN(ROW())</formula>
    </cfRule>
  </conditionalFormatting>
  <conditionalFormatting sqref="B24:G24">
    <cfRule type="expression" dxfId="4263" priority="10704">
      <formula>ISEVEN(ROW())</formula>
    </cfRule>
  </conditionalFormatting>
  <conditionalFormatting sqref="B63:F63">
    <cfRule type="expression" dxfId="4262" priority="10705">
      <formula>ISEVEN(ROW())</formula>
    </cfRule>
  </conditionalFormatting>
  <conditionalFormatting sqref="F65">
    <cfRule type="expression" dxfId="4261" priority="10706">
      <formula>ISEVEN(ROW())</formula>
    </cfRule>
  </conditionalFormatting>
  <conditionalFormatting sqref="B65:E65">
    <cfRule type="expression" dxfId="4260" priority="10707">
      <formula>ISEVEN(ROW())</formula>
    </cfRule>
  </conditionalFormatting>
  <conditionalFormatting sqref="B65 D65:F65">
    <cfRule type="expression" dxfId="4259" priority="10708">
      <formula>ISEVEN(ROW())</formula>
    </cfRule>
  </conditionalFormatting>
  <conditionalFormatting sqref="C65">
    <cfRule type="expression" dxfId="4258" priority="10709">
      <formula>ISEVEN(ROW())</formula>
    </cfRule>
  </conditionalFormatting>
  <conditionalFormatting sqref="B65:F65">
    <cfRule type="expression" dxfId="4257" priority="10710">
      <formula>ISEVEN(ROW())</formula>
    </cfRule>
  </conditionalFormatting>
  <conditionalFormatting sqref="F65">
    <cfRule type="expression" dxfId="4256" priority="10711">
      <formula>ISEVEN(ROW())</formula>
    </cfRule>
  </conditionalFormatting>
  <conditionalFormatting sqref="B65:E65">
    <cfRule type="expression" dxfId="4255" priority="10712">
      <formula>ISEVEN(ROW())</formula>
    </cfRule>
  </conditionalFormatting>
  <conditionalFormatting sqref="B65 D65:F65">
    <cfRule type="expression" dxfId="4254" priority="10713">
      <formula>ISEVEN(ROW())</formula>
    </cfRule>
  </conditionalFormatting>
  <conditionalFormatting sqref="C65">
    <cfRule type="expression" dxfId="4253" priority="10714">
      <formula>ISEVEN(ROW())</formula>
    </cfRule>
  </conditionalFormatting>
  <conditionalFormatting sqref="B65:F65">
    <cfRule type="expression" dxfId="4252" priority="10715">
      <formula>ISEVEN(ROW())</formula>
    </cfRule>
  </conditionalFormatting>
  <conditionalFormatting sqref="F65">
    <cfRule type="expression" dxfId="4251" priority="10716">
      <formula>ISEVEN(ROW())</formula>
    </cfRule>
  </conditionalFormatting>
  <conditionalFormatting sqref="B65:E65">
    <cfRule type="expression" dxfId="4250" priority="10717">
      <formula>ISEVEN(ROW())</formula>
    </cfRule>
  </conditionalFormatting>
  <conditionalFormatting sqref="B65 D65:F65">
    <cfRule type="expression" dxfId="4249" priority="10718">
      <formula>ISEVEN(ROW())</formula>
    </cfRule>
  </conditionalFormatting>
  <conditionalFormatting sqref="C65">
    <cfRule type="expression" dxfId="4248" priority="10719">
      <formula>ISEVEN(ROW())</formula>
    </cfRule>
  </conditionalFormatting>
  <conditionalFormatting sqref="F65">
    <cfRule type="expression" dxfId="4247" priority="10720">
      <formula>ISEVEN(ROW())</formula>
    </cfRule>
  </conditionalFormatting>
  <conditionalFormatting sqref="B65:E65">
    <cfRule type="expression" dxfId="4246" priority="10721">
      <formula>ISEVEN(ROW())</formula>
    </cfRule>
  </conditionalFormatting>
  <conditionalFormatting sqref="B65 D65:F65">
    <cfRule type="expression" dxfId="4245" priority="10722">
      <formula>ISEVEN(ROW())</formula>
    </cfRule>
  </conditionalFormatting>
  <conditionalFormatting sqref="C65">
    <cfRule type="expression" dxfId="4244" priority="10723">
      <formula>ISEVEN(ROW())</formula>
    </cfRule>
  </conditionalFormatting>
  <conditionalFormatting sqref="B65:F65">
    <cfRule type="expression" dxfId="4243" priority="10724">
      <formula>ISEVEN(ROW())</formula>
    </cfRule>
  </conditionalFormatting>
  <conditionalFormatting sqref="F65">
    <cfRule type="expression" dxfId="4242" priority="10725">
      <formula>ISEVEN(ROW())</formula>
    </cfRule>
  </conditionalFormatting>
  <conditionalFormatting sqref="B65:E65">
    <cfRule type="expression" dxfId="4241" priority="10726">
      <formula>ISEVEN(ROW())</formula>
    </cfRule>
  </conditionalFormatting>
  <conditionalFormatting sqref="B65 D65:F65">
    <cfRule type="expression" dxfId="4240" priority="10727">
      <formula>ISEVEN(ROW())</formula>
    </cfRule>
  </conditionalFormatting>
  <conditionalFormatting sqref="C65">
    <cfRule type="expression" dxfId="4239" priority="10728">
      <formula>ISEVEN(ROW())</formula>
    </cfRule>
  </conditionalFormatting>
  <conditionalFormatting sqref="B65:F65">
    <cfRule type="expression" dxfId="4238" priority="10729">
      <formula>ISEVEN(ROW())</formula>
    </cfRule>
  </conditionalFormatting>
  <conditionalFormatting sqref="F65">
    <cfRule type="expression" dxfId="4237" priority="10730">
      <formula>ISEVEN(ROW())</formula>
    </cfRule>
  </conditionalFormatting>
  <conditionalFormatting sqref="B65:E65">
    <cfRule type="expression" dxfId="4236" priority="10731">
      <formula>ISEVEN(ROW())</formula>
    </cfRule>
  </conditionalFormatting>
  <conditionalFormatting sqref="B65 D65:F65">
    <cfRule type="expression" dxfId="4235" priority="10732">
      <formula>ISEVEN(ROW())</formula>
    </cfRule>
  </conditionalFormatting>
  <conditionalFormatting sqref="C65">
    <cfRule type="expression" dxfId="4234" priority="10733">
      <formula>ISEVEN(ROW())</formula>
    </cfRule>
  </conditionalFormatting>
  <conditionalFormatting sqref="B65 D65:F65">
    <cfRule type="expression" dxfId="4233" priority="10734">
      <formula>ISEVEN(ROW())</formula>
    </cfRule>
  </conditionalFormatting>
  <conditionalFormatting sqref="C65">
    <cfRule type="expression" dxfId="4232" priority="10735">
      <formula>ISEVEN(ROW())</formula>
    </cfRule>
  </conditionalFormatting>
  <conditionalFormatting sqref="F65">
    <cfRule type="expression" dxfId="4231" priority="10736">
      <formula>ISEVEN(ROW())</formula>
    </cfRule>
  </conditionalFormatting>
  <conditionalFormatting sqref="B65:E65">
    <cfRule type="expression" dxfId="4230" priority="10737">
      <formula>ISEVEN(ROW())</formula>
    </cfRule>
  </conditionalFormatting>
  <conditionalFormatting sqref="F65">
    <cfRule type="expression" dxfId="4229" priority="10738">
      <formula>ISEVEN(ROW())</formula>
    </cfRule>
  </conditionalFormatting>
  <conditionalFormatting sqref="B65:E65">
    <cfRule type="expression" dxfId="4228" priority="10739">
      <formula>ISEVEN(ROW())</formula>
    </cfRule>
  </conditionalFormatting>
  <conditionalFormatting sqref="B65:E65">
    <cfRule type="expression" dxfId="4227" priority="10740">
      <formula>ISEVEN(ROW())</formula>
    </cfRule>
  </conditionalFormatting>
  <conditionalFormatting sqref="B65:F65">
    <cfRule type="expression" dxfId="4226" priority="10741">
      <formula>ISEVEN(ROW())</formula>
    </cfRule>
  </conditionalFormatting>
  <conditionalFormatting sqref="B65 D65:F65">
    <cfRule type="expression" dxfId="4225" priority="10742">
      <formula>ISEVEN(ROW())</formula>
    </cfRule>
  </conditionalFormatting>
  <conditionalFormatting sqref="C65">
    <cfRule type="expression" dxfId="4224" priority="10743">
      <formula>ISEVEN(ROW())</formula>
    </cfRule>
  </conditionalFormatting>
  <conditionalFormatting sqref="F65">
    <cfRule type="expression" dxfId="4223" priority="10744">
      <formula>ISEVEN(ROW())</formula>
    </cfRule>
  </conditionalFormatting>
  <conditionalFormatting sqref="B65:E65">
    <cfRule type="expression" dxfId="4222" priority="10745">
      <formula>ISEVEN(ROW())</formula>
    </cfRule>
  </conditionalFormatting>
  <conditionalFormatting sqref="B65 D65:F65">
    <cfRule type="expression" dxfId="4221" priority="10746">
      <formula>ISEVEN(ROW())</formula>
    </cfRule>
  </conditionalFormatting>
  <conditionalFormatting sqref="C65">
    <cfRule type="expression" dxfId="4220" priority="10747">
      <formula>ISEVEN(ROW())</formula>
    </cfRule>
  </conditionalFormatting>
  <conditionalFormatting sqref="B65:F65">
    <cfRule type="expression" dxfId="4219" priority="10748">
      <formula>ISEVEN(ROW())</formula>
    </cfRule>
  </conditionalFormatting>
  <conditionalFormatting sqref="F65">
    <cfRule type="expression" dxfId="4218" priority="10749">
      <formula>ISEVEN(ROW())</formula>
    </cfRule>
  </conditionalFormatting>
  <conditionalFormatting sqref="B65:E65">
    <cfRule type="expression" dxfId="4217" priority="10750">
      <formula>ISEVEN(ROW())</formula>
    </cfRule>
  </conditionalFormatting>
  <conditionalFormatting sqref="B65 D65:F65">
    <cfRule type="expression" dxfId="4216" priority="10751">
      <formula>ISEVEN(ROW())</formula>
    </cfRule>
  </conditionalFormatting>
  <conditionalFormatting sqref="C65">
    <cfRule type="expression" dxfId="4215" priority="10752">
      <formula>ISEVEN(ROW())</formula>
    </cfRule>
  </conditionalFormatting>
  <conditionalFormatting sqref="B65:F65">
    <cfRule type="expression" dxfId="4214" priority="10753">
      <formula>ISEVEN(ROW())</formula>
    </cfRule>
  </conditionalFormatting>
  <conditionalFormatting sqref="F65">
    <cfRule type="expression" dxfId="4213" priority="10754">
      <formula>ISEVEN(ROW())</formula>
    </cfRule>
  </conditionalFormatting>
  <conditionalFormatting sqref="B65:E65">
    <cfRule type="expression" dxfId="4212" priority="10755">
      <formula>ISEVEN(ROW())</formula>
    </cfRule>
  </conditionalFormatting>
  <conditionalFormatting sqref="B65 D65:F65">
    <cfRule type="expression" dxfId="4211" priority="10756">
      <formula>ISEVEN(ROW())</formula>
    </cfRule>
  </conditionalFormatting>
  <conditionalFormatting sqref="C65">
    <cfRule type="expression" dxfId="4210" priority="10757">
      <formula>ISEVEN(ROW())</formula>
    </cfRule>
  </conditionalFormatting>
  <conditionalFormatting sqref="B64:G65 B65:F66">
    <cfRule type="expression" dxfId="4209" priority="10758">
      <formula>ISEVEN(ROW())</formula>
    </cfRule>
  </conditionalFormatting>
  <conditionalFormatting sqref="B64:G64">
    <cfRule type="expression" dxfId="4208" priority="10759">
      <formula>ISEVEN(ROW())</formula>
    </cfRule>
  </conditionalFormatting>
  <conditionalFormatting sqref="B65 D65:F65">
    <cfRule type="expression" dxfId="4207" priority="10760">
      <formula>ISEVEN(ROW())</formula>
    </cfRule>
  </conditionalFormatting>
  <conditionalFormatting sqref="F64">
    <cfRule type="expression" dxfId="4206" priority="10761">
      <formula>ISEVEN(ROW())</formula>
    </cfRule>
  </conditionalFormatting>
  <conditionalFormatting sqref="B64:E64">
    <cfRule type="expression" dxfId="4205" priority="10762">
      <formula>ISEVEN(ROW())</formula>
    </cfRule>
  </conditionalFormatting>
  <conditionalFormatting sqref="G64">
    <cfRule type="expression" dxfId="4204" priority="10763">
      <formula>ISEVEN(ROW())</formula>
    </cfRule>
  </conditionalFormatting>
  <conditionalFormatting sqref="G64">
    <cfRule type="expression" dxfId="4203" priority="10764">
      <formula>ISEVEN(ROW())</formula>
    </cfRule>
  </conditionalFormatting>
  <conditionalFormatting sqref="C65">
    <cfRule type="expression" dxfId="4202" priority="10765">
      <formula>ISEVEN(ROW())</formula>
    </cfRule>
  </conditionalFormatting>
  <conditionalFormatting sqref="B64 D64:F64">
    <cfRule type="expression" dxfId="4201" priority="10766">
      <formula>ISEVEN(ROW())</formula>
    </cfRule>
  </conditionalFormatting>
  <conditionalFormatting sqref="G64">
    <cfRule type="expression" dxfId="4200" priority="10767">
      <formula>ISEVEN(ROW())</formula>
    </cfRule>
  </conditionalFormatting>
  <conditionalFormatting sqref="C64">
    <cfRule type="expression" dxfId="4199" priority="10768">
      <formula>ISEVEN(ROW())</formula>
    </cfRule>
  </conditionalFormatting>
  <conditionalFormatting sqref="B65:F65">
    <cfRule type="expression" dxfId="4198" priority="10769">
      <formula>ISEVEN(ROW())</formula>
    </cfRule>
  </conditionalFormatting>
  <conditionalFormatting sqref="F65">
    <cfRule type="expression" dxfId="4197" priority="10770">
      <formula>ISEVEN(ROW())</formula>
    </cfRule>
  </conditionalFormatting>
  <conditionalFormatting sqref="B65:E65">
    <cfRule type="expression" dxfId="4196" priority="10771">
      <formula>ISEVEN(ROW())</formula>
    </cfRule>
  </conditionalFormatting>
  <conditionalFormatting sqref="B64:G64">
    <cfRule type="expression" dxfId="4195" priority="10772">
      <formula>ISEVEN(ROW())</formula>
    </cfRule>
  </conditionalFormatting>
  <conditionalFormatting sqref="B65 D65:F65">
    <cfRule type="expression" dxfId="4194" priority="10773">
      <formula>ISEVEN(ROW())</formula>
    </cfRule>
  </conditionalFormatting>
  <conditionalFormatting sqref="F64">
    <cfRule type="expression" dxfId="4193" priority="10774">
      <formula>ISEVEN(ROW())</formula>
    </cfRule>
  </conditionalFormatting>
  <conditionalFormatting sqref="B64:E64">
    <cfRule type="expression" dxfId="4192" priority="10775">
      <formula>ISEVEN(ROW())</formula>
    </cfRule>
  </conditionalFormatting>
  <conditionalFormatting sqref="G64">
    <cfRule type="expression" dxfId="4191" priority="10776">
      <formula>ISEVEN(ROW())</formula>
    </cfRule>
  </conditionalFormatting>
  <conditionalFormatting sqref="G64">
    <cfRule type="expression" dxfId="4190" priority="10777">
      <formula>ISEVEN(ROW())</formula>
    </cfRule>
  </conditionalFormatting>
  <conditionalFormatting sqref="C65">
    <cfRule type="expression" dxfId="4189" priority="10778">
      <formula>ISEVEN(ROW())</formula>
    </cfRule>
  </conditionalFormatting>
  <conditionalFormatting sqref="B64 D64:F64">
    <cfRule type="expression" dxfId="4188" priority="10779">
      <formula>ISEVEN(ROW())</formula>
    </cfRule>
  </conditionalFormatting>
  <conditionalFormatting sqref="G64">
    <cfRule type="expression" dxfId="4187" priority="10780">
      <formula>ISEVEN(ROW())</formula>
    </cfRule>
  </conditionalFormatting>
  <conditionalFormatting sqref="C64">
    <cfRule type="expression" dxfId="4186" priority="10781">
      <formula>ISEVEN(ROW())</formula>
    </cfRule>
  </conditionalFormatting>
  <conditionalFormatting sqref="B65:F65">
    <cfRule type="expression" dxfId="4185" priority="10782">
      <formula>ISEVEN(ROW())</formula>
    </cfRule>
  </conditionalFormatting>
  <conditionalFormatting sqref="F65">
    <cfRule type="expression" dxfId="4184" priority="10783">
      <formula>ISEVEN(ROW())</formula>
    </cfRule>
  </conditionalFormatting>
  <conditionalFormatting sqref="B65:E65">
    <cfRule type="expression" dxfId="4183" priority="10784">
      <formula>ISEVEN(ROW())</formula>
    </cfRule>
  </conditionalFormatting>
  <conditionalFormatting sqref="B64:G64">
    <cfRule type="expression" dxfId="4182" priority="10785">
      <formula>ISEVEN(ROW())</formula>
    </cfRule>
  </conditionalFormatting>
  <conditionalFormatting sqref="B65 D65:F65">
    <cfRule type="expression" dxfId="4181" priority="10786">
      <formula>ISEVEN(ROW())</formula>
    </cfRule>
  </conditionalFormatting>
  <conditionalFormatting sqref="F64">
    <cfRule type="expression" dxfId="4180" priority="10787">
      <formula>ISEVEN(ROW())</formula>
    </cfRule>
  </conditionalFormatting>
  <conditionalFormatting sqref="B64:E64">
    <cfRule type="expression" dxfId="4179" priority="10788">
      <formula>ISEVEN(ROW())</formula>
    </cfRule>
  </conditionalFormatting>
  <conditionalFormatting sqref="G64">
    <cfRule type="expression" dxfId="4178" priority="10789">
      <formula>ISEVEN(ROW())</formula>
    </cfRule>
  </conditionalFormatting>
  <conditionalFormatting sqref="G64">
    <cfRule type="expression" dxfId="4177" priority="10790">
      <formula>ISEVEN(ROW())</formula>
    </cfRule>
  </conditionalFormatting>
  <conditionalFormatting sqref="C65">
    <cfRule type="expression" dxfId="4176" priority="10791">
      <formula>ISEVEN(ROW())</formula>
    </cfRule>
  </conditionalFormatting>
  <conditionalFormatting sqref="B64 D64:F64">
    <cfRule type="expression" dxfId="4175" priority="10792">
      <formula>ISEVEN(ROW())</formula>
    </cfRule>
  </conditionalFormatting>
  <conditionalFormatting sqref="G64">
    <cfRule type="expression" dxfId="4174" priority="10793">
      <formula>ISEVEN(ROW())</formula>
    </cfRule>
  </conditionalFormatting>
  <conditionalFormatting sqref="C64">
    <cfRule type="expression" dxfId="4173" priority="10794">
      <formula>ISEVEN(ROW())</formula>
    </cfRule>
  </conditionalFormatting>
  <conditionalFormatting sqref="B65:F65">
    <cfRule type="expression" dxfId="4172" priority="10795">
      <formula>ISEVEN(ROW())</formula>
    </cfRule>
  </conditionalFormatting>
  <conditionalFormatting sqref="B65 D65:F65">
    <cfRule type="expression" dxfId="4171" priority="10796">
      <formula>ISEVEN(ROW())</formula>
    </cfRule>
  </conditionalFormatting>
  <conditionalFormatting sqref="F64">
    <cfRule type="expression" dxfId="4170" priority="10797">
      <formula>ISEVEN(ROW())</formula>
    </cfRule>
  </conditionalFormatting>
  <conditionalFormatting sqref="B64:E64">
    <cfRule type="expression" dxfId="4169" priority="10798">
      <formula>ISEVEN(ROW())</formula>
    </cfRule>
  </conditionalFormatting>
  <conditionalFormatting sqref="G64">
    <cfRule type="expression" dxfId="4168" priority="10799">
      <formula>ISEVEN(ROW())</formula>
    </cfRule>
  </conditionalFormatting>
  <conditionalFormatting sqref="G64">
    <cfRule type="expression" dxfId="4167" priority="10800">
      <formula>ISEVEN(ROW())</formula>
    </cfRule>
  </conditionalFormatting>
  <conditionalFormatting sqref="C65">
    <cfRule type="expression" dxfId="4166" priority="10801">
      <formula>ISEVEN(ROW())</formula>
    </cfRule>
  </conditionalFormatting>
  <conditionalFormatting sqref="B64 D64:F64">
    <cfRule type="expression" dxfId="4165" priority="10802">
      <formula>ISEVEN(ROW())</formula>
    </cfRule>
  </conditionalFormatting>
  <conditionalFormatting sqref="G64">
    <cfRule type="expression" dxfId="4164" priority="10803">
      <formula>ISEVEN(ROW())</formula>
    </cfRule>
  </conditionalFormatting>
  <conditionalFormatting sqref="C64">
    <cfRule type="expression" dxfId="4163" priority="10804">
      <formula>ISEVEN(ROW())</formula>
    </cfRule>
  </conditionalFormatting>
  <conditionalFormatting sqref="B65:F65">
    <cfRule type="expression" dxfId="4162" priority="10805">
      <formula>ISEVEN(ROW())</formula>
    </cfRule>
  </conditionalFormatting>
  <conditionalFormatting sqref="F65">
    <cfRule type="expression" dxfId="4161" priority="10806">
      <formula>ISEVEN(ROW())</formula>
    </cfRule>
  </conditionalFormatting>
  <conditionalFormatting sqref="B65:E65">
    <cfRule type="expression" dxfId="4160" priority="10807">
      <formula>ISEVEN(ROW())</formula>
    </cfRule>
  </conditionalFormatting>
  <conditionalFormatting sqref="B64:G64">
    <cfRule type="expression" dxfId="4159" priority="10808">
      <formula>ISEVEN(ROW())</formula>
    </cfRule>
  </conditionalFormatting>
  <conditionalFormatting sqref="B65 D65:F65">
    <cfRule type="expression" dxfId="4158" priority="10809">
      <formula>ISEVEN(ROW())</formula>
    </cfRule>
  </conditionalFormatting>
  <conditionalFormatting sqref="F64">
    <cfRule type="expression" dxfId="4157" priority="10810">
      <formula>ISEVEN(ROW())</formula>
    </cfRule>
  </conditionalFormatting>
  <conditionalFormatting sqref="B64:E64">
    <cfRule type="expression" dxfId="4156" priority="10811">
      <formula>ISEVEN(ROW())</formula>
    </cfRule>
  </conditionalFormatting>
  <conditionalFormatting sqref="G64">
    <cfRule type="expression" dxfId="4155" priority="10812">
      <formula>ISEVEN(ROW())</formula>
    </cfRule>
  </conditionalFormatting>
  <conditionalFormatting sqref="G64">
    <cfRule type="expression" dxfId="4154" priority="10813">
      <formula>ISEVEN(ROW())</formula>
    </cfRule>
  </conditionalFormatting>
  <conditionalFormatting sqref="C65">
    <cfRule type="expression" dxfId="4153" priority="10814">
      <formula>ISEVEN(ROW())</formula>
    </cfRule>
  </conditionalFormatting>
  <conditionalFormatting sqref="B64 D64:F64">
    <cfRule type="expression" dxfId="4152" priority="10815">
      <formula>ISEVEN(ROW())</formula>
    </cfRule>
  </conditionalFormatting>
  <conditionalFormatting sqref="G64">
    <cfRule type="expression" dxfId="4151" priority="10816">
      <formula>ISEVEN(ROW())</formula>
    </cfRule>
  </conditionalFormatting>
  <conditionalFormatting sqref="C64">
    <cfRule type="expression" dxfId="4150" priority="10817">
      <formula>ISEVEN(ROW())</formula>
    </cfRule>
  </conditionalFormatting>
  <conditionalFormatting sqref="B65:F65">
    <cfRule type="expression" dxfId="4149" priority="10818">
      <formula>ISEVEN(ROW())</formula>
    </cfRule>
  </conditionalFormatting>
  <conditionalFormatting sqref="F65">
    <cfRule type="expression" dxfId="4148" priority="10819">
      <formula>ISEVEN(ROW())</formula>
    </cfRule>
  </conditionalFormatting>
  <conditionalFormatting sqref="B65:E65">
    <cfRule type="expression" dxfId="4147" priority="10820">
      <formula>ISEVEN(ROW())</formula>
    </cfRule>
  </conditionalFormatting>
  <conditionalFormatting sqref="B64:G64">
    <cfRule type="expression" dxfId="4146" priority="10821">
      <formula>ISEVEN(ROW())</formula>
    </cfRule>
  </conditionalFormatting>
  <conditionalFormatting sqref="B65 D65:F65">
    <cfRule type="expression" dxfId="4145" priority="10822">
      <formula>ISEVEN(ROW())</formula>
    </cfRule>
  </conditionalFormatting>
  <conditionalFormatting sqref="F64">
    <cfRule type="expression" dxfId="4144" priority="10823">
      <formula>ISEVEN(ROW())</formula>
    </cfRule>
  </conditionalFormatting>
  <conditionalFormatting sqref="B64:E64">
    <cfRule type="expression" dxfId="4143" priority="10824">
      <formula>ISEVEN(ROW())</formula>
    </cfRule>
  </conditionalFormatting>
  <conditionalFormatting sqref="G64">
    <cfRule type="expression" dxfId="4142" priority="10825">
      <formula>ISEVEN(ROW())</formula>
    </cfRule>
  </conditionalFormatting>
  <conditionalFormatting sqref="G64">
    <cfRule type="expression" dxfId="4141" priority="10826">
      <formula>ISEVEN(ROW())</formula>
    </cfRule>
  </conditionalFormatting>
  <conditionalFormatting sqref="C65">
    <cfRule type="expression" dxfId="4140" priority="10827">
      <formula>ISEVEN(ROW())</formula>
    </cfRule>
  </conditionalFormatting>
  <conditionalFormatting sqref="B64 D64:F64">
    <cfRule type="expression" dxfId="4139" priority="10828">
      <formula>ISEVEN(ROW())</formula>
    </cfRule>
  </conditionalFormatting>
  <conditionalFormatting sqref="G64">
    <cfRule type="expression" dxfId="4138" priority="10829">
      <formula>ISEVEN(ROW())</formula>
    </cfRule>
  </conditionalFormatting>
  <conditionalFormatting sqref="C64">
    <cfRule type="expression" dxfId="4137" priority="10830">
      <formula>ISEVEN(ROW())</formula>
    </cfRule>
  </conditionalFormatting>
  <conditionalFormatting sqref="B65:F65">
    <cfRule type="expression" dxfId="4136" priority="10831">
      <formula>ISEVEN(ROW())</formula>
    </cfRule>
  </conditionalFormatting>
  <conditionalFormatting sqref="B64 D64:F64">
    <cfRule type="expression" dxfId="4135" priority="10832">
      <formula>ISEVEN(ROW())</formula>
    </cfRule>
  </conditionalFormatting>
  <conditionalFormatting sqref="G64">
    <cfRule type="expression" dxfId="4134" priority="10833">
      <formula>ISEVEN(ROW())</formula>
    </cfRule>
  </conditionalFormatting>
  <conditionalFormatting sqref="C64">
    <cfRule type="expression" dxfId="4133" priority="10834">
      <formula>ISEVEN(ROW())</formula>
    </cfRule>
  </conditionalFormatting>
  <conditionalFormatting sqref="F65">
    <cfRule type="expression" dxfId="4132" priority="10835">
      <formula>ISEVEN(ROW())</formula>
    </cfRule>
  </conditionalFormatting>
  <conditionalFormatting sqref="B65:E65">
    <cfRule type="expression" dxfId="4131" priority="10836">
      <formula>ISEVEN(ROW())</formula>
    </cfRule>
  </conditionalFormatting>
  <conditionalFormatting sqref="B65:E65">
    <cfRule type="expression" dxfId="4130" priority="10837">
      <formula>ISEVEN(ROW())</formula>
    </cfRule>
  </conditionalFormatting>
  <conditionalFormatting sqref="B65:F65">
    <cfRule type="expression" dxfId="4129" priority="10838">
      <formula>ISEVEN(ROW())</formula>
    </cfRule>
  </conditionalFormatting>
  <conditionalFormatting sqref="B65 D65:F65">
    <cfRule type="expression" dxfId="4128" priority="10839">
      <formula>ISEVEN(ROW())</formula>
    </cfRule>
  </conditionalFormatting>
  <conditionalFormatting sqref="F64">
    <cfRule type="expression" dxfId="4127" priority="10840">
      <formula>ISEVEN(ROW())</formula>
    </cfRule>
  </conditionalFormatting>
  <conditionalFormatting sqref="B64:E64">
    <cfRule type="expression" dxfId="4126" priority="10841">
      <formula>ISEVEN(ROW())</formula>
    </cfRule>
  </conditionalFormatting>
  <conditionalFormatting sqref="G64">
    <cfRule type="expression" dxfId="4125" priority="10842">
      <formula>ISEVEN(ROW())</formula>
    </cfRule>
  </conditionalFormatting>
  <conditionalFormatting sqref="G64">
    <cfRule type="expression" dxfId="4124" priority="10843">
      <formula>ISEVEN(ROW())</formula>
    </cfRule>
  </conditionalFormatting>
  <conditionalFormatting sqref="C65">
    <cfRule type="expression" dxfId="4123" priority="10844">
      <formula>ISEVEN(ROW())</formula>
    </cfRule>
  </conditionalFormatting>
  <conditionalFormatting sqref="F64">
    <cfRule type="expression" dxfId="4122" priority="10845">
      <formula>ISEVEN(ROW())</formula>
    </cfRule>
  </conditionalFormatting>
  <conditionalFormatting sqref="B64:E64">
    <cfRule type="expression" dxfId="4121" priority="10846">
      <formula>ISEVEN(ROW())</formula>
    </cfRule>
  </conditionalFormatting>
  <conditionalFormatting sqref="G64">
    <cfRule type="expression" dxfId="4120" priority="10847">
      <formula>ISEVEN(ROW())</formula>
    </cfRule>
  </conditionalFormatting>
  <conditionalFormatting sqref="G64 B64:E64">
    <cfRule type="expression" dxfId="4119" priority="10848">
      <formula>ISEVEN(ROW())</formula>
    </cfRule>
  </conditionalFormatting>
  <conditionalFormatting sqref="B65:F65">
    <cfRule type="expression" dxfId="4118" priority="10849">
      <formula>ISEVEN(ROW())</formula>
    </cfRule>
  </conditionalFormatting>
  <conditionalFormatting sqref="F65">
    <cfRule type="expression" dxfId="4117" priority="10850">
      <formula>ISEVEN(ROW())</formula>
    </cfRule>
  </conditionalFormatting>
  <conditionalFormatting sqref="B65:E65">
    <cfRule type="expression" dxfId="4116" priority="10851">
      <formula>ISEVEN(ROW())</formula>
    </cfRule>
  </conditionalFormatting>
  <conditionalFormatting sqref="B64:G64">
    <cfRule type="expression" dxfId="4115" priority="10852">
      <formula>ISEVEN(ROW())</formula>
    </cfRule>
  </conditionalFormatting>
  <conditionalFormatting sqref="B64 D64:F64">
    <cfRule type="expression" dxfId="4114" priority="10853">
      <formula>ISEVEN(ROW())</formula>
    </cfRule>
  </conditionalFormatting>
  <conditionalFormatting sqref="G64">
    <cfRule type="expression" dxfId="4113" priority="10854">
      <formula>ISEVEN(ROW())</formula>
    </cfRule>
  </conditionalFormatting>
  <conditionalFormatting sqref="C64">
    <cfRule type="expression" dxfId="4112" priority="10855">
      <formula>ISEVEN(ROW())</formula>
    </cfRule>
  </conditionalFormatting>
  <conditionalFormatting sqref="F65">
    <cfRule type="expression" dxfId="4111" priority="10856">
      <formula>ISEVEN(ROW())</formula>
    </cfRule>
  </conditionalFormatting>
  <conditionalFormatting sqref="B65:E65">
    <cfRule type="expression" dxfId="4110" priority="10857">
      <formula>ISEVEN(ROW())</formula>
    </cfRule>
  </conditionalFormatting>
  <conditionalFormatting sqref="B65:E65">
    <cfRule type="expression" dxfId="4109" priority="10858">
      <formula>ISEVEN(ROW())</formula>
    </cfRule>
  </conditionalFormatting>
  <conditionalFormatting sqref="B65:F65">
    <cfRule type="expression" dxfId="4108" priority="10859">
      <formula>ISEVEN(ROW())</formula>
    </cfRule>
  </conditionalFormatting>
  <conditionalFormatting sqref="B65 D65:F65">
    <cfRule type="expression" dxfId="4107" priority="10860">
      <formula>ISEVEN(ROW())</formula>
    </cfRule>
  </conditionalFormatting>
  <conditionalFormatting sqref="F64">
    <cfRule type="expression" dxfId="4106" priority="10861">
      <formula>ISEVEN(ROW())</formula>
    </cfRule>
  </conditionalFormatting>
  <conditionalFormatting sqref="B64:E64">
    <cfRule type="expression" dxfId="4105" priority="10862">
      <formula>ISEVEN(ROW())</formula>
    </cfRule>
  </conditionalFormatting>
  <conditionalFormatting sqref="G64">
    <cfRule type="expression" dxfId="4104" priority="10863">
      <formula>ISEVEN(ROW())</formula>
    </cfRule>
  </conditionalFormatting>
  <conditionalFormatting sqref="G64">
    <cfRule type="expression" dxfId="4103" priority="10864">
      <formula>ISEVEN(ROW())</formula>
    </cfRule>
  </conditionalFormatting>
  <conditionalFormatting sqref="C65">
    <cfRule type="expression" dxfId="4102" priority="10865">
      <formula>ISEVEN(ROW())</formula>
    </cfRule>
  </conditionalFormatting>
  <conditionalFormatting sqref="B64 D64:F64">
    <cfRule type="expression" dxfId="4101" priority="10866">
      <formula>ISEVEN(ROW())</formula>
    </cfRule>
  </conditionalFormatting>
  <conditionalFormatting sqref="G64">
    <cfRule type="expression" dxfId="4100" priority="10867">
      <formula>ISEVEN(ROW())</formula>
    </cfRule>
  </conditionalFormatting>
  <conditionalFormatting sqref="C64">
    <cfRule type="expression" dxfId="4099" priority="10868">
      <formula>ISEVEN(ROW())</formula>
    </cfRule>
  </conditionalFormatting>
  <conditionalFormatting sqref="B65:F65">
    <cfRule type="expression" dxfId="4098" priority="10869">
      <formula>ISEVEN(ROW())</formula>
    </cfRule>
  </conditionalFormatting>
  <conditionalFormatting sqref="F65">
    <cfRule type="expression" dxfId="4097" priority="10870">
      <formula>ISEVEN(ROW())</formula>
    </cfRule>
  </conditionalFormatting>
  <conditionalFormatting sqref="B65:E65">
    <cfRule type="expression" dxfId="4096" priority="10871">
      <formula>ISEVEN(ROW())</formula>
    </cfRule>
  </conditionalFormatting>
  <conditionalFormatting sqref="B64:G64">
    <cfRule type="expression" dxfId="4095" priority="10872">
      <formula>ISEVEN(ROW())</formula>
    </cfRule>
  </conditionalFormatting>
  <conditionalFormatting sqref="B65 D65:F65">
    <cfRule type="expression" dxfId="4094" priority="10873">
      <formula>ISEVEN(ROW())</formula>
    </cfRule>
  </conditionalFormatting>
  <conditionalFormatting sqref="F64">
    <cfRule type="expression" dxfId="4093" priority="10874">
      <formula>ISEVEN(ROW())</formula>
    </cfRule>
  </conditionalFormatting>
  <conditionalFormatting sqref="B64:E64">
    <cfRule type="expression" dxfId="4092" priority="10875">
      <formula>ISEVEN(ROW())</formula>
    </cfRule>
  </conditionalFormatting>
  <conditionalFormatting sqref="G64">
    <cfRule type="expression" dxfId="4091" priority="10876">
      <formula>ISEVEN(ROW())</formula>
    </cfRule>
  </conditionalFormatting>
  <conditionalFormatting sqref="G64">
    <cfRule type="expression" dxfId="4090" priority="10877">
      <formula>ISEVEN(ROW())</formula>
    </cfRule>
  </conditionalFormatting>
  <conditionalFormatting sqref="C65">
    <cfRule type="expression" dxfId="4089" priority="10878">
      <formula>ISEVEN(ROW())</formula>
    </cfRule>
  </conditionalFormatting>
  <conditionalFormatting sqref="B64 D64:F64">
    <cfRule type="expression" dxfId="4088" priority="10879">
      <formula>ISEVEN(ROW())</formula>
    </cfRule>
  </conditionalFormatting>
  <conditionalFormatting sqref="G64">
    <cfRule type="expression" dxfId="4087" priority="10880">
      <formula>ISEVEN(ROW())</formula>
    </cfRule>
  </conditionalFormatting>
  <conditionalFormatting sqref="C64">
    <cfRule type="expression" dxfId="4086" priority="10881">
      <formula>ISEVEN(ROW())</formula>
    </cfRule>
  </conditionalFormatting>
  <conditionalFormatting sqref="B65:F65">
    <cfRule type="expression" dxfId="4085" priority="10882">
      <formula>ISEVEN(ROW())</formula>
    </cfRule>
  </conditionalFormatting>
  <conditionalFormatting sqref="F65">
    <cfRule type="expression" dxfId="4084" priority="10883">
      <formula>ISEVEN(ROW())</formula>
    </cfRule>
  </conditionalFormatting>
  <conditionalFormatting sqref="B65:E65">
    <cfRule type="expression" dxfId="4083" priority="10884">
      <formula>ISEVEN(ROW())</formula>
    </cfRule>
  </conditionalFormatting>
  <conditionalFormatting sqref="B64:G64">
    <cfRule type="expression" dxfId="4082" priority="10885">
      <formula>ISEVEN(ROW())</formula>
    </cfRule>
  </conditionalFormatting>
  <conditionalFormatting sqref="B65 D65:F65">
    <cfRule type="expression" dxfId="4081" priority="10886">
      <formula>ISEVEN(ROW())</formula>
    </cfRule>
  </conditionalFormatting>
  <conditionalFormatting sqref="F64">
    <cfRule type="expression" dxfId="4080" priority="10887">
      <formula>ISEVEN(ROW())</formula>
    </cfRule>
  </conditionalFormatting>
  <conditionalFormatting sqref="B64:E64">
    <cfRule type="expression" dxfId="4079" priority="10888">
      <formula>ISEVEN(ROW())</formula>
    </cfRule>
  </conditionalFormatting>
  <conditionalFormatting sqref="G64">
    <cfRule type="expression" dxfId="4078" priority="10889">
      <formula>ISEVEN(ROW())</formula>
    </cfRule>
  </conditionalFormatting>
  <conditionalFormatting sqref="G64">
    <cfRule type="expression" dxfId="4077" priority="10890">
      <formula>ISEVEN(ROW())</formula>
    </cfRule>
  </conditionalFormatting>
  <conditionalFormatting sqref="C65">
    <cfRule type="expression" dxfId="4076" priority="10891">
      <formula>ISEVEN(ROW())</formula>
    </cfRule>
  </conditionalFormatting>
  <conditionalFormatting sqref="B64 D64:F64">
    <cfRule type="expression" dxfId="4075" priority="10892">
      <formula>ISEVEN(ROW())</formula>
    </cfRule>
  </conditionalFormatting>
  <conditionalFormatting sqref="G64">
    <cfRule type="expression" dxfId="4074" priority="10893">
      <formula>ISEVEN(ROW())</formula>
    </cfRule>
  </conditionalFormatting>
  <conditionalFormatting sqref="C64">
    <cfRule type="expression" dxfId="4073" priority="10894">
      <formula>ISEVEN(ROW())</formula>
    </cfRule>
  </conditionalFormatting>
  <conditionalFormatting sqref="B65:F65">
    <cfRule type="expression" dxfId="4072" priority="10895">
      <formula>ISEVEN(ROW())</formula>
    </cfRule>
  </conditionalFormatting>
  <conditionalFormatting sqref="B65:F65">
    <cfRule type="expression" dxfId="4071" priority="10896">
      <formula>ISEVEN(ROW())</formula>
    </cfRule>
  </conditionalFormatting>
  <conditionalFormatting sqref="B63:F63">
    <cfRule type="expression" dxfId="4070" priority="10897">
      <formula>ISEVEN(ROW())</formula>
    </cfRule>
  </conditionalFormatting>
  <conditionalFormatting sqref="B66:F66">
    <cfRule type="expression" dxfId="4069" priority="10898">
      <formula>ISEVEN(ROW())</formula>
    </cfRule>
  </conditionalFormatting>
  <conditionalFormatting sqref="F59">
    <cfRule type="expression" dxfId="4068" priority="10899">
      <formula>ISEVEN(ROW())</formula>
    </cfRule>
  </conditionalFormatting>
  <conditionalFormatting sqref="B59:E59">
    <cfRule type="expression" dxfId="4067" priority="10900">
      <formula>ISEVEN(ROW())</formula>
    </cfRule>
  </conditionalFormatting>
  <conditionalFormatting sqref="G59">
    <cfRule type="expression" dxfId="4066" priority="10901">
      <formula>ISEVEN(ROW())</formula>
    </cfRule>
  </conditionalFormatting>
  <conditionalFormatting sqref="G59">
    <cfRule type="expression" dxfId="4065" priority="10902">
      <formula>ISEVEN(ROW())</formula>
    </cfRule>
  </conditionalFormatting>
  <conditionalFormatting sqref="B59 D59:F59">
    <cfRule type="expression" dxfId="4064" priority="10903">
      <formula>ISEVEN(ROW())</formula>
    </cfRule>
  </conditionalFormatting>
  <conditionalFormatting sqref="G59">
    <cfRule type="expression" dxfId="4063" priority="10904">
      <formula>ISEVEN(ROW())</formula>
    </cfRule>
  </conditionalFormatting>
  <conditionalFormatting sqref="C59">
    <cfRule type="expression" dxfId="4062" priority="10905">
      <formula>ISEVEN(ROW())</formula>
    </cfRule>
  </conditionalFormatting>
  <conditionalFormatting sqref="B59:G59">
    <cfRule type="expression" dxfId="4061" priority="10906">
      <formula>ISEVEN(ROW())</formula>
    </cfRule>
  </conditionalFormatting>
  <conditionalFormatting sqref="F59">
    <cfRule type="expression" dxfId="4060" priority="10907">
      <formula>ISEVEN(ROW())</formula>
    </cfRule>
  </conditionalFormatting>
  <conditionalFormatting sqref="B59:E59">
    <cfRule type="expression" dxfId="4059" priority="10908">
      <formula>ISEVEN(ROW())</formula>
    </cfRule>
  </conditionalFormatting>
  <conditionalFormatting sqref="G59">
    <cfRule type="expression" dxfId="4058" priority="10909">
      <formula>ISEVEN(ROW())</formula>
    </cfRule>
  </conditionalFormatting>
  <conditionalFormatting sqref="G59">
    <cfRule type="expression" dxfId="4057" priority="10910">
      <formula>ISEVEN(ROW())</formula>
    </cfRule>
  </conditionalFormatting>
  <conditionalFormatting sqref="B59 D59:F59">
    <cfRule type="expression" dxfId="4056" priority="10911">
      <formula>ISEVEN(ROW())</formula>
    </cfRule>
  </conditionalFormatting>
  <conditionalFormatting sqref="G59">
    <cfRule type="expression" dxfId="4055" priority="10912">
      <formula>ISEVEN(ROW())</formula>
    </cfRule>
  </conditionalFormatting>
  <conditionalFormatting sqref="C59">
    <cfRule type="expression" dxfId="4054" priority="10913">
      <formula>ISEVEN(ROW())</formula>
    </cfRule>
  </conditionalFormatting>
  <conditionalFormatting sqref="B59:G59">
    <cfRule type="expression" dxfId="4053" priority="10914">
      <formula>ISEVEN(ROW())</formula>
    </cfRule>
  </conditionalFormatting>
  <conditionalFormatting sqref="F59">
    <cfRule type="expression" dxfId="4052" priority="10915">
      <formula>ISEVEN(ROW())</formula>
    </cfRule>
  </conditionalFormatting>
  <conditionalFormatting sqref="B59:E59">
    <cfRule type="expression" dxfId="4051" priority="10916">
      <formula>ISEVEN(ROW())</formula>
    </cfRule>
  </conditionalFormatting>
  <conditionalFormatting sqref="G59">
    <cfRule type="expression" dxfId="4050" priority="10917">
      <formula>ISEVEN(ROW())</formula>
    </cfRule>
  </conditionalFormatting>
  <conditionalFormatting sqref="G59">
    <cfRule type="expression" dxfId="4049" priority="10918">
      <formula>ISEVEN(ROW())</formula>
    </cfRule>
  </conditionalFormatting>
  <conditionalFormatting sqref="B59 D59:F59">
    <cfRule type="expression" dxfId="4048" priority="10919">
      <formula>ISEVEN(ROW())</formula>
    </cfRule>
  </conditionalFormatting>
  <conditionalFormatting sqref="G59">
    <cfRule type="expression" dxfId="4047" priority="10920">
      <formula>ISEVEN(ROW())</formula>
    </cfRule>
  </conditionalFormatting>
  <conditionalFormatting sqref="C59">
    <cfRule type="expression" dxfId="4046" priority="10921">
      <formula>ISEVEN(ROW())</formula>
    </cfRule>
  </conditionalFormatting>
  <conditionalFormatting sqref="F59">
    <cfRule type="expression" dxfId="4045" priority="10922">
      <formula>ISEVEN(ROW())</formula>
    </cfRule>
  </conditionalFormatting>
  <conditionalFormatting sqref="B59:E59">
    <cfRule type="expression" dxfId="4044" priority="10923">
      <formula>ISEVEN(ROW())</formula>
    </cfRule>
  </conditionalFormatting>
  <conditionalFormatting sqref="G59">
    <cfRule type="expression" dxfId="4043" priority="10924">
      <formula>ISEVEN(ROW())</formula>
    </cfRule>
  </conditionalFormatting>
  <conditionalFormatting sqref="G59">
    <cfRule type="expression" dxfId="4042" priority="10925">
      <formula>ISEVEN(ROW())</formula>
    </cfRule>
  </conditionalFormatting>
  <conditionalFormatting sqref="B59 D59:F59">
    <cfRule type="expression" dxfId="4041" priority="10926">
      <formula>ISEVEN(ROW())</formula>
    </cfRule>
  </conditionalFormatting>
  <conditionalFormatting sqref="G59">
    <cfRule type="expression" dxfId="4040" priority="10927">
      <formula>ISEVEN(ROW())</formula>
    </cfRule>
  </conditionalFormatting>
  <conditionalFormatting sqref="C59">
    <cfRule type="expression" dxfId="4039" priority="10928">
      <formula>ISEVEN(ROW())</formula>
    </cfRule>
  </conditionalFormatting>
  <conditionalFormatting sqref="B59:G59">
    <cfRule type="expression" dxfId="4038" priority="10929">
      <formula>ISEVEN(ROW())</formula>
    </cfRule>
  </conditionalFormatting>
  <conditionalFormatting sqref="F59">
    <cfRule type="expression" dxfId="4037" priority="10930">
      <formula>ISEVEN(ROW())</formula>
    </cfRule>
  </conditionalFormatting>
  <conditionalFormatting sqref="B59:E59">
    <cfRule type="expression" dxfId="4036" priority="10931">
      <formula>ISEVEN(ROW())</formula>
    </cfRule>
  </conditionalFormatting>
  <conditionalFormatting sqref="G59">
    <cfRule type="expression" dxfId="4035" priority="10932">
      <formula>ISEVEN(ROW())</formula>
    </cfRule>
  </conditionalFormatting>
  <conditionalFormatting sqref="G59">
    <cfRule type="expression" dxfId="4034" priority="10933">
      <formula>ISEVEN(ROW())</formula>
    </cfRule>
  </conditionalFormatting>
  <conditionalFormatting sqref="B59 D59:F59">
    <cfRule type="expression" dxfId="4033" priority="10934">
      <formula>ISEVEN(ROW())</formula>
    </cfRule>
  </conditionalFormatting>
  <conditionalFormatting sqref="G59">
    <cfRule type="expression" dxfId="4032" priority="10935">
      <formula>ISEVEN(ROW())</formula>
    </cfRule>
  </conditionalFormatting>
  <conditionalFormatting sqref="C59">
    <cfRule type="expression" dxfId="4031" priority="10936">
      <formula>ISEVEN(ROW())</formula>
    </cfRule>
  </conditionalFormatting>
  <conditionalFormatting sqref="B59:G59">
    <cfRule type="expression" dxfId="4030" priority="10937">
      <formula>ISEVEN(ROW())</formula>
    </cfRule>
  </conditionalFormatting>
  <conditionalFormatting sqref="F59">
    <cfRule type="expression" dxfId="4029" priority="10938">
      <formula>ISEVEN(ROW())</formula>
    </cfRule>
  </conditionalFormatting>
  <conditionalFormatting sqref="B59:E59">
    <cfRule type="expression" dxfId="4028" priority="10939">
      <formula>ISEVEN(ROW())</formula>
    </cfRule>
  </conditionalFormatting>
  <conditionalFormatting sqref="G59">
    <cfRule type="expression" dxfId="4027" priority="10940">
      <formula>ISEVEN(ROW())</formula>
    </cfRule>
  </conditionalFormatting>
  <conditionalFormatting sqref="G59">
    <cfRule type="expression" dxfId="4026" priority="10941">
      <formula>ISEVEN(ROW())</formula>
    </cfRule>
  </conditionalFormatting>
  <conditionalFormatting sqref="B59 D59:F59">
    <cfRule type="expression" dxfId="4025" priority="10942">
      <formula>ISEVEN(ROW())</formula>
    </cfRule>
  </conditionalFormatting>
  <conditionalFormatting sqref="G59">
    <cfRule type="expression" dxfId="4024" priority="10943">
      <formula>ISEVEN(ROW())</formula>
    </cfRule>
  </conditionalFormatting>
  <conditionalFormatting sqref="C59">
    <cfRule type="expression" dxfId="4023" priority="10944">
      <formula>ISEVEN(ROW())</formula>
    </cfRule>
  </conditionalFormatting>
  <conditionalFormatting sqref="B59 D59:F59">
    <cfRule type="expression" dxfId="4022" priority="10945">
      <formula>ISEVEN(ROW())</formula>
    </cfRule>
  </conditionalFormatting>
  <conditionalFormatting sqref="G59">
    <cfRule type="expression" dxfId="4021" priority="10946">
      <formula>ISEVEN(ROW())</formula>
    </cfRule>
  </conditionalFormatting>
  <conditionalFormatting sqref="C59">
    <cfRule type="expression" dxfId="4020" priority="10947">
      <formula>ISEVEN(ROW())</formula>
    </cfRule>
  </conditionalFormatting>
  <conditionalFormatting sqref="F59">
    <cfRule type="expression" dxfId="4019" priority="10948">
      <formula>ISEVEN(ROW())</formula>
    </cfRule>
  </conditionalFormatting>
  <conditionalFormatting sqref="B59:E59">
    <cfRule type="expression" dxfId="4018" priority="10949">
      <formula>ISEVEN(ROW())</formula>
    </cfRule>
  </conditionalFormatting>
  <conditionalFormatting sqref="G59">
    <cfRule type="expression" dxfId="4017" priority="10950">
      <formula>ISEVEN(ROW())</formula>
    </cfRule>
  </conditionalFormatting>
  <conditionalFormatting sqref="G59">
    <cfRule type="expression" dxfId="4016" priority="10951">
      <formula>ISEVEN(ROW())</formula>
    </cfRule>
  </conditionalFormatting>
  <conditionalFormatting sqref="F59">
    <cfRule type="expression" dxfId="4015" priority="10952">
      <formula>ISEVEN(ROW())</formula>
    </cfRule>
  </conditionalFormatting>
  <conditionalFormatting sqref="B59:E59">
    <cfRule type="expression" dxfId="4014" priority="10953">
      <formula>ISEVEN(ROW())</formula>
    </cfRule>
  </conditionalFormatting>
  <conditionalFormatting sqref="G59">
    <cfRule type="expression" dxfId="4013" priority="10954">
      <formula>ISEVEN(ROW())</formula>
    </cfRule>
  </conditionalFormatting>
  <conditionalFormatting sqref="G59 B59:E59">
    <cfRule type="expression" dxfId="4012" priority="10955">
      <formula>ISEVEN(ROW())</formula>
    </cfRule>
  </conditionalFormatting>
  <conditionalFormatting sqref="B59:G59">
    <cfRule type="expression" dxfId="4011" priority="10956">
      <formula>ISEVEN(ROW())</formula>
    </cfRule>
  </conditionalFormatting>
  <conditionalFormatting sqref="B59 D59:F59">
    <cfRule type="expression" dxfId="4010" priority="10957">
      <formula>ISEVEN(ROW())</formula>
    </cfRule>
  </conditionalFormatting>
  <conditionalFormatting sqref="G59">
    <cfRule type="expression" dxfId="4009" priority="10958">
      <formula>ISEVEN(ROW())</formula>
    </cfRule>
  </conditionalFormatting>
  <conditionalFormatting sqref="C59">
    <cfRule type="expression" dxfId="4008" priority="10959">
      <formula>ISEVEN(ROW())</formula>
    </cfRule>
  </conditionalFormatting>
  <conditionalFormatting sqref="F59">
    <cfRule type="expression" dxfId="4007" priority="10960">
      <formula>ISEVEN(ROW())</formula>
    </cfRule>
  </conditionalFormatting>
  <conditionalFormatting sqref="B59:E59">
    <cfRule type="expression" dxfId="4006" priority="10961">
      <formula>ISEVEN(ROW())</formula>
    </cfRule>
  </conditionalFormatting>
  <conditionalFormatting sqref="G59">
    <cfRule type="expression" dxfId="4005" priority="10962">
      <formula>ISEVEN(ROW())</formula>
    </cfRule>
  </conditionalFormatting>
  <conditionalFormatting sqref="G59">
    <cfRule type="expression" dxfId="4004" priority="10963">
      <formula>ISEVEN(ROW())</formula>
    </cfRule>
  </conditionalFormatting>
  <conditionalFormatting sqref="B59 D59:F59">
    <cfRule type="expression" dxfId="4003" priority="10964">
      <formula>ISEVEN(ROW())</formula>
    </cfRule>
  </conditionalFormatting>
  <conditionalFormatting sqref="G59">
    <cfRule type="expression" dxfId="4002" priority="10965">
      <formula>ISEVEN(ROW())</formula>
    </cfRule>
  </conditionalFormatting>
  <conditionalFormatting sqref="C59">
    <cfRule type="expression" dxfId="4001" priority="10966">
      <formula>ISEVEN(ROW())</formula>
    </cfRule>
  </conditionalFormatting>
  <conditionalFormatting sqref="B59:G59">
    <cfRule type="expression" dxfId="4000" priority="10967">
      <formula>ISEVEN(ROW())</formula>
    </cfRule>
  </conditionalFormatting>
  <conditionalFormatting sqref="F59">
    <cfRule type="expression" dxfId="3999" priority="10968">
      <formula>ISEVEN(ROW())</formula>
    </cfRule>
  </conditionalFormatting>
  <conditionalFormatting sqref="B59:E59">
    <cfRule type="expression" dxfId="3998" priority="10969">
      <formula>ISEVEN(ROW())</formula>
    </cfRule>
  </conditionalFormatting>
  <conditionalFormatting sqref="G59">
    <cfRule type="expression" dxfId="3997" priority="10970">
      <formula>ISEVEN(ROW())</formula>
    </cfRule>
  </conditionalFormatting>
  <conditionalFormatting sqref="G59">
    <cfRule type="expression" dxfId="3996" priority="10971">
      <formula>ISEVEN(ROW())</formula>
    </cfRule>
  </conditionalFormatting>
  <conditionalFormatting sqref="B59 D59:F59">
    <cfRule type="expression" dxfId="3995" priority="10972">
      <formula>ISEVEN(ROW())</formula>
    </cfRule>
  </conditionalFormatting>
  <conditionalFormatting sqref="G59">
    <cfRule type="expression" dxfId="3994" priority="10973">
      <formula>ISEVEN(ROW())</formula>
    </cfRule>
  </conditionalFormatting>
  <conditionalFormatting sqref="C59">
    <cfRule type="expression" dxfId="3993" priority="10974">
      <formula>ISEVEN(ROW())</formula>
    </cfRule>
  </conditionalFormatting>
  <conditionalFormatting sqref="B59:G59">
    <cfRule type="expression" dxfId="3992" priority="10975">
      <formula>ISEVEN(ROW())</formula>
    </cfRule>
  </conditionalFormatting>
  <conditionalFormatting sqref="F59">
    <cfRule type="expression" dxfId="3991" priority="10976">
      <formula>ISEVEN(ROW())</formula>
    </cfRule>
  </conditionalFormatting>
  <conditionalFormatting sqref="B59:E59">
    <cfRule type="expression" dxfId="3990" priority="10977">
      <formula>ISEVEN(ROW())</formula>
    </cfRule>
  </conditionalFormatting>
  <conditionalFormatting sqref="G59">
    <cfRule type="expression" dxfId="3989" priority="10978">
      <formula>ISEVEN(ROW())</formula>
    </cfRule>
  </conditionalFormatting>
  <conditionalFormatting sqref="G59">
    <cfRule type="expression" dxfId="3988" priority="10979">
      <formula>ISEVEN(ROW())</formula>
    </cfRule>
  </conditionalFormatting>
  <conditionalFormatting sqref="B59 D59:F59">
    <cfRule type="expression" dxfId="3987" priority="10980">
      <formula>ISEVEN(ROW())</formula>
    </cfRule>
  </conditionalFormatting>
  <conditionalFormatting sqref="G59">
    <cfRule type="expression" dxfId="3986" priority="10981">
      <formula>ISEVEN(ROW())</formula>
    </cfRule>
  </conditionalFormatting>
  <conditionalFormatting sqref="C59">
    <cfRule type="expression" dxfId="3985" priority="10982">
      <formula>ISEVEN(ROW())</formula>
    </cfRule>
  </conditionalFormatting>
  <conditionalFormatting sqref="B59:G59">
    <cfRule type="expression" dxfId="3984" priority="10983">
      <formula>ISEVEN(ROW())</formula>
    </cfRule>
  </conditionalFormatting>
  <conditionalFormatting sqref="B59 D59:F59">
    <cfRule type="expression" dxfId="3983" priority="10984">
      <formula>ISEVEN(ROW())</formula>
    </cfRule>
  </conditionalFormatting>
  <conditionalFormatting sqref="G59">
    <cfRule type="expression" dxfId="3982" priority="10985">
      <formula>ISEVEN(ROW())</formula>
    </cfRule>
  </conditionalFormatting>
  <conditionalFormatting sqref="C59">
    <cfRule type="expression" dxfId="3981" priority="10986">
      <formula>ISEVEN(ROW())</formula>
    </cfRule>
  </conditionalFormatting>
  <conditionalFormatting sqref="B59:G59">
    <cfRule type="expression" dxfId="3980" priority="10987">
      <formula>ISEVEN(ROW())</formula>
    </cfRule>
  </conditionalFormatting>
  <conditionalFormatting sqref="F59">
    <cfRule type="expression" dxfId="3979" priority="10988">
      <formula>ISEVEN(ROW())</formula>
    </cfRule>
  </conditionalFormatting>
  <conditionalFormatting sqref="B59:E59">
    <cfRule type="expression" dxfId="3978" priority="10989">
      <formula>ISEVEN(ROW())</formula>
    </cfRule>
  </conditionalFormatting>
  <conditionalFormatting sqref="G59">
    <cfRule type="expression" dxfId="3977" priority="10990">
      <formula>ISEVEN(ROW())</formula>
    </cfRule>
  </conditionalFormatting>
  <conditionalFormatting sqref="G59">
    <cfRule type="expression" dxfId="3976" priority="10991">
      <formula>ISEVEN(ROW())</formula>
    </cfRule>
  </conditionalFormatting>
  <conditionalFormatting sqref="B59 D59:F59">
    <cfRule type="expression" dxfId="3975" priority="10992">
      <formula>ISEVEN(ROW())</formula>
    </cfRule>
  </conditionalFormatting>
  <conditionalFormatting sqref="G59">
    <cfRule type="expression" dxfId="3974" priority="10993">
      <formula>ISEVEN(ROW())</formula>
    </cfRule>
  </conditionalFormatting>
  <conditionalFormatting sqref="C59">
    <cfRule type="expression" dxfId="3973" priority="10994">
      <formula>ISEVEN(ROW())</formula>
    </cfRule>
  </conditionalFormatting>
  <conditionalFormatting sqref="B59:G59">
    <cfRule type="expression" dxfId="3972" priority="10995">
      <formula>ISEVEN(ROW())</formula>
    </cfRule>
  </conditionalFormatting>
  <conditionalFormatting sqref="F59">
    <cfRule type="expression" dxfId="3971" priority="10996">
      <formula>ISEVEN(ROW())</formula>
    </cfRule>
  </conditionalFormatting>
  <conditionalFormatting sqref="B59:E59">
    <cfRule type="expression" dxfId="3970" priority="10997">
      <formula>ISEVEN(ROW())</formula>
    </cfRule>
  </conditionalFormatting>
  <conditionalFormatting sqref="G59">
    <cfRule type="expression" dxfId="3969" priority="10998">
      <formula>ISEVEN(ROW())</formula>
    </cfRule>
  </conditionalFormatting>
  <conditionalFormatting sqref="G59">
    <cfRule type="expression" dxfId="3968" priority="10999">
      <formula>ISEVEN(ROW())</formula>
    </cfRule>
  </conditionalFormatting>
  <conditionalFormatting sqref="B59 D59:F59">
    <cfRule type="expression" dxfId="3967" priority="11000">
      <formula>ISEVEN(ROW())</formula>
    </cfRule>
  </conditionalFormatting>
  <conditionalFormatting sqref="G59">
    <cfRule type="expression" dxfId="3966" priority="11001">
      <formula>ISEVEN(ROW())</formula>
    </cfRule>
  </conditionalFormatting>
  <conditionalFormatting sqref="C59">
    <cfRule type="expression" dxfId="3965" priority="11002">
      <formula>ISEVEN(ROW())</formula>
    </cfRule>
  </conditionalFormatting>
  <conditionalFormatting sqref="B59:G59">
    <cfRule type="expression" dxfId="3964" priority="11003">
      <formula>ISEVEN(ROW())</formula>
    </cfRule>
  </conditionalFormatting>
  <conditionalFormatting sqref="B59 D59:F59">
    <cfRule type="expression" dxfId="3963" priority="11004">
      <formula>ISEVEN(ROW())</formula>
    </cfRule>
  </conditionalFormatting>
  <conditionalFormatting sqref="G59">
    <cfRule type="expression" dxfId="3962" priority="11005">
      <formula>ISEVEN(ROW())</formula>
    </cfRule>
  </conditionalFormatting>
  <conditionalFormatting sqref="C59">
    <cfRule type="expression" dxfId="3961" priority="11006">
      <formula>ISEVEN(ROW())</formula>
    </cfRule>
  </conditionalFormatting>
  <conditionalFormatting sqref="B59:G59">
    <cfRule type="expression" dxfId="3960" priority="11007">
      <formula>ISEVEN(ROW())</formula>
    </cfRule>
  </conditionalFormatting>
  <conditionalFormatting sqref="F59">
    <cfRule type="expression" dxfId="3959" priority="11008">
      <formula>ISEVEN(ROW())</formula>
    </cfRule>
  </conditionalFormatting>
  <conditionalFormatting sqref="B59:E59">
    <cfRule type="expression" dxfId="3958" priority="11009">
      <formula>ISEVEN(ROW())</formula>
    </cfRule>
  </conditionalFormatting>
  <conditionalFormatting sqref="G59">
    <cfRule type="expression" dxfId="3957" priority="11010">
      <formula>ISEVEN(ROW())</formula>
    </cfRule>
  </conditionalFormatting>
  <conditionalFormatting sqref="G59">
    <cfRule type="expression" dxfId="3956" priority="11011">
      <formula>ISEVEN(ROW())</formula>
    </cfRule>
  </conditionalFormatting>
  <conditionalFormatting sqref="B59 D59:F59">
    <cfRule type="expression" dxfId="3955" priority="11012">
      <formula>ISEVEN(ROW())</formula>
    </cfRule>
  </conditionalFormatting>
  <conditionalFormatting sqref="G59">
    <cfRule type="expression" dxfId="3954" priority="11013">
      <formula>ISEVEN(ROW())</formula>
    </cfRule>
  </conditionalFormatting>
  <conditionalFormatting sqref="C59">
    <cfRule type="expression" dxfId="3953" priority="11014">
      <formula>ISEVEN(ROW())</formula>
    </cfRule>
  </conditionalFormatting>
  <conditionalFormatting sqref="B59:G59">
    <cfRule type="expression" dxfId="3952" priority="11015">
      <formula>ISEVEN(ROW())</formula>
    </cfRule>
  </conditionalFormatting>
  <conditionalFormatting sqref="F59">
    <cfRule type="expression" dxfId="3951" priority="11016">
      <formula>ISEVEN(ROW())</formula>
    </cfRule>
  </conditionalFormatting>
  <conditionalFormatting sqref="B59:E59">
    <cfRule type="expression" dxfId="3950" priority="11017">
      <formula>ISEVEN(ROW())</formula>
    </cfRule>
  </conditionalFormatting>
  <conditionalFormatting sqref="G59">
    <cfRule type="expression" dxfId="3949" priority="11018">
      <formula>ISEVEN(ROW())</formula>
    </cfRule>
  </conditionalFormatting>
  <conditionalFormatting sqref="G59">
    <cfRule type="expression" dxfId="3948" priority="11019">
      <formula>ISEVEN(ROW())</formula>
    </cfRule>
  </conditionalFormatting>
  <conditionalFormatting sqref="B59 D59:F59">
    <cfRule type="expression" dxfId="3947" priority="11020">
      <formula>ISEVEN(ROW())</formula>
    </cfRule>
  </conditionalFormatting>
  <conditionalFormatting sqref="G59">
    <cfRule type="expression" dxfId="3946" priority="11021">
      <formula>ISEVEN(ROW())</formula>
    </cfRule>
  </conditionalFormatting>
  <conditionalFormatting sqref="C59">
    <cfRule type="expression" dxfId="3945" priority="11022">
      <formula>ISEVEN(ROW())</formula>
    </cfRule>
  </conditionalFormatting>
  <conditionalFormatting sqref="B59:G59">
    <cfRule type="expression" dxfId="3944" priority="11023">
      <formula>ISEVEN(ROW())</formula>
    </cfRule>
  </conditionalFormatting>
  <conditionalFormatting sqref="F59">
    <cfRule type="expression" dxfId="3943" priority="11024">
      <formula>ISEVEN(ROW())</formula>
    </cfRule>
  </conditionalFormatting>
  <conditionalFormatting sqref="B59:E59">
    <cfRule type="expression" dxfId="3942" priority="11025">
      <formula>ISEVEN(ROW())</formula>
    </cfRule>
  </conditionalFormatting>
  <conditionalFormatting sqref="G59">
    <cfRule type="expression" dxfId="3941" priority="11026">
      <formula>ISEVEN(ROW())</formula>
    </cfRule>
  </conditionalFormatting>
  <conditionalFormatting sqref="G59 B59:E59">
    <cfRule type="expression" dxfId="3940" priority="11027">
      <formula>ISEVEN(ROW())</formula>
    </cfRule>
  </conditionalFormatting>
  <conditionalFormatting sqref="B59:G59">
    <cfRule type="expression" dxfId="3939" priority="11028">
      <formula>ISEVEN(ROW())</formula>
    </cfRule>
  </conditionalFormatting>
  <conditionalFormatting sqref="B59 D59:F59">
    <cfRule type="expression" dxfId="3938" priority="11029">
      <formula>ISEVEN(ROW())</formula>
    </cfRule>
  </conditionalFormatting>
  <conditionalFormatting sqref="G59">
    <cfRule type="expression" dxfId="3937" priority="11030">
      <formula>ISEVEN(ROW())</formula>
    </cfRule>
  </conditionalFormatting>
  <conditionalFormatting sqref="C59">
    <cfRule type="expression" dxfId="3936" priority="11031">
      <formula>ISEVEN(ROW())</formula>
    </cfRule>
  </conditionalFormatting>
  <conditionalFormatting sqref="B59:G59">
    <cfRule type="expression" dxfId="3935" priority="11032">
      <formula>ISEVEN(ROW())</formula>
    </cfRule>
  </conditionalFormatting>
  <conditionalFormatting sqref="F59">
    <cfRule type="expression" dxfId="3934" priority="11033">
      <formula>ISEVEN(ROW())</formula>
    </cfRule>
  </conditionalFormatting>
  <conditionalFormatting sqref="B59:E59">
    <cfRule type="expression" dxfId="3933" priority="11034">
      <formula>ISEVEN(ROW())</formula>
    </cfRule>
  </conditionalFormatting>
  <conditionalFormatting sqref="G59">
    <cfRule type="expression" dxfId="3932" priority="11035">
      <formula>ISEVEN(ROW())</formula>
    </cfRule>
  </conditionalFormatting>
  <conditionalFormatting sqref="G59">
    <cfRule type="expression" dxfId="3931" priority="11036">
      <formula>ISEVEN(ROW())</formula>
    </cfRule>
  </conditionalFormatting>
  <conditionalFormatting sqref="F59">
    <cfRule type="expression" dxfId="3930" priority="11037">
      <formula>ISEVEN(ROW())</formula>
    </cfRule>
  </conditionalFormatting>
  <conditionalFormatting sqref="B59:E59">
    <cfRule type="expression" dxfId="3929" priority="11038">
      <formula>ISEVEN(ROW())</formula>
    </cfRule>
  </conditionalFormatting>
  <conditionalFormatting sqref="G59">
    <cfRule type="expression" dxfId="3928" priority="11039">
      <formula>ISEVEN(ROW())</formula>
    </cfRule>
  </conditionalFormatting>
  <conditionalFormatting sqref="G59 B59:E59">
    <cfRule type="expression" dxfId="3927" priority="11040">
      <formula>ISEVEN(ROW())</formula>
    </cfRule>
  </conditionalFormatting>
  <conditionalFormatting sqref="B59:G59">
    <cfRule type="expression" dxfId="3926" priority="11041">
      <formula>ISEVEN(ROW())</formula>
    </cfRule>
  </conditionalFormatting>
  <conditionalFormatting sqref="B59 D59:F59">
    <cfRule type="expression" dxfId="3925" priority="11042">
      <formula>ISEVEN(ROW())</formula>
    </cfRule>
  </conditionalFormatting>
  <conditionalFormatting sqref="G59">
    <cfRule type="expression" dxfId="3924" priority="11043">
      <formula>ISEVEN(ROW())</formula>
    </cfRule>
  </conditionalFormatting>
  <conditionalFormatting sqref="C59">
    <cfRule type="expression" dxfId="3923" priority="11044">
      <formula>ISEVEN(ROW())</formula>
    </cfRule>
  </conditionalFormatting>
  <conditionalFormatting sqref="B59:G59">
    <cfRule type="expression" dxfId="3922" priority="11045">
      <formula>ISEVEN(ROW())</formula>
    </cfRule>
  </conditionalFormatting>
  <conditionalFormatting sqref="F59">
    <cfRule type="expression" dxfId="3921" priority="11046">
      <formula>ISEVEN(ROW())</formula>
    </cfRule>
  </conditionalFormatting>
  <conditionalFormatting sqref="B59:E59">
    <cfRule type="expression" dxfId="3920" priority="11047">
      <formula>ISEVEN(ROW())</formula>
    </cfRule>
  </conditionalFormatting>
  <conditionalFormatting sqref="G59">
    <cfRule type="expression" dxfId="3919" priority="11048">
      <formula>ISEVEN(ROW())</formula>
    </cfRule>
  </conditionalFormatting>
  <conditionalFormatting sqref="G59">
    <cfRule type="expression" dxfId="3918" priority="11049">
      <formula>ISEVEN(ROW())</formula>
    </cfRule>
  </conditionalFormatting>
  <conditionalFormatting sqref="B59 D59:F59">
    <cfRule type="expression" dxfId="3917" priority="11050">
      <formula>ISEVEN(ROW())</formula>
    </cfRule>
  </conditionalFormatting>
  <conditionalFormatting sqref="G59">
    <cfRule type="expression" dxfId="3916" priority="11051">
      <formula>ISEVEN(ROW())</formula>
    </cfRule>
  </conditionalFormatting>
  <conditionalFormatting sqref="C59">
    <cfRule type="expression" dxfId="3915" priority="11052">
      <formula>ISEVEN(ROW())</formula>
    </cfRule>
  </conditionalFormatting>
  <conditionalFormatting sqref="B59:G59">
    <cfRule type="expression" dxfId="3914" priority="11053">
      <formula>ISEVEN(ROW())</formula>
    </cfRule>
  </conditionalFormatting>
  <conditionalFormatting sqref="F59">
    <cfRule type="expression" dxfId="3913" priority="11054">
      <formula>ISEVEN(ROW())</formula>
    </cfRule>
  </conditionalFormatting>
  <conditionalFormatting sqref="B59:E59">
    <cfRule type="expression" dxfId="3912" priority="11055">
      <formula>ISEVEN(ROW())</formula>
    </cfRule>
  </conditionalFormatting>
  <conditionalFormatting sqref="G59">
    <cfRule type="expression" dxfId="3911" priority="11056">
      <formula>ISEVEN(ROW())</formula>
    </cfRule>
  </conditionalFormatting>
  <conditionalFormatting sqref="G59">
    <cfRule type="expression" dxfId="3910" priority="11057">
      <formula>ISEVEN(ROW())</formula>
    </cfRule>
  </conditionalFormatting>
  <conditionalFormatting sqref="B59 D59:F59">
    <cfRule type="expression" dxfId="3909" priority="11058">
      <formula>ISEVEN(ROW())</formula>
    </cfRule>
  </conditionalFormatting>
  <conditionalFormatting sqref="G59">
    <cfRule type="expression" dxfId="3908" priority="11059">
      <formula>ISEVEN(ROW())</formula>
    </cfRule>
  </conditionalFormatting>
  <conditionalFormatting sqref="C59">
    <cfRule type="expression" dxfId="3907" priority="11060">
      <formula>ISEVEN(ROW())</formula>
    </cfRule>
  </conditionalFormatting>
  <conditionalFormatting sqref="B59:G59">
    <cfRule type="expression" dxfId="3906" priority="11061">
      <formula>ISEVEN(ROW())</formula>
    </cfRule>
  </conditionalFormatting>
  <conditionalFormatting sqref="B59:F59">
    <cfRule type="expression" dxfId="3905" priority="11062">
      <formula>ISEVEN(ROW())</formula>
    </cfRule>
  </conditionalFormatting>
  <conditionalFormatting sqref="G60">
    <cfRule type="expression" dxfId="3904" priority="11063">
      <formula>ISEVEN(ROW())</formula>
    </cfRule>
  </conditionalFormatting>
  <conditionalFormatting sqref="G60">
    <cfRule type="expression" dxfId="3903" priority="11064">
      <formula>ISEVEN(ROW())</formula>
    </cfRule>
  </conditionalFormatting>
  <conditionalFormatting sqref="G60">
    <cfRule type="expression" dxfId="3902" priority="11065">
      <formula>ISEVEN(ROW())</formula>
    </cfRule>
  </conditionalFormatting>
  <conditionalFormatting sqref="G60">
    <cfRule type="expression" dxfId="3901" priority="11066">
      <formula>ISEVEN(ROW())</formula>
    </cfRule>
  </conditionalFormatting>
  <conditionalFormatting sqref="G60">
    <cfRule type="expression" dxfId="3900" priority="11067">
      <formula>ISEVEN(ROW())</formula>
    </cfRule>
  </conditionalFormatting>
  <conditionalFormatting sqref="G60">
    <cfRule type="expression" dxfId="3899" priority="11068">
      <formula>ISEVEN(ROW())</formula>
    </cfRule>
  </conditionalFormatting>
  <conditionalFormatting sqref="G60">
    <cfRule type="expression" dxfId="3898" priority="11069">
      <formula>ISEVEN(ROW())</formula>
    </cfRule>
  </conditionalFormatting>
  <conditionalFormatting sqref="G60">
    <cfRule type="expression" dxfId="3897" priority="11070">
      <formula>ISEVEN(ROW())</formula>
    </cfRule>
  </conditionalFormatting>
  <conditionalFormatting sqref="G60">
    <cfRule type="expression" dxfId="3896" priority="11071">
      <formula>ISEVEN(ROW())</formula>
    </cfRule>
  </conditionalFormatting>
  <conditionalFormatting sqref="G60">
    <cfRule type="expression" dxfId="3895" priority="11072">
      <formula>ISEVEN(ROW())</formula>
    </cfRule>
  </conditionalFormatting>
  <conditionalFormatting sqref="G60">
    <cfRule type="expression" dxfId="3894" priority="11073">
      <formula>ISEVEN(ROW())</formula>
    </cfRule>
  </conditionalFormatting>
  <conditionalFormatting sqref="G60">
    <cfRule type="expression" dxfId="3893" priority="11074">
      <formula>ISEVEN(ROW())</formula>
    </cfRule>
  </conditionalFormatting>
  <conditionalFormatting sqref="G60">
    <cfRule type="expression" dxfId="3892" priority="11075">
      <formula>ISEVEN(ROW())</formula>
    </cfRule>
  </conditionalFormatting>
  <conditionalFormatting sqref="G60">
    <cfRule type="expression" dxfId="3891" priority="11076">
      <formula>ISEVEN(ROW())</formula>
    </cfRule>
  </conditionalFormatting>
  <conditionalFormatting sqref="G60">
    <cfRule type="expression" dxfId="3890" priority="11077">
      <formula>ISEVEN(ROW())</formula>
    </cfRule>
  </conditionalFormatting>
  <conditionalFormatting sqref="G60">
    <cfRule type="expression" dxfId="3889" priority="11078">
      <formula>ISEVEN(ROW())</formula>
    </cfRule>
  </conditionalFormatting>
  <conditionalFormatting sqref="G60">
    <cfRule type="expression" dxfId="3888" priority="11079">
      <formula>ISEVEN(ROW())</formula>
    </cfRule>
  </conditionalFormatting>
  <conditionalFormatting sqref="G60">
    <cfRule type="expression" dxfId="3887" priority="11080">
      <formula>ISEVEN(ROW())</formula>
    </cfRule>
  </conditionalFormatting>
  <conditionalFormatting sqref="G60">
    <cfRule type="expression" dxfId="3886" priority="11081">
      <formula>ISEVEN(ROW())</formula>
    </cfRule>
  </conditionalFormatting>
  <conditionalFormatting sqref="G60">
    <cfRule type="expression" dxfId="3885" priority="11082">
      <formula>ISEVEN(ROW())</formula>
    </cfRule>
  </conditionalFormatting>
  <conditionalFormatting sqref="G60">
    <cfRule type="expression" dxfId="3884" priority="11083">
      <formula>ISEVEN(ROW())</formula>
    </cfRule>
  </conditionalFormatting>
  <conditionalFormatting sqref="G60">
    <cfRule type="expression" dxfId="3883" priority="11084">
      <formula>ISEVEN(ROW())</formula>
    </cfRule>
  </conditionalFormatting>
  <conditionalFormatting sqref="G60">
    <cfRule type="expression" dxfId="3882" priority="11085">
      <formula>ISEVEN(ROW())</formula>
    </cfRule>
  </conditionalFormatting>
  <conditionalFormatting sqref="G60">
    <cfRule type="expression" dxfId="3881" priority="11086">
      <formula>ISEVEN(ROW())</formula>
    </cfRule>
  </conditionalFormatting>
  <conditionalFormatting sqref="G60">
    <cfRule type="expression" dxfId="3880" priority="11087">
      <formula>ISEVEN(ROW())</formula>
    </cfRule>
  </conditionalFormatting>
  <conditionalFormatting sqref="G60">
    <cfRule type="expression" dxfId="3879" priority="11088">
      <formula>ISEVEN(ROW())</formula>
    </cfRule>
  </conditionalFormatting>
  <conditionalFormatting sqref="G60">
    <cfRule type="expression" dxfId="3878" priority="11089">
      <formula>ISEVEN(ROW())</formula>
    </cfRule>
  </conditionalFormatting>
  <conditionalFormatting sqref="G60">
    <cfRule type="expression" dxfId="3877" priority="11090">
      <formula>ISEVEN(ROW())</formula>
    </cfRule>
  </conditionalFormatting>
  <conditionalFormatting sqref="G60">
    <cfRule type="expression" dxfId="3876" priority="11091">
      <formula>ISEVEN(ROW())</formula>
    </cfRule>
  </conditionalFormatting>
  <conditionalFormatting sqref="G60">
    <cfRule type="expression" dxfId="3875" priority="11092">
      <formula>ISEVEN(ROW())</formula>
    </cfRule>
  </conditionalFormatting>
  <conditionalFormatting sqref="G60">
    <cfRule type="expression" dxfId="3874" priority="11093">
      <formula>ISEVEN(ROW())</formula>
    </cfRule>
  </conditionalFormatting>
  <conditionalFormatting sqref="G60">
    <cfRule type="expression" dxfId="3873" priority="11094">
      <formula>ISEVEN(ROW())</formula>
    </cfRule>
  </conditionalFormatting>
  <conditionalFormatting sqref="G60">
    <cfRule type="expression" dxfId="3872" priority="11095">
      <formula>ISEVEN(ROW())</formula>
    </cfRule>
  </conditionalFormatting>
  <conditionalFormatting sqref="G60">
    <cfRule type="expression" dxfId="3871" priority="11096">
      <formula>ISEVEN(ROW())</formula>
    </cfRule>
  </conditionalFormatting>
  <conditionalFormatting sqref="G60">
    <cfRule type="expression" dxfId="3870" priority="11097">
      <formula>ISEVEN(ROW())</formula>
    </cfRule>
  </conditionalFormatting>
  <conditionalFormatting sqref="G60">
    <cfRule type="expression" dxfId="3869" priority="11098">
      <formula>ISEVEN(ROW())</formula>
    </cfRule>
  </conditionalFormatting>
  <conditionalFormatting sqref="G60">
    <cfRule type="expression" dxfId="3868" priority="11099">
      <formula>ISEVEN(ROW())</formula>
    </cfRule>
  </conditionalFormatting>
  <conditionalFormatting sqref="G60">
    <cfRule type="expression" dxfId="3867" priority="11100">
      <formula>ISEVEN(ROW())</formula>
    </cfRule>
  </conditionalFormatting>
  <conditionalFormatting sqref="G60">
    <cfRule type="expression" dxfId="3866" priority="11101">
      <formula>ISEVEN(ROW())</formula>
    </cfRule>
  </conditionalFormatting>
  <conditionalFormatting sqref="G60">
    <cfRule type="expression" dxfId="3865" priority="11102">
      <formula>ISEVEN(ROW())</formula>
    </cfRule>
  </conditionalFormatting>
  <conditionalFormatting sqref="G60">
    <cfRule type="expression" dxfId="3864" priority="11103">
      <formula>ISEVEN(ROW())</formula>
    </cfRule>
  </conditionalFormatting>
  <conditionalFormatting sqref="G60">
    <cfRule type="expression" dxfId="3863" priority="11104">
      <formula>ISEVEN(ROW())</formula>
    </cfRule>
  </conditionalFormatting>
  <conditionalFormatting sqref="G60">
    <cfRule type="expression" dxfId="3862" priority="11105">
      <formula>ISEVEN(ROW())</formula>
    </cfRule>
  </conditionalFormatting>
  <conditionalFormatting sqref="G60">
    <cfRule type="expression" dxfId="3861" priority="11106">
      <formula>ISEVEN(ROW())</formula>
    </cfRule>
  </conditionalFormatting>
  <conditionalFormatting sqref="G60">
    <cfRule type="expression" dxfId="3860" priority="11107">
      <formula>ISEVEN(ROW())</formula>
    </cfRule>
  </conditionalFormatting>
  <conditionalFormatting sqref="G60">
    <cfRule type="expression" dxfId="3859" priority="11108">
      <formula>ISEVEN(ROW())</formula>
    </cfRule>
  </conditionalFormatting>
  <conditionalFormatting sqref="G60">
    <cfRule type="expression" dxfId="3858" priority="11109">
      <formula>ISEVEN(ROW())</formula>
    </cfRule>
  </conditionalFormatting>
  <conditionalFormatting sqref="G60">
    <cfRule type="expression" dxfId="3857" priority="11110">
      <formula>ISEVEN(ROW())</formula>
    </cfRule>
  </conditionalFormatting>
  <conditionalFormatting sqref="G60">
    <cfRule type="expression" dxfId="3856" priority="11111">
      <formula>ISEVEN(ROW())</formula>
    </cfRule>
  </conditionalFormatting>
  <conditionalFormatting sqref="G60">
    <cfRule type="expression" dxfId="3855" priority="11112">
      <formula>ISEVEN(ROW())</formula>
    </cfRule>
  </conditionalFormatting>
  <conditionalFormatting sqref="G60">
    <cfRule type="expression" dxfId="3854" priority="11113">
      <formula>ISEVEN(ROW())</formula>
    </cfRule>
  </conditionalFormatting>
  <conditionalFormatting sqref="G60">
    <cfRule type="expression" dxfId="3853" priority="11114">
      <formula>ISEVEN(ROW())</formula>
    </cfRule>
  </conditionalFormatting>
  <conditionalFormatting sqref="G60">
    <cfRule type="expression" dxfId="3852" priority="11115">
      <formula>ISEVEN(ROW())</formula>
    </cfRule>
  </conditionalFormatting>
  <conditionalFormatting sqref="G60">
    <cfRule type="expression" dxfId="3851" priority="11116">
      <formula>ISEVEN(ROW())</formula>
    </cfRule>
  </conditionalFormatting>
  <conditionalFormatting sqref="G60">
    <cfRule type="expression" dxfId="3850" priority="11117">
      <formula>ISEVEN(ROW())</formula>
    </cfRule>
  </conditionalFormatting>
  <conditionalFormatting sqref="G60">
    <cfRule type="expression" dxfId="3849" priority="11118">
      <formula>ISEVEN(ROW())</formula>
    </cfRule>
  </conditionalFormatting>
  <conditionalFormatting sqref="G60">
    <cfRule type="expression" dxfId="3848" priority="11119">
      <formula>ISEVEN(ROW())</formula>
    </cfRule>
  </conditionalFormatting>
  <conditionalFormatting sqref="G60">
    <cfRule type="expression" dxfId="3847" priority="11120">
      <formula>ISEVEN(ROW())</formula>
    </cfRule>
  </conditionalFormatting>
  <conditionalFormatting sqref="G60">
    <cfRule type="expression" dxfId="3846" priority="11121">
      <formula>ISEVEN(ROW())</formula>
    </cfRule>
  </conditionalFormatting>
  <conditionalFormatting sqref="G60">
    <cfRule type="expression" dxfId="3845" priority="11122">
      <formula>ISEVEN(ROW())</formula>
    </cfRule>
  </conditionalFormatting>
  <conditionalFormatting sqref="G60">
    <cfRule type="expression" dxfId="3844" priority="11123">
      <formula>ISEVEN(ROW())</formula>
    </cfRule>
  </conditionalFormatting>
  <conditionalFormatting sqref="G60">
    <cfRule type="expression" dxfId="3843" priority="11124">
      <formula>ISEVEN(ROW())</formula>
    </cfRule>
  </conditionalFormatting>
  <conditionalFormatting sqref="G60">
    <cfRule type="expression" dxfId="3842" priority="11125">
      <formula>ISEVEN(ROW())</formula>
    </cfRule>
  </conditionalFormatting>
  <conditionalFormatting sqref="G60">
    <cfRule type="expression" dxfId="3841" priority="11126">
      <formula>ISEVEN(ROW())</formula>
    </cfRule>
  </conditionalFormatting>
  <conditionalFormatting sqref="G60">
    <cfRule type="expression" dxfId="3840" priority="11127">
      <formula>ISEVEN(ROW())</formula>
    </cfRule>
  </conditionalFormatting>
  <conditionalFormatting sqref="G60">
    <cfRule type="expression" dxfId="3839" priority="11128">
      <formula>ISEVEN(ROW())</formula>
    </cfRule>
  </conditionalFormatting>
  <conditionalFormatting sqref="G60">
    <cfRule type="expression" dxfId="3838" priority="11129">
      <formula>ISEVEN(ROW())</formula>
    </cfRule>
  </conditionalFormatting>
  <conditionalFormatting sqref="G60">
    <cfRule type="expression" dxfId="3837" priority="11130">
      <formula>ISEVEN(ROW())</formula>
    </cfRule>
  </conditionalFormatting>
  <conditionalFormatting sqref="G60">
    <cfRule type="expression" dxfId="3836" priority="11131">
      <formula>ISEVEN(ROW())</formula>
    </cfRule>
  </conditionalFormatting>
  <conditionalFormatting sqref="G60">
    <cfRule type="expression" dxfId="3835" priority="11132">
      <formula>ISEVEN(ROW())</formula>
    </cfRule>
  </conditionalFormatting>
  <conditionalFormatting sqref="G60">
    <cfRule type="expression" dxfId="3834" priority="11133">
      <formula>ISEVEN(ROW())</formula>
    </cfRule>
  </conditionalFormatting>
  <conditionalFormatting sqref="G60">
    <cfRule type="expression" dxfId="3833" priority="11134">
      <formula>ISEVEN(ROW())</formula>
    </cfRule>
  </conditionalFormatting>
  <conditionalFormatting sqref="G60">
    <cfRule type="expression" dxfId="3832" priority="11135">
      <formula>ISEVEN(ROW())</formula>
    </cfRule>
  </conditionalFormatting>
  <conditionalFormatting sqref="G60">
    <cfRule type="expression" dxfId="3831" priority="11136">
      <formula>ISEVEN(ROW())</formula>
    </cfRule>
  </conditionalFormatting>
  <conditionalFormatting sqref="G60">
    <cfRule type="expression" dxfId="3830" priority="11137">
      <formula>ISEVEN(ROW())</formula>
    </cfRule>
  </conditionalFormatting>
  <conditionalFormatting sqref="G60">
    <cfRule type="expression" dxfId="3829" priority="11138">
      <formula>ISEVEN(ROW())</formula>
    </cfRule>
  </conditionalFormatting>
  <conditionalFormatting sqref="G60">
    <cfRule type="expression" dxfId="3828" priority="11139">
      <formula>ISEVEN(ROW())</formula>
    </cfRule>
  </conditionalFormatting>
  <conditionalFormatting sqref="G60">
    <cfRule type="expression" dxfId="3827" priority="11140">
      <formula>ISEVEN(ROW())</formula>
    </cfRule>
  </conditionalFormatting>
  <conditionalFormatting sqref="G60">
    <cfRule type="expression" dxfId="3826" priority="11141">
      <formula>ISEVEN(ROW())</formula>
    </cfRule>
  </conditionalFormatting>
  <conditionalFormatting sqref="G60">
    <cfRule type="expression" dxfId="3825" priority="11142">
      <formula>ISEVEN(ROW())</formula>
    </cfRule>
  </conditionalFormatting>
  <conditionalFormatting sqref="G60">
    <cfRule type="expression" dxfId="3824" priority="11143">
      <formula>ISEVEN(ROW())</formula>
    </cfRule>
  </conditionalFormatting>
  <conditionalFormatting sqref="B61:G61">
    <cfRule type="expression" dxfId="3823" priority="11144">
      <formula>ISEVEN(ROW())</formula>
    </cfRule>
  </conditionalFormatting>
  <conditionalFormatting sqref="G63">
    <cfRule type="expression" dxfId="3822" priority="11145">
      <formula>ISEVEN(ROW())</formula>
    </cfRule>
  </conditionalFormatting>
  <conditionalFormatting sqref="G63">
    <cfRule type="expression" dxfId="3821" priority="11146">
      <formula>ISEVEN(ROW())</formula>
    </cfRule>
  </conditionalFormatting>
  <conditionalFormatting sqref="G62">
    <cfRule type="expression" dxfId="3820" priority="11147">
      <formula>ISEVEN(ROW())</formula>
    </cfRule>
  </conditionalFormatting>
  <conditionalFormatting sqref="G62">
    <cfRule type="expression" dxfId="3819" priority="11148">
      <formula>ISEVEN(ROW())</formula>
    </cfRule>
  </conditionalFormatting>
  <conditionalFormatting sqref="G62">
    <cfRule type="expression" dxfId="3818" priority="11149">
      <formula>ISEVEN(ROW())</formula>
    </cfRule>
  </conditionalFormatting>
  <conditionalFormatting sqref="G63">
    <cfRule type="expression" dxfId="3817" priority="11150">
      <formula>ISEVEN(ROW())</formula>
    </cfRule>
  </conditionalFormatting>
  <conditionalFormatting sqref="G62">
    <cfRule type="expression" dxfId="3816" priority="11151">
      <formula>ISEVEN(ROW())</formula>
    </cfRule>
  </conditionalFormatting>
  <conditionalFormatting sqref="G63">
    <cfRule type="expression" dxfId="3815" priority="11152">
      <formula>ISEVEN(ROW())</formula>
    </cfRule>
  </conditionalFormatting>
  <conditionalFormatting sqref="G63">
    <cfRule type="expression" dxfId="3814" priority="11153">
      <formula>ISEVEN(ROW())</formula>
    </cfRule>
  </conditionalFormatting>
  <conditionalFormatting sqref="G63">
    <cfRule type="expression" dxfId="3813" priority="11154">
      <formula>ISEVEN(ROW())</formula>
    </cfRule>
  </conditionalFormatting>
  <conditionalFormatting sqref="G62">
    <cfRule type="expression" dxfId="3812" priority="11155">
      <formula>ISEVEN(ROW())</formula>
    </cfRule>
  </conditionalFormatting>
  <conditionalFormatting sqref="G62">
    <cfRule type="expression" dxfId="3811" priority="11156">
      <formula>ISEVEN(ROW())</formula>
    </cfRule>
  </conditionalFormatting>
  <conditionalFormatting sqref="G62">
    <cfRule type="expression" dxfId="3810" priority="11157">
      <formula>ISEVEN(ROW())</formula>
    </cfRule>
  </conditionalFormatting>
  <conditionalFormatting sqref="G63">
    <cfRule type="expression" dxfId="3809" priority="11158">
      <formula>ISEVEN(ROW())</formula>
    </cfRule>
  </conditionalFormatting>
  <conditionalFormatting sqref="G62">
    <cfRule type="expression" dxfId="3808" priority="11159">
      <formula>ISEVEN(ROW())</formula>
    </cfRule>
  </conditionalFormatting>
  <conditionalFormatting sqref="G63">
    <cfRule type="expression" dxfId="3807" priority="11160">
      <formula>ISEVEN(ROW())</formula>
    </cfRule>
  </conditionalFormatting>
  <conditionalFormatting sqref="G63">
    <cfRule type="expression" dxfId="3806" priority="11161">
      <formula>ISEVEN(ROW())</formula>
    </cfRule>
  </conditionalFormatting>
  <conditionalFormatting sqref="G63">
    <cfRule type="expression" dxfId="3805" priority="11162">
      <formula>ISEVEN(ROW())</formula>
    </cfRule>
  </conditionalFormatting>
  <conditionalFormatting sqref="G62">
    <cfRule type="expression" dxfId="3804" priority="11163">
      <formula>ISEVEN(ROW())</formula>
    </cfRule>
  </conditionalFormatting>
  <conditionalFormatting sqref="G62">
    <cfRule type="expression" dxfId="3803" priority="11164">
      <formula>ISEVEN(ROW())</formula>
    </cfRule>
  </conditionalFormatting>
  <conditionalFormatting sqref="G62">
    <cfRule type="expression" dxfId="3802" priority="11165">
      <formula>ISEVEN(ROW())</formula>
    </cfRule>
  </conditionalFormatting>
  <conditionalFormatting sqref="G63">
    <cfRule type="expression" dxfId="3801" priority="11166">
      <formula>ISEVEN(ROW())</formula>
    </cfRule>
  </conditionalFormatting>
  <conditionalFormatting sqref="G63">
    <cfRule type="expression" dxfId="3800" priority="11167">
      <formula>ISEVEN(ROW())</formula>
    </cfRule>
  </conditionalFormatting>
  <conditionalFormatting sqref="G63">
    <cfRule type="expression" dxfId="3799" priority="11168">
      <formula>ISEVEN(ROW())</formula>
    </cfRule>
  </conditionalFormatting>
  <conditionalFormatting sqref="G62">
    <cfRule type="expression" dxfId="3798" priority="11169">
      <formula>ISEVEN(ROW())</formula>
    </cfRule>
  </conditionalFormatting>
  <conditionalFormatting sqref="G62">
    <cfRule type="expression" dxfId="3797" priority="11170">
      <formula>ISEVEN(ROW())</formula>
    </cfRule>
  </conditionalFormatting>
  <conditionalFormatting sqref="G62">
    <cfRule type="expression" dxfId="3796" priority="11171">
      <formula>ISEVEN(ROW())</formula>
    </cfRule>
  </conditionalFormatting>
  <conditionalFormatting sqref="G63">
    <cfRule type="expression" dxfId="3795" priority="11172">
      <formula>ISEVEN(ROW())</formula>
    </cfRule>
  </conditionalFormatting>
  <conditionalFormatting sqref="G62">
    <cfRule type="expression" dxfId="3794" priority="11173">
      <formula>ISEVEN(ROW())</formula>
    </cfRule>
  </conditionalFormatting>
  <conditionalFormatting sqref="G63">
    <cfRule type="expression" dxfId="3793" priority="11174">
      <formula>ISEVEN(ROW())</formula>
    </cfRule>
  </conditionalFormatting>
  <conditionalFormatting sqref="G63">
    <cfRule type="expression" dxfId="3792" priority="11175">
      <formula>ISEVEN(ROW())</formula>
    </cfRule>
  </conditionalFormatting>
  <conditionalFormatting sqref="G63">
    <cfRule type="expression" dxfId="3791" priority="11176">
      <formula>ISEVEN(ROW())</formula>
    </cfRule>
  </conditionalFormatting>
  <conditionalFormatting sqref="G62">
    <cfRule type="expression" dxfId="3790" priority="11177">
      <formula>ISEVEN(ROW())</formula>
    </cfRule>
  </conditionalFormatting>
  <conditionalFormatting sqref="G62">
    <cfRule type="expression" dxfId="3789" priority="11178">
      <formula>ISEVEN(ROW())</formula>
    </cfRule>
  </conditionalFormatting>
  <conditionalFormatting sqref="G62">
    <cfRule type="expression" dxfId="3788" priority="11179">
      <formula>ISEVEN(ROW())</formula>
    </cfRule>
  </conditionalFormatting>
  <conditionalFormatting sqref="G63">
    <cfRule type="expression" dxfId="3787" priority="11180">
      <formula>ISEVEN(ROW())</formula>
    </cfRule>
  </conditionalFormatting>
  <conditionalFormatting sqref="G63">
    <cfRule type="expression" dxfId="3786" priority="11181">
      <formula>ISEVEN(ROW())</formula>
    </cfRule>
  </conditionalFormatting>
  <conditionalFormatting sqref="G62">
    <cfRule type="expression" dxfId="3785" priority="11182">
      <formula>ISEVEN(ROW())</formula>
    </cfRule>
  </conditionalFormatting>
  <conditionalFormatting sqref="G63">
    <cfRule type="expression" dxfId="3784" priority="11183">
      <formula>ISEVEN(ROW())</formula>
    </cfRule>
  </conditionalFormatting>
  <conditionalFormatting sqref="G63">
    <cfRule type="expression" dxfId="3783" priority="11184">
      <formula>ISEVEN(ROW())</formula>
    </cfRule>
  </conditionalFormatting>
  <conditionalFormatting sqref="G62">
    <cfRule type="expression" dxfId="3782" priority="11185">
      <formula>ISEVEN(ROW())</formula>
    </cfRule>
  </conditionalFormatting>
  <conditionalFormatting sqref="G62">
    <cfRule type="expression" dxfId="3781" priority="11186">
      <formula>ISEVEN(ROW())</formula>
    </cfRule>
  </conditionalFormatting>
  <conditionalFormatting sqref="G62">
    <cfRule type="expression" dxfId="3780" priority="11187">
      <formula>ISEVEN(ROW())</formula>
    </cfRule>
  </conditionalFormatting>
  <conditionalFormatting sqref="G63">
    <cfRule type="expression" dxfId="3779" priority="11188">
      <formula>ISEVEN(ROW())</formula>
    </cfRule>
  </conditionalFormatting>
  <conditionalFormatting sqref="G63">
    <cfRule type="expression" dxfId="3778" priority="11189">
      <formula>ISEVEN(ROW())</formula>
    </cfRule>
  </conditionalFormatting>
  <conditionalFormatting sqref="G63">
    <cfRule type="expression" dxfId="3777" priority="11190">
      <formula>ISEVEN(ROW())</formula>
    </cfRule>
  </conditionalFormatting>
  <conditionalFormatting sqref="G62">
    <cfRule type="expression" dxfId="3776" priority="11191">
      <formula>ISEVEN(ROW())</formula>
    </cfRule>
  </conditionalFormatting>
  <conditionalFormatting sqref="G62">
    <cfRule type="expression" dxfId="3775" priority="11192">
      <formula>ISEVEN(ROW())</formula>
    </cfRule>
  </conditionalFormatting>
  <conditionalFormatting sqref="G62">
    <cfRule type="expression" dxfId="3774" priority="11193">
      <formula>ISEVEN(ROW())</formula>
    </cfRule>
  </conditionalFormatting>
  <conditionalFormatting sqref="G63">
    <cfRule type="expression" dxfId="3773" priority="11194">
      <formula>ISEVEN(ROW())</formula>
    </cfRule>
  </conditionalFormatting>
  <conditionalFormatting sqref="G62">
    <cfRule type="expression" dxfId="3772" priority="11195">
      <formula>ISEVEN(ROW())</formula>
    </cfRule>
  </conditionalFormatting>
  <conditionalFormatting sqref="G62">
    <cfRule type="expression" dxfId="3771" priority="11196">
      <formula>ISEVEN(ROW())</formula>
    </cfRule>
  </conditionalFormatting>
  <conditionalFormatting sqref="G63">
    <cfRule type="expression" dxfId="3770" priority="11197">
      <formula>ISEVEN(ROW())</formula>
    </cfRule>
  </conditionalFormatting>
  <conditionalFormatting sqref="G63">
    <cfRule type="expression" dxfId="3769" priority="11198">
      <formula>ISEVEN(ROW())</formula>
    </cfRule>
  </conditionalFormatting>
  <conditionalFormatting sqref="G63">
    <cfRule type="expression" dxfId="3768" priority="11199">
      <formula>ISEVEN(ROW())</formula>
    </cfRule>
  </conditionalFormatting>
  <conditionalFormatting sqref="G62">
    <cfRule type="expression" dxfId="3767" priority="11200">
      <formula>ISEVEN(ROW())</formula>
    </cfRule>
  </conditionalFormatting>
  <conditionalFormatting sqref="G62">
    <cfRule type="expression" dxfId="3766" priority="11201">
      <formula>ISEVEN(ROW())</formula>
    </cfRule>
  </conditionalFormatting>
  <conditionalFormatting sqref="G62">
    <cfRule type="expression" dxfId="3765" priority="11202">
      <formula>ISEVEN(ROW())</formula>
    </cfRule>
  </conditionalFormatting>
  <conditionalFormatting sqref="G63">
    <cfRule type="expression" dxfId="3764" priority="11203">
      <formula>ISEVEN(ROW())</formula>
    </cfRule>
  </conditionalFormatting>
  <conditionalFormatting sqref="G62">
    <cfRule type="expression" dxfId="3763" priority="11204">
      <formula>ISEVEN(ROW())</formula>
    </cfRule>
  </conditionalFormatting>
  <conditionalFormatting sqref="G63">
    <cfRule type="expression" dxfId="3762" priority="11205">
      <formula>ISEVEN(ROW())</formula>
    </cfRule>
  </conditionalFormatting>
  <conditionalFormatting sqref="G63">
    <cfRule type="expression" dxfId="3761" priority="11206">
      <formula>ISEVEN(ROW())</formula>
    </cfRule>
  </conditionalFormatting>
  <conditionalFormatting sqref="G63">
    <cfRule type="expression" dxfId="3760" priority="11207">
      <formula>ISEVEN(ROW())</formula>
    </cfRule>
  </conditionalFormatting>
  <conditionalFormatting sqref="G62">
    <cfRule type="expression" dxfId="3759" priority="11208">
      <formula>ISEVEN(ROW())</formula>
    </cfRule>
  </conditionalFormatting>
  <conditionalFormatting sqref="G62">
    <cfRule type="expression" dxfId="3758" priority="11209">
      <formula>ISEVEN(ROW())</formula>
    </cfRule>
  </conditionalFormatting>
  <conditionalFormatting sqref="G62">
    <cfRule type="expression" dxfId="3757" priority="11210">
      <formula>ISEVEN(ROW())</formula>
    </cfRule>
  </conditionalFormatting>
  <conditionalFormatting sqref="G63">
    <cfRule type="expression" dxfId="3756" priority="11211">
      <formula>ISEVEN(ROW())</formula>
    </cfRule>
  </conditionalFormatting>
  <conditionalFormatting sqref="G63">
    <cfRule type="expression" dxfId="3755" priority="11212">
      <formula>ISEVEN(ROW())</formula>
    </cfRule>
  </conditionalFormatting>
  <conditionalFormatting sqref="G63">
    <cfRule type="expression" dxfId="3754" priority="11213">
      <formula>ISEVEN(ROW())</formula>
    </cfRule>
  </conditionalFormatting>
  <conditionalFormatting sqref="G62">
    <cfRule type="expression" dxfId="3753" priority="11214">
      <formula>ISEVEN(ROW())</formula>
    </cfRule>
  </conditionalFormatting>
  <conditionalFormatting sqref="G62">
    <cfRule type="expression" dxfId="3752" priority="11215">
      <formula>ISEVEN(ROW())</formula>
    </cfRule>
  </conditionalFormatting>
  <conditionalFormatting sqref="G62">
    <cfRule type="expression" dxfId="3751" priority="11216">
      <formula>ISEVEN(ROW())</formula>
    </cfRule>
  </conditionalFormatting>
  <conditionalFormatting sqref="G63">
    <cfRule type="expression" dxfId="3750" priority="11217">
      <formula>ISEVEN(ROW())</formula>
    </cfRule>
  </conditionalFormatting>
  <conditionalFormatting sqref="G62">
    <cfRule type="expression" dxfId="3749" priority="11218">
      <formula>ISEVEN(ROW())</formula>
    </cfRule>
  </conditionalFormatting>
  <conditionalFormatting sqref="G63">
    <cfRule type="expression" dxfId="3748" priority="11219">
      <formula>ISEVEN(ROW())</formula>
    </cfRule>
  </conditionalFormatting>
  <conditionalFormatting sqref="G63">
    <cfRule type="expression" dxfId="3747" priority="11220">
      <formula>ISEVEN(ROW())</formula>
    </cfRule>
  </conditionalFormatting>
  <conditionalFormatting sqref="G63">
    <cfRule type="expression" dxfId="3746" priority="11221">
      <formula>ISEVEN(ROW())</formula>
    </cfRule>
  </conditionalFormatting>
  <conditionalFormatting sqref="G62">
    <cfRule type="expression" dxfId="3745" priority="11222">
      <formula>ISEVEN(ROW())</formula>
    </cfRule>
  </conditionalFormatting>
  <conditionalFormatting sqref="G62">
    <cfRule type="expression" dxfId="3744" priority="11223">
      <formula>ISEVEN(ROW())</formula>
    </cfRule>
  </conditionalFormatting>
  <conditionalFormatting sqref="G62">
    <cfRule type="expression" dxfId="3743" priority="11224">
      <formula>ISEVEN(ROW())</formula>
    </cfRule>
  </conditionalFormatting>
  <conditionalFormatting sqref="G63">
    <cfRule type="expression" dxfId="3742" priority="11225">
      <formula>ISEVEN(ROW())</formula>
    </cfRule>
  </conditionalFormatting>
  <conditionalFormatting sqref="G62">
    <cfRule type="expression" dxfId="3741" priority="11226">
      <formula>ISEVEN(ROW())</formula>
    </cfRule>
  </conditionalFormatting>
  <conditionalFormatting sqref="G63">
    <cfRule type="expression" dxfId="3740" priority="11227">
      <formula>ISEVEN(ROW())</formula>
    </cfRule>
  </conditionalFormatting>
  <conditionalFormatting sqref="G63">
    <cfRule type="expression" dxfId="3739" priority="11228">
      <formula>ISEVEN(ROW())</formula>
    </cfRule>
  </conditionalFormatting>
  <conditionalFormatting sqref="G63">
    <cfRule type="expression" dxfId="3738" priority="11229">
      <formula>ISEVEN(ROW())</formula>
    </cfRule>
  </conditionalFormatting>
  <conditionalFormatting sqref="G62">
    <cfRule type="expression" dxfId="3737" priority="11230">
      <formula>ISEVEN(ROW())</formula>
    </cfRule>
  </conditionalFormatting>
  <conditionalFormatting sqref="G62">
    <cfRule type="expression" dxfId="3736" priority="11231">
      <formula>ISEVEN(ROW())</formula>
    </cfRule>
  </conditionalFormatting>
  <conditionalFormatting sqref="G62">
    <cfRule type="expression" dxfId="3735" priority="11232">
      <formula>ISEVEN(ROW())</formula>
    </cfRule>
  </conditionalFormatting>
  <conditionalFormatting sqref="G63">
    <cfRule type="expression" dxfId="3734" priority="11233">
      <formula>ISEVEN(ROW())</formula>
    </cfRule>
  </conditionalFormatting>
  <conditionalFormatting sqref="G62">
    <cfRule type="expression" dxfId="3733" priority="11234">
      <formula>ISEVEN(ROW())</formula>
    </cfRule>
  </conditionalFormatting>
  <conditionalFormatting sqref="B65:F65">
    <cfRule type="expression" dxfId="3732" priority="11235">
      <formula>ISEVEN(ROW())</formula>
    </cfRule>
  </conditionalFormatting>
  <conditionalFormatting sqref="F65">
    <cfRule type="expression" dxfId="3731" priority="11236">
      <formula>ISEVEN(ROW())</formula>
    </cfRule>
  </conditionalFormatting>
  <conditionalFormatting sqref="B65:E65">
    <cfRule type="expression" dxfId="3730" priority="11237">
      <formula>ISEVEN(ROW())</formula>
    </cfRule>
  </conditionalFormatting>
  <conditionalFormatting sqref="B65 D65:F65">
    <cfRule type="expression" dxfId="3729" priority="11238">
      <formula>ISEVEN(ROW())</formula>
    </cfRule>
  </conditionalFormatting>
  <conditionalFormatting sqref="C65">
    <cfRule type="expression" dxfId="3728" priority="11239">
      <formula>ISEVEN(ROW())</formula>
    </cfRule>
  </conditionalFormatting>
  <conditionalFormatting sqref="B65:F65">
    <cfRule type="expression" dxfId="3727" priority="11240">
      <formula>ISEVEN(ROW())</formula>
    </cfRule>
  </conditionalFormatting>
  <conditionalFormatting sqref="F65">
    <cfRule type="expression" dxfId="3726" priority="11241">
      <formula>ISEVEN(ROW())</formula>
    </cfRule>
  </conditionalFormatting>
  <conditionalFormatting sqref="B65:E65">
    <cfRule type="expression" dxfId="3725" priority="11242">
      <formula>ISEVEN(ROW())</formula>
    </cfRule>
  </conditionalFormatting>
  <conditionalFormatting sqref="B65 D65:F65">
    <cfRule type="expression" dxfId="3724" priority="11243">
      <formula>ISEVEN(ROW())</formula>
    </cfRule>
  </conditionalFormatting>
  <conditionalFormatting sqref="C65">
    <cfRule type="expression" dxfId="3723" priority="11244">
      <formula>ISEVEN(ROW())</formula>
    </cfRule>
  </conditionalFormatting>
  <conditionalFormatting sqref="B65:F65">
    <cfRule type="expression" dxfId="3722" priority="11245">
      <formula>ISEVEN(ROW())</formula>
    </cfRule>
  </conditionalFormatting>
  <conditionalFormatting sqref="F65">
    <cfRule type="expression" dxfId="3721" priority="11246">
      <formula>ISEVEN(ROW())</formula>
    </cfRule>
  </conditionalFormatting>
  <conditionalFormatting sqref="B65:E65">
    <cfRule type="expression" dxfId="3720" priority="11247">
      <formula>ISEVEN(ROW())</formula>
    </cfRule>
  </conditionalFormatting>
  <conditionalFormatting sqref="B65 D65:F65">
    <cfRule type="expression" dxfId="3719" priority="11248">
      <formula>ISEVEN(ROW())</formula>
    </cfRule>
  </conditionalFormatting>
  <conditionalFormatting sqref="C65">
    <cfRule type="expression" dxfId="3718" priority="11249">
      <formula>ISEVEN(ROW())</formula>
    </cfRule>
  </conditionalFormatting>
  <conditionalFormatting sqref="F65">
    <cfRule type="expression" dxfId="3717" priority="11250">
      <formula>ISEVEN(ROW())</formula>
    </cfRule>
  </conditionalFormatting>
  <conditionalFormatting sqref="B65:E65">
    <cfRule type="expression" dxfId="3716" priority="11251">
      <formula>ISEVEN(ROW())</formula>
    </cfRule>
  </conditionalFormatting>
  <conditionalFormatting sqref="B65 D65:F65">
    <cfRule type="expression" dxfId="3715" priority="11252">
      <formula>ISEVEN(ROW())</formula>
    </cfRule>
  </conditionalFormatting>
  <conditionalFormatting sqref="C65">
    <cfRule type="expression" dxfId="3714" priority="11253">
      <formula>ISEVEN(ROW())</formula>
    </cfRule>
  </conditionalFormatting>
  <conditionalFormatting sqref="B65:F65">
    <cfRule type="expression" dxfId="3713" priority="11254">
      <formula>ISEVEN(ROW())</formula>
    </cfRule>
  </conditionalFormatting>
  <conditionalFormatting sqref="F65">
    <cfRule type="expression" dxfId="3712" priority="11255">
      <formula>ISEVEN(ROW())</formula>
    </cfRule>
  </conditionalFormatting>
  <conditionalFormatting sqref="B65:E65">
    <cfRule type="expression" dxfId="3711" priority="11256">
      <formula>ISEVEN(ROW())</formula>
    </cfRule>
  </conditionalFormatting>
  <conditionalFormatting sqref="B65 D65:F65">
    <cfRule type="expression" dxfId="3710" priority="11257">
      <formula>ISEVEN(ROW())</formula>
    </cfRule>
  </conditionalFormatting>
  <conditionalFormatting sqref="C65">
    <cfRule type="expression" dxfId="3709" priority="11258">
      <formula>ISEVEN(ROW())</formula>
    </cfRule>
  </conditionalFormatting>
  <conditionalFormatting sqref="B65:F65">
    <cfRule type="expression" dxfId="3708" priority="11259">
      <formula>ISEVEN(ROW())</formula>
    </cfRule>
  </conditionalFormatting>
  <conditionalFormatting sqref="F65">
    <cfRule type="expression" dxfId="3707" priority="11260">
      <formula>ISEVEN(ROW())</formula>
    </cfRule>
  </conditionalFormatting>
  <conditionalFormatting sqref="B65:E65">
    <cfRule type="expression" dxfId="3706" priority="11261">
      <formula>ISEVEN(ROW())</formula>
    </cfRule>
  </conditionalFormatting>
  <conditionalFormatting sqref="B65 D65:F65">
    <cfRule type="expression" dxfId="3705" priority="11262">
      <formula>ISEVEN(ROW())</formula>
    </cfRule>
  </conditionalFormatting>
  <conditionalFormatting sqref="C65">
    <cfRule type="expression" dxfId="3704" priority="11263">
      <formula>ISEVEN(ROW())</formula>
    </cfRule>
  </conditionalFormatting>
  <conditionalFormatting sqref="B65 D65:F65">
    <cfRule type="expression" dxfId="3703" priority="11264">
      <formula>ISEVEN(ROW())</formula>
    </cfRule>
  </conditionalFormatting>
  <conditionalFormatting sqref="C65">
    <cfRule type="expression" dxfId="3702" priority="11265">
      <formula>ISEVEN(ROW())</formula>
    </cfRule>
  </conditionalFormatting>
  <conditionalFormatting sqref="F65">
    <cfRule type="expression" dxfId="3701" priority="11266">
      <formula>ISEVEN(ROW())</formula>
    </cfRule>
  </conditionalFormatting>
  <conditionalFormatting sqref="B65:E65">
    <cfRule type="expression" dxfId="3700" priority="11267">
      <formula>ISEVEN(ROW())</formula>
    </cfRule>
  </conditionalFormatting>
  <conditionalFormatting sqref="F65">
    <cfRule type="expression" dxfId="3699" priority="11268">
      <formula>ISEVEN(ROW())</formula>
    </cfRule>
  </conditionalFormatting>
  <conditionalFormatting sqref="B65:E65">
    <cfRule type="expression" dxfId="3698" priority="11269">
      <formula>ISEVEN(ROW())</formula>
    </cfRule>
  </conditionalFormatting>
  <conditionalFormatting sqref="B65:E65">
    <cfRule type="expression" dxfId="3697" priority="11270">
      <formula>ISEVEN(ROW())</formula>
    </cfRule>
  </conditionalFormatting>
  <conditionalFormatting sqref="B65:F65">
    <cfRule type="expression" dxfId="3696" priority="11271">
      <formula>ISEVEN(ROW())</formula>
    </cfRule>
  </conditionalFormatting>
  <conditionalFormatting sqref="B65 D65:F65">
    <cfRule type="expression" dxfId="3695" priority="11272">
      <formula>ISEVEN(ROW())</formula>
    </cfRule>
  </conditionalFormatting>
  <conditionalFormatting sqref="C65">
    <cfRule type="expression" dxfId="3694" priority="11273">
      <formula>ISEVEN(ROW())</formula>
    </cfRule>
  </conditionalFormatting>
  <conditionalFormatting sqref="F65">
    <cfRule type="expression" dxfId="3693" priority="11274">
      <formula>ISEVEN(ROW())</formula>
    </cfRule>
  </conditionalFormatting>
  <conditionalFormatting sqref="B65:E65">
    <cfRule type="expression" dxfId="3692" priority="11275">
      <formula>ISEVEN(ROW())</formula>
    </cfRule>
  </conditionalFormatting>
  <conditionalFormatting sqref="B65 D65:F65">
    <cfRule type="expression" dxfId="3691" priority="11276">
      <formula>ISEVEN(ROW())</formula>
    </cfRule>
  </conditionalFormatting>
  <conditionalFormatting sqref="C65">
    <cfRule type="expression" dxfId="3690" priority="11277">
      <formula>ISEVEN(ROW())</formula>
    </cfRule>
  </conditionalFormatting>
  <conditionalFormatting sqref="B65:F65">
    <cfRule type="expression" dxfId="3689" priority="11278">
      <formula>ISEVEN(ROW())</formula>
    </cfRule>
  </conditionalFormatting>
  <conditionalFormatting sqref="F65">
    <cfRule type="expression" dxfId="3688" priority="11279">
      <formula>ISEVEN(ROW())</formula>
    </cfRule>
  </conditionalFormatting>
  <conditionalFormatting sqref="B65:E65">
    <cfRule type="expression" dxfId="3687" priority="11280">
      <formula>ISEVEN(ROW())</formula>
    </cfRule>
  </conditionalFormatting>
  <conditionalFormatting sqref="B65 D65:F65">
    <cfRule type="expression" dxfId="3686" priority="11281">
      <formula>ISEVEN(ROW())</formula>
    </cfRule>
  </conditionalFormatting>
  <conditionalFormatting sqref="C65">
    <cfRule type="expression" dxfId="3685" priority="11282">
      <formula>ISEVEN(ROW())</formula>
    </cfRule>
  </conditionalFormatting>
  <conditionalFormatting sqref="B65:F65">
    <cfRule type="expression" dxfId="3684" priority="11283">
      <formula>ISEVEN(ROW())</formula>
    </cfRule>
  </conditionalFormatting>
  <conditionalFormatting sqref="F65">
    <cfRule type="expression" dxfId="3683" priority="11284">
      <formula>ISEVEN(ROW())</formula>
    </cfRule>
  </conditionalFormatting>
  <conditionalFormatting sqref="B65:E65">
    <cfRule type="expression" dxfId="3682" priority="11285">
      <formula>ISEVEN(ROW())</formula>
    </cfRule>
  </conditionalFormatting>
  <conditionalFormatting sqref="B65 D65:F65">
    <cfRule type="expression" dxfId="3681" priority="11286">
      <formula>ISEVEN(ROW())</formula>
    </cfRule>
  </conditionalFormatting>
  <conditionalFormatting sqref="C65">
    <cfRule type="expression" dxfId="3680" priority="11287">
      <formula>ISEVEN(ROW())</formula>
    </cfRule>
  </conditionalFormatting>
  <conditionalFormatting sqref="G66">
    <cfRule type="expression" dxfId="3679" priority="11288">
      <formula>ISEVEN(ROW())</formula>
    </cfRule>
  </conditionalFormatting>
  <conditionalFormatting sqref="G66">
    <cfRule type="expression" dxfId="3678" priority="11289">
      <formula>ISEVEN(ROW())</formula>
    </cfRule>
  </conditionalFormatting>
  <conditionalFormatting sqref="G66">
    <cfRule type="expression" dxfId="3677" priority="11290">
      <formula>ISEVEN(ROW())</formula>
    </cfRule>
  </conditionalFormatting>
  <conditionalFormatting sqref="G66">
    <cfRule type="expression" dxfId="3676" priority="11291">
      <formula>ISEVEN(ROW())</formula>
    </cfRule>
  </conditionalFormatting>
  <conditionalFormatting sqref="G66">
    <cfRule type="expression" dxfId="3675" priority="11292">
      <formula>ISEVEN(ROW())</formula>
    </cfRule>
  </conditionalFormatting>
  <conditionalFormatting sqref="G66">
    <cfRule type="expression" dxfId="3674" priority="11293">
      <formula>ISEVEN(ROW())</formula>
    </cfRule>
  </conditionalFormatting>
  <conditionalFormatting sqref="G66">
    <cfRule type="expression" dxfId="3673" priority="11294">
      <formula>ISEVEN(ROW())</formula>
    </cfRule>
  </conditionalFormatting>
  <conditionalFormatting sqref="G66">
    <cfRule type="expression" dxfId="3672" priority="11295">
      <formula>ISEVEN(ROW())</formula>
    </cfRule>
  </conditionalFormatting>
  <conditionalFormatting sqref="G66">
    <cfRule type="expression" dxfId="3671" priority="11296">
      <formula>ISEVEN(ROW())</formula>
    </cfRule>
  </conditionalFormatting>
  <conditionalFormatting sqref="G66">
    <cfRule type="expression" dxfId="3670" priority="11297">
      <formula>ISEVEN(ROW())</formula>
    </cfRule>
  </conditionalFormatting>
  <conditionalFormatting sqref="G66">
    <cfRule type="expression" dxfId="3669" priority="11298">
      <formula>ISEVEN(ROW())</formula>
    </cfRule>
  </conditionalFormatting>
  <conditionalFormatting sqref="G66">
    <cfRule type="expression" dxfId="3668" priority="11299">
      <formula>ISEVEN(ROW())</formula>
    </cfRule>
  </conditionalFormatting>
  <conditionalFormatting sqref="G66">
    <cfRule type="expression" dxfId="3667" priority="11300">
      <formula>ISEVEN(ROW())</formula>
    </cfRule>
  </conditionalFormatting>
  <conditionalFormatting sqref="G66">
    <cfRule type="expression" dxfId="3666" priority="11301">
      <formula>ISEVEN(ROW())</formula>
    </cfRule>
  </conditionalFormatting>
  <conditionalFormatting sqref="G66">
    <cfRule type="expression" dxfId="3665" priority="11302">
      <formula>ISEVEN(ROW())</formula>
    </cfRule>
  </conditionalFormatting>
  <conditionalFormatting sqref="G66">
    <cfRule type="expression" dxfId="3664" priority="11303">
      <formula>ISEVEN(ROW())</formula>
    </cfRule>
  </conditionalFormatting>
  <conditionalFormatting sqref="G66">
    <cfRule type="expression" dxfId="3663" priority="11304">
      <formula>ISEVEN(ROW())</formula>
    </cfRule>
  </conditionalFormatting>
  <conditionalFormatting sqref="G66">
    <cfRule type="expression" dxfId="3662" priority="11305">
      <formula>ISEVEN(ROW())</formula>
    </cfRule>
  </conditionalFormatting>
  <conditionalFormatting sqref="G66">
    <cfRule type="expression" dxfId="3661" priority="11306">
      <formula>ISEVEN(ROW())</formula>
    </cfRule>
  </conditionalFormatting>
  <conditionalFormatting sqref="G66">
    <cfRule type="expression" dxfId="3660" priority="11307">
      <formula>ISEVEN(ROW())</formula>
    </cfRule>
  </conditionalFormatting>
  <conditionalFormatting sqref="G66">
    <cfRule type="expression" dxfId="3659" priority="11308">
      <formula>ISEVEN(ROW())</formula>
    </cfRule>
  </conditionalFormatting>
  <conditionalFormatting sqref="G66">
    <cfRule type="expression" dxfId="3658" priority="11309">
      <formula>ISEVEN(ROW())</formula>
    </cfRule>
  </conditionalFormatting>
  <conditionalFormatting sqref="G66">
    <cfRule type="expression" dxfId="3657" priority="11310">
      <formula>ISEVEN(ROW())</formula>
    </cfRule>
  </conditionalFormatting>
  <conditionalFormatting sqref="G66">
    <cfRule type="expression" dxfId="3656" priority="11311">
      <formula>ISEVEN(ROW())</formula>
    </cfRule>
  </conditionalFormatting>
  <conditionalFormatting sqref="G66">
    <cfRule type="expression" dxfId="3655" priority="11312">
      <formula>ISEVEN(ROW())</formula>
    </cfRule>
  </conditionalFormatting>
  <conditionalFormatting sqref="G66">
    <cfRule type="expression" dxfId="3654" priority="11313">
      <formula>ISEVEN(ROW())</formula>
    </cfRule>
  </conditionalFormatting>
  <conditionalFormatting sqref="G66">
    <cfRule type="expression" dxfId="3653" priority="11314">
      <formula>ISEVEN(ROW())</formula>
    </cfRule>
  </conditionalFormatting>
  <conditionalFormatting sqref="G66">
    <cfRule type="expression" dxfId="3652" priority="11315">
      <formula>ISEVEN(ROW())</formula>
    </cfRule>
  </conditionalFormatting>
  <conditionalFormatting sqref="G66">
    <cfRule type="expression" dxfId="3651" priority="11316">
      <formula>ISEVEN(ROW())</formula>
    </cfRule>
  </conditionalFormatting>
  <conditionalFormatting sqref="G66">
    <cfRule type="expression" dxfId="3650" priority="11317">
      <formula>ISEVEN(ROW())</formula>
    </cfRule>
  </conditionalFormatting>
  <conditionalFormatting sqref="G66">
    <cfRule type="expression" dxfId="3649" priority="11318">
      <formula>ISEVEN(ROW())</formula>
    </cfRule>
  </conditionalFormatting>
  <conditionalFormatting sqref="B15:G15">
    <cfRule type="expression" dxfId="3648" priority="11319">
      <formula>ISEVEN(ROW())</formula>
    </cfRule>
  </conditionalFormatting>
  <conditionalFormatting sqref="B65:F65">
    <cfRule type="expression" dxfId="3647" priority="11320">
      <formula>ISEVEN(ROW())</formula>
    </cfRule>
  </conditionalFormatting>
  <conditionalFormatting sqref="F65">
    <cfRule type="expression" dxfId="3646" priority="11321">
      <formula>ISEVEN(ROW())</formula>
    </cfRule>
  </conditionalFormatting>
  <conditionalFormatting sqref="B65:E65">
    <cfRule type="expression" dxfId="3645" priority="11322">
      <formula>ISEVEN(ROW())</formula>
    </cfRule>
  </conditionalFormatting>
  <conditionalFormatting sqref="B65 D65:F65">
    <cfRule type="expression" dxfId="3644" priority="11323">
      <formula>ISEVEN(ROW())</formula>
    </cfRule>
  </conditionalFormatting>
  <conditionalFormatting sqref="C65">
    <cfRule type="expression" dxfId="3643" priority="11324">
      <formula>ISEVEN(ROW())</formula>
    </cfRule>
  </conditionalFormatting>
  <conditionalFormatting sqref="B65:F65">
    <cfRule type="expression" dxfId="3642" priority="11325">
      <formula>ISEVEN(ROW())</formula>
    </cfRule>
  </conditionalFormatting>
  <conditionalFormatting sqref="F65">
    <cfRule type="expression" dxfId="3641" priority="11326">
      <formula>ISEVEN(ROW())</formula>
    </cfRule>
  </conditionalFormatting>
  <conditionalFormatting sqref="B65:E65">
    <cfRule type="expression" dxfId="3640" priority="11327">
      <formula>ISEVEN(ROW())</formula>
    </cfRule>
  </conditionalFormatting>
  <conditionalFormatting sqref="B65 D65:F65">
    <cfRule type="expression" dxfId="3639" priority="11328">
      <formula>ISEVEN(ROW())</formula>
    </cfRule>
  </conditionalFormatting>
  <conditionalFormatting sqref="C65">
    <cfRule type="expression" dxfId="3638" priority="11329">
      <formula>ISEVEN(ROW())</formula>
    </cfRule>
  </conditionalFormatting>
  <conditionalFormatting sqref="B65:F65">
    <cfRule type="expression" dxfId="3637" priority="11330">
      <formula>ISEVEN(ROW())</formula>
    </cfRule>
  </conditionalFormatting>
  <conditionalFormatting sqref="F65">
    <cfRule type="expression" dxfId="3636" priority="11331">
      <formula>ISEVEN(ROW())</formula>
    </cfRule>
  </conditionalFormatting>
  <conditionalFormatting sqref="B65:E65">
    <cfRule type="expression" dxfId="3635" priority="11332">
      <formula>ISEVEN(ROW())</formula>
    </cfRule>
  </conditionalFormatting>
  <conditionalFormatting sqref="B65 D65:F65">
    <cfRule type="expression" dxfId="3634" priority="11333">
      <formula>ISEVEN(ROW())</formula>
    </cfRule>
  </conditionalFormatting>
  <conditionalFormatting sqref="C65">
    <cfRule type="expression" dxfId="3633" priority="11334">
      <formula>ISEVEN(ROW())</formula>
    </cfRule>
  </conditionalFormatting>
  <conditionalFormatting sqref="F65">
    <cfRule type="expression" dxfId="3632" priority="11335">
      <formula>ISEVEN(ROW())</formula>
    </cfRule>
  </conditionalFormatting>
  <conditionalFormatting sqref="B65:E65">
    <cfRule type="expression" dxfId="3631" priority="11336">
      <formula>ISEVEN(ROW())</formula>
    </cfRule>
  </conditionalFormatting>
  <conditionalFormatting sqref="B65 D65:F65">
    <cfRule type="expression" dxfId="3630" priority="11337">
      <formula>ISEVEN(ROW())</formula>
    </cfRule>
  </conditionalFormatting>
  <conditionalFormatting sqref="C65">
    <cfRule type="expression" dxfId="3629" priority="11338">
      <formula>ISEVEN(ROW())</formula>
    </cfRule>
  </conditionalFormatting>
  <conditionalFormatting sqref="B65:F65">
    <cfRule type="expression" dxfId="3628" priority="11339">
      <formula>ISEVEN(ROW())</formula>
    </cfRule>
  </conditionalFormatting>
  <conditionalFormatting sqref="F65">
    <cfRule type="expression" dxfId="3627" priority="11340">
      <formula>ISEVEN(ROW())</formula>
    </cfRule>
  </conditionalFormatting>
  <conditionalFormatting sqref="B65:E65">
    <cfRule type="expression" dxfId="3626" priority="11341">
      <formula>ISEVEN(ROW())</formula>
    </cfRule>
  </conditionalFormatting>
  <conditionalFormatting sqref="B65 D65:F65">
    <cfRule type="expression" dxfId="3625" priority="11342">
      <formula>ISEVEN(ROW())</formula>
    </cfRule>
  </conditionalFormatting>
  <conditionalFormatting sqref="C65">
    <cfRule type="expression" dxfId="3624" priority="11343">
      <formula>ISEVEN(ROW())</formula>
    </cfRule>
  </conditionalFormatting>
  <conditionalFormatting sqref="B65:F65">
    <cfRule type="expression" dxfId="3623" priority="11344">
      <formula>ISEVEN(ROW())</formula>
    </cfRule>
  </conditionalFormatting>
  <conditionalFormatting sqref="F65">
    <cfRule type="expression" dxfId="3622" priority="11345">
      <formula>ISEVEN(ROW())</formula>
    </cfRule>
  </conditionalFormatting>
  <conditionalFormatting sqref="B65:E65">
    <cfRule type="expression" dxfId="3621" priority="11346">
      <formula>ISEVEN(ROW())</formula>
    </cfRule>
  </conditionalFormatting>
  <conditionalFormatting sqref="B65 D65:F65">
    <cfRule type="expression" dxfId="3620" priority="11347">
      <formula>ISEVEN(ROW())</formula>
    </cfRule>
  </conditionalFormatting>
  <conditionalFormatting sqref="C65">
    <cfRule type="expression" dxfId="3619" priority="11348">
      <formula>ISEVEN(ROW())</formula>
    </cfRule>
  </conditionalFormatting>
  <conditionalFormatting sqref="B65 D65:F65">
    <cfRule type="expression" dxfId="3618" priority="11349">
      <formula>ISEVEN(ROW())</formula>
    </cfRule>
  </conditionalFormatting>
  <conditionalFormatting sqref="C65">
    <cfRule type="expression" dxfId="3617" priority="11350">
      <formula>ISEVEN(ROW())</formula>
    </cfRule>
  </conditionalFormatting>
  <conditionalFormatting sqref="F65">
    <cfRule type="expression" dxfId="3616" priority="11351">
      <formula>ISEVEN(ROW())</formula>
    </cfRule>
  </conditionalFormatting>
  <conditionalFormatting sqref="B65:E65">
    <cfRule type="expression" dxfId="3615" priority="11352">
      <formula>ISEVEN(ROW())</formula>
    </cfRule>
  </conditionalFormatting>
  <conditionalFormatting sqref="F65">
    <cfRule type="expression" dxfId="3614" priority="11353">
      <formula>ISEVEN(ROW())</formula>
    </cfRule>
  </conditionalFormatting>
  <conditionalFormatting sqref="B65:E65">
    <cfRule type="expression" dxfId="3613" priority="11354">
      <formula>ISEVEN(ROW())</formula>
    </cfRule>
  </conditionalFormatting>
  <conditionalFormatting sqref="B65:E65">
    <cfRule type="expression" dxfId="3612" priority="11355">
      <formula>ISEVEN(ROW())</formula>
    </cfRule>
  </conditionalFormatting>
  <conditionalFormatting sqref="B65:F65">
    <cfRule type="expression" dxfId="3611" priority="11356">
      <formula>ISEVEN(ROW())</formula>
    </cfRule>
  </conditionalFormatting>
  <conditionalFormatting sqref="B65 D65:F65">
    <cfRule type="expression" dxfId="3610" priority="11357">
      <formula>ISEVEN(ROW())</formula>
    </cfRule>
  </conditionalFormatting>
  <conditionalFormatting sqref="C65">
    <cfRule type="expression" dxfId="3609" priority="11358">
      <formula>ISEVEN(ROW())</formula>
    </cfRule>
  </conditionalFormatting>
  <conditionalFormatting sqref="F65">
    <cfRule type="expression" dxfId="3608" priority="11359">
      <formula>ISEVEN(ROW())</formula>
    </cfRule>
  </conditionalFormatting>
  <conditionalFormatting sqref="B65:E65">
    <cfRule type="expression" dxfId="3607" priority="11360">
      <formula>ISEVEN(ROW())</formula>
    </cfRule>
  </conditionalFormatting>
  <conditionalFormatting sqref="B65 D65:F65">
    <cfRule type="expression" dxfId="3606" priority="11361">
      <formula>ISEVEN(ROW())</formula>
    </cfRule>
  </conditionalFormatting>
  <conditionalFormatting sqref="C65">
    <cfRule type="expression" dxfId="3605" priority="11362">
      <formula>ISEVEN(ROW())</formula>
    </cfRule>
  </conditionalFormatting>
  <conditionalFormatting sqref="B65:F65">
    <cfRule type="expression" dxfId="3604" priority="11363">
      <formula>ISEVEN(ROW())</formula>
    </cfRule>
  </conditionalFormatting>
  <conditionalFormatting sqref="F65">
    <cfRule type="expression" dxfId="3603" priority="11364">
      <formula>ISEVEN(ROW())</formula>
    </cfRule>
  </conditionalFormatting>
  <conditionalFormatting sqref="B65:E65">
    <cfRule type="expression" dxfId="3602" priority="11365">
      <formula>ISEVEN(ROW())</formula>
    </cfRule>
  </conditionalFormatting>
  <conditionalFormatting sqref="B65 D65:F65">
    <cfRule type="expression" dxfId="3601" priority="11366">
      <formula>ISEVEN(ROW())</formula>
    </cfRule>
  </conditionalFormatting>
  <conditionalFormatting sqref="C65">
    <cfRule type="expression" dxfId="3600" priority="11367">
      <formula>ISEVEN(ROW())</formula>
    </cfRule>
  </conditionalFormatting>
  <conditionalFormatting sqref="B65:F65">
    <cfRule type="expression" dxfId="3599" priority="11368">
      <formula>ISEVEN(ROW())</formula>
    </cfRule>
  </conditionalFormatting>
  <conditionalFormatting sqref="F65">
    <cfRule type="expression" dxfId="3598" priority="11369">
      <formula>ISEVEN(ROW())</formula>
    </cfRule>
  </conditionalFormatting>
  <conditionalFormatting sqref="B65:E65">
    <cfRule type="expression" dxfId="3597" priority="11370">
      <formula>ISEVEN(ROW())</formula>
    </cfRule>
  </conditionalFormatting>
  <conditionalFormatting sqref="B65 D65:F65">
    <cfRule type="expression" dxfId="3596" priority="11371">
      <formula>ISEVEN(ROW())</formula>
    </cfRule>
  </conditionalFormatting>
  <conditionalFormatting sqref="C65">
    <cfRule type="expression" dxfId="3595" priority="11372">
      <formula>ISEVEN(ROW())</formula>
    </cfRule>
  </conditionalFormatting>
  <conditionalFormatting sqref="B69:D69 F69:G69">
    <cfRule type="expression" dxfId="3594" priority="11373">
      <formula>ISEVEN(ROW())</formula>
    </cfRule>
  </conditionalFormatting>
  <conditionalFormatting sqref="E69">
    <cfRule type="expression" dxfId="3593" priority="11374">
      <formula>ISEVEN(ROW())</formula>
    </cfRule>
  </conditionalFormatting>
  <conditionalFormatting sqref="B69:D69 F69:G69">
    <cfRule type="expression" dxfId="3592" priority="11375">
      <formula>ISEVEN(ROW())</formula>
    </cfRule>
  </conditionalFormatting>
  <conditionalFormatting sqref="E69">
    <cfRule type="expression" dxfId="3591" priority="11376">
      <formula>ISEVEN(ROW())</formula>
    </cfRule>
  </conditionalFormatting>
  <conditionalFormatting sqref="B68:G68">
    <cfRule type="expression" dxfId="3590" priority="11377">
      <formula>ISEVEN(ROW())</formula>
    </cfRule>
  </conditionalFormatting>
  <conditionalFormatting sqref="B67:F67">
    <cfRule type="expression" dxfId="3589" priority="11378">
      <formula>ISEVEN(ROW())</formula>
    </cfRule>
  </conditionalFormatting>
  <conditionalFormatting sqref="G67">
    <cfRule type="expression" dxfId="3588" priority="11379">
      <formula>ISEVEN(ROW())</formula>
    </cfRule>
  </conditionalFormatting>
  <conditionalFormatting sqref="G67">
    <cfRule type="expression" dxfId="3587" priority="11380">
      <formula>ISEVEN(ROW())</formula>
    </cfRule>
  </conditionalFormatting>
  <conditionalFormatting sqref="G67">
    <cfRule type="expression" dxfId="3586" priority="11381">
      <formula>ISEVEN(ROW())</formula>
    </cfRule>
  </conditionalFormatting>
  <conditionalFormatting sqref="G67">
    <cfRule type="expression" dxfId="3585" priority="11382">
      <formula>ISEVEN(ROW())</formula>
    </cfRule>
  </conditionalFormatting>
  <conditionalFormatting sqref="G67">
    <cfRule type="expression" dxfId="3584" priority="11383">
      <formula>ISEVEN(ROW())</formula>
    </cfRule>
  </conditionalFormatting>
  <conditionalFormatting sqref="G67">
    <cfRule type="expression" dxfId="3583" priority="11384">
      <formula>ISEVEN(ROW())</formula>
    </cfRule>
  </conditionalFormatting>
  <conditionalFormatting sqref="G67">
    <cfRule type="expression" dxfId="3582" priority="11385">
      <formula>ISEVEN(ROW())</formula>
    </cfRule>
  </conditionalFormatting>
  <conditionalFormatting sqref="G67">
    <cfRule type="expression" dxfId="3581" priority="11386">
      <formula>ISEVEN(ROW())</formula>
    </cfRule>
  </conditionalFormatting>
  <conditionalFormatting sqref="G67">
    <cfRule type="expression" dxfId="3580" priority="11387">
      <formula>ISEVEN(ROW())</formula>
    </cfRule>
  </conditionalFormatting>
  <conditionalFormatting sqref="G67">
    <cfRule type="expression" dxfId="3579" priority="11388">
      <formula>ISEVEN(ROW())</formula>
    </cfRule>
  </conditionalFormatting>
  <conditionalFormatting sqref="G67">
    <cfRule type="expression" dxfId="3578" priority="11389">
      <formula>ISEVEN(ROW())</formula>
    </cfRule>
  </conditionalFormatting>
  <conditionalFormatting sqref="G67">
    <cfRule type="expression" dxfId="3577" priority="11390">
      <formula>ISEVEN(ROW())</formula>
    </cfRule>
  </conditionalFormatting>
  <conditionalFormatting sqref="G67">
    <cfRule type="expression" dxfId="3576" priority="11391">
      <formula>ISEVEN(ROW())</formula>
    </cfRule>
  </conditionalFormatting>
  <conditionalFormatting sqref="G67">
    <cfRule type="expression" dxfId="3575" priority="11392">
      <formula>ISEVEN(ROW())</formula>
    </cfRule>
  </conditionalFormatting>
  <conditionalFormatting sqref="G67">
    <cfRule type="expression" dxfId="3574" priority="11393">
      <formula>ISEVEN(ROW())</formula>
    </cfRule>
  </conditionalFormatting>
  <conditionalFormatting sqref="G67">
    <cfRule type="expression" dxfId="3573" priority="11394">
      <formula>ISEVEN(ROW())</formula>
    </cfRule>
  </conditionalFormatting>
  <conditionalFormatting sqref="G67">
    <cfRule type="expression" dxfId="3572" priority="11395">
      <formula>ISEVEN(ROW())</formula>
    </cfRule>
  </conditionalFormatting>
  <conditionalFormatting sqref="G67">
    <cfRule type="expression" dxfId="3571" priority="11396">
      <formula>ISEVEN(ROW())</formula>
    </cfRule>
  </conditionalFormatting>
  <conditionalFormatting sqref="G67">
    <cfRule type="expression" dxfId="3570" priority="11397">
      <formula>ISEVEN(ROW())</formula>
    </cfRule>
  </conditionalFormatting>
  <conditionalFormatting sqref="G67">
    <cfRule type="expression" dxfId="3569" priority="11398">
      <formula>ISEVEN(ROW())</formula>
    </cfRule>
  </conditionalFormatting>
  <conditionalFormatting sqref="G67">
    <cfRule type="expression" dxfId="3568" priority="11399">
      <formula>ISEVEN(ROW())</formula>
    </cfRule>
  </conditionalFormatting>
  <conditionalFormatting sqref="G67">
    <cfRule type="expression" dxfId="3567" priority="11400">
      <formula>ISEVEN(ROW())</formula>
    </cfRule>
  </conditionalFormatting>
  <conditionalFormatting sqref="G67">
    <cfRule type="expression" dxfId="3566" priority="11401">
      <formula>ISEVEN(ROW())</formula>
    </cfRule>
  </conditionalFormatting>
  <conditionalFormatting sqref="G67">
    <cfRule type="expression" dxfId="3565" priority="11402">
      <formula>ISEVEN(ROW())</formula>
    </cfRule>
  </conditionalFormatting>
  <conditionalFormatting sqref="G67">
    <cfRule type="expression" dxfId="3564" priority="11403">
      <formula>ISEVEN(ROW())</formula>
    </cfRule>
  </conditionalFormatting>
  <conditionalFormatting sqref="G67">
    <cfRule type="expression" dxfId="3563" priority="11404">
      <formula>ISEVEN(ROW())</formula>
    </cfRule>
  </conditionalFormatting>
  <conditionalFormatting sqref="G67">
    <cfRule type="expression" dxfId="3562" priority="11405">
      <formula>ISEVEN(ROW())</formula>
    </cfRule>
  </conditionalFormatting>
  <conditionalFormatting sqref="G67">
    <cfRule type="expression" dxfId="3561" priority="11406">
      <formula>ISEVEN(ROW())</formula>
    </cfRule>
  </conditionalFormatting>
  <conditionalFormatting sqref="G67">
    <cfRule type="expression" dxfId="3560" priority="11407">
      <formula>ISEVEN(ROW())</formula>
    </cfRule>
  </conditionalFormatting>
  <conditionalFormatting sqref="G67">
    <cfRule type="expression" dxfId="3559" priority="11408">
      <formula>ISEVEN(ROW())</formula>
    </cfRule>
  </conditionalFormatting>
  <conditionalFormatting sqref="G67">
    <cfRule type="expression" dxfId="3558" priority="11409">
      <formula>ISEVEN(ROW())</formula>
    </cfRule>
  </conditionalFormatting>
  <conditionalFormatting sqref="G65">
    <cfRule type="expression" dxfId="3557" priority="11410">
      <formula>ISEVEN(ROW())</formula>
    </cfRule>
  </conditionalFormatting>
  <conditionalFormatting sqref="G65">
    <cfRule type="expression" dxfId="3556" priority="11411">
      <formula>ISEVEN(ROW())</formula>
    </cfRule>
  </conditionalFormatting>
  <conditionalFormatting sqref="G65">
    <cfRule type="expression" dxfId="3555" priority="11412">
      <formula>ISEVEN(ROW())</formula>
    </cfRule>
  </conditionalFormatting>
  <conditionalFormatting sqref="G65">
    <cfRule type="expression" dxfId="3554" priority="11413">
      <formula>ISEVEN(ROW())</formula>
    </cfRule>
  </conditionalFormatting>
  <conditionalFormatting sqref="G65">
    <cfRule type="expression" dxfId="3553" priority="11414">
      <formula>ISEVEN(ROW())</formula>
    </cfRule>
  </conditionalFormatting>
  <conditionalFormatting sqref="G65">
    <cfRule type="expression" dxfId="3552" priority="11415">
      <formula>ISEVEN(ROW())</formula>
    </cfRule>
  </conditionalFormatting>
  <conditionalFormatting sqref="G65">
    <cfRule type="expression" dxfId="3551" priority="11416">
      <formula>ISEVEN(ROW())</formula>
    </cfRule>
  </conditionalFormatting>
  <conditionalFormatting sqref="G65">
    <cfRule type="expression" dxfId="3550" priority="11417">
      <formula>ISEVEN(ROW())</formula>
    </cfRule>
  </conditionalFormatting>
  <conditionalFormatting sqref="G65">
    <cfRule type="expression" dxfId="3549" priority="11418">
      <formula>ISEVEN(ROW())</formula>
    </cfRule>
  </conditionalFormatting>
  <conditionalFormatting sqref="G65">
    <cfRule type="expression" dxfId="3548" priority="11419">
      <formula>ISEVEN(ROW())</formula>
    </cfRule>
  </conditionalFormatting>
  <conditionalFormatting sqref="G65">
    <cfRule type="expression" dxfId="3547" priority="11420">
      <formula>ISEVEN(ROW())</formula>
    </cfRule>
  </conditionalFormatting>
  <conditionalFormatting sqref="G65">
    <cfRule type="expression" dxfId="3546" priority="11421">
      <formula>ISEVEN(ROW())</formula>
    </cfRule>
  </conditionalFormatting>
  <conditionalFormatting sqref="G65">
    <cfRule type="expression" dxfId="3545" priority="11422">
      <formula>ISEVEN(ROW())</formula>
    </cfRule>
  </conditionalFormatting>
  <conditionalFormatting sqref="G65">
    <cfRule type="expression" dxfId="3544" priority="11423">
      <formula>ISEVEN(ROW())</formula>
    </cfRule>
  </conditionalFormatting>
  <conditionalFormatting sqref="G65">
    <cfRule type="expression" dxfId="3543" priority="11424">
      <formula>ISEVEN(ROW())</formula>
    </cfRule>
  </conditionalFormatting>
  <conditionalFormatting sqref="G65">
    <cfRule type="expression" dxfId="3542" priority="11425">
      <formula>ISEVEN(ROW())</formula>
    </cfRule>
  </conditionalFormatting>
  <conditionalFormatting sqref="G65">
    <cfRule type="expression" dxfId="3541" priority="11426">
      <formula>ISEVEN(ROW())</formula>
    </cfRule>
  </conditionalFormatting>
  <conditionalFormatting sqref="G65">
    <cfRule type="expression" dxfId="3540" priority="11427">
      <formula>ISEVEN(ROW())</formula>
    </cfRule>
  </conditionalFormatting>
  <conditionalFormatting sqref="G65">
    <cfRule type="expression" dxfId="3539" priority="11428">
      <formula>ISEVEN(ROW())</formula>
    </cfRule>
  </conditionalFormatting>
  <conditionalFormatting sqref="G65">
    <cfRule type="expression" dxfId="3538" priority="11429">
      <formula>ISEVEN(ROW())</formula>
    </cfRule>
  </conditionalFormatting>
  <conditionalFormatting sqref="G65">
    <cfRule type="expression" dxfId="3537" priority="11430">
      <formula>ISEVEN(ROW())</formula>
    </cfRule>
  </conditionalFormatting>
  <conditionalFormatting sqref="G65">
    <cfRule type="expression" dxfId="3536" priority="11431">
      <formula>ISEVEN(ROW())</formula>
    </cfRule>
  </conditionalFormatting>
  <conditionalFormatting sqref="G65">
    <cfRule type="expression" dxfId="3535" priority="11432">
      <formula>ISEVEN(ROW())</formula>
    </cfRule>
  </conditionalFormatting>
  <conditionalFormatting sqref="G65">
    <cfRule type="expression" dxfId="3534" priority="11433">
      <formula>ISEVEN(ROW())</formula>
    </cfRule>
  </conditionalFormatting>
  <conditionalFormatting sqref="G65">
    <cfRule type="expression" dxfId="3533" priority="11434">
      <formula>ISEVEN(ROW())</formula>
    </cfRule>
  </conditionalFormatting>
  <conditionalFormatting sqref="G65">
    <cfRule type="expression" dxfId="3532" priority="11435">
      <formula>ISEVEN(ROW())</formula>
    </cfRule>
  </conditionalFormatting>
  <conditionalFormatting sqref="G65">
    <cfRule type="expression" dxfId="3531" priority="11436">
      <formula>ISEVEN(ROW())</formula>
    </cfRule>
  </conditionalFormatting>
  <conditionalFormatting sqref="G65">
    <cfRule type="expression" dxfId="3530" priority="11437">
      <formula>ISEVEN(ROW())</formula>
    </cfRule>
  </conditionalFormatting>
  <conditionalFormatting sqref="G65">
    <cfRule type="expression" dxfId="3529" priority="11438">
      <formula>ISEVEN(ROW())</formula>
    </cfRule>
  </conditionalFormatting>
  <conditionalFormatting sqref="G65">
    <cfRule type="expression" dxfId="3528" priority="11439">
      <formula>ISEVEN(ROW())</formula>
    </cfRule>
  </conditionalFormatting>
  <conditionalFormatting sqref="G65">
    <cfRule type="expression" dxfId="3527" priority="11440">
      <formula>ISEVEN(ROW())</formula>
    </cfRule>
  </conditionalFormatting>
  <conditionalFormatting sqref="G65">
    <cfRule type="expression" dxfId="3526" priority="11441">
      <formula>ISEVEN(ROW())</formula>
    </cfRule>
  </conditionalFormatting>
  <conditionalFormatting sqref="G65">
    <cfRule type="expression" dxfId="3525" priority="11442">
      <formula>ISEVEN(ROW())</formula>
    </cfRule>
  </conditionalFormatting>
  <conditionalFormatting sqref="G65">
    <cfRule type="expression" dxfId="3524" priority="11443">
      <formula>ISEVEN(ROW())</formula>
    </cfRule>
  </conditionalFormatting>
  <conditionalFormatting sqref="G65">
    <cfRule type="expression" dxfId="3523" priority="11444">
      <formula>ISEVEN(ROW())</formula>
    </cfRule>
  </conditionalFormatting>
  <conditionalFormatting sqref="G65">
    <cfRule type="expression" dxfId="3522" priority="11445">
      <formula>ISEVEN(ROW())</formula>
    </cfRule>
  </conditionalFormatting>
  <conditionalFormatting sqref="G65">
    <cfRule type="expression" dxfId="3521" priority="11446">
      <formula>ISEVEN(ROW())</formula>
    </cfRule>
  </conditionalFormatting>
  <conditionalFormatting sqref="G65">
    <cfRule type="expression" dxfId="3520" priority="11447">
      <formula>ISEVEN(ROW())</formula>
    </cfRule>
  </conditionalFormatting>
  <conditionalFormatting sqref="G65">
    <cfRule type="expression" dxfId="3519" priority="11448">
      <formula>ISEVEN(ROW())</formula>
    </cfRule>
  </conditionalFormatting>
  <conditionalFormatting sqref="G65">
    <cfRule type="expression" dxfId="3518" priority="11449">
      <formula>ISEVEN(ROW())</formula>
    </cfRule>
  </conditionalFormatting>
  <conditionalFormatting sqref="G65">
    <cfRule type="expression" dxfId="3517" priority="11450">
      <formula>ISEVEN(ROW())</formula>
    </cfRule>
  </conditionalFormatting>
  <conditionalFormatting sqref="G65">
    <cfRule type="expression" dxfId="3516" priority="11451">
      <formula>ISEVEN(ROW())</formula>
    </cfRule>
  </conditionalFormatting>
  <conditionalFormatting sqref="G65">
    <cfRule type="expression" dxfId="3515" priority="11452">
      <formula>ISEVEN(ROW())</formula>
    </cfRule>
  </conditionalFormatting>
  <conditionalFormatting sqref="G65">
    <cfRule type="expression" dxfId="3514" priority="11453">
      <formula>ISEVEN(ROW())</formula>
    </cfRule>
  </conditionalFormatting>
  <conditionalFormatting sqref="G65">
    <cfRule type="expression" dxfId="3513" priority="11454">
      <formula>ISEVEN(ROW())</formula>
    </cfRule>
  </conditionalFormatting>
  <conditionalFormatting sqref="G65">
    <cfRule type="expression" dxfId="3512" priority="11455">
      <formula>ISEVEN(ROW())</formula>
    </cfRule>
  </conditionalFormatting>
  <conditionalFormatting sqref="G65">
    <cfRule type="expression" dxfId="3511" priority="11456">
      <formula>ISEVEN(ROW())</formula>
    </cfRule>
  </conditionalFormatting>
  <conditionalFormatting sqref="G65">
    <cfRule type="expression" dxfId="3510" priority="11457">
      <formula>ISEVEN(ROW())</formula>
    </cfRule>
  </conditionalFormatting>
  <conditionalFormatting sqref="G65">
    <cfRule type="expression" dxfId="3509" priority="11458">
      <formula>ISEVEN(ROW())</formula>
    </cfRule>
  </conditionalFormatting>
  <conditionalFormatting sqref="G65">
    <cfRule type="expression" dxfId="3508" priority="11459">
      <formula>ISEVEN(ROW())</formula>
    </cfRule>
  </conditionalFormatting>
  <conditionalFormatting sqref="G65">
    <cfRule type="expression" dxfId="3507" priority="11460">
      <formula>ISEVEN(ROW())</formula>
    </cfRule>
  </conditionalFormatting>
  <conditionalFormatting sqref="G65">
    <cfRule type="expression" dxfId="3506" priority="11461">
      <formula>ISEVEN(ROW())</formula>
    </cfRule>
  </conditionalFormatting>
  <conditionalFormatting sqref="G65">
    <cfRule type="expression" dxfId="3505" priority="11462">
      <formula>ISEVEN(ROW())</formula>
    </cfRule>
  </conditionalFormatting>
  <conditionalFormatting sqref="G65">
    <cfRule type="expression" dxfId="3504" priority="11463">
      <formula>ISEVEN(ROW())</formula>
    </cfRule>
  </conditionalFormatting>
  <conditionalFormatting sqref="G65">
    <cfRule type="expression" dxfId="3503" priority="11464">
      <formula>ISEVEN(ROW())</formula>
    </cfRule>
  </conditionalFormatting>
  <conditionalFormatting sqref="G65">
    <cfRule type="expression" dxfId="3502" priority="11465">
      <formula>ISEVEN(ROW())</formula>
    </cfRule>
  </conditionalFormatting>
  <conditionalFormatting sqref="G65">
    <cfRule type="expression" dxfId="3501" priority="11466">
      <formula>ISEVEN(ROW())</formula>
    </cfRule>
  </conditionalFormatting>
  <conditionalFormatting sqref="G65">
    <cfRule type="expression" dxfId="3500" priority="11467">
      <formula>ISEVEN(ROW())</formula>
    </cfRule>
  </conditionalFormatting>
  <conditionalFormatting sqref="G65">
    <cfRule type="expression" dxfId="3499" priority="11468">
      <formula>ISEVEN(ROW())</formula>
    </cfRule>
  </conditionalFormatting>
  <conditionalFormatting sqref="G65">
    <cfRule type="expression" dxfId="3498" priority="11469">
      <formula>ISEVEN(ROW())</formula>
    </cfRule>
  </conditionalFormatting>
  <conditionalFormatting sqref="G65">
    <cfRule type="expression" dxfId="3497" priority="11470">
      <formula>ISEVEN(ROW())</formula>
    </cfRule>
  </conditionalFormatting>
  <conditionalFormatting sqref="G65">
    <cfRule type="expression" dxfId="3496" priority="11471">
      <formula>ISEVEN(ROW())</formula>
    </cfRule>
  </conditionalFormatting>
  <conditionalFormatting sqref="G65">
    <cfRule type="expression" dxfId="3495" priority="11472">
      <formula>ISEVEN(ROW())</formula>
    </cfRule>
  </conditionalFormatting>
  <conditionalFormatting sqref="G65">
    <cfRule type="expression" dxfId="3494" priority="11473">
      <formula>ISEVEN(ROW())</formula>
    </cfRule>
  </conditionalFormatting>
  <conditionalFormatting sqref="G65">
    <cfRule type="expression" dxfId="3493" priority="11474">
      <formula>ISEVEN(ROW())</formula>
    </cfRule>
  </conditionalFormatting>
  <conditionalFormatting sqref="G65">
    <cfRule type="expression" dxfId="3492" priority="11475">
      <formula>ISEVEN(ROW())</formula>
    </cfRule>
  </conditionalFormatting>
  <conditionalFormatting sqref="G65">
    <cfRule type="expression" dxfId="3491" priority="11476">
      <formula>ISEVEN(ROW())</formula>
    </cfRule>
  </conditionalFormatting>
  <conditionalFormatting sqref="G65">
    <cfRule type="expression" dxfId="3490" priority="11477">
      <formula>ISEVEN(ROW())</formula>
    </cfRule>
  </conditionalFormatting>
  <conditionalFormatting sqref="G65">
    <cfRule type="expression" dxfId="3489" priority="11478">
      <formula>ISEVEN(ROW())</formula>
    </cfRule>
  </conditionalFormatting>
  <conditionalFormatting sqref="G65">
    <cfRule type="expression" dxfId="3488" priority="11479">
      <formula>ISEVEN(ROW())</formula>
    </cfRule>
  </conditionalFormatting>
  <conditionalFormatting sqref="G65">
    <cfRule type="expression" dxfId="3487" priority="11480">
      <formula>ISEVEN(ROW())</formula>
    </cfRule>
  </conditionalFormatting>
  <conditionalFormatting sqref="G65">
    <cfRule type="expression" dxfId="3486" priority="11481">
      <formula>ISEVEN(ROW())</formula>
    </cfRule>
  </conditionalFormatting>
  <conditionalFormatting sqref="G65">
    <cfRule type="expression" dxfId="3485" priority="11482">
      <formula>ISEVEN(ROW())</formula>
    </cfRule>
  </conditionalFormatting>
  <conditionalFormatting sqref="G65">
    <cfRule type="expression" dxfId="3484" priority="11483">
      <formula>ISEVEN(ROW())</formula>
    </cfRule>
  </conditionalFormatting>
  <conditionalFormatting sqref="G65">
    <cfRule type="expression" dxfId="3483" priority="11484">
      <formula>ISEVEN(ROW())</formula>
    </cfRule>
  </conditionalFormatting>
  <conditionalFormatting sqref="G65">
    <cfRule type="expression" dxfId="3482" priority="11485">
      <formula>ISEVEN(ROW())</formula>
    </cfRule>
  </conditionalFormatting>
  <conditionalFormatting sqref="G65">
    <cfRule type="expression" dxfId="3481" priority="11486">
      <formula>ISEVEN(ROW())</formula>
    </cfRule>
  </conditionalFormatting>
  <conditionalFormatting sqref="G65">
    <cfRule type="expression" dxfId="3480" priority="11487">
      <formula>ISEVEN(ROW())</formula>
    </cfRule>
  </conditionalFormatting>
  <conditionalFormatting sqref="G65">
    <cfRule type="expression" dxfId="3479" priority="11488">
      <formula>ISEVEN(ROW())</formula>
    </cfRule>
  </conditionalFormatting>
  <conditionalFormatting sqref="G65">
    <cfRule type="expression" dxfId="3478" priority="11489">
      <formula>ISEVEN(ROW())</formula>
    </cfRule>
  </conditionalFormatting>
  <conditionalFormatting sqref="G65">
    <cfRule type="expression" dxfId="3477" priority="11490">
      <formula>ISEVEN(ROW())</formula>
    </cfRule>
  </conditionalFormatting>
  <conditionalFormatting sqref="G65">
    <cfRule type="expression" dxfId="3476" priority="11491">
      <formula>ISEVEN(ROW())</formula>
    </cfRule>
  </conditionalFormatting>
  <conditionalFormatting sqref="G65">
    <cfRule type="expression" dxfId="3475" priority="11492">
      <formula>ISEVEN(ROW())</formula>
    </cfRule>
  </conditionalFormatting>
  <conditionalFormatting sqref="G65">
    <cfRule type="expression" dxfId="3474" priority="11493">
      <formula>ISEVEN(ROW())</formula>
    </cfRule>
  </conditionalFormatting>
  <conditionalFormatting sqref="G65">
    <cfRule type="expression" dxfId="3473" priority="11494">
      <formula>ISEVEN(ROW())</formula>
    </cfRule>
  </conditionalFormatting>
  <conditionalFormatting sqref="G65">
    <cfRule type="expression" dxfId="3472" priority="11495">
      <formula>ISEVEN(ROW())</formula>
    </cfRule>
  </conditionalFormatting>
  <conditionalFormatting sqref="G65">
    <cfRule type="expression" dxfId="3471" priority="11496">
      <formula>ISEVEN(ROW())</formula>
    </cfRule>
  </conditionalFormatting>
  <conditionalFormatting sqref="G65">
    <cfRule type="expression" dxfId="3470" priority="11497">
      <formula>ISEVEN(ROW())</formula>
    </cfRule>
  </conditionalFormatting>
  <conditionalFormatting sqref="G65">
    <cfRule type="expression" dxfId="3469" priority="11498">
      <formula>ISEVEN(ROW())</formula>
    </cfRule>
  </conditionalFormatting>
  <conditionalFormatting sqref="G65">
    <cfRule type="expression" dxfId="3468" priority="11499">
      <formula>ISEVEN(ROW())</formula>
    </cfRule>
  </conditionalFormatting>
  <conditionalFormatting sqref="G65">
    <cfRule type="expression" dxfId="3467" priority="11500">
      <formula>ISEVEN(ROW())</formula>
    </cfRule>
  </conditionalFormatting>
  <conditionalFormatting sqref="G65">
    <cfRule type="expression" dxfId="3466" priority="11501">
      <formula>ISEVEN(ROW())</formula>
    </cfRule>
  </conditionalFormatting>
  <conditionalFormatting sqref="G65">
    <cfRule type="expression" dxfId="3465" priority="11502">
      <formula>ISEVEN(ROW())</formula>
    </cfRule>
  </conditionalFormatting>
  <conditionalFormatting sqref="G65">
    <cfRule type="expression" dxfId="3464" priority="11503">
      <formula>ISEVEN(ROW())</formula>
    </cfRule>
  </conditionalFormatting>
  <conditionalFormatting sqref="G65">
    <cfRule type="expression" dxfId="3463" priority="11504">
      <formula>ISEVEN(ROW())</formula>
    </cfRule>
  </conditionalFormatting>
  <conditionalFormatting sqref="G65">
    <cfRule type="expression" dxfId="3462" priority="11505">
      <formula>ISEVEN(ROW())</formula>
    </cfRule>
  </conditionalFormatting>
  <conditionalFormatting sqref="G65">
    <cfRule type="expression" dxfId="3461" priority="11506">
      <formula>ISEVEN(ROW())</formula>
    </cfRule>
  </conditionalFormatting>
  <conditionalFormatting sqref="G65">
    <cfRule type="expression" dxfId="3460" priority="11507">
      <formula>ISEVEN(ROW())</formula>
    </cfRule>
  </conditionalFormatting>
  <conditionalFormatting sqref="G65">
    <cfRule type="expression" dxfId="3459" priority="11508">
      <formula>ISEVEN(ROW())</formula>
    </cfRule>
  </conditionalFormatting>
  <conditionalFormatting sqref="G65">
    <cfRule type="expression" dxfId="3458" priority="11509">
      <formula>ISEVEN(ROW())</formula>
    </cfRule>
  </conditionalFormatting>
  <conditionalFormatting sqref="G65">
    <cfRule type="expression" dxfId="3457" priority="11510">
      <formula>ISEVEN(ROW())</formula>
    </cfRule>
  </conditionalFormatting>
  <conditionalFormatting sqref="G65">
    <cfRule type="expression" dxfId="3456" priority="11511">
      <formula>ISEVEN(ROW())</formula>
    </cfRule>
  </conditionalFormatting>
  <conditionalFormatting sqref="G65">
    <cfRule type="expression" dxfId="3455" priority="11512">
      <formula>ISEVEN(ROW())</formula>
    </cfRule>
  </conditionalFormatting>
  <conditionalFormatting sqref="G65">
    <cfRule type="expression" dxfId="3454" priority="11513">
      <formula>ISEVEN(ROW())</formula>
    </cfRule>
  </conditionalFormatting>
  <conditionalFormatting sqref="G65">
    <cfRule type="expression" dxfId="3453" priority="11514">
      <formula>ISEVEN(ROW())</formula>
    </cfRule>
  </conditionalFormatting>
  <conditionalFormatting sqref="G65">
    <cfRule type="expression" dxfId="3452" priority="11515">
      <formula>ISEVEN(ROW())</formula>
    </cfRule>
  </conditionalFormatting>
  <conditionalFormatting sqref="G65">
    <cfRule type="expression" dxfId="3451" priority="11516">
      <formula>ISEVEN(ROW())</formula>
    </cfRule>
  </conditionalFormatting>
  <conditionalFormatting sqref="G65">
    <cfRule type="expression" dxfId="3450" priority="11517">
      <formula>ISEVEN(ROW())</formula>
    </cfRule>
  </conditionalFormatting>
  <conditionalFormatting sqref="G65">
    <cfRule type="expression" dxfId="3449" priority="11518">
      <formula>ISEVEN(ROW())</formula>
    </cfRule>
  </conditionalFormatting>
  <conditionalFormatting sqref="G65">
    <cfRule type="expression" dxfId="3448" priority="11519">
      <formula>ISEVEN(ROW())</formula>
    </cfRule>
  </conditionalFormatting>
  <conditionalFormatting sqref="G65">
    <cfRule type="expression" dxfId="3447" priority="11520">
      <formula>ISEVEN(ROW())</formula>
    </cfRule>
  </conditionalFormatting>
  <conditionalFormatting sqref="G65">
    <cfRule type="expression" dxfId="3446" priority="11521">
      <formula>ISEVEN(ROW())</formula>
    </cfRule>
  </conditionalFormatting>
  <conditionalFormatting sqref="G65">
    <cfRule type="expression" dxfId="3445" priority="11522">
      <formula>ISEVEN(ROW())</formula>
    </cfRule>
  </conditionalFormatting>
  <conditionalFormatting sqref="G65">
    <cfRule type="expression" dxfId="3444" priority="11523">
      <formula>ISEVEN(ROW())</formula>
    </cfRule>
  </conditionalFormatting>
  <conditionalFormatting sqref="G65">
    <cfRule type="expression" dxfId="3443" priority="11524">
      <formula>ISEVEN(ROW())</formula>
    </cfRule>
  </conditionalFormatting>
  <conditionalFormatting sqref="G65">
    <cfRule type="expression" dxfId="3442" priority="11525">
      <formula>ISEVEN(ROW())</formula>
    </cfRule>
  </conditionalFormatting>
  <conditionalFormatting sqref="G65">
    <cfRule type="expression" dxfId="3441" priority="11526">
      <formula>ISEVEN(ROW())</formula>
    </cfRule>
  </conditionalFormatting>
  <conditionalFormatting sqref="G65">
    <cfRule type="expression" dxfId="3440" priority="11527">
      <formula>ISEVEN(ROW())</formula>
    </cfRule>
  </conditionalFormatting>
  <conditionalFormatting sqref="G65">
    <cfRule type="expression" dxfId="3439" priority="11528">
      <formula>ISEVEN(ROW())</formula>
    </cfRule>
  </conditionalFormatting>
  <conditionalFormatting sqref="G65">
    <cfRule type="expression" dxfId="3438" priority="11529">
      <formula>ISEVEN(ROW())</formula>
    </cfRule>
  </conditionalFormatting>
  <conditionalFormatting sqref="G65">
    <cfRule type="expression" dxfId="3437" priority="11530">
      <formula>ISEVEN(ROW())</formula>
    </cfRule>
  </conditionalFormatting>
  <conditionalFormatting sqref="G65">
    <cfRule type="expression" dxfId="3436" priority="11531">
      <formula>ISEVEN(ROW())</formula>
    </cfRule>
  </conditionalFormatting>
  <conditionalFormatting sqref="G65">
    <cfRule type="expression" dxfId="3435" priority="11532">
      <formula>ISEVEN(ROW())</formula>
    </cfRule>
  </conditionalFormatting>
  <conditionalFormatting sqref="G65">
    <cfRule type="expression" dxfId="3434" priority="11533">
      <formula>ISEVEN(ROW())</formula>
    </cfRule>
  </conditionalFormatting>
  <conditionalFormatting sqref="G65">
    <cfRule type="expression" dxfId="3433" priority="11534">
      <formula>ISEVEN(ROW())</formula>
    </cfRule>
  </conditionalFormatting>
  <conditionalFormatting sqref="G65">
    <cfRule type="expression" dxfId="3432" priority="11535">
      <formula>ISEVEN(ROW())</formula>
    </cfRule>
  </conditionalFormatting>
  <conditionalFormatting sqref="G65">
    <cfRule type="expression" dxfId="3431" priority="11536">
      <formula>ISEVEN(ROW())</formula>
    </cfRule>
  </conditionalFormatting>
  <conditionalFormatting sqref="G65">
    <cfRule type="expression" dxfId="3430" priority="11537">
      <formula>ISEVEN(ROW())</formula>
    </cfRule>
  </conditionalFormatting>
  <conditionalFormatting sqref="G65">
    <cfRule type="expression" dxfId="3429" priority="11538">
      <formula>ISEVEN(ROW())</formula>
    </cfRule>
  </conditionalFormatting>
  <conditionalFormatting sqref="G65">
    <cfRule type="expression" dxfId="3428" priority="11539">
      <formula>ISEVEN(ROW())</formula>
    </cfRule>
  </conditionalFormatting>
  <conditionalFormatting sqref="G65">
    <cfRule type="expression" dxfId="3427" priority="11540">
      <formula>ISEVEN(ROW())</formula>
    </cfRule>
  </conditionalFormatting>
  <conditionalFormatting sqref="G65">
    <cfRule type="expression" dxfId="3426" priority="11541">
      <formula>ISEVEN(ROW())</formula>
    </cfRule>
  </conditionalFormatting>
  <conditionalFormatting sqref="G65">
    <cfRule type="expression" dxfId="3425" priority="11542">
      <formula>ISEVEN(ROW())</formula>
    </cfRule>
  </conditionalFormatting>
  <conditionalFormatting sqref="G65">
    <cfRule type="expression" dxfId="3424" priority="11543">
      <formula>ISEVEN(ROW())</formula>
    </cfRule>
  </conditionalFormatting>
  <conditionalFormatting sqref="G65">
    <cfRule type="expression" dxfId="3423" priority="11544">
      <formula>ISEVEN(ROW())</formula>
    </cfRule>
  </conditionalFormatting>
  <conditionalFormatting sqref="G65">
    <cfRule type="expression" dxfId="3422" priority="11545">
      <formula>ISEVEN(ROW())</formula>
    </cfRule>
  </conditionalFormatting>
  <conditionalFormatting sqref="G65">
    <cfRule type="expression" dxfId="3421" priority="11546">
      <formula>ISEVEN(ROW())</formula>
    </cfRule>
  </conditionalFormatting>
  <conditionalFormatting sqref="G65">
    <cfRule type="expression" dxfId="3420" priority="11547">
      <formula>ISEVEN(ROW())</formula>
    </cfRule>
  </conditionalFormatting>
  <conditionalFormatting sqref="G65">
    <cfRule type="expression" dxfId="3419" priority="11548">
      <formula>ISEVEN(ROW())</formula>
    </cfRule>
  </conditionalFormatting>
  <conditionalFormatting sqref="G65">
    <cfRule type="expression" dxfId="3418" priority="11549">
      <formula>ISEVEN(ROW())</formula>
    </cfRule>
  </conditionalFormatting>
  <conditionalFormatting sqref="G65">
    <cfRule type="expression" dxfId="3417" priority="11550">
      <formula>ISEVEN(ROW())</formula>
    </cfRule>
  </conditionalFormatting>
  <conditionalFormatting sqref="G65">
    <cfRule type="expression" dxfId="3416" priority="11551">
      <formula>ISEVEN(ROW())</formula>
    </cfRule>
  </conditionalFormatting>
  <conditionalFormatting sqref="G65">
    <cfRule type="expression" dxfId="3415" priority="11552">
      <formula>ISEVEN(ROW())</formula>
    </cfRule>
  </conditionalFormatting>
  <conditionalFormatting sqref="G65">
    <cfRule type="expression" dxfId="3414" priority="11553">
      <formula>ISEVEN(ROW())</formula>
    </cfRule>
  </conditionalFormatting>
  <conditionalFormatting sqref="G65">
    <cfRule type="expression" dxfId="3413" priority="11554">
      <formula>ISEVEN(ROW())</formula>
    </cfRule>
  </conditionalFormatting>
  <conditionalFormatting sqref="G65">
    <cfRule type="expression" dxfId="3412" priority="11555">
      <formula>ISEVEN(ROW())</formula>
    </cfRule>
  </conditionalFormatting>
  <conditionalFormatting sqref="G65">
    <cfRule type="expression" dxfId="3411" priority="11556">
      <formula>ISEVEN(ROW())</formula>
    </cfRule>
  </conditionalFormatting>
  <conditionalFormatting sqref="G65">
    <cfRule type="expression" dxfId="3410" priority="11557">
      <formula>ISEVEN(ROW())</formula>
    </cfRule>
  </conditionalFormatting>
  <conditionalFormatting sqref="G65">
    <cfRule type="expression" dxfId="3409" priority="11558">
      <formula>ISEVEN(ROW())</formula>
    </cfRule>
  </conditionalFormatting>
  <conditionalFormatting sqref="G65">
    <cfRule type="expression" dxfId="3408" priority="11559">
      <formula>ISEVEN(ROW())</formula>
    </cfRule>
  </conditionalFormatting>
  <conditionalFormatting sqref="G65">
    <cfRule type="expression" dxfId="3407" priority="11560">
      <formula>ISEVEN(ROW())</formula>
    </cfRule>
  </conditionalFormatting>
  <conditionalFormatting sqref="G65">
    <cfRule type="expression" dxfId="3406" priority="11561">
      <formula>ISEVEN(ROW())</formula>
    </cfRule>
  </conditionalFormatting>
  <conditionalFormatting sqref="G65">
    <cfRule type="expression" dxfId="3405" priority="11562">
      <formula>ISEVEN(ROW())</formula>
    </cfRule>
  </conditionalFormatting>
  <conditionalFormatting sqref="G65">
    <cfRule type="expression" dxfId="3404" priority="11563">
      <formula>ISEVEN(ROW())</formula>
    </cfRule>
  </conditionalFormatting>
  <conditionalFormatting sqref="G65">
    <cfRule type="expression" dxfId="3403" priority="11564">
      <formula>ISEVEN(ROW())</formula>
    </cfRule>
  </conditionalFormatting>
  <conditionalFormatting sqref="G65">
    <cfRule type="expression" dxfId="3402" priority="11565">
      <formula>ISEVEN(ROW())</formula>
    </cfRule>
  </conditionalFormatting>
  <conditionalFormatting sqref="G65">
    <cfRule type="expression" dxfId="3401" priority="11566">
      <formula>ISEVEN(ROW())</formula>
    </cfRule>
  </conditionalFormatting>
  <conditionalFormatting sqref="G65">
    <cfRule type="expression" dxfId="3400" priority="11567">
      <formula>ISEVEN(ROW())</formula>
    </cfRule>
  </conditionalFormatting>
  <conditionalFormatting sqref="G65">
    <cfRule type="expression" dxfId="3399" priority="11568">
      <formula>ISEVEN(ROW())</formula>
    </cfRule>
  </conditionalFormatting>
  <conditionalFormatting sqref="G65">
    <cfRule type="expression" dxfId="3398" priority="11569">
      <formula>ISEVEN(ROW())</formula>
    </cfRule>
  </conditionalFormatting>
  <conditionalFormatting sqref="G65">
    <cfRule type="expression" dxfId="3397" priority="11570">
      <formula>ISEVEN(ROW())</formula>
    </cfRule>
  </conditionalFormatting>
  <conditionalFormatting sqref="G65">
    <cfRule type="expression" dxfId="3396" priority="11571">
      <formula>ISEVEN(ROW())</formula>
    </cfRule>
  </conditionalFormatting>
  <conditionalFormatting sqref="G65">
    <cfRule type="expression" dxfId="3395" priority="11572">
      <formula>ISEVEN(ROW())</formula>
    </cfRule>
  </conditionalFormatting>
  <conditionalFormatting sqref="G65">
    <cfRule type="expression" dxfId="3394" priority="11573">
      <formula>ISEVEN(ROW())</formula>
    </cfRule>
  </conditionalFormatting>
  <conditionalFormatting sqref="G65">
    <cfRule type="expression" dxfId="3393" priority="11574">
      <formula>ISEVEN(ROW())</formula>
    </cfRule>
  </conditionalFormatting>
  <conditionalFormatting sqref="G65">
    <cfRule type="expression" dxfId="3392" priority="11575">
      <formula>ISEVEN(ROW())</formula>
    </cfRule>
  </conditionalFormatting>
  <conditionalFormatting sqref="G65">
    <cfRule type="expression" dxfId="3391" priority="11576">
      <formula>ISEVEN(ROW())</formula>
    </cfRule>
  </conditionalFormatting>
  <conditionalFormatting sqref="G65">
    <cfRule type="expression" dxfId="3390" priority="11577">
      <formula>ISEVEN(ROW())</formula>
    </cfRule>
  </conditionalFormatting>
  <conditionalFormatting sqref="G65">
    <cfRule type="expression" dxfId="3389" priority="11578">
      <formula>ISEVEN(ROW())</formula>
    </cfRule>
  </conditionalFormatting>
  <conditionalFormatting sqref="G65">
    <cfRule type="expression" dxfId="3388" priority="11579">
      <formula>ISEVEN(ROW())</formula>
    </cfRule>
  </conditionalFormatting>
  <conditionalFormatting sqref="G65">
    <cfRule type="expression" dxfId="3387" priority="11580">
      <formula>ISEVEN(ROW())</formula>
    </cfRule>
  </conditionalFormatting>
  <conditionalFormatting sqref="G65">
    <cfRule type="expression" dxfId="3386" priority="11581">
      <formula>ISEVEN(ROW())</formula>
    </cfRule>
  </conditionalFormatting>
  <conditionalFormatting sqref="G65">
    <cfRule type="expression" dxfId="3385" priority="11582">
      <formula>ISEVEN(ROW())</formula>
    </cfRule>
  </conditionalFormatting>
  <conditionalFormatting sqref="G65">
    <cfRule type="expression" dxfId="3384" priority="11583">
      <formula>ISEVEN(ROW())</formula>
    </cfRule>
  </conditionalFormatting>
  <conditionalFormatting sqref="G65">
    <cfRule type="expression" dxfId="3383" priority="11584">
      <formula>ISEVEN(ROW())</formula>
    </cfRule>
  </conditionalFormatting>
  <conditionalFormatting sqref="G65">
    <cfRule type="expression" dxfId="3382" priority="11585">
      <formula>ISEVEN(ROW())</formula>
    </cfRule>
  </conditionalFormatting>
  <conditionalFormatting sqref="G65">
    <cfRule type="expression" dxfId="3381" priority="11586">
      <formula>ISEVEN(ROW())</formula>
    </cfRule>
  </conditionalFormatting>
  <conditionalFormatting sqref="G65">
    <cfRule type="expression" dxfId="3380" priority="11587">
      <formula>ISEVEN(ROW())</formula>
    </cfRule>
  </conditionalFormatting>
  <conditionalFormatting sqref="G65">
    <cfRule type="expression" dxfId="3379" priority="11588">
      <formula>ISEVEN(ROW())</formula>
    </cfRule>
  </conditionalFormatting>
  <conditionalFormatting sqref="G65">
    <cfRule type="expression" dxfId="3378" priority="11589">
      <formula>ISEVEN(ROW())</formula>
    </cfRule>
  </conditionalFormatting>
  <conditionalFormatting sqref="G65">
    <cfRule type="expression" dxfId="3377" priority="11590">
      <formula>ISEVEN(ROW())</formula>
    </cfRule>
  </conditionalFormatting>
  <conditionalFormatting sqref="G65">
    <cfRule type="expression" dxfId="3376" priority="11591">
      <formula>ISEVEN(ROW())</formula>
    </cfRule>
  </conditionalFormatting>
  <conditionalFormatting sqref="G65">
    <cfRule type="expression" dxfId="3375" priority="11592">
      <formula>ISEVEN(ROW())</formula>
    </cfRule>
  </conditionalFormatting>
  <conditionalFormatting sqref="G65">
    <cfRule type="expression" dxfId="3374" priority="11593">
      <formula>ISEVEN(ROW())</formula>
    </cfRule>
  </conditionalFormatting>
  <conditionalFormatting sqref="G65">
    <cfRule type="expression" dxfId="3373" priority="11594">
      <formula>ISEVEN(ROW())</formula>
    </cfRule>
  </conditionalFormatting>
  <conditionalFormatting sqref="G65">
    <cfRule type="expression" dxfId="3372" priority="11595">
      <formula>ISEVEN(ROW())</formula>
    </cfRule>
  </conditionalFormatting>
  <conditionalFormatting sqref="G65">
    <cfRule type="expression" dxfId="3371" priority="11596">
      <formula>ISEVEN(ROW())</formula>
    </cfRule>
  </conditionalFormatting>
  <conditionalFormatting sqref="G65">
    <cfRule type="expression" dxfId="3370" priority="11597">
      <formula>ISEVEN(ROW())</formula>
    </cfRule>
  </conditionalFormatting>
  <conditionalFormatting sqref="G65">
    <cfRule type="expression" dxfId="3369" priority="11598">
      <formula>ISEVEN(ROW())</formula>
    </cfRule>
  </conditionalFormatting>
  <conditionalFormatting sqref="G65">
    <cfRule type="expression" dxfId="3368" priority="11599">
      <formula>ISEVEN(ROW())</formula>
    </cfRule>
  </conditionalFormatting>
  <conditionalFormatting sqref="G65">
    <cfRule type="expression" dxfId="3367" priority="11600">
      <formula>ISEVEN(ROW())</formula>
    </cfRule>
  </conditionalFormatting>
  <conditionalFormatting sqref="G65">
    <cfRule type="expression" dxfId="3366" priority="11601">
      <formula>ISEVEN(ROW())</formula>
    </cfRule>
  </conditionalFormatting>
  <conditionalFormatting sqref="G65">
    <cfRule type="expression" dxfId="3365" priority="11602">
      <formula>ISEVEN(ROW())</formula>
    </cfRule>
  </conditionalFormatting>
  <conditionalFormatting sqref="G65">
    <cfRule type="expression" dxfId="3364" priority="11603">
      <formula>ISEVEN(ROW())</formula>
    </cfRule>
  </conditionalFormatting>
  <conditionalFormatting sqref="B69:D69 F69:G69">
    <cfRule type="expression" dxfId="3363" priority="11604">
      <formula>ISEVEN(ROW())</formula>
    </cfRule>
  </conditionalFormatting>
  <conditionalFormatting sqref="E69">
    <cfRule type="expression" dxfId="3362" priority="11605">
      <formula>ISEVEN(ROW())</formula>
    </cfRule>
  </conditionalFormatting>
  <conditionalFormatting sqref="B69:D69 F69:G69">
    <cfRule type="expression" dxfId="3361" priority="11606">
      <formula>ISEVEN(ROW())</formula>
    </cfRule>
  </conditionalFormatting>
  <conditionalFormatting sqref="E69">
    <cfRule type="expression" dxfId="3360" priority="11607">
      <formula>ISEVEN(ROW())</formula>
    </cfRule>
  </conditionalFormatting>
  <conditionalFormatting sqref="B64:F64">
    <cfRule type="expression" dxfId="3359" priority="11608">
      <formula>ISEVEN(ROW())</formula>
    </cfRule>
  </conditionalFormatting>
  <conditionalFormatting sqref="F66">
    <cfRule type="expression" dxfId="3358" priority="11609">
      <formula>ISEVEN(ROW())</formula>
    </cfRule>
  </conditionalFormatting>
  <conditionalFormatting sqref="B66:E66">
    <cfRule type="expression" dxfId="3357" priority="11610">
      <formula>ISEVEN(ROW())</formula>
    </cfRule>
  </conditionalFormatting>
  <conditionalFormatting sqref="B66 D66:F66">
    <cfRule type="expression" dxfId="3356" priority="11611">
      <formula>ISEVEN(ROW())</formula>
    </cfRule>
  </conditionalFormatting>
  <conditionalFormatting sqref="C66">
    <cfRule type="expression" dxfId="3355" priority="11612">
      <formula>ISEVEN(ROW())</formula>
    </cfRule>
  </conditionalFormatting>
  <conditionalFormatting sqref="B66:F66">
    <cfRule type="expression" dxfId="3354" priority="11613">
      <formula>ISEVEN(ROW())</formula>
    </cfRule>
  </conditionalFormatting>
  <conditionalFormatting sqref="F66">
    <cfRule type="expression" dxfId="3353" priority="11614">
      <formula>ISEVEN(ROW())</formula>
    </cfRule>
  </conditionalFormatting>
  <conditionalFormatting sqref="B66:E66">
    <cfRule type="expression" dxfId="3352" priority="11615">
      <formula>ISEVEN(ROW())</formula>
    </cfRule>
  </conditionalFormatting>
  <conditionalFormatting sqref="B66 D66:F66">
    <cfRule type="expression" dxfId="3351" priority="11616">
      <formula>ISEVEN(ROW())</formula>
    </cfRule>
  </conditionalFormatting>
  <conditionalFormatting sqref="C66">
    <cfRule type="expression" dxfId="3350" priority="11617">
      <formula>ISEVEN(ROW())</formula>
    </cfRule>
  </conditionalFormatting>
  <conditionalFormatting sqref="B66:F66">
    <cfRule type="expression" dxfId="3349" priority="11618">
      <formula>ISEVEN(ROW())</formula>
    </cfRule>
  </conditionalFormatting>
  <conditionalFormatting sqref="F66">
    <cfRule type="expression" dxfId="3348" priority="11619">
      <formula>ISEVEN(ROW())</formula>
    </cfRule>
  </conditionalFormatting>
  <conditionalFormatting sqref="B66:E66">
    <cfRule type="expression" dxfId="3347" priority="11620">
      <formula>ISEVEN(ROW())</formula>
    </cfRule>
  </conditionalFormatting>
  <conditionalFormatting sqref="B66 D66:F66">
    <cfRule type="expression" dxfId="3346" priority="11621">
      <formula>ISEVEN(ROW())</formula>
    </cfRule>
  </conditionalFormatting>
  <conditionalFormatting sqref="C66">
    <cfRule type="expression" dxfId="3345" priority="11622">
      <formula>ISEVEN(ROW())</formula>
    </cfRule>
  </conditionalFormatting>
  <conditionalFormatting sqref="F66">
    <cfRule type="expression" dxfId="3344" priority="11623">
      <formula>ISEVEN(ROW())</formula>
    </cfRule>
  </conditionalFormatting>
  <conditionalFormatting sqref="B66:E66">
    <cfRule type="expression" dxfId="3343" priority="11624">
      <formula>ISEVEN(ROW())</formula>
    </cfRule>
  </conditionalFormatting>
  <conditionalFormatting sqref="B66 D66:F66">
    <cfRule type="expression" dxfId="3342" priority="11625">
      <formula>ISEVEN(ROW())</formula>
    </cfRule>
  </conditionalFormatting>
  <conditionalFormatting sqref="C66">
    <cfRule type="expression" dxfId="3341" priority="11626">
      <formula>ISEVEN(ROW())</formula>
    </cfRule>
  </conditionalFormatting>
  <conditionalFormatting sqref="B66:F66">
    <cfRule type="expression" dxfId="3340" priority="11627">
      <formula>ISEVEN(ROW())</formula>
    </cfRule>
  </conditionalFormatting>
  <conditionalFormatting sqref="F66">
    <cfRule type="expression" dxfId="3339" priority="11628">
      <formula>ISEVEN(ROW())</formula>
    </cfRule>
  </conditionalFormatting>
  <conditionalFormatting sqref="B66:E66">
    <cfRule type="expression" dxfId="3338" priority="11629">
      <formula>ISEVEN(ROW())</formula>
    </cfRule>
  </conditionalFormatting>
  <conditionalFormatting sqref="B66 D66:F66">
    <cfRule type="expression" dxfId="3337" priority="11630">
      <formula>ISEVEN(ROW())</formula>
    </cfRule>
  </conditionalFormatting>
  <conditionalFormatting sqref="C66">
    <cfRule type="expression" dxfId="3336" priority="11631">
      <formula>ISEVEN(ROW())</formula>
    </cfRule>
  </conditionalFormatting>
  <conditionalFormatting sqref="B66:F66">
    <cfRule type="expression" dxfId="3335" priority="11632">
      <formula>ISEVEN(ROW())</formula>
    </cfRule>
  </conditionalFormatting>
  <conditionalFormatting sqref="F66">
    <cfRule type="expression" dxfId="3334" priority="11633">
      <formula>ISEVEN(ROW())</formula>
    </cfRule>
  </conditionalFormatting>
  <conditionalFormatting sqref="B66:E66">
    <cfRule type="expression" dxfId="3333" priority="11634">
      <formula>ISEVEN(ROW())</formula>
    </cfRule>
  </conditionalFormatting>
  <conditionalFormatting sqref="B66 D66:F66">
    <cfRule type="expression" dxfId="3332" priority="11635">
      <formula>ISEVEN(ROW())</formula>
    </cfRule>
  </conditionalFormatting>
  <conditionalFormatting sqref="C66">
    <cfRule type="expression" dxfId="3331" priority="11636">
      <formula>ISEVEN(ROW())</formula>
    </cfRule>
  </conditionalFormatting>
  <conditionalFormatting sqref="B66 D66:F66">
    <cfRule type="expression" dxfId="3330" priority="11637">
      <formula>ISEVEN(ROW())</formula>
    </cfRule>
  </conditionalFormatting>
  <conditionalFormatting sqref="C66">
    <cfRule type="expression" dxfId="3329" priority="11638">
      <formula>ISEVEN(ROW())</formula>
    </cfRule>
  </conditionalFormatting>
  <conditionalFormatting sqref="F66">
    <cfRule type="expression" dxfId="3328" priority="11639">
      <formula>ISEVEN(ROW())</formula>
    </cfRule>
  </conditionalFormatting>
  <conditionalFormatting sqref="B66:E66">
    <cfRule type="expression" dxfId="3327" priority="11640">
      <formula>ISEVEN(ROW())</formula>
    </cfRule>
  </conditionalFormatting>
  <conditionalFormatting sqref="F66">
    <cfRule type="expression" dxfId="3326" priority="11641">
      <formula>ISEVEN(ROW())</formula>
    </cfRule>
  </conditionalFormatting>
  <conditionalFormatting sqref="B66:E66">
    <cfRule type="expression" dxfId="3325" priority="11642">
      <formula>ISEVEN(ROW())</formula>
    </cfRule>
  </conditionalFormatting>
  <conditionalFormatting sqref="B66:E66">
    <cfRule type="expression" dxfId="3324" priority="11643">
      <formula>ISEVEN(ROW())</formula>
    </cfRule>
  </conditionalFormatting>
  <conditionalFormatting sqref="B66:F66">
    <cfRule type="expression" dxfId="3323" priority="11644">
      <formula>ISEVEN(ROW())</formula>
    </cfRule>
  </conditionalFormatting>
  <conditionalFormatting sqref="B66 D66:F66">
    <cfRule type="expression" dxfId="3322" priority="11645">
      <formula>ISEVEN(ROW())</formula>
    </cfRule>
  </conditionalFormatting>
  <conditionalFormatting sqref="C66">
    <cfRule type="expression" dxfId="3321" priority="11646">
      <formula>ISEVEN(ROW())</formula>
    </cfRule>
  </conditionalFormatting>
  <conditionalFormatting sqref="F66">
    <cfRule type="expression" dxfId="3320" priority="11647">
      <formula>ISEVEN(ROW())</formula>
    </cfRule>
  </conditionalFormatting>
  <conditionalFormatting sqref="B66:E66">
    <cfRule type="expression" dxfId="3319" priority="11648">
      <formula>ISEVEN(ROW())</formula>
    </cfRule>
  </conditionalFormatting>
  <conditionalFormatting sqref="B66 D66:F66">
    <cfRule type="expression" dxfId="3318" priority="11649">
      <formula>ISEVEN(ROW())</formula>
    </cfRule>
  </conditionalFormatting>
  <conditionalFormatting sqref="C66">
    <cfRule type="expression" dxfId="3317" priority="11650">
      <formula>ISEVEN(ROW())</formula>
    </cfRule>
  </conditionalFormatting>
  <conditionalFormatting sqref="B66:F66">
    <cfRule type="expression" dxfId="3316" priority="11651">
      <formula>ISEVEN(ROW())</formula>
    </cfRule>
  </conditionalFormatting>
  <conditionalFormatting sqref="F66">
    <cfRule type="expression" dxfId="3315" priority="11652">
      <formula>ISEVEN(ROW())</formula>
    </cfRule>
  </conditionalFormatting>
  <conditionalFormatting sqref="B66:E66">
    <cfRule type="expression" dxfId="3314" priority="11653">
      <formula>ISEVEN(ROW())</formula>
    </cfRule>
  </conditionalFormatting>
  <conditionalFormatting sqref="B66 D66:F66">
    <cfRule type="expression" dxfId="3313" priority="11654">
      <formula>ISEVEN(ROW())</formula>
    </cfRule>
  </conditionalFormatting>
  <conditionalFormatting sqref="C66">
    <cfRule type="expression" dxfId="3312" priority="11655">
      <formula>ISEVEN(ROW())</formula>
    </cfRule>
  </conditionalFormatting>
  <conditionalFormatting sqref="B66:F66">
    <cfRule type="expression" dxfId="3311" priority="11656">
      <formula>ISEVEN(ROW())</formula>
    </cfRule>
  </conditionalFormatting>
  <conditionalFormatting sqref="F66">
    <cfRule type="expression" dxfId="3310" priority="11657">
      <formula>ISEVEN(ROW())</formula>
    </cfRule>
  </conditionalFormatting>
  <conditionalFormatting sqref="B66:E66">
    <cfRule type="expression" dxfId="3309" priority="11658">
      <formula>ISEVEN(ROW())</formula>
    </cfRule>
  </conditionalFormatting>
  <conditionalFormatting sqref="B66 D66:F66">
    <cfRule type="expression" dxfId="3308" priority="11659">
      <formula>ISEVEN(ROW())</formula>
    </cfRule>
  </conditionalFormatting>
  <conditionalFormatting sqref="C66">
    <cfRule type="expression" dxfId="3307" priority="11660">
      <formula>ISEVEN(ROW())</formula>
    </cfRule>
  </conditionalFormatting>
  <conditionalFormatting sqref="B65:G65">
    <cfRule type="expression" dxfId="3306" priority="11661">
      <formula>ISEVEN(ROW())</formula>
    </cfRule>
  </conditionalFormatting>
  <conditionalFormatting sqref="B66 D66:F66">
    <cfRule type="expression" dxfId="3305" priority="11662">
      <formula>ISEVEN(ROW())</formula>
    </cfRule>
  </conditionalFormatting>
  <conditionalFormatting sqref="F65">
    <cfRule type="expression" dxfId="3304" priority="11663">
      <formula>ISEVEN(ROW())</formula>
    </cfRule>
  </conditionalFormatting>
  <conditionalFormatting sqref="B65:E65">
    <cfRule type="expression" dxfId="3303" priority="11664">
      <formula>ISEVEN(ROW())</formula>
    </cfRule>
  </conditionalFormatting>
  <conditionalFormatting sqref="G65">
    <cfRule type="expression" dxfId="3302" priority="11665">
      <formula>ISEVEN(ROW())</formula>
    </cfRule>
  </conditionalFormatting>
  <conditionalFormatting sqref="G65">
    <cfRule type="expression" dxfId="3301" priority="11666">
      <formula>ISEVEN(ROW())</formula>
    </cfRule>
  </conditionalFormatting>
  <conditionalFormatting sqref="C66">
    <cfRule type="expression" dxfId="3300" priority="11667">
      <formula>ISEVEN(ROW())</formula>
    </cfRule>
  </conditionalFormatting>
  <conditionalFormatting sqref="B65 D65:F65">
    <cfRule type="expression" dxfId="3299" priority="11668">
      <formula>ISEVEN(ROW())</formula>
    </cfRule>
  </conditionalFormatting>
  <conditionalFormatting sqref="G65">
    <cfRule type="expression" dxfId="3298" priority="11669">
      <formula>ISEVEN(ROW())</formula>
    </cfRule>
  </conditionalFormatting>
  <conditionalFormatting sqref="C65">
    <cfRule type="expression" dxfId="3297" priority="11670">
      <formula>ISEVEN(ROW())</formula>
    </cfRule>
  </conditionalFormatting>
  <conditionalFormatting sqref="B66:F66">
    <cfRule type="expression" dxfId="3296" priority="11671">
      <formula>ISEVEN(ROW())</formula>
    </cfRule>
  </conditionalFormatting>
  <conditionalFormatting sqref="F66">
    <cfRule type="expression" dxfId="3295" priority="11672">
      <formula>ISEVEN(ROW())</formula>
    </cfRule>
  </conditionalFormatting>
  <conditionalFormatting sqref="B66:E66">
    <cfRule type="expression" dxfId="3294" priority="11673">
      <formula>ISEVEN(ROW())</formula>
    </cfRule>
  </conditionalFormatting>
  <conditionalFormatting sqref="B65:G65">
    <cfRule type="expression" dxfId="3293" priority="11674">
      <formula>ISEVEN(ROW())</formula>
    </cfRule>
  </conditionalFormatting>
  <conditionalFormatting sqref="B66 D66:F66">
    <cfRule type="expression" dxfId="3292" priority="11675">
      <formula>ISEVEN(ROW())</formula>
    </cfRule>
  </conditionalFormatting>
  <conditionalFormatting sqref="F65">
    <cfRule type="expression" dxfId="3291" priority="11676">
      <formula>ISEVEN(ROW())</formula>
    </cfRule>
  </conditionalFormatting>
  <conditionalFormatting sqref="B65:E65">
    <cfRule type="expression" dxfId="3290" priority="11677">
      <formula>ISEVEN(ROW())</formula>
    </cfRule>
  </conditionalFormatting>
  <conditionalFormatting sqref="G65">
    <cfRule type="expression" dxfId="3289" priority="11678">
      <formula>ISEVEN(ROW())</formula>
    </cfRule>
  </conditionalFormatting>
  <conditionalFormatting sqref="G65">
    <cfRule type="expression" dxfId="3288" priority="11679">
      <formula>ISEVEN(ROW())</formula>
    </cfRule>
  </conditionalFormatting>
  <conditionalFormatting sqref="C66">
    <cfRule type="expression" dxfId="3287" priority="11680">
      <formula>ISEVEN(ROW())</formula>
    </cfRule>
  </conditionalFormatting>
  <conditionalFormatting sqref="B65 D65:F65">
    <cfRule type="expression" dxfId="3286" priority="11681">
      <formula>ISEVEN(ROW())</formula>
    </cfRule>
  </conditionalFormatting>
  <conditionalFormatting sqref="G65">
    <cfRule type="expression" dxfId="3285" priority="11682">
      <formula>ISEVEN(ROW())</formula>
    </cfRule>
  </conditionalFormatting>
  <conditionalFormatting sqref="C65">
    <cfRule type="expression" dxfId="3284" priority="11683">
      <formula>ISEVEN(ROW())</formula>
    </cfRule>
  </conditionalFormatting>
  <conditionalFormatting sqref="B66:F66">
    <cfRule type="expression" dxfId="3283" priority="11684">
      <formula>ISEVEN(ROW())</formula>
    </cfRule>
  </conditionalFormatting>
  <conditionalFormatting sqref="F66">
    <cfRule type="expression" dxfId="3282" priority="11685">
      <formula>ISEVEN(ROW())</formula>
    </cfRule>
  </conditionalFormatting>
  <conditionalFormatting sqref="B66:E66">
    <cfRule type="expression" dxfId="3281" priority="11686">
      <formula>ISEVEN(ROW())</formula>
    </cfRule>
  </conditionalFormatting>
  <conditionalFormatting sqref="B65:G65">
    <cfRule type="expression" dxfId="3280" priority="11687">
      <formula>ISEVEN(ROW())</formula>
    </cfRule>
  </conditionalFormatting>
  <conditionalFormatting sqref="B66 D66:F66">
    <cfRule type="expression" dxfId="3279" priority="11688">
      <formula>ISEVEN(ROW())</formula>
    </cfRule>
  </conditionalFormatting>
  <conditionalFormatting sqref="F65">
    <cfRule type="expression" dxfId="3278" priority="11689">
      <formula>ISEVEN(ROW())</formula>
    </cfRule>
  </conditionalFormatting>
  <conditionalFormatting sqref="B65:E65">
    <cfRule type="expression" dxfId="3277" priority="11690">
      <formula>ISEVEN(ROW())</formula>
    </cfRule>
  </conditionalFormatting>
  <conditionalFormatting sqref="G65">
    <cfRule type="expression" dxfId="3276" priority="11691">
      <formula>ISEVEN(ROW())</formula>
    </cfRule>
  </conditionalFormatting>
  <conditionalFormatting sqref="G65">
    <cfRule type="expression" dxfId="3275" priority="11692">
      <formula>ISEVEN(ROW())</formula>
    </cfRule>
  </conditionalFormatting>
  <conditionalFormatting sqref="C66">
    <cfRule type="expression" dxfId="3274" priority="11693">
      <formula>ISEVEN(ROW())</formula>
    </cfRule>
  </conditionalFormatting>
  <conditionalFormatting sqref="B65 D65:F65">
    <cfRule type="expression" dxfId="3273" priority="11694">
      <formula>ISEVEN(ROW())</formula>
    </cfRule>
  </conditionalFormatting>
  <conditionalFormatting sqref="G65">
    <cfRule type="expression" dxfId="3272" priority="11695">
      <formula>ISEVEN(ROW())</formula>
    </cfRule>
  </conditionalFormatting>
  <conditionalFormatting sqref="C65">
    <cfRule type="expression" dxfId="3271" priority="11696">
      <formula>ISEVEN(ROW())</formula>
    </cfRule>
  </conditionalFormatting>
  <conditionalFormatting sqref="B66:F66">
    <cfRule type="expression" dxfId="3270" priority="11697">
      <formula>ISEVEN(ROW())</formula>
    </cfRule>
  </conditionalFormatting>
  <conditionalFormatting sqref="B66 D66:F66">
    <cfRule type="expression" dxfId="3269" priority="11698">
      <formula>ISEVEN(ROW())</formula>
    </cfRule>
  </conditionalFormatting>
  <conditionalFormatting sqref="F65">
    <cfRule type="expression" dxfId="3268" priority="11699">
      <formula>ISEVEN(ROW())</formula>
    </cfRule>
  </conditionalFormatting>
  <conditionalFormatting sqref="B65:E65">
    <cfRule type="expression" dxfId="3267" priority="11700">
      <formula>ISEVEN(ROW())</formula>
    </cfRule>
  </conditionalFormatting>
  <conditionalFormatting sqref="G65">
    <cfRule type="expression" dxfId="3266" priority="11701">
      <formula>ISEVEN(ROW())</formula>
    </cfRule>
  </conditionalFormatting>
  <conditionalFormatting sqref="G65">
    <cfRule type="expression" dxfId="3265" priority="11702">
      <formula>ISEVEN(ROW())</formula>
    </cfRule>
  </conditionalFormatting>
  <conditionalFormatting sqref="C66">
    <cfRule type="expression" dxfId="3264" priority="11703">
      <formula>ISEVEN(ROW())</formula>
    </cfRule>
  </conditionalFormatting>
  <conditionalFormatting sqref="B65 D65:F65">
    <cfRule type="expression" dxfId="3263" priority="11704">
      <formula>ISEVEN(ROW())</formula>
    </cfRule>
  </conditionalFormatting>
  <conditionalFormatting sqref="G65">
    <cfRule type="expression" dxfId="3262" priority="11705">
      <formula>ISEVEN(ROW())</formula>
    </cfRule>
  </conditionalFormatting>
  <conditionalFormatting sqref="C65">
    <cfRule type="expression" dxfId="3261" priority="11706">
      <formula>ISEVEN(ROW())</formula>
    </cfRule>
  </conditionalFormatting>
  <conditionalFormatting sqref="B66:F66">
    <cfRule type="expression" dxfId="3260" priority="11707">
      <formula>ISEVEN(ROW())</formula>
    </cfRule>
  </conditionalFormatting>
  <conditionalFormatting sqref="F66">
    <cfRule type="expression" dxfId="3259" priority="11708">
      <formula>ISEVEN(ROW())</formula>
    </cfRule>
  </conditionalFormatting>
  <conditionalFormatting sqref="B66:E66">
    <cfRule type="expression" dxfId="3258" priority="11709">
      <formula>ISEVEN(ROW())</formula>
    </cfRule>
  </conditionalFormatting>
  <conditionalFormatting sqref="B65:G65">
    <cfRule type="expression" dxfId="3257" priority="11710">
      <formula>ISEVEN(ROW())</formula>
    </cfRule>
  </conditionalFormatting>
  <conditionalFormatting sqref="B66 D66:F66">
    <cfRule type="expression" dxfId="3256" priority="11711">
      <formula>ISEVEN(ROW())</formula>
    </cfRule>
  </conditionalFormatting>
  <conditionalFormatting sqref="F65">
    <cfRule type="expression" dxfId="3255" priority="11712">
      <formula>ISEVEN(ROW())</formula>
    </cfRule>
  </conditionalFormatting>
  <conditionalFormatting sqref="B65:E65">
    <cfRule type="expression" dxfId="3254" priority="11713">
      <formula>ISEVEN(ROW())</formula>
    </cfRule>
  </conditionalFormatting>
  <conditionalFormatting sqref="G65">
    <cfRule type="expression" dxfId="3253" priority="11714">
      <formula>ISEVEN(ROW())</formula>
    </cfRule>
  </conditionalFormatting>
  <conditionalFormatting sqref="G65">
    <cfRule type="expression" dxfId="3252" priority="11715">
      <formula>ISEVEN(ROW())</formula>
    </cfRule>
  </conditionalFormatting>
  <conditionalFormatting sqref="C66">
    <cfRule type="expression" dxfId="3251" priority="11716">
      <formula>ISEVEN(ROW())</formula>
    </cfRule>
  </conditionalFormatting>
  <conditionalFormatting sqref="B65 D65:F65">
    <cfRule type="expression" dxfId="3250" priority="11717">
      <formula>ISEVEN(ROW())</formula>
    </cfRule>
  </conditionalFormatting>
  <conditionalFormatting sqref="G65">
    <cfRule type="expression" dxfId="3249" priority="11718">
      <formula>ISEVEN(ROW())</formula>
    </cfRule>
  </conditionalFormatting>
  <conditionalFormatting sqref="C65">
    <cfRule type="expression" dxfId="3248" priority="11719">
      <formula>ISEVEN(ROW())</formula>
    </cfRule>
  </conditionalFormatting>
  <conditionalFormatting sqref="B66:F66">
    <cfRule type="expression" dxfId="3247" priority="11720">
      <formula>ISEVEN(ROW())</formula>
    </cfRule>
  </conditionalFormatting>
  <conditionalFormatting sqref="F66">
    <cfRule type="expression" dxfId="3246" priority="11721">
      <formula>ISEVEN(ROW())</formula>
    </cfRule>
  </conditionalFormatting>
  <conditionalFormatting sqref="B66:E66">
    <cfRule type="expression" dxfId="3245" priority="11722">
      <formula>ISEVEN(ROW())</formula>
    </cfRule>
  </conditionalFormatting>
  <conditionalFormatting sqref="B65:G65">
    <cfRule type="expression" dxfId="3244" priority="11723">
      <formula>ISEVEN(ROW())</formula>
    </cfRule>
  </conditionalFormatting>
  <conditionalFormatting sqref="B66 D66:F66">
    <cfRule type="expression" dxfId="3243" priority="11724">
      <formula>ISEVEN(ROW())</formula>
    </cfRule>
  </conditionalFormatting>
  <conditionalFormatting sqref="F65">
    <cfRule type="expression" dxfId="3242" priority="11725">
      <formula>ISEVEN(ROW())</formula>
    </cfRule>
  </conditionalFormatting>
  <conditionalFormatting sqref="B65:E65">
    <cfRule type="expression" dxfId="3241" priority="11726">
      <formula>ISEVEN(ROW())</formula>
    </cfRule>
  </conditionalFormatting>
  <conditionalFormatting sqref="G65">
    <cfRule type="expression" dxfId="3240" priority="11727">
      <formula>ISEVEN(ROW())</formula>
    </cfRule>
  </conditionalFormatting>
  <conditionalFormatting sqref="G65">
    <cfRule type="expression" dxfId="3239" priority="11728">
      <formula>ISEVEN(ROW())</formula>
    </cfRule>
  </conditionalFormatting>
  <conditionalFormatting sqref="C66">
    <cfRule type="expression" dxfId="3238" priority="11729">
      <formula>ISEVEN(ROW())</formula>
    </cfRule>
  </conditionalFormatting>
  <conditionalFormatting sqref="B65 D65:F65">
    <cfRule type="expression" dxfId="3237" priority="11730">
      <formula>ISEVEN(ROW())</formula>
    </cfRule>
  </conditionalFormatting>
  <conditionalFormatting sqref="G65">
    <cfRule type="expression" dxfId="3236" priority="11731">
      <formula>ISEVEN(ROW())</formula>
    </cfRule>
  </conditionalFormatting>
  <conditionalFormatting sqref="C65">
    <cfRule type="expression" dxfId="3235" priority="11732">
      <formula>ISEVEN(ROW())</formula>
    </cfRule>
  </conditionalFormatting>
  <conditionalFormatting sqref="B66:F66">
    <cfRule type="expression" dxfId="3234" priority="11733">
      <formula>ISEVEN(ROW())</formula>
    </cfRule>
  </conditionalFormatting>
  <conditionalFormatting sqref="B65 D65:F65">
    <cfRule type="expression" dxfId="3233" priority="11734">
      <formula>ISEVEN(ROW())</formula>
    </cfRule>
  </conditionalFormatting>
  <conditionalFormatting sqref="G65">
    <cfRule type="expression" dxfId="3232" priority="11735">
      <formula>ISEVEN(ROW())</formula>
    </cfRule>
  </conditionalFormatting>
  <conditionalFormatting sqref="C65">
    <cfRule type="expression" dxfId="3231" priority="11736">
      <formula>ISEVEN(ROW())</formula>
    </cfRule>
  </conditionalFormatting>
  <conditionalFormatting sqref="F66">
    <cfRule type="expression" dxfId="3230" priority="11737">
      <formula>ISEVEN(ROW())</formula>
    </cfRule>
  </conditionalFormatting>
  <conditionalFormatting sqref="B66:E66">
    <cfRule type="expression" dxfId="3229" priority="11738">
      <formula>ISEVEN(ROW())</formula>
    </cfRule>
  </conditionalFormatting>
  <conditionalFormatting sqref="B66:E66">
    <cfRule type="expression" dxfId="3228" priority="11739">
      <formula>ISEVEN(ROW())</formula>
    </cfRule>
  </conditionalFormatting>
  <conditionalFormatting sqref="B66:F66">
    <cfRule type="expression" dxfId="3227" priority="11740">
      <formula>ISEVEN(ROW())</formula>
    </cfRule>
  </conditionalFormatting>
  <conditionalFormatting sqref="B66 D66:F66">
    <cfRule type="expression" dxfId="3226" priority="11741">
      <formula>ISEVEN(ROW())</formula>
    </cfRule>
  </conditionalFormatting>
  <conditionalFormatting sqref="F65">
    <cfRule type="expression" dxfId="3225" priority="11742">
      <formula>ISEVEN(ROW())</formula>
    </cfRule>
  </conditionalFormatting>
  <conditionalFormatting sqref="B65:E65">
    <cfRule type="expression" dxfId="3224" priority="11743">
      <formula>ISEVEN(ROW())</formula>
    </cfRule>
  </conditionalFormatting>
  <conditionalFormatting sqref="G65">
    <cfRule type="expression" dxfId="3223" priority="11744">
      <formula>ISEVEN(ROW())</formula>
    </cfRule>
  </conditionalFormatting>
  <conditionalFormatting sqref="G65">
    <cfRule type="expression" dxfId="3222" priority="11745">
      <formula>ISEVEN(ROW())</formula>
    </cfRule>
  </conditionalFormatting>
  <conditionalFormatting sqref="C66">
    <cfRule type="expression" dxfId="3221" priority="11746">
      <formula>ISEVEN(ROW())</formula>
    </cfRule>
  </conditionalFormatting>
  <conditionalFormatting sqref="F65">
    <cfRule type="expression" dxfId="3220" priority="11747">
      <formula>ISEVEN(ROW())</formula>
    </cfRule>
  </conditionalFormatting>
  <conditionalFormatting sqref="B65:E65">
    <cfRule type="expression" dxfId="3219" priority="11748">
      <formula>ISEVEN(ROW())</formula>
    </cfRule>
  </conditionalFormatting>
  <conditionalFormatting sqref="G65">
    <cfRule type="expression" dxfId="3218" priority="11749">
      <formula>ISEVEN(ROW())</formula>
    </cfRule>
  </conditionalFormatting>
  <conditionalFormatting sqref="G65 B65:E65">
    <cfRule type="expression" dxfId="3217" priority="11750">
      <formula>ISEVEN(ROW())</formula>
    </cfRule>
  </conditionalFormatting>
  <conditionalFormatting sqref="B66:F66">
    <cfRule type="expression" dxfId="3216" priority="11751">
      <formula>ISEVEN(ROW())</formula>
    </cfRule>
  </conditionalFormatting>
  <conditionalFormatting sqref="F66">
    <cfRule type="expression" dxfId="3215" priority="11752">
      <formula>ISEVEN(ROW())</formula>
    </cfRule>
  </conditionalFormatting>
  <conditionalFormatting sqref="B66:E66">
    <cfRule type="expression" dxfId="3214" priority="11753">
      <formula>ISEVEN(ROW())</formula>
    </cfRule>
  </conditionalFormatting>
  <conditionalFormatting sqref="B65:G65">
    <cfRule type="expression" dxfId="3213" priority="11754">
      <formula>ISEVEN(ROW())</formula>
    </cfRule>
  </conditionalFormatting>
  <conditionalFormatting sqref="B65 D65:F65">
    <cfRule type="expression" dxfId="3212" priority="11755">
      <formula>ISEVEN(ROW())</formula>
    </cfRule>
  </conditionalFormatting>
  <conditionalFormatting sqref="G65">
    <cfRule type="expression" dxfId="3211" priority="11756">
      <formula>ISEVEN(ROW())</formula>
    </cfRule>
  </conditionalFormatting>
  <conditionalFormatting sqref="C65">
    <cfRule type="expression" dxfId="3210" priority="11757">
      <formula>ISEVEN(ROW())</formula>
    </cfRule>
  </conditionalFormatting>
  <conditionalFormatting sqref="F66">
    <cfRule type="expression" dxfId="3209" priority="11758">
      <formula>ISEVEN(ROW())</formula>
    </cfRule>
  </conditionalFormatting>
  <conditionalFormatting sqref="B66:E66">
    <cfRule type="expression" dxfId="3208" priority="11759">
      <formula>ISEVEN(ROW())</formula>
    </cfRule>
  </conditionalFormatting>
  <conditionalFormatting sqref="B66:E66">
    <cfRule type="expression" dxfId="3207" priority="11760">
      <formula>ISEVEN(ROW())</formula>
    </cfRule>
  </conditionalFormatting>
  <conditionalFormatting sqref="B66:F66">
    <cfRule type="expression" dxfId="3206" priority="11761">
      <formula>ISEVEN(ROW())</formula>
    </cfRule>
  </conditionalFormatting>
  <conditionalFormatting sqref="B66 D66:F66">
    <cfRule type="expression" dxfId="3205" priority="11762">
      <formula>ISEVEN(ROW())</formula>
    </cfRule>
  </conditionalFormatting>
  <conditionalFormatting sqref="F65">
    <cfRule type="expression" dxfId="3204" priority="11763">
      <formula>ISEVEN(ROW())</formula>
    </cfRule>
  </conditionalFormatting>
  <conditionalFormatting sqref="B65:E65">
    <cfRule type="expression" dxfId="3203" priority="11764">
      <formula>ISEVEN(ROW())</formula>
    </cfRule>
  </conditionalFormatting>
  <conditionalFormatting sqref="G65">
    <cfRule type="expression" dxfId="3202" priority="11765">
      <formula>ISEVEN(ROW())</formula>
    </cfRule>
  </conditionalFormatting>
  <conditionalFormatting sqref="G65">
    <cfRule type="expression" dxfId="3201" priority="11766">
      <formula>ISEVEN(ROW())</formula>
    </cfRule>
  </conditionalFormatting>
  <conditionalFormatting sqref="C66">
    <cfRule type="expression" dxfId="3200" priority="11767">
      <formula>ISEVEN(ROW())</formula>
    </cfRule>
  </conditionalFormatting>
  <conditionalFormatting sqref="B65 D65:F65">
    <cfRule type="expression" dxfId="3199" priority="11768">
      <formula>ISEVEN(ROW())</formula>
    </cfRule>
  </conditionalFormatting>
  <conditionalFormatting sqref="G65">
    <cfRule type="expression" dxfId="3198" priority="11769">
      <formula>ISEVEN(ROW())</formula>
    </cfRule>
  </conditionalFormatting>
  <conditionalFormatting sqref="C65">
    <cfRule type="expression" dxfId="3197" priority="11770">
      <formula>ISEVEN(ROW())</formula>
    </cfRule>
  </conditionalFormatting>
  <conditionalFormatting sqref="B66:F66">
    <cfRule type="expression" dxfId="3196" priority="11771">
      <formula>ISEVEN(ROW())</formula>
    </cfRule>
  </conditionalFormatting>
  <conditionalFormatting sqref="F66">
    <cfRule type="expression" dxfId="3195" priority="11772">
      <formula>ISEVEN(ROW())</formula>
    </cfRule>
  </conditionalFormatting>
  <conditionalFormatting sqref="B66:E66">
    <cfRule type="expression" dxfId="3194" priority="11773">
      <formula>ISEVEN(ROW())</formula>
    </cfRule>
  </conditionalFormatting>
  <conditionalFormatting sqref="B65:G65">
    <cfRule type="expression" dxfId="3193" priority="11774">
      <formula>ISEVEN(ROW())</formula>
    </cfRule>
  </conditionalFormatting>
  <conditionalFormatting sqref="B66 D66:F66">
    <cfRule type="expression" dxfId="3192" priority="11775">
      <formula>ISEVEN(ROW())</formula>
    </cfRule>
  </conditionalFormatting>
  <conditionalFormatting sqref="F65">
    <cfRule type="expression" dxfId="3191" priority="11776">
      <formula>ISEVEN(ROW())</formula>
    </cfRule>
  </conditionalFormatting>
  <conditionalFormatting sqref="B65:E65">
    <cfRule type="expression" dxfId="3190" priority="11777">
      <formula>ISEVEN(ROW())</formula>
    </cfRule>
  </conditionalFormatting>
  <conditionalFormatting sqref="G65">
    <cfRule type="expression" dxfId="3189" priority="11778">
      <formula>ISEVEN(ROW())</formula>
    </cfRule>
  </conditionalFormatting>
  <conditionalFormatting sqref="G65">
    <cfRule type="expression" dxfId="3188" priority="11779">
      <formula>ISEVEN(ROW())</formula>
    </cfRule>
  </conditionalFormatting>
  <conditionalFormatting sqref="C66">
    <cfRule type="expression" dxfId="3187" priority="11780">
      <formula>ISEVEN(ROW())</formula>
    </cfRule>
  </conditionalFormatting>
  <conditionalFormatting sqref="B65 D65:F65">
    <cfRule type="expression" dxfId="3186" priority="11781">
      <formula>ISEVEN(ROW())</formula>
    </cfRule>
  </conditionalFormatting>
  <conditionalFormatting sqref="G65">
    <cfRule type="expression" dxfId="3185" priority="11782">
      <formula>ISEVEN(ROW())</formula>
    </cfRule>
  </conditionalFormatting>
  <conditionalFormatting sqref="C65">
    <cfRule type="expression" dxfId="3184" priority="11783">
      <formula>ISEVEN(ROW())</formula>
    </cfRule>
  </conditionalFormatting>
  <conditionalFormatting sqref="B66:F66">
    <cfRule type="expression" dxfId="3183" priority="11784">
      <formula>ISEVEN(ROW())</formula>
    </cfRule>
  </conditionalFormatting>
  <conditionalFormatting sqref="F66">
    <cfRule type="expression" dxfId="3182" priority="11785">
      <formula>ISEVEN(ROW())</formula>
    </cfRule>
  </conditionalFormatting>
  <conditionalFormatting sqref="B66:E66">
    <cfRule type="expression" dxfId="3181" priority="11786">
      <formula>ISEVEN(ROW())</formula>
    </cfRule>
  </conditionalFormatting>
  <conditionalFormatting sqref="B65:G65">
    <cfRule type="expression" dxfId="3180" priority="11787">
      <formula>ISEVEN(ROW())</formula>
    </cfRule>
  </conditionalFormatting>
  <conditionalFormatting sqref="B66 D66:F66">
    <cfRule type="expression" dxfId="3179" priority="11788">
      <formula>ISEVEN(ROW())</formula>
    </cfRule>
  </conditionalFormatting>
  <conditionalFormatting sqref="F65">
    <cfRule type="expression" dxfId="3178" priority="11789">
      <formula>ISEVEN(ROW())</formula>
    </cfRule>
  </conditionalFormatting>
  <conditionalFormatting sqref="B65:E65">
    <cfRule type="expression" dxfId="3177" priority="11790">
      <formula>ISEVEN(ROW())</formula>
    </cfRule>
  </conditionalFormatting>
  <conditionalFormatting sqref="G65">
    <cfRule type="expression" dxfId="3176" priority="11791">
      <formula>ISEVEN(ROW())</formula>
    </cfRule>
  </conditionalFormatting>
  <conditionalFormatting sqref="G65">
    <cfRule type="expression" dxfId="3175" priority="11792">
      <formula>ISEVEN(ROW())</formula>
    </cfRule>
  </conditionalFormatting>
  <conditionalFormatting sqref="C66">
    <cfRule type="expression" dxfId="3174" priority="11793">
      <formula>ISEVEN(ROW())</formula>
    </cfRule>
  </conditionalFormatting>
  <conditionalFormatting sqref="B65 D65:F65">
    <cfRule type="expression" dxfId="3173" priority="11794">
      <formula>ISEVEN(ROW())</formula>
    </cfRule>
  </conditionalFormatting>
  <conditionalFormatting sqref="G65">
    <cfRule type="expression" dxfId="3172" priority="11795">
      <formula>ISEVEN(ROW())</formula>
    </cfRule>
  </conditionalFormatting>
  <conditionalFormatting sqref="C65">
    <cfRule type="expression" dxfId="3171" priority="11796">
      <formula>ISEVEN(ROW())</formula>
    </cfRule>
  </conditionalFormatting>
  <conditionalFormatting sqref="B66:F66">
    <cfRule type="expression" dxfId="3170" priority="11797">
      <formula>ISEVEN(ROW())</formula>
    </cfRule>
  </conditionalFormatting>
  <conditionalFormatting sqref="B66:F66">
    <cfRule type="expression" dxfId="3169" priority="11798">
      <formula>ISEVEN(ROW())</formula>
    </cfRule>
  </conditionalFormatting>
  <conditionalFormatting sqref="B64:F64">
    <cfRule type="expression" dxfId="3168" priority="11799">
      <formula>ISEVEN(ROW())</formula>
    </cfRule>
  </conditionalFormatting>
  <conditionalFormatting sqref="B67:F67">
    <cfRule type="expression" dxfId="3167" priority="11800">
      <formula>ISEVEN(ROW())</formula>
    </cfRule>
  </conditionalFormatting>
  <conditionalFormatting sqref="G64">
    <cfRule type="expression" dxfId="3166" priority="11801">
      <formula>ISEVEN(ROW())</formula>
    </cfRule>
  </conditionalFormatting>
  <conditionalFormatting sqref="G64">
    <cfRule type="expression" dxfId="3165" priority="11802">
      <formula>ISEVEN(ROW())</formula>
    </cfRule>
  </conditionalFormatting>
  <conditionalFormatting sqref="G64">
    <cfRule type="expression" dxfId="3164" priority="11803">
      <formula>ISEVEN(ROW())</formula>
    </cfRule>
  </conditionalFormatting>
  <conditionalFormatting sqref="G64">
    <cfRule type="expression" dxfId="3163" priority="11804">
      <formula>ISEVEN(ROW())</formula>
    </cfRule>
  </conditionalFormatting>
  <conditionalFormatting sqref="G64">
    <cfRule type="expression" dxfId="3162" priority="11805">
      <formula>ISEVEN(ROW())</formula>
    </cfRule>
  </conditionalFormatting>
  <conditionalFormatting sqref="G64">
    <cfRule type="expression" dxfId="3161" priority="11806">
      <formula>ISEVEN(ROW())</formula>
    </cfRule>
  </conditionalFormatting>
  <conditionalFormatting sqref="G64">
    <cfRule type="expression" dxfId="3160" priority="11807">
      <formula>ISEVEN(ROW())</formula>
    </cfRule>
  </conditionalFormatting>
  <conditionalFormatting sqref="G64">
    <cfRule type="expression" dxfId="3159" priority="11808">
      <formula>ISEVEN(ROW())</formula>
    </cfRule>
  </conditionalFormatting>
  <conditionalFormatting sqref="G64">
    <cfRule type="expression" dxfId="3158" priority="11809">
      <formula>ISEVEN(ROW())</formula>
    </cfRule>
  </conditionalFormatting>
  <conditionalFormatting sqref="G64">
    <cfRule type="expression" dxfId="3157" priority="11810">
      <formula>ISEVEN(ROW())</formula>
    </cfRule>
  </conditionalFormatting>
  <conditionalFormatting sqref="G64">
    <cfRule type="expression" dxfId="3156" priority="11811">
      <formula>ISEVEN(ROW())</formula>
    </cfRule>
  </conditionalFormatting>
  <conditionalFormatting sqref="G64">
    <cfRule type="expression" dxfId="3155" priority="11812">
      <formula>ISEVEN(ROW())</formula>
    </cfRule>
  </conditionalFormatting>
  <conditionalFormatting sqref="G64">
    <cfRule type="expression" dxfId="3154" priority="11813">
      <formula>ISEVEN(ROW())</formula>
    </cfRule>
  </conditionalFormatting>
  <conditionalFormatting sqref="G64">
    <cfRule type="expression" dxfId="3153" priority="11814">
      <formula>ISEVEN(ROW())</formula>
    </cfRule>
  </conditionalFormatting>
  <conditionalFormatting sqref="G64">
    <cfRule type="expression" dxfId="3152" priority="11815">
      <formula>ISEVEN(ROW())</formula>
    </cfRule>
  </conditionalFormatting>
  <conditionalFormatting sqref="G64">
    <cfRule type="expression" dxfId="3151" priority="11816">
      <formula>ISEVEN(ROW())</formula>
    </cfRule>
  </conditionalFormatting>
  <conditionalFormatting sqref="G64">
    <cfRule type="expression" dxfId="3150" priority="11817">
      <formula>ISEVEN(ROW())</formula>
    </cfRule>
  </conditionalFormatting>
  <conditionalFormatting sqref="G64">
    <cfRule type="expression" dxfId="3149" priority="11818">
      <formula>ISEVEN(ROW())</formula>
    </cfRule>
  </conditionalFormatting>
  <conditionalFormatting sqref="G64">
    <cfRule type="expression" dxfId="3148" priority="11819">
      <formula>ISEVEN(ROW())</formula>
    </cfRule>
  </conditionalFormatting>
  <conditionalFormatting sqref="G64">
    <cfRule type="expression" dxfId="3147" priority="11820">
      <formula>ISEVEN(ROW())</formula>
    </cfRule>
  </conditionalFormatting>
  <conditionalFormatting sqref="G64">
    <cfRule type="expression" dxfId="3146" priority="11821">
      <formula>ISEVEN(ROW())</formula>
    </cfRule>
  </conditionalFormatting>
  <conditionalFormatting sqref="G64">
    <cfRule type="expression" dxfId="3145" priority="11822">
      <formula>ISEVEN(ROW())</formula>
    </cfRule>
  </conditionalFormatting>
  <conditionalFormatting sqref="G64">
    <cfRule type="expression" dxfId="3144" priority="11823">
      <formula>ISEVEN(ROW())</formula>
    </cfRule>
  </conditionalFormatting>
  <conditionalFormatting sqref="G64">
    <cfRule type="expression" dxfId="3143" priority="11824">
      <formula>ISEVEN(ROW())</formula>
    </cfRule>
  </conditionalFormatting>
  <conditionalFormatting sqref="G64">
    <cfRule type="expression" dxfId="3142" priority="11825">
      <formula>ISEVEN(ROW())</formula>
    </cfRule>
  </conditionalFormatting>
  <conditionalFormatting sqref="G64">
    <cfRule type="expression" dxfId="3141" priority="11826">
      <formula>ISEVEN(ROW())</formula>
    </cfRule>
  </conditionalFormatting>
  <conditionalFormatting sqref="G64">
    <cfRule type="expression" dxfId="3140" priority="11827">
      <formula>ISEVEN(ROW())</formula>
    </cfRule>
  </conditionalFormatting>
  <conditionalFormatting sqref="G64">
    <cfRule type="expression" dxfId="3139" priority="11828">
      <formula>ISEVEN(ROW())</formula>
    </cfRule>
  </conditionalFormatting>
  <conditionalFormatting sqref="G64">
    <cfRule type="expression" dxfId="3138" priority="11829">
      <formula>ISEVEN(ROW())</formula>
    </cfRule>
  </conditionalFormatting>
  <conditionalFormatting sqref="G64">
    <cfRule type="expression" dxfId="3137" priority="11830">
      <formula>ISEVEN(ROW())</formula>
    </cfRule>
  </conditionalFormatting>
  <conditionalFormatting sqref="G64">
    <cfRule type="expression" dxfId="3136" priority="11831">
      <formula>ISEVEN(ROW())</formula>
    </cfRule>
  </conditionalFormatting>
  <conditionalFormatting sqref="G64">
    <cfRule type="expression" dxfId="3135" priority="11832">
      <formula>ISEVEN(ROW())</formula>
    </cfRule>
  </conditionalFormatting>
  <conditionalFormatting sqref="G64">
    <cfRule type="expression" dxfId="3134" priority="11833">
      <formula>ISEVEN(ROW())</formula>
    </cfRule>
  </conditionalFormatting>
  <conditionalFormatting sqref="G64">
    <cfRule type="expression" dxfId="3133" priority="11834">
      <formula>ISEVEN(ROW())</formula>
    </cfRule>
  </conditionalFormatting>
  <conditionalFormatting sqref="G64">
    <cfRule type="expression" dxfId="3132" priority="11835">
      <formula>ISEVEN(ROW())</formula>
    </cfRule>
  </conditionalFormatting>
  <conditionalFormatting sqref="G64">
    <cfRule type="expression" dxfId="3131" priority="11836">
      <formula>ISEVEN(ROW())</formula>
    </cfRule>
  </conditionalFormatting>
  <conditionalFormatting sqref="G64">
    <cfRule type="expression" dxfId="3130" priority="11837">
      <formula>ISEVEN(ROW())</formula>
    </cfRule>
  </conditionalFormatting>
  <conditionalFormatting sqref="G64">
    <cfRule type="expression" dxfId="3129" priority="11838">
      <formula>ISEVEN(ROW())</formula>
    </cfRule>
  </conditionalFormatting>
  <conditionalFormatting sqref="G64">
    <cfRule type="expression" dxfId="3128" priority="11839">
      <formula>ISEVEN(ROW())</formula>
    </cfRule>
  </conditionalFormatting>
  <conditionalFormatting sqref="G64">
    <cfRule type="expression" dxfId="3127" priority="11840">
      <formula>ISEVEN(ROW())</formula>
    </cfRule>
  </conditionalFormatting>
  <conditionalFormatting sqref="G64">
    <cfRule type="expression" dxfId="3126" priority="11841">
      <formula>ISEVEN(ROW())</formula>
    </cfRule>
  </conditionalFormatting>
  <conditionalFormatting sqref="G64">
    <cfRule type="expression" dxfId="3125" priority="11842">
      <formula>ISEVEN(ROW())</formula>
    </cfRule>
  </conditionalFormatting>
  <conditionalFormatting sqref="G64">
    <cfRule type="expression" dxfId="3124" priority="11843">
      <formula>ISEVEN(ROW())</formula>
    </cfRule>
  </conditionalFormatting>
  <conditionalFormatting sqref="G64">
    <cfRule type="expression" dxfId="3123" priority="11844">
      <formula>ISEVEN(ROW())</formula>
    </cfRule>
  </conditionalFormatting>
  <conditionalFormatting sqref="B66:F66">
    <cfRule type="expression" dxfId="3122" priority="11845">
      <formula>ISEVEN(ROW())</formula>
    </cfRule>
  </conditionalFormatting>
  <conditionalFormatting sqref="F66">
    <cfRule type="expression" dxfId="3121" priority="11846">
      <formula>ISEVEN(ROW())</formula>
    </cfRule>
  </conditionalFormatting>
  <conditionalFormatting sqref="B66:E66">
    <cfRule type="expression" dxfId="3120" priority="11847">
      <formula>ISEVEN(ROW())</formula>
    </cfRule>
  </conditionalFormatting>
  <conditionalFormatting sqref="B66 D66:F66">
    <cfRule type="expression" dxfId="3119" priority="11848">
      <formula>ISEVEN(ROW())</formula>
    </cfRule>
  </conditionalFormatting>
  <conditionalFormatting sqref="C66">
    <cfRule type="expression" dxfId="3118" priority="11849">
      <formula>ISEVEN(ROW())</formula>
    </cfRule>
  </conditionalFormatting>
  <conditionalFormatting sqref="B66:F66">
    <cfRule type="expression" dxfId="3117" priority="11850">
      <formula>ISEVEN(ROW())</formula>
    </cfRule>
  </conditionalFormatting>
  <conditionalFormatting sqref="F66">
    <cfRule type="expression" dxfId="3116" priority="11851">
      <formula>ISEVEN(ROW())</formula>
    </cfRule>
  </conditionalFormatting>
  <conditionalFormatting sqref="B66:E66">
    <cfRule type="expression" dxfId="3115" priority="11852">
      <formula>ISEVEN(ROW())</formula>
    </cfRule>
  </conditionalFormatting>
  <conditionalFormatting sqref="B66 D66:F66">
    <cfRule type="expression" dxfId="3114" priority="11853">
      <formula>ISEVEN(ROW())</formula>
    </cfRule>
  </conditionalFormatting>
  <conditionalFormatting sqref="C66">
    <cfRule type="expression" dxfId="3113" priority="11854">
      <formula>ISEVEN(ROW())</formula>
    </cfRule>
  </conditionalFormatting>
  <conditionalFormatting sqref="B66:F66">
    <cfRule type="expression" dxfId="3112" priority="11855">
      <formula>ISEVEN(ROW())</formula>
    </cfRule>
  </conditionalFormatting>
  <conditionalFormatting sqref="F66">
    <cfRule type="expression" dxfId="3111" priority="11856">
      <formula>ISEVEN(ROW())</formula>
    </cfRule>
  </conditionalFormatting>
  <conditionalFormatting sqref="B66:E66">
    <cfRule type="expression" dxfId="3110" priority="11857">
      <formula>ISEVEN(ROW())</formula>
    </cfRule>
  </conditionalFormatting>
  <conditionalFormatting sqref="B66 D66:F66">
    <cfRule type="expression" dxfId="3109" priority="11858">
      <formula>ISEVEN(ROW())</formula>
    </cfRule>
  </conditionalFormatting>
  <conditionalFormatting sqref="C66">
    <cfRule type="expression" dxfId="3108" priority="11859">
      <formula>ISEVEN(ROW())</formula>
    </cfRule>
  </conditionalFormatting>
  <conditionalFormatting sqref="F66">
    <cfRule type="expression" dxfId="3107" priority="11860">
      <formula>ISEVEN(ROW())</formula>
    </cfRule>
  </conditionalFormatting>
  <conditionalFormatting sqref="B66:E66">
    <cfRule type="expression" dxfId="3106" priority="11861">
      <formula>ISEVEN(ROW())</formula>
    </cfRule>
  </conditionalFormatting>
  <conditionalFormatting sqref="B66 D66:F66">
    <cfRule type="expression" dxfId="3105" priority="11862">
      <formula>ISEVEN(ROW())</formula>
    </cfRule>
  </conditionalFormatting>
  <conditionalFormatting sqref="C66">
    <cfRule type="expression" dxfId="3104" priority="11863">
      <formula>ISEVEN(ROW())</formula>
    </cfRule>
  </conditionalFormatting>
  <conditionalFormatting sqref="B66:F66">
    <cfRule type="expression" dxfId="3103" priority="11864">
      <formula>ISEVEN(ROW())</formula>
    </cfRule>
  </conditionalFormatting>
  <conditionalFormatting sqref="F66">
    <cfRule type="expression" dxfId="3102" priority="11865">
      <formula>ISEVEN(ROW())</formula>
    </cfRule>
  </conditionalFormatting>
  <conditionalFormatting sqref="B66:E66">
    <cfRule type="expression" dxfId="3101" priority="11866">
      <formula>ISEVEN(ROW())</formula>
    </cfRule>
  </conditionalFormatting>
  <conditionalFormatting sqref="B66 D66:F66">
    <cfRule type="expression" dxfId="3100" priority="11867">
      <formula>ISEVEN(ROW())</formula>
    </cfRule>
  </conditionalFormatting>
  <conditionalFormatting sqref="C66">
    <cfRule type="expression" dxfId="3099" priority="11868">
      <formula>ISEVEN(ROW())</formula>
    </cfRule>
  </conditionalFormatting>
  <conditionalFormatting sqref="B66:F66">
    <cfRule type="expression" dxfId="3098" priority="11869">
      <formula>ISEVEN(ROW())</formula>
    </cfRule>
  </conditionalFormatting>
  <conditionalFormatting sqref="F66">
    <cfRule type="expression" dxfId="3097" priority="11870">
      <formula>ISEVEN(ROW())</formula>
    </cfRule>
  </conditionalFormatting>
  <conditionalFormatting sqref="B66:E66">
    <cfRule type="expression" dxfId="3096" priority="11871">
      <formula>ISEVEN(ROW())</formula>
    </cfRule>
  </conditionalFormatting>
  <conditionalFormatting sqref="B66 D66:F66">
    <cfRule type="expression" dxfId="3095" priority="11872">
      <formula>ISEVEN(ROW())</formula>
    </cfRule>
  </conditionalFormatting>
  <conditionalFormatting sqref="C66">
    <cfRule type="expression" dxfId="3094" priority="11873">
      <formula>ISEVEN(ROW())</formula>
    </cfRule>
  </conditionalFormatting>
  <conditionalFormatting sqref="B66 D66:F66">
    <cfRule type="expression" dxfId="3093" priority="11874">
      <formula>ISEVEN(ROW())</formula>
    </cfRule>
  </conditionalFormatting>
  <conditionalFormatting sqref="C66">
    <cfRule type="expression" dxfId="3092" priority="11875">
      <formula>ISEVEN(ROW())</formula>
    </cfRule>
  </conditionalFormatting>
  <conditionalFormatting sqref="F66">
    <cfRule type="expression" dxfId="3091" priority="11876">
      <formula>ISEVEN(ROW())</formula>
    </cfRule>
  </conditionalFormatting>
  <conditionalFormatting sqref="B66:E66">
    <cfRule type="expression" dxfId="3090" priority="11877">
      <formula>ISEVEN(ROW())</formula>
    </cfRule>
  </conditionalFormatting>
  <conditionalFormatting sqref="F66">
    <cfRule type="expression" dxfId="3089" priority="11878">
      <formula>ISEVEN(ROW())</formula>
    </cfRule>
  </conditionalFormatting>
  <conditionalFormatting sqref="B66:E66">
    <cfRule type="expression" dxfId="3088" priority="11879">
      <formula>ISEVEN(ROW())</formula>
    </cfRule>
  </conditionalFormatting>
  <conditionalFormatting sqref="B66:E66">
    <cfRule type="expression" dxfId="3087" priority="11880">
      <formula>ISEVEN(ROW())</formula>
    </cfRule>
  </conditionalFormatting>
  <conditionalFormatting sqref="B66:F66">
    <cfRule type="expression" dxfId="3086" priority="11881">
      <formula>ISEVEN(ROW())</formula>
    </cfRule>
  </conditionalFormatting>
  <conditionalFormatting sqref="B66 D66:F66">
    <cfRule type="expression" dxfId="3085" priority="11882">
      <formula>ISEVEN(ROW())</formula>
    </cfRule>
  </conditionalFormatting>
  <conditionalFormatting sqref="C66">
    <cfRule type="expression" dxfId="3084" priority="11883">
      <formula>ISEVEN(ROW())</formula>
    </cfRule>
  </conditionalFormatting>
  <conditionalFormatting sqref="F66">
    <cfRule type="expression" dxfId="3083" priority="11884">
      <formula>ISEVEN(ROW())</formula>
    </cfRule>
  </conditionalFormatting>
  <conditionalFormatting sqref="B66:E66">
    <cfRule type="expression" dxfId="3082" priority="11885">
      <formula>ISEVEN(ROW())</formula>
    </cfRule>
  </conditionalFormatting>
  <conditionalFormatting sqref="B66 D66:F66">
    <cfRule type="expression" dxfId="3081" priority="11886">
      <formula>ISEVEN(ROW())</formula>
    </cfRule>
  </conditionalFormatting>
  <conditionalFormatting sqref="C66">
    <cfRule type="expression" dxfId="3080" priority="11887">
      <formula>ISEVEN(ROW())</formula>
    </cfRule>
  </conditionalFormatting>
  <conditionalFormatting sqref="B66:F66">
    <cfRule type="expression" dxfId="3079" priority="11888">
      <formula>ISEVEN(ROW())</formula>
    </cfRule>
  </conditionalFormatting>
  <conditionalFormatting sqref="F66">
    <cfRule type="expression" dxfId="3078" priority="11889">
      <formula>ISEVEN(ROW())</formula>
    </cfRule>
  </conditionalFormatting>
  <conditionalFormatting sqref="B66:E66">
    <cfRule type="expression" dxfId="3077" priority="11890">
      <formula>ISEVEN(ROW())</formula>
    </cfRule>
  </conditionalFormatting>
  <conditionalFormatting sqref="B66 D66:F66">
    <cfRule type="expression" dxfId="3076" priority="11891">
      <formula>ISEVEN(ROW())</formula>
    </cfRule>
  </conditionalFormatting>
  <conditionalFormatting sqref="C66">
    <cfRule type="expression" dxfId="3075" priority="11892">
      <formula>ISEVEN(ROW())</formula>
    </cfRule>
  </conditionalFormatting>
  <conditionalFormatting sqref="B66:F66">
    <cfRule type="expression" dxfId="3074" priority="11893">
      <formula>ISEVEN(ROW())</formula>
    </cfRule>
  </conditionalFormatting>
  <conditionalFormatting sqref="F66">
    <cfRule type="expression" dxfId="3073" priority="11894">
      <formula>ISEVEN(ROW())</formula>
    </cfRule>
  </conditionalFormatting>
  <conditionalFormatting sqref="B66:E66">
    <cfRule type="expression" dxfId="3072" priority="11895">
      <formula>ISEVEN(ROW())</formula>
    </cfRule>
  </conditionalFormatting>
  <conditionalFormatting sqref="B66 D66:F66">
    <cfRule type="expression" dxfId="3071" priority="11896">
      <formula>ISEVEN(ROW())</formula>
    </cfRule>
  </conditionalFormatting>
  <conditionalFormatting sqref="C66">
    <cfRule type="expression" dxfId="3070" priority="11897">
      <formula>ISEVEN(ROW())</formula>
    </cfRule>
  </conditionalFormatting>
  <conditionalFormatting sqref="G67">
    <cfRule type="expression" dxfId="3069" priority="11898">
      <formula>ISEVEN(ROW())</formula>
    </cfRule>
  </conditionalFormatting>
  <conditionalFormatting sqref="G67">
    <cfRule type="expression" dxfId="3068" priority="11899">
      <formula>ISEVEN(ROW())</formula>
    </cfRule>
  </conditionalFormatting>
  <conditionalFormatting sqref="G67">
    <cfRule type="expression" dxfId="3067" priority="11900">
      <formula>ISEVEN(ROW())</formula>
    </cfRule>
  </conditionalFormatting>
  <conditionalFormatting sqref="G67">
    <cfRule type="expression" dxfId="3066" priority="11901">
      <formula>ISEVEN(ROW())</formula>
    </cfRule>
  </conditionalFormatting>
  <conditionalFormatting sqref="G67">
    <cfRule type="expression" dxfId="3065" priority="11902">
      <formula>ISEVEN(ROW())</formula>
    </cfRule>
  </conditionalFormatting>
  <conditionalFormatting sqref="G67">
    <cfRule type="expression" dxfId="3064" priority="11903">
      <formula>ISEVEN(ROW())</formula>
    </cfRule>
  </conditionalFormatting>
  <conditionalFormatting sqref="G67">
    <cfRule type="expression" dxfId="3063" priority="11904">
      <formula>ISEVEN(ROW())</formula>
    </cfRule>
  </conditionalFormatting>
  <conditionalFormatting sqref="G67">
    <cfRule type="expression" dxfId="3062" priority="11905">
      <formula>ISEVEN(ROW())</formula>
    </cfRule>
  </conditionalFormatting>
  <conditionalFormatting sqref="G67">
    <cfRule type="expression" dxfId="3061" priority="11906">
      <formula>ISEVEN(ROW())</formula>
    </cfRule>
  </conditionalFormatting>
  <conditionalFormatting sqref="G67">
    <cfRule type="expression" dxfId="3060" priority="11907">
      <formula>ISEVEN(ROW())</formula>
    </cfRule>
  </conditionalFormatting>
  <conditionalFormatting sqref="G67">
    <cfRule type="expression" dxfId="3059" priority="11908">
      <formula>ISEVEN(ROW())</formula>
    </cfRule>
  </conditionalFormatting>
  <conditionalFormatting sqref="G67">
    <cfRule type="expression" dxfId="3058" priority="11909">
      <formula>ISEVEN(ROW())</formula>
    </cfRule>
  </conditionalFormatting>
  <conditionalFormatting sqref="G67">
    <cfRule type="expression" dxfId="3057" priority="11910">
      <formula>ISEVEN(ROW())</formula>
    </cfRule>
  </conditionalFormatting>
  <conditionalFormatting sqref="G67">
    <cfRule type="expression" dxfId="3056" priority="11911">
      <formula>ISEVEN(ROW())</formula>
    </cfRule>
  </conditionalFormatting>
  <conditionalFormatting sqref="G67">
    <cfRule type="expression" dxfId="3055" priority="11912">
      <formula>ISEVEN(ROW())</formula>
    </cfRule>
  </conditionalFormatting>
  <conditionalFormatting sqref="G67">
    <cfRule type="expression" dxfId="3054" priority="11913">
      <formula>ISEVEN(ROW())</formula>
    </cfRule>
  </conditionalFormatting>
  <conditionalFormatting sqref="G67">
    <cfRule type="expression" dxfId="3053" priority="11914">
      <formula>ISEVEN(ROW())</formula>
    </cfRule>
  </conditionalFormatting>
  <conditionalFormatting sqref="G67">
    <cfRule type="expression" dxfId="3052" priority="11915">
      <formula>ISEVEN(ROW())</formula>
    </cfRule>
  </conditionalFormatting>
  <conditionalFormatting sqref="G67">
    <cfRule type="expression" dxfId="3051" priority="11916">
      <formula>ISEVEN(ROW())</formula>
    </cfRule>
  </conditionalFormatting>
  <conditionalFormatting sqref="G67">
    <cfRule type="expression" dxfId="3050" priority="11917">
      <formula>ISEVEN(ROW())</formula>
    </cfRule>
  </conditionalFormatting>
  <conditionalFormatting sqref="G67">
    <cfRule type="expression" dxfId="3049" priority="11918">
      <formula>ISEVEN(ROW())</formula>
    </cfRule>
  </conditionalFormatting>
  <conditionalFormatting sqref="G67">
    <cfRule type="expression" dxfId="3048" priority="11919">
      <formula>ISEVEN(ROW())</formula>
    </cfRule>
  </conditionalFormatting>
  <conditionalFormatting sqref="G67">
    <cfRule type="expression" dxfId="3047" priority="11920">
      <formula>ISEVEN(ROW())</formula>
    </cfRule>
  </conditionalFormatting>
  <conditionalFormatting sqref="G67">
    <cfRule type="expression" dxfId="3046" priority="11921">
      <formula>ISEVEN(ROW())</formula>
    </cfRule>
  </conditionalFormatting>
  <conditionalFormatting sqref="G67">
    <cfRule type="expression" dxfId="3045" priority="11922">
      <formula>ISEVEN(ROW())</formula>
    </cfRule>
  </conditionalFormatting>
  <conditionalFormatting sqref="G67">
    <cfRule type="expression" dxfId="3044" priority="11923">
      <formula>ISEVEN(ROW())</formula>
    </cfRule>
  </conditionalFormatting>
  <conditionalFormatting sqref="G67">
    <cfRule type="expression" dxfId="3043" priority="11924">
      <formula>ISEVEN(ROW())</formula>
    </cfRule>
  </conditionalFormatting>
  <conditionalFormatting sqref="G67">
    <cfRule type="expression" dxfId="3042" priority="11925">
      <formula>ISEVEN(ROW())</formula>
    </cfRule>
  </conditionalFormatting>
  <conditionalFormatting sqref="G67">
    <cfRule type="expression" dxfId="3041" priority="11926">
      <formula>ISEVEN(ROW())</formula>
    </cfRule>
  </conditionalFormatting>
  <conditionalFormatting sqref="G67">
    <cfRule type="expression" dxfId="3040" priority="11927">
      <formula>ISEVEN(ROW())</formula>
    </cfRule>
  </conditionalFormatting>
  <conditionalFormatting sqref="G67">
    <cfRule type="expression" dxfId="3039" priority="11928">
      <formula>ISEVEN(ROW())</formula>
    </cfRule>
  </conditionalFormatting>
  <conditionalFormatting sqref="B66:F66">
    <cfRule type="expression" dxfId="3038" priority="11929">
      <formula>ISEVEN(ROW())</formula>
    </cfRule>
  </conditionalFormatting>
  <conditionalFormatting sqref="F66">
    <cfRule type="expression" dxfId="3037" priority="11930">
      <formula>ISEVEN(ROW())</formula>
    </cfRule>
  </conditionalFormatting>
  <conditionalFormatting sqref="B66:E66">
    <cfRule type="expression" dxfId="3036" priority="11931">
      <formula>ISEVEN(ROW())</formula>
    </cfRule>
  </conditionalFormatting>
  <conditionalFormatting sqref="B66 D66:F66">
    <cfRule type="expression" dxfId="3035" priority="11932">
      <formula>ISEVEN(ROW())</formula>
    </cfRule>
  </conditionalFormatting>
  <conditionalFormatting sqref="C66">
    <cfRule type="expression" dxfId="3034" priority="11933">
      <formula>ISEVEN(ROW())</formula>
    </cfRule>
  </conditionalFormatting>
  <conditionalFormatting sqref="B66:F66">
    <cfRule type="expression" dxfId="3033" priority="11934">
      <formula>ISEVEN(ROW())</formula>
    </cfRule>
  </conditionalFormatting>
  <conditionalFormatting sqref="F66">
    <cfRule type="expression" dxfId="3032" priority="11935">
      <formula>ISEVEN(ROW())</formula>
    </cfRule>
  </conditionalFormatting>
  <conditionalFormatting sqref="B66:E66">
    <cfRule type="expression" dxfId="3031" priority="11936">
      <formula>ISEVEN(ROW())</formula>
    </cfRule>
  </conditionalFormatting>
  <conditionalFormatting sqref="B66 D66:F66">
    <cfRule type="expression" dxfId="3030" priority="11937">
      <formula>ISEVEN(ROW())</formula>
    </cfRule>
  </conditionalFormatting>
  <conditionalFormatting sqref="C66">
    <cfRule type="expression" dxfId="3029" priority="11938">
      <formula>ISEVEN(ROW())</formula>
    </cfRule>
  </conditionalFormatting>
  <conditionalFormatting sqref="B66:F66">
    <cfRule type="expression" dxfId="3028" priority="11939">
      <formula>ISEVEN(ROW())</formula>
    </cfRule>
  </conditionalFormatting>
  <conditionalFormatting sqref="F66">
    <cfRule type="expression" dxfId="3027" priority="11940">
      <formula>ISEVEN(ROW())</formula>
    </cfRule>
  </conditionalFormatting>
  <conditionalFormatting sqref="B66:E66">
    <cfRule type="expression" dxfId="3026" priority="11941">
      <formula>ISEVEN(ROW())</formula>
    </cfRule>
  </conditionalFormatting>
  <conditionalFormatting sqref="B66 D66:F66">
    <cfRule type="expression" dxfId="3025" priority="11942">
      <formula>ISEVEN(ROW())</formula>
    </cfRule>
  </conditionalFormatting>
  <conditionalFormatting sqref="C66">
    <cfRule type="expression" dxfId="3024" priority="11943">
      <formula>ISEVEN(ROW())</formula>
    </cfRule>
  </conditionalFormatting>
  <conditionalFormatting sqref="F66">
    <cfRule type="expression" dxfId="3023" priority="11944">
      <formula>ISEVEN(ROW())</formula>
    </cfRule>
  </conditionalFormatting>
  <conditionalFormatting sqref="B66:E66">
    <cfRule type="expression" dxfId="3022" priority="11945">
      <formula>ISEVEN(ROW())</formula>
    </cfRule>
  </conditionalFormatting>
  <conditionalFormatting sqref="B66 D66:F66">
    <cfRule type="expression" dxfId="3021" priority="11946">
      <formula>ISEVEN(ROW())</formula>
    </cfRule>
  </conditionalFormatting>
  <conditionalFormatting sqref="C66">
    <cfRule type="expression" dxfId="3020" priority="11947">
      <formula>ISEVEN(ROW())</formula>
    </cfRule>
  </conditionalFormatting>
  <conditionalFormatting sqref="B66:F66">
    <cfRule type="expression" dxfId="3019" priority="11948">
      <formula>ISEVEN(ROW())</formula>
    </cfRule>
  </conditionalFormatting>
  <conditionalFormatting sqref="F66">
    <cfRule type="expression" dxfId="3018" priority="11949">
      <formula>ISEVEN(ROW())</formula>
    </cfRule>
  </conditionalFormatting>
  <conditionalFormatting sqref="B66:E66">
    <cfRule type="expression" dxfId="3017" priority="11950">
      <formula>ISEVEN(ROW())</formula>
    </cfRule>
  </conditionalFormatting>
  <conditionalFormatting sqref="B66 D66:F66">
    <cfRule type="expression" dxfId="3016" priority="11951">
      <formula>ISEVEN(ROW())</formula>
    </cfRule>
  </conditionalFormatting>
  <conditionalFormatting sqref="C66">
    <cfRule type="expression" dxfId="3015" priority="11952">
      <formula>ISEVEN(ROW())</formula>
    </cfRule>
  </conditionalFormatting>
  <conditionalFormatting sqref="B66:F66">
    <cfRule type="expression" dxfId="3014" priority="11953">
      <formula>ISEVEN(ROW())</formula>
    </cfRule>
  </conditionalFormatting>
  <conditionalFormatting sqref="F66">
    <cfRule type="expression" dxfId="3013" priority="11954">
      <formula>ISEVEN(ROW())</formula>
    </cfRule>
  </conditionalFormatting>
  <conditionalFormatting sqref="B66:E66">
    <cfRule type="expression" dxfId="3012" priority="11955">
      <formula>ISEVEN(ROW())</formula>
    </cfRule>
  </conditionalFormatting>
  <conditionalFormatting sqref="B66 D66:F66">
    <cfRule type="expression" dxfId="3011" priority="11956">
      <formula>ISEVEN(ROW())</formula>
    </cfRule>
  </conditionalFormatting>
  <conditionalFormatting sqref="C66">
    <cfRule type="expression" dxfId="3010" priority="11957">
      <formula>ISEVEN(ROW())</formula>
    </cfRule>
  </conditionalFormatting>
  <conditionalFormatting sqref="B66 D66:F66">
    <cfRule type="expression" dxfId="3009" priority="11958">
      <formula>ISEVEN(ROW())</formula>
    </cfRule>
  </conditionalFormatting>
  <conditionalFormatting sqref="C66">
    <cfRule type="expression" dxfId="3008" priority="11959">
      <formula>ISEVEN(ROW())</formula>
    </cfRule>
  </conditionalFormatting>
  <conditionalFormatting sqref="F66">
    <cfRule type="expression" dxfId="3007" priority="11960">
      <formula>ISEVEN(ROW())</formula>
    </cfRule>
  </conditionalFormatting>
  <conditionalFormatting sqref="B66:E66">
    <cfRule type="expression" dxfId="3006" priority="11961">
      <formula>ISEVEN(ROW())</formula>
    </cfRule>
  </conditionalFormatting>
  <conditionalFormatting sqref="F66">
    <cfRule type="expression" dxfId="3005" priority="11962">
      <formula>ISEVEN(ROW())</formula>
    </cfRule>
  </conditionalFormatting>
  <conditionalFormatting sqref="B66:E66">
    <cfRule type="expression" dxfId="3004" priority="11963">
      <formula>ISEVEN(ROW())</formula>
    </cfRule>
  </conditionalFormatting>
  <conditionalFormatting sqref="B66:E66">
    <cfRule type="expression" dxfId="3003" priority="11964">
      <formula>ISEVEN(ROW())</formula>
    </cfRule>
  </conditionalFormatting>
  <conditionalFormatting sqref="B66:F66">
    <cfRule type="expression" dxfId="3002" priority="11965">
      <formula>ISEVEN(ROW())</formula>
    </cfRule>
  </conditionalFormatting>
  <conditionalFormatting sqref="B66 D66:F66">
    <cfRule type="expression" dxfId="3001" priority="11966">
      <formula>ISEVEN(ROW())</formula>
    </cfRule>
  </conditionalFormatting>
  <conditionalFormatting sqref="C66">
    <cfRule type="expression" dxfId="3000" priority="11967">
      <formula>ISEVEN(ROW())</formula>
    </cfRule>
  </conditionalFormatting>
  <conditionalFormatting sqref="F66">
    <cfRule type="expression" dxfId="2999" priority="11968">
      <formula>ISEVEN(ROW())</formula>
    </cfRule>
  </conditionalFormatting>
  <conditionalFormatting sqref="B66:E66">
    <cfRule type="expression" dxfId="2998" priority="11969">
      <formula>ISEVEN(ROW())</formula>
    </cfRule>
  </conditionalFormatting>
  <conditionalFormatting sqref="B66 D66:F66">
    <cfRule type="expression" dxfId="2997" priority="11970">
      <formula>ISEVEN(ROW())</formula>
    </cfRule>
  </conditionalFormatting>
  <conditionalFormatting sqref="C66">
    <cfRule type="expression" dxfId="2996" priority="11971">
      <formula>ISEVEN(ROW())</formula>
    </cfRule>
  </conditionalFormatting>
  <conditionalFormatting sqref="B66:F66">
    <cfRule type="expression" dxfId="2995" priority="11972">
      <formula>ISEVEN(ROW())</formula>
    </cfRule>
  </conditionalFormatting>
  <conditionalFormatting sqref="F66">
    <cfRule type="expression" dxfId="2994" priority="11973">
      <formula>ISEVEN(ROW())</formula>
    </cfRule>
  </conditionalFormatting>
  <conditionalFormatting sqref="B66:E66">
    <cfRule type="expression" dxfId="2993" priority="11974">
      <formula>ISEVEN(ROW())</formula>
    </cfRule>
  </conditionalFormatting>
  <conditionalFormatting sqref="B66 D66:F66">
    <cfRule type="expression" dxfId="2992" priority="11975">
      <formula>ISEVEN(ROW())</formula>
    </cfRule>
  </conditionalFormatting>
  <conditionalFormatting sqref="C66">
    <cfRule type="expression" dxfId="2991" priority="11976">
      <formula>ISEVEN(ROW())</formula>
    </cfRule>
  </conditionalFormatting>
  <conditionalFormatting sqref="B66:F66">
    <cfRule type="expression" dxfId="2990" priority="11977">
      <formula>ISEVEN(ROW())</formula>
    </cfRule>
  </conditionalFormatting>
  <conditionalFormatting sqref="F66">
    <cfRule type="expression" dxfId="2989" priority="11978">
      <formula>ISEVEN(ROW())</formula>
    </cfRule>
  </conditionalFormatting>
  <conditionalFormatting sqref="B66:E66">
    <cfRule type="expression" dxfId="2988" priority="11979">
      <formula>ISEVEN(ROW())</formula>
    </cfRule>
  </conditionalFormatting>
  <conditionalFormatting sqref="B66 D66:F66">
    <cfRule type="expression" dxfId="2987" priority="11980">
      <formula>ISEVEN(ROW())</formula>
    </cfRule>
  </conditionalFormatting>
  <conditionalFormatting sqref="C66">
    <cfRule type="expression" dxfId="2986" priority="11981">
      <formula>ISEVEN(ROW())</formula>
    </cfRule>
  </conditionalFormatting>
  <conditionalFormatting sqref="B70:D70 F70:G70">
    <cfRule type="expression" dxfId="2985" priority="11982">
      <formula>ISEVEN(ROW())</formula>
    </cfRule>
  </conditionalFormatting>
  <conditionalFormatting sqref="E70">
    <cfRule type="expression" dxfId="2984" priority="11983">
      <formula>ISEVEN(ROW())</formula>
    </cfRule>
  </conditionalFormatting>
  <conditionalFormatting sqref="B70:D70 F70:G70">
    <cfRule type="expression" dxfId="2983" priority="11984">
      <formula>ISEVEN(ROW())</formula>
    </cfRule>
  </conditionalFormatting>
  <conditionalFormatting sqref="E70">
    <cfRule type="expression" dxfId="2982" priority="11985">
      <formula>ISEVEN(ROW())</formula>
    </cfRule>
  </conditionalFormatting>
  <conditionalFormatting sqref="B69:G69">
    <cfRule type="expression" dxfId="2981" priority="11986">
      <formula>ISEVEN(ROW())</formula>
    </cfRule>
  </conditionalFormatting>
  <conditionalFormatting sqref="B68:F68">
    <cfRule type="expression" dxfId="2980" priority="11987">
      <formula>ISEVEN(ROW())</formula>
    </cfRule>
  </conditionalFormatting>
  <conditionalFormatting sqref="G68">
    <cfRule type="expression" dxfId="2979" priority="11988">
      <formula>ISEVEN(ROW())</formula>
    </cfRule>
  </conditionalFormatting>
  <conditionalFormatting sqref="G68">
    <cfRule type="expression" dxfId="2978" priority="11989">
      <formula>ISEVEN(ROW())</formula>
    </cfRule>
  </conditionalFormatting>
  <conditionalFormatting sqref="G68">
    <cfRule type="expression" dxfId="2977" priority="11990">
      <formula>ISEVEN(ROW())</formula>
    </cfRule>
  </conditionalFormatting>
  <conditionalFormatting sqref="G68">
    <cfRule type="expression" dxfId="2976" priority="11991">
      <formula>ISEVEN(ROW())</formula>
    </cfRule>
  </conditionalFormatting>
  <conditionalFormatting sqref="G68">
    <cfRule type="expression" dxfId="2975" priority="11992">
      <formula>ISEVEN(ROW())</formula>
    </cfRule>
  </conditionalFormatting>
  <conditionalFormatting sqref="G68">
    <cfRule type="expression" dxfId="2974" priority="11993">
      <formula>ISEVEN(ROW())</formula>
    </cfRule>
  </conditionalFormatting>
  <conditionalFormatting sqref="G68">
    <cfRule type="expression" dxfId="2973" priority="11994">
      <formula>ISEVEN(ROW())</formula>
    </cfRule>
  </conditionalFormatting>
  <conditionalFormatting sqref="G68">
    <cfRule type="expression" dxfId="2972" priority="11995">
      <formula>ISEVEN(ROW())</formula>
    </cfRule>
  </conditionalFormatting>
  <conditionalFormatting sqref="G68">
    <cfRule type="expression" dxfId="2971" priority="11996">
      <formula>ISEVEN(ROW())</formula>
    </cfRule>
  </conditionalFormatting>
  <conditionalFormatting sqref="G68">
    <cfRule type="expression" dxfId="2970" priority="11997">
      <formula>ISEVEN(ROW())</formula>
    </cfRule>
  </conditionalFormatting>
  <conditionalFormatting sqref="G68">
    <cfRule type="expression" dxfId="2969" priority="11998">
      <formula>ISEVEN(ROW())</formula>
    </cfRule>
  </conditionalFormatting>
  <conditionalFormatting sqref="G68">
    <cfRule type="expression" dxfId="2968" priority="11999">
      <formula>ISEVEN(ROW())</formula>
    </cfRule>
  </conditionalFormatting>
  <conditionalFormatting sqref="G68">
    <cfRule type="expression" dxfId="2967" priority="12000">
      <formula>ISEVEN(ROW())</formula>
    </cfRule>
  </conditionalFormatting>
  <conditionalFormatting sqref="G68">
    <cfRule type="expression" dxfId="2966" priority="12001">
      <formula>ISEVEN(ROW())</formula>
    </cfRule>
  </conditionalFormatting>
  <conditionalFormatting sqref="G68">
    <cfRule type="expression" dxfId="2965" priority="12002">
      <formula>ISEVEN(ROW())</formula>
    </cfRule>
  </conditionalFormatting>
  <conditionalFormatting sqref="G68">
    <cfRule type="expression" dxfId="2964" priority="12003">
      <formula>ISEVEN(ROW())</formula>
    </cfRule>
  </conditionalFormatting>
  <conditionalFormatting sqref="G68">
    <cfRule type="expression" dxfId="2963" priority="12004">
      <formula>ISEVEN(ROW())</formula>
    </cfRule>
  </conditionalFormatting>
  <conditionalFormatting sqref="G68">
    <cfRule type="expression" dxfId="2962" priority="12005">
      <formula>ISEVEN(ROW())</formula>
    </cfRule>
  </conditionalFormatting>
  <conditionalFormatting sqref="G68">
    <cfRule type="expression" dxfId="2961" priority="12006">
      <formula>ISEVEN(ROW())</formula>
    </cfRule>
  </conditionalFormatting>
  <conditionalFormatting sqref="G68">
    <cfRule type="expression" dxfId="2960" priority="12007">
      <formula>ISEVEN(ROW())</formula>
    </cfRule>
  </conditionalFormatting>
  <conditionalFormatting sqref="G68">
    <cfRule type="expression" dxfId="2959" priority="12008">
      <formula>ISEVEN(ROW())</formula>
    </cfRule>
  </conditionalFormatting>
  <conditionalFormatting sqref="G68">
    <cfRule type="expression" dxfId="2958" priority="12009">
      <formula>ISEVEN(ROW())</formula>
    </cfRule>
  </conditionalFormatting>
  <conditionalFormatting sqref="G68">
    <cfRule type="expression" dxfId="2957" priority="12010">
      <formula>ISEVEN(ROW())</formula>
    </cfRule>
  </conditionalFormatting>
  <conditionalFormatting sqref="G68">
    <cfRule type="expression" dxfId="2956" priority="12011">
      <formula>ISEVEN(ROW())</formula>
    </cfRule>
  </conditionalFormatting>
  <conditionalFormatting sqref="G68">
    <cfRule type="expression" dxfId="2955" priority="12012">
      <formula>ISEVEN(ROW())</formula>
    </cfRule>
  </conditionalFormatting>
  <conditionalFormatting sqref="G68">
    <cfRule type="expression" dxfId="2954" priority="12013">
      <formula>ISEVEN(ROW())</formula>
    </cfRule>
  </conditionalFormatting>
  <conditionalFormatting sqref="G68">
    <cfRule type="expression" dxfId="2953" priority="12014">
      <formula>ISEVEN(ROW())</formula>
    </cfRule>
  </conditionalFormatting>
  <conditionalFormatting sqref="G68">
    <cfRule type="expression" dxfId="2952" priority="12015">
      <formula>ISEVEN(ROW())</formula>
    </cfRule>
  </conditionalFormatting>
  <conditionalFormatting sqref="G68">
    <cfRule type="expression" dxfId="2951" priority="12016">
      <formula>ISEVEN(ROW())</formula>
    </cfRule>
  </conditionalFormatting>
  <conditionalFormatting sqref="G68">
    <cfRule type="expression" dxfId="2950" priority="12017">
      <formula>ISEVEN(ROW())</formula>
    </cfRule>
  </conditionalFormatting>
  <conditionalFormatting sqref="G68">
    <cfRule type="expression" dxfId="2949" priority="12018">
      <formula>ISEVEN(ROW())</formula>
    </cfRule>
  </conditionalFormatting>
  <conditionalFormatting sqref="G66">
    <cfRule type="expression" dxfId="2948" priority="12019">
      <formula>ISEVEN(ROW())</formula>
    </cfRule>
  </conditionalFormatting>
  <conditionalFormatting sqref="G66">
    <cfRule type="expression" dxfId="2947" priority="12020">
      <formula>ISEVEN(ROW())</formula>
    </cfRule>
  </conditionalFormatting>
  <conditionalFormatting sqref="G66">
    <cfRule type="expression" dxfId="2946" priority="12021">
      <formula>ISEVEN(ROW())</formula>
    </cfRule>
  </conditionalFormatting>
  <conditionalFormatting sqref="G66">
    <cfRule type="expression" dxfId="2945" priority="12022">
      <formula>ISEVEN(ROW())</formula>
    </cfRule>
  </conditionalFormatting>
  <conditionalFormatting sqref="G66">
    <cfRule type="expression" dxfId="2944" priority="12023">
      <formula>ISEVEN(ROW())</formula>
    </cfRule>
  </conditionalFormatting>
  <conditionalFormatting sqref="G66">
    <cfRule type="expression" dxfId="2943" priority="12024">
      <formula>ISEVEN(ROW())</formula>
    </cfRule>
  </conditionalFormatting>
  <conditionalFormatting sqref="G66">
    <cfRule type="expression" dxfId="2942" priority="12025">
      <formula>ISEVEN(ROW())</formula>
    </cfRule>
  </conditionalFormatting>
  <conditionalFormatting sqref="G66">
    <cfRule type="expression" dxfId="2941" priority="12026">
      <formula>ISEVEN(ROW())</formula>
    </cfRule>
  </conditionalFormatting>
  <conditionalFormatting sqref="G66">
    <cfRule type="expression" dxfId="2940" priority="12027">
      <formula>ISEVEN(ROW())</formula>
    </cfRule>
  </conditionalFormatting>
  <conditionalFormatting sqref="G66">
    <cfRule type="expression" dxfId="2939" priority="12028">
      <formula>ISEVEN(ROW())</formula>
    </cfRule>
  </conditionalFormatting>
  <conditionalFormatting sqref="G66">
    <cfRule type="expression" dxfId="2938" priority="12029">
      <formula>ISEVEN(ROW())</formula>
    </cfRule>
  </conditionalFormatting>
  <conditionalFormatting sqref="G66">
    <cfRule type="expression" dxfId="2937" priority="12030">
      <formula>ISEVEN(ROW())</formula>
    </cfRule>
  </conditionalFormatting>
  <conditionalFormatting sqref="G66">
    <cfRule type="expression" dxfId="2936" priority="12031">
      <formula>ISEVEN(ROW())</formula>
    </cfRule>
  </conditionalFormatting>
  <conditionalFormatting sqref="G66">
    <cfRule type="expression" dxfId="2935" priority="12032">
      <formula>ISEVEN(ROW())</formula>
    </cfRule>
  </conditionalFormatting>
  <conditionalFormatting sqref="G66">
    <cfRule type="expression" dxfId="2934" priority="12033">
      <formula>ISEVEN(ROW())</formula>
    </cfRule>
  </conditionalFormatting>
  <conditionalFormatting sqref="G66">
    <cfRule type="expression" dxfId="2933" priority="12034">
      <formula>ISEVEN(ROW())</formula>
    </cfRule>
  </conditionalFormatting>
  <conditionalFormatting sqref="G66">
    <cfRule type="expression" dxfId="2932" priority="12035">
      <formula>ISEVEN(ROW())</formula>
    </cfRule>
  </conditionalFormatting>
  <conditionalFormatting sqref="G66">
    <cfRule type="expression" dxfId="2931" priority="12036">
      <formula>ISEVEN(ROW())</formula>
    </cfRule>
  </conditionalFormatting>
  <conditionalFormatting sqref="G66">
    <cfRule type="expression" dxfId="2930" priority="12037">
      <formula>ISEVEN(ROW())</formula>
    </cfRule>
  </conditionalFormatting>
  <conditionalFormatting sqref="G66">
    <cfRule type="expression" dxfId="2929" priority="12038">
      <formula>ISEVEN(ROW())</formula>
    </cfRule>
  </conditionalFormatting>
  <conditionalFormatting sqref="G66">
    <cfRule type="expression" dxfId="2928" priority="12039">
      <formula>ISEVEN(ROW())</formula>
    </cfRule>
  </conditionalFormatting>
  <conditionalFormatting sqref="G66">
    <cfRule type="expression" dxfId="2927" priority="12040">
      <formula>ISEVEN(ROW())</formula>
    </cfRule>
  </conditionalFormatting>
  <conditionalFormatting sqref="G66">
    <cfRule type="expression" dxfId="2926" priority="12041">
      <formula>ISEVEN(ROW())</formula>
    </cfRule>
  </conditionalFormatting>
  <conditionalFormatting sqref="G66">
    <cfRule type="expression" dxfId="2925" priority="12042">
      <formula>ISEVEN(ROW())</formula>
    </cfRule>
  </conditionalFormatting>
  <conditionalFormatting sqref="G66">
    <cfRule type="expression" dxfId="2924" priority="12043">
      <formula>ISEVEN(ROW())</formula>
    </cfRule>
  </conditionalFormatting>
  <conditionalFormatting sqref="G66">
    <cfRule type="expression" dxfId="2923" priority="12044">
      <formula>ISEVEN(ROW())</formula>
    </cfRule>
  </conditionalFormatting>
  <conditionalFormatting sqref="G66">
    <cfRule type="expression" dxfId="2922" priority="12045">
      <formula>ISEVEN(ROW())</formula>
    </cfRule>
  </conditionalFormatting>
  <conditionalFormatting sqref="G66">
    <cfRule type="expression" dxfId="2921" priority="12046">
      <formula>ISEVEN(ROW())</formula>
    </cfRule>
  </conditionalFormatting>
  <conditionalFormatting sqref="G66">
    <cfRule type="expression" dxfId="2920" priority="12047">
      <formula>ISEVEN(ROW())</formula>
    </cfRule>
  </conditionalFormatting>
  <conditionalFormatting sqref="G66">
    <cfRule type="expression" dxfId="2919" priority="12048">
      <formula>ISEVEN(ROW())</formula>
    </cfRule>
  </conditionalFormatting>
  <conditionalFormatting sqref="G66">
    <cfRule type="expression" dxfId="2918" priority="12049">
      <formula>ISEVEN(ROW())</formula>
    </cfRule>
  </conditionalFormatting>
  <conditionalFormatting sqref="G66">
    <cfRule type="expression" dxfId="2917" priority="12050">
      <formula>ISEVEN(ROW())</formula>
    </cfRule>
  </conditionalFormatting>
  <conditionalFormatting sqref="G66">
    <cfRule type="expression" dxfId="2916" priority="12051">
      <formula>ISEVEN(ROW())</formula>
    </cfRule>
  </conditionalFormatting>
  <conditionalFormatting sqref="G66">
    <cfRule type="expression" dxfId="2915" priority="12052">
      <formula>ISEVEN(ROW())</formula>
    </cfRule>
  </conditionalFormatting>
  <conditionalFormatting sqref="G66">
    <cfRule type="expression" dxfId="2914" priority="12053">
      <formula>ISEVEN(ROW())</formula>
    </cfRule>
  </conditionalFormatting>
  <conditionalFormatting sqref="G66">
    <cfRule type="expression" dxfId="2913" priority="12054">
      <formula>ISEVEN(ROW())</formula>
    </cfRule>
  </conditionalFormatting>
  <conditionalFormatting sqref="G66">
    <cfRule type="expression" dxfId="2912" priority="12055">
      <formula>ISEVEN(ROW())</formula>
    </cfRule>
  </conditionalFormatting>
  <conditionalFormatting sqref="G66">
    <cfRule type="expression" dxfId="2911" priority="12056">
      <formula>ISEVEN(ROW())</formula>
    </cfRule>
  </conditionalFormatting>
  <conditionalFormatting sqref="G66">
    <cfRule type="expression" dxfId="2910" priority="12057">
      <formula>ISEVEN(ROW())</formula>
    </cfRule>
  </conditionalFormatting>
  <conditionalFormatting sqref="G66">
    <cfRule type="expression" dxfId="2909" priority="12058">
      <formula>ISEVEN(ROW())</formula>
    </cfRule>
  </conditionalFormatting>
  <conditionalFormatting sqref="G66">
    <cfRule type="expression" dxfId="2908" priority="12059">
      <formula>ISEVEN(ROW())</formula>
    </cfRule>
  </conditionalFormatting>
  <conditionalFormatting sqref="G66">
    <cfRule type="expression" dxfId="2907" priority="12060">
      <formula>ISEVEN(ROW())</formula>
    </cfRule>
  </conditionalFormatting>
  <conditionalFormatting sqref="G66">
    <cfRule type="expression" dxfId="2906" priority="12061">
      <formula>ISEVEN(ROW())</formula>
    </cfRule>
  </conditionalFormatting>
  <conditionalFormatting sqref="G66">
    <cfRule type="expression" dxfId="2905" priority="12062">
      <formula>ISEVEN(ROW())</formula>
    </cfRule>
  </conditionalFormatting>
  <conditionalFormatting sqref="G66">
    <cfRule type="expression" dxfId="2904" priority="12063">
      <formula>ISEVEN(ROW())</formula>
    </cfRule>
  </conditionalFormatting>
  <conditionalFormatting sqref="G66">
    <cfRule type="expression" dxfId="2903" priority="12064">
      <formula>ISEVEN(ROW())</formula>
    </cfRule>
  </conditionalFormatting>
  <conditionalFormatting sqref="G66">
    <cfRule type="expression" dxfId="2902" priority="12065">
      <formula>ISEVEN(ROW())</formula>
    </cfRule>
  </conditionalFormatting>
  <conditionalFormatting sqref="G66">
    <cfRule type="expression" dxfId="2901" priority="12066">
      <formula>ISEVEN(ROW())</formula>
    </cfRule>
  </conditionalFormatting>
  <conditionalFormatting sqref="G66">
    <cfRule type="expression" dxfId="2900" priority="12067">
      <formula>ISEVEN(ROW())</formula>
    </cfRule>
  </conditionalFormatting>
  <conditionalFormatting sqref="G66">
    <cfRule type="expression" dxfId="2899" priority="12068">
      <formula>ISEVEN(ROW())</formula>
    </cfRule>
  </conditionalFormatting>
  <conditionalFormatting sqref="G66">
    <cfRule type="expression" dxfId="2898" priority="12069">
      <formula>ISEVEN(ROW())</formula>
    </cfRule>
  </conditionalFormatting>
  <conditionalFormatting sqref="G66">
    <cfRule type="expression" dxfId="2897" priority="12070">
      <formula>ISEVEN(ROW())</formula>
    </cfRule>
  </conditionalFormatting>
  <conditionalFormatting sqref="G66">
    <cfRule type="expression" dxfId="2896" priority="12071">
      <formula>ISEVEN(ROW())</formula>
    </cfRule>
  </conditionalFormatting>
  <conditionalFormatting sqref="G66">
    <cfRule type="expression" dxfId="2895" priority="12072">
      <formula>ISEVEN(ROW())</formula>
    </cfRule>
  </conditionalFormatting>
  <conditionalFormatting sqref="G66">
    <cfRule type="expression" dxfId="2894" priority="12073">
      <formula>ISEVEN(ROW())</formula>
    </cfRule>
  </conditionalFormatting>
  <conditionalFormatting sqref="G66">
    <cfRule type="expression" dxfId="2893" priority="12074">
      <formula>ISEVEN(ROW())</formula>
    </cfRule>
  </conditionalFormatting>
  <conditionalFormatting sqref="G66">
    <cfRule type="expression" dxfId="2892" priority="12075">
      <formula>ISEVEN(ROW())</formula>
    </cfRule>
  </conditionalFormatting>
  <conditionalFormatting sqref="G66">
    <cfRule type="expression" dxfId="2891" priority="12076">
      <formula>ISEVEN(ROW())</formula>
    </cfRule>
  </conditionalFormatting>
  <conditionalFormatting sqref="G66">
    <cfRule type="expression" dxfId="2890" priority="12077">
      <formula>ISEVEN(ROW())</formula>
    </cfRule>
  </conditionalFormatting>
  <conditionalFormatting sqref="G66">
    <cfRule type="expression" dxfId="2889" priority="12078">
      <formula>ISEVEN(ROW())</formula>
    </cfRule>
  </conditionalFormatting>
  <conditionalFormatting sqref="G66">
    <cfRule type="expression" dxfId="2888" priority="12079">
      <formula>ISEVEN(ROW())</formula>
    </cfRule>
  </conditionalFormatting>
  <conditionalFormatting sqref="G66">
    <cfRule type="expression" dxfId="2887" priority="12080">
      <formula>ISEVEN(ROW())</formula>
    </cfRule>
  </conditionalFormatting>
  <conditionalFormatting sqref="G66">
    <cfRule type="expression" dxfId="2886" priority="12081">
      <formula>ISEVEN(ROW())</formula>
    </cfRule>
  </conditionalFormatting>
  <conditionalFormatting sqref="G66">
    <cfRule type="expression" dxfId="2885" priority="12082">
      <formula>ISEVEN(ROW())</formula>
    </cfRule>
  </conditionalFormatting>
  <conditionalFormatting sqref="G66">
    <cfRule type="expression" dxfId="2884" priority="12083">
      <formula>ISEVEN(ROW())</formula>
    </cfRule>
  </conditionalFormatting>
  <conditionalFormatting sqref="G66">
    <cfRule type="expression" dxfId="2883" priority="12084">
      <formula>ISEVEN(ROW())</formula>
    </cfRule>
  </conditionalFormatting>
  <conditionalFormatting sqref="G66">
    <cfRule type="expression" dxfId="2882" priority="12085">
      <formula>ISEVEN(ROW())</formula>
    </cfRule>
  </conditionalFormatting>
  <conditionalFormatting sqref="G66">
    <cfRule type="expression" dxfId="2881" priority="12086">
      <formula>ISEVEN(ROW())</formula>
    </cfRule>
  </conditionalFormatting>
  <conditionalFormatting sqref="G66">
    <cfRule type="expression" dxfId="2880" priority="12087">
      <formula>ISEVEN(ROW())</formula>
    </cfRule>
  </conditionalFormatting>
  <conditionalFormatting sqref="G66">
    <cfRule type="expression" dxfId="2879" priority="12088">
      <formula>ISEVEN(ROW())</formula>
    </cfRule>
  </conditionalFormatting>
  <conditionalFormatting sqref="G66">
    <cfRule type="expression" dxfId="2878" priority="12089">
      <formula>ISEVEN(ROW())</formula>
    </cfRule>
  </conditionalFormatting>
  <conditionalFormatting sqref="G66">
    <cfRule type="expression" dxfId="2877" priority="12090">
      <formula>ISEVEN(ROW())</formula>
    </cfRule>
  </conditionalFormatting>
  <conditionalFormatting sqref="G66">
    <cfRule type="expression" dxfId="2876" priority="12091">
      <formula>ISEVEN(ROW())</formula>
    </cfRule>
  </conditionalFormatting>
  <conditionalFormatting sqref="G66">
    <cfRule type="expression" dxfId="2875" priority="12092">
      <formula>ISEVEN(ROW())</formula>
    </cfRule>
  </conditionalFormatting>
  <conditionalFormatting sqref="G66">
    <cfRule type="expression" dxfId="2874" priority="12093">
      <formula>ISEVEN(ROW())</formula>
    </cfRule>
  </conditionalFormatting>
  <conditionalFormatting sqref="G66">
    <cfRule type="expression" dxfId="2873" priority="12094">
      <formula>ISEVEN(ROW())</formula>
    </cfRule>
  </conditionalFormatting>
  <conditionalFormatting sqref="G66">
    <cfRule type="expression" dxfId="2872" priority="12095">
      <formula>ISEVEN(ROW())</formula>
    </cfRule>
  </conditionalFormatting>
  <conditionalFormatting sqref="G66">
    <cfRule type="expression" dxfId="2871" priority="12096">
      <formula>ISEVEN(ROW())</formula>
    </cfRule>
  </conditionalFormatting>
  <conditionalFormatting sqref="G66">
    <cfRule type="expression" dxfId="2870" priority="12097">
      <formula>ISEVEN(ROW())</formula>
    </cfRule>
  </conditionalFormatting>
  <conditionalFormatting sqref="G66">
    <cfRule type="expression" dxfId="2869" priority="12098">
      <formula>ISEVEN(ROW())</formula>
    </cfRule>
  </conditionalFormatting>
  <conditionalFormatting sqref="G66">
    <cfRule type="expression" dxfId="2868" priority="12099">
      <formula>ISEVEN(ROW())</formula>
    </cfRule>
  </conditionalFormatting>
  <conditionalFormatting sqref="G66">
    <cfRule type="expression" dxfId="2867" priority="12100">
      <formula>ISEVEN(ROW())</formula>
    </cfRule>
  </conditionalFormatting>
  <conditionalFormatting sqref="G66">
    <cfRule type="expression" dxfId="2866" priority="12101">
      <formula>ISEVEN(ROW())</formula>
    </cfRule>
  </conditionalFormatting>
  <conditionalFormatting sqref="G66">
    <cfRule type="expression" dxfId="2865" priority="12102">
      <formula>ISEVEN(ROW())</formula>
    </cfRule>
  </conditionalFormatting>
  <conditionalFormatting sqref="G66">
    <cfRule type="expression" dxfId="2864" priority="12103">
      <formula>ISEVEN(ROW())</formula>
    </cfRule>
  </conditionalFormatting>
  <conditionalFormatting sqref="G66">
    <cfRule type="expression" dxfId="2863" priority="12104">
      <formula>ISEVEN(ROW())</formula>
    </cfRule>
  </conditionalFormatting>
  <conditionalFormatting sqref="G66">
    <cfRule type="expression" dxfId="2862" priority="12105">
      <formula>ISEVEN(ROW())</formula>
    </cfRule>
  </conditionalFormatting>
  <conditionalFormatting sqref="G66">
    <cfRule type="expression" dxfId="2861" priority="12106">
      <formula>ISEVEN(ROW())</formula>
    </cfRule>
  </conditionalFormatting>
  <conditionalFormatting sqref="G66">
    <cfRule type="expression" dxfId="2860" priority="12107">
      <formula>ISEVEN(ROW())</formula>
    </cfRule>
  </conditionalFormatting>
  <conditionalFormatting sqref="G66">
    <cfRule type="expression" dxfId="2859" priority="12108">
      <formula>ISEVEN(ROW())</formula>
    </cfRule>
  </conditionalFormatting>
  <conditionalFormatting sqref="G66">
    <cfRule type="expression" dxfId="2858" priority="12109">
      <formula>ISEVEN(ROW())</formula>
    </cfRule>
  </conditionalFormatting>
  <conditionalFormatting sqref="G66">
    <cfRule type="expression" dxfId="2857" priority="12110">
      <formula>ISEVEN(ROW())</formula>
    </cfRule>
  </conditionalFormatting>
  <conditionalFormatting sqref="G66">
    <cfRule type="expression" dxfId="2856" priority="12111">
      <formula>ISEVEN(ROW())</formula>
    </cfRule>
  </conditionalFormatting>
  <conditionalFormatting sqref="G66">
    <cfRule type="expression" dxfId="2855" priority="12112">
      <formula>ISEVEN(ROW())</formula>
    </cfRule>
  </conditionalFormatting>
  <conditionalFormatting sqref="G66">
    <cfRule type="expression" dxfId="2854" priority="12113">
      <formula>ISEVEN(ROW())</formula>
    </cfRule>
  </conditionalFormatting>
  <conditionalFormatting sqref="G66">
    <cfRule type="expression" dxfId="2853" priority="12114">
      <formula>ISEVEN(ROW())</formula>
    </cfRule>
  </conditionalFormatting>
  <conditionalFormatting sqref="G66">
    <cfRule type="expression" dxfId="2852" priority="12115">
      <formula>ISEVEN(ROW())</formula>
    </cfRule>
  </conditionalFormatting>
  <conditionalFormatting sqref="G66">
    <cfRule type="expression" dxfId="2851" priority="12116">
      <formula>ISEVEN(ROW())</formula>
    </cfRule>
  </conditionalFormatting>
  <conditionalFormatting sqref="G66">
    <cfRule type="expression" dxfId="2850" priority="12117">
      <formula>ISEVEN(ROW())</formula>
    </cfRule>
  </conditionalFormatting>
  <conditionalFormatting sqref="G66">
    <cfRule type="expression" dxfId="2849" priority="12118">
      <formula>ISEVEN(ROW())</formula>
    </cfRule>
  </conditionalFormatting>
  <conditionalFormatting sqref="G66">
    <cfRule type="expression" dxfId="2848" priority="12119">
      <formula>ISEVEN(ROW())</formula>
    </cfRule>
  </conditionalFormatting>
  <conditionalFormatting sqref="G66">
    <cfRule type="expression" dxfId="2847" priority="12120">
      <formula>ISEVEN(ROW())</formula>
    </cfRule>
  </conditionalFormatting>
  <conditionalFormatting sqref="G66">
    <cfRule type="expression" dxfId="2846" priority="12121">
      <formula>ISEVEN(ROW())</formula>
    </cfRule>
  </conditionalFormatting>
  <conditionalFormatting sqref="G66">
    <cfRule type="expression" dxfId="2845" priority="12122">
      <formula>ISEVEN(ROW())</formula>
    </cfRule>
  </conditionalFormatting>
  <conditionalFormatting sqref="G66">
    <cfRule type="expression" dxfId="2844" priority="12123">
      <formula>ISEVEN(ROW())</formula>
    </cfRule>
  </conditionalFormatting>
  <conditionalFormatting sqref="G66">
    <cfRule type="expression" dxfId="2843" priority="12124">
      <formula>ISEVEN(ROW())</formula>
    </cfRule>
  </conditionalFormatting>
  <conditionalFormatting sqref="G66">
    <cfRule type="expression" dxfId="2842" priority="12125">
      <formula>ISEVEN(ROW())</formula>
    </cfRule>
  </conditionalFormatting>
  <conditionalFormatting sqref="G66">
    <cfRule type="expression" dxfId="2841" priority="12126">
      <formula>ISEVEN(ROW())</formula>
    </cfRule>
  </conditionalFormatting>
  <conditionalFormatting sqref="G66">
    <cfRule type="expression" dxfId="2840" priority="12127">
      <formula>ISEVEN(ROW())</formula>
    </cfRule>
  </conditionalFormatting>
  <conditionalFormatting sqref="G66">
    <cfRule type="expression" dxfId="2839" priority="12128">
      <formula>ISEVEN(ROW())</formula>
    </cfRule>
  </conditionalFormatting>
  <conditionalFormatting sqref="G66">
    <cfRule type="expression" dxfId="2838" priority="12129">
      <formula>ISEVEN(ROW())</formula>
    </cfRule>
  </conditionalFormatting>
  <conditionalFormatting sqref="G66">
    <cfRule type="expression" dxfId="2837" priority="12130">
      <formula>ISEVEN(ROW())</formula>
    </cfRule>
  </conditionalFormatting>
  <conditionalFormatting sqref="G66">
    <cfRule type="expression" dxfId="2836" priority="12131">
      <formula>ISEVEN(ROW())</formula>
    </cfRule>
  </conditionalFormatting>
  <conditionalFormatting sqref="G66">
    <cfRule type="expression" dxfId="2835" priority="12132">
      <formula>ISEVEN(ROW())</formula>
    </cfRule>
  </conditionalFormatting>
  <conditionalFormatting sqref="G66">
    <cfRule type="expression" dxfId="2834" priority="12133">
      <formula>ISEVEN(ROW())</formula>
    </cfRule>
  </conditionalFormatting>
  <conditionalFormatting sqref="G66">
    <cfRule type="expression" dxfId="2833" priority="12134">
      <formula>ISEVEN(ROW())</formula>
    </cfRule>
  </conditionalFormatting>
  <conditionalFormatting sqref="G66">
    <cfRule type="expression" dxfId="2832" priority="12135">
      <formula>ISEVEN(ROW())</formula>
    </cfRule>
  </conditionalFormatting>
  <conditionalFormatting sqref="G66">
    <cfRule type="expression" dxfId="2831" priority="12136">
      <formula>ISEVEN(ROW())</formula>
    </cfRule>
  </conditionalFormatting>
  <conditionalFormatting sqref="G66">
    <cfRule type="expression" dxfId="2830" priority="12137">
      <formula>ISEVEN(ROW())</formula>
    </cfRule>
  </conditionalFormatting>
  <conditionalFormatting sqref="G66">
    <cfRule type="expression" dxfId="2829" priority="12138">
      <formula>ISEVEN(ROW())</formula>
    </cfRule>
  </conditionalFormatting>
  <conditionalFormatting sqref="G66">
    <cfRule type="expression" dxfId="2828" priority="12139">
      <formula>ISEVEN(ROW())</formula>
    </cfRule>
  </conditionalFormatting>
  <conditionalFormatting sqref="G66">
    <cfRule type="expression" dxfId="2827" priority="12140">
      <formula>ISEVEN(ROW())</formula>
    </cfRule>
  </conditionalFormatting>
  <conditionalFormatting sqref="G66">
    <cfRule type="expression" dxfId="2826" priority="12141">
      <formula>ISEVEN(ROW())</formula>
    </cfRule>
  </conditionalFormatting>
  <conditionalFormatting sqref="G66">
    <cfRule type="expression" dxfId="2825" priority="12142">
      <formula>ISEVEN(ROW())</formula>
    </cfRule>
  </conditionalFormatting>
  <conditionalFormatting sqref="G66">
    <cfRule type="expression" dxfId="2824" priority="12143">
      <formula>ISEVEN(ROW())</formula>
    </cfRule>
  </conditionalFormatting>
  <conditionalFormatting sqref="G66">
    <cfRule type="expression" dxfId="2823" priority="12144">
      <formula>ISEVEN(ROW())</formula>
    </cfRule>
  </conditionalFormatting>
  <conditionalFormatting sqref="G66">
    <cfRule type="expression" dxfId="2822" priority="12145">
      <formula>ISEVEN(ROW())</formula>
    </cfRule>
  </conditionalFormatting>
  <conditionalFormatting sqref="G66">
    <cfRule type="expression" dxfId="2821" priority="12146">
      <formula>ISEVEN(ROW())</formula>
    </cfRule>
  </conditionalFormatting>
  <conditionalFormatting sqref="G66">
    <cfRule type="expression" dxfId="2820" priority="12147">
      <formula>ISEVEN(ROW())</formula>
    </cfRule>
  </conditionalFormatting>
  <conditionalFormatting sqref="G66">
    <cfRule type="expression" dxfId="2819" priority="12148">
      <formula>ISEVEN(ROW())</formula>
    </cfRule>
  </conditionalFormatting>
  <conditionalFormatting sqref="G66">
    <cfRule type="expression" dxfId="2818" priority="12149">
      <formula>ISEVEN(ROW())</formula>
    </cfRule>
  </conditionalFormatting>
  <conditionalFormatting sqref="G66">
    <cfRule type="expression" dxfId="2817" priority="12150">
      <formula>ISEVEN(ROW())</formula>
    </cfRule>
  </conditionalFormatting>
  <conditionalFormatting sqref="G66">
    <cfRule type="expression" dxfId="2816" priority="12151">
      <formula>ISEVEN(ROW())</formula>
    </cfRule>
  </conditionalFormatting>
  <conditionalFormatting sqref="G66">
    <cfRule type="expression" dxfId="2815" priority="12152">
      <formula>ISEVEN(ROW())</formula>
    </cfRule>
  </conditionalFormatting>
  <conditionalFormatting sqref="G66">
    <cfRule type="expression" dxfId="2814" priority="12153">
      <formula>ISEVEN(ROW())</formula>
    </cfRule>
  </conditionalFormatting>
  <conditionalFormatting sqref="G66">
    <cfRule type="expression" dxfId="2813" priority="12154">
      <formula>ISEVEN(ROW())</formula>
    </cfRule>
  </conditionalFormatting>
  <conditionalFormatting sqref="G66">
    <cfRule type="expression" dxfId="2812" priority="12155">
      <formula>ISEVEN(ROW())</formula>
    </cfRule>
  </conditionalFormatting>
  <conditionalFormatting sqref="G66">
    <cfRule type="expression" dxfId="2811" priority="12156">
      <formula>ISEVEN(ROW())</formula>
    </cfRule>
  </conditionalFormatting>
  <conditionalFormatting sqref="G66">
    <cfRule type="expression" dxfId="2810" priority="12157">
      <formula>ISEVEN(ROW())</formula>
    </cfRule>
  </conditionalFormatting>
  <conditionalFormatting sqref="G66">
    <cfRule type="expression" dxfId="2809" priority="12158">
      <formula>ISEVEN(ROW())</formula>
    </cfRule>
  </conditionalFormatting>
  <conditionalFormatting sqref="G66">
    <cfRule type="expression" dxfId="2808" priority="12159">
      <formula>ISEVEN(ROW())</formula>
    </cfRule>
  </conditionalFormatting>
  <conditionalFormatting sqref="G66">
    <cfRule type="expression" dxfId="2807" priority="12160">
      <formula>ISEVEN(ROW())</formula>
    </cfRule>
  </conditionalFormatting>
  <conditionalFormatting sqref="G66">
    <cfRule type="expression" dxfId="2806" priority="12161">
      <formula>ISEVEN(ROW())</formula>
    </cfRule>
  </conditionalFormatting>
  <conditionalFormatting sqref="G66">
    <cfRule type="expression" dxfId="2805" priority="12162">
      <formula>ISEVEN(ROW())</formula>
    </cfRule>
  </conditionalFormatting>
  <conditionalFormatting sqref="G66">
    <cfRule type="expression" dxfId="2804" priority="12163">
      <formula>ISEVEN(ROW())</formula>
    </cfRule>
  </conditionalFormatting>
  <conditionalFormatting sqref="G66">
    <cfRule type="expression" dxfId="2803" priority="12164">
      <formula>ISEVEN(ROW())</formula>
    </cfRule>
  </conditionalFormatting>
  <conditionalFormatting sqref="G66">
    <cfRule type="expression" dxfId="2802" priority="12165">
      <formula>ISEVEN(ROW())</formula>
    </cfRule>
  </conditionalFormatting>
  <conditionalFormatting sqref="G66">
    <cfRule type="expression" dxfId="2801" priority="12166">
      <formula>ISEVEN(ROW())</formula>
    </cfRule>
  </conditionalFormatting>
  <conditionalFormatting sqref="G66">
    <cfRule type="expression" dxfId="2800" priority="12167">
      <formula>ISEVEN(ROW())</formula>
    </cfRule>
  </conditionalFormatting>
  <conditionalFormatting sqref="G66">
    <cfRule type="expression" dxfId="2799" priority="12168">
      <formula>ISEVEN(ROW())</formula>
    </cfRule>
  </conditionalFormatting>
  <conditionalFormatting sqref="G66">
    <cfRule type="expression" dxfId="2798" priority="12169">
      <formula>ISEVEN(ROW())</formula>
    </cfRule>
  </conditionalFormatting>
  <conditionalFormatting sqref="G66">
    <cfRule type="expression" dxfId="2797" priority="12170">
      <formula>ISEVEN(ROW())</formula>
    </cfRule>
  </conditionalFormatting>
  <conditionalFormatting sqref="G66">
    <cfRule type="expression" dxfId="2796" priority="12171">
      <formula>ISEVEN(ROW())</formula>
    </cfRule>
  </conditionalFormatting>
  <conditionalFormatting sqref="G66">
    <cfRule type="expression" dxfId="2795" priority="12172">
      <formula>ISEVEN(ROW())</formula>
    </cfRule>
  </conditionalFormatting>
  <conditionalFormatting sqref="G66">
    <cfRule type="expression" dxfId="2794" priority="12173">
      <formula>ISEVEN(ROW())</formula>
    </cfRule>
  </conditionalFormatting>
  <conditionalFormatting sqref="G66">
    <cfRule type="expression" dxfId="2793" priority="12174">
      <formula>ISEVEN(ROW())</formula>
    </cfRule>
  </conditionalFormatting>
  <conditionalFormatting sqref="G66">
    <cfRule type="expression" dxfId="2792" priority="12175">
      <formula>ISEVEN(ROW())</formula>
    </cfRule>
  </conditionalFormatting>
  <conditionalFormatting sqref="G66">
    <cfRule type="expression" dxfId="2791" priority="12176">
      <formula>ISEVEN(ROW())</formula>
    </cfRule>
  </conditionalFormatting>
  <conditionalFormatting sqref="G66">
    <cfRule type="expression" dxfId="2790" priority="12177">
      <formula>ISEVEN(ROW())</formula>
    </cfRule>
  </conditionalFormatting>
  <conditionalFormatting sqref="G66">
    <cfRule type="expression" dxfId="2789" priority="12178">
      <formula>ISEVEN(ROW())</formula>
    </cfRule>
  </conditionalFormatting>
  <conditionalFormatting sqref="G66">
    <cfRule type="expression" dxfId="2788" priority="12179">
      <formula>ISEVEN(ROW())</formula>
    </cfRule>
  </conditionalFormatting>
  <conditionalFormatting sqref="G66">
    <cfRule type="expression" dxfId="2787" priority="12180">
      <formula>ISEVEN(ROW())</formula>
    </cfRule>
  </conditionalFormatting>
  <conditionalFormatting sqref="G66">
    <cfRule type="expression" dxfId="2786" priority="12181">
      <formula>ISEVEN(ROW())</formula>
    </cfRule>
  </conditionalFormatting>
  <conditionalFormatting sqref="G66">
    <cfRule type="expression" dxfId="2785" priority="12182">
      <formula>ISEVEN(ROW())</formula>
    </cfRule>
  </conditionalFormatting>
  <conditionalFormatting sqref="G66">
    <cfRule type="expression" dxfId="2784" priority="12183">
      <formula>ISEVEN(ROW())</formula>
    </cfRule>
  </conditionalFormatting>
  <conditionalFormatting sqref="G66">
    <cfRule type="expression" dxfId="2783" priority="12184">
      <formula>ISEVEN(ROW())</formula>
    </cfRule>
  </conditionalFormatting>
  <conditionalFormatting sqref="G66">
    <cfRule type="expression" dxfId="2782" priority="12185">
      <formula>ISEVEN(ROW())</formula>
    </cfRule>
  </conditionalFormatting>
  <conditionalFormatting sqref="G66">
    <cfRule type="expression" dxfId="2781" priority="12186">
      <formula>ISEVEN(ROW())</formula>
    </cfRule>
  </conditionalFormatting>
  <conditionalFormatting sqref="G66">
    <cfRule type="expression" dxfId="2780" priority="12187">
      <formula>ISEVEN(ROW())</formula>
    </cfRule>
  </conditionalFormatting>
  <conditionalFormatting sqref="G66">
    <cfRule type="expression" dxfId="2779" priority="12188">
      <formula>ISEVEN(ROW())</formula>
    </cfRule>
  </conditionalFormatting>
  <conditionalFormatting sqref="G66">
    <cfRule type="expression" dxfId="2778" priority="12189">
      <formula>ISEVEN(ROW())</formula>
    </cfRule>
  </conditionalFormatting>
  <conditionalFormatting sqref="G66">
    <cfRule type="expression" dxfId="2777" priority="12190">
      <formula>ISEVEN(ROW())</formula>
    </cfRule>
  </conditionalFormatting>
  <conditionalFormatting sqref="G66">
    <cfRule type="expression" dxfId="2776" priority="12191">
      <formula>ISEVEN(ROW())</formula>
    </cfRule>
  </conditionalFormatting>
  <conditionalFormatting sqref="G66">
    <cfRule type="expression" dxfId="2775" priority="12192">
      <formula>ISEVEN(ROW())</formula>
    </cfRule>
  </conditionalFormatting>
  <conditionalFormatting sqref="G66">
    <cfRule type="expression" dxfId="2774" priority="12193">
      <formula>ISEVEN(ROW())</formula>
    </cfRule>
  </conditionalFormatting>
  <conditionalFormatting sqref="G66">
    <cfRule type="expression" dxfId="2773" priority="12194">
      <formula>ISEVEN(ROW())</formula>
    </cfRule>
  </conditionalFormatting>
  <conditionalFormatting sqref="G66">
    <cfRule type="expression" dxfId="2772" priority="12195">
      <formula>ISEVEN(ROW())</formula>
    </cfRule>
  </conditionalFormatting>
  <conditionalFormatting sqref="G66">
    <cfRule type="expression" dxfId="2771" priority="12196">
      <formula>ISEVEN(ROW())</formula>
    </cfRule>
  </conditionalFormatting>
  <conditionalFormatting sqref="G66">
    <cfRule type="expression" dxfId="2770" priority="12197">
      <formula>ISEVEN(ROW())</formula>
    </cfRule>
  </conditionalFormatting>
  <conditionalFormatting sqref="G66">
    <cfRule type="expression" dxfId="2769" priority="12198">
      <formula>ISEVEN(ROW())</formula>
    </cfRule>
  </conditionalFormatting>
  <conditionalFormatting sqref="G66">
    <cfRule type="expression" dxfId="2768" priority="12199">
      <formula>ISEVEN(ROW())</formula>
    </cfRule>
  </conditionalFormatting>
  <conditionalFormatting sqref="G66">
    <cfRule type="expression" dxfId="2767" priority="12200">
      <formula>ISEVEN(ROW())</formula>
    </cfRule>
  </conditionalFormatting>
  <conditionalFormatting sqref="G66">
    <cfRule type="expression" dxfId="2766" priority="12201">
      <formula>ISEVEN(ROW())</formula>
    </cfRule>
  </conditionalFormatting>
  <conditionalFormatting sqref="G66">
    <cfRule type="expression" dxfId="2765" priority="12202">
      <formula>ISEVEN(ROW())</formula>
    </cfRule>
  </conditionalFormatting>
  <conditionalFormatting sqref="G66">
    <cfRule type="expression" dxfId="2764" priority="12203">
      <formula>ISEVEN(ROW())</formula>
    </cfRule>
  </conditionalFormatting>
  <conditionalFormatting sqref="G66">
    <cfRule type="expression" dxfId="2763" priority="12204">
      <formula>ISEVEN(ROW())</formula>
    </cfRule>
  </conditionalFormatting>
  <conditionalFormatting sqref="G66">
    <cfRule type="expression" dxfId="2762" priority="12205">
      <formula>ISEVEN(ROW())</formula>
    </cfRule>
  </conditionalFormatting>
  <conditionalFormatting sqref="G66">
    <cfRule type="expression" dxfId="2761" priority="12206">
      <formula>ISEVEN(ROW())</formula>
    </cfRule>
  </conditionalFormatting>
  <conditionalFormatting sqref="G66">
    <cfRule type="expression" dxfId="2760" priority="12207">
      <formula>ISEVEN(ROW())</formula>
    </cfRule>
  </conditionalFormatting>
  <conditionalFormatting sqref="G66">
    <cfRule type="expression" dxfId="2759" priority="12208">
      <formula>ISEVEN(ROW())</formula>
    </cfRule>
  </conditionalFormatting>
  <conditionalFormatting sqref="G66">
    <cfRule type="expression" dxfId="2758" priority="12209">
      <formula>ISEVEN(ROW())</formula>
    </cfRule>
  </conditionalFormatting>
  <conditionalFormatting sqref="G66">
    <cfRule type="expression" dxfId="2757" priority="12210">
      <formula>ISEVEN(ROW())</formula>
    </cfRule>
  </conditionalFormatting>
  <conditionalFormatting sqref="G66">
    <cfRule type="expression" dxfId="2756" priority="12211">
      <formula>ISEVEN(ROW())</formula>
    </cfRule>
  </conditionalFormatting>
  <conditionalFormatting sqref="G66">
    <cfRule type="expression" dxfId="2755" priority="12212">
      <formula>ISEVEN(ROW())</formula>
    </cfRule>
  </conditionalFormatting>
  <conditionalFormatting sqref="B25:G25">
    <cfRule type="expression" dxfId="2754" priority="12213">
      <formula>ISEVEN(ROW())</formula>
    </cfRule>
  </conditionalFormatting>
  <conditionalFormatting sqref="B25:G25">
    <cfRule type="expression" dxfId="2753" priority="12214">
      <formula>ISEVEN(ROW())</formula>
    </cfRule>
  </conditionalFormatting>
  <conditionalFormatting sqref="B26:G26">
    <cfRule type="expression" dxfId="2752" priority="12215">
      <formula>ISEVEN(ROW())</formula>
    </cfRule>
  </conditionalFormatting>
  <conditionalFormatting sqref="B27:G27">
    <cfRule type="expression" dxfId="2751" priority="12216">
      <formula>ISEVEN(ROW())</formula>
    </cfRule>
  </conditionalFormatting>
  <conditionalFormatting sqref="B28:G28">
    <cfRule type="expression" dxfId="2750" priority="12217">
      <formula>ISEVEN(ROW())</formula>
    </cfRule>
  </conditionalFormatting>
  <conditionalFormatting sqref="B29:G29 G30:G31 B30:F30 C31">
    <cfRule type="expression" dxfId="2749" priority="12218">
      <formula>ISEVEN(ROW())</formula>
    </cfRule>
  </conditionalFormatting>
  <conditionalFormatting sqref="B30:F31">
    <cfRule type="expression" dxfId="2748" priority="12219">
      <formula>ISEVEN(ROW())</formula>
    </cfRule>
  </conditionalFormatting>
  <conditionalFormatting sqref="B29:G29 G30:G31 C30:C31">
    <cfRule type="expression" dxfId="2747" priority="12220">
      <formula>ISEVEN(ROW())</formula>
    </cfRule>
  </conditionalFormatting>
  <conditionalFormatting sqref="B32:G32 G33:G34 B33:F33 C34">
    <cfRule type="expression" dxfId="2746" priority="12221">
      <formula>ISEVEN(ROW())</formula>
    </cfRule>
  </conditionalFormatting>
  <conditionalFormatting sqref="B33:F34">
    <cfRule type="expression" dxfId="2745" priority="12222">
      <formula>ISEVEN(ROW())</formula>
    </cfRule>
  </conditionalFormatting>
  <conditionalFormatting sqref="B32:G32 G33:G34 C33:C34">
    <cfRule type="expression" dxfId="2744" priority="12223">
      <formula>ISEVEN(ROW())</formula>
    </cfRule>
  </conditionalFormatting>
  <conditionalFormatting sqref="F38">
    <cfRule type="expression" dxfId="2743" priority="12224">
      <formula>ISEVEN(ROW())</formula>
    </cfRule>
  </conditionalFormatting>
  <conditionalFormatting sqref="B38:E38">
    <cfRule type="expression" dxfId="2742" priority="12225">
      <formula>ISEVEN(ROW())</formula>
    </cfRule>
  </conditionalFormatting>
  <conditionalFormatting sqref="G38">
    <cfRule type="expression" dxfId="2741" priority="12226">
      <formula>ISEVEN(ROW())</formula>
    </cfRule>
  </conditionalFormatting>
  <conditionalFormatting sqref="G38">
    <cfRule type="expression" dxfId="2740" priority="12227">
      <formula>ISEVEN(ROW())</formula>
    </cfRule>
  </conditionalFormatting>
  <conditionalFormatting sqref="B38 D38:F38">
    <cfRule type="expression" dxfId="2739" priority="12228">
      <formula>ISEVEN(ROW())</formula>
    </cfRule>
  </conditionalFormatting>
  <conditionalFormatting sqref="G38">
    <cfRule type="expression" dxfId="2738" priority="12229">
      <formula>ISEVEN(ROW())</formula>
    </cfRule>
  </conditionalFormatting>
  <conditionalFormatting sqref="C38">
    <cfRule type="expression" dxfId="2737" priority="12230">
      <formula>ISEVEN(ROW())</formula>
    </cfRule>
  </conditionalFormatting>
  <conditionalFormatting sqref="B38:G38">
    <cfRule type="expression" dxfId="2736" priority="12231">
      <formula>ISEVEN(ROW())</formula>
    </cfRule>
  </conditionalFormatting>
  <conditionalFormatting sqref="F38">
    <cfRule type="expression" dxfId="2735" priority="12232">
      <formula>ISEVEN(ROW())</formula>
    </cfRule>
  </conditionalFormatting>
  <conditionalFormatting sqref="B38:E38">
    <cfRule type="expression" dxfId="2734" priority="12233">
      <formula>ISEVEN(ROW())</formula>
    </cfRule>
  </conditionalFormatting>
  <conditionalFormatting sqref="G38">
    <cfRule type="expression" dxfId="2733" priority="12234">
      <formula>ISEVEN(ROW())</formula>
    </cfRule>
  </conditionalFormatting>
  <conditionalFormatting sqref="G38">
    <cfRule type="expression" dxfId="2732" priority="12235">
      <formula>ISEVEN(ROW())</formula>
    </cfRule>
  </conditionalFormatting>
  <conditionalFormatting sqref="B38 D38:F38">
    <cfRule type="expression" dxfId="2731" priority="12236">
      <formula>ISEVEN(ROW())</formula>
    </cfRule>
  </conditionalFormatting>
  <conditionalFormatting sqref="G38">
    <cfRule type="expression" dxfId="2730" priority="12237">
      <formula>ISEVEN(ROW())</formula>
    </cfRule>
  </conditionalFormatting>
  <conditionalFormatting sqref="C38">
    <cfRule type="expression" dxfId="2729" priority="12238">
      <formula>ISEVEN(ROW())</formula>
    </cfRule>
  </conditionalFormatting>
  <conditionalFormatting sqref="B38:G38">
    <cfRule type="expression" dxfId="2728" priority="12239">
      <formula>ISEVEN(ROW())</formula>
    </cfRule>
  </conditionalFormatting>
  <conditionalFormatting sqref="F38">
    <cfRule type="expression" dxfId="2727" priority="12240">
      <formula>ISEVEN(ROW())</formula>
    </cfRule>
  </conditionalFormatting>
  <conditionalFormatting sqref="B38:E38">
    <cfRule type="expression" dxfId="2726" priority="12241">
      <formula>ISEVEN(ROW())</formula>
    </cfRule>
  </conditionalFormatting>
  <conditionalFormatting sqref="G38">
    <cfRule type="expression" dxfId="2725" priority="12242">
      <formula>ISEVEN(ROW())</formula>
    </cfRule>
  </conditionalFormatting>
  <conditionalFormatting sqref="G38">
    <cfRule type="expression" dxfId="2724" priority="12243">
      <formula>ISEVEN(ROW())</formula>
    </cfRule>
  </conditionalFormatting>
  <conditionalFormatting sqref="B38 D38:F38">
    <cfRule type="expression" dxfId="2723" priority="12244">
      <formula>ISEVEN(ROW())</formula>
    </cfRule>
  </conditionalFormatting>
  <conditionalFormatting sqref="G38">
    <cfRule type="expression" dxfId="2722" priority="12245">
      <formula>ISEVEN(ROW())</formula>
    </cfRule>
  </conditionalFormatting>
  <conditionalFormatting sqref="C38">
    <cfRule type="expression" dxfId="2721" priority="12246">
      <formula>ISEVEN(ROW())</formula>
    </cfRule>
  </conditionalFormatting>
  <conditionalFormatting sqref="F38">
    <cfRule type="expression" dxfId="2720" priority="12247">
      <formula>ISEVEN(ROW())</formula>
    </cfRule>
  </conditionalFormatting>
  <conditionalFormatting sqref="B38:E38">
    <cfRule type="expression" dxfId="2719" priority="12248">
      <formula>ISEVEN(ROW())</formula>
    </cfRule>
  </conditionalFormatting>
  <conditionalFormatting sqref="G38">
    <cfRule type="expression" dxfId="2718" priority="12249">
      <formula>ISEVEN(ROW())</formula>
    </cfRule>
  </conditionalFormatting>
  <conditionalFormatting sqref="G38">
    <cfRule type="expression" dxfId="2717" priority="12250">
      <formula>ISEVEN(ROW())</formula>
    </cfRule>
  </conditionalFormatting>
  <conditionalFormatting sqref="B38 D38:F38">
    <cfRule type="expression" dxfId="2716" priority="12251">
      <formula>ISEVEN(ROW())</formula>
    </cfRule>
  </conditionalFormatting>
  <conditionalFormatting sqref="G38">
    <cfRule type="expression" dxfId="2715" priority="12252">
      <formula>ISEVEN(ROW())</formula>
    </cfRule>
  </conditionalFormatting>
  <conditionalFormatting sqref="C38">
    <cfRule type="expression" dxfId="2714" priority="12253">
      <formula>ISEVEN(ROW())</formula>
    </cfRule>
  </conditionalFormatting>
  <conditionalFormatting sqref="B38:G38">
    <cfRule type="expression" dxfId="2713" priority="12254">
      <formula>ISEVEN(ROW())</formula>
    </cfRule>
  </conditionalFormatting>
  <conditionalFormatting sqref="F38">
    <cfRule type="expression" dxfId="2712" priority="12255">
      <formula>ISEVEN(ROW())</formula>
    </cfRule>
  </conditionalFormatting>
  <conditionalFormatting sqref="B38:E38">
    <cfRule type="expression" dxfId="2711" priority="12256">
      <formula>ISEVEN(ROW())</formula>
    </cfRule>
  </conditionalFormatting>
  <conditionalFormatting sqref="G38">
    <cfRule type="expression" dxfId="2710" priority="12257">
      <formula>ISEVEN(ROW())</formula>
    </cfRule>
  </conditionalFormatting>
  <conditionalFormatting sqref="G38">
    <cfRule type="expression" dxfId="2709" priority="12258">
      <formula>ISEVEN(ROW())</formula>
    </cfRule>
  </conditionalFormatting>
  <conditionalFormatting sqref="B38 D38:F38">
    <cfRule type="expression" dxfId="2708" priority="12259">
      <formula>ISEVEN(ROW())</formula>
    </cfRule>
  </conditionalFormatting>
  <conditionalFormatting sqref="G38">
    <cfRule type="expression" dxfId="2707" priority="12260">
      <formula>ISEVEN(ROW())</formula>
    </cfRule>
  </conditionalFormatting>
  <conditionalFormatting sqref="C38">
    <cfRule type="expression" dxfId="2706" priority="12261">
      <formula>ISEVEN(ROW())</formula>
    </cfRule>
  </conditionalFormatting>
  <conditionalFormatting sqref="B38:G38">
    <cfRule type="expression" dxfId="2705" priority="12262">
      <formula>ISEVEN(ROW())</formula>
    </cfRule>
  </conditionalFormatting>
  <conditionalFormatting sqref="F38">
    <cfRule type="expression" dxfId="2704" priority="12263">
      <formula>ISEVEN(ROW())</formula>
    </cfRule>
  </conditionalFormatting>
  <conditionalFormatting sqref="B38:E38">
    <cfRule type="expression" dxfId="2703" priority="12264">
      <formula>ISEVEN(ROW())</formula>
    </cfRule>
  </conditionalFormatting>
  <conditionalFormatting sqref="G38">
    <cfRule type="expression" dxfId="2702" priority="12265">
      <formula>ISEVEN(ROW())</formula>
    </cfRule>
  </conditionalFormatting>
  <conditionalFormatting sqref="G38">
    <cfRule type="expression" dxfId="2701" priority="12266">
      <formula>ISEVEN(ROW())</formula>
    </cfRule>
  </conditionalFormatting>
  <conditionalFormatting sqref="B38 D38:F38">
    <cfRule type="expression" dxfId="2700" priority="12267">
      <formula>ISEVEN(ROW())</formula>
    </cfRule>
  </conditionalFormatting>
  <conditionalFormatting sqref="G38">
    <cfRule type="expression" dxfId="2699" priority="12268">
      <formula>ISEVEN(ROW())</formula>
    </cfRule>
  </conditionalFormatting>
  <conditionalFormatting sqref="C38">
    <cfRule type="expression" dxfId="2698" priority="12269">
      <formula>ISEVEN(ROW())</formula>
    </cfRule>
  </conditionalFormatting>
  <conditionalFormatting sqref="F38">
    <cfRule type="expression" dxfId="2697" priority="12270">
      <formula>ISEVEN(ROW())</formula>
    </cfRule>
  </conditionalFormatting>
  <conditionalFormatting sqref="B38:E38">
    <cfRule type="expression" dxfId="2696" priority="12271">
      <formula>ISEVEN(ROW())</formula>
    </cfRule>
  </conditionalFormatting>
  <conditionalFormatting sqref="G38">
    <cfRule type="expression" dxfId="2695" priority="12272">
      <formula>ISEVEN(ROW())</formula>
    </cfRule>
  </conditionalFormatting>
  <conditionalFormatting sqref="G38">
    <cfRule type="expression" dxfId="2694" priority="12273">
      <formula>ISEVEN(ROW())</formula>
    </cfRule>
  </conditionalFormatting>
  <conditionalFormatting sqref="B38 D38:F38">
    <cfRule type="expression" dxfId="2693" priority="12274">
      <formula>ISEVEN(ROW())</formula>
    </cfRule>
  </conditionalFormatting>
  <conditionalFormatting sqref="G38">
    <cfRule type="expression" dxfId="2692" priority="12275">
      <formula>ISEVEN(ROW())</formula>
    </cfRule>
  </conditionalFormatting>
  <conditionalFormatting sqref="C38">
    <cfRule type="expression" dxfId="2691" priority="12276">
      <formula>ISEVEN(ROW())</formula>
    </cfRule>
  </conditionalFormatting>
  <conditionalFormatting sqref="B38:G38">
    <cfRule type="expression" dxfId="2690" priority="12277">
      <formula>ISEVEN(ROW())</formula>
    </cfRule>
  </conditionalFormatting>
  <conditionalFormatting sqref="F38">
    <cfRule type="expression" dxfId="2689" priority="12278">
      <formula>ISEVEN(ROW())</formula>
    </cfRule>
  </conditionalFormatting>
  <conditionalFormatting sqref="B38:E38">
    <cfRule type="expression" dxfId="2688" priority="12279">
      <formula>ISEVEN(ROW())</formula>
    </cfRule>
  </conditionalFormatting>
  <conditionalFormatting sqref="G38">
    <cfRule type="expression" dxfId="2687" priority="12280">
      <formula>ISEVEN(ROW())</formula>
    </cfRule>
  </conditionalFormatting>
  <conditionalFormatting sqref="G38">
    <cfRule type="expression" dxfId="2686" priority="12281">
      <formula>ISEVEN(ROW())</formula>
    </cfRule>
  </conditionalFormatting>
  <conditionalFormatting sqref="B38 D38:F38">
    <cfRule type="expression" dxfId="2685" priority="12282">
      <formula>ISEVEN(ROW())</formula>
    </cfRule>
  </conditionalFormatting>
  <conditionalFormatting sqref="G38">
    <cfRule type="expression" dxfId="2684" priority="12283">
      <formula>ISEVEN(ROW())</formula>
    </cfRule>
  </conditionalFormatting>
  <conditionalFormatting sqref="C38">
    <cfRule type="expression" dxfId="2683" priority="12284">
      <formula>ISEVEN(ROW())</formula>
    </cfRule>
  </conditionalFormatting>
  <conditionalFormatting sqref="B38:G38">
    <cfRule type="expression" dxfId="2682" priority="12285">
      <formula>ISEVEN(ROW())</formula>
    </cfRule>
  </conditionalFormatting>
  <conditionalFormatting sqref="F38">
    <cfRule type="expression" dxfId="2681" priority="12286">
      <formula>ISEVEN(ROW())</formula>
    </cfRule>
  </conditionalFormatting>
  <conditionalFormatting sqref="B38:E38">
    <cfRule type="expression" dxfId="2680" priority="12287">
      <formula>ISEVEN(ROW())</formula>
    </cfRule>
  </conditionalFormatting>
  <conditionalFormatting sqref="G38">
    <cfRule type="expression" dxfId="2679" priority="12288">
      <formula>ISEVEN(ROW())</formula>
    </cfRule>
  </conditionalFormatting>
  <conditionalFormatting sqref="G38">
    <cfRule type="expression" dxfId="2678" priority="12289">
      <formula>ISEVEN(ROW())</formula>
    </cfRule>
  </conditionalFormatting>
  <conditionalFormatting sqref="B38 D38:F38">
    <cfRule type="expression" dxfId="2677" priority="12290">
      <formula>ISEVEN(ROW())</formula>
    </cfRule>
  </conditionalFormatting>
  <conditionalFormatting sqref="G38">
    <cfRule type="expression" dxfId="2676" priority="12291">
      <formula>ISEVEN(ROW())</formula>
    </cfRule>
  </conditionalFormatting>
  <conditionalFormatting sqref="C38">
    <cfRule type="expression" dxfId="2675" priority="12292">
      <formula>ISEVEN(ROW())</formula>
    </cfRule>
  </conditionalFormatting>
  <conditionalFormatting sqref="F38">
    <cfRule type="expression" dxfId="2674" priority="12293">
      <formula>ISEVEN(ROW())</formula>
    </cfRule>
  </conditionalFormatting>
  <conditionalFormatting sqref="B38:E38">
    <cfRule type="expression" dxfId="2673" priority="12294">
      <formula>ISEVEN(ROW())</formula>
    </cfRule>
  </conditionalFormatting>
  <conditionalFormatting sqref="G38">
    <cfRule type="expression" dxfId="2672" priority="12295">
      <formula>ISEVEN(ROW())</formula>
    </cfRule>
  </conditionalFormatting>
  <conditionalFormatting sqref="G38">
    <cfRule type="expression" dxfId="2671" priority="12296">
      <formula>ISEVEN(ROW())</formula>
    </cfRule>
  </conditionalFormatting>
  <conditionalFormatting sqref="B38 D38:F38">
    <cfRule type="expression" dxfId="2670" priority="12297">
      <formula>ISEVEN(ROW())</formula>
    </cfRule>
  </conditionalFormatting>
  <conditionalFormatting sqref="G38">
    <cfRule type="expression" dxfId="2669" priority="12298">
      <formula>ISEVEN(ROW())</formula>
    </cfRule>
  </conditionalFormatting>
  <conditionalFormatting sqref="C38">
    <cfRule type="expression" dxfId="2668" priority="12299">
      <formula>ISEVEN(ROW())</formula>
    </cfRule>
  </conditionalFormatting>
  <conditionalFormatting sqref="B38:G38">
    <cfRule type="expression" dxfId="2667" priority="12300">
      <formula>ISEVEN(ROW())</formula>
    </cfRule>
  </conditionalFormatting>
  <conditionalFormatting sqref="F38">
    <cfRule type="expression" dxfId="2666" priority="12301">
      <formula>ISEVEN(ROW())</formula>
    </cfRule>
  </conditionalFormatting>
  <conditionalFormatting sqref="B38:E38">
    <cfRule type="expression" dxfId="2665" priority="12302">
      <formula>ISEVEN(ROW())</formula>
    </cfRule>
  </conditionalFormatting>
  <conditionalFormatting sqref="G38">
    <cfRule type="expression" dxfId="2664" priority="12303">
      <formula>ISEVEN(ROW())</formula>
    </cfRule>
  </conditionalFormatting>
  <conditionalFormatting sqref="G38">
    <cfRule type="expression" dxfId="2663" priority="12304">
      <formula>ISEVEN(ROW())</formula>
    </cfRule>
  </conditionalFormatting>
  <conditionalFormatting sqref="B38 D38:F38">
    <cfRule type="expression" dxfId="2662" priority="12305">
      <formula>ISEVEN(ROW())</formula>
    </cfRule>
  </conditionalFormatting>
  <conditionalFormatting sqref="G38">
    <cfRule type="expression" dxfId="2661" priority="12306">
      <formula>ISEVEN(ROW())</formula>
    </cfRule>
  </conditionalFormatting>
  <conditionalFormatting sqref="C38">
    <cfRule type="expression" dxfId="2660" priority="12307">
      <formula>ISEVEN(ROW())</formula>
    </cfRule>
  </conditionalFormatting>
  <conditionalFormatting sqref="B38:G38">
    <cfRule type="expression" dxfId="2659" priority="12308">
      <formula>ISEVEN(ROW())</formula>
    </cfRule>
  </conditionalFormatting>
  <conditionalFormatting sqref="F38">
    <cfRule type="expression" dxfId="2658" priority="12309">
      <formula>ISEVEN(ROW())</formula>
    </cfRule>
  </conditionalFormatting>
  <conditionalFormatting sqref="B38:E38">
    <cfRule type="expression" dxfId="2657" priority="12310">
      <formula>ISEVEN(ROW())</formula>
    </cfRule>
  </conditionalFormatting>
  <conditionalFormatting sqref="G38">
    <cfRule type="expression" dxfId="2656" priority="12311">
      <formula>ISEVEN(ROW())</formula>
    </cfRule>
  </conditionalFormatting>
  <conditionalFormatting sqref="G38">
    <cfRule type="expression" dxfId="2655" priority="12312">
      <formula>ISEVEN(ROW())</formula>
    </cfRule>
  </conditionalFormatting>
  <conditionalFormatting sqref="B38 D38:F38">
    <cfRule type="expression" dxfId="2654" priority="12313">
      <formula>ISEVEN(ROW())</formula>
    </cfRule>
  </conditionalFormatting>
  <conditionalFormatting sqref="G38">
    <cfRule type="expression" dxfId="2653" priority="12314">
      <formula>ISEVEN(ROW())</formula>
    </cfRule>
  </conditionalFormatting>
  <conditionalFormatting sqref="C38">
    <cfRule type="expression" dxfId="2652" priority="12315">
      <formula>ISEVEN(ROW())</formula>
    </cfRule>
  </conditionalFormatting>
  <conditionalFormatting sqref="B35:G35 G36:G37 B36:F36 C37">
    <cfRule type="expression" dxfId="2651" priority="12316">
      <formula>ISEVEN(ROW())</formula>
    </cfRule>
  </conditionalFormatting>
  <conditionalFormatting sqref="B36:F37">
    <cfRule type="expression" dxfId="2650" priority="12317">
      <formula>ISEVEN(ROW())</formula>
    </cfRule>
  </conditionalFormatting>
  <conditionalFormatting sqref="B35:G35 G36:G37 C36:C37">
    <cfRule type="expression" dxfId="2649" priority="12318">
      <formula>ISEVEN(ROW())</formula>
    </cfRule>
  </conditionalFormatting>
  <conditionalFormatting sqref="B43:F43">
    <cfRule type="expression" dxfId="2648" priority="12319">
      <formula>ISEVEN(ROW())</formula>
    </cfRule>
  </conditionalFormatting>
  <conditionalFormatting sqref="F43">
    <cfRule type="expression" dxfId="2647" priority="12320">
      <formula>ISEVEN(ROW())</formula>
    </cfRule>
  </conditionalFormatting>
  <conditionalFormatting sqref="B43:E43">
    <cfRule type="expression" dxfId="2646" priority="12321">
      <formula>ISEVEN(ROW())</formula>
    </cfRule>
  </conditionalFormatting>
  <conditionalFormatting sqref="B43 D43:F43">
    <cfRule type="expression" dxfId="2645" priority="12322">
      <formula>ISEVEN(ROW())</formula>
    </cfRule>
  </conditionalFormatting>
  <conditionalFormatting sqref="C43">
    <cfRule type="expression" dxfId="2644" priority="12323">
      <formula>ISEVEN(ROW())</formula>
    </cfRule>
  </conditionalFormatting>
  <conditionalFormatting sqref="B43:F43">
    <cfRule type="expression" dxfId="2643" priority="12324">
      <formula>ISEVEN(ROW())</formula>
    </cfRule>
  </conditionalFormatting>
  <conditionalFormatting sqref="F43">
    <cfRule type="expression" dxfId="2642" priority="12325">
      <formula>ISEVEN(ROW())</formula>
    </cfRule>
  </conditionalFormatting>
  <conditionalFormatting sqref="B43:E43">
    <cfRule type="expression" dxfId="2641" priority="12326">
      <formula>ISEVEN(ROW())</formula>
    </cfRule>
  </conditionalFormatting>
  <conditionalFormatting sqref="B43 D43:F43">
    <cfRule type="expression" dxfId="2640" priority="12327">
      <formula>ISEVEN(ROW())</formula>
    </cfRule>
  </conditionalFormatting>
  <conditionalFormatting sqref="C43">
    <cfRule type="expression" dxfId="2639" priority="12328">
      <formula>ISEVEN(ROW())</formula>
    </cfRule>
  </conditionalFormatting>
  <conditionalFormatting sqref="B43:F43">
    <cfRule type="expression" dxfId="2638" priority="12329">
      <formula>ISEVEN(ROW())</formula>
    </cfRule>
  </conditionalFormatting>
  <conditionalFormatting sqref="F43">
    <cfRule type="expression" dxfId="2637" priority="12330">
      <formula>ISEVEN(ROW())</formula>
    </cfRule>
  </conditionalFormatting>
  <conditionalFormatting sqref="B43:E43">
    <cfRule type="expression" dxfId="2636" priority="12331">
      <formula>ISEVEN(ROW())</formula>
    </cfRule>
  </conditionalFormatting>
  <conditionalFormatting sqref="B43:F43">
    <cfRule type="expression" dxfId="2635" priority="12332">
      <formula>ISEVEN(ROW())</formula>
    </cfRule>
  </conditionalFormatting>
  <conditionalFormatting sqref="F43">
    <cfRule type="expression" dxfId="2634" priority="12333">
      <formula>ISEVEN(ROW())</formula>
    </cfRule>
  </conditionalFormatting>
  <conditionalFormatting sqref="B43:E43">
    <cfRule type="expression" dxfId="2633" priority="12334">
      <formula>ISEVEN(ROW())</formula>
    </cfRule>
  </conditionalFormatting>
  <conditionalFormatting sqref="B43 D43:F43">
    <cfRule type="expression" dxfId="2632" priority="12335">
      <formula>ISEVEN(ROW())</formula>
    </cfRule>
  </conditionalFormatting>
  <conditionalFormatting sqref="C43">
    <cfRule type="expression" dxfId="2631" priority="12336">
      <formula>ISEVEN(ROW())</formula>
    </cfRule>
  </conditionalFormatting>
  <conditionalFormatting sqref="B43:F43">
    <cfRule type="expression" dxfId="2630" priority="12337">
      <formula>ISEVEN(ROW())</formula>
    </cfRule>
  </conditionalFormatting>
  <conditionalFormatting sqref="F43">
    <cfRule type="expression" dxfId="2629" priority="12338">
      <formula>ISEVEN(ROW())</formula>
    </cfRule>
  </conditionalFormatting>
  <conditionalFormatting sqref="B43:E43">
    <cfRule type="expression" dxfId="2628" priority="12339">
      <formula>ISEVEN(ROW())</formula>
    </cfRule>
  </conditionalFormatting>
  <conditionalFormatting sqref="B43 D43:F43">
    <cfRule type="expression" dxfId="2627" priority="12340">
      <formula>ISEVEN(ROW())</formula>
    </cfRule>
  </conditionalFormatting>
  <conditionalFormatting sqref="C43">
    <cfRule type="expression" dxfId="2626" priority="12341">
      <formula>ISEVEN(ROW())</formula>
    </cfRule>
  </conditionalFormatting>
  <conditionalFormatting sqref="B43:F43">
    <cfRule type="expression" dxfId="2625" priority="12342">
      <formula>ISEVEN(ROW())</formula>
    </cfRule>
  </conditionalFormatting>
  <conditionalFormatting sqref="F43">
    <cfRule type="expression" dxfId="2624" priority="12343">
      <formula>ISEVEN(ROW())</formula>
    </cfRule>
  </conditionalFormatting>
  <conditionalFormatting sqref="B43:E43">
    <cfRule type="expression" dxfId="2623" priority="12344">
      <formula>ISEVEN(ROW())</formula>
    </cfRule>
  </conditionalFormatting>
  <conditionalFormatting sqref="F43">
    <cfRule type="expression" dxfId="2622" priority="12345">
      <formula>ISEVEN(ROW())</formula>
    </cfRule>
  </conditionalFormatting>
  <conditionalFormatting sqref="B43:E43">
    <cfRule type="expression" dxfId="2621" priority="12346">
      <formula>ISEVEN(ROW())</formula>
    </cfRule>
  </conditionalFormatting>
  <conditionalFormatting sqref="B43:E43">
    <cfRule type="expression" dxfId="2620" priority="12347">
      <formula>ISEVEN(ROW())</formula>
    </cfRule>
  </conditionalFormatting>
  <conditionalFormatting sqref="B43:F43">
    <cfRule type="expression" dxfId="2619" priority="12348">
      <formula>ISEVEN(ROW())</formula>
    </cfRule>
  </conditionalFormatting>
  <conditionalFormatting sqref="B43 D43:F43">
    <cfRule type="expression" dxfId="2618" priority="12349">
      <formula>ISEVEN(ROW())</formula>
    </cfRule>
  </conditionalFormatting>
  <conditionalFormatting sqref="C43">
    <cfRule type="expression" dxfId="2617" priority="12350">
      <formula>ISEVEN(ROW())</formula>
    </cfRule>
  </conditionalFormatting>
  <conditionalFormatting sqref="B43:F43">
    <cfRule type="expression" dxfId="2616" priority="12351">
      <formula>ISEVEN(ROW())</formula>
    </cfRule>
  </conditionalFormatting>
  <conditionalFormatting sqref="F43">
    <cfRule type="expression" dxfId="2615" priority="12352">
      <formula>ISEVEN(ROW())</formula>
    </cfRule>
  </conditionalFormatting>
  <conditionalFormatting sqref="B43:E43">
    <cfRule type="expression" dxfId="2614" priority="12353">
      <formula>ISEVEN(ROW())</formula>
    </cfRule>
  </conditionalFormatting>
  <conditionalFormatting sqref="F43">
    <cfRule type="expression" dxfId="2613" priority="12354">
      <formula>ISEVEN(ROW())</formula>
    </cfRule>
  </conditionalFormatting>
  <conditionalFormatting sqref="B43:E43">
    <cfRule type="expression" dxfId="2612" priority="12355">
      <formula>ISEVEN(ROW())</formula>
    </cfRule>
  </conditionalFormatting>
  <conditionalFormatting sqref="B43:E43">
    <cfRule type="expression" dxfId="2611" priority="12356">
      <formula>ISEVEN(ROW())</formula>
    </cfRule>
  </conditionalFormatting>
  <conditionalFormatting sqref="B43:F43">
    <cfRule type="expression" dxfId="2610" priority="12357">
      <formula>ISEVEN(ROW())</formula>
    </cfRule>
  </conditionalFormatting>
  <conditionalFormatting sqref="F43">
    <cfRule type="expression" dxfId="2609" priority="12358">
      <formula>ISEVEN(ROW())</formula>
    </cfRule>
  </conditionalFormatting>
  <conditionalFormatting sqref="B43:E43">
    <cfRule type="expression" dxfId="2608" priority="12359">
      <formula>ISEVEN(ROW())</formula>
    </cfRule>
  </conditionalFormatting>
  <conditionalFormatting sqref="B43 D43:F43">
    <cfRule type="expression" dxfId="2607" priority="12360">
      <formula>ISEVEN(ROW())</formula>
    </cfRule>
  </conditionalFormatting>
  <conditionalFormatting sqref="C43">
    <cfRule type="expression" dxfId="2606" priority="12361">
      <formula>ISEVEN(ROW())</formula>
    </cfRule>
  </conditionalFormatting>
  <conditionalFormatting sqref="B43:F43">
    <cfRule type="expression" dxfId="2605" priority="12362">
      <formula>ISEVEN(ROW())</formula>
    </cfRule>
  </conditionalFormatting>
  <conditionalFormatting sqref="F43">
    <cfRule type="expression" dxfId="2604" priority="12363">
      <formula>ISEVEN(ROW())</formula>
    </cfRule>
  </conditionalFormatting>
  <conditionalFormatting sqref="B43:E43">
    <cfRule type="expression" dxfId="2603" priority="12364">
      <formula>ISEVEN(ROW())</formula>
    </cfRule>
  </conditionalFormatting>
  <conditionalFormatting sqref="B43 D43:F43">
    <cfRule type="expression" dxfId="2602" priority="12365">
      <formula>ISEVEN(ROW())</formula>
    </cfRule>
  </conditionalFormatting>
  <conditionalFormatting sqref="C43">
    <cfRule type="expression" dxfId="2601" priority="12366">
      <formula>ISEVEN(ROW())</formula>
    </cfRule>
  </conditionalFormatting>
  <conditionalFormatting sqref="B43:F43">
    <cfRule type="expression" dxfId="2600" priority="12367">
      <formula>ISEVEN(ROW())</formula>
    </cfRule>
  </conditionalFormatting>
  <conditionalFormatting sqref="F43">
    <cfRule type="expression" dxfId="2599" priority="12368">
      <formula>ISEVEN(ROW())</formula>
    </cfRule>
  </conditionalFormatting>
  <conditionalFormatting sqref="B43:E43">
    <cfRule type="expression" dxfId="2598" priority="12369">
      <formula>ISEVEN(ROW())</formula>
    </cfRule>
  </conditionalFormatting>
  <conditionalFormatting sqref="B43 D43:F43">
    <cfRule type="expression" dxfId="2597" priority="12370">
      <formula>ISEVEN(ROW())</formula>
    </cfRule>
  </conditionalFormatting>
  <conditionalFormatting sqref="C43">
    <cfRule type="expression" dxfId="2596" priority="12371">
      <formula>ISEVEN(ROW())</formula>
    </cfRule>
  </conditionalFormatting>
  <conditionalFormatting sqref="F43">
    <cfRule type="expression" dxfId="2595" priority="12372">
      <formula>ISEVEN(ROW())</formula>
    </cfRule>
  </conditionalFormatting>
  <conditionalFormatting sqref="B43:E43">
    <cfRule type="expression" dxfId="2594" priority="12373">
      <formula>ISEVEN(ROW())</formula>
    </cfRule>
  </conditionalFormatting>
  <conditionalFormatting sqref="B43 D43:F43">
    <cfRule type="expression" dxfId="2593" priority="12374">
      <formula>ISEVEN(ROW())</formula>
    </cfRule>
  </conditionalFormatting>
  <conditionalFormatting sqref="C43">
    <cfRule type="expression" dxfId="2592" priority="12375">
      <formula>ISEVEN(ROW())</formula>
    </cfRule>
  </conditionalFormatting>
  <conditionalFormatting sqref="B43:F43">
    <cfRule type="expression" dxfId="2591" priority="12376">
      <formula>ISEVEN(ROW())</formula>
    </cfRule>
  </conditionalFormatting>
  <conditionalFormatting sqref="F43">
    <cfRule type="expression" dxfId="2590" priority="12377">
      <formula>ISEVEN(ROW())</formula>
    </cfRule>
  </conditionalFormatting>
  <conditionalFormatting sqref="B43:E43">
    <cfRule type="expression" dxfId="2589" priority="12378">
      <formula>ISEVEN(ROW())</formula>
    </cfRule>
  </conditionalFormatting>
  <conditionalFormatting sqref="B43:F43">
    <cfRule type="expression" dxfId="2588" priority="12379">
      <formula>ISEVEN(ROW())</formula>
    </cfRule>
  </conditionalFormatting>
  <conditionalFormatting sqref="F43">
    <cfRule type="expression" dxfId="2587" priority="12380">
      <formula>ISEVEN(ROW())</formula>
    </cfRule>
  </conditionalFormatting>
  <conditionalFormatting sqref="B43:E43">
    <cfRule type="expression" dxfId="2586" priority="12381">
      <formula>ISEVEN(ROW())</formula>
    </cfRule>
  </conditionalFormatting>
  <conditionalFormatting sqref="B43 D43:F43">
    <cfRule type="expression" dxfId="2585" priority="12382">
      <formula>ISEVEN(ROW())</formula>
    </cfRule>
  </conditionalFormatting>
  <conditionalFormatting sqref="C43">
    <cfRule type="expression" dxfId="2584" priority="12383">
      <formula>ISEVEN(ROW())</formula>
    </cfRule>
  </conditionalFormatting>
  <conditionalFormatting sqref="B43:F43">
    <cfRule type="expression" dxfId="2583" priority="12384">
      <formula>ISEVEN(ROW())</formula>
    </cfRule>
  </conditionalFormatting>
  <conditionalFormatting sqref="F43">
    <cfRule type="expression" dxfId="2582" priority="12385">
      <formula>ISEVEN(ROW())</formula>
    </cfRule>
  </conditionalFormatting>
  <conditionalFormatting sqref="B43:E43">
    <cfRule type="expression" dxfId="2581" priority="12386">
      <formula>ISEVEN(ROW())</formula>
    </cfRule>
  </conditionalFormatting>
  <conditionalFormatting sqref="F43">
    <cfRule type="expression" dxfId="2580" priority="12387">
      <formula>ISEVEN(ROW())</formula>
    </cfRule>
  </conditionalFormatting>
  <conditionalFormatting sqref="B43:E43">
    <cfRule type="expression" dxfId="2579" priority="12388">
      <formula>ISEVEN(ROW())</formula>
    </cfRule>
  </conditionalFormatting>
  <conditionalFormatting sqref="B43:E43">
    <cfRule type="expression" dxfId="2578" priority="12389">
      <formula>ISEVEN(ROW())</formula>
    </cfRule>
  </conditionalFormatting>
  <conditionalFormatting sqref="B43:F43">
    <cfRule type="expression" dxfId="2577" priority="12390">
      <formula>ISEVEN(ROW())</formula>
    </cfRule>
  </conditionalFormatting>
  <conditionalFormatting sqref="F43">
    <cfRule type="expression" dxfId="2576" priority="12391">
      <formula>ISEVEN(ROW())</formula>
    </cfRule>
  </conditionalFormatting>
  <conditionalFormatting sqref="B43:E43">
    <cfRule type="expression" dxfId="2575" priority="12392">
      <formula>ISEVEN(ROW())</formula>
    </cfRule>
  </conditionalFormatting>
  <conditionalFormatting sqref="B43 D43:F43">
    <cfRule type="expression" dxfId="2574" priority="12393">
      <formula>ISEVEN(ROW())</formula>
    </cfRule>
  </conditionalFormatting>
  <conditionalFormatting sqref="C43">
    <cfRule type="expression" dxfId="2573" priority="12394">
      <formula>ISEVEN(ROW())</formula>
    </cfRule>
  </conditionalFormatting>
  <conditionalFormatting sqref="B43:F43">
    <cfRule type="expression" dxfId="2572" priority="12395">
      <formula>ISEVEN(ROW())</formula>
    </cfRule>
  </conditionalFormatting>
  <conditionalFormatting sqref="F43">
    <cfRule type="expression" dxfId="2571" priority="12396">
      <formula>ISEVEN(ROW())</formula>
    </cfRule>
  </conditionalFormatting>
  <conditionalFormatting sqref="B43:E43">
    <cfRule type="expression" dxfId="2570" priority="12397">
      <formula>ISEVEN(ROW())</formula>
    </cfRule>
  </conditionalFormatting>
  <conditionalFormatting sqref="B43:F43">
    <cfRule type="expression" dxfId="2569" priority="12398">
      <formula>ISEVEN(ROW())</formula>
    </cfRule>
  </conditionalFormatting>
  <conditionalFormatting sqref="F43">
    <cfRule type="expression" dxfId="2568" priority="12399">
      <formula>ISEVEN(ROW())</formula>
    </cfRule>
  </conditionalFormatting>
  <conditionalFormatting sqref="B43:E43">
    <cfRule type="expression" dxfId="2567" priority="12400">
      <formula>ISEVEN(ROW())</formula>
    </cfRule>
  </conditionalFormatting>
  <conditionalFormatting sqref="B43 D43:F43">
    <cfRule type="expression" dxfId="2566" priority="12401">
      <formula>ISEVEN(ROW())</formula>
    </cfRule>
  </conditionalFormatting>
  <conditionalFormatting sqref="C43">
    <cfRule type="expression" dxfId="2565" priority="12402">
      <formula>ISEVEN(ROW())</formula>
    </cfRule>
  </conditionalFormatting>
  <conditionalFormatting sqref="B43:F43">
    <cfRule type="expression" dxfId="2564" priority="12403">
      <formula>ISEVEN(ROW())</formula>
    </cfRule>
  </conditionalFormatting>
  <conditionalFormatting sqref="F43">
    <cfRule type="expression" dxfId="2563" priority="12404">
      <formula>ISEVEN(ROW())</formula>
    </cfRule>
  </conditionalFormatting>
  <conditionalFormatting sqref="B43:E43">
    <cfRule type="expression" dxfId="2562" priority="12405">
      <formula>ISEVEN(ROW())</formula>
    </cfRule>
  </conditionalFormatting>
  <conditionalFormatting sqref="B43 D43:F43">
    <cfRule type="expression" dxfId="2561" priority="12406">
      <formula>ISEVEN(ROW())</formula>
    </cfRule>
  </conditionalFormatting>
  <conditionalFormatting sqref="C43">
    <cfRule type="expression" dxfId="2560" priority="12407">
      <formula>ISEVEN(ROW())</formula>
    </cfRule>
  </conditionalFormatting>
  <conditionalFormatting sqref="B43:F43">
    <cfRule type="expression" dxfId="2559" priority="12408">
      <formula>ISEVEN(ROW())</formula>
    </cfRule>
  </conditionalFormatting>
  <conditionalFormatting sqref="F43">
    <cfRule type="expression" dxfId="2558" priority="12409">
      <formula>ISEVEN(ROW())</formula>
    </cfRule>
  </conditionalFormatting>
  <conditionalFormatting sqref="B43:E43">
    <cfRule type="expression" dxfId="2557" priority="12410">
      <formula>ISEVEN(ROW())</formula>
    </cfRule>
  </conditionalFormatting>
  <conditionalFormatting sqref="B43:F43">
    <cfRule type="expression" dxfId="2556" priority="12411">
      <formula>ISEVEN(ROW())</formula>
    </cfRule>
  </conditionalFormatting>
  <conditionalFormatting sqref="F43">
    <cfRule type="expression" dxfId="2555" priority="12412">
      <formula>ISEVEN(ROW())</formula>
    </cfRule>
  </conditionalFormatting>
  <conditionalFormatting sqref="B43:E43">
    <cfRule type="expression" dxfId="2554" priority="12413">
      <formula>ISEVEN(ROW())</formula>
    </cfRule>
  </conditionalFormatting>
  <conditionalFormatting sqref="B43 D43:F43">
    <cfRule type="expression" dxfId="2553" priority="12414">
      <formula>ISEVEN(ROW())</formula>
    </cfRule>
  </conditionalFormatting>
  <conditionalFormatting sqref="C43">
    <cfRule type="expression" dxfId="2552" priority="12415">
      <formula>ISEVEN(ROW())</formula>
    </cfRule>
  </conditionalFormatting>
  <conditionalFormatting sqref="B43:F43">
    <cfRule type="expression" dxfId="2551" priority="12416">
      <formula>ISEVEN(ROW())</formula>
    </cfRule>
  </conditionalFormatting>
  <conditionalFormatting sqref="F43">
    <cfRule type="expression" dxfId="2550" priority="12417">
      <formula>ISEVEN(ROW())</formula>
    </cfRule>
  </conditionalFormatting>
  <conditionalFormatting sqref="B43:E43">
    <cfRule type="expression" dxfId="2549" priority="12418">
      <formula>ISEVEN(ROW())</formula>
    </cfRule>
  </conditionalFormatting>
  <conditionalFormatting sqref="B43 D43:F43">
    <cfRule type="expression" dxfId="2548" priority="12419">
      <formula>ISEVEN(ROW())</formula>
    </cfRule>
  </conditionalFormatting>
  <conditionalFormatting sqref="C43">
    <cfRule type="expression" dxfId="2547" priority="12420">
      <formula>ISEVEN(ROW())</formula>
    </cfRule>
  </conditionalFormatting>
  <conditionalFormatting sqref="B43:F43">
    <cfRule type="expression" dxfId="2546" priority="12421">
      <formula>ISEVEN(ROW())</formula>
    </cfRule>
  </conditionalFormatting>
  <conditionalFormatting sqref="F43">
    <cfRule type="expression" dxfId="2545" priority="12422">
      <formula>ISEVEN(ROW())</formula>
    </cfRule>
  </conditionalFormatting>
  <conditionalFormatting sqref="B43:E43">
    <cfRule type="expression" dxfId="2544" priority="12423">
      <formula>ISEVEN(ROW())</formula>
    </cfRule>
  </conditionalFormatting>
  <conditionalFormatting sqref="B43:F43">
    <cfRule type="expression" dxfId="2543" priority="12424">
      <formula>ISEVEN(ROW())</formula>
    </cfRule>
  </conditionalFormatting>
  <conditionalFormatting sqref="F43">
    <cfRule type="expression" dxfId="2542" priority="12425">
      <formula>ISEVEN(ROW())</formula>
    </cfRule>
  </conditionalFormatting>
  <conditionalFormatting sqref="B43:E43">
    <cfRule type="expression" dxfId="2541" priority="12426">
      <formula>ISEVEN(ROW())</formula>
    </cfRule>
  </conditionalFormatting>
  <conditionalFormatting sqref="B43 D43:F43">
    <cfRule type="expression" dxfId="2540" priority="12427">
      <formula>ISEVEN(ROW())</formula>
    </cfRule>
  </conditionalFormatting>
  <conditionalFormatting sqref="C43">
    <cfRule type="expression" dxfId="2539" priority="12428">
      <formula>ISEVEN(ROW())</formula>
    </cfRule>
  </conditionalFormatting>
  <conditionalFormatting sqref="F43">
    <cfRule type="expression" dxfId="2538" priority="12429">
      <formula>ISEVEN(ROW())</formula>
    </cfRule>
  </conditionalFormatting>
  <conditionalFormatting sqref="B43:E43">
    <cfRule type="expression" dxfId="2537" priority="12430">
      <formula>ISEVEN(ROW())</formula>
    </cfRule>
  </conditionalFormatting>
  <conditionalFormatting sqref="B43:F43">
    <cfRule type="expression" dxfId="2536" priority="12431">
      <formula>ISEVEN(ROW())</formula>
    </cfRule>
  </conditionalFormatting>
  <conditionalFormatting sqref="F43">
    <cfRule type="expression" dxfId="2535" priority="12432">
      <formula>ISEVEN(ROW())</formula>
    </cfRule>
  </conditionalFormatting>
  <conditionalFormatting sqref="B43:E43">
    <cfRule type="expression" dxfId="2534" priority="12433">
      <formula>ISEVEN(ROW())</formula>
    </cfRule>
  </conditionalFormatting>
  <conditionalFormatting sqref="B43 D43:F43">
    <cfRule type="expression" dxfId="2533" priority="12434">
      <formula>ISEVEN(ROW())</formula>
    </cfRule>
  </conditionalFormatting>
  <conditionalFormatting sqref="C43">
    <cfRule type="expression" dxfId="2532" priority="12435">
      <formula>ISEVEN(ROW())</formula>
    </cfRule>
  </conditionalFormatting>
  <conditionalFormatting sqref="B43:F43">
    <cfRule type="expression" dxfId="2531" priority="12436">
      <formula>ISEVEN(ROW())</formula>
    </cfRule>
  </conditionalFormatting>
  <conditionalFormatting sqref="F43">
    <cfRule type="expression" dxfId="2530" priority="12437">
      <formula>ISEVEN(ROW())</formula>
    </cfRule>
  </conditionalFormatting>
  <conditionalFormatting sqref="B43:E43">
    <cfRule type="expression" dxfId="2529" priority="12438">
      <formula>ISEVEN(ROW())</formula>
    </cfRule>
  </conditionalFormatting>
  <conditionalFormatting sqref="B43 D43:F43">
    <cfRule type="expression" dxfId="2528" priority="12439">
      <formula>ISEVEN(ROW())</formula>
    </cfRule>
  </conditionalFormatting>
  <conditionalFormatting sqref="C43">
    <cfRule type="expression" dxfId="2527" priority="12440">
      <formula>ISEVEN(ROW())</formula>
    </cfRule>
  </conditionalFormatting>
  <conditionalFormatting sqref="B43:F43">
    <cfRule type="expression" dxfId="2526" priority="12441">
      <formula>ISEVEN(ROW())</formula>
    </cfRule>
  </conditionalFormatting>
  <conditionalFormatting sqref="F43">
    <cfRule type="expression" dxfId="2525" priority="12442">
      <formula>ISEVEN(ROW())</formula>
    </cfRule>
  </conditionalFormatting>
  <conditionalFormatting sqref="B43:E43">
    <cfRule type="expression" dxfId="2524" priority="12443">
      <formula>ISEVEN(ROW())</formula>
    </cfRule>
  </conditionalFormatting>
  <conditionalFormatting sqref="B43 D43:F43">
    <cfRule type="expression" dxfId="2523" priority="12444">
      <formula>ISEVEN(ROW())</formula>
    </cfRule>
  </conditionalFormatting>
  <conditionalFormatting sqref="C43">
    <cfRule type="expression" dxfId="2522" priority="12445">
      <formula>ISEVEN(ROW())</formula>
    </cfRule>
  </conditionalFormatting>
  <conditionalFormatting sqref="F43">
    <cfRule type="expression" dxfId="2521" priority="12446">
      <formula>ISEVEN(ROW())</formula>
    </cfRule>
  </conditionalFormatting>
  <conditionalFormatting sqref="B43:E43">
    <cfRule type="expression" dxfId="2520" priority="12447">
      <formula>ISEVEN(ROW())</formula>
    </cfRule>
  </conditionalFormatting>
  <conditionalFormatting sqref="B43 D43:F43">
    <cfRule type="expression" dxfId="2519" priority="12448">
      <formula>ISEVEN(ROW())</formula>
    </cfRule>
  </conditionalFormatting>
  <conditionalFormatting sqref="C43">
    <cfRule type="expression" dxfId="2518" priority="12449">
      <formula>ISEVEN(ROW())</formula>
    </cfRule>
  </conditionalFormatting>
  <conditionalFormatting sqref="B43:F43">
    <cfRule type="expression" dxfId="2517" priority="12450">
      <formula>ISEVEN(ROW())</formula>
    </cfRule>
  </conditionalFormatting>
  <conditionalFormatting sqref="F43">
    <cfRule type="expression" dxfId="2516" priority="12451">
      <formula>ISEVEN(ROW())</formula>
    </cfRule>
  </conditionalFormatting>
  <conditionalFormatting sqref="B43:E43">
    <cfRule type="expression" dxfId="2515" priority="12452">
      <formula>ISEVEN(ROW())</formula>
    </cfRule>
  </conditionalFormatting>
  <conditionalFormatting sqref="B43 D43:F43">
    <cfRule type="expression" dxfId="2514" priority="12453">
      <formula>ISEVEN(ROW())</formula>
    </cfRule>
  </conditionalFormatting>
  <conditionalFormatting sqref="C43">
    <cfRule type="expression" dxfId="2513" priority="12454">
      <formula>ISEVEN(ROW())</formula>
    </cfRule>
  </conditionalFormatting>
  <conditionalFormatting sqref="B43:F43">
    <cfRule type="expression" dxfId="2512" priority="12455">
      <formula>ISEVEN(ROW())</formula>
    </cfRule>
  </conditionalFormatting>
  <conditionalFormatting sqref="F43">
    <cfRule type="expression" dxfId="2511" priority="12456">
      <formula>ISEVEN(ROW())</formula>
    </cfRule>
  </conditionalFormatting>
  <conditionalFormatting sqref="B43:E43">
    <cfRule type="expression" dxfId="2510" priority="12457">
      <formula>ISEVEN(ROW())</formula>
    </cfRule>
  </conditionalFormatting>
  <conditionalFormatting sqref="B43 D43:F43">
    <cfRule type="expression" dxfId="2509" priority="12458">
      <formula>ISEVEN(ROW())</formula>
    </cfRule>
  </conditionalFormatting>
  <conditionalFormatting sqref="C43">
    <cfRule type="expression" dxfId="2508" priority="12459">
      <formula>ISEVEN(ROW())</formula>
    </cfRule>
  </conditionalFormatting>
  <conditionalFormatting sqref="F43">
    <cfRule type="expression" dxfId="2507" priority="12460">
      <formula>ISEVEN(ROW())</formula>
    </cfRule>
  </conditionalFormatting>
  <conditionalFormatting sqref="B43:E43">
    <cfRule type="expression" dxfId="2506" priority="12461">
      <formula>ISEVEN(ROW())</formula>
    </cfRule>
  </conditionalFormatting>
  <conditionalFormatting sqref="B43:F43">
    <cfRule type="expression" dxfId="2505" priority="12462">
      <formula>ISEVEN(ROW())</formula>
    </cfRule>
  </conditionalFormatting>
  <conditionalFormatting sqref="B43 D43:F43">
    <cfRule type="expression" dxfId="2504" priority="12463">
      <formula>ISEVEN(ROW())</formula>
    </cfRule>
  </conditionalFormatting>
  <conditionalFormatting sqref="C43">
    <cfRule type="expression" dxfId="2503" priority="12464">
      <formula>ISEVEN(ROW())</formula>
    </cfRule>
  </conditionalFormatting>
  <conditionalFormatting sqref="F43">
    <cfRule type="expression" dxfId="2502" priority="12465">
      <formula>ISEVEN(ROW())</formula>
    </cfRule>
  </conditionalFormatting>
  <conditionalFormatting sqref="B43:E43">
    <cfRule type="expression" dxfId="2501" priority="12466">
      <formula>ISEVEN(ROW())</formula>
    </cfRule>
  </conditionalFormatting>
  <conditionalFormatting sqref="B39:G39">
    <cfRule type="expression" dxfId="2500" priority="12467">
      <formula>ISEVEN(ROW())</formula>
    </cfRule>
  </conditionalFormatting>
  <conditionalFormatting sqref="F41">
    <cfRule type="expression" dxfId="2499" priority="12468">
      <formula>ISEVEN(ROW())</formula>
    </cfRule>
  </conditionalFormatting>
  <conditionalFormatting sqref="B41:E41">
    <cfRule type="expression" dxfId="2498" priority="12469">
      <formula>ISEVEN(ROW())</formula>
    </cfRule>
  </conditionalFormatting>
  <conditionalFormatting sqref="G41">
    <cfRule type="expression" dxfId="2497" priority="12470">
      <formula>ISEVEN(ROW())</formula>
    </cfRule>
  </conditionalFormatting>
  <conditionalFormatting sqref="G41">
    <cfRule type="expression" dxfId="2496" priority="12471">
      <formula>ISEVEN(ROW())</formula>
    </cfRule>
  </conditionalFormatting>
  <conditionalFormatting sqref="B41 D41:F41">
    <cfRule type="expression" dxfId="2495" priority="12472">
      <formula>ISEVEN(ROW())</formula>
    </cfRule>
  </conditionalFormatting>
  <conditionalFormatting sqref="G41">
    <cfRule type="expression" dxfId="2494" priority="12473">
      <formula>ISEVEN(ROW())</formula>
    </cfRule>
  </conditionalFormatting>
  <conditionalFormatting sqref="C41">
    <cfRule type="expression" dxfId="2493" priority="12474">
      <formula>ISEVEN(ROW())</formula>
    </cfRule>
  </conditionalFormatting>
  <conditionalFormatting sqref="B41:G41">
    <cfRule type="expression" dxfId="2492" priority="12475">
      <formula>ISEVEN(ROW())</formula>
    </cfRule>
  </conditionalFormatting>
  <conditionalFormatting sqref="F41">
    <cfRule type="expression" dxfId="2491" priority="12476">
      <formula>ISEVEN(ROW())</formula>
    </cfRule>
  </conditionalFormatting>
  <conditionalFormatting sqref="B41:E41">
    <cfRule type="expression" dxfId="2490" priority="12477">
      <formula>ISEVEN(ROW())</formula>
    </cfRule>
  </conditionalFormatting>
  <conditionalFormatting sqref="G41">
    <cfRule type="expression" dxfId="2489" priority="12478">
      <formula>ISEVEN(ROW())</formula>
    </cfRule>
  </conditionalFormatting>
  <conditionalFormatting sqref="G41">
    <cfRule type="expression" dxfId="2488" priority="12479">
      <formula>ISEVEN(ROW())</formula>
    </cfRule>
  </conditionalFormatting>
  <conditionalFormatting sqref="B41 D41:F41">
    <cfRule type="expression" dxfId="2487" priority="12480">
      <formula>ISEVEN(ROW())</formula>
    </cfRule>
  </conditionalFormatting>
  <conditionalFormatting sqref="G41">
    <cfRule type="expression" dxfId="2486" priority="12481">
      <formula>ISEVEN(ROW())</formula>
    </cfRule>
  </conditionalFormatting>
  <conditionalFormatting sqref="C41">
    <cfRule type="expression" dxfId="2485" priority="12482">
      <formula>ISEVEN(ROW())</formula>
    </cfRule>
  </conditionalFormatting>
  <conditionalFormatting sqref="B41:G41">
    <cfRule type="expression" dxfId="2484" priority="12483">
      <formula>ISEVEN(ROW())</formula>
    </cfRule>
  </conditionalFormatting>
  <conditionalFormatting sqref="F41">
    <cfRule type="expression" dxfId="2483" priority="12484">
      <formula>ISEVEN(ROW())</formula>
    </cfRule>
  </conditionalFormatting>
  <conditionalFormatting sqref="B41:E41">
    <cfRule type="expression" dxfId="2482" priority="12485">
      <formula>ISEVEN(ROW())</formula>
    </cfRule>
  </conditionalFormatting>
  <conditionalFormatting sqref="G41">
    <cfRule type="expression" dxfId="2481" priority="12486">
      <formula>ISEVEN(ROW())</formula>
    </cfRule>
  </conditionalFormatting>
  <conditionalFormatting sqref="G41">
    <cfRule type="expression" dxfId="2480" priority="12487">
      <formula>ISEVEN(ROW())</formula>
    </cfRule>
  </conditionalFormatting>
  <conditionalFormatting sqref="B41 D41:F41">
    <cfRule type="expression" dxfId="2479" priority="12488">
      <formula>ISEVEN(ROW())</formula>
    </cfRule>
  </conditionalFormatting>
  <conditionalFormatting sqref="G41">
    <cfRule type="expression" dxfId="2478" priority="12489">
      <formula>ISEVEN(ROW())</formula>
    </cfRule>
  </conditionalFormatting>
  <conditionalFormatting sqref="C41">
    <cfRule type="expression" dxfId="2477" priority="12490">
      <formula>ISEVEN(ROW())</formula>
    </cfRule>
  </conditionalFormatting>
  <conditionalFormatting sqref="F41">
    <cfRule type="expression" dxfId="2476" priority="12491">
      <formula>ISEVEN(ROW())</formula>
    </cfRule>
  </conditionalFormatting>
  <conditionalFormatting sqref="B41:E41">
    <cfRule type="expression" dxfId="2475" priority="12492">
      <formula>ISEVEN(ROW())</formula>
    </cfRule>
  </conditionalFormatting>
  <conditionalFormatting sqref="G41">
    <cfRule type="expression" dxfId="2474" priority="12493">
      <formula>ISEVEN(ROW())</formula>
    </cfRule>
  </conditionalFormatting>
  <conditionalFormatting sqref="G41">
    <cfRule type="expression" dxfId="2473" priority="12494">
      <formula>ISEVEN(ROW())</formula>
    </cfRule>
  </conditionalFormatting>
  <conditionalFormatting sqref="B41 D41:F41">
    <cfRule type="expression" dxfId="2472" priority="12495">
      <formula>ISEVEN(ROW())</formula>
    </cfRule>
  </conditionalFormatting>
  <conditionalFormatting sqref="G41">
    <cfRule type="expression" dxfId="2471" priority="12496">
      <formula>ISEVEN(ROW())</formula>
    </cfRule>
  </conditionalFormatting>
  <conditionalFormatting sqref="C41">
    <cfRule type="expression" dxfId="2470" priority="12497">
      <formula>ISEVEN(ROW())</formula>
    </cfRule>
  </conditionalFormatting>
  <conditionalFormatting sqref="B41:G41">
    <cfRule type="expression" dxfId="2469" priority="12498">
      <formula>ISEVEN(ROW())</formula>
    </cfRule>
  </conditionalFormatting>
  <conditionalFormatting sqref="F41">
    <cfRule type="expression" dxfId="2468" priority="12499">
      <formula>ISEVEN(ROW())</formula>
    </cfRule>
  </conditionalFormatting>
  <conditionalFormatting sqref="B41:E41">
    <cfRule type="expression" dxfId="2467" priority="12500">
      <formula>ISEVEN(ROW())</formula>
    </cfRule>
  </conditionalFormatting>
  <conditionalFormatting sqref="G41">
    <cfRule type="expression" dxfId="2466" priority="12501">
      <formula>ISEVEN(ROW())</formula>
    </cfRule>
  </conditionalFormatting>
  <conditionalFormatting sqref="G41">
    <cfRule type="expression" dxfId="2465" priority="12502">
      <formula>ISEVEN(ROW())</formula>
    </cfRule>
  </conditionalFormatting>
  <conditionalFormatting sqref="B41 D41:F41">
    <cfRule type="expression" dxfId="2464" priority="12503">
      <formula>ISEVEN(ROW())</formula>
    </cfRule>
  </conditionalFormatting>
  <conditionalFormatting sqref="G41">
    <cfRule type="expression" dxfId="2463" priority="12504">
      <formula>ISEVEN(ROW())</formula>
    </cfRule>
  </conditionalFormatting>
  <conditionalFormatting sqref="C41">
    <cfRule type="expression" dxfId="2462" priority="12505">
      <formula>ISEVEN(ROW())</formula>
    </cfRule>
  </conditionalFormatting>
  <conditionalFormatting sqref="B41:G41">
    <cfRule type="expression" dxfId="2461" priority="12506">
      <formula>ISEVEN(ROW())</formula>
    </cfRule>
  </conditionalFormatting>
  <conditionalFormatting sqref="F41">
    <cfRule type="expression" dxfId="2460" priority="12507">
      <formula>ISEVEN(ROW())</formula>
    </cfRule>
  </conditionalFormatting>
  <conditionalFormatting sqref="B41:E41">
    <cfRule type="expression" dxfId="2459" priority="12508">
      <formula>ISEVEN(ROW())</formula>
    </cfRule>
  </conditionalFormatting>
  <conditionalFormatting sqref="G41">
    <cfRule type="expression" dxfId="2458" priority="12509">
      <formula>ISEVEN(ROW())</formula>
    </cfRule>
  </conditionalFormatting>
  <conditionalFormatting sqref="G41">
    <cfRule type="expression" dxfId="2457" priority="12510">
      <formula>ISEVEN(ROW())</formula>
    </cfRule>
  </conditionalFormatting>
  <conditionalFormatting sqref="B41 D41:F41">
    <cfRule type="expression" dxfId="2456" priority="12511">
      <formula>ISEVEN(ROW())</formula>
    </cfRule>
  </conditionalFormatting>
  <conditionalFormatting sqref="G41">
    <cfRule type="expression" dxfId="2455" priority="12512">
      <formula>ISEVEN(ROW())</formula>
    </cfRule>
  </conditionalFormatting>
  <conditionalFormatting sqref="C41">
    <cfRule type="expression" dxfId="2454" priority="12513">
      <formula>ISEVEN(ROW())</formula>
    </cfRule>
  </conditionalFormatting>
  <conditionalFormatting sqref="B41 D41:F41">
    <cfRule type="expression" dxfId="2453" priority="12514">
      <formula>ISEVEN(ROW())</formula>
    </cfRule>
  </conditionalFormatting>
  <conditionalFormatting sqref="G41">
    <cfRule type="expression" dxfId="2452" priority="12515">
      <formula>ISEVEN(ROW())</formula>
    </cfRule>
  </conditionalFormatting>
  <conditionalFormatting sqref="C41">
    <cfRule type="expression" dxfId="2451" priority="12516">
      <formula>ISEVEN(ROW())</formula>
    </cfRule>
  </conditionalFormatting>
  <conditionalFormatting sqref="F41">
    <cfRule type="expression" dxfId="2450" priority="12517">
      <formula>ISEVEN(ROW())</formula>
    </cfRule>
  </conditionalFormatting>
  <conditionalFormatting sqref="B41:E41">
    <cfRule type="expression" dxfId="2449" priority="12518">
      <formula>ISEVEN(ROW())</formula>
    </cfRule>
  </conditionalFormatting>
  <conditionalFormatting sqref="G41">
    <cfRule type="expression" dxfId="2448" priority="12519">
      <formula>ISEVEN(ROW())</formula>
    </cfRule>
  </conditionalFormatting>
  <conditionalFormatting sqref="G41">
    <cfRule type="expression" dxfId="2447" priority="12520">
      <formula>ISEVEN(ROW())</formula>
    </cfRule>
  </conditionalFormatting>
  <conditionalFormatting sqref="F41">
    <cfRule type="expression" dxfId="2446" priority="12521">
      <formula>ISEVEN(ROW())</formula>
    </cfRule>
  </conditionalFormatting>
  <conditionalFormatting sqref="B41:E41">
    <cfRule type="expression" dxfId="2445" priority="12522">
      <formula>ISEVEN(ROW())</formula>
    </cfRule>
  </conditionalFormatting>
  <conditionalFormatting sqref="G41">
    <cfRule type="expression" dxfId="2444" priority="12523">
      <formula>ISEVEN(ROW())</formula>
    </cfRule>
  </conditionalFormatting>
  <conditionalFormatting sqref="G41 B41:E41">
    <cfRule type="expression" dxfId="2443" priority="12524">
      <formula>ISEVEN(ROW())</formula>
    </cfRule>
  </conditionalFormatting>
  <conditionalFormatting sqref="B41:G41">
    <cfRule type="expression" dxfId="2442" priority="12525">
      <formula>ISEVEN(ROW())</formula>
    </cfRule>
  </conditionalFormatting>
  <conditionalFormatting sqref="B41 D41:F41">
    <cfRule type="expression" dxfId="2441" priority="12526">
      <formula>ISEVEN(ROW())</formula>
    </cfRule>
  </conditionalFormatting>
  <conditionalFormatting sqref="G41">
    <cfRule type="expression" dxfId="2440" priority="12527">
      <formula>ISEVEN(ROW())</formula>
    </cfRule>
  </conditionalFormatting>
  <conditionalFormatting sqref="C41">
    <cfRule type="expression" dxfId="2439" priority="12528">
      <formula>ISEVEN(ROW())</formula>
    </cfRule>
  </conditionalFormatting>
  <conditionalFormatting sqref="F41">
    <cfRule type="expression" dxfId="2438" priority="12529">
      <formula>ISEVEN(ROW())</formula>
    </cfRule>
  </conditionalFormatting>
  <conditionalFormatting sqref="B41:E41">
    <cfRule type="expression" dxfId="2437" priority="12530">
      <formula>ISEVEN(ROW())</formula>
    </cfRule>
  </conditionalFormatting>
  <conditionalFormatting sqref="G41">
    <cfRule type="expression" dxfId="2436" priority="12531">
      <formula>ISEVEN(ROW())</formula>
    </cfRule>
  </conditionalFormatting>
  <conditionalFormatting sqref="G41">
    <cfRule type="expression" dxfId="2435" priority="12532">
      <formula>ISEVEN(ROW())</formula>
    </cfRule>
  </conditionalFormatting>
  <conditionalFormatting sqref="B41 D41:F41">
    <cfRule type="expression" dxfId="2434" priority="12533">
      <formula>ISEVEN(ROW())</formula>
    </cfRule>
  </conditionalFormatting>
  <conditionalFormatting sqref="G41">
    <cfRule type="expression" dxfId="2433" priority="12534">
      <formula>ISEVEN(ROW())</formula>
    </cfRule>
  </conditionalFormatting>
  <conditionalFormatting sqref="C41">
    <cfRule type="expression" dxfId="2432" priority="12535">
      <formula>ISEVEN(ROW())</formula>
    </cfRule>
  </conditionalFormatting>
  <conditionalFormatting sqref="B41:G41">
    <cfRule type="expression" dxfId="2431" priority="12536">
      <formula>ISEVEN(ROW())</formula>
    </cfRule>
  </conditionalFormatting>
  <conditionalFormatting sqref="F41">
    <cfRule type="expression" dxfId="2430" priority="12537">
      <formula>ISEVEN(ROW())</formula>
    </cfRule>
  </conditionalFormatting>
  <conditionalFormatting sqref="B41:E41">
    <cfRule type="expression" dxfId="2429" priority="12538">
      <formula>ISEVEN(ROW())</formula>
    </cfRule>
  </conditionalFormatting>
  <conditionalFormatting sqref="G41">
    <cfRule type="expression" dxfId="2428" priority="12539">
      <formula>ISEVEN(ROW())</formula>
    </cfRule>
  </conditionalFormatting>
  <conditionalFormatting sqref="G41">
    <cfRule type="expression" dxfId="2427" priority="12540">
      <formula>ISEVEN(ROW())</formula>
    </cfRule>
  </conditionalFormatting>
  <conditionalFormatting sqref="B41 D41:F41">
    <cfRule type="expression" dxfId="2426" priority="12541">
      <formula>ISEVEN(ROW())</formula>
    </cfRule>
  </conditionalFormatting>
  <conditionalFormatting sqref="G41">
    <cfRule type="expression" dxfId="2425" priority="12542">
      <formula>ISEVEN(ROW())</formula>
    </cfRule>
  </conditionalFormatting>
  <conditionalFormatting sqref="C41">
    <cfRule type="expression" dxfId="2424" priority="12543">
      <formula>ISEVEN(ROW())</formula>
    </cfRule>
  </conditionalFormatting>
  <conditionalFormatting sqref="B41:G41">
    <cfRule type="expression" dxfId="2423" priority="12544">
      <formula>ISEVEN(ROW())</formula>
    </cfRule>
  </conditionalFormatting>
  <conditionalFormatting sqref="F41">
    <cfRule type="expression" dxfId="2422" priority="12545">
      <formula>ISEVEN(ROW())</formula>
    </cfRule>
  </conditionalFormatting>
  <conditionalFormatting sqref="B41:E41">
    <cfRule type="expression" dxfId="2421" priority="12546">
      <formula>ISEVEN(ROW())</formula>
    </cfRule>
  </conditionalFormatting>
  <conditionalFormatting sqref="G41">
    <cfRule type="expression" dxfId="2420" priority="12547">
      <formula>ISEVEN(ROW())</formula>
    </cfRule>
  </conditionalFormatting>
  <conditionalFormatting sqref="G41">
    <cfRule type="expression" dxfId="2419" priority="12548">
      <formula>ISEVEN(ROW())</formula>
    </cfRule>
  </conditionalFormatting>
  <conditionalFormatting sqref="B41 D41:F41">
    <cfRule type="expression" dxfId="2418" priority="12549">
      <formula>ISEVEN(ROW())</formula>
    </cfRule>
  </conditionalFormatting>
  <conditionalFormatting sqref="G41">
    <cfRule type="expression" dxfId="2417" priority="12550">
      <formula>ISEVEN(ROW())</formula>
    </cfRule>
  </conditionalFormatting>
  <conditionalFormatting sqref="C41">
    <cfRule type="expression" dxfId="2416" priority="12551">
      <formula>ISEVEN(ROW())</formula>
    </cfRule>
  </conditionalFormatting>
  <conditionalFormatting sqref="B40:G41">
    <cfRule type="expression" dxfId="2415" priority="12552">
      <formula>ISEVEN(ROW())</formula>
    </cfRule>
  </conditionalFormatting>
  <conditionalFormatting sqref="B40:G40">
    <cfRule type="expression" dxfId="2414" priority="12553">
      <formula>ISEVEN(ROW())</formula>
    </cfRule>
  </conditionalFormatting>
  <conditionalFormatting sqref="B41 D41:F41">
    <cfRule type="expression" dxfId="2413" priority="12554">
      <formula>ISEVEN(ROW())</formula>
    </cfRule>
  </conditionalFormatting>
  <conditionalFormatting sqref="F40">
    <cfRule type="expression" dxfId="2412" priority="12555">
      <formula>ISEVEN(ROW())</formula>
    </cfRule>
  </conditionalFormatting>
  <conditionalFormatting sqref="B40:E40">
    <cfRule type="expression" dxfId="2411" priority="12556">
      <formula>ISEVEN(ROW())</formula>
    </cfRule>
  </conditionalFormatting>
  <conditionalFormatting sqref="G40">
    <cfRule type="expression" dxfId="2410" priority="12557">
      <formula>ISEVEN(ROW())</formula>
    </cfRule>
  </conditionalFormatting>
  <conditionalFormatting sqref="G40">
    <cfRule type="expression" dxfId="2409" priority="12558">
      <formula>ISEVEN(ROW())</formula>
    </cfRule>
  </conditionalFormatting>
  <conditionalFormatting sqref="G41">
    <cfRule type="expression" dxfId="2408" priority="12559">
      <formula>ISEVEN(ROW())</formula>
    </cfRule>
  </conditionalFormatting>
  <conditionalFormatting sqref="C41">
    <cfRule type="expression" dxfId="2407" priority="12560">
      <formula>ISEVEN(ROW())</formula>
    </cfRule>
  </conditionalFormatting>
  <conditionalFormatting sqref="B40 D40:F40">
    <cfRule type="expression" dxfId="2406" priority="12561">
      <formula>ISEVEN(ROW())</formula>
    </cfRule>
  </conditionalFormatting>
  <conditionalFormatting sqref="G40">
    <cfRule type="expression" dxfId="2405" priority="12562">
      <formula>ISEVEN(ROW())</formula>
    </cfRule>
  </conditionalFormatting>
  <conditionalFormatting sqref="C40">
    <cfRule type="expression" dxfId="2404" priority="12563">
      <formula>ISEVEN(ROW())</formula>
    </cfRule>
  </conditionalFormatting>
  <conditionalFormatting sqref="B41:G41">
    <cfRule type="expression" dxfId="2403" priority="12564">
      <formula>ISEVEN(ROW())</formula>
    </cfRule>
  </conditionalFormatting>
  <conditionalFormatting sqref="F41">
    <cfRule type="expression" dxfId="2402" priority="12565">
      <formula>ISEVEN(ROW())</formula>
    </cfRule>
  </conditionalFormatting>
  <conditionalFormatting sqref="B41:E41">
    <cfRule type="expression" dxfId="2401" priority="12566">
      <formula>ISEVEN(ROW())</formula>
    </cfRule>
  </conditionalFormatting>
  <conditionalFormatting sqref="G41">
    <cfRule type="expression" dxfId="2400" priority="12567">
      <formula>ISEVEN(ROW())</formula>
    </cfRule>
  </conditionalFormatting>
  <conditionalFormatting sqref="G41">
    <cfRule type="expression" dxfId="2399" priority="12568">
      <formula>ISEVEN(ROW())</formula>
    </cfRule>
  </conditionalFormatting>
  <conditionalFormatting sqref="B40:G40">
    <cfRule type="expression" dxfId="2398" priority="12569">
      <formula>ISEVEN(ROW())</formula>
    </cfRule>
  </conditionalFormatting>
  <conditionalFormatting sqref="B41 D41:F41">
    <cfRule type="expression" dxfId="2397" priority="12570">
      <formula>ISEVEN(ROW())</formula>
    </cfRule>
  </conditionalFormatting>
  <conditionalFormatting sqref="F40">
    <cfRule type="expression" dxfId="2396" priority="12571">
      <formula>ISEVEN(ROW())</formula>
    </cfRule>
  </conditionalFormatting>
  <conditionalFormatting sqref="B40:E40">
    <cfRule type="expression" dxfId="2395" priority="12572">
      <formula>ISEVEN(ROW())</formula>
    </cfRule>
  </conditionalFormatting>
  <conditionalFormatting sqref="G40">
    <cfRule type="expression" dxfId="2394" priority="12573">
      <formula>ISEVEN(ROW())</formula>
    </cfRule>
  </conditionalFormatting>
  <conditionalFormatting sqref="G40">
    <cfRule type="expression" dxfId="2393" priority="12574">
      <formula>ISEVEN(ROW())</formula>
    </cfRule>
  </conditionalFormatting>
  <conditionalFormatting sqref="G41">
    <cfRule type="expression" dxfId="2392" priority="12575">
      <formula>ISEVEN(ROW())</formula>
    </cfRule>
  </conditionalFormatting>
  <conditionalFormatting sqref="C41">
    <cfRule type="expression" dxfId="2391" priority="12576">
      <formula>ISEVEN(ROW())</formula>
    </cfRule>
  </conditionalFormatting>
  <conditionalFormatting sqref="B40 D40:F40">
    <cfRule type="expression" dxfId="2390" priority="12577">
      <formula>ISEVEN(ROW())</formula>
    </cfRule>
  </conditionalFormatting>
  <conditionalFormatting sqref="G40">
    <cfRule type="expression" dxfId="2389" priority="12578">
      <formula>ISEVEN(ROW())</formula>
    </cfRule>
  </conditionalFormatting>
  <conditionalFormatting sqref="C40">
    <cfRule type="expression" dxfId="2388" priority="12579">
      <formula>ISEVEN(ROW())</formula>
    </cfRule>
  </conditionalFormatting>
  <conditionalFormatting sqref="B41:G41">
    <cfRule type="expression" dxfId="2387" priority="12580">
      <formula>ISEVEN(ROW())</formula>
    </cfRule>
  </conditionalFormatting>
  <conditionalFormatting sqref="F41">
    <cfRule type="expression" dxfId="2386" priority="12581">
      <formula>ISEVEN(ROW())</formula>
    </cfRule>
  </conditionalFormatting>
  <conditionalFormatting sqref="B41:E41">
    <cfRule type="expression" dxfId="2385" priority="12582">
      <formula>ISEVEN(ROW())</formula>
    </cfRule>
  </conditionalFormatting>
  <conditionalFormatting sqref="G41">
    <cfRule type="expression" dxfId="2384" priority="12583">
      <formula>ISEVEN(ROW())</formula>
    </cfRule>
  </conditionalFormatting>
  <conditionalFormatting sqref="G41">
    <cfRule type="expression" dxfId="2383" priority="12584">
      <formula>ISEVEN(ROW())</formula>
    </cfRule>
  </conditionalFormatting>
  <conditionalFormatting sqref="B40:G40">
    <cfRule type="expression" dxfId="2382" priority="12585">
      <formula>ISEVEN(ROW())</formula>
    </cfRule>
  </conditionalFormatting>
  <conditionalFormatting sqref="B41 D41:F41">
    <cfRule type="expression" dxfId="2381" priority="12586">
      <formula>ISEVEN(ROW())</formula>
    </cfRule>
  </conditionalFormatting>
  <conditionalFormatting sqref="F40">
    <cfRule type="expression" dxfId="2380" priority="12587">
      <formula>ISEVEN(ROW())</formula>
    </cfRule>
  </conditionalFormatting>
  <conditionalFormatting sqref="B40:E40">
    <cfRule type="expression" dxfId="2379" priority="12588">
      <formula>ISEVEN(ROW())</formula>
    </cfRule>
  </conditionalFormatting>
  <conditionalFormatting sqref="G40">
    <cfRule type="expression" dxfId="2378" priority="12589">
      <formula>ISEVEN(ROW())</formula>
    </cfRule>
  </conditionalFormatting>
  <conditionalFormatting sqref="G40">
    <cfRule type="expression" dxfId="2377" priority="12590">
      <formula>ISEVEN(ROW())</formula>
    </cfRule>
  </conditionalFormatting>
  <conditionalFormatting sqref="G41">
    <cfRule type="expression" dxfId="2376" priority="12591">
      <formula>ISEVEN(ROW())</formula>
    </cfRule>
  </conditionalFormatting>
  <conditionalFormatting sqref="C41">
    <cfRule type="expression" dxfId="2375" priority="12592">
      <formula>ISEVEN(ROW())</formula>
    </cfRule>
  </conditionalFormatting>
  <conditionalFormatting sqref="B40 D40:F40">
    <cfRule type="expression" dxfId="2374" priority="12593">
      <formula>ISEVEN(ROW())</formula>
    </cfRule>
  </conditionalFormatting>
  <conditionalFormatting sqref="G40">
    <cfRule type="expression" dxfId="2373" priority="12594">
      <formula>ISEVEN(ROW())</formula>
    </cfRule>
  </conditionalFormatting>
  <conditionalFormatting sqref="C40">
    <cfRule type="expression" dxfId="2372" priority="12595">
      <formula>ISEVEN(ROW())</formula>
    </cfRule>
  </conditionalFormatting>
  <conditionalFormatting sqref="B41:G41">
    <cfRule type="expression" dxfId="2371" priority="12596">
      <formula>ISEVEN(ROW())</formula>
    </cfRule>
  </conditionalFormatting>
  <conditionalFormatting sqref="B41 D41:F41">
    <cfRule type="expression" dxfId="2370" priority="12597">
      <formula>ISEVEN(ROW())</formula>
    </cfRule>
  </conditionalFormatting>
  <conditionalFormatting sqref="F40">
    <cfRule type="expression" dxfId="2369" priority="12598">
      <formula>ISEVEN(ROW())</formula>
    </cfRule>
  </conditionalFormatting>
  <conditionalFormatting sqref="B40:E40">
    <cfRule type="expression" dxfId="2368" priority="12599">
      <formula>ISEVEN(ROW())</formula>
    </cfRule>
  </conditionalFormatting>
  <conditionalFormatting sqref="G40">
    <cfRule type="expression" dxfId="2367" priority="12600">
      <formula>ISEVEN(ROW())</formula>
    </cfRule>
  </conditionalFormatting>
  <conditionalFormatting sqref="G40">
    <cfRule type="expression" dxfId="2366" priority="12601">
      <formula>ISEVEN(ROW())</formula>
    </cfRule>
  </conditionalFormatting>
  <conditionalFormatting sqref="G41">
    <cfRule type="expression" dxfId="2365" priority="12602">
      <formula>ISEVEN(ROW())</formula>
    </cfRule>
  </conditionalFormatting>
  <conditionalFormatting sqref="C41">
    <cfRule type="expression" dxfId="2364" priority="12603">
      <formula>ISEVEN(ROW())</formula>
    </cfRule>
  </conditionalFormatting>
  <conditionalFormatting sqref="B40 D40:F40">
    <cfRule type="expression" dxfId="2363" priority="12604">
      <formula>ISEVEN(ROW())</formula>
    </cfRule>
  </conditionalFormatting>
  <conditionalFormatting sqref="G40">
    <cfRule type="expression" dxfId="2362" priority="12605">
      <formula>ISEVEN(ROW())</formula>
    </cfRule>
  </conditionalFormatting>
  <conditionalFormatting sqref="C40">
    <cfRule type="expression" dxfId="2361" priority="12606">
      <formula>ISEVEN(ROW())</formula>
    </cfRule>
  </conditionalFormatting>
  <conditionalFormatting sqref="B41:G41">
    <cfRule type="expression" dxfId="2360" priority="12607">
      <formula>ISEVEN(ROW())</formula>
    </cfRule>
  </conditionalFormatting>
  <conditionalFormatting sqref="F41">
    <cfRule type="expression" dxfId="2359" priority="12608">
      <formula>ISEVEN(ROW())</formula>
    </cfRule>
  </conditionalFormatting>
  <conditionalFormatting sqref="B41:E41">
    <cfRule type="expression" dxfId="2358" priority="12609">
      <formula>ISEVEN(ROW())</formula>
    </cfRule>
  </conditionalFormatting>
  <conditionalFormatting sqref="G41">
    <cfRule type="expression" dxfId="2357" priority="12610">
      <formula>ISEVEN(ROW())</formula>
    </cfRule>
  </conditionalFormatting>
  <conditionalFormatting sqref="G41">
    <cfRule type="expression" dxfId="2356" priority="12611">
      <formula>ISEVEN(ROW())</formula>
    </cfRule>
  </conditionalFormatting>
  <conditionalFormatting sqref="B40:G40">
    <cfRule type="expression" dxfId="2355" priority="12612">
      <formula>ISEVEN(ROW())</formula>
    </cfRule>
  </conditionalFormatting>
  <conditionalFormatting sqref="B41 D41:F41">
    <cfRule type="expression" dxfId="2354" priority="12613">
      <formula>ISEVEN(ROW())</formula>
    </cfRule>
  </conditionalFormatting>
  <conditionalFormatting sqref="F40">
    <cfRule type="expression" dxfId="2353" priority="12614">
      <formula>ISEVEN(ROW())</formula>
    </cfRule>
  </conditionalFormatting>
  <conditionalFormatting sqref="B40:E40">
    <cfRule type="expression" dxfId="2352" priority="12615">
      <formula>ISEVEN(ROW())</formula>
    </cfRule>
  </conditionalFormatting>
  <conditionalFormatting sqref="G40">
    <cfRule type="expression" dxfId="2351" priority="12616">
      <formula>ISEVEN(ROW())</formula>
    </cfRule>
  </conditionalFormatting>
  <conditionalFormatting sqref="G40">
    <cfRule type="expression" dxfId="2350" priority="12617">
      <formula>ISEVEN(ROW())</formula>
    </cfRule>
  </conditionalFormatting>
  <conditionalFormatting sqref="G41">
    <cfRule type="expression" dxfId="2349" priority="12618">
      <formula>ISEVEN(ROW())</formula>
    </cfRule>
  </conditionalFormatting>
  <conditionalFormatting sqref="C41">
    <cfRule type="expression" dxfId="2348" priority="12619">
      <formula>ISEVEN(ROW())</formula>
    </cfRule>
  </conditionalFormatting>
  <conditionalFormatting sqref="B40 D40:F40">
    <cfRule type="expression" dxfId="2347" priority="12620">
      <formula>ISEVEN(ROW())</formula>
    </cfRule>
  </conditionalFormatting>
  <conditionalFormatting sqref="G40">
    <cfRule type="expression" dxfId="2346" priority="12621">
      <formula>ISEVEN(ROW())</formula>
    </cfRule>
  </conditionalFormatting>
  <conditionalFormatting sqref="C40">
    <cfRule type="expression" dxfId="2345" priority="12622">
      <formula>ISEVEN(ROW())</formula>
    </cfRule>
  </conditionalFormatting>
  <conditionalFormatting sqref="B41:G41">
    <cfRule type="expression" dxfId="2344" priority="12623">
      <formula>ISEVEN(ROW())</formula>
    </cfRule>
  </conditionalFormatting>
  <conditionalFormatting sqref="F41">
    <cfRule type="expression" dxfId="2343" priority="12624">
      <formula>ISEVEN(ROW())</formula>
    </cfRule>
  </conditionalFormatting>
  <conditionalFormatting sqref="B41:E41">
    <cfRule type="expression" dxfId="2342" priority="12625">
      <formula>ISEVEN(ROW())</formula>
    </cfRule>
  </conditionalFormatting>
  <conditionalFormatting sqref="G41">
    <cfRule type="expression" dxfId="2341" priority="12626">
      <formula>ISEVEN(ROW())</formula>
    </cfRule>
  </conditionalFormatting>
  <conditionalFormatting sqref="G41">
    <cfRule type="expression" dxfId="2340" priority="12627">
      <formula>ISEVEN(ROW())</formula>
    </cfRule>
  </conditionalFormatting>
  <conditionalFormatting sqref="B40:G40">
    <cfRule type="expression" dxfId="2339" priority="12628">
      <formula>ISEVEN(ROW())</formula>
    </cfRule>
  </conditionalFormatting>
  <conditionalFormatting sqref="B41 D41:F41">
    <cfRule type="expression" dxfId="2338" priority="12629">
      <formula>ISEVEN(ROW())</formula>
    </cfRule>
  </conditionalFormatting>
  <conditionalFormatting sqref="F40">
    <cfRule type="expression" dxfId="2337" priority="12630">
      <formula>ISEVEN(ROW())</formula>
    </cfRule>
  </conditionalFormatting>
  <conditionalFormatting sqref="B40:E40">
    <cfRule type="expression" dxfId="2336" priority="12631">
      <formula>ISEVEN(ROW())</formula>
    </cfRule>
  </conditionalFormatting>
  <conditionalFormatting sqref="G40">
    <cfRule type="expression" dxfId="2335" priority="12632">
      <formula>ISEVEN(ROW())</formula>
    </cfRule>
  </conditionalFormatting>
  <conditionalFormatting sqref="G40">
    <cfRule type="expression" dxfId="2334" priority="12633">
      <formula>ISEVEN(ROW())</formula>
    </cfRule>
  </conditionalFormatting>
  <conditionalFormatting sqref="G41">
    <cfRule type="expression" dxfId="2333" priority="12634">
      <formula>ISEVEN(ROW())</formula>
    </cfRule>
  </conditionalFormatting>
  <conditionalFormatting sqref="C41">
    <cfRule type="expression" dxfId="2332" priority="12635">
      <formula>ISEVEN(ROW())</formula>
    </cfRule>
  </conditionalFormatting>
  <conditionalFormatting sqref="B40 D40:F40">
    <cfRule type="expression" dxfId="2331" priority="12636">
      <formula>ISEVEN(ROW())</formula>
    </cfRule>
  </conditionalFormatting>
  <conditionalFormatting sqref="G40">
    <cfRule type="expression" dxfId="2330" priority="12637">
      <formula>ISEVEN(ROW())</formula>
    </cfRule>
  </conditionalFormatting>
  <conditionalFormatting sqref="C40">
    <cfRule type="expression" dxfId="2329" priority="12638">
      <formula>ISEVEN(ROW())</formula>
    </cfRule>
  </conditionalFormatting>
  <conditionalFormatting sqref="B41:G41">
    <cfRule type="expression" dxfId="2328" priority="12639">
      <formula>ISEVEN(ROW())</formula>
    </cfRule>
  </conditionalFormatting>
  <conditionalFormatting sqref="B40 D40:F40">
    <cfRule type="expression" dxfId="2327" priority="12640">
      <formula>ISEVEN(ROW())</formula>
    </cfRule>
  </conditionalFormatting>
  <conditionalFormatting sqref="G40">
    <cfRule type="expression" dxfId="2326" priority="12641">
      <formula>ISEVEN(ROW())</formula>
    </cfRule>
  </conditionalFormatting>
  <conditionalFormatting sqref="C40">
    <cfRule type="expression" dxfId="2325" priority="12642">
      <formula>ISEVEN(ROW())</formula>
    </cfRule>
  </conditionalFormatting>
  <conditionalFormatting sqref="F41">
    <cfRule type="expression" dxfId="2324" priority="12643">
      <formula>ISEVEN(ROW())</formula>
    </cfRule>
  </conditionalFormatting>
  <conditionalFormatting sqref="B41:E41">
    <cfRule type="expression" dxfId="2323" priority="12644">
      <formula>ISEVEN(ROW())</formula>
    </cfRule>
  </conditionalFormatting>
  <conditionalFormatting sqref="G41">
    <cfRule type="expression" dxfId="2322" priority="12645">
      <formula>ISEVEN(ROW())</formula>
    </cfRule>
  </conditionalFormatting>
  <conditionalFormatting sqref="G41 B41:E41">
    <cfRule type="expression" dxfId="2321" priority="12646">
      <formula>ISEVEN(ROW())</formula>
    </cfRule>
  </conditionalFormatting>
  <conditionalFormatting sqref="B41:G41">
    <cfRule type="expression" dxfId="2320" priority="12647">
      <formula>ISEVEN(ROW())</formula>
    </cfRule>
  </conditionalFormatting>
  <conditionalFormatting sqref="B41 D41:F41">
    <cfRule type="expression" dxfId="2319" priority="12648">
      <formula>ISEVEN(ROW())</formula>
    </cfRule>
  </conditionalFormatting>
  <conditionalFormatting sqref="F40">
    <cfRule type="expression" dxfId="2318" priority="12649">
      <formula>ISEVEN(ROW())</formula>
    </cfRule>
  </conditionalFormatting>
  <conditionalFormatting sqref="B40:E40">
    <cfRule type="expression" dxfId="2317" priority="12650">
      <formula>ISEVEN(ROW())</formula>
    </cfRule>
  </conditionalFormatting>
  <conditionalFormatting sqref="G40">
    <cfRule type="expression" dxfId="2316" priority="12651">
      <formula>ISEVEN(ROW())</formula>
    </cfRule>
  </conditionalFormatting>
  <conditionalFormatting sqref="G40">
    <cfRule type="expression" dxfId="2315" priority="12652">
      <formula>ISEVEN(ROW())</formula>
    </cfRule>
  </conditionalFormatting>
  <conditionalFormatting sqref="G41">
    <cfRule type="expression" dxfId="2314" priority="12653">
      <formula>ISEVEN(ROW())</formula>
    </cfRule>
  </conditionalFormatting>
  <conditionalFormatting sqref="C41">
    <cfRule type="expression" dxfId="2313" priority="12654">
      <formula>ISEVEN(ROW())</formula>
    </cfRule>
  </conditionalFormatting>
  <conditionalFormatting sqref="F40">
    <cfRule type="expression" dxfId="2312" priority="12655">
      <formula>ISEVEN(ROW())</formula>
    </cfRule>
  </conditionalFormatting>
  <conditionalFormatting sqref="B40:E40">
    <cfRule type="expression" dxfId="2311" priority="12656">
      <formula>ISEVEN(ROW())</formula>
    </cfRule>
  </conditionalFormatting>
  <conditionalFormatting sqref="G40">
    <cfRule type="expression" dxfId="2310" priority="12657">
      <formula>ISEVEN(ROW())</formula>
    </cfRule>
  </conditionalFormatting>
  <conditionalFormatting sqref="G40 B40:E40">
    <cfRule type="expression" dxfId="2309" priority="12658">
      <formula>ISEVEN(ROW())</formula>
    </cfRule>
  </conditionalFormatting>
  <conditionalFormatting sqref="B41:G41">
    <cfRule type="expression" dxfId="2308" priority="12659">
      <formula>ISEVEN(ROW())</formula>
    </cfRule>
  </conditionalFormatting>
  <conditionalFormatting sqref="F41">
    <cfRule type="expression" dxfId="2307" priority="12660">
      <formula>ISEVEN(ROW())</formula>
    </cfRule>
  </conditionalFormatting>
  <conditionalFormatting sqref="B41:E41">
    <cfRule type="expression" dxfId="2306" priority="12661">
      <formula>ISEVEN(ROW())</formula>
    </cfRule>
  </conditionalFormatting>
  <conditionalFormatting sqref="G41">
    <cfRule type="expression" dxfId="2305" priority="12662">
      <formula>ISEVEN(ROW())</formula>
    </cfRule>
  </conditionalFormatting>
  <conditionalFormatting sqref="G41">
    <cfRule type="expression" dxfId="2304" priority="12663">
      <formula>ISEVEN(ROW())</formula>
    </cfRule>
  </conditionalFormatting>
  <conditionalFormatting sqref="B40:G40">
    <cfRule type="expression" dxfId="2303" priority="12664">
      <formula>ISEVEN(ROW())</formula>
    </cfRule>
  </conditionalFormatting>
  <conditionalFormatting sqref="B40 D40:F40">
    <cfRule type="expression" dxfId="2302" priority="12665">
      <formula>ISEVEN(ROW())</formula>
    </cfRule>
  </conditionalFormatting>
  <conditionalFormatting sqref="G40">
    <cfRule type="expression" dxfId="2301" priority="12666">
      <formula>ISEVEN(ROW())</formula>
    </cfRule>
  </conditionalFormatting>
  <conditionalFormatting sqref="C40">
    <cfRule type="expression" dxfId="2300" priority="12667">
      <formula>ISEVEN(ROW())</formula>
    </cfRule>
  </conditionalFormatting>
  <conditionalFormatting sqref="F41">
    <cfRule type="expression" dxfId="2299" priority="12668">
      <formula>ISEVEN(ROW())</formula>
    </cfRule>
  </conditionalFormatting>
  <conditionalFormatting sqref="B41:E41">
    <cfRule type="expression" dxfId="2298" priority="12669">
      <formula>ISEVEN(ROW())</formula>
    </cfRule>
  </conditionalFormatting>
  <conditionalFormatting sqref="G41">
    <cfRule type="expression" dxfId="2297" priority="12670">
      <formula>ISEVEN(ROW())</formula>
    </cfRule>
  </conditionalFormatting>
  <conditionalFormatting sqref="G41 B41:E41">
    <cfRule type="expression" dxfId="2296" priority="12671">
      <formula>ISEVEN(ROW())</formula>
    </cfRule>
  </conditionalFormatting>
  <conditionalFormatting sqref="B41:G41">
    <cfRule type="expression" dxfId="2295" priority="12672">
      <formula>ISEVEN(ROW())</formula>
    </cfRule>
  </conditionalFormatting>
  <conditionalFormatting sqref="B41 D41:F41">
    <cfRule type="expression" dxfId="2294" priority="12673">
      <formula>ISEVEN(ROW())</formula>
    </cfRule>
  </conditionalFormatting>
  <conditionalFormatting sqref="F40">
    <cfRule type="expression" dxfId="2293" priority="12674">
      <formula>ISEVEN(ROW())</formula>
    </cfRule>
  </conditionalFormatting>
  <conditionalFormatting sqref="B40:E40">
    <cfRule type="expression" dxfId="2292" priority="12675">
      <formula>ISEVEN(ROW())</formula>
    </cfRule>
  </conditionalFormatting>
  <conditionalFormatting sqref="G40">
    <cfRule type="expression" dxfId="2291" priority="12676">
      <formula>ISEVEN(ROW())</formula>
    </cfRule>
  </conditionalFormatting>
  <conditionalFormatting sqref="G40">
    <cfRule type="expression" dxfId="2290" priority="12677">
      <formula>ISEVEN(ROW())</formula>
    </cfRule>
  </conditionalFormatting>
  <conditionalFormatting sqref="G41">
    <cfRule type="expression" dxfId="2289" priority="12678">
      <formula>ISEVEN(ROW())</formula>
    </cfRule>
  </conditionalFormatting>
  <conditionalFormatting sqref="C41">
    <cfRule type="expression" dxfId="2288" priority="12679">
      <formula>ISEVEN(ROW())</formula>
    </cfRule>
  </conditionalFormatting>
  <conditionalFormatting sqref="B40 D40:F40">
    <cfRule type="expression" dxfId="2287" priority="12680">
      <formula>ISEVEN(ROW())</formula>
    </cfRule>
  </conditionalFormatting>
  <conditionalFormatting sqref="G40">
    <cfRule type="expression" dxfId="2286" priority="12681">
      <formula>ISEVEN(ROW())</formula>
    </cfRule>
  </conditionalFormatting>
  <conditionalFormatting sqref="C40">
    <cfRule type="expression" dxfId="2285" priority="12682">
      <formula>ISEVEN(ROW())</formula>
    </cfRule>
  </conditionalFormatting>
  <conditionalFormatting sqref="B41:G41">
    <cfRule type="expression" dxfId="2284" priority="12683">
      <formula>ISEVEN(ROW())</formula>
    </cfRule>
  </conditionalFormatting>
  <conditionalFormatting sqref="F41">
    <cfRule type="expression" dxfId="2283" priority="12684">
      <formula>ISEVEN(ROW())</formula>
    </cfRule>
  </conditionalFormatting>
  <conditionalFormatting sqref="B41:E41">
    <cfRule type="expression" dxfId="2282" priority="12685">
      <formula>ISEVEN(ROW())</formula>
    </cfRule>
  </conditionalFormatting>
  <conditionalFormatting sqref="G41">
    <cfRule type="expression" dxfId="2281" priority="12686">
      <formula>ISEVEN(ROW())</formula>
    </cfRule>
  </conditionalFormatting>
  <conditionalFormatting sqref="G41">
    <cfRule type="expression" dxfId="2280" priority="12687">
      <formula>ISEVEN(ROW())</formula>
    </cfRule>
  </conditionalFormatting>
  <conditionalFormatting sqref="B40:G40">
    <cfRule type="expression" dxfId="2279" priority="12688">
      <formula>ISEVEN(ROW())</formula>
    </cfRule>
  </conditionalFormatting>
  <conditionalFormatting sqref="B41 D41:F41">
    <cfRule type="expression" dxfId="2278" priority="12689">
      <formula>ISEVEN(ROW())</formula>
    </cfRule>
  </conditionalFormatting>
  <conditionalFormatting sqref="F40">
    <cfRule type="expression" dxfId="2277" priority="12690">
      <formula>ISEVEN(ROW())</formula>
    </cfRule>
  </conditionalFormatting>
  <conditionalFormatting sqref="B40:E40">
    <cfRule type="expression" dxfId="2276" priority="12691">
      <formula>ISEVEN(ROW())</formula>
    </cfRule>
  </conditionalFormatting>
  <conditionalFormatting sqref="G40">
    <cfRule type="expression" dxfId="2275" priority="12692">
      <formula>ISEVEN(ROW())</formula>
    </cfRule>
  </conditionalFormatting>
  <conditionalFormatting sqref="G40">
    <cfRule type="expression" dxfId="2274" priority="12693">
      <formula>ISEVEN(ROW())</formula>
    </cfRule>
  </conditionalFormatting>
  <conditionalFormatting sqref="G41">
    <cfRule type="expression" dxfId="2273" priority="12694">
      <formula>ISEVEN(ROW())</formula>
    </cfRule>
  </conditionalFormatting>
  <conditionalFormatting sqref="C41">
    <cfRule type="expression" dxfId="2272" priority="12695">
      <formula>ISEVEN(ROW())</formula>
    </cfRule>
  </conditionalFormatting>
  <conditionalFormatting sqref="B40 D40:F40">
    <cfRule type="expression" dxfId="2271" priority="12696">
      <formula>ISEVEN(ROW())</formula>
    </cfRule>
  </conditionalFormatting>
  <conditionalFormatting sqref="G40">
    <cfRule type="expression" dxfId="2270" priority="12697">
      <formula>ISEVEN(ROW())</formula>
    </cfRule>
  </conditionalFormatting>
  <conditionalFormatting sqref="C40">
    <cfRule type="expression" dxfId="2269" priority="12698">
      <formula>ISEVEN(ROW())</formula>
    </cfRule>
  </conditionalFormatting>
  <conditionalFormatting sqref="B41:G41">
    <cfRule type="expression" dxfId="2268" priority="12699">
      <formula>ISEVEN(ROW())</formula>
    </cfRule>
  </conditionalFormatting>
  <conditionalFormatting sqref="F41">
    <cfRule type="expression" dxfId="2267" priority="12700">
      <formula>ISEVEN(ROW())</formula>
    </cfRule>
  </conditionalFormatting>
  <conditionalFormatting sqref="B41:E41">
    <cfRule type="expression" dxfId="2266" priority="12701">
      <formula>ISEVEN(ROW())</formula>
    </cfRule>
  </conditionalFormatting>
  <conditionalFormatting sqref="G41">
    <cfRule type="expression" dxfId="2265" priority="12702">
      <formula>ISEVEN(ROW())</formula>
    </cfRule>
  </conditionalFormatting>
  <conditionalFormatting sqref="G41">
    <cfRule type="expression" dxfId="2264" priority="12703">
      <formula>ISEVEN(ROW())</formula>
    </cfRule>
  </conditionalFormatting>
  <conditionalFormatting sqref="B40:G40">
    <cfRule type="expression" dxfId="2263" priority="12704">
      <formula>ISEVEN(ROW())</formula>
    </cfRule>
  </conditionalFormatting>
  <conditionalFormatting sqref="B41 D41:F41">
    <cfRule type="expression" dxfId="2262" priority="12705">
      <formula>ISEVEN(ROW())</formula>
    </cfRule>
  </conditionalFormatting>
  <conditionalFormatting sqref="F40">
    <cfRule type="expression" dxfId="2261" priority="12706">
      <formula>ISEVEN(ROW())</formula>
    </cfRule>
  </conditionalFormatting>
  <conditionalFormatting sqref="B40:E40">
    <cfRule type="expression" dxfId="2260" priority="12707">
      <formula>ISEVEN(ROW())</formula>
    </cfRule>
  </conditionalFormatting>
  <conditionalFormatting sqref="G40">
    <cfRule type="expression" dxfId="2259" priority="12708">
      <formula>ISEVEN(ROW())</formula>
    </cfRule>
  </conditionalFormatting>
  <conditionalFormatting sqref="G40">
    <cfRule type="expression" dxfId="2258" priority="12709">
      <formula>ISEVEN(ROW())</formula>
    </cfRule>
  </conditionalFormatting>
  <conditionalFormatting sqref="G41">
    <cfRule type="expression" dxfId="2257" priority="12710">
      <formula>ISEVEN(ROW())</formula>
    </cfRule>
  </conditionalFormatting>
  <conditionalFormatting sqref="C41">
    <cfRule type="expression" dxfId="2256" priority="12711">
      <formula>ISEVEN(ROW())</formula>
    </cfRule>
  </conditionalFormatting>
  <conditionalFormatting sqref="B40 D40:F40">
    <cfRule type="expression" dxfId="2255" priority="12712">
      <formula>ISEVEN(ROW())</formula>
    </cfRule>
  </conditionalFormatting>
  <conditionalFormatting sqref="G40">
    <cfRule type="expression" dxfId="2254" priority="12713">
      <formula>ISEVEN(ROW())</formula>
    </cfRule>
  </conditionalFormatting>
  <conditionalFormatting sqref="C40">
    <cfRule type="expression" dxfId="2253" priority="12714">
      <formula>ISEVEN(ROW())</formula>
    </cfRule>
  </conditionalFormatting>
  <conditionalFormatting sqref="B41:G41">
    <cfRule type="expression" dxfId="2252" priority="12715">
      <formula>ISEVEN(ROW())</formula>
    </cfRule>
  </conditionalFormatting>
  <conditionalFormatting sqref="B41:F41">
    <cfRule type="expression" dxfId="2251" priority="12716">
      <formula>ISEVEN(ROW())</formula>
    </cfRule>
  </conditionalFormatting>
  <conditionalFormatting sqref="B39:G39">
    <cfRule type="expression" dxfId="2250" priority="12717">
      <formula>ISEVEN(ROW())</formula>
    </cfRule>
  </conditionalFormatting>
  <conditionalFormatting sqref="F42">
    <cfRule type="expression" dxfId="2249" priority="12718">
      <formula>ISEVEN(ROW())</formula>
    </cfRule>
  </conditionalFormatting>
  <conditionalFormatting sqref="B42:E42">
    <cfRule type="expression" dxfId="2248" priority="12719">
      <formula>ISEVEN(ROW())</formula>
    </cfRule>
  </conditionalFormatting>
  <conditionalFormatting sqref="G42">
    <cfRule type="expression" dxfId="2247" priority="12720">
      <formula>ISEVEN(ROW())</formula>
    </cfRule>
  </conditionalFormatting>
  <conditionalFormatting sqref="G42">
    <cfRule type="expression" dxfId="2246" priority="12721">
      <formula>ISEVEN(ROW())</formula>
    </cfRule>
  </conditionalFormatting>
  <conditionalFormatting sqref="B42 D42:F42">
    <cfRule type="expression" dxfId="2245" priority="12722">
      <formula>ISEVEN(ROW())</formula>
    </cfRule>
  </conditionalFormatting>
  <conditionalFormatting sqref="G42">
    <cfRule type="expression" dxfId="2244" priority="12723">
      <formula>ISEVEN(ROW())</formula>
    </cfRule>
  </conditionalFormatting>
  <conditionalFormatting sqref="C42">
    <cfRule type="expression" dxfId="2243" priority="12724">
      <formula>ISEVEN(ROW())</formula>
    </cfRule>
  </conditionalFormatting>
  <conditionalFormatting sqref="B42:G42">
    <cfRule type="expression" dxfId="2242" priority="12725">
      <formula>ISEVEN(ROW())</formula>
    </cfRule>
  </conditionalFormatting>
  <conditionalFormatting sqref="F42">
    <cfRule type="expression" dxfId="2241" priority="12726">
      <formula>ISEVEN(ROW())</formula>
    </cfRule>
  </conditionalFormatting>
  <conditionalFormatting sqref="B42:E42">
    <cfRule type="expression" dxfId="2240" priority="12727">
      <formula>ISEVEN(ROW())</formula>
    </cfRule>
  </conditionalFormatting>
  <conditionalFormatting sqref="G42">
    <cfRule type="expression" dxfId="2239" priority="12728">
      <formula>ISEVEN(ROW())</formula>
    </cfRule>
  </conditionalFormatting>
  <conditionalFormatting sqref="G42">
    <cfRule type="expression" dxfId="2238" priority="12729">
      <formula>ISEVEN(ROW())</formula>
    </cfRule>
  </conditionalFormatting>
  <conditionalFormatting sqref="B42 D42:F42">
    <cfRule type="expression" dxfId="2237" priority="12730">
      <formula>ISEVEN(ROW())</formula>
    </cfRule>
  </conditionalFormatting>
  <conditionalFormatting sqref="G42">
    <cfRule type="expression" dxfId="2236" priority="12731">
      <formula>ISEVEN(ROW())</formula>
    </cfRule>
  </conditionalFormatting>
  <conditionalFormatting sqref="C42">
    <cfRule type="expression" dxfId="2235" priority="12732">
      <formula>ISEVEN(ROW())</formula>
    </cfRule>
  </conditionalFormatting>
  <conditionalFormatting sqref="B42:G42">
    <cfRule type="expression" dxfId="2234" priority="12733">
      <formula>ISEVEN(ROW())</formula>
    </cfRule>
  </conditionalFormatting>
  <conditionalFormatting sqref="F42">
    <cfRule type="expression" dxfId="2233" priority="12734">
      <formula>ISEVEN(ROW())</formula>
    </cfRule>
  </conditionalFormatting>
  <conditionalFormatting sqref="B42:E42">
    <cfRule type="expression" dxfId="2232" priority="12735">
      <formula>ISEVEN(ROW())</formula>
    </cfRule>
  </conditionalFormatting>
  <conditionalFormatting sqref="G42">
    <cfRule type="expression" dxfId="2231" priority="12736">
      <formula>ISEVEN(ROW())</formula>
    </cfRule>
  </conditionalFormatting>
  <conditionalFormatting sqref="G42">
    <cfRule type="expression" dxfId="2230" priority="12737">
      <formula>ISEVEN(ROW())</formula>
    </cfRule>
  </conditionalFormatting>
  <conditionalFormatting sqref="B42 D42:F42">
    <cfRule type="expression" dxfId="2229" priority="12738">
      <formula>ISEVEN(ROW())</formula>
    </cfRule>
  </conditionalFormatting>
  <conditionalFormatting sqref="G42">
    <cfRule type="expression" dxfId="2228" priority="12739">
      <formula>ISEVEN(ROW())</formula>
    </cfRule>
  </conditionalFormatting>
  <conditionalFormatting sqref="C42">
    <cfRule type="expression" dxfId="2227" priority="12740">
      <formula>ISEVEN(ROW())</formula>
    </cfRule>
  </conditionalFormatting>
  <conditionalFormatting sqref="F42">
    <cfRule type="expression" dxfId="2226" priority="12741">
      <formula>ISEVEN(ROW())</formula>
    </cfRule>
  </conditionalFormatting>
  <conditionalFormatting sqref="B42:E42">
    <cfRule type="expression" dxfId="2225" priority="12742">
      <formula>ISEVEN(ROW())</formula>
    </cfRule>
  </conditionalFormatting>
  <conditionalFormatting sqref="G42">
    <cfRule type="expression" dxfId="2224" priority="12743">
      <formula>ISEVEN(ROW())</formula>
    </cfRule>
  </conditionalFormatting>
  <conditionalFormatting sqref="G42">
    <cfRule type="expression" dxfId="2223" priority="12744">
      <formula>ISEVEN(ROW())</formula>
    </cfRule>
  </conditionalFormatting>
  <conditionalFormatting sqref="B42 D42:F42">
    <cfRule type="expression" dxfId="2222" priority="12745">
      <formula>ISEVEN(ROW())</formula>
    </cfRule>
  </conditionalFormatting>
  <conditionalFormatting sqref="G42">
    <cfRule type="expression" dxfId="2221" priority="12746">
      <formula>ISEVEN(ROW())</formula>
    </cfRule>
  </conditionalFormatting>
  <conditionalFormatting sqref="C42">
    <cfRule type="expression" dxfId="2220" priority="12747">
      <formula>ISEVEN(ROW())</formula>
    </cfRule>
  </conditionalFormatting>
  <conditionalFormatting sqref="B42:G42">
    <cfRule type="expression" dxfId="2219" priority="12748">
      <formula>ISEVEN(ROW())</formula>
    </cfRule>
  </conditionalFormatting>
  <conditionalFormatting sqref="F42">
    <cfRule type="expression" dxfId="2218" priority="12749">
      <formula>ISEVEN(ROW())</formula>
    </cfRule>
  </conditionalFormatting>
  <conditionalFormatting sqref="B42:E42">
    <cfRule type="expression" dxfId="2217" priority="12750">
      <formula>ISEVEN(ROW())</formula>
    </cfRule>
  </conditionalFormatting>
  <conditionalFormatting sqref="G42">
    <cfRule type="expression" dxfId="2216" priority="12751">
      <formula>ISEVEN(ROW())</formula>
    </cfRule>
  </conditionalFormatting>
  <conditionalFormatting sqref="G42">
    <cfRule type="expression" dxfId="2215" priority="12752">
      <formula>ISEVEN(ROW())</formula>
    </cfRule>
  </conditionalFormatting>
  <conditionalFormatting sqref="B42 D42:F42">
    <cfRule type="expression" dxfId="2214" priority="12753">
      <formula>ISEVEN(ROW())</formula>
    </cfRule>
  </conditionalFormatting>
  <conditionalFormatting sqref="G42">
    <cfRule type="expression" dxfId="2213" priority="12754">
      <formula>ISEVEN(ROW())</formula>
    </cfRule>
  </conditionalFormatting>
  <conditionalFormatting sqref="C42">
    <cfRule type="expression" dxfId="2212" priority="12755">
      <formula>ISEVEN(ROW())</formula>
    </cfRule>
  </conditionalFormatting>
  <conditionalFormatting sqref="B42:G42">
    <cfRule type="expression" dxfId="2211" priority="12756">
      <formula>ISEVEN(ROW())</formula>
    </cfRule>
  </conditionalFormatting>
  <conditionalFormatting sqref="F42">
    <cfRule type="expression" dxfId="2210" priority="12757">
      <formula>ISEVEN(ROW())</formula>
    </cfRule>
  </conditionalFormatting>
  <conditionalFormatting sqref="B42:E42">
    <cfRule type="expression" dxfId="2209" priority="12758">
      <formula>ISEVEN(ROW())</formula>
    </cfRule>
  </conditionalFormatting>
  <conditionalFormatting sqref="G42">
    <cfRule type="expression" dxfId="2208" priority="12759">
      <formula>ISEVEN(ROW())</formula>
    </cfRule>
  </conditionalFormatting>
  <conditionalFormatting sqref="G42">
    <cfRule type="expression" dxfId="2207" priority="12760">
      <formula>ISEVEN(ROW())</formula>
    </cfRule>
  </conditionalFormatting>
  <conditionalFormatting sqref="B42 D42:F42">
    <cfRule type="expression" dxfId="2206" priority="12761">
      <formula>ISEVEN(ROW())</formula>
    </cfRule>
  </conditionalFormatting>
  <conditionalFormatting sqref="G42">
    <cfRule type="expression" dxfId="2205" priority="12762">
      <formula>ISEVEN(ROW())</formula>
    </cfRule>
  </conditionalFormatting>
  <conditionalFormatting sqref="C42">
    <cfRule type="expression" dxfId="2204" priority="12763">
      <formula>ISEVEN(ROW())</formula>
    </cfRule>
  </conditionalFormatting>
  <conditionalFormatting sqref="B42 D42:F42">
    <cfRule type="expression" dxfId="2203" priority="12764">
      <formula>ISEVEN(ROW())</formula>
    </cfRule>
  </conditionalFormatting>
  <conditionalFormatting sqref="G42">
    <cfRule type="expression" dxfId="2202" priority="12765">
      <formula>ISEVEN(ROW())</formula>
    </cfRule>
  </conditionalFormatting>
  <conditionalFormatting sqref="C42">
    <cfRule type="expression" dxfId="2201" priority="12766">
      <formula>ISEVEN(ROW())</formula>
    </cfRule>
  </conditionalFormatting>
  <conditionalFormatting sqref="F42">
    <cfRule type="expression" dxfId="2200" priority="12767">
      <formula>ISEVEN(ROW())</formula>
    </cfRule>
  </conditionalFormatting>
  <conditionalFormatting sqref="B42:E42">
    <cfRule type="expression" dxfId="2199" priority="12768">
      <formula>ISEVEN(ROW())</formula>
    </cfRule>
  </conditionalFormatting>
  <conditionalFormatting sqref="G42">
    <cfRule type="expression" dxfId="2198" priority="12769">
      <formula>ISEVEN(ROW())</formula>
    </cfRule>
  </conditionalFormatting>
  <conditionalFormatting sqref="G42">
    <cfRule type="expression" dxfId="2197" priority="12770">
      <formula>ISEVEN(ROW())</formula>
    </cfRule>
  </conditionalFormatting>
  <conditionalFormatting sqref="F42">
    <cfRule type="expression" dxfId="2196" priority="12771">
      <formula>ISEVEN(ROW())</formula>
    </cfRule>
  </conditionalFormatting>
  <conditionalFormatting sqref="B42:E42">
    <cfRule type="expression" dxfId="2195" priority="12772">
      <formula>ISEVEN(ROW())</formula>
    </cfRule>
  </conditionalFormatting>
  <conditionalFormatting sqref="G42">
    <cfRule type="expression" dxfId="2194" priority="12773">
      <formula>ISEVEN(ROW())</formula>
    </cfRule>
  </conditionalFormatting>
  <conditionalFormatting sqref="G42 B42:E42">
    <cfRule type="expression" dxfId="2193" priority="12774">
      <formula>ISEVEN(ROW())</formula>
    </cfRule>
  </conditionalFormatting>
  <conditionalFormatting sqref="B42:G42">
    <cfRule type="expression" dxfId="2192" priority="12775">
      <formula>ISEVEN(ROW())</formula>
    </cfRule>
  </conditionalFormatting>
  <conditionalFormatting sqref="B42 D42:F42">
    <cfRule type="expression" dxfId="2191" priority="12776">
      <formula>ISEVEN(ROW())</formula>
    </cfRule>
  </conditionalFormatting>
  <conditionalFormatting sqref="G42">
    <cfRule type="expression" dxfId="2190" priority="12777">
      <formula>ISEVEN(ROW())</formula>
    </cfRule>
  </conditionalFormatting>
  <conditionalFormatting sqref="C42">
    <cfRule type="expression" dxfId="2189" priority="12778">
      <formula>ISEVEN(ROW())</formula>
    </cfRule>
  </conditionalFormatting>
  <conditionalFormatting sqref="F42">
    <cfRule type="expression" dxfId="2188" priority="12779">
      <formula>ISEVEN(ROW())</formula>
    </cfRule>
  </conditionalFormatting>
  <conditionalFormatting sqref="B42:E42">
    <cfRule type="expression" dxfId="2187" priority="12780">
      <formula>ISEVEN(ROW())</formula>
    </cfRule>
  </conditionalFormatting>
  <conditionalFormatting sqref="G42">
    <cfRule type="expression" dxfId="2186" priority="12781">
      <formula>ISEVEN(ROW())</formula>
    </cfRule>
  </conditionalFormatting>
  <conditionalFormatting sqref="G42">
    <cfRule type="expression" dxfId="2185" priority="12782">
      <formula>ISEVEN(ROW())</formula>
    </cfRule>
  </conditionalFormatting>
  <conditionalFormatting sqref="B42 D42:F42">
    <cfRule type="expression" dxfId="2184" priority="12783">
      <formula>ISEVEN(ROW())</formula>
    </cfRule>
  </conditionalFormatting>
  <conditionalFormatting sqref="G42">
    <cfRule type="expression" dxfId="2183" priority="12784">
      <formula>ISEVEN(ROW())</formula>
    </cfRule>
  </conditionalFormatting>
  <conditionalFormatting sqref="C42">
    <cfRule type="expression" dxfId="2182" priority="12785">
      <formula>ISEVEN(ROW())</formula>
    </cfRule>
  </conditionalFormatting>
  <conditionalFormatting sqref="B42:G42">
    <cfRule type="expression" dxfId="2181" priority="12786">
      <formula>ISEVEN(ROW())</formula>
    </cfRule>
  </conditionalFormatting>
  <conditionalFormatting sqref="F42">
    <cfRule type="expression" dxfId="2180" priority="12787">
      <formula>ISEVEN(ROW())</formula>
    </cfRule>
  </conditionalFormatting>
  <conditionalFormatting sqref="B42:E42">
    <cfRule type="expression" dxfId="2179" priority="12788">
      <formula>ISEVEN(ROW())</formula>
    </cfRule>
  </conditionalFormatting>
  <conditionalFormatting sqref="G42">
    <cfRule type="expression" dxfId="2178" priority="12789">
      <formula>ISEVEN(ROW())</formula>
    </cfRule>
  </conditionalFormatting>
  <conditionalFormatting sqref="G42">
    <cfRule type="expression" dxfId="2177" priority="12790">
      <formula>ISEVEN(ROW())</formula>
    </cfRule>
  </conditionalFormatting>
  <conditionalFormatting sqref="B42 D42:F42">
    <cfRule type="expression" dxfId="2176" priority="12791">
      <formula>ISEVEN(ROW())</formula>
    </cfRule>
  </conditionalFormatting>
  <conditionalFormatting sqref="G42">
    <cfRule type="expression" dxfId="2175" priority="12792">
      <formula>ISEVEN(ROW())</formula>
    </cfRule>
  </conditionalFormatting>
  <conditionalFormatting sqref="C42">
    <cfRule type="expression" dxfId="2174" priority="12793">
      <formula>ISEVEN(ROW())</formula>
    </cfRule>
  </conditionalFormatting>
  <conditionalFormatting sqref="B42:G42">
    <cfRule type="expression" dxfId="2173" priority="12794">
      <formula>ISEVEN(ROW())</formula>
    </cfRule>
  </conditionalFormatting>
  <conditionalFormatting sqref="F42">
    <cfRule type="expression" dxfId="2172" priority="12795">
      <formula>ISEVEN(ROW())</formula>
    </cfRule>
  </conditionalFormatting>
  <conditionalFormatting sqref="B42:E42">
    <cfRule type="expression" dxfId="2171" priority="12796">
      <formula>ISEVEN(ROW())</formula>
    </cfRule>
  </conditionalFormatting>
  <conditionalFormatting sqref="G42">
    <cfRule type="expression" dxfId="2170" priority="12797">
      <formula>ISEVEN(ROW())</formula>
    </cfRule>
  </conditionalFormatting>
  <conditionalFormatting sqref="G42">
    <cfRule type="expression" dxfId="2169" priority="12798">
      <formula>ISEVEN(ROW())</formula>
    </cfRule>
  </conditionalFormatting>
  <conditionalFormatting sqref="B42 D42:F42">
    <cfRule type="expression" dxfId="2168" priority="12799">
      <formula>ISEVEN(ROW())</formula>
    </cfRule>
  </conditionalFormatting>
  <conditionalFormatting sqref="G42">
    <cfRule type="expression" dxfId="2167" priority="12800">
      <formula>ISEVEN(ROW())</formula>
    </cfRule>
  </conditionalFormatting>
  <conditionalFormatting sqref="C42">
    <cfRule type="expression" dxfId="2166" priority="12801">
      <formula>ISEVEN(ROW())</formula>
    </cfRule>
  </conditionalFormatting>
  <conditionalFormatting sqref="B42:G42">
    <cfRule type="expression" dxfId="2165" priority="12802">
      <formula>ISEVEN(ROW())</formula>
    </cfRule>
  </conditionalFormatting>
  <conditionalFormatting sqref="B42 D42:F42">
    <cfRule type="expression" dxfId="2164" priority="12803">
      <formula>ISEVEN(ROW())</formula>
    </cfRule>
  </conditionalFormatting>
  <conditionalFormatting sqref="G42">
    <cfRule type="expression" dxfId="2163" priority="12804">
      <formula>ISEVEN(ROW())</formula>
    </cfRule>
  </conditionalFormatting>
  <conditionalFormatting sqref="C42">
    <cfRule type="expression" dxfId="2162" priority="12805">
      <formula>ISEVEN(ROW())</formula>
    </cfRule>
  </conditionalFormatting>
  <conditionalFormatting sqref="B42:G42">
    <cfRule type="expression" dxfId="2161" priority="12806">
      <formula>ISEVEN(ROW())</formula>
    </cfRule>
  </conditionalFormatting>
  <conditionalFormatting sqref="F42">
    <cfRule type="expression" dxfId="2160" priority="12807">
      <formula>ISEVEN(ROW())</formula>
    </cfRule>
  </conditionalFormatting>
  <conditionalFormatting sqref="B42:E42">
    <cfRule type="expression" dxfId="2159" priority="12808">
      <formula>ISEVEN(ROW())</formula>
    </cfRule>
  </conditionalFormatting>
  <conditionalFormatting sqref="G42">
    <cfRule type="expression" dxfId="2158" priority="12809">
      <formula>ISEVEN(ROW())</formula>
    </cfRule>
  </conditionalFormatting>
  <conditionalFormatting sqref="G42">
    <cfRule type="expression" dxfId="2157" priority="12810">
      <formula>ISEVEN(ROW())</formula>
    </cfRule>
  </conditionalFormatting>
  <conditionalFormatting sqref="B42 D42:F42">
    <cfRule type="expression" dxfId="2156" priority="12811">
      <formula>ISEVEN(ROW())</formula>
    </cfRule>
  </conditionalFormatting>
  <conditionalFormatting sqref="G42">
    <cfRule type="expression" dxfId="2155" priority="12812">
      <formula>ISEVEN(ROW())</formula>
    </cfRule>
  </conditionalFormatting>
  <conditionalFormatting sqref="C42">
    <cfRule type="expression" dxfId="2154" priority="12813">
      <formula>ISEVEN(ROW())</formula>
    </cfRule>
  </conditionalFormatting>
  <conditionalFormatting sqref="B42:G42">
    <cfRule type="expression" dxfId="2153" priority="12814">
      <formula>ISEVEN(ROW())</formula>
    </cfRule>
  </conditionalFormatting>
  <conditionalFormatting sqref="F42">
    <cfRule type="expression" dxfId="2152" priority="12815">
      <formula>ISEVEN(ROW())</formula>
    </cfRule>
  </conditionalFormatting>
  <conditionalFormatting sqref="B42:E42">
    <cfRule type="expression" dxfId="2151" priority="12816">
      <formula>ISEVEN(ROW())</formula>
    </cfRule>
  </conditionalFormatting>
  <conditionalFormatting sqref="G42">
    <cfRule type="expression" dxfId="2150" priority="12817">
      <formula>ISEVEN(ROW())</formula>
    </cfRule>
  </conditionalFormatting>
  <conditionalFormatting sqref="G42">
    <cfRule type="expression" dxfId="2149" priority="12818">
      <formula>ISEVEN(ROW())</formula>
    </cfRule>
  </conditionalFormatting>
  <conditionalFormatting sqref="B42 D42:F42">
    <cfRule type="expression" dxfId="2148" priority="12819">
      <formula>ISEVEN(ROW())</formula>
    </cfRule>
  </conditionalFormatting>
  <conditionalFormatting sqref="G42">
    <cfRule type="expression" dxfId="2147" priority="12820">
      <formula>ISEVEN(ROW())</formula>
    </cfRule>
  </conditionalFormatting>
  <conditionalFormatting sqref="C42">
    <cfRule type="expression" dxfId="2146" priority="12821">
      <formula>ISEVEN(ROW())</formula>
    </cfRule>
  </conditionalFormatting>
  <conditionalFormatting sqref="B42:G42">
    <cfRule type="expression" dxfId="2145" priority="12822">
      <formula>ISEVEN(ROW())</formula>
    </cfRule>
  </conditionalFormatting>
  <conditionalFormatting sqref="B42 D42:F42">
    <cfRule type="expression" dxfId="2144" priority="12823">
      <formula>ISEVEN(ROW())</formula>
    </cfRule>
  </conditionalFormatting>
  <conditionalFormatting sqref="G42">
    <cfRule type="expression" dxfId="2143" priority="12824">
      <formula>ISEVEN(ROW())</formula>
    </cfRule>
  </conditionalFormatting>
  <conditionalFormatting sqref="C42">
    <cfRule type="expression" dxfId="2142" priority="12825">
      <formula>ISEVEN(ROW())</formula>
    </cfRule>
  </conditionalFormatting>
  <conditionalFormatting sqref="B42:G42">
    <cfRule type="expression" dxfId="2141" priority="12826">
      <formula>ISEVEN(ROW())</formula>
    </cfRule>
  </conditionalFormatting>
  <conditionalFormatting sqref="F42">
    <cfRule type="expression" dxfId="2140" priority="12827">
      <formula>ISEVEN(ROW())</formula>
    </cfRule>
  </conditionalFormatting>
  <conditionalFormatting sqref="B42:E42">
    <cfRule type="expression" dxfId="2139" priority="12828">
      <formula>ISEVEN(ROW())</formula>
    </cfRule>
  </conditionalFormatting>
  <conditionalFormatting sqref="G42">
    <cfRule type="expression" dxfId="2138" priority="12829">
      <formula>ISEVEN(ROW())</formula>
    </cfRule>
  </conditionalFormatting>
  <conditionalFormatting sqref="G42">
    <cfRule type="expression" dxfId="2137" priority="12830">
      <formula>ISEVEN(ROW())</formula>
    </cfRule>
  </conditionalFormatting>
  <conditionalFormatting sqref="B42 D42:F42">
    <cfRule type="expression" dxfId="2136" priority="12831">
      <formula>ISEVEN(ROW())</formula>
    </cfRule>
  </conditionalFormatting>
  <conditionalFormatting sqref="G42">
    <cfRule type="expression" dxfId="2135" priority="12832">
      <formula>ISEVEN(ROW())</formula>
    </cfRule>
  </conditionalFormatting>
  <conditionalFormatting sqref="C42">
    <cfRule type="expression" dxfId="2134" priority="12833">
      <formula>ISEVEN(ROW())</formula>
    </cfRule>
  </conditionalFormatting>
  <conditionalFormatting sqref="B42:G42">
    <cfRule type="expression" dxfId="2133" priority="12834">
      <formula>ISEVEN(ROW())</formula>
    </cfRule>
  </conditionalFormatting>
  <conditionalFormatting sqref="F42">
    <cfRule type="expression" dxfId="2132" priority="12835">
      <formula>ISEVEN(ROW())</formula>
    </cfRule>
  </conditionalFormatting>
  <conditionalFormatting sqref="B42:E42">
    <cfRule type="expression" dxfId="2131" priority="12836">
      <formula>ISEVEN(ROW())</formula>
    </cfRule>
  </conditionalFormatting>
  <conditionalFormatting sqref="G42">
    <cfRule type="expression" dxfId="2130" priority="12837">
      <formula>ISEVEN(ROW())</formula>
    </cfRule>
  </conditionalFormatting>
  <conditionalFormatting sqref="G42">
    <cfRule type="expression" dxfId="2129" priority="12838">
      <formula>ISEVEN(ROW())</formula>
    </cfRule>
  </conditionalFormatting>
  <conditionalFormatting sqref="B42 D42:F42">
    <cfRule type="expression" dxfId="2128" priority="12839">
      <formula>ISEVEN(ROW())</formula>
    </cfRule>
  </conditionalFormatting>
  <conditionalFormatting sqref="G42">
    <cfRule type="expression" dxfId="2127" priority="12840">
      <formula>ISEVEN(ROW())</formula>
    </cfRule>
  </conditionalFormatting>
  <conditionalFormatting sqref="C42">
    <cfRule type="expression" dxfId="2126" priority="12841">
      <formula>ISEVEN(ROW())</formula>
    </cfRule>
  </conditionalFormatting>
  <conditionalFormatting sqref="B42:G42">
    <cfRule type="expression" dxfId="2125" priority="12842">
      <formula>ISEVEN(ROW())</formula>
    </cfRule>
  </conditionalFormatting>
  <conditionalFormatting sqref="F42">
    <cfRule type="expression" dxfId="2124" priority="12843">
      <formula>ISEVEN(ROW())</formula>
    </cfRule>
  </conditionalFormatting>
  <conditionalFormatting sqref="B42:E42">
    <cfRule type="expression" dxfId="2123" priority="12844">
      <formula>ISEVEN(ROW())</formula>
    </cfRule>
  </conditionalFormatting>
  <conditionalFormatting sqref="G42">
    <cfRule type="expression" dxfId="2122" priority="12845">
      <formula>ISEVEN(ROW())</formula>
    </cfRule>
  </conditionalFormatting>
  <conditionalFormatting sqref="G42 B42:E42">
    <cfRule type="expression" dxfId="2121" priority="12846">
      <formula>ISEVEN(ROW())</formula>
    </cfRule>
  </conditionalFormatting>
  <conditionalFormatting sqref="B42:G42">
    <cfRule type="expression" dxfId="2120" priority="12847">
      <formula>ISEVEN(ROW())</formula>
    </cfRule>
  </conditionalFormatting>
  <conditionalFormatting sqref="B42 D42:F42">
    <cfRule type="expression" dxfId="2119" priority="12848">
      <formula>ISEVEN(ROW())</formula>
    </cfRule>
  </conditionalFormatting>
  <conditionalFormatting sqref="G42">
    <cfRule type="expression" dxfId="2118" priority="12849">
      <formula>ISEVEN(ROW())</formula>
    </cfRule>
  </conditionalFormatting>
  <conditionalFormatting sqref="C42">
    <cfRule type="expression" dxfId="2117" priority="12850">
      <formula>ISEVEN(ROW())</formula>
    </cfRule>
  </conditionalFormatting>
  <conditionalFormatting sqref="B42:G42">
    <cfRule type="expression" dxfId="2116" priority="12851">
      <formula>ISEVEN(ROW())</formula>
    </cfRule>
  </conditionalFormatting>
  <conditionalFormatting sqref="F42">
    <cfRule type="expression" dxfId="2115" priority="12852">
      <formula>ISEVEN(ROW())</formula>
    </cfRule>
  </conditionalFormatting>
  <conditionalFormatting sqref="B42:E42">
    <cfRule type="expression" dxfId="2114" priority="12853">
      <formula>ISEVEN(ROW())</formula>
    </cfRule>
  </conditionalFormatting>
  <conditionalFormatting sqref="G42">
    <cfRule type="expression" dxfId="2113" priority="12854">
      <formula>ISEVEN(ROW())</formula>
    </cfRule>
  </conditionalFormatting>
  <conditionalFormatting sqref="G42">
    <cfRule type="expression" dxfId="2112" priority="12855">
      <formula>ISEVEN(ROW())</formula>
    </cfRule>
  </conditionalFormatting>
  <conditionalFormatting sqref="F42">
    <cfRule type="expression" dxfId="2111" priority="12856">
      <formula>ISEVEN(ROW())</formula>
    </cfRule>
  </conditionalFormatting>
  <conditionalFormatting sqref="B42:E42">
    <cfRule type="expression" dxfId="2110" priority="12857">
      <formula>ISEVEN(ROW())</formula>
    </cfRule>
  </conditionalFormatting>
  <conditionalFormatting sqref="G42">
    <cfRule type="expression" dxfId="2109" priority="12858">
      <formula>ISEVEN(ROW())</formula>
    </cfRule>
  </conditionalFormatting>
  <conditionalFormatting sqref="G42 B42:E42">
    <cfRule type="expression" dxfId="2108" priority="12859">
      <formula>ISEVEN(ROW())</formula>
    </cfRule>
  </conditionalFormatting>
  <conditionalFormatting sqref="B42:G42">
    <cfRule type="expression" dxfId="2107" priority="12860">
      <formula>ISEVEN(ROW())</formula>
    </cfRule>
  </conditionalFormatting>
  <conditionalFormatting sqref="B42 D42:F42">
    <cfRule type="expression" dxfId="2106" priority="12861">
      <formula>ISEVEN(ROW())</formula>
    </cfRule>
  </conditionalFormatting>
  <conditionalFormatting sqref="G42">
    <cfRule type="expression" dxfId="2105" priority="12862">
      <formula>ISEVEN(ROW())</formula>
    </cfRule>
  </conditionalFormatting>
  <conditionalFormatting sqref="C42">
    <cfRule type="expression" dxfId="2104" priority="12863">
      <formula>ISEVEN(ROW())</formula>
    </cfRule>
  </conditionalFormatting>
  <conditionalFormatting sqref="B42:G42">
    <cfRule type="expression" dxfId="2103" priority="12864">
      <formula>ISEVEN(ROW())</formula>
    </cfRule>
  </conditionalFormatting>
  <conditionalFormatting sqref="F42">
    <cfRule type="expression" dxfId="2102" priority="12865">
      <formula>ISEVEN(ROW())</formula>
    </cfRule>
  </conditionalFormatting>
  <conditionalFormatting sqref="B42:E42">
    <cfRule type="expression" dxfId="2101" priority="12866">
      <formula>ISEVEN(ROW())</formula>
    </cfRule>
  </conditionalFormatting>
  <conditionalFormatting sqref="G42">
    <cfRule type="expression" dxfId="2100" priority="12867">
      <formula>ISEVEN(ROW())</formula>
    </cfRule>
  </conditionalFormatting>
  <conditionalFormatting sqref="G42">
    <cfRule type="expression" dxfId="2099" priority="12868">
      <formula>ISEVEN(ROW())</formula>
    </cfRule>
  </conditionalFormatting>
  <conditionalFormatting sqref="B42 D42:F42">
    <cfRule type="expression" dxfId="2098" priority="12869">
      <formula>ISEVEN(ROW())</formula>
    </cfRule>
  </conditionalFormatting>
  <conditionalFormatting sqref="G42">
    <cfRule type="expression" dxfId="2097" priority="12870">
      <formula>ISEVEN(ROW())</formula>
    </cfRule>
  </conditionalFormatting>
  <conditionalFormatting sqref="C42">
    <cfRule type="expression" dxfId="2096" priority="12871">
      <formula>ISEVEN(ROW())</formula>
    </cfRule>
  </conditionalFormatting>
  <conditionalFormatting sqref="B42:G42">
    <cfRule type="expression" dxfId="2095" priority="12872">
      <formula>ISEVEN(ROW())</formula>
    </cfRule>
  </conditionalFormatting>
  <conditionalFormatting sqref="F42">
    <cfRule type="expression" dxfId="2094" priority="12873">
      <formula>ISEVEN(ROW())</formula>
    </cfRule>
  </conditionalFormatting>
  <conditionalFormatting sqref="B42:E42">
    <cfRule type="expression" dxfId="2093" priority="12874">
      <formula>ISEVEN(ROW())</formula>
    </cfRule>
  </conditionalFormatting>
  <conditionalFormatting sqref="G42">
    <cfRule type="expression" dxfId="2092" priority="12875">
      <formula>ISEVEN(ROW())</formula>
    </cfRule>
  </conditionalFormatting>
  <conditionalFormatting sqref="G42">
    <cfRule type="expression" dxfId="2091" priority="12876">
      <formula>ISEVEN(ROW())</formula>
    </cfRule>
  </conditionalFormatting>
  <conditionalFormatting sqref="B42 D42:F42">
    <cfRule type="expression" dxfId="2090" priority="12877">
      <formula>ISEVEN(ROW())</formula>
    </cfRule>
  </conditionalFormatting>
  <conditionalFormatting sqref="G42">
    <cfRule type="expression" dxfId="2089" priority="12878">
      <formula>ISEVEN(ROW())</formula>
    </cfRule>
  </conditionalFormatting>
  <conditionalFormatting sqref="C42">
    <cfRule type="expression" dxfId="2088" priority="12879">
      <formula>ISEVEN(ROW())</formula>
    </cfRule>
  </conditionalFormatting>
  <conditionalFormatting sqref="B42:G42">
    <cfRule type="expression" dxfId="2087" priority="12880">
      <formula>ISEVEN(ROW())</formula>
    </cfRule>
  </conditionalFormatting>
  <conditionalFormatting sqref="B42:F42">
    <cfRule type="expression" dxfId="2086" priority="12881">
      <formula>ISEVEN(ROW())</formula>
    </cfRule>
  </conditionalFormatting>
  <conditionalFormatting sqref="G43">
    <cfRule type="expression" dxfId="2085" priority="12882">
      <formula>ISEVEN(ROW())</formula>
    </cfRule>
  </conditionalFormatting>
  <conditionalFormatting sqref="G43">
    <cfRule type="expression" dxfId="2084" priority="12883">
      <formula>ISEVEN(ROW())</formula>
    </cfRule>
  </conditionalFormatting>
  <conditionalFormatting sqref="G43">
    <cfRule type="expression" dxfId="2083" priority="12884">
      <formula>ISEVEN(ROW())</formula>
    </cfRule>
  </conditionalFormatting>
  <conditionalFormatting sqref="G43">
    <cfRule type="expression" dxfId="2082" priority="12885">
      <formula>ISEVEN(ROW())</formula>
    </cfRule>
  </conditionalFormatting>
  <conditionalFormatting sqref="G43">
    <cfRule type="expression" dxfId="2081" priority="12886">
      <formula>ISEVEN(ROW())</formula>
    </cfRule>
  </conditionalFormatting>
  <conditionalFormatting sqref="G43">
    <cfRule type="expression" dxfId="2080" priority="12887">
      <formula>ISEVEN(ROW())</formula>
    </cfRule>
  </conditionalFormatting>
  <conditionalFormatting sqref="G43">
    <cfRule type="expression" dxfId="2079" priority="12888">
      <formula>ISEVEN(ROW())</formula>
    </cfRule>
  </conditionalFormatting>
  <conditionalFormatting sqref="G43">
    <cfRule type="expression" dxfId="2078" priority="12889">
      <formula>ISEVEN(ROW())</formula>
    </cfRule>
  </conditionalFormatting>
  <conditionalFormatting sqref="G43">
    <cfRule type="expression" dxfId="2077" priority="12890">
      <formula>ISEVEN(ROW())</formula>
    </cfRule>
  </conditionalFormatting>
  <conditionalFormatting sqref="G43">
    <cfRule type="expression" dxfId="2076" priority="12891">
      <formula>ISEVEN(ROW())</formula>
    </cfRule>
  </conditionalFormatting>
  <conditionalFormatting sqref="G43">
    <cfRule type="expression" dxfId="2075" priority="12892">
      <formula>ISEVEN(ROW())</formula>
    </cfRule>
  </conditionalFormatting>
  <conditionalFormatting sqref="G43">
    <cfRule type="expression" dxfId="2074" priority="12893">
      <formula>ISEVEN(ROW())</formula>
    </cfRule>
  </conditionalFormatting>
  <conditionalFormatting sqref="G43">
    <cfRule type="expression" dxfId="2073" priority="12894">
      <formula>ISEVEN(ROW())</formula>
    </cfRule>
  </conditionalFormatting>
  <conditionalFormatting sqref="G43">
    <cfRule type="expression" dxfId="2072" priority="12895">
      <formula>ISEVEN(ROW())</formula>
    </cfRule>
  </conditionalFormatting>
  <conditionalFormatting sqref="G43">
    <cfRule type="expression" dxfId="2071" priority="12896">
      <formula>ISEVEN(ROW())</formula>
    </cfRule>
  </conditionalFormatting>
  <conditionalFormatting sqref="G43">
    <cfRule type="expression" dxfId="2070" priority="12897">
      <formula>ISEVEN(ROW())</formula>
    </cfRule>
  </conditionalFormatting>
  <conditionalFormatting sqref="G43">
    <cfRule type="expression" dxfId="2069" priority="12898">
      <formula>ISEVEN(ROW())</formula>
    </cfRule>
  </conditionalFormatting>
  <conditionalFormatting sqref="G43">
    <cfRule type="expression" dxfId="2068" priority="12899">
      <formula>ISEVEN(ROW())</formula>
    </cfRule>
  </conditionalFormatting>
  <conditionalFormatting sqref="G43">
    <cfRule type="expression" dxfId="2067" priority="12900">
      <formula>ISEVEN(ROW())</formula>
    </cfRule>
  </conditionalFormatting>
  <conditionalFormatting sqref="G43">
    <cfRule type="expression" dxfId="2066" priority="12901">
      <formula>ISEVEN(ROW())</formula>
    </cfRule>
  </conditionalFormatting>
  <conditionalFormatting sqref="G43">
    <cfRule type="expression" dxfId="2065" priority="12902">
      <formula>ISEVEN(ROW())</formula>
    </cfRule>
  </conditionalFormatting>
  <conditionalFormatting sqref="G43">
    <cfRule type="expression" dxfId="2064" priority="12903">
      <formula>ISEVEN(ROW())</formula>
    </cfRule>
  </conditionalFormatting>
  <conditionalFormatting sqref="G43">
    <cfRule type="expression" dxfId="2063" priority="12904">
      <formula>ISEVEN(ROW())</formula>
    </cfRule>
  </conditionalFormatting>
  <conditionalFormatting sqref="G43">
    <cfRule type="expression" dxfId="2062" priority="12905">
      <formula>ISEVEN(ROW())</formula>
    </cfRule>
  </conditionalFormatting>
  <conditionalFormatting sqref="G43">
    <cfRule type="expression" dxfId="2061" priority="12906">
      <formula>ISEVEN(ROW())</formula>
    </cfRule>
  </conditionalFormatting>
  <conditionalFormatting sqref="G43">
    <cfRule type="expression" dxfId="2060" priority="12907">
      <formula>ISEVEN(ROW())</formula>
    </cfRule>
  </conditionalFormatting>
  <conditionalFormatting sqref="G43">
    <cfRule type="expression" dxfId="2059" priority="12908">
      <formula>ISEVEN(ROW())</formula>
    </cfRule>
  </conditionalFormatting>
  <conditionalFormatting sqref="G43">
    <cfRule type="expression" dxfId="2058" priority="12909">
      <formula>ISEVEN(ROW())</formula>
    </cfRule>
  </conditionalFormatting>
  <conditionalFormatting sqref="G43">
    <cfRule type="expression" dxfId="2057" priority="12910">
      <formula>ISEVEN(ROW())</formula>
    </cfRule>
  </conditionalFormatting>
  <conditionalFormatting sqref="G43">
    <cfRule type="expression" dxfId="2056" priority="12911">
      <formula>ISEVEN(ROW())</formula>
    </cfRule>
  </conditionalFormatting>
  <conditionalFormatting sqref="G43">
    <cfRule type="expression" dxfId="2055" priority="12912">
      <formula>ISEVEN(ROW())</formula>
    </cfRule>
  </conditionalFormatting>
  <conditionalFormatting sqref="G43">
    <cfRule type="expression" dxfId="2054" priority="12913">
      <formula>ISEVEN(ROW())</formula>
    </cfRule>
  </conditionalFormatting>
  <conditionalFormatting sqref="G43">
    <cfRule type="expression" dxfId="2053" priority="12914">
      <formula>ISEVEN(ROW())</formula>
    </cfRule>
  </conditionalFormatting>
  <conditionalFormatting sqref="G43">
    <cfRule type="expression" dxfId="2052" priority="12915">
      <formula>ISEVEN(ROW())</formula>
    </cfRule>
  </conditionalFormatting>
  <conditionalFormatting sqref="G43">
    <cfRule type="expression" dxfId="2051" priority="12916">
      <formula>ISEVEN(ROW())</formula>
    </cfRule>
  </conditionalFormatting>
  <conditionalFormatting sqref="G43">
    <cfRule type="expression" dxfId="2050" priority="12917">
      <formula>ISEVEN(ROW())</formula>
    </cfRule>
  </conditionalFormatting>
  <conditionalFormatting sqref="G43">
    <cfRule type="expression" dxfId="2049" priority="12918">
      <formula>ISEVEN(ROW())</formula>
    </cfRule>
  </conditionalFormatting>
  <conditionalFormatting sqref="G43">
    <cfRule type="expression" dxfId="2048" priority="12919">
      <formula>ISEVEN(ROW())</formula>
    </cfRule>
  </conditionalFormatting>
  <conditionalFormatting sqref="G43">
    <cfRule type="expression" dxfId="2047" priority="12920">
      <formula>ISEVEN(ROW())</formula>
    </cfRule>
  </conditionalFormatting>
  <conditionalFormatting sqref="G43">
    <cfRule type="expression" dxfId="2046" priority="12921">
      <formula>ISEVEN(ROW())</formula>
    </cfRule>
  </conditionalFormatting>
  <conditionalFormatting sqref="G43">
    <cfRule type="expression" dxfId="2045" priority="12922">
      <formula>ISEVEN(ROW())</formula>
    </cfRule>
  </conditionalFormatting>
  <conditionalFormatting sqref="G43">
    <cfRule type="expression" dxfId="2044" priority="12923">
      <formula>ISEVEN(ROW())</formula>
    </cfRule>
  </conditionalFormatting>
  <conditionalFormatting sqref="G43">
    <cfRule type="expression" dxfId="2043" priority="12924">
      <formula>ISEVEN(ROW())</formula>
    </cfRule>
  </conditionalFormatting>
  <conditionalFormatting sqref="G43">
    <cfRule type="expression" dxfId="2042" priority="12925">
      <formula>ISEVEN(ROW())</formula>
    </cfRule>
  </conditionalFormatting>
  <conditionalFormatting sqref="G43">
    <cfRule type="expression" dxfId="2041" priority="12926">
      <formula>ISEVEN(ROW())</formula>
    </cfRule>
  </conditionalFormatting>
  <conditionalFormatting sqref="G43">
    <cfRule type="expression" dxfId="2040" priority="12927">
      <formula>ISEVEN(ROW())</formula>
    </cfRule>
  </conditionalFormatting>
  <conditionalFormatting sqref="G43">
    <cfRule type="expression" dxfId="2039" priority="12928">
      <formula>ISEVEN(ROW())</formula>
    </cfRule>
  </conditionalFormatting>
  <conditionalFormatting sqref="G43">
    <cfRule type="expression" dxfId="2038" priority="12929">
      <formula>ISEVEN(ROW())</formula>
    </cfRule>
  </conditionalFormatting>
  <conditionalFormatting sqref="G43">
    <cfRule type="expression" dxfId="2037" priority="12930">
      <formula>ISEVEN(ROW())</formula>
    </cfRule>
  </conditionalFormatting>
  <conditionalFormatting sqref="G43">
    <cfRule type="expression" dxfId="2036" priority="12931">
      <formula>ISEVEN(ROW())</formula>
    </cfRule>
  </conditionalFormatting>
  <conditionalFormatting sqref="G43">
    <cfRule type="expression" dxfId="2035" priority="12932">
      <formula>ISEVEN(ROW())</formula>
    </cfRule>
  </conditionalFormatting>
  <conditionalFormatting sqref="G43">
    <cfRule type="expression" dxfId="2034" priority="12933">
      <formula>ISEVEN(ROW())</formula>
    </cfRule>
  </conditionalFormatting>
  <conditionalFormatting sqref="G43">
    <cfRule type="expression" dxfId="2033" priority="12934">
      <formula>ISEVEN(ROW())</formula>
    </cfRule>
  </conditionalFormatting>
  <conditionalFormatting sqref="G43">
    <cfRule type="expression" dxfId="2032" priority="12935">
      <formula>ISEVEN(ROW())</formula>
    </cfRule>
  </conditionalFormatting>
  <conditionalFormatting sqref="G43">
    <cfRule type="expression" dxfId="2031" priority="12936">
      <formula>ISEVEN(ROW())</formula>
    </cfRule>
  </conditionalFormatting>
  <conditionalFormatting sqref="G43">
    <cfRule type="expression" dxfId="2030" priority="12937">
      <formula>ISEVEN(ROW())</formula>
    </cfRule>
  </conditionalFormatting>
  <conditionalFormatting sqref="G43">
    <cfRule type="expression" dxfId="2029" priority="12938">
      <formula>ISEVEN(ROW())</formula>
    </cfRule>
  </conditionalFormatting>
  <conditionalFormatting sqref="G43">
    <cfRule type="expression" dxfId="2028" priority="12939">
      <formula>ISEVEN(ROW())</formula>
    </cfRule>
  </conditionalFormatting>
  <conditionalFormatting sqref="G43">
    <cfRule type="expression" dxfId="2027" priority="12940">
      <formula>ISEVEN(ROW())</formula>
    </cfRule>
  </conditionalFormatting>
  <conditionalFormatting sqref="G43">
    <cfRule type="expression" dxfId="2026" priority="12941">
      <formula>ISEVEN(ROW())</formula>
    </cfRule>
  </conditionalFormatting>
  <conditionalFormatting sqref="G43">
    <cfRule type="expression" dxfId="2025" priority="12942">
      <formula>ISEVEN(ROW())</formula>
    </cfRule>
  </conditionalFormatting>
  <conditionalFormatting sqref="G43">
    <cfRule type="expression" dxfId="2024" priority="12943">
      <formula>ISEVEN(ROW())</formula>
    </cfRule>
  </conditionalFormatting>
  <conditionalFormatting sqref="G43">
    <cfRule type="expression" dxfId="2023" priority="12944">
      <formula>ISEVEN(ROW())</formula>
    </cfRule>
  </conditionalFormatting>
  <conditionalFormatting sqref="G43">
    <cfRule type="expression" dxfId="2022" priority="12945">
      <formula>ISEVEN(ROW())</formula>
    </cfRule>
  </conditionalFormatting>
  <conditionalFormatting sqref="G43">
    <cfRule type="expression" dxfId="2021" priority="12946">
      <formula>ISEVEN(ROW())</formula>
    </cfRule>
  </conditionalFormatting>
  <conditionalFormatting sqref="G43">
    <cfRule type="expression" dxfId="2020" priority="12947">
      <formula>ISEVEN(ROW())</formula>
    </cfRule>
  </conditionalFormatting>
  <conditionalFormatting sqref="G43">
    <cfRule type="expression" dxfId="2019" priority="12948">
      <formula>ISEVEN(ROW())</formula>
    </cfRule>
  </conditionalFormatting>
  <conditionalFormatting sqref="G43">
    <cfRule type="expression" dxfId="2018" priority="12949">
      <formula>ISEVEN(ROW())</formula>
    </cfRule>
  </conditionalFormatting>
  <conditionalFormatting sqref="G43">
    <cfRule type="expression" dxfId="2017" priority="12950">
      <formula>ISEVEN(ROW())</formula>
    </cfRule>
  </conditionalFormatting>
  <conditionalFormatting sqref="G43">
    <cfRule type="expression" dxfId="2016" priority="12951">
      <formula>ISEVEN(ROW())</formula>
    </cfRule>
  </conditionalFormatting>
  <conditionalFormatting sqref="G43">
    <cfRule type="expression" dxfId="2015" priority="12952">
      <formula>ISEVEN(ROW())</formula>
    </cfRule>
  </conditionalFormatting>
  <conditionalFormatting sqref="G43">
    <cfRule type="expression" dxfId="2014" priority="12953">
      <formula>ISEVEN(ROW())</formula>
    </cfRule>
  </conditionalFormatting>
  <conditionalFormatting sqref="G43">
    <cfRule type="expression" dxfId="2013" priority="12954">
      <formula>ISEVEN(ROW())</formula>
    </cfRule>
  </conditionalFormatting>
  <conditionalFormatting sqref="G43">
    <cfRule type="expression" dxfId="2012" priority="12955">
      <formula>ISEVEN(ROW())</formula>
    </cfRule>
  </conditionalFormatting>
  <conditionalFormatting sqref="G43">
    <cfRule type="expression" dxfId="2011" priority="12956">
      <formula>ISEVEN(ROW())</formula>
    </cfRule>
  </conditionalFormatting>
  <conditionalFormatting sqref="G43">
    <cfRule type="expression" dxfId="2010" priority="12957">
      <formula>ISEVEN(ROW())</formula>
    </cfRule>
  </conditionalFormatting>
  <conditionalFormatting sqref="G43">
    <cfRule type="expression" dxfId="2009" priority="12958">
      <formula>ISEVEN(ROW())</formula>
    </cfRule>
  </conditionalFormatting>
  <conditionalFormatting sqref="G43">
    <cfRule type="expression" dxfId="2008" priority="12959">
      <formula>ISEVEN(ROW())</formula>
    </cfRule>
  </conditionalFormatting>
  <conditionalFormatting sqref="G43">
    <cfRule type="expression" dxfId="2007" priority="12960">
      <formula>ISEVEN(ROW())</formula>
    </cfRule>
  </conditionalFormatting>
  <conditionalFormatting sqref="G43">
    <cfRule type="expression" dxfId="2006" priority="12961">
      <formula>ISEVEN(ROW())</formula>
    </cfRule>
  </conditionalFormatting>
  <conditionalFormatting sqref="G43">
    <cfRule type="expression" dxfId="2005" priority="12962">
      <formula>ISEVEN(ROW())</formula>
    </cfRule>
  </conditionalFormatting>
  <conditionalFormatting sqref="F45">
    <cfRule type="expression" dxfId="2004" priority="12963">
      <formula>ISEVEN(ROW())</formula>
    </cfRule>
  </conditionalFormatting>
  <conditionalFormatting sqref="B45:E45">
    <cfRule type="expression" dxfId="2003" priority="12964">
      <formula>ISEVEN(ROW())</formula>
    </cfRule>
  </conditionalFormatting>
  <conditionalFormatting sqref="B45 D45:F45">
    <cfRule type="expression" dxfId="2002" priority="12965">
      <formula>ISEVEN(ROW())</formula>
    </cfRule>
  </conditionalFormatting>
  <conditionalFormatting sqref="C45">
    <cfRule type="expression" dxfId="2001" priority="12966">
      <formula>ISEVEN(ROW())</formula>
    </cfRule>
  </conditionalFormatting>
  <conditionalFormatting sqref="F45">
    <cfRule type="expression" dxfId="2000" priority="12967">
      <formula>ISEVEN(ROW())</formula>
    </cfRule>
  </conditionalFormatting>
  <conditionalFormatting sqref="B45:E45">
    <cfRule type="expression" dxfId="1999" priority="12968">
      <formula>ISEVEN(ROW())</formula>
    </cfRule>
  </conditionalFormatting>
  <conditionalFormatting sqref="B45 D45:F45">
    <cfRule type="expression" dxfId="1998" priority="12969">
      <formula>ISEVEN(ROW())</formula>
    </cfRule>
  </conditionalFormatting>
  <conditionalFormatting sqref="C45">
    <cfRule type="expression" dxfId="1997" priority="12970">
      <formula>ISEVEN(ROW())</formula>
    </cfRule>
  </conditionalFormatting>
  <conditionalFormatting sqref="F45">
    <cfRule type="expression" dxfId="1996" priority="12971">
      <formula>ISEVEN(ROW())</formula>
    </cfRule>
  </conditionalFormatting>
  <conditionalFormatting sqref="D45:E45">
    <cfRule type="expression" dxfId="1995" priority="12972">
      <formula>ISEVEN(ROW())</formula>
    </cfRule>
  </conditionalFormatting>
  <conditionalFormatting sqref="B45:C45">
    <cfRule type="expression" dxfId="1994" priority="12973">
      <formula>ISEVEN(ROW())</formula>
    </cfRule>
  </conditionalFormatting>
  <conditionalFormatting sqref="B45:F45">
    <cfRule type="expression" dxfId="1993" priority="12974">
      <formula>ISEVEN(ROW())</formula>
    </cfRule>
  </conditionalFormatting>
  <conditionalFormatting sqref="F45">
    <cfRule type="expression" dxfId="1992" priority="12975">
      <formula>ISEVEN(ROW())</formula>
    </cfRule>
  </conditionalFormatting>
  <conditionalFormatting sqref="B45:E45">
    <cfRule type="expression" dxfId="1991" priority="12976">
      <formula>ISEVEN(ROW())</formula>
    </cfRule>
  </conditionalFormatting>
  <conditionalFormatting sqref="B45:F45">
    <cfRule type="expression" dxfId="1990" priority="12977">
      <formula>ISEVEN(ROW())</formula>
    </cfRule>
  </conditionalFormatting>
  <conditionalFormatting sqref="F45">
    <cfRule type="expression" dxfId="1989" priority="12978">
      <formula>ISEVEN(ROW())</formula>
    </cfRule>
  </conditionalFormatting>
  <conditionalFormatting sqref="B45:E45">
    <cfRule type="expression" dxfId="1988" priority="12979">
      <formula>ISEVEN(ROW())</formula>
    </cfRule>
  </conditionalFormatting>
  <conditionalFormatting sqref="F45">
    <cfRule type="expression" dxfId="1987" priority="12980">
      <formula>ISEVEN(ROW())</formula>
    </cfRule>
  </conditionalFormatting>
  <conditionalFormatting sqref="B45:E45">
    <cfRule type="expression" dxfId="1986" priority="12981">
      <formula>ISEVEN(ROW())</formula>
    </cfRule>
  </conditionalFormatting>
  <conditionalFormatting sqref="B45 D45:F45">
    <cfRule type="expression" dxfId="1985" priority="12982">
      <formula>ISEVEN(ROW())</formula>
    </cfRule>
  </conditionalFormatting>
  <conditionalFormatting sqref="C45">
    <cfRule type="expression" dxfId="1984" priority="12983">
      <formula>ISEVEN(ROW())</formula>
    </cfRule>
  </conditionalFormatting>
  <conditionalFormatting sqref="F45">
    <cfRule type="expression" dxfId="1983" priority="12984">
      <formula>ISEVEN(ROW())</formula>
    </cfRule>
  </conditionalFormatting>
  <conditionalFormatting sqref="B45:E45">
    <cfRule type="expression" dxfId="1982" priority="12985">
      <formula>ISEVEN(ROW())</formula>
    </cfRule>
  </conditionalFormatting>
  <conditionalFormatting sqref="B45 D45:F45">
    <cfRule type="expression" dxfId="1981" priority="12986">
      <formula>ISEVEN(ROW())</formula>
    </cfRule>
  </conditionalFormatting>
  <conditionalFormatting sqref="C45">
    <cfRule type="expression" dxfId="1980" priority="12987">
      <formula>ISEVEN(ROW())</formula>
    </cfRule>
  </conditionalFormatting>
  <conditionalFormatting sqref="F45">
    <cfRule type="expression" dxfId="1979" priority="12988">
      <formula>ISEVEN(ROW())</formula>
    </cfRule>
  </conditionalFormatting>
  <conditionalFormatting sqref="D45:E45">
    <cfRule type="expression" dxfId="1978" priority="12989">
      <formula>ISEVEN(ROW())</formula>
    </cfRule>
  </conditionalFormatting>
  <conditionalFormatting sqref="D45:E45">
    <cfRule type="expression" dxfId="1977" priority="12990">
      <formula>ISEVEN(ROW())</formula>
    </cfRule>
  </conditionalFormatting>
  <conditionalFormatting sqref="B45">
    <cfRule type="expression" dxfId="1976" priority="12991">
      <formula>ISEVEN(ROW())</formula>
    </cfRule>
  </conditionalFormatting>
  <conditionalFormatting sqref="C45">
    <cfRule type="expression" dxfId="1975" priority="12992">
      <formula>ISEVEN(ROW())</formula>
    </cfRule>
  </conditionalFormatting>
  <conditionalFormatting sqref="D45:E45">
    <cfRule type="expression" dxfId="1974" priority="12993">
      <formula>ISEVEN(ROW())</formula>
    </cfRule>
  </conditionalFormatting>
  <conditionalFormatting sqref="B45">
    <cfRule type="expression" dxfId="1973" priority="12994">
      <formula>ISEVEN(ROW())</formula>
    </cfRule>
  </conditionalFormatting>
  <conditionalFormatting sqref="C45">
    <cfRule type="expression" dxfId="1972" priority="12995">
      <formula>ISEVEN(ROW())</formula>
    </cfRule>
  </conditionalFormatting>
  <conditionalFormatting sqref="D45:E45">
    <cfRule type="expression" dxfId="1971" priority="12996">
      <formula>ISEVEN(ROW())</formula>
    </cfRule>
  </conditionalFormatting>
  <conditionalFormatting sqref="B45:D45 F45">
    <cfRule type="expression" dxfId="1970" priority="12997">
      <formula>ISEVEN(ROW())</formula>
    </cfRule>
  </conditionalFormatting>
  <conditionalFormatting sqref="E45">
    <cfRule type="expression" dxfId="1969" priority="12998">
      <formula>ISEVEN(ROW())</formula>
    </cfRule>
  </conditionalFormatting>
  <conditionalFormatting sqref="F45">
    <cfRule type="expression" dxfId="1968" priority="12999">
      <formula>ISEVEN(ROW())</formula>
    </cfRule>
  </conditionalFormatting>
  <conditionalFormatting sqref="B45:E45">
    <cfRule type="expression" dxfId="1967" priority="13000">
      <formula>ISEVEN(ROW())</formula>
    </cfRule>
  </conditionalFormatting>
  <conditionalFormatting sqref="B45:F45">
    <cfRule type="expression" dxfId="1966" priority="13001">
      <formula>ISEVEN(ROW())</formula>
    </cfRule>
  </conditionalFormatting>
  <conditionalFormatting sqref="F45">
    <cfRule type="expression" dxfId="1965" priority="13002">
      <formula>ISEVEN(ROW())</formula>
    </cfRule>
  </conditionalFormatting>
  <conditionalFormatting sqref="B45:E45">
    <cfRule type="expression" dxfId="1964" priority="13003">
      <formula>ISEVEN(ROW())</formula>
    </cfRule>
  </conditionalFormatting>
  <conditionalFormatting sqref="B45:E45">
    <cfRule type="expression" dxfId="1963" priority="13004">
      <formula>ISEVEN(ROW())</formula>
    </cfRule>
  </conditionalFormatting>
  <conditionalFormatting sqref="B45 D45:F45">
    <cfRule type="expression" dxfId="1962" priority="13005">
      <formula>ISEVEN(ROW())</formula>
    </cfRule>
  </conditionalFormatting>
  <conditionalFormatting sqref="C45">
    <cfRule type="expression" dxfId="1961" priority="13006">
      <formula>ISEVEN(ROW())</formula>
    </cfRule>
  </conditionalFormatting>
  <conditionalFormatting sqref="B45:F45">
    <cfRule type="expression" dxfId="1960" priority="13007">
      <formula>ISEVEN(ROW())</formula>
    </cfRule>
  </conditionalFormatting>
  <conditionalFormatting sqref="F45">
    <cfRule type="expression" dxfId="1959" priority="13008">
      <formula>ISEVEN(ROW())</formula>
    </cfRule>
  </conditionalFormatting>
  <conditionalFormatting sqref="B45:E45">
    <cfRule type="expression" dxfId="1958" priority="13009">
      <formula>ISEVEN(ROW())</formula>
    </cfRule>
  </conditionalFormatting>
  <conditionalFormatting sqref="B45 D45:F45">
    <cfRule type="expression" dxfId="1957" priority="13010">
      <formula>ISEVEN(ROW())</formula>
    </cfRule>
  </conditionalFormatting>
  <conditionalFormatting sqref="C45">
    <cfRule type="expression" dxfId="1956" priority="13011">
      <formula>ISEVEN(ROW())</formula>
    </cfRule>
  </conditionalFormatting>
  <conditionalFormatting sqref="B45:F45">
    <cfRule type="expression" dxfId="1955" priority="13012">
      <formula>ISEVEN(ROW())</formula>
    </cfRule>
  </conditionalFormatting>
  <conditionalFormatting sqref="F45">
    <cfRule type="expression" dxfId="1954" priority="13013">
      <formula>ISEVEN(ROW())</formula>
    </cfRule>
  </conditionalFormatting>
  <conditionalFormatting sqref="B45:E45">
    <cfRule type="expression" dxfId="1953" priority="13014">
      <formula>ISEVEN(ROW())</formula>
    </cfRule>
  </conditionalFormatting>
  <conditionalFormatting sqref="B45 D45:F45">
    <cfRule type="expression" dxfId="1952" priority="13015">
      <formula>ISEVEN(ROW())</formula>
    </cfRule>
  </conditionalFormatting>
  <conditionalFormatting sqref="C45">
    <cfRule type="expression" dxfId="1951" priority="13016">
      <formula>ISEVEN(ROW())</formula>
    </cfRule>
  </conditionalFormatting>
  <conditionalFormatting sqref="B45:F45">
    <cfRule type="expression" dxfId="1950" priority="13017">
      <formula>ISEVEN(ROW())</formula>
    </cfRule>
  </conditionalFormatting>
  <conditionalFormatting sqref="B45 D45:F45">
    <cfRule type="expression" dxfId="1949" priority="13018">
      <formula>ISEVEN(ROW())</formula>
    </cfRule>
  </conditionalFormatting>
  <conditionalFormatting sqref="C45">
    <cfRule type="expression" dxfId="1948" priority="13019">
      <formula>ISEVEN(ROW())</formula>
    </cfRule>
  </conditionalFormatting>
  <conditionalFormatting sqref="B45:F45">
    <cfRule type="expression" dxfId="1947" priority="13020">
      <formula>ISEVEN(ROW())</formula>
    </cfRule>
  </conditionalFormatting>
  <conditionalFormatting sqref="F45">
    <cfRule type="expression" dxfId="1946" priority="13021">
      <formula>ISEVEN(ROW())</formula>
    </cfRule>
  </conditionalFormatting>
  <conditionalFormatting sqref="B45:E45">
    <cfRule type="expression" dxfId="1945" priority="13022">
      <formula>ISEVEN(ROW())</formula>
    </cfRule>
  </conditionalFormatting>
  <conditionalFormatting sqref="B45 D45:F45">
    <cfRule type="expression" dxfId="1944" priority="13023">
      <formula>ISEVEN(ROW())</formula>
    </cfRule>
  </conditionalFormatting>
  <conditionalFormatting sqref="C45">
    <cfRule type="expression" dxfId="1943" priority="13024">
      <formula>ISEVEN(ROW())</formula>
    </cfRule>
  </conditionalFormatting>
  <conditionalFormatting sqref="B45:F45">
    <cfRule type="expression" dxfId="1942" priority="13025">
      <formula>ISEVEN(ROW())</formula>
    </cfRule>
  </conditionalFormatting>
  <conditionalFormatting sqref="F45">
    <cfRule type="expression" dxfId="1941" priority="13026">
      <formula>ISEVEN(ROW())</formula>
    </cfRule>
  </conditionalFormatting>
  <conditionalFormatting sqref="B45:E45">
    <cfRule type="expression" dxfId="1940" priority="13027">
      <formula>ISEVEN(ROW())</formula>
    </cfRule>
  </conditionalFormatting>
  <conditionalFormatting sqref="B45 D45:F45">
    <cfRule type="expression" dxfId="1939" priority="13028">
      <formula>ISEVEN(ROW())</formula>
    </cfRule>
  </conditionalFormatting>
  <conditionalFormatting sqref="C45">
    <cfRule type="expression" dxfId="1938" priority="13029">
      <formula>ISEVEN(ROW())</formula>
    </cfRule>
  </conditionalFormatting>
  <conditionalFormatting sqref="B45:F45">
    <cfRule type="expression" dxfId="1937" priority="13030">
      <formula>ISEVEN(ROW())</formula>
    </cfRule>
  </conditionalFormatting>
  <conditionalFormatting sqref="B45 D45:F45">
    <cfRule type="expression" dxfId="1936" priority="13031">
      <formula>ISEVEN(ROW())</formula>
    </cfRule>
  </conditionalFormatting>
  <conditionalFormatting sqref="C45">
    <cfRule type="expression" dxfId="1935" priority="13032">
      <formula>ISEVEN(ROW())</formula>
    </cfRule>
  </conditionalFormatting>
  <conditionalFormatting sqref="F45">
    <cfRule type="expression" dxfId="1934" priority="13033">
      <formula>ISEVEN(ROW())</formula>
    </cfRule>
  </conditionalFormatting>
  <conditionalFormatting sqref="B45:E45">
    <cfRule type="expression" dxfId="1933" priority="13034">
      <formula>ISEVEN(ROW())</formula>
    </cfRule>
  </conditionalFormatting>
  <conditionalFormatting sqref="F45">
    <cfRule type="expression" dxfId="1932" priority="13035">
      <formula>ISEVEN(ROW())</formula>
    </cfRule>
  </conditionalFormatting>
  <conditionalFormatting sqref="B45:E45">
    <cfRule type="expression" dxfId="1931" priority="13036">
      <formula>ISEVEN(ROW())</formula>
    </cfRule>
  </conditionalFormatting>
  <conditionalFormatting sqref="B45:E45">
    <cfRule type="expression" dxfId="1930" priority="13037">
      <formula>ISEVEN(ROW())</formula>
    </cfRule>
  </conditionalFormatting>
  <conditionalFormatting sqref="B45:F45">
    <cfRule type="expression" dxfId="1929" priority="13038">
      <formula>ISEVEN(ROW())</formula>
    </cfRule>
  </conditionalFormatting>
  <conditionalFormatting sqref="B45 D45:F45">
    <cfRule type="expression" dxfId="1928" priority="13039">
      <formula>ISEVEN(ROW())</formula>
    </cfRule>
  </conditionalFormatting>
  <conditionalFormatting sqref="C45">
    <cfRule type="expression" dxfId="1927" priority="13040">
      <formula>ISEVEN(ROW())</formula>
    </cfRule>
  </conditionalFormatting>
  <conditionalFormatting sqref="B45:F45">
    <cfRule type="expression" dxfId="1926" priority="13041">
      <formula>ISEVEN(ROW())</formula>
    </cfRule>
  </conditionalFormatting>
  <conditionalFormatting sqref="F45">
    <cfRule type="expression" dxfId="1925" priority="13042">
      <formula>ISEVEN(ROW())</formula>
    </cfRule>
  </conditionalFormatting>
  <conditionalFormatting sqref="B45:E45">
    <cfRule type="expression" dxfId="1924" priority="13043">
      <formula>ISEVEN(ROW())</formula>
    </cfRule>
  </conditionalFormatting>
  <conditionalFormatting sqref="B45 D45:F45">
    <cfRule type="expression" dxfId="1923" priority="13044">
      <formula>ISEVEN(ROW())</formula>
    </cfRule>
  </conditionalFormatting>
  <conditionalFormatting sqref="C45">
    <cfRule type="expression" dxfId="1922" priority="13045">
      <formula>ISEVEN(ROW())</formula>
    </cfRule>
  </conditionalFormatting>
  <conditionalFormatting sqref="B45:F45">
    <cfRule type="expression" dxfId="1921" priority="13046">
      <formula>ISEVEN(ROW())</formula>
    </cfRule>
  </conditionalFormatting>
  <conditionalFormatting sqref="F45">
    <cfRule type="expression" dxfId="1920" priority="13047">
      <formula>ISEVEN(ROW())</formula>
    </cfRule>
  </conditionalFormatting>
  <conditionalFormatting sqref="B45:E45">
    <cfRule type="expression" dxfId="1919" priority="13048">
      <formula>ISEVEN(ROW())</formula>
    </cfRule>
  </conditionalFormatting>
  <conditionalFormatting sqref="B45 D45:F45">
    <cfRule type="expression" dxfId="1918" priority="13049">
      <formula>ISEVEN(ROW())</formula>
    </cfRule>
  </conditionalFormatting>
  <conditionalFormatting sqref="C45">
    <cfRule type="expression" dxfId="1917" priority="13050">
      <formula>ISEVEN(ROW())</formula>
    </cfRule>
  </conditionalFormatting>
  <conditionalFormatting sqref="B45:F45">
    <cfRule type="expression" dxfId="1916" priority="13051">
      <formula>ISEVEN(ROW())</formula>
    </cfRule>
  </conditionalFormatting>
  <conditionalFormatting sqref="F45">
    <cfRule type="expression" dxfId="1915" priority="13052">
      <formula>ISEVEN(ROW())</formula>
    </cfRule>
  </conditionalFormatting>
  <conditionalFormatting sqref="B45:E45">
    <cfRule type="expression" dxfId="1914" priority="13053">
      <formula>ISEVEN(ROW())</formula>
    </cfRule>
  </conditionalFormatting>
  <conditionalFormatting sqref="B45:F45">
    <cfRule type="expression" dxfId="1913" priority="13054">
      <formula>ISEVEN(ROW())</formula>
    </cfRule>
  </conditionalFormatting>
  <conditionalFormatting sqref="F45">
    <cfRule type="expression" dxfId="1912" priority="13055">
      <formula>ISEVEN(ROW())</formula>
    </cfRule>
  </conditionalFormatting>
  <conditionalFormatting sqref="B45:E45">
    <cfRule type="expression" dxfId="1911" priority="13056">
      <formula>ISEVEN(ROW())</formula>
    </cfRule>
  </conditionalFormatting>
  <conditionalFormatting sqref="B45 D45:F45">
    <cfRule type="expression" dxfId="1910" priority="13057">
      <formula>ISEVEN(ROW())</formula>
    </cfRule>
  </conditionalFormatting>
  <conditionalFormatting sqref="C45">
    <cfRule type="expression" dxfId="1909" priority="13058">
      <formula>ISEVEN(ROW())</formula>
    </cfRule>
  </conditionalFormatting>
  <conditionalFormatting sqref="B45:F45">
    <cfRule type="expression" dxfId="1908" priority="13059">
      <formula>ISEVEN(ROW())</formula>
    </cfRule>
  </conditionalFormatting>
  <conditionalFormatting sqref="F45">
    <cfRule type="expression" dxfId="1907" priority="13060">
      <formula>ISEVEN(ROW())</formula>
    </cfRule>
  </conditionalFormatting>
  <conditionalFormatting sqref="B45:E45">
    <cfRule type="expression" dxfId="1906" priority="13061">
      <formula>ISEVEN(ROW())</formula>
    </cfRule>
  </conditionalFormatting>
  <conditionalFormatting sqref="B45 D45:F45">
    <cfRule type="expression" dxfId="1905" priority="13062">
      <formula>ISEVEN(ROW())</formula>
    </cfRule>
  </conditionalFormatting>
  <conditionalFormatting sqref="C45">
    <cfRule type="expression" dxfId="1904" priority="13063">
      <formula>ISEVEN(ROW())</formula>
    </cfRule>
  </conditionalFormatting>
  <conditionalFormatting sqref="B45:F45">
    <cfRule type="expression" dxfId="1903" priority="13064">
      <formula>ISEVEN(ROW())</formula>
    </cfRule>
  </conditionalFormatting>
  <conditionalFormatting sqref="F45">
    <cfRule type="expression" dxfId="1902" priority="13065">
      <formula>ISEVEN(ROW())</formula>
    </cfRule>
  </conditionalFormatting>
  <conditionalFormatting sqref="B45:E45">
    <cfRule type="expression" dxfId="1901" priority="13066">
      <formula>ISEVEN(ROW())</formula>
    </cfRule>
  </conditionalFormatting>
  <conditionalFormatting sqref="F45">
    <cfRule type="expression" dxfId="1900" priority="13067">
      <formula>ISEVEN(ROW())</formula>
    </cfRule>
  </conditionalFormatting>
  <conditionalFormatting sqref="B45:E45">
    <cfRule type="expression" dxfId="1899" priority="13068">
      <formula>ISEVEN(ROW())</formula>
    </cfRule>
  </conditionalFormatting>
  <conditionalFormatting sqref="B45:E45">
    <cfRule type="expression" dxfId="1898" priority="13069">
      <formula>ISEVEN(ROW())</formula>
    </cfRule>
  </conditionalFormatting>
  <conditionalFormatting sqref="B45:F45">
    <cfRule type="expression" dxfId="1897" priority="13070">
      <formula>ISEVEN(ROW())</formula>
    </cfRule>
  </conditionalFormatting>
  <conditionalFormatting sqref="B45 D45:F45">
    <cfRule type="expression" dxfId="1896" priority="13071">
      <formula>ISEVEN(ROW())</formula>
    </cfRule>
  </conditionalFormatting>
  <conditionalFormatting sqref="C45">
    <cfRule type="expression" dxfId="1895" priority="13072">
      <formula>ISEVEN(ROW())</formula>
    </cfRule>
  </conditionalFormatting>
  <conditionalFormatting sqref="B45:F45">
    <cfRule type="expression" dxfId="1894" priority="13073">
      <formula>ISEVEN(ROW())</formula>
    </cfRule>
  </conditionalFormatting>
  <conditionalFormatting sqref="F45">
    <cfRule type="expression" dxfId="1893" priority="13074">
      <formula>ISEVEN(ROW())</formula>
    </cfRule>
  </conditionalFormatting>
  <conditionalFormatting sqref="B45:E45">
    <cfRule type="expression" dxfId="1892" priority="13075">
      <formula>ISEVEN(ROW())</formula>
    </cfRule>
  </conditionalFormatting>
  <conditionalFormatting sqref="F45">
    <cfRule type="expression" dxfId="1891" priority="13076">
      <formula>ISEVEN(ROW())</formula>
    </cfRule>
  </conditionalFormatting>
  <conditionalFormatting sqref="B45:E45">
    <cfRule type="expression" dxfId="1890" priority="13077">
      <formula>ISEVEN(ROW())</formula>
    </cfRule>
  </conditionalFormatting>
  <conditionalFormatting sqref="B45:E45">
    <cfRule type="expression" dxfId="1889" priority="13078">
      <formula>ISEVEN(ROW())</formula>
    </cfRule>
  </conditionalFormatting>
  <conditionalFormatting sqref="B45:F45">
    <cfRule type="expression" dxfId="1888" priority="13079">
      <formula>ISEVEN(ROW())</formula>
    </cfRule>
  </conditionalFormatting>
  <conditionalFormatting sqref="B46:F46">
    <cfRule type="expression" dxfId="1887" priority="13080">
      <formula>ISEVEN(ROW())</formula>
    </cfRule>
  </conditionalFormatting>
  <conditionalFormatting sqref="B47:G47">
    <cfRule type="expression" dxfId="1886" priority="13081">
      <formula>ISEVEN(ROW())</formula>
    </cfRule>
  </conditionalFormatting>
  <conditionalFormatting sqref="B47:G47">
    <cfRule type="expression" dxfId="1885" priority="13082">
      <formula>ISEVEN(ROW())</formula>
    </cfRule>
  </conditionalFormatting>
  <conditionalFormatting sqref="F47">
    <cfRule type="expression" dxfId="1884" priority="13083">
      <formula>ISEVEN(ROW())</formula>
    </cfRule>
  </conditionalFormatting>
  <conditionalFormatting sqref="B47:E47">
    <cfRule type="expression" dxfId="1883" priority="13084">
      <formula>ISEVEN(ROW())</formula>
    </cfRule>
  </conditionalFormatting>
  <conditionalFormatting sqref="G47">
    <cfRule type="expression" dxfId="1882" priority="13085">
      <formula>ISEVEN(ROW())</formula>
    </cfRule>
  </conditionalFormatting>
  <conditionalFormatting sqref="G47">
    <cfRule type="expression" dxfId="1881" priority="13086">
      <formula>ISEVEN(ROW())</formula>
    </cfRule>
  </conditionalFormatting>
  <conditionalFormatting sqref="B47 D47:F47">
    <cfRule type="expression" dxfId="1880" priority="13087">
      <formula>ISEVEN(ROW())</formula>
    </cfRule>
  </conditionalFormatting>
  <conditionalFormatting sqref="G47">
    <cfRule type="expression" dxfId="1879" priority="13088">
      <formula>ISEVEN(ROW())</formula>
    </cfRule>
  </conditionalFormatting>
  <conditionalFormatting sqref="C47">
    <cfRule type="expression" dxfId="1878" priority="13089">
      <formula>ISEVEN(ROW())</formula>
    </cfRule>
  </conditionalFormatting>
  <conditionalFormatting sqref="B47:G47">
    <cfRule type="expression" dxfId="1877" priority="13090">
      <formula>ISEVEN(ROW())</formula>
    </cfRule>
  </conditionalFormatting>
  <conditionalFormatting sqref="F47">
    <cfRule type="expression" dxfId="1876" priority="13091">
      <formula>ISEVEN(ROW())</formula>
    </cfRule>
  </conditionalFormatting>
  <conditionalFormatting sqref="B47:E47">
    <cfRule type="expression" dxfId="1875" priority="13092">
      <formula>ISEVEN(ROW())</formula>
    </cfRule>
  </conditionalFormatting>
  <conditionalFormatting sqref="G47">
    <cfRule type="expression" dxfId="1874" priority="13093">
      <formula>ISEVEN(ROW())</formula>
    </cfRule>
  </conditionalFormatting>
  <conditionalFormatting sqref="G47">
    <cfRule type="expression" dxfId="1873" priority="13094">
      <formula>ISEVEN(ROW())</formula>
    </cfRule>
  </conditionalFormatting>
  <conditionalFormatting sqref="B47 D47:F47">
    <cfRule type="expression" dxfId="1872" priority="13095">
      <formula>ISEVEN(ROW())</formula>
    </cfRule>
  </conditionalFormatting>
  <conditionalFormatting sqref="G47">
    <cfRule type="expression" dxfId="1871" priority="13096">
      <formula>ISEVEN(ROW())</formula>
    </cfRule>
  </conditionalFormatting>
  <conditionalFormatting sqref="C47">
    <cfRule type="expression" dxfId="1870" priority="13097">
      <formula>ISEVEN(ROW())</formula>
    </cfRule>
  </conditionalFormatting>
  <conditionalFormatting sqref="B47:G47">
    <cfRule type="expression" dxfId="1869" priority="13098">
      <formula>ISEVEN(ROW())</formula>
    </cfRule>
  </conditionalFormatting>
  <conditionalFormatting sqref="F47">
    <cfRule type="expression" dxfId="1868" priority="13099">
      <formula>ISEVEN(ROW())</formula>
    </cfRule>
  </conditionalFormatting>
  <conditionalFormatting sqref="B47:E47">
    <cfRule type="expression" dxfId="1867" priority="13100">
      <formula>ISEVEN(ROW())</formula>
    </cfRule>
  </conditionalFormatting>
  <conditionalFormatting sqref="G47">
    <cfRule type="expression" dxfId="1866" priority="13101">
      <formula>ISEVEN(ROW())</formula>
    </cfRule>
  </conditionalFormatting>
  <conditionalFormatting sqref="G47">
    <cfRule type="expression" dxfId="1865" priority="13102">
      <formula>ISEVEN(ROW())</formula>
    </cfRule>
  </conditionalFormatting>
  <conditionalFormatting sqref="B47 D47:F47">
    <cfRule type="expression" dxfId="1864" priority="13103">
      <formula>ISEVEN(ROW())</formula>
    </cfRule>
  </conditionalFormatting>
  <conditionalFormatting sqref="G47">
    <cfRule type="expression" dxfId="1863" priority="13104">
      <formula>ISEVEN(ROW())</formula>
    </cfRule>
  </conditionalFormatting>
  <conditionalFormatting sqref="C47">
    <cfRule type="expression" dxfId="1862" priority="13105">
      <formula>ISEVEN(ROW())</formula>
    </cfRule>
  </conditionalFormatting>
  <conditionalFormatting sqref="F47">
    <cfRule type="expression" dxfId="1861" priority="13106">
      <formula>ISEVEN(ROW())</formula>
    </cfRule>
  </conditionalFormatting>
  <conditionalFormatting sqref="B47:E47">
    <cfRule type="expression" dxfId="1860" priority="13107">
      <formula>ISEVEN(ROW())</formula>
    </cfRule>
  </conditionalFormatting>
  <conditionalFormatting sqref="G47">
    <cfRule type="expression" dxfId="1859" priority="13108">
      <formula>ISEVEN(ROW())</formula>
    </cfRule>
  </conditionalFormatting>
  <conditionalFormatting sqref="G47">
    <cfRule type="expression" dxfId="1858" priority="13109">
      <formula>ISEVEN(ROW())</formula>
    </cfRule>
  </conditionalFormatting>
  <conditionalFormatting sqref="B47 D47:F47">
    <cfRule type="expression" dxfId="1857" priority="13110">
      <formula>ISEVEN(ROW())</formula>
    </cfRule>
  </conditionalFormatting>
  <conditionalFormatting sqref="G47">
    <cfRule type="expression" dxfId="1856" priority="13111">
      <formula>ISEVEN(ROW())</formula>
    </cfRule>
  </conditionalFormatting>
  <conditionalFormatting sqref="C47">
    <cfRule type="expression" dxfId="1855" priority="13112">
      <formula>ISEVEN(ROW())</formula>
    </cfRule>
  </conditionalFormatting>
  <conditionalFormatting sqref="B47:G47">
    <cfRule type="expression" dxfId="1854" priority="13113">
      <formula>ISEVEN(ROW())</formula>
    </cfRule>
  </conditionalFormatting>
  <conditionalFormatting sqref="F47">
    <cfRule type="expression" dxfId="1853" priority="13114">
      <formula>ISEVEN(ROW())</formula>
    </cfRule>
  </conditionalFormatting>
  <conditionalFormatting sqref="B47:E47">
    <cfRule type="expression" dxfId="1852" priority="13115">
      <formula>ISEVEN(ROW())</formula>
    </cfRule>
  </conditionalFormatting>
  <conditionalFormatting sqref="G47">
    <cfRule type="expression" dxfId="1851" priority="13116">
      <formula>ISEVEN(ROW())</formula>
    </cfRule>
  </conditionalFormatting>
  <conditionalFormatting sqref="G47">
    <cfRule type="expression" dxfId="1850" priority="13117">
      <formula>ISEVEN(ROW())</formula>
    </cfRule>
  </conditionalFormatting>
  <conditionalFormatting sqref="B47 D47:F47">
    <cfRule type="expression" dxfId="1849" priority="13118">
      <formula>ISEVEN(ROW())</formula>
    </cfRule>
  </conditionalFormatting>
  <conditionalFormatting sqref="G47">
    <cfRule type="expression" dxfId="1848" priority="13119">
      <formula>ISEVEN(ROW())</formula>
    </cfRule>
  </conditionalFormatting>
  <conditionalFormatting sqref="C47">
    <cfRule type="expression" dxfId="1847" priority="13120">
      <formula>ISEVEN(ROW())</formula>
    </cfRule>
  </conditionalFormatting>
  <conditionalFormatting sqref="B47:G47">
    <cfRule type="expression" dxfId="1846" priority="13121">
      <formula>ISEVEN(ROW())</formula>
    </cfRule>
  </conditionalFormatting>
  <conditionalFormatting sqref="F47">
    <cfRule type="expression" dxfId="1845" priority="13122">
      <formula>ISEVEN(ROW())</formula>
    </cfRule>
  </conditionalFormatting>
  <conditionalFormatting sqref="B47:E47">
    <cfRule type="expression" dxfId="1844" priority="13123">
      <formula>ISEVEN(ROW())</formula>
    </cfRule>
  </conditionalFormatting>
  <conditionalFormatting sqref="G47">
    <cfRule type="expression" dxfId="1843" priority="13124">
      <formula>ISEVEN(ROW())</formula>
    </cfRule>
  </conditionalFormatting>
  <conditionalFormatting sqref="G47">
    <cfRule type="expression" dxfId="1842" priority="13125">
      <formula>ISEVEN(ROW())</formula>
    </cfRule>
  </conditionalFormatting>
  <conditionalFormatting sqref="B47 D47:F47">
    <cfRule type="expression" dxfId="1841" priority="13126">
      <formula>ISEVEN(ROW())</formula>
    </cfRule>
  </conditionalFormatting>
  <conditionalFormatting sqref="G47">
    <cfRule type="expression" dxfId="1840" priority="13127">
      <formula>ISEVEN(ROW())</formula>
    </cfRule>
  </conditionalFormatting>
  <conditionalFormatting sqref="C47">
    <cfRule type="expression" dxfId="1839" priority="13128">
      <formula>ISEVEN(ROW())</formula>
    </cfRule>
  </conditionalFormatting>
  <conditionalFormatting sqref="B47 D47:F47">
    <cfRule type="expression" dxfId="1838" priority="13129">
      <formula>ISEVEN(ROW())</formula>
    </cfRule>
  </conditionalFormatting>
  <conditionalFormatting sqref="G47">
    <cfRule type="expression" dxfId="1837" priority="13130">
      <formula>ISEVEN(ROW())</formula>
    </cfRule>
  </conditionalFormatting>
  <conditionalFormatting sqref="C47">
    <cfRule type="expression" dxfId="1836" priority="13131">
      <formula>ISEVEN(ROW())</formula>
    </cfRule>
  </conditionalFormatting>
  <conditionalFormatting sqref="F47">
    <cfRule type="expression" dxfId="1835" priority="13132">
      <formula>ISEVEN(ROW())</formula>
    </cfRule>
  </conditionalFormatting>
  <conditionalFormatting sqref="B47:E47">
    <cfRule type="expression" dxfId="1834" priority="13133">
      <formula>ISEVEN(ROW())</formula>
    </cfRule>
  </conditionalFormatting>
  <conditionalFormatting sqref="G47">
    <cfRule type="expression" dxfId="1833" priority="13134">
      <formula>ISEVEN(ROW())</formula>
    </cfRule>
  </conditionalFormatting>
  <conditionalFormatting sqref="G47">
    <cfRule type="expression" dxfId="1832" priority="13135">
      <formula>ISEVEN(ROW())</formula>
    </cfRule>
  </conditionalFormatting>
  <conditionalFormatting sqref="F47">
    <cfRule type="expression" dxfId="1831" priority="13136">
      <formula>ISEVEN(ROW())</formula>
    </cfRule>
  </conditionalFormatting>
  <conditionalFormatting sqref="B47:E47">
    <cfRule type="expression" dxfId="1830" priority="13137">
      <formula>ISEVEN(ROW())</formula>
    </cfRule>
  </conditionalFormatting>
  <conditionalFormatting sqref="G47">
    <cfRule type="expression" dxfId="1829" priority="13138">
      <formula>ISEVEN(ROW())</formula>
    </cfRule>
  </conditionalFormatting>
  <conditionalFormatting sqref="G47 B47:E47">
    <cfRule type="expression" dxfId="1828" priority="13139">
      <formula>ISEVEN(ROW())</formula>
    </cfRule>
  </conditionalFormatting>
  <conditionalFormatting sqref="B47:G47">
    <cfRule type="expression" dxfId="1827" priority="13140">
      <formula>ISEVEN(ROW())</formula>
    </cfRule>
  </conditionalFormatting>
  <conditionalFormatting sqref="B47 D47:F47">
    <cfRule type="expression" dxfId="1826" priority="13141">
      <formula>ISEVEN(ROW())</formula>
    </cfRule>
  </conditionalFormatting>
  <conditionalFormatting sqref="G47">
    <cfRule type="expression" dxfId="1825" priority="13142">
      <formula>ISEVEN(ROW())</formula>
    </cfRule>
  </conditionalFormatting>
  <conditionalFormatting sqref="C47">
    <cfRule type="expression" dxfId="1824" priority="13143">
      <formula>ISEVEN(ROW())</formula>
    </cfRule>
  </conditionalFormatting>
  <conditionalFormatting sqref="F47">
    <cfRule type="expression" dxfId="1823" priority="13144">
      <formula>ISEVEN(ROW())</formula>
    </cfRule>
  </conditionalFormatting>
  <conditionalFormatting sqref="B47:E47">
    <cfRule type="expression" dxfId="1822" priority="13145">
      <formula>ISEVEN(ROW())</formula>
    </cfRule>
  </conditionalFormatting>
  <conditionalFormatting sqref="G47">
    <cfRule type="expression" dxfId="1821" priority="13146">
      <formula>ISEVEN(ROW())</formula>
    </cfRule>
  </conditionalFormatting>
  <conditionalFormatting sqref="G47">
    <cfRule type="expression" dxfId="1820" priority="13147">
      <formula>ISEVEN(ROW())</formula>
    </cfRule>
  </conditionalFormatting>
  <conditionalFormatting sqref="B47 D47:F47">
    <cfRule type="expression" dxfId="1819" priority="13148">
      <formula>ISEVEN(ROW())</formula>
    </cfRule>
  </conditionalFormatting>
  <conditionalFormatting sqref="G47">
    <cfRule type="expression" dxfId="1818" priority="13149">
      <formula>ISEVEN(ROW())</formula>
    </cfRule>
  </conditionalFormatting>
  <conditionalFormatting sqref="C47">
    <cfRule type="expression" dxfId="1817" priority="13150">
      <formula>ISEVEN(ROW())</formula>
    </cfRule>
  </conditionalFormatting>
  <conditionalFormatting sqref="B47:G47">
    <cfRule type="expression" dxfId="1816" priority="13151">
      <formula>ISEVEN(ROW())</formula>
    </cfRule>
  </conditionalFormatting>
  <conditionalFormatting sqref="F47">
    <cfRule type="expression" dxfId="1815" priority="13152">
      <formula>ISEVEN(ROW())</formula>
    </cfRule>
  </conditionalFormatting>
  <conditionalFormatting sqref="B47:E47">
    <cfRule type="expression" dxfId="1814" priority="13153">
      <formula>ISEVEN(ROW())</formula>
    </cfRule>
  </conditionalFormatting>
  <conditionalFormatting sqref="G47">
    <cfRule type="expression" dxfId="1813" priority="13154">
      <formula>ISEVEN(ROW())</formula>
    </cfRule>
  </conditionalFormatting>
  <conditionalFormatting sqref="G47">
    <cfRule type="expression" dxfId="1812" priority="13155">
      <formula>ISEVEN(ROW())</formula>
    </cfRule>
  </conditionalFormatting>
  <conditionalFormatting sqref="B47 D47:F47">
    <cfRule type="expression" dxfId="1811" priority="13156">
      <formula>ISEVEN(ROW())</formula>
    </cfRule>
  </conditionalFormatting>
  <conditionalFormatting sqref="G47">
    <cfRule type="expression" dxfId="1810" priority="13157">
      <formula>ISEVEN(ROW())</formula>
    </cfRule>
  </conditionalFormatting>
  <conditionalFormatting sqref="C47">
    <cfRule type="expression" dxfId="1809" priority="13158">
      <formula>ISEVEN(ROW())</formula>
    </cfRule>
  </conditionalFormatting>
  <conditionalFormatting sqref="B47:G47">
    <cfRule type="expression" dxfId="1808" priority="13159">
      <formula>ISEVEN(ROW())</formula>
    </cfRule>
  </conditionalFormatting>
  <conditionalFormatting sqref="F47">
    <cfRule type="expression" dxfId="1807" priority="13160">
      <formula>ISEVEN(ROW())</formula>
    </cfRule>
  </conditionalFormatting>
  <conditionalFormatting sqref="B47:E47">
    <cfRule type="expression" dxfId="1806" priority="13161">
      <formula>ISEVEN(ROW())</formula>
    </cfRule>
  </conditionalFormatting>
  <conditionalFormatting sqref="G47">
    <cfRule type="expression" dxfId="1805" priority="13162">
      <formula>ISEVEN(ROW())</formula>
    </cfRule>
  </conditionalFormatting>
  <conditionalFormatting sqref="G47">
    <cfRule type="expression" dxfId="1804" priority="13163">
      <formula>ISEVEN(ROW())</formula>
    </cfRule>
  </conditionalFormatting>
  <conditionalFormatting sqref="B47 D47:F47">
    <cfRule type="expression" dxfId="1803" priority="13164">
      <formula>ISEVEN(ROW())</formula>
    </cfRule>
  </conditionalFormatting>
  <conditionalFormatting sqref="G47">
    <cfRule type="expression" dxfId="1802" priority="13165">
      <formula>ISEVEN(ROW())</formula>
    </cfRule>
  </conditionalFormatting>
  <conditionalFormatting sqref="C47">
    <cfRule type="expression" dxfId="1801" priority="13166">
      <formula>ISEVEN(ROW())</formula>
    </cfRule>
  </conditionalFormatting>
  <conditionalFormatting sqref="B46:F46">
    <cfRule type="expression" dxfId="1800" priority="13167">
      <formula>ISEVEN(ROW())</formula>
    </cfRule>
  </conditionalFormatting>
  <conditionalFormatting sqref="B44:G44">
    <cfRule type="expression" dxfId="1799" priority="13168">
      <formula>ISEVEN(ROW())</formula>
    </cfRule>
  </conditionalFormatting>
  <conditionalFormatting sqref="G46">
    <cfRule type="expression" dxfId="1798" priority="13169">
      <formula>ISEVEN(ROW())</formula>
    </cfRule>
  </conditionalFormatting>
  <conditionalFormatting sqref="G46">
    <cfRule type="expression" dxfId="1797" priority="13170">
      <formula>ISEVEN(ROW())</formula>
    </cfRule>
  </conditionalFormatting>
  <conditionalFormatting sqref="G45">
    <cfRule type="expression" dxfId="1796" priority="13171">
      <formula>ISEVEN(ROW())</formula>
    </cfRule>
  </conditionalFormatting>
  <conditionalFormatting sqref="G45">
    <cfRule type="expression" dxfId="1795" priority="13172">
      <formula>ISEVEN(ROW())</formula>
    </cfRule>
  </conditionalFormatting>
  <conditionalFormatting sqref="G45">
    <cfRule type="expression" dxfId="1794" priority="13173">
      <formula>ISEVEN(ROW())</formula>
    </cfRule>
  </conditionalFormatting>
  <conditionalFormatting sqref="G46">
    <cfRule type="expression" dxfId="1793" priority="13174">
      <formula>ISEVEN(ROW())</formula>
    </cfRule>
  </conditionalFormatting>
  <conditionalFormatting sqref="G45">
    <cfRule type="expression" dxfId="1792" priority="13175">
      <formula>ISEVEN(ROW())</formula>
    </cfRule>
  </conditionalFormatting>
  <conditionalFormatting sqref="G46">
    <cfRule type="expression" dxfId="1791" priority="13176">
      <formula>ISEVEN(ROW())</formula>
    </cfRule>
  </conditionalFormatting>
  <conditionalFormatting sqref="G46">
    <cfRule type="expression" dxfId="1790" priority="13177">
      <formula>ISEVEN(ROW())</formula>
    </cfRule>
  </conditionalFormatting>
  <conditionalFormatting sqref="G46">
    <cfRule type="expression" dxfId="1789" priority="13178">
      <formula>ISEVEN(ROW())</formula>
    </cfRule>
  </conditionalFormatting>
  <conditionalFormatting sqref="G45">
    <cfRule type="expression" dxfId="1788" priority="13179">
      <formula>ISEVEN(ROW())</formula>
    </cfRule>
  </conditionalFormatting>
  <conditionalFormatting sqref="G45">
    <cfRule type="expression" dxfId="1787" priority="13180">
      <formula>ISEVEN(ROW())</formula>
    </cfRule>
  </conditionalFormatting>
  <conditionalFormatting sqref="G45">
    <cfRule type="expression" dxfId="1786" priority="13181">
      <formula>ISEVEN(ROW())</formula>
    </cfRule>
  </conditionalFormatting>
  <conditionalFormatting sqref="G46">
    <cfRule type="expression" dxfId="1785" priority="13182">
      <formula>ISEVEN(ROW())</formula>
    </cfRule>
  </conditionalFormatting>
  <conditionalFormatting sqref="G45">
    <cfRule type="expression" dxfId="1784" priority="13183">
      <formula>ISEVEN(ROW())</formula>
    </cfRule>
  </conditionalFormatting>
  <conditionalFormatting sqref="G46">
    <cfRule type="expression" dxfId="1783" priority="13184">
      <formula>ISEVEN(ROW())</formula>
    </cfRule>
  </conditionalFormatting>
  <conditionalFormatting sqref="G46">
    <cfRule type="expression" dxfId="1782" priority="13185">
      <formula>ISEVEN(ROW())</formula>
    </cfRule>
  </conditionalFormatting>
  <conditionalFormatting sqref="G46">
    <cfRule type="expression" dxfId="1781" priority="13186">
      <formula>ISEVEN(ROW())</formula>
    </cfRule>
  </conditionalFormatting>
  <conditionalFormatting sqref="G45">
    <cfRule type="expression" dxfId="1780" priority="13187">
      <formula>ISEVEN(ROW())</formula>
    </cfRule>
  </conditionalFormatting>
  <conditionalFormatting sqref="G45">
    <cfRule type="expression" dxfId="1779" priority="13188">
      <formula>ISEVEN(ROW())</formula>
    </cfRule>
  </conditionalFormatting>
  <conditionalFormatting sqref="G45">
    <cfRule type="expression" dxfId="1778" priority="13189">
      <formula>ISEVEN(ROW())</formula>
    </cfRule>
  </conditionalFormatting>
  <conditionalFormatting sqref="G46">
    <cfRule type="expression" dxfId="1777" priority="13190">
      <formula>ISEVEN(ROW())</formula>
    </cfRule>
  </conditionalFormatting>
  <conditionalFormatting sqref="G46">
    <cfRule type="expression" dxfId="1776" priority="13191">
      <formula>ISEVEN(ROW())</formula>
    </cfRule>
  </conditionalFormatting>
  <conditionalFormatting sqref="G46">
    <cfRule type="expression" dxfId="1775" priority="13192">
      <formula>ISEVEN(ROW())</formula>
    </cfRule>
  </conditionalFormatting>
  <conditionalFormatting sqref="G45">
    <cfRule type="expression" dxfId="1774" priority="13193">
      <formula>ISEVEN(ROW())</formula>
    </cfRule>
  </conditionalFormatting>
  <conditionalFormatting sqref="G45">
    <cfRule type="expression" dxfId="1773" priority="13194">
      <formula>ISEVEN(ROW())</formula>
    </cfRule>
  </conditionalFormatting>
  <conditionalFormatting sqref="G45">
    <cfRule type="expression" dxfId="1772" priority="13195">
      <formula>ISEVEN(ROW())</formula>
    </cfRule>
  </conditionalFormatting>
  <conditionalFormatting sqref="G46">
    <cfRule type="expression" dxfId="1771" priority="13196">
      <formula>ISEVEN(ROW())</formula>
    </cfRule>
  </conditionalFormatting>
  <conditionalFormatting sqref="G45">
    <cfRule type="expression" dxfId="1770" priority="13197">
      <formula>ISEVEN(ROW())</formula>
    </cfRule>
  </conditionalFormatting>
  <conditionalFormatting sqref="G46">
    <cfRule type="expression" dxfId="1769" priority="13198">
      <formula>ISEVEN(ROW())</formula>
    </cfRule>
  </conditionalFormatting>
  <conditionalFormatting sqref="G46">
    <cfRule type="expression" dxfId="1768" priority="13199">
      <formula>ISEVEN(ROW())</formula>
    </cfRule>
  </conditionalFormatting>
  <conditionalFormatting sqref="G46">
    <cfRule type="expression" dxfId="1767" priority="13200">
      <formula>ISEVEN(ROW())</formula>
    </cfRule>
  </conditionalFormatting>
  <conditionalFormatting sqref="G45">
    <cfRule type="expression" dxfId="1766" priority="13201">
      <formula>ISEVEN(ROW())</formula>
    </cfRule>
  </conditionalFormatting>
  <conditionalFormatting sqref="G45">
    <cfRule type="expression" dxfId="1765" priority="13202">
      <formula>ISEVEN(ROW())</formula>
    </cfRule>
  </conditionalFormatting>
  <conditionalFormatting sqref="G45">
    <cfRule type="expression" dxfId="1764" priority="13203">
      <formula>ISEVEN(ROW())</formula>
    </cfRule>
  </conditionalFormatting>
  <conditionalFormatting sqref="G46">
    <cfRule type="expression" dxfId="1763" priority="13204">
      <formula>ISEVEN(ROW())</formula>
    </cfRule>
  </conditionalFormatting>
  <conditionalFormatting sqref="G46">
    <cfRule type="expression" dxfId="1762" priority="13205">
      <formula>ISEVEN(ROW())</formula>
    </cfRule>
  </conditionalFormatting>
  <conditionalFormatting sqref="G45">
    <cfRule type="expression" dxfId="1761" priority="13206">
      <formula>ISEVEN(ROW())</formula>
    </cfRule>
  </conditionalFormatting>
  <conditionalFormatting sqref="G46">
    <cfRule type="expression" dxfId="1760" priority="13207">
      <formula>ISEVEN(ROW())</formula>
    </cfRule>
  </conditionalFormatting>
  <conditionalFormatting sqref="G46">
    <cfRule type="expression" dxfId="1759" priority="13208">
      <formula>ISEVEN(ROW())</formula>
    </cfRule>
  </conditionalFormatting>
  <conditionalFormatting sqref="G45">
    <cfRule type="expression" dxfId="1758" priority="13209">
      <formula>ISEVEN(ROW())</formula>
    </cfRule>
  </conditionalFormatting>
  <conditionalFormatting sqref="G45">
    <cfRule type="expression" dxfId="1757" priority="13210">
      <formula>ISEVEN(ROW())</formula>
    </cfRule>
  </conditionalFormatting>
  <conditionalFormatting sqref="G45">
    <cfRule type="expression" dxfId="1756" priority="13211">
      <formula>ISEVEN(ROW())</formula>
    </cfRule>
  </conditionalFormatting>
  <conditionalFormatting sqref="G46">
    <cfRule type="expression" dxfId="1755" priority="13212">
      <formula>ISEVEN(ROW())</formula>
    </cfRule>
  </conditionalFormatting>
  <conditionalFormatting sqref="G46">
    <cfRule type="expression" dxfId="1754" priority="13213">
      <formula>ISEVEN(ROW())</formula>
    </cfRule>
  </conditionalFormatting>
  <conditionalFormatting sqref="G46">
    <cfRule type="expression" dxfId="1753" priority="13214">
      <formula>ISEVEN(ROW())</formula>
    </cfRule>
  </conditionalFormatting>
  <conditionalFormatting sqref="G45">
    <cfRule type="expression" dxfId="1752" priority="13215">
      <formula>ISEVEN(ROW())</formula>
    </cfRule>
  </conditionalFormatting>
  <conditionalFormatting sqref="G45">
    <cfRule type="expression" dxfId="1751" priority="13216">
      <formula>ISEVEN(ROW())</formula>
    </cfRule>
  </conditionalFormatting>
  <conditionalFormatting sqref="G45">
    <cfRule type="expression" dxfId="1750" priority="13217">
      <formula>ISEVEN(ROW())</formula>
    </cfRule>
  </conditionalFormatting>
  <conditionalFormatting sqref="G46">
    <cfRule type="expression" dxfId="1749" priority="13218">
      <formula>ISEVEN(ROW())</formula>
    </cfRule>
  </conditionalFormatting>
  <conditionalFormatting sqref="G45">
    <cfRule type="expression" dxfId="1748" priority="13219">
      <formula>ISEVEN(ROW())</formula>
    </cfRule>
  </conditionalFormatting>
  <conditionalFormatting sqref="G45">
    <cfRule type="expression" dxfId="1747" priority="13220">
      <formula>ISEVEN(ROW())</formula>
    </cfRule>
  </conditionalFormatting>
  <conditionalFormatting sqref="G46">
    <cfRule type="expression" dxfId="1746" priority="13221">
      <formula>ISEVEN(ROW())</formula>
    </cfRule>
  </conditionalFormatting>
  <conditionalFormatting sqref="G46">
    <cfRule type="expression" dxfId="1745" priority="13222">
      <formula>ISEVEN(ROW())</formula>
    </cfRule>
  </conditionalFormatting>
  <conditionalFormatting sqref="G46">
    <cfRule type="expression" dxfId="1744" priority="13223">
      <formula>ISEVEN(ROW())</formula>
    </cfRule>
  </conditionalFormatting>
  <conditionalFormatting sqref="G45">
    <cfRule type="expression" dxfId="1743" priority="13224">
      <formula>ISEVEN(ROW())</formula>
    </cfRule>
  </conditionalFormatting>
  <conditionalFormatting sqref="G45">
    <cfRule type="expression" dxfId="1742" priority="13225">
      <formula>ISEVEN(ROW())</formula>
    </cfRule>
  </conditionalFormatting>
  <conditionalFormatting sqref="G45">
    <cfRule type="expression" dxfId="1741" priority="13226">
      <formula>ISEVEN(ROW())</formula>
    </cfRule>
  </conditionalFormatting>
  <conditionalFormatting sqref="G46">
    <cfRule type="expression" dxfId="1740" priority="13227">
      <formula>ISEVEN(ROW())</formula>
    </cfRule>
  </conditionalFormatting>
  <conditionalFormatting sqref="G45">
    <cfRule type="expression" dxfId="1739" priority="13228">
      <formula>ISEVEN(ROW())</formula>
    </cfRule>
  </conditionalFormatting>
  <conditionalFormatting sqref="G46">
    <cfRule type="expression" dxfId="1738" priority="13229">
      <formula>ISEVEN(ROW())</formula>
    </cfRule>
  </conditionalFormatting>
  <conditionalFormatting sqref="G46">
    <cfRule type="expression" dxfId="1737" priority="13230">
      <formula>ISEVEN(ROW())</formula>
    </cfRule>
  </conditionalFormatting>
  <conditionalFormatting sqref="G46">
    <cfRule type="expression" dxfId="1736" priority="13231">
      <formula>ISEVEN(ROW())</formula>
    </cfRule>
  </conditionalFormatting>
  <conditionalFormatting sqref="G45">
    <cfRule type="expression" dxfId="1735" priority="13232">
      <formula>ISEVEN(ROW())</formula>
    </cfRule>
  </conditionalFormatting>
  <conditionalFormatting sqref="G45">
    <cfRule type="expression" dxfId="1734" priority="13233">
      <formula>ISEVEN(ROW())</formula>
    </cfRule>
  </conditionalFormatting>
  <conditionalFormatting sqref="G45">
    <cfRule type="expression" dxfId="1733" priority="13234">
      <formula>ISEVEN(ROW())</formula>
    </cfRule>
  </conditionalFormatting>
  <conditionalFormatting sqref="G46">
    <cfRule type="expression" dxfId="1732" priority="13235">
      <formula>ISEVEN(ROW())</formula>
    </cfRule>
  </conditionalFormatting>
  <conditionalFormatting sqref="G46">
    <cfRule type="expression" dxfId="1731" priority="13236">
      <formula>ISEVEN(ROW())</formula>
    </cfRule>
  </conditionalFormatting>
  <conditionalFormatting sqref="G46">
    <cfRule type="expression" dxfId="1730" priority="13237">
      <formula>ISEVEN(ROW())</formula>
    </cfRule>
  </conditionalFormatting>
  <conditionalFormatting sqref="G45">
    <cfRule type="expression" dxfId="1729" priority="13238">
      <formula>ISEVEN(ROW())</formula>
    </cfRule>
  </conditionalFormatting>
  <conditionalFormatting sqref="G45">
    <cfRule type="expression" dxfId="1728" priority="13239">
      <formula>ISEVEN(ROW())</formula>
    </cfRule>
  </conditionalFormatting>
  <conditionalFormatting sqref="G45">
    <cfRule type="expression" dxfId="1727" priority="13240">
      <formula>ISEVEN(ROW())</formula>
    </cfRule>
  </conditionalFormatting>
  <conditionalFormatting sqref="G46">
    <cfRule type="expression" dxfId="1726" priority="13241">
      <formula>ISEVEN(ROW())</formula>
    </cfRule>
  </conditionalFormatting>
  <conditionalFormatting sqref="G45">
    <cfRule type="expression" dxfId="1725" priority="13242">
      <formula>ISEVEN(ROW())</formula>
    </cfRule>
  </conditionalFormatting>
  <conditionalFormatting sqref="G46">
    <cfRule type="expression" dxfId="1724" priority="13243">
      <formula>ISEVEN(ROW())</formula>
    </cfRule>
  </conditionalFormatting>
  <conditionalFormatting sqref="G46">
    <cfRule type="expression" dxfId="1723" priority="13244">
      <formula>ISEVEN(ROW())</formula>
    </cfRule>
  </conditionalFormatting>
  <conditionalFormatting sqref="G46">
    <cfRule type="expression" dxfId="1722" priority="13245">
      <formula>ISEVEN(ROW())</formula>
    </cfRule>
  </conditionalFormatting>
  <conditionalFormatting sqref="G45">
    <cfRule type="expression" dxfId="1721" priority="13246">
      <formula>ISEVEN(ROW())</formula>
    </cfRule>
  </conditionalFormatting>
  <conditionalFormatting sqref="G45">
    <cfRule type="expression" dxfId="1720" priority="13247">
      <formula>ISEVEN(ROW())</formula>
    </cfRule>
  </conditionalFormatting>
  <conditionalFormatting sqref="G45">
    <cfRule type="expression" dxfId="1719" priority="13248">
      <formula>ISEVEN(ROW())</formula>
    </cfRule>
  </conditionalFormatting>
  <conditionalFormatting sqref="G46">
    <cfRule type="expression" dxfId="1718" priority="13249">
      <formula>ISEVEN(ROW())</formula>
    </cfRule>
  </conditionalFormatting>
  <conditionalFormatting sqref="G45">
    <cfRule type="expression" dxfId="1717" priority="13250">
      <formula>ISEVEN(ROW())</formula>
    </cfRule>
  </conditionalFormatting>
  <conditionalFormatting sqref="G46">
    <cfRule type="expression" dxfId="1716" priority="13251">
      <formula>ISEVEN(ROW())</formula>
    </cfRule>
  </conditionalFormatting>
  <conditionalFormatting sqref="G46">
    <cfRule type="expression" dxfId="1715" priority="13252">
      <formula>ISEVEN(ROW())</formula>
    </cfRule>
  </conditionalFormatting>
  <conditionalFormatting sqref="G46">
    <cfRule type="expression" dxfId="1714" priority="13253">
      <formula>ISEVEN(ROW())</formula>
    </cfRule>
  </conditionalFormatting>
  <conditionalFormatting sqref="G45">
    <cfRule type="expression" dxfId="1713" priority="13254">
      <formula>ISEVEN(ROW())</formula>
    </cfRule>
  </conditionalFormatting>
  <conditionalFormatting sqref="G45">
    <cfRule type="expression" dxfId="1712" priority="13255">
      <formula>ISEVEN(ROW())</formula>
    </cfRule>
  </conditionalFormatting>
  <conditionalFormatting sqref="G45">
    <cfRule type="expression" dxfId="1711" priority="13256">
      <formula>ISEVEN(ROW())</formula>
    </cfRule>
  </conditionalFormatting>
  <conditionalFormatting sqref="G46">
    <cfRule type="expression" dxfId="1710" priority="13257">
      <formula>ISEVEN(ROW())</formula>
    </cfRule>
  </conditionalFormatting>
  <conditionalFormatting sqref="G45">
    <cfRule type="expression" dxfId="1709" priority="13258">
      <formula>ISEVEN(ROW())</formula>
    </cfRule>
  </conditionalFormatting>
  <conditionalFormatting sqref="B47:F47">
    <cfRule type="expression" dxfId="1708" priority="13259">
      <formula>ISEVEN(ROW())</formula>
    </cfRule>
  </conditionalFormatting>
  <conditionalFormatting sqref="B47:F47">
    <cfRule type="expression" dxfId="1707" priority="13260">
      <formula>ISEVEN(ROW())</formula>
    </cfRule>
  </conditionalFormatting>
  <conditionalFormatting sqref="G47">
    <cfRule type="expression" dxfId="1706" priority="13261">
      <formula>ISEVEN(ROW())</formula>
    </cfRule>
  </conditionalFormatting>
  <conditionalFormatting sqref="G47">
    <cfRule type="expression" dxfId="1705" priority="13262">
      <formula>ISEVEN(ROW())</formula>
    </cfRule>
  </conditionalFormatting>
  <conditionalFormatting sqref="G47">
    <cfRule type="expression" dxfId="1704" priority="13263">
      <formula>ISEVEN(ROW())</formula>
    </cfRule>
  </conditionalFormatting>
  <conditionalFormatting sqref="G47">
    <cfRule type="expression" dxfId="1703" priority="13264">
      <formula>ISEVEN(ROW())</formula>
    </cfRule>
  </conditionalFormatting>
  <conditionalFormatting sqref="G47">
    <cfRule type="expression" dxfId="1702" priority="13265">
      <formula>ISEVEN(ROW())</formula>
    </cfRule>
  </conditionalFormatting>
  <conditionalFormatting sqref="G47">
    <cfRule type="expression" dxfId="1701" priority="13266">
      <formula>ISEVEN(ROW())</formula>
    </cfRule>
  </conditionalFormatting>
  <conditionalFormatting sqref="G47">
    <cfRule type="expression" dxfId="1700" priority="13267">
      <formula>ISEVEN(ROW())</formula>
    </cfRule>
  </conditionalFormatting>
  <conditionalFormatting sqref="G47">
    <cfRule type="expression" dxfId="1699" priority="13268">
      <formula>ISEVEN(ROW())</formula>
    </cfRule>
  </conditionalFormatting>
  <conditionalFormatting sqref="G47">
    <cfRule type="expression" dxfId="1698" priority="13269">
      <formula>ISEVEN(ROW())</formula>
    </cfRule>
  </conditionalFormatting>
  <conditionalFormatting sqref="G47">
    <cfRule type="expression" dxfId="1697" priority="13270">
      <formula>ISEVEN(ROW())</formula>
    </cfRule>
  </conditionalFormatting>
  <conditionalFormatting sqref="G47">
    <cfRule type="expression" dxfId="1696" priority="13271">
      <formula>ISEVEN(ROW())</formula>
    </cfRule>
  </conditionalFormatting>
  <conditionalFormatting sqref="G47">
    <cfRule type="expression" dxfId="1695" priority="13272">
      <formula>ISEVEN(ROW())</formula>
    </cfRule>
  </conditionalFormatting>
  <conditionalFormatting sqref="G47">
    <cfRule type="expression" dxfId="1694" priority="13273">
      <formula>ISEVEN(ROW())</formula>
    </cfRule>
  </conditionalFormatting>
  <conditionalFormatting sqref="G47">
    <cfRule type="expression" dxfId="1693" priority="13274">
      <formula>ISEVEN(ROW())</formula>
    </cfRule>
  </conditionalFormatting>
  <conditionalFormatting sqref="G47">
    <cfRule type="expression" dxfId="1692" priority="13275">
      <formula>ISEVEN(ROW())</formula>
    </cfRule>
  </conditionalFormatting>
  <conditionalFormatting sqref="G47">
    <cfRule type="expression" dxfId="1691" priority="13276">
      <formula>ISEVEN(ROW())</formula>
    </cfRule>
  </conditionalFormatting>
  <conditionalFormatting sqref="G47">
    <cfRule type="expression" dxfId="1690" priority="13277">
      <formula>ISEVEN(ROW())</formula>
    </cfRule>
  </conditionalFormatting>
  <conditionalFormatting sqref="G47">
    <cfRule type="expression" dxfId="1689" priority="13278">
      <formula>ISEVEN(ROW())</formula>
    </cfRule>
  </conditionalFormatting>
  <conditionalFormatting sqref="G47">
    <cfRule type="expression" dxfId="1688" priority="13279">
      <formula>ISEVEN(ROW())</formula>
    </cfRule>
  </conditionalFormatting>
  <conditionalFormatting sqref="G47">
    <cfRule type="expression" dxfId="1687" priority="13280">
      <formula>ISEVEN(ROW())</formula>
    </cfRule>
  </conditionalFormatting>
  <conditionalFormatting sqref="G47">
    <cfRule type="expression" dxfId="1686" priority="13281">
      <formula>ISEVEN(ROW())</formula>
    </cfRule>
  </conditionalFormatting>
  <conditionalFormatting sqref="G47">
    <cfRule type="expression" dxfId="1685" priority="13282">
      <formula>ISEVEN(ROW())</formula>
    </cfRule>
  </conditionalFormatting>
  <conditionalFormatting sqref="G47">
    <cfRule type="expression" dxfId="1684" priority="13283">
      <formula>ISEVEN(ROW())</formula>
    </cfRule>
  </conditionalFormatting>
  <conditionalFormatting sqref="G47">
    <cfRule type="expression" dxfId="1683" priority="13284">
      <formula>ISEVEN(ROW())</formula>
    </cfRule>
  </conditionalFormatting>
  <conditionalFormatting sqref="G47">
    <cfRule type="expression" dxfId="1682" priority="13285">
      <formula>ISEVEN(ROW())</formula>
    </cfRule>
  </conditionalFormatting>
  <conditionalFormatting sqref="G47">
    <cfRule type="expression" dxfId="1681" priority="13286">
      <formula>ISEVEN(ROW())</formula>
    </cfRule>
  </conditionalFormatting>
  <conditionalFormatting sqref="G47">
    <cfRule type="expression" dxfId="1680" priority="13287">
      <formula>ISEVEN(ROW())</formula>
    </cfRule>
  </conditionalFormatting>
  <conditionalFormatting sqref="G47">
    <cfRule type="expression" dxfId="1679" priority="13288">
      <formula>ISEVEN(ROW())</formula>
    </cfRule>
  </conditionalFormatting>
  <conditionalFormatting sqref="G47">
    <cfRule type="expression" dxfId="1678" priority="13289">
      <formula>ISEVEN(ROW())</formula>
    </cfRule>
  </conditionalFormatting>
  <conditionalFormatting sqref="G47">
    <cfRule type="expression" dxfId="1677" priority="13290">
      <formula>ISEVEN(ROW())</formula>
    </cfRule>
  </conditionalFormatting>
  <conditionalFormatting sqref="G47">
    <cfRule type="expression" dxfId="1676" priority="13291">
      <formula>ISEVEN(ROW())</formula>
    </cfRule>
  </conditionalFormatting>
  <conditionalFormatting sqref="G47">
    <cfRule type="expression" dxfId="1675" priority="13292">
      <formula>ISEVEN(ROW())</formula>
    </cfRule>
  </conditionalFormatting>
  <conditionalFormatting sqref="G47">
    <cfRule type="expression" dxfId="1674" priority="13293">
      <formula>ISEVEN(ROW())</formula>
    </cfRule>
  </conditionalFormatting>
  <conditionalFormatting sqref="G47">
    <cfRule type="expression" dxfId="1673" priority="13294">
      <formula>ISEVEN(ROW())</formula>
    </cfRule>
  </conditionalFormatting>
  <conditionalFormatting sqref="G47">
    <cfRule type="expression" dxfId="1672" priority="13295">
      <formula>ISEVEN(ROW())</formula>
    </cfRule>
  </conditionalFormatting>
  <conditionalFormatting sqref="G47">
    <cfRule type="expression" dxfId="1671" priority="13296">
      <formula>ISEVEN(ROW())</formula>
    </cfRule>
  </conditionalFormatting>
  <conditionalFormatting sqref="G47">
    <cfRule type="expression" dxfId="1670" priority="13297">
      <formula>ISEVEN(ROW())</formula>
    </cfRule>
  </conditionalFormatting>
  <conditionalFormatting sqref="G47">
    <cfRule type="expression" dxfId="1669" priority="13298">
      <formula>ISEVEN(ROW())</formula>
    </cfRule>
  </conditionalFormatting>
  <conditionalFormatting sqref="G47">
    <cfRule type="expression" dxfId="1668" priority="13299">
      <formula>ISEVEN(ROW())</formula>
    </cfRule>
  </conditionalFormatting>
  <conditionalFormatting sqref="G47">
    <cfRule type="expression" dxfId="1667" priority="13300">
      <formula>ISEVEN(ROW())</formula>
    </cfRule>
  </conditionalFormatting>
  <conditionalFormatting sqref="G47">
    <cfRule type="expression" dxfId="1666" priority="13301">
      <formula>ISEVEN(ROW())</formula>
    </cfRule>
  </conditionalFormatting>
  <conditionalFormatting sqref="G47">
    <cfRule type="expression" dxfId="1665" priority="13302">
      <formula>ISEVEN(ROW())</formula>
    </cfRule>
  </conditionalFormatting>
  <conditionalFormatting sqref="G47">
    <cfRule type="expression" dxfId="1664" priority="13303">
      <formula>ISEVEN(ROW())</formula>
    </cfRule>
  </conditionalFormatting>
  <conditionalFormatting sqref="G47">
    <cfRule type="expression" dxfId="1663" priority="13304">
      <formula>ISEVEN(ROW())</formula>
    </cfRule>
  </conditionalFormatting>
  <conditionalFormatting sqref="B51:D51 F51:G51">
    <cfRule type="expression" dxfId="1662" priority="13305">
      <formula>ISEVEN(ROW())</formula>
    </cfRule>
  </conditionalFormatting>
  <conditionalFormatting sqref="B51:D56 F51:G56">
    <cfRule type="expression" dxfId="1661" priority="13306">
      <formula>ISEVEN(ROW())</formula>
    </cfRule>
  </conditionalFormatting>
  <conditionalFormatting sqref="E51">
    <cfRule type="expression" dxfId="1660" priority="13307">
      <formula>ISEVEN(ROW())</formula>
    </cfRule>
  </conditionalFormatting>
  <conditionalFormatting sqref="E51:E56">
    <cfRule type="expression" dxfId="1659" priority="13308">
      <formula>ISEVEN(ROW())</formula>
    </cfRule>
  </conditionalFormatting>
  <conditionalFormatting sqref="B57:D57 F57:G57">
    <cfRule type="expression" dxfId="1658" priority="13309">
      <formula>ISEVEN(ROW())</formula>
    </cfRule>
  </conditionalFormatting>
  <conditionalFormatting sqref="E57">
    <cfRule type="expression" dxfId="1657" priority="13310">
      <formula>ISEVEN(ROW())</formula>
    </cfRule>
  </conditionalFormatting>
  <conditionalFormatting sqref="B51:D51 F51:G51">
    <cfRule type="expression" dxfId="1656" priority="13311">
      <formula>ISEVEN(ROW())</formula>
    </cfRule>
  </conditionalFormatting>
  <conditionalFormatting sqref="E51">
    <cfRule type="expression" dxfId="1655" priority="13312">
      <formula>ISEVEN(ROW())</formula>
    </cfRule>
  </conditionalFormatting>
  <conditionalFormatting sqref="B51:D56 F51:G56">
    <cfRule type="expression" dxfId="1654" priority="13313">
      <formula>ISEVEN(ROW())</formula>
    </cfRule>
  </conditionalFormatting>
  <conditionalFormatting sqref="E51:E56">
    <cfRule type="expression" dxfId="1653" priority="13314">
      <formula>ISEVEN(ROW())</formula>
    </cfRule>
  </conditionalFormatting>
  <conditionalFormatting sqref="B52:G57">
    <cfRule type="expression" dxfId="1652" priority="13315">
      <formula>ISEVEN(ROW())</formula>
    </cfRule>
  </conditionalFormatting>
  <conditionalFormatting sqref="F48">
    <cfRule type="expression" dxfId="1651" priority="13316">
      <formula>ISEVEN(ROW())</formula>
    </cfRule>
  </conditionalFormatting>
  <conditionalFormatting sqref="B48:E48">
    <cfRule type="expression" dxfId="1650" priority="13317">
      <formula>ISEVEN(ROW())</formula>
    </cfRule>
  </conditionalFormatting>
  <conditionalFormatting sqref="B48 D48:F48">
    <cfRule type="expression" dxfId="1649" priority="13318">
      <formula>ISEVEN(ROW())</formula>
    </cfRule>
  </conditionalFormatting>
  <conditionalFormatting sqref="C48">
    <cfRule type="expression" dxfId="1648" priority="13319">
      <formula>ISEVEN(ROW())</formula>
    </cfRule>
  </conditionalFormatting>
  <conditionalFormatting sqref="B48:F48">
    <cfRule type="expression" dxfId="1647" priority="13320">
      <formula>ISEVEN(ROW())</formula>
    </cfRule>
  </conditionalFormatting>
  <conditionalFormatting sqref="F48">
    <cfRule type="expression" dxfId="1646" priority="13321">
      <formula>ISEVEN(ROW())</formula>
    </cfRule>
  </conditionalFormatting>
  <conditionalFormatting sqref="B48:E48">
    <cfRule type="expression" dxfId="1645" priority="13322">
      <formula>ISEVEN(ROW())</formula>
    </cfRule>
  </conditionalFormatting>
  <conditionalFormatting sqref="B48 D48:F48">
    <cfRule type="expression" dxfId="1644" priority="13323">
      <formula>ISEVEN(ROW())</formula>
    </cfRule>
  </conditionalFormatting>
  <conditionalFormatting sqref="C48">
    <cfRule type="expression" dxfId="1643" priority="13324">
      <formula>ISEVEN(ROW())</formula>
    </cfRule>
  </conditionalFormatting>
  <conditionalFormatting sqref="B48:F48">
    <cfRule type="expression" dxfId="1642" priority="13325">
      <formula>ISEVEN(ROW())</formula>
    </cfRule>
  </conditionalFormatting>
  <conditionalFormatting sqref="F48">
    <cfRule type="expression" dxfId="1641" priority="13326">
      <formula>ISEVEN(ROW())</formula>
    </cfRule>
  </conditionalFormatting>
  <conditionalFormatting sqref="B48:E48">
    <cfRule type="expression" dxfId="1640" priority="13327">
      <formula>ISEVEN(ROW())</formula>
    </cfRule>
  </conditionalFormatting>
  <conditionalFormatting sqref="B48 D48:F48">
    <cfRule type="expression" dxfId="1639" priority="13328">
      <formula>ISEVEN(ROW())</formula>
    </cfRule>
  </conditionalFormatting>
  <conditionalFormatting sqref="C48">
    <cfRule type="expression" dxfId="1638" priority="13329">
      <formula>ISEVEN(ROW())</formula>
    </cfRule>
  </conditionalFormatting>
  <conditionalFormatting sqref="F48">
    <cfRule type="expression" dxfId="1637" priority="13330">
      <formula>ISEVEN(ROW())</formula>
    </cfRule>
  </conditionalFormatting>
  <conditionalFormatting sqref="B48:E48">
    <cfRule type="expression" dxfId="1636" priority="13331">
      <formula>ISEVEN(ROW())</formula>
    </cfRule>
  </conditionalFormatting>
  <conditionalFormatting sqref="B48 D48:F48">
    <cfRule type="expression" dxfId="1635" priority="13332">
      <formula>ISEVEN(ROW())</formula>
    </cfRule>
  </conditionalFormatting>
  <conditionalFormatting sqref="C48">
    <cfRule type="expression" dxfId="1634" priority="13333">
      <formula>ISEVEN(ROW())</formula>
    </cfRule>
  </conditionalFormatting>
  <conditionalFormatting sqref="B48:F48">
    <cfRule type="expression" dxfId="1633" priority="13334">
      <formula>ISEVEN(ROW())</formula>
    </cfRule>
  </conditionalFormatting>
  <conditionalFormatting sqref="F48">
    <cfRule type="expression" dxfId="1632" priority="13335">
      <formula>ISEVEN(ROW())</formula>
    </cfRule>
  </conditionalFormatting>
  <conditionalFormatting sqref="B48:E48">
    <cfRule type="expression" dxfId="1631" priority="13336">
      <formula>ISEVEN(ROW())</formula>
    </cfRule>
  </conditionalFormatting>
  <conditionalFormatting sqref="B48 D48:F48">
    <cfRule type="expression" dxfId="1630" priority="13337">
      <formula>ISEVEN(ROW())</formula>
    </cfRule>
  </conditionalFormatting>
  <conditionalFormatting sqref="C48">
    <cfRule type="expression" dxfId="1629" priority="13338">
      <formula>ISEVEN(ROW())</formula>
    </cfRule>
  </conditionalFormatting>
  <conditionalFormatting sqref="B48:F48">
    <cfRule type="expression" dxfId="1628" priority="13339">
      <formula>ISEVEN(ROW())</formula>
    </cfRule>
  </conditionalFormatting>
  <conditionalFormatting sqref="F48">
    <cfRule type="expression" dxfId="1627" priority="13340">
      <formula>ISEVEN(ROW())</formula>
    </cfRule>
  </conditionalFormatting>
  <conditionalFormatting sqref="B48:E48">
    <cfRule type="expression" dxfId="1626" priority="13341">
      <formula>ISEVEN(ROW())</formula>
    </cfRule>
  </conditionalFormatting>
  <conditionalFormatting sqref="B48 D48:F48">
    <cfRule type="expression" dxfId="1625" priority="13342">
      <formula>ISEVEN(ROW())</formula>
    </cfRule>
  </conditionalFormatting>
  <conditionalFormatting sqref="C48">
    <cfRule type="expression" dxfId="1624" priority="13343">
      <formula>ISEVEN(ROW())</formula>
    </cfRule>
  </conditionalFormatting>
  <conditionalFormatting sqref="B48 D48:F48">
    <cfRule type="expression" dxfId="1623" priority="13344">
      <formula>ISEVEN(ROW())</formula>
    </cfRule>
  </conditionalFormatting>
  <conditionalFormatting sqref="C48">
    <cfRule type="expression" dxfId="1622" priority="13345">
      <formula>ISEVEN(ROW())</formula>
    </cfRule>
  </conditionalFormatting>
  <conditionalFormatting sqref="F48">
    <cfRule type="expression" dxfId="1621" priority="13346">
      <formula>ISEVEN(ROW())</formula>
    </cfRule>
  </conditionalFormatting>
  <conditionalFormatting sqref="B48:E48">
    <cfRule type="expression" dxfId="1620" priority="13347">
      <formula>ISEVEN(ROW())</formula>
    </cfRule>
  </conditionalFormatting>
  <conditionalFormatting sqref="F48">
    <cfRule type="expression" dxfId="1619" priority="13348">
      <formula>ISEVEN(ROW())</formula>
    </cfRule>
  </conditionalFormatting>
  <conditionalFormatting sqref="B48:E48">
    <cfRule type="expression" dxfId="1618" priority="13349">
      <formula>ISEVEN(ROW())</formula>
    </cfRule>
  </conditionalFormatting>
  <conditionalFormatting sqref="B48:E48">
    <cfRule type="expression" dxfId="1617" priority="13350">
      <formula>ISEVEN(ROW())</formula>
    </cfRule>
  </conditionalFormatting>
  <conditionalFormatting sqref="B48:F48">
    <cfRule type="expression" dxfId="1616" priority="13351">
      <formula>ISEVEN(ROW())</formula>
    </cfRule>
  </conditionalFormatting>
  <conditionalFormatting sqref="B48 D48:F48">
    <cfRule type="expression" dxfId="1615" priority="13352">
      <formula>ISEVEN(ROW())</formula>
    </cfRule>
  </conditionalFormatting>
  <conditionalFormatting sqref="C48">
    <cfRule type="expression" dxfId="1614" priority="13353">
      <formula>ISEVEN(ROW())</formula>
    </cfRule>
  </conditionalFormatting>
  <conditionalFormatting sqref="F48">
    <cfRule type="expression" dxfId="1613" priority="13354">
      <formula>ISEVEN(ROW())</formula>
    </cfRule>
  </conditionalFormatting>
  <conditionalFormatting sqref="B48:E48">
    <cfRule type="expression" dxfId="1612" priority="13355">
      <formula>ISEVEN(ROW())</formula>
    </cfRule>
  </conditionalFormatting>
  <conditionalFormatting sqref="B48 D48:F48">
    <cfRule type="expression" dxfId="1611" priority="13356">
      <formula>ISEVEN(ROW())</formula>
    </cfRule>
  </conditionalFormatting>
  <conditionalFormatting sqref="C48">
    <cfRule type="expression" dxfId="1610" priority="13357">
      <formula>ISEVEN(ROW())</formula>
    </cfRule>
  </conditionalFormatting>
  <conditionalFormatting sqref="B48:F48">
    <cfRule type="expression" dxfId="1609" priority="13358">
      <formula>ISEVEN(ROW())</formula>
    </cfRule>
  </conditionalFormatting>
  <conditionalFormatting sqref="F48">
    <cfRule type="expression" dxfId="1608" priority="13359">
      <formula>ISEVEN(ROW())</formula>
    </cfRule>
  </conditionalFormatting>
  <conditionalFormatting sqref="B48:E48">
    <cfRule type="expression" dxfId="1607" priority="13360">
      <formula>ISEVEN(ROW())</formula>
    </cfRule>
  </conditionalFormatting>
  <conditionalFormatting sqref="B48 D48:F48">
    <cfRule type="expression" dxfId="1606" priority="13361">
      <formula>ISEVEN(ROW())</formula>
    </cfRule>
  </conditionalFormatting>
  <conditionalFormatting sqref="C48">
    <cfRule type="expression" dxfId="1605" priority="13362">
      <formula>ISEVEN(ROW())</formula>
    </cfRule>
  </conditionalFormatting>
  <conditionalFormatting sqref="B48:F48">
    <cfRule type="expression" dxfId="1604" priority="13363">
      <formula>ISEVEN(ROW())</formula>
    </cfRule>
  </conditionalFormatting>
  <conditionalFormatting sqref="F48">
    <cfRule type="expression" dxfId="1603" priority="13364">
      <formula>ISEVEN(ROW())</formula>
    </cfRule>
  </conditionalFormatting>
  <conditionalFormatting sqref="B48:E48">
    <cfRule type="expression" dxfId="1602" priority="13365">
      <formula>ISEVEN(ROW())</formula>
    </cfRule>
  </conditionalFormatting>
  <conditionalFormatting sqref="B48 D48:F48">
    <cfRule type="expression" dxfId="1601" priority="13366">
      <formula>ISEVEN(ROW())</formula>
    </cfRule>
  </conditionalFormatting>
  <conditionalFormatting sqref="C48">
    <cfRule type="expression" dxfId="1600" priority="13367">
      <formula>ISEVEN(ROW())</formula>
    </cfRule>
  </conditionalFormatting>
  <conditionalFormatting sqref="B48:G48 B49:F49">
    <cfRule type="expression" dxfId="1599" priority="13368">
      <formula>ISEVEN(ROW())</formula>
    </cfRule>
  </conditionalFormatting>
  <conditionalFormatting sqref="B48 D48:F48">
    <cfRule type="expression" dxfId="1598" priority="13369">
      <formula>ISEVEN(ROW())</formula>
    </cfRule>
  </conditionalFormatting>
  <conditionalFormatting sqref="C48">
    <cfRule type="expression" dxfId="1597" priority="13370">
      <formula>ISEVEN(ROW())</formula>
    </cfRule>
  </conditionalFormatting>
  <conditionalFormatting sqref="B48:F48">
    <cfRule type="expression" dxfId="1596" priority="13371">
      <formula>ISEVEN(ROW())</formula>
    </cfRule>
  </conditionalFormatting>
  <conditionalFormatting sqref="F48">
    <cfRule type="expression" dxfId="1595" priority="13372">
      <formula>ISEVEN(ROW())</formula>
    </cfRule>
  </conditionalFormatting>
  <conditionalFormatting sqref="B48:E48">
    <cfRule type="expression" dxfId="1594" priority="13373">
      <formula>ISEVEN(ROW())</formula>
    </cfRule>
  </conditionalFormatting>
  <conditionalFormatting sqref="B48 D48:F48">
    <cfRule type="expression" dxfId="1593" priority="13374">
      <formula>ISEVEN(ROW())</formula>
    </cfRule>
  </conditionalFormatting>
  <conditionalFormatting sqref="C48">
    <cfRule type="expression" dxfId="1592" priority="13375">
      <formula>ISEVEN(ROW())</formula>
    </cfRule>
  </conditionalFormatting>
  <conditionalFormatting sqref="B48:F48">
    <cfRule type="expression" dxfId="1591" priority="13376">
      <formula>ISEVEN(ROW())</formula>
    </cfRule>
  </conditionalFormatting>
  <conditionalFormatting sqref="F48">
    <cfRule type="expression" dxfId="1590" priority="13377">
      <formula>ISEVEN(ROW())</formula>
    </cfRule>
  </conditionalFormatting>
  <conditionalFormatting sqref="B48:E48">
    <cfRule type="expression" dxfId="1589" priority="13378">
      <formula>ISEVEN(ROW())</formula>
    </cfRule>
  </conditionalFormatting>
  <conditionalFormatting sqref="B48 D48:F48">
    <cfRule type="expression" dxfId="1588" priority="13379">
      <formula>ISEVEN(ROW())</formula>
    </cfRule>
  </conditionalFormatting>
  <conditionalFormatting sqref="C48">
    <cfRule type="expression" dxfId="1587" priority="13380">
      <formula>ISEVEN(ROW())</formula>
    </cfRule>
  </conditionalFormatting>
  <conditionalFormatting sqref="B48:F48">
    <cfRule type="expression" dxfId="1586" priority="13381">
      <formula>ISEVEN(ROW())</formula>
    </cfRule>
  </conditionalFormatting>
  <conditionalFormatting sqref="B48 D48:F48">
    <cfRule type="expression" dxfId="1585" priority="13382">
      <formula>ISEVEN(ROW())</formula>
    </cfRule>
  </conditionalFormatting>
  <conditionalFormatting sqref="C48">
    <cfRule type="expression" dxfId="1584" priority="13383">
      <formula>ISEVEN(ROW())</formula>
    </cfRule>
  </conditionalFormatting>
  <conditionalFormatting sqref="B48:F48">
    <cfRule type="expression" dxfId="1583" priority="13384">
      <formula>ISEVEN(ROW())</formula>
    </cfRule>
  </conditionalFormatting>
  <conditionalFormatting sqref="F48">
    <cfRule type="expression" dxfId="1582" priority="13385">
      <formula>ISEVEN(ROW())</formula>
    </cfRule>
  </conditionalFormatting>
  <conditionalFormatting sqref="B48:E48">
    <cfRule type="expression" dxfId="1581" priority="13386">
      <formula>ISEVEN(ROW())</formula>
    </cfRule>
  </conditionalFormatting>
  <conditionalFormatting sqref="B48 D48:F48">
    <cfRule type="expression" dxfId="1580" priority="13387">
      <formula>ISEVEN(ROW())</formula>
    </cfRule>
  </conditionalFormatting>
  <conditionalFormatting sqref="C48">
    <cfRule type="expression" dxfId="1579" priority="13388">
      <formula>ISEVEN(ROW())</formula>
    </cfRule>
  </conditionalFormatting>
  <conditionalFormatting sqref="B48:F48">
    <cfRule type="expression" dxfId="1578" priority="13389">
      <formula>ISEVEN(ROW())</formula>
    </cfRule>
  </conditionalFormatting>
  <conditionalFormatting sqref="F48">
    <cfRule type="expression" dxfId="1577" priority="13390">
      <formula>ISEVEN(ROW())</formula>
    </cfRule>
  </conditionalFormatting>
  <conditionalFormatting sqref="B48:E48">
    <cfRule type="expression" dxfId="1576" priority="13391">
      <formula>ISEVEN(ROW())</formula>
    </cfRule>
  </conditionalFormatting>
  <conditionalFormatting sqref="B48 D48:F48">
    <cfRule type="expression" dxfId="1575" priority="13392">
      <formula>ISEVEN(ROW())</formula>
    </cfRule>
  </conditionalFormatting>
  <conditionalFormatting sqref="C48">
    <cfRule type="expression" dxfId="1574" priority="13393">
      <formula>ISEVEN(ROW())</formula>
    </cfRule>
  </conditionalFormatting>
  <conditionalFormatting sqref="B48:F48">
    <cfRule type="expression" dxfId="1573" priority="13394">
      <formula>ISEVEN(ROW())</formula>
    </cfRule>
  </conditionalFormatting>
  <conditionalFormatting sqref="F48">
    <cfRule type="expression" dxfId="1572" priority="13395">
      <formula>ISEVEN(ROW())</formula>
    </cfRule>
  </conditionalFormatting>
  <conditionalFormatting sqref="B48:E48">
    <cfRule type="expression" dxfId="1571" priority="13396">
      <formula>ISEVEN(ROW())</formula>
    </cfRule>
  </conditionalFormatting>
  <conditionalFormatting sqref="B48:E48">
    <cfRule type="expression" dxfId="1570" priority="13397">
      <formula>ISEVEN(ROW())</formula>
    </cfRule>
  </conditionalFormatting>
  <conditionalFormatting sqref="B48:F48">
    <cfRule type="expression" dxfId="1569" priority="13398">
      <formula>ISEVEN(ROW())</formula>
    </cfRule>
  </conditionalFormatting>
  <conditionalFormatting sqref="B48 D48:F48">
    <cfRule type="expression" dxfId="1568" priority="13399">
      <formula>ISEVEN(ROW())</formula>
    </cfRule>
  </conditionalFormatting>
  <conditionalFormatting sqref="C48">
    <cfRule type="expression" dxfId="1567" priority="13400">
      <formula>ISEVEN(ROW())</formula>
    </cfRule>
  </conditionalFormatting>
  <conditionalFormatting sqref="B48:F48">
    <cfRule type="expression" dxfId="1566" priority="13401">
      <formula>ISEVEN(ROW())</formula>
    </cfRule>
  </conditionalFormatting>
  <conditionalFormatting sqref="F48">
    <cfRule type="expression" dxfId="1565" priority="13402">
      <formula>ISEVEN(ROW())</formula>
    </cfRule>
  </conditionalFormatting>
  <conditionalFormatting sqref="B48:E48">
    <cfRule type="expression" dxfId="1564" priority="13403">
      <formula>ISEVEN(ROW())</formula>
    </cfRule>
  </conditionalFormatting>
  <conditionalFormatting sqref="F48">
    <cfRule type="expression" dxfId="1563" priority="13404">
      <formula>ISEVEN(ROW())</formula>
    </cfRule>
  </conditionalFormatting>
  <conditionalFormatting sqref="B48:E48">
    <cfRule type="expression" dxfId="1562" priority="13405">
      <formula>ISEVEN(ROW())</formula>
    </cfRule>
  </conditionalFormatting>
  <conditionalFormatting sqref="B48:E48">
    <cfRule type="expression" dxfId="1561" priority="13406">
      <formula>ISEVEN(ROW())</formula>
    </cfRule>
  </conditionalFormatting>
  <conditionalFormatting sqref="B48:F48">
    <cfRule type="expression" dxfId="1560" priority="13407">
      <formula>ISEVEN(ROW())</formula>
    </cfRule>
  </conditionalFormatting>
  <conditionalFormatting sqref="B48 D48:F48">
    <cfRule type="expression" dxfId="1559" priority="13408">
      <formula>ISEVEN(ROW())</formula>
    </cfRule>
  </conditionalFormatting>
  <conditionalFormatting sqref="C48">
    <cfRule type="expression" dxfId="1558" priority="13409">
      <formula>ISEVEN(ROW())</formula>
    </cfRule>
  </conditionalFormatting>
  <conditionalFormatting sqref="B48:F48">
    <cfRule type="expression" dxfId="1557" priority="13410">
      <formula>ISEVEN(ROW())</formula>
    </cfRule>
  </conditionalFormatting>
  <conditionalFormatting sqref="F48">
    <cfRule type="expression" dxfId="1556" priority="13411">
      <formula>ISEVEN(ROW())</formula>
    </cfRule>
  </conditionalFormatting>
  <conditionalFormatting sqref="B48:E48">
    <cfRule type="expression" dxfId="1555" priority="13412">
      <formula>ISEVEN(ROW())</formula>
    </cfRule>
  </conditionalFormatting>
  <conditionalFormatting sqref="B48 D48:F48">
    <cfRule type="expression" dxfId="1554" priority="13413">
      <formula>ISEVEN(ROW())</formula>
    </cfRule>
  </conditionalFormatting>
  <conditionalFormatting sqref="C48">
    <cfRule type="expression" dxfId="1553" priority="13414">
      <formula>ISEVEN(ROW())</formula>
    </cfRule>
  </conditionalFormatting>
  <conditionalFormatting sqref="B48:F48">
    <cfRule type="expression" dxfId="1552" priority="13415">
      <formula>ISEVEN(ROW())</formula>
    </cfRule>
  </conditionalFormatting>
  <conditionalFormatting sqref="F48">
    <cfRule type="expression" dxfId="1551" priority="13416">
      <formula>ISEVEN(ROW())</formula>
    </cfRule>
  </conditionalFormatting>
  <conditionalFormatting sqref="B48:E48">
    <cfRule type="expression" dxfId="1550" priority="13417">
      <formula>ISEVEN(ROW())</formula>
    </cfRule>
  </conditionalFormatting>
  <conditionalFormatting sqref="B48 D48:F48">
    <cfRule type="expression" dxfId="1549" priority="13418">
      <formula>ISEVEN(ROW())</formula>
    </cfRule>
  </conditionalFormatting>
  <conditionalFormatting sqref="C48">
    <cfRule type="expression" dxfId="1548" priority="13419">
      <formula>ISEVEN(ROW())</formula>
    </cfRule>
  </conditionalFormatting>
  <conditionalFormatting sqref="B48:F48">
    <cfRule type="expression" dxfId="1547" priority="13420">
      <formula>ISEVEN(ROW())</formula>
    </cfRule>
  </conditionalFormatting>
  <conditionalFormatting sqref="B48:F48">
    <cfRule type="expression" dxfId="1546" priority="13421">
      <formula>ISEVEN(ROW())</formula>
    </cfRule>
  </conditionalFormatting>
  <conditionalFormatting sqref="B49:F49">
    <cfRule type="expression" dxfId="1545" priority="13422">
      <formula>ISEVEN(ROW())</formula>
    </cfRule>
  </conditionalFormatting>
  <conditionalFormatting sqref="B48:F48">
    <cfRule type="expression" dxfId="1544" priority="13423">
      <formula>ISEVEN(ROW())</formula>
    </cfRule>
  </conditionalFormatting>
  <conditionalFormatting sqref="F48">
    <cfRule type="expression" dxfId="1543" priority="13424">
      <formula>ISEVEN(ROW())</formula>
    </cfRule>
  </conditionalFormatting>
  <conditionalFormatting sqref="B48:E48">
    <cfRule type="expression" dxfId="1542" priority="13425">
      <formula>ISEVEN(ROW())</formula>
    </cfRule>
  </conditionalFormatting>
  <conditionalFormatting sqref="B48 D48:F48">
    <cfRule type="expression" dxfId="1541" priority="13426">
      <formula>ISEVEN(ROW())</formula>
    </cfRule>
  </conditionalFormatting>
  <conditionalFormatting sqref="C48">
    <cfRule type="expression" dxfId="1540" priority="13427">
      <formula>ISEVEN(ROW())</formula>
    </cfRule>
  </conditionalFormatting>
  <conditionalFormatting sqref="B48:F48">
    <cfRule type="expression" dxfId="1539" priority="13428">
      <formula>ISEVEN(ROW())</formula>
    </cfRule>
  </conditionalFormatting>
  <conditionalFormatting sqref="F48">
    <cfRule type="expression" dxfId="1538" priority="13429">
      <formula>ISEVEN(ROW())</formula>
    </cfRule>
  </conditionalFormatting>
  <conditionalFormatting sqref="B48:E48">
    <cfRule type="expression" dxfId="1537" priority="13430">
      <formula>ISEVEN(ROW())</formula>
    </cfRule>
  </conditionalFormatting>
  <conditionalFormatting sqref="B48 D48:F48">
    <cfRule type="expression" dxfId="1536" priority="13431">
      <formula>ISEVEN(ROW())</formula>
    </cfRule>
  </conditionalFormatting>
  <conditionalFormatting sqref="C48">
    <cfRule type="expression" dxfId="1535" priority="13432">
      <formula>ISEVEN(ROW())</formula>
    </cfRule>
  </conditionalFormatting>
  <conditionalFormatting sqref="B48:F48">
    <cfRule type="expression" dxfId="1534" priority="13433">
      <formula>ISEVEN(ROW())</formula>
    </cfRule>
  </conditionalFormatting>
  <conditionalFormatting sqref="F48">
    <cfRule type="expression" dxfId="1533" priority="13434">
      <formula>ISEVEN(ROW())</formula>
    </cfRule>
  </conditionalFormatting>
  <conditionalFormatting sqref="B48:E48">
    <cfRule type="expression" dxfId="1532" priority="13435">
      <formula>ISEVEN(ROW())</formula>
    </cfRule>
  </conditionalFormatting>
  <conditionalFormatting sqref="B48 D48:F48">
    <cfRule type="expression" dxfId="1531" priority="13436">
      <formula>ISEVEN(ROW())</formula>
    </cfRule>
  </conditionalFormatting>
  <conditionalFormatting sqref="C48">
    <cfRule type="expression" dxfId="1530" priority="13437">
      <formula>ISEVEN(ROW())</formula>
    </cfRule>
  </conditionalFormatting>
  <conditionalFormatting sqref="F48">
    <cfRule type="expression" dxfId="1529" priority="13438">
      <formula>ISEVEN(ROW())</formula>
    </cfRule>
  </conditionalFormatting>
  <conditionalFormatting sqref="B48:E48">
    <cfRule type="expression" dxfId="1528" priority="13439">
      <formula>ISEVEN(ROW())</formula>
    </cfRule>
  </conditionalFormatting>
  <conditionalFormatting sqref="B48 D48:F48">
    <cfRule type="expression" dxfId="1527" priority="13440">
      <formula>ISEVEN(ROW())</formula>
    </cfRule>
  </conditionalFormatting>
  <conditionalFormatting sqref="C48">
    <cfRule type="expression" dxfId="1526" priority="13441">
      <formula>ISEVEN(ROW())</formula>
    </cfRule>
  </conditionalFormatting>
  <conditionalFormatting sqref="B48:F48">
    <cfRule type="expression" dxfId="1525" priority="13442">
      <formula>ISEVEN(ROW())</formula>
    </cfRule>
  </conditionalFormatting>
  <conditionalFormatting sqref="F48">
    <cfRule type="expression" dxfId="1524" priority="13443">
      <formula>ISEVEN(ROW())</formula>
    </cfRule>
  </conditionalFormatting>
  <conditionalFormatting sqref="B48:E48">
    <cfRule type="expression" dxfId="1523" priority="13444">
      <formula>ISEVEN(ROW())</formula>
    </cfRule>
  </conditionalFormatting>
  <conditionalFormatting sqref="B48 D48:F48">
    <cfRule type="expression" dxfId="1522" priority="13445">
      <formula>ISEVEN(ROW())</formula>
    </cfRule>
  </conditionalFormatting>
  <conditionalFormatting sqref="C48">
    <cfRule type="expression" dxfId="1521" priority="13446">
      <formula>ISEVEN(ROW())</formula>
    </cfRule>
  </conditionalFormatting>
  <conditionalFormatting sqref="B48:F48">
    <cfRule type="expression" dxfId="1520" priority="13447">
      <formula>ISEVEN(ROW())</formula>
    </cfRule>
  </conditionalFormatting>
  <conditionalFormatting sqref="F48">
    <cfRule type="expression" dxfId="1519" priority="13448">
      <formula>ISEVEN(ROW())</formula>
    </cfRule>
  </conditionalFormatting>
  <conditionalFormatting sqref="B48:E48">
    <cfRule type="expression" dxfId="1518" priority="13449">
      <formula>ISEVEN(ROW())</formula>
    </cfRule>
  </conditionalFormatting>
  <conditionalFormatting sqref="B48 D48:F48">
    <cfRule type="expression" dxfId="1517" priority="13450">
      <formula>ISEVEN(ROW())</formula>
    </cfRule>
  </conditionalFormatting>
  <conditionalFormatting sqref="C48">
    <cfRule type="expression" dxfId="1516" priority="13451">
      <formula>ISEVEN(ROW())</formula>
    </cfRule>
  </conditionalFormatting>
  <conditionalFormatting sqref="B48 D48:F48">
    <cfRule type="expression" dxfId="1515" priority="13452">
      <formula>ISEVEN(ROW())</formula>
    </cfRule>
  </conditionalFormatting>
  <conditionalFormatting sqref="C48">
    <cfRule type="expression" dxfId="1514" priority="13453">
      <formula>ISEVEN(ROW())</formula>
    </cfRule>
  </conditionalFormatting>
  <conditionalFormatting sqref="F48">
    <cfRule type="expression" dxfId="1513" priority="13454">
      <formula>ISEVEN(ROW())</formula>
    </cfRule>
  </conditionalFormatting>
  <conditionalFormatting sqref="B48:E48">
    <cfRule type="expression" dxfId="1512" priority="13455">
      <formula>ISEVEN(ROW())</formula>
    </cfRule>
  </conditionalFormatting>
  <conditionalFormatting sqref="F48">
    <cfRule type="expression" dxfId="1511" priority="13456">
      <formula>ISEVEN(ROW())</formula>
    </cfRule>
  </conditionalFormatting>
  <conditionalFormatting sqref="B48:E48">
    <cfRule type="expression" dxfId="1510" priority="13457">
      <formula>ISEVEN(ROW())</formula>
    </cfRule>
  </conditionalFormatting>
  <conditionalFormatting sqref="B48:E48">
    <cfRule type="expression" dxfId="1509" priority="13458">
      <formula>ISEVEN(ROW())</formula>
    </cfRule>
  </conditionalFormatting>
  <conditionalFormatting sqref="B48:F48">
    <cfRule type="expression" dxfId="1508" priority="13459">
      <formula>ISEVEN(ROW())</formula>
    </cfRule>
  </conditionalFormatting>
  <conditionalFormatting sqref="B48 D48:F48">
    <cfRule type="expression" dxfId="1507" priority="13460">
      <formula>ISEVEN(ROW())</formula>
    </cfRule>
  </conditionalFormatting>
  <conditionalFormatting sqref="C48">
    <cfRule type="expression" dxfId="1506" priority="13461">
      <formula>ISEVEN(ROW())</formula>
    </cfRule>
  </conditionalFormatting>
  <conditionalFormatting sqref="F48">
    <cfRule type="expression" dxfId="1505" priority="13462">
      <formula>ISEVEN(ROW())</formula>
    </cfRule>
  </conditionalFormatting>
  <conditionalFormatting sqref="B48:E48">
    <cfRule type="expression" dxfId="1504" priority="13463">
      <formula>ISEVEN(ROW())</formula>
    </cfRule>
  </conditionalFormatting>
  <conditionalFormatting sqref="B48 D48:F48">
    <cfRule type="expression" dxfId="1503" priority="13464">
      <formula>ISEVEN(ROW())</formula>
    </cfRule>
  </conditionalFormatting>
  <conditionalFormatting sqref="C48">
    <cfRule type="expression" dxfId="1502" priority="13465">
      <formula>ISEVEN(ROW())</formula>
    </cfRule>
  </conditionalFormatting>
  <conditionalFormatting sqref="B48:F48">
    <cfRule type="expression" dxfId="1501" priority="13466">
      <formula>ISEVEN(ROW())</formula>
    </cfRule>
  </conditionalFormatting>
  <conditionalFormatting sqref="F48">
    <cfRule type="expression" dxfId="1500" priority="13467">
      <formula>ISEVEN(ROW())</formula>
    </cfRule>
  </conditionalFormatting>
  <conditionalFormatting sqref="B48:E48">
    <cfRule type="expression" dxfId="1499" priority="13468">
      <formula>ISEVEN(ROW())</formula>
    </cfRule>
  </conditionalFormatting>
  <conditionalFormatting sqref="B48 D48:F48">
    <cfRule type="expression" dxfId="1498" priority="13469">
      <formula>ISEVEN(ROW())</formula>
    </cfRule>
  </conditionalFormatting>
  <conditionalFormatting sqref="C48">
    <cfRule type="expression" dxfId="1497" priority="13470">
      <formula>ISEVEN(ROW())</formula>
    </cfRule>
  </conditionalFormatting>
  <conditionalFormatting sqref="B48:F48">
    <cfRule type="expression" dxfId="1496" priority="13471">
      <formula>ISEVEN(ROW())</formula>
    </cfRule>
  </conditionalFormatting>
  <conditionalFormatting sqref="F48">
    <cfRule type="expression" dxfId="1495" priority="13472">
      <formula>ISEVEN(ROW())</formula>
    </cfRule>
  </conditionalFormatting>
  <conditionalFormatting sqref="B48:E48">
    <cfRule type="expression" dxfId="1494" priority="13473">
      <formula>ISEVEN(ROW())</formula>
    </cfRule>
  </conditionalFormatting>
  <conditionalFormatting sqref="B48 D48:F48">
    <cfRule type="expression" dxfId="1493" priority="13474">
      <formula>ISEVEN(ROW())</formula>
    </cfRule>
  </conditionalFormatting>
  <conditionalFormatting sqref="C48">
    <cfRule type="expression" dxfId="1492" priority="13475">
      <formula>ISEVEN(ROW())</formula>
    </cfRule>
  </conditionalFormatting>
  <conditionalFormatting sqref="G49">
    <cfRule type="expression" dxfId="1491" priority="13476">
      <formula>ISEVEN(ROW())</formula>
    </cfRule>
  </conditionalFormatting>
  <conditionalFormatting sqref="G49">
    <cfRule type="expression" dxfId="1490" priority="13477">
      <formula>ISEVEN(ROW())</formula>
    </cfRule>
  </conditionalFormatting>
  <conditionalFormatting sqref="G49">
    <cfRule type="expression" dxfId="1489" priority="13478">
      <formula>ISEVEN(ROW())</formula>
    </cfRule>
  </conditionalFormatting>
  <conditionalFormatting sqref="G49">
    <cfRule type="expression" dxfId="1488" priority="13479">
      <formula>ISEVEN(ROW())</formula>
    </cfRule>
  </conditionalFormatting>
  <conditionalFormatting sqref="G49">
    <cfRule type="expression" dxfId="1487" priority="13480">
      <formula>ISEVEN(ROW())</formula>
    </cfRule>
  </conditionalFormatting>
  <conditionalFormatting sqref="G49">
    <cfRule type="expression" dxfId="1486" priority="13481">
      <formula>ISEVEN(ROW())</formula>
    </cfRule>
  </conditionalFormatting>
  <conditionalFormatting sqref="G49">
    <cfRule type="expression" dxfId="1485" priority="13482">
      <formula>ISEVEN(ROW())</formula>
    </cfRule>
  </conditionalFormatting>
  <conditionalFormatting sqref="G49">
    <cfRule type="expression" dxfId="1484" priority="13483">
      <formula>ISEVEN(ROW())</formula>
    </cfRule>
  </conditionalFormatting>
  <conditionalFormatting sqref="G49">
    <cfRule type="expression" dxfId="1483" priority="13484">
      <formula>ISEVEN(ROW())</formula>
    </cfRule>
  </conditionalFormatting>
  <conditionalFormatting sqref="G49">
    <cfRule type="expression" dxfId="1482" priority="13485">
      <formula>ISEVEN(ROW())</formula>
    </cfRule>
  </conditionalFormatting>
  <conditionalFormatting sqref="G49">
    <cfRule type="expression" dxfId="1481" priority="13486">
      <formula>ISEVEN(ROW())</formula>
    </cfRule>
  </conditionalFormatting>
  <conditionalFormatting sqref="G49">
    <cfRule type="expression" dxfId="1480" priority="13487">
      <formula>ISEVEN(ROW())</formula>
    </cfRule>
  </conditionalFormatting>
  <conditionalFormatting sqref="G49">
    <cfRule type="expression" dxfId="1479" priority="13488">
      <formula>ISEVEN(ROW())</formula>
    </cfRule>
  </conditionalFormatting>
  <conditionalFormatting sqref="G49">
    <cfRule type="expression" dxfId="1478" priority="13489">
      <formula>ISEVEN(ROW())</formula>
    </cfRule>
  </conditionalFormatting>
  <conditionalFormatting sqref="G49">
    <cfRule type="expression" dxfId="1477" priority="13490">
      <formula>ISEVEN(ROW())</formula>
    </cfRule>
  </conditionalFormatting>
  <conditionalFormatting sqref="G49">
    <cfRule type="expression" dxfId="1476" priority="13491">
      <formula>ISEVEN(ROW())</formula>
    </cfRule>
  </conditionalFormatting>
  <conditionalFormatting sqref="G49">
    <cfRule type="expression" dxfId="1475" priority="13492">
      <formula>ISEVEN(ROW())</formula>
    </cfRule>
  </conditionalFormatting>
  <conditionalFormatting sqref="G49">
    <cfRule type="expression" dxfId="1474" priority="13493">
      <formula>ISEVEN(ROW())</formula>
    </cfRule>
  </conditionalFormatting>
  <conditionalFormatting sqref="G49">
    <cfRule type="expression" dxfId="1473" priority="13494">
      <formula>ISEVEN(ROW())</formula>
    </cfRule>
  </conditionalFormatting>
  <conditionalFormatting sqref="G49">
    <cfRule type="expression" dxfId="1472" priority="13495">
      <formula>ISEVEN(ROW())</formula>
    </cfRule>
  </conditionalFormatting>
  <conditionalFormatting sqref="G49">
    <cfRule type="expression" dxfId="1471" priority="13496">
      <formula>ISEVEN(ROW())</formula>
    </cfRule>
  </conditionalFormatting>
  <conditionalFormatting sqref="G49">
    <cfRule type="expression" dxfId="1470" priority="13497">
      <formula>ISEVEN(ROW())</formula>
    </cfRule>
  </conditionalFormatting>
  <conditionalFormatting sqref="G49">
    <cfRule type="expression" dxfId="1469" priority="13498">
      <formula>ISEVEN(ROW())</formula>
    </cfRule>
  </conditionalFormatting>
  <conditionalFormatting sqref="G49">
    <cfRule type="expression" dxfId="1468" priority="13499">
      <formula>ISEVEN(ROW())</formula>
    </cfRule>
  </conditionalFormatting>
  <conditionalFormatting sqref="G49">
    <cfRule type="expression" dxfId="1467" priority="13500">
      <formula>ISEVEN(ROW())</formula>
    </cfRule>
  </conditionalFormatting>
  <conditionalFormatting sqref="G49">
    <cfRule type="expression" dxfId="1466" priority="13501">
      <formula>ISEVEN(ROW())</formula>
    </cfRule>
  </conditionalFormatting>
  <conditionalFormatting sqref="G49">
    <cfRule type="expression" dxfId="1465" priority="13502">
      <formula>ISEVEN(ROW())</formula>
    </cfRule>
  </conditionalFormatting>
  <conditionalFormatting sqref="G49">
    <cfRule type="expression" dxfId="1464" priority="13503">
      <formula>ISEVEN(ROW())</formula>
    </cfRule>
  </conditionalFormatting>
  <conditionalFormatting sqref="G49">
    <cfRule type="expression" dxfId="1463" priority="13504">
      <formula>ISEVEN(ROW())</formula>
    </cfRule>
  </conditionalFormatting>
  <conditionalFormatting sqref="G49">
    <cfRule type="expression" dxfId="1462" priority="13505">
      <formula>ISEVEN(ROW())</formula>
    </cfRule>
  </conditionalFormatting>
  <conditionalFormatting sqref="G49">
    <cfRule type="expression" dxfId="1461" priority="13506">
      <formula>ISEVEN(ROW())</formula>
    </cfRule>
  </conditionalFormatting>
  <conditionalFormatting sqref="B48:F48">
    <cfRule type="expression" dxfId="1460" priority="13507">
      <formula>ISEVEN(ROW())</formula>
    </cfRule>
  </conditionalFormatting>
  <conditionalFormatting sqref="F48">
    <cfRule type="expression" dxfId="1459" priority="13508">
      <formula>ISEVEN(ROW())</formula>
    </cfRule>
  </conditionalFormatting>
  <conditionalFormatting sqref="B48:E48">
    <cfRule type="expression" dxfId="1458" priority="13509">
      <formula>ISEVEN(ROW())</formula>
    </cfRule>
  </conditionalFormatting>
  <conditionalFormatting sqref="B48 D48:F48">
    <cfRule type="expression" dxfId="1457" priority="13510">
      <formula>ISEVEN(ROW())</formula>
    </cfRule>
  </conditionalFormatting>
  <conditionalFormatting sqref="C48">
    <cfRule type="expression" dxfId="1456" priority="13511">
      <formula>ISEVEN(ROW())</formula>
    </cfRule>
  </conditionalFormatting>
  <conditionalFormatting sqref="B48:F48">
    <cfRule type="expression" dxfId="1455" priority="13512">
      <formula>ISEVEN(ROW())</formula>
    </cfRule>
  </conditionalFormatting>
  <conditionalFormatting sqref="F48">
    <cfRule type="expression" dxfId="1454" priority="13513">
      <formula>ISEVEN(ROW())</formula>
    </cfRule>
  </conditionalFormatting>
  <conditionalFormatting sqref="B48:E48">
    <cfRule type="expression" dxfId="1453" priority="13514">
      <formula>ISEVEN(ROW())</formula>
    </cfRule>
  </conditionalFormatting>
  <conditionalFormatting sqref="B48 D48:F48">
    <cfRule type="expression" dxfId="1452" priority="13515">
      <formula>ISEVEN(ROW())</formula>
    </cfRule>
  </conditionalFormatting>
  <conditionalFormatting sqref="C48">
    <cfRule type="expression" dxfId="1451" priority="13516">
      <formula>ISEVEN(ROW())</formula>
    </cfRule>
  </conditionalFormatting>
  <conditionalFormatting sqref="B48:F48">
    <cfRule type="expression" dxfId="1450" priority="13517">
      <formula>ISEVEN(ROW())</formula>
    </cfRule>
  </conditionalFormatting>
  <conditionalFormatting sqref="F48">
    <cfRule type="expression" dxfId="1449" priority="13518">
      <formula>ISEVEN(ROW())</formula>
    </cfRule>
  </conditionalFormatting>
  <conditionalFormatting sqref="B48:E48">
    <cfRule type="expression" dxfId="1448" priority="13519">
      <formula>ISEVEN(ROW())</formula>
    </cfRule>
  </conditionalFormatting>
  <conditionalFormatting sqref="B48 D48:F48">
    <cfRule type="expression" dxfId="1447" priority="13520">
      <formula>ISEVEN(ROW())</formula>
    </cfRule>
  </conditionalFormatting>
  <conditionalFormatting sqref="C48">
    <cfRule type="expression" dxfId="1446" priority="13521">
      <formula>ISEVEN(ROW())</formula>
    </cfRule>
  </conditionalFormatting>
  <conditionalFormatting sqref="F48">
    <cfRule type="expression" dxfId="1445" priority="13522">
      <formula>ISEVEN(ROW())</formula>
    </cfRule>
  </conditionalFormatting>
  <conditionalFormatting sqref="B48:E48">
    <cfRule type="expression" dxfId="1444" priority="13523">
      <formula>ISEVEN(ROW())</formula>
    </cfRule>
  </conditionalFormatting>
  <conditionalFormatting sqref="B48 D48:F48">
    <cfRule type="expression" dxfId="1443" priority="13524">
      <formula>ISEVEN(ROW())</formula>
    </cfRule>
  </conditionalFormatting>
  <conditionalFormatting sqref="C48">
    <cfRule type="expression" dxfId="1442" priority="13525">
      <formula>ISEVEN(ROW())</formula>
    </cfRule>
  </conditionalFormatting>
  <conditionalFormatting sqref="B48:F48">
    <cfRule type="expression" dxfId="1441" priority="13526">
      <formula>ISEVEN(ROW())</formula>
    </cfRule>
  </conditionalFormatting>
  <conditionalFormatting sqref="F48">
    <cfRule type="expression" dxfId="1440" priority="13527">
      <formula>ISEVEN(ROW())</formula>
    </cfRule>
  </conditionalFormatting>
  <conditionalFormatting sqref="B48:E48">
    <cfRule type="expression" dxfId="1439" priority="13528">
      <formula>ISEVEN(ROW())</formula>
    </cfRule>
  </conditionalFormatting>
  <conditionalFormatting sqref="B48 D48:F48">
    <cfRule type="expression" dxfId="1438" priority="13529">
      <formula>ISEVEN(ROW())</formula>
    </cfRule>
  </conditionalFormatting>
  <conditionalFormatting sqref="C48">
    <cfRule type="expression" dxfId="1437" priority="13530">
      <formula>ISEVEN(ROW())</formula>
    </cfRule>
  </conditionalFormatting>
  <conditionalFormatting sqref="B48:F48">
    <cfRule type="expression" dxfId="1436" priority="13531">
      <formula>ISEVEN(ROW())</formula>
    </cfRule>
  </conditionalFormatting>
  <conditionalFormatting sqref="F48">
    <cfRule type="expression" dxfId="1435" priority="13532">
      <formula>ISEVEN(ROW())</formula>
    </cfRule>
  </conditionalFormatting>
  <conditionalFormatting sqref="B48:E48">
    <cfRule type="expression" dxfId="1434" priority="13533">
      <formula>ISEVEN(ROW())</formula>
    </cfRule>
  </conditionalFormatting>
  <conditionalFormatting sqref="B48 D48:F48">
    <cfRule type="expression" dxfId="1433" priority="13534">
      <formula>ISEVEN(ROW())</formula>
    </cfRule>
  </conditionalFormatting>
  <conditionalFormatting sqref="C48">
    <cfRule type="expression" dxfId="1432" priority="13535">
      <formula>ISEVEN(ROW())</formula>
    </cfRule>
  </conditionalFormatting>
  <conditionalFormatting sqref="B48 D48:F48">
    <cfRule type="expression" dxfId="1431" priority="13536">
      <formula>ISEVEN(ROW())</formula>
    </cfRule>
  </conditionalFormatting>
  <conditionalFormatting sqref="C48">
    <cfRule type="expression" dxfId="1430" priority="13537">
      <formula>ISEVEN(ROW())</formula>
    </cfRule>
  </conditionalFormatting>
  <conditionalFormatting sqref="F48">
    <cfRule type="expression" dxfId="1429" priority="13538">
      <formula>ISEVEN(ROW())</formula>
    </cfRule>
  </conditionalFormatting>
  <conditionalFormatting sqref="B48:E48">
    <cfRule type="expression" dxfId="1428" priority="13539">
      <formula>ISEVEN(ROW())</formula>
    </cfRule>
  </conditionalFormatting>
  <conditionalFormatting sqref="F48">
    <cfRule type="expression" dxfId="1427" priority="13540">
      <formula>ISEVEN(ROW())</formula>
    </cfRule>
  </conditionalFormatting>
  <conditionalFormatting sqref="B48:E48">
    <cfRule type="expression" dxfId="1426" priority="13541">
      <formula>ISEVEN(ROW())</formula>
    </cfRule>
  </conditionalFormatting>
  <conditionalFormatting sqref="B48:E48">
    <cfRule type="expression" dxfId="1425" priority="13542">
      <formula>ISEVEN(ROW())</formula>
    </cfRule>
  </conditionalFormatting>
  <conditionalFormatting sqref="B48:F48">
    <cfRule type="expression" dxfId="1424" priority="13543">
      <formula>ISEVEN(ROW())</formula>
    </cfRule>
  </conditionalFormatting>
  <conditionalFormatting sqref="B48 D48:F48">
    <cfRule type="expression" dxfId="1423" priority="13544">
      <formula>ISEVEN(ROW())</formula>
    </cfRule>
  </conditionalFormatting>
  <conditionalFormatting sqref="C48">
    <cfRule type="expression" dxfId="1422" priority="13545">
      <formula>ISEVEN(ROW())</formula>
    </cfRule>
  </conditionalFormatting>
  <conditionalFormatting sqref="F48">
    <cfRule type="expression" dxfId="1421" priority="13546">
      <formula>ISEVEN(ROW())</formula>
    </cfRule>
  </conditionalFormatting>
  <conditionalFormatting sqref="B48:E48">
    <cfRule type="expression" dxfId="1420" priority="13547">
      <formula>ISEVEN(ROW())</formula>
    </cfRule>
  </conditionalFormatting>
  <conditionalFormatting sqref="B48 D48:F48">
    <cfRule type="expression" dxfId="1419" priority="13548">
      <formula>ISEVEN(ROW())</formula>
    </cfRule>
  </conditionalFormatting>
  <conditionalFormatting sqref="C48">
    <cfRule type="expression" dxfId="1418" priority="13549">
      <formula>ISEVEN(ROW())</formula>
    </cfRule>
  </conditionalFormatting>
  <conditionalFormatting sqref="B48:F48">
    <cfRule type="expression" dxfId="1417" priority="13550">
      <formula>ISEVEN(ROW())</formula>
    </cfRule>
  </conditionalFormatting>
  <conditionalFormatting sqref="F48">
    <cfRule type="expression" dxfId="1416" priority="13551">
      <formula>ISEVEN(ROW())</formula>
    </cfRule>
  </conditionalFormatting>
  <conditionalFormatting sqref="B48:E48">
    <cfRule type="expression" dxfId="1415" priority="13552">
      <formula>ISEVEN(ROW())</formula>
    </cfRule>
  </conditionalFormatting>
  <conditionalFormatting sqref="B48 D48:F48">
    <cfRule type="expression" dxfId="1414" priority="13553">
      <formula>ISEVEN(ROW())</formula>
    </cfRule>
  </conditionalFormatting>
  <conditionalFormatting sqref="C48">
    <cfRule type="expression" dxfId="1413" priority="13554">
      <formula>ISEVEN(ROW())</formula>
    </cfRule>
  </conditionalFormatting>
  <conditionalFormatting sqref="B48:F48">
    <cfRule type="expression" dxfId="1412" priority="13555">
      <formula>ISEVEN(ROW())</formula>
    </cfRule>
  </conditionalFormatting>
  <conditionalFormatting sqref="F48">
    <cfRule type="expression" dxfId="1411" priority="13556">
      <formula>ISEVEN(ROW())</formula>
    </cfRule>
  </conditionalFormatting>
  <conditionalFormatting sqref="B48:E48">
    <cfRule type="expression" dxfId="1410" priority="13557">
      <formula>ISEVEN(ROW())</formula>
    </cfRule>
  </conditionalFormatting>
  <conditionalFormatting sqref="B48 D48:F48">
    <cfRule type="expression" dxfId="1409" priority="13558">
      <formula>ISEVEN(ROW())</formula>
    </cfRule>
  </conditionalFormatting>
  <conditionalFormatting sqref="C48">
    <cfRule type="expression" dxfId="1408" priority="13559">
      <formula>ISEVEN(ROW())</formula>
    </cfRule>
  </conditionalFormatting>
  <conditionalFormatting sqref="B52:D52 F52:G52">
    <cfRule type="expression" dxfId="1407" priority="13560">
      <formula>ISEVEN(ROW())</formula>
    </cfRule>
  </conditionalFormatting>
  <conditionalFormatting sqref="E52">
    <cfRule type="expression" dxfId="1406" priority="13561">
      <formula>ISEVEN(ROW())</formula>
    </cfRule>
  </conditionalFormatting>
  <conditionalFormatting sqref="B52:D52 F52:G52">
    <cfRule type="expression" dxfId="1405" priority="13562">
      <formula>ISEVEN(ROW())</formula>
    </cfRule>
  </conditionalFormatting>
  <conditionalFormatting sqref="E52">
    <cfRule type="expression" dxfId="1404" priority="13563">
      <formula>ISEVEN(ROW())</formula>
    </cfRule>
  </conditionalFormatting>
  <conditionalFormatting sqref="B51:G51">
    <cfRule type="expression" dxfId="1403" priority="13564">
      <formula>ISEVEN(ROW())</formula>
    </cfRule>
  </conditionalFormatting>
  <conditionalFormatting sqref="B50:F50">
    <cfRule type="expression" dxfId="1402" priority="13565">
      <formula>ISEVEN(ROW())</formula>
    </cfRule>
  </conditionalFormatting>
  <conditionalFormatting sqref="G50">
    <cfRule type="expression" dxfId="1401" priority="13566">
      <formula>ISEVEN(ROW())</formula>
    </cfRule>
  </conditionalFormatting>
  <conditionalFormatting sqref="G50">
    <cfRule type="expression" dxfId="1400" priority="13567">
      <formula>ISEVEN(ROW())</formula>
    </cfRule>
  </conditionalFormatting>
  <conditionalFormatting sqref="G50">
    <cfRule type="expression" dxfId="1399" priority="13568">
      <formula>ISEVEN(ROW())</formula>
    </cfRule>
  </conditionalFormatting>
  <conditionalFormatting sqref="G50">
    <cfRule type="expression" dxfId="1398" priority="13569">
      <formula>ISEVEN(ROW())</formula>
    </cfRule>
  </conditionalFormatting>
  <conditionalFormatting sqref="G50">
    <cfRule type="expression" dxfId="1397" priority="13570">
      <formula>ISEVEN(ROW())</formula>
    </cfRule>
  </conditionalFormatting>
  <conditionalFormatting sqref="G50">
    <cfRule type="expression" dxfId="1396" priority="13571">
      <formula>ISEVEN(ROW())</formula>
    </cfRule>
  </conditionalFormatting>
  <conditionalFormatting sqref="G50">
    <cfRule type="expression" dxfId="1395" priority="13572">
      <formula>ISEVEN(ROW())</formula>
    </cfRule>
  </conditionalFormatting>
  <conditionalFormatting sqref="G50">
    <cfRule type="expression" dxfId="1394" priority="13573">
      <formula>ISEVEN(ROW())</formula>
    </cfRule>
  </conditionalFormatting>
  <conditionalFormatting sqref="G50">
    <cfRule type="expression" dxfId="1393" priority="13574">
      <formula>ISEVEN(ROW())</formula>
    </cfRule>
  </conditionalFormatting>
  <conditionalFormatting sqref="G50">
    <cfRule type="expression" dxfId="1392" priority="13575">
      <formula>ISEVEN(ROW())</formula>
    </cfRule>
  </conditionalFormatting>
  <conditionalFormatting sqref="G50">
    <cfRule type="expression" dxfId="1391" priority="13576">
      <formula>ISEVEN(ROW())</formula>
    </cfRule>
  </conditionalFormatting>
  <conditionalFormatting sqref="G50">
    <cfRule type="expression" dxfId="1390" priority="13577">
      <formula>ISEVEN(ROW())</formula>
    </cfRule>
  </conditionalFormatting>
  <conditionalFormatting sqref="G50">
    <cfRule type="expression" dxfId="1389" priority="13578">
      <formula>ISEVEN(ROW())</formula>
    </cfRule>
  </conditionalFormatting>
  <conditionalFormatting sqref="G50">
    <cfRule type="expression" dxfId="1388" priority="13579">
      <formula>ISEVEN(ROW())</formula>
    </cfRule>
  </conditionalFormatting>
  <conditionalFormatting sqref="G50">
    <cfRule type="expression" dxfId="1387" priority="13580">
      <formula>ISEVEN(ROW())</formula>
    </cfRule>
  </conditionalFormatting>
  <conditionalFormatting sqref="G50">
    <cfRule type="expression" dxfId="1386" priority="13581">
      <formula>ISEVEN(ROW())</formula>
    </cfRule>
  </conditionalFormatting>
  <conditionalFormatting sqref="G50">
    <cfRule type="expression" dxfId="1385" priority="13582">
      <formula>ISEVEN(ROW())</formula>
    </cfRule>
  </conditionalFormatting>
  <conditionalFormatting sqref="G50">
    <cfRule type="expression" dxfId="1384" priority="13583">
      <formula>ISEVEN(ROW())</formula>
    </cfRule>
  </conditionalFormatting>
  <conditionalFormatting sqref="G50">
    <cfRule type="expression" dxfId="1383" priority="13584">
      <formula>ISEVEN(ROW())</formula>
    </cfRule>
  </conditionalFormatting>
  <conditionalFormatting sqref="G50">
    <cfRule type="expression" dxfId="1382" priority="13585">
      <formula>ISEVEN(ROW())</formula>
    </cfRule>
  </conditionalFormatting>
  <conditionalFormatting sqref="G50">
    <cfRule type="expression" dxfId="1381" priority="13586">
      <formula>ISEVEN(ROW())</formula>
    </cfRule>
  </conditionalFormatting>
  <conditionalFormatting sqref="G50">
    <cfRule type="expression" dxfId="1380" priority="13587">
      <formula>ISEVEN(ROW())</formula>
    </cfRule>
  </conditionalFormatting>
  <conditionalFormatting sqref="G50">
    <cfRule type="expression" dxfId="1379" priority="13588">
      <formula>ISEVEN(ROW())</formula>
    </cfRule>
  </conditionalFormatting>
  <conditionalFormatting sqref="G50">
    <cfRule type="expression" dxfId="1378" priority="13589">
      <formula>ISEVEN(ROW())</formula>
    </cfRule>
  </conditionalFormatting>
  <conditionalFormatting sqref="G50">
    <cfRule type="expression" dxfId="1377" priority="13590">
      <formula>ISEVEN(ROW())</formula>
    </cfRule>
  </conditionalFormatting>
  <conditionalFormatting sqref="G50">
    <cfRule type="expression" dxfId="1376" priority="13591">
      <formula>ISEVEN(ROW())</formula>
    </cfRule>
  </conditionalFormatting>
  <conditionalFormatting sqref="G50">
    <cfRule type="expression" dxfId="1375" priority="13592">
      <formula>ISEVEN(ROW())</formula>
    </cfRule>
  </conditionalFormatting>
  <conditionalFormatting sqref="G50">
    <cfRule type="expression" dxfId="1374" priority="13593">
      <formula>ISEVEN(ROW())</formula>
    </cfRule>
  </conditionalFormatting>
  <conditionalFormatting sqref="G50">
    <cfRule type="expression" dxfId="1373" priority="13594">
      <formula>ISEVEN(ROW())</formula>
    </cfRule>
  </conditionalFormatting>
  <conditionalFormatting sqref="G50">
    <cfRule type="expression" dxfId="1372" priority="13595">
      <formula>ISEVEN(ROW())</formula>
    </cfRule>
  </conditionalFormatting>
  <conditionalFormatting sqref="G50">
    <cfRule type="expression" dxfId="1371" priority="13596">
      <formula>ISEVEN(ROW())</formula>
    </cfRule>
  </conditionalFormatting>
  <conditionalFormatting sqref="G48">
    <cfRule type="expression" dxfId="1370" priority="13597">
      <formula>ISEVEN(ROW())</formula>
    </cfRule>
  </conditionalFormatting>
  <conditionalFormatting sqref="G48">
    <cfRule type="expression" dxfId="1369" priority="13598">
      <formula>ISEVEN(ROW())</formula>
    </cfRule>
  </conditionalFormatting>
  <conditionalFormatting sqref="G48">
    <cfRule type="expression" dxfId="1368" priority="13599">
      <formula>ISEVEN(ROW())</formula>
    </cfRule>
  </conditionalFormatting>
  <conditionalFormatting sqref="G48">
    <cfRule type="expression" dxfId="1367" priority="13600">
      <formula>ISEVEN(ROW())</formula>
    </cfRule>
  </conditionalFormatting>
  <conditionalFormatting sqref="G48">
    <cfRule type="expression" dxfId="1366" priority="13601">
      <formula>ISEVEN(ROW())</formula>
    </cfRule>
  </conditionalFormatting>
  <conditionalFormatting sqref="G48">
    <cfRule type="expression" dxfId="1365" priority="13602">
      <formula>ISEVEN(ROW())</formula>
    </cfRule>
  </conditionalFormatting>
  <conditionalFormatting sqref="G48">
    <cfRule type="expression" dxfId="1364" priority="13603">
      <formula>ISEVEN(ROW())</formula>
    </cfRule>
  </conditionalFormatting>
  <conditionalFormatting sqref="G48">
    <cfRule type="expression" dxfId="1363" priority="13604">
      <formula>ISEVEN(ROW())</formula>
    </cfRule>
  </conditionalFormatting>
  <conditionalFormatting sqref="G48">
    <cfRule type="expression" dxfId="1362" priority="13605">
      <formula>ISEVEN(ROW())</formula>
    </cfRule>
  </conditionalFormatting>
  <conditionalFormatting sqref="G48">
    <cfRule type="expression" dxfId="1361" priority="13606">
      <formula>ISEVEN(ROW())</formula>
    </cfRule>
  </conditionalFormatting>
  <conditionalFormatting sqref="G48">
    <cfRule type="expression" dxfId="1360" priority="13607">
      <formula>ISEVEN(ROW())</formula>
    </cfRule>
  </conditionalFormatting>
  <conditionalFormatting sqref="G48">
    <cfRule type="expression" dxfId="1359" priority="13608">
      <formula>ISEVEN(ROW())</formula>
    </cfRule>
  </conditionalFormatting>
  <conditionalFormatting sqref="G48">
    <cfRule type="expression" dxfId="1358" priority="13609">
      <formula>ISEVEN(ROW())</formula>
    </cfRule>
  </conditionalFormatting>
  <conditionalFormatting sqref="G48">
    <cfRule type="expression" dxfId="1357" priority="13610">
      <formula>ISEVEN(ROW())</formula>
    </cfRule>
  </conditionalFormatting>
  <conditionalFormatting sqref="G48">
    <cfRule type="expression" dxfId="1356" priority="13611">
      <formula>ISEVEN(ROW())</formula>
    </cfRule>
  </conditionalFormatting>
  <conditionalFormatting sqref="G48">
    <cfRule type="expression" dxfId="1355" priority="13612">
      <formula>ISEVEN(ROW())</formula>
    </cfRule>
  </conditionalFormatting>
  <conditionalFormatting sqref="G48">
    <cfRule type="expression" dxfId="1354" priority="13613">
      <formula>ISEVEN(ROW())</formula>
    </cfRule>
  </conditionalFormatting>
  <conditionalFormatting sqref="G48">
    <cfRule type="expression" dxfId="1353" priority="13614">
      <formula>ISEVEN(ROW())</formula>
    </cfRule>
  </conditionalFormatting>
  <conditionalFormatting sqref="G48">
    <cfRule type="expression" dxfId="1352" priority="13615">
      <formula>ISEVEN(ROW())</formula>
    </cfRule>
  </conditionalFormatting>
  <conditionalFormatting sqref="G48">
    <cfRule type="expression" dxfId="1351" priority="13616">
      <formula>ISEVEN(ROW())</formula>
    </cfRule>
  </conditionalFormatting>
  <conditionalFormatting sqref="G48">
    <cfRule type="expression" dxfId="1350" priority="13617">
      <formula>ISEVEN(ROW())</formula>
    </cfRule>
  </conditionalFormatting>
  <conditionalFormatting sqref="G48">
    <cfRule type="expression" dxfId="1349" priority="13618">
      <formula>ISEVEN(ROW())</formula>
    </cfRule>
  </conditionalFormatting>
  <conditionalFormatting sqref="G48">
    <cfRule type="expression" dxfId="1348" priority="13619">
      <formula>ISEVEN(ROW())</formula>
    </cfRule>
  </conditionalFormatting>
  <conditionalFormatting sqref="G48">
    <cfRule type="expression" dxfId="1347" priority="13620">
      <formula>ISEVEN(ROW())</formula>
    </cfRule>
  </conditionalFormatting>
  <conditionalFormatting sqref="G48">
    <cfRule type="expression" dxfId="1346" priority="13621">
      <formula>ISEVEN(ROW())</formula>
    </cfRule>
  </conditionalFormatting>
  <conditionalFormatting sqref="G48">
    <cfRule type="expression" dxfId="1345" priority="13622">
      <formula>ISEVEN(ROW())</formula>
    </cfRule>
  </conditionalFormatting>
  <conditionalFormatting sqref="G48">
    <cfRule type="expression" dxfId="1344" priority="13623">
      <formula>ISEVEN(ROW())</formula>
    </cfRule>
  </conditionalFormatting>
  <conditionalFormatting sqref="G48">
    <cfRule type="expression" dxfId="1343" priority="13624">
      <formula>ISEVEN(ROW())</formula>
    </cfRule>
  </conditionalFormatting>
  <conditionalFormatting sqref="G48">
    <cfRule type="expression" dxfId="1342" priority="13625">
      <formula>ISEVEN(ROW())</formula>
    </cfRule>
  </conditionalFormatting>
  <conditionalFormatting sqref="G48">
    <cfRule type="expression" dxfId="1341" priority="13626">
      <formula>ISEVEN(ROW())</formula>
    </cfRule>
  </conditionalFormatting>
  <conditionalFormatting sqref="G48">
    <cfRule type="expression" dxfId="1340" priority="13627">
      <formula>ISEVEN(ROW())</formula>
    </cfRule>
  </conditionalFormatting>
  <conditionalFormatting sqref="G48">
    <cfRule type="expression" dxfId="1339" priority="13628">
      <formula>ISEVEN(ROW())</formula>
    </cfRule>
  </conditionalFormatting>
  <conditionalFormatting sqref="G48">
    <cfRule type="expression" dxfId="1338" priority="13629">
      <formula>ISEVEN(ROW())</formula>
    </cfRule>
  </conditionalFormatting>
  <conditionalFormatting sqref="G48">
    <cfRule type="expression" dxfId="1337" priority="13630">
      <formula>ISEVEN(ROW())</formula>
    </cfRule>
  </conditionalFormatting>
  <conditionalFormatting sqref="G48">
    <cfRule type="expression" dxfId="1336" priority="13631">
      <formula>ISEVEN(ROW())</formula>
    </cfRule>
  </conditionalFormatting>
  <conditionalFormatting sqref="G48">
    <cfRule type="expression" dxfId="1335" priority="13632">
      <formula>ISEVEN(ROW())</formula>
    </cfRule>
  </conditionalFormatting>
  <conditionalFormatting sqref="G48">
    <cfRule type="expression" dxfId="1334" priority="13633">
      <formula>ISEVEN(ROW())</formula>
    </cfRule>
  </conditionalFormatting>
  <conditionalFormatting sqref="G48">
    <cfRule type="expression" dxfId="1333" priority="13634">
      <formula>ISEVEN(ROW())</formula>
    </cfRule>
  </conditionalFormatting>
  <conditionalFormatting sqref="G48">
    <cfRule type="expression" dxfId="1332" priority="13635">
      <formula>ISEVEN(ROW())</formula>
    </cfRule>
  </conditionalFormatting>
  <conditionalFormatting sqref="G48">
    <cfRule type="expression" dxfId="1331" priority="13636">
      <formula>ISEVEN(ROW())</formula>
    </cfRule>
  </conditionalFormatting>
  <conditionalFormatting sqref="G48">
    <cfRule type="expression" dxfId="1330" priority="13637">
      <formula>ISEVEN(ROW())</formula>
    </cfRule>
  </conditionalFormatting>
  <conditionalFormatting sqref="G48">
    <cfRule type="expression" dxfId="1329" priority="13638">
      <formula>ISEVEN(ROW())</formula>
    </cfRule>
  </conditionalFormatting>
  <conditionalFormatting sqref="G48">
    <cfRule type="expression" dxfId="1328" priority="13639">
      <formula>ISEVEN(ROW())</formula>
    </cfRule>
  </conditionalFormatting>
  <conditionalFormatting sqref="G48">
    <cfRule type="expression" dxfId="1327" priority="13640">
      <formula>ISEVEN(ROW())</formula>
    </cfRule>
  </conditionalFormatting>
  <conditionalFormatting sqref="G48">
    <cfRule type="expression" dxfId="1326" priority="13641">
      <formula>ISEVEN(ROW())</formula>
    </cfRule>
  </conditionalFormatting>
  <conditionalFormatting sqref="G48">
    <cfRule type="expression" dxfId="1325" priority="13642">
      <formula>ISEVEN(ROW())</formula>
    </cfRule>
  </conditionalFormatting>
  <conditionalFormatting sqref="G48">
    <cfRule type="expression" dxfId="1324" priority="13643">
      <formula>ISEVEN(ROW())</formula>
    </cfRule>
  </conditionalFormatting>
  <conditionalFormatting sqref="G48">
    <cfRule type="expression" dxfId="1323" priority="13644">
      <formula>ISEVEN(ROW())</formula>
    </cfRule>
  </conditionalFormatting>
  <conditionalFormatting sqref="G48">
    <cfRule type="expression" dxfId="1322" priority="13645">
      <formula>ISEVEN(ROW())</formula>
    </cfRule>
  </conditionalFormatting>
  <conditionalFormatting sqref="G48">
    <cfRule type="expression" dxfId="1321" priority="13646">
      <formula>ISEVEN(ROW())</formula>
    </cfRule>
  </conditionalFormatting>
  <conditionalFormatting sqref="G48">
    <cfRule type="expression" dxfId="1320" priority="13647">
      <formula>ISEVEN(ROW())</formula>
    </cfRule>
  </conditionalFormatting>
  <conditionalFormatting sqref="G48">
    <cfRule type="expression" dxfId="1319" priority="13648">
      <formula>ISEVEN(ROW())</formula>
    </cfRule>
  </conditionalFormatting>
  <conditionalFormatting sqref="G48">
    <cfRule type="expression" dxfId="1318" priority="13649">
      <formula>ISEVEN(ROW())</formula>
    </cfRule>
  </conditionalFormatting>
  <conditionalFormatting sqref="G48">
    <cfRule type="expression" dxfId="1317" priority="13650">
      <formula>ISEVEN(ROW())</formula>
    </cfRule>
  </conditionalFormatting>
  <conditionalFormatting sqref="G48">
    <cfRule type="expression" dxfId="1316" priority="13651">
      <formula>ISEVEN(ROW())</formula>
    </cfRule>
  </conditionalFormatting>
  <conditionalFormatting sqref="G48">
    <cfRule type="expression" dxfId="1315" priority="13652">
      <formula>ISEVEN(ROW())</formula>
    </cfRule>
  </conditionalFormatting>
  <conditionalFormatting sqref="G48">
    <cfRule type="expression" dxfId="1314" priority="13653">
      <formula>ISEVEN(ROW())</formula>
    </cfRule>
  </conditionalFormatting>
  <conditionalFormatting sqref="G48">
    <cfRule type="expression" dxfId="1313" priority="13654">
      <formula>ISEVEN(ROW())</formula>
    </cfRule>
  </conditionalFormatting>
  <conditionalFormatting sqref="G48">
    <cfRule type="expression" dxfId="1312" priority="13655">
      <formula>ISEVEN(ROW())</formula>
    </cfRule>
  </conditionalFormatting>
  <conditionalFormatting sqref="G48">
    <cfRule type="expression" dxfId="1311" priority="13656">
      <formula>ISEVEN(ROW())</formula>
    </cfRule>
  </conditionalFormatting>
  <conditionalFormatting sqref="G48">
    <cfRule type="expression" dxfId="1310" priority="13657">
      <formula>ISEVEN(ROW())</formula>
    </cfRule>
  </conditionalFormatting>
  <conditionalFormatting sqref="G48">
    <cfRule type="expression" dxfId="1309" priority="13658">
      <formula>ISEVEN(ROW())</formula>
    </cfRule>
  </conditionalFormatting>
  <conditionalFormatting sqref="G48">
    <cfRule type="expression" dxfId="1308" priority="13659">
      <formula>ISEVEN(ROW())</formula>
    </cfRule>
  </conditionalFormatting>
  <conditionalFormatting sqref="G48">
    <cfRule type="expression" dxfId="1307" priority="13660">
      <formula>ISEVEN(ROW())</formula>
    </cfRule>
  </conditionalFormatting>
  <conditionalFormatting sqref="G48">
    <cfRule type="expression" dxfId="1306" priority="13661">
      <formula>ISEVEN(ROW())</formula>
    </cfRule>
  </conditionalFormatting>
  <conditionalFormatting sqref="G48">
    <cfRule type="expression" dxfId="1305" priority="13662">
      <formula>ISEVEN(ROW())</formula>
    </cfRule>
  </conditionalFormatting>
  <conditionalFormatting sqref="G48">
    <cfRule type="expression" dxfId="1304" priority="13663">
      <formula>ISEVEN(ROW())</formula>
    </cfRule>
  </conditionalFormatting>
  <conditionalFormatting sqref="G48">
    <cfRule type="expression" dxfId="1303" priority="13664">
      <formula>ISEVEN(ROW())</formula>
    </cfRule>
  </conditionalFormatting>
  <conditionalFormatting sqref="G48">
    <cfRule type="expression" dxfId="1302" priority="13665">
      <formula>ISEVEN(ROW())</formula>
    </cfRule>
  </conditionalFormatting>
  <conditionalFormatting sqref="G48">
    <cfRule type="expression" dxfId="1301" priority="13666">
      <formula>ISEVEN(ROW())</formula>
    </cfRule>
  </conditionalFormatting>
  <conditionalFormatting sqref="G48">
    <cfRule type="expression" dxfId="1300" priority="13667">
      <formula>ISEVEN(ROW())</formula>
    </cfRule>
  </conditionalFormatting>
  <conditionalFormatting sqref="G48">
    <cfRule type="expression" dxfId="1299" priority="13668">
      <formula>ISEVEN(ROW())</formula>
    </cfRule>
  </conditionalFormatting>
  <conditionalFormatting sqref="G48">
    <cfRule type="expression" dxfId="1298" priority="13669">
      <formula>ISEVEN(ROW())</formula>
    </cfRule>
  </conditionalFormatting>
  <conditionalFormatting sqref="G48">
    <cfRule type="expression" dxfId="1297" priority="13670">
      <formula>ISEVEN(ROW())</formula>
    </cfRule>
  </conditionalFormatting>
  <conditionalFormatting sqref="G48">
    <cfRule type="expression" dxfId="1296" priority="13671">
      <formula>ISEVEN(ROW())</formula>
    </cfRule>
  </conditionalFormatting>
  <conditionalFormatting sqref="G48">
    <cfRule type="expression" dxfId="1295" priority="13672">
      <formula>ISEVEN(ROW())</formula>
    </cfRule>
  </conditionalFormatting>
  <conditionalFormatting sqref="G48">
    <cfRule type="expression" dxfId="1294" priority="13673">
      <formula>ISEVEN(ROW())</formula>
    </cfRule>
  </conditionalFormatting>
  <conditionalFormatting sqref="G48">
    <cfRule type="expression" dxfId="1293" priority="13674">
      <formula>ISEVEN(ROW())</formula>
    </cfRule>
  </conditionalFormatting>
  <conditionalFormatting sqref="G48">
    <cfRule type="expression" dxfId="1292" priority="13675">
      <formula>ISEVEN(ROW())</formula>
    </cfRule>
  </conditionalFormatting>
  <conditionalFormatting sqref="G48">
    <cfRule type="expression" dxfId="1291" priority="13676">
      <formula>ISEVEN(ROW())</formula>
    </cfRule>
  </conditionalFormatting>
  <conditionalFormatting sqref="G48">
    <cfRule type="expression" dxfId="1290" priority="13677">
      <formula>ISEVEN(ROW())</formula>
    </cfRule>
  </conditionalFormatting>
  <conditionalFormatting sqref="G48">
    <cfRule type="expression" dxfId="1289" priority="13678">
      <formula>ISEVEN(ROW())</formula>
    </cfRule>
  </conditionalFormatting>
  <conditionalFormatting sqref="G48">
    <cfRule type="expression" dxfId="1288" priority="13679">
      <formula>ISEVEN(ROW())</formula>
    </cfRule>
  </conditionalFormatting>
  <conditionalFormatting sqref="G48">
    <cfRule type="expression" dxfId="1287" priority="13680">
      <formula>ISEVEN(ROW())</formula>
    </cfRule>
  </conditionalFormatting>
  <conditionalFormatting sqref="G48">
    <cfRule type="expression" dxfId="1286" priority="13681">
      <formula>ISEVEN(ROW())</formula>
    </cfRule>
  </conditionalFormatting>
  <conditionalFormatting sqref="G48">
    <cfRule type="expression" dxfId="1285" priority="13682">
      <formula>ISEVEN(ROW())</formula>
    </cfRule>
  </conditionalFormatting>
  <conditionalFormatting sqref="G48">
    <cfRule type="expression" dxfId="1284" priority="13683">
      <formula>ISEVEN(ROW())</formula>
    </cfRule>
  </conditionalFormatting>
  <conditionalFormatting sqref="G48">
    <cfRule type="expression" dxfId="1283" priority="13684">
      <formula>ISEVEN(ROW())</formula>
    </cfRule>
  </conditionalFormatting>
  <conditionalFormatting sqref="G48">
    <cfRule type="expression" dxfId="1282" priority="13685">
      <formula>ISEVEN(ROW())</formula>
    </cfRule>
  </conditionalFormatting>
  <conditionalFormatting sqref="G48">
    <cfRule type="expression" dxfId="1281" priority="13686">
      <formula>ISEVEN(ROW())</formula>
    </cfRule>
  </conditionalFormatting>
  <conditionalFormatting sqref="G48">
    <cfRule type="expression" dxfId="1280" priority="13687">
      <formula>ISEVEN(ROW())</formula>
    </cfRule>
  </conditionalFormatting>
  <conditionalFormatting sqref="G48">
    <cfRule type="expression" dxfId="1279" priority="13688">
      <formula>ISEVEN(ROW())</formula>
    </cfRule>
  </conditionalFormatting>
  <conditionalFormatting sqref="G48">
    <cfRule type="expression" dxfId="1278" priority="13689">
      <formula>ISEVEN(ROW())</formula>
    </cfRule>
  </conditionalFormatting>
  <conditionalFormatting sqref="G48">
    <cfRule type="expression" dxfId="1277" priority="13690">
      <formula>ISEVEN(ROW())</formula>
    </cfRule>
  </conditionalFormatting>
  <conditionalFormatting sqref="G48">
    <cfRule type="expression" dxfId="1276" priority="13691">
      <formula>ISEVEN(ROW())</formula>
    </cfRule>
  </conditionalFormatting>
  <conditionalFormatting sqref="G48">
    <cfRule type="expression" dxfId="1275" priority="13692">
      <formula>ISEVEN(ROW())</formula>
    </cfRule>
  </conditionalFormatting>
  <conditionalFormatting sqref="G48">
    <cfRule type="expression" dxfId="1274" priority="13693">
      <formula>ISEVEN(ROW())</formula>
    </cfRule>
  </conditionalFormatting>
  <conditionalFormatting sqref="G48">
    <cfRule type="expression" dxfId="1273" priority="13694">
      <formula>ISEVEN(ROW())</formula>
    </cfRule>
  </conditionalFormatting>
  <conditionalFormatting sqref="G48">
    <cfRule type="expression" dxfId="1272" priority="13695">
      <formula>ISEVEN(ROW())</formula>
    </cfRule>
  </conditionalFormatting>
  <conditionalFormatting sqref="G48">
    <cfRule type="expression" dxfId="1271" priority="13696">
      <formula>ISEVEN(ROW())</formula>
    </cfRule>
  </conditionalFormatting>
  <conditionalFormatting sqref="G48">
    <cfRule type="expression" dxfId="1270" priority="13697">
      <formula>ISEVEN(ROW())</formula>
    </cfRule>
  </conditionalFormatting>
  <conditionalFormatting sqref="G48">
    <cfRule type="expression" dxfId="1269" priority="13698">
      <formula>ISEVEN(ROW())</formula>
    </cfRule>
  </conditionalFormatting>
  <conditionalFormatting sqref="G48">
    <cfRule type="expression" dxfId="1268" priority="13699">
      <formula>ISEVEN(ROW())</formula>
    </cfRule>
  </conditionalFormatting>
  <conditionalFormatting sqref="G48">
    <cfRule type="expression" dxfId="1267" priority="13700">
      <formula>ISEVEN(ROW())</formula>
    </cfRule>
  </conditionalFormatting>
  <conditionalFormatting sqref="G48">
    <cfRule type="expression" dxfId="1266" priority="13701">
      <formula>ISEVEN(ROW())</formula>
    </cfRule>
  </conditionalFormatting>
  <conditionalFormatting sqref="G48">
    <cfRule type="expression" dxfId="1265" priority="13702">
      <formula>ISEVEN(ROW())</formula>
    </cfRule>
  </conditionalFormatting>
  <conditionalFormatting sqref="G48">
    <cfRule type="expression" dxfId="1264" priority="13703">
      <formula>ISEVEN(ROW())</formula>
    </cfRule>
  </conditionalFormatting>
  <conditionalFormatting sqref="G48">
    <cfRule type="expression" dxfId="1263" priority="13704">
      <formula>ISEVEN(ROW())</formula>
    </cfRule>
  </conditionalFormatting>
  <conditionalFormatting sqref="G48">
    <cfRule type="expression" dxfId="1262" priority="13705">
      <formula>ISEVEN(ROW())</formula>
    </cfRule>
  </conditionalFormatting>
  <conditionalFormatting sqref="G48">
    <cfRule type="expression" dxfId="1261" priority="13706">
      <formula>ISEVEN(ROW())</formula>
    </cfRule>
  </conditionalFormatting>
  <conditionalFormatting sqref="G48">
    <cfRule type="expression" dxfId="1260" priority="13707">
      <formula>ISEVEN(ROW())</formula>
    </cfRule>
  </conditionalFormatting>
  <conditionalFormatting sqref="G48">
    <cfRule type="expression" dxfId="1259" priority="13708">
      <formula>ISEVEN(ROW())</formula>
    </cfRule>
  </conditionalFormatting>
  <conditionalFormatting sqref="G48">
    <cfRule type="expression" dxfId="1258" priority="13709">
      <formula>ISEVEN(ROW())</formula>
    </cfRule>
  </conditionalFormatting>
  <conditionalFormatting sqref="G48">
    <cfRule type="expression" dxfId="1257" priority="13710">
      <formula>ISEVEN(ROW())</formula>
    </cfRule>
  </conditionalFormatting>
  <conditionalFormatting sqref="G48">
    <cfRule type="expression" dxfId="1256" priority="13711">
      <formula>ISEVEN(ROW())</formula>
    </cfRule>
  </conditionalFormatting>
  <conditionalFormatting sqref="G48">
    <cfRule type="expression" dxfId="1255" priority="13712">
      <formula>ISEVEN(ROW())</formula>
    </cfRule>
  </conditionalFormatting>
  <conditionalFormatting sqref="G48">
    <cfRule type="expression" dxfId="1254" priority="13713">
      <formula>ISEVEN(ROW())</formula>
    </cfRule>
  </conditionalFormatting>
  <conditionalFormatting sqref="G48">
    <cfRule type="expression" dxfId="1253" priority="13714">
      <formula>ISEVEN(ROW())</formula>
    </cfRule>
  </conditionalFormatting>
  <conditionalFormatting sqref="G48">
    <cfRule type="expression" dxfId="1252" priority="13715">
      <formula>ISEVEN(ROW())</formula>
    </cfRule>
  </conditionalFormatting>
  <conditionalFormatting sqref="G48">
    <cfRule type="expression" dxfId="1251" priority="13716">
      <formula>ISEVEN(ROW())</formula>
    </cfRule>
  </conditionalFormatting>
  <conditionalFormatting sqref="G48">
    <cfRule type="expression" dxfId="1250" priority="13717">
      <formula>ISEVEN(ROW())</formula>
    </cfRule>
  </conditionalFormatting>
  <conditionalFormatting sqref="G48">
    <cfRule type="expression" dxfId="1249" priority="13718">
      <formula>ISEVEN(ROW())</formula>
    </cfRule>
  </conditionalFormatting>
  <conditionalFormatting sqref="G48">
    <cfRule type="expression" dxfId="1248" priority="13719">
      <formula>ISEVEN(ROW())</formula>
    </cfRule>
  </conditionalFormatting>
  <conditionalFormatting sqref="G48">
    <cfRule type="expression" dxfId="1247" priority="13720">
      <formula>ISEVEN(ROW())</formula>
    </cfRule>
  </conditionalFormatting>
  <conditionalFormatting sqref="G48">
    <cfRule type="expression" dxfId="1246" priority="13721">
      <formula>ISEVEN(ROW())</formula>
    </cfRule>
  </conditionalFormatting>
  <conditionalFormatting sqref="G48">
    <cfRule type="expression" dxfId="1245" priority="13722">
      <formula>ISEVEN(ROW())</formula>
    </cfRule>
  </conditionalFormatting>
  <conditionalFormatting sqref="G48">
    <cfRule type="expression" dxfId="1244" priority="13723">
      <formula>ISEVEN(ROW())</formula>
    </cfRule>
  </conditionalFormatting>
  <conditionalFormatting sqref="G48">
    <cfRule type="expression" dxfId="1243" priority="13724">
      <formula>ISEVEN(ROW())</formula>
    </cfRule>
  </conditionalFormatting>
  <conditionalFormatting sqref="G48">
    <cfRule type="expression" dxfId="1242" priority="13725">
      <formula>ISEVEN(ROW())</formula>
    </cfRule>
  </conditionalFormatting>
  <conditionalFormatting sqref="G48">
    <cfRule type="expression" dxfId="1241" priority="13726">
      <formula>ISEVEN(ROW())</formula>
    </cfRule>
  </conditionalFormatting>
  <conditionalFormatting sqref="G48">
    <cfRule type="expression" dxfId="1240" priority="13727">
      <formula>ISEVEN(ROW())</formula>
    </cfRule>
  </conditionalFormatting>
  <conditionalFormatting sqref="G48">
    <cfRule type="expression" dxfId="1239" priority="13728">
      <formula>ISEVEN(ROW())</formula>
    </cfRule>
  </conditionalFormatting>
  <conditionalFormatting sqref="G48">
    <cfRule type="expression" dxfId="1238" priority="13729">
      <formula>ISEVEN(ROW())</formula>
    </cfRule>
  </conditionalFormatting>
  <conditionalFormatting sqref="G48">
    <cfRule type="expression" dxfId="1237" priority="13730">
      <formula>ISEVEN(ROW())</formula>
    </cfRule>
  </conditionalFormatting>
  <conditionalFormatting sqref="G48">
    <cfRule type="expression" dxfId="1236" priority="13731">
      <formula>ISEVEN(ROW())</formula>
    </cfRule>
  </conditionalFormatting>
  <conditionalFormatting sqref="G48">
    <cfRule type="expression" dxfId="1235" priority="13732">
      <formula>ISEVEN(ROW())</formula>
    </cfRule>
  </conditionalFormatting>
  <conditionalFormatting sqref="G48">
    <cfRule type="expression" dxfId="1234" priority="13733">
      <formula>ISEVEN(ROW())</formula>
    </cfRule>
  </conditionalFormatting>
  <conditionalFormatting sqref="G48">
    <cfRule type="expression" dxfId="1233" priority="13734">
      <formula>ISEVEN(ROW())</formula>
    </cfRule>
  </conditionalFormatting>
  <conditionalFormatting sqref="G48">
    <cfRule type="expression" dxfId="1232" priority="13735">
      <formula>ISEVEN(ROW())</formula>
    </cfRule>
  </conditionalFormatting>
  <conditionalFormatting sqref="G48">
    <cfRule type="expression" dxfId="1231" priority="13736">
      <formula>ISEVEN(ROW())</formula>
    </cfRule>
  </conditionalFormatting>
  <conditionalFormatting sqref="G48">
    <cfRule type="expression" dxfId="1230" priority="13737">
      <formula>ISEVEN(ROW())</formula>
    </cfRule>
  </conditionalFormatting>
  <conditionalFormatting sqref="G48">
    <cfRule type="expression" dxfId="1229" priority="13738">
      <formula>ISEVEN(ROW())</formula>
    </cfRule>
  </conditionalFormatting>
  <conditionalFormatting sqref="G48">
    <cfRule type="expression" dxfId="1228" priority="13739">
      <formula>ISEVEN(ROW())</formula>
    </cfRule>
  </conditionalFormatting>
  <conditionalFormatting sqref="G48">
    <cfRule type="expression" dxfId="1227" priority="13740">
      <formula>ISEVEN(ROW())</formula>
    </cfRule>
  </conditionalFormatting>
  <conditionalFormatting sqref="G48">
    <cfRule type="expression" dxfId="1226" priority="13741">
      <formula>ISEVEN(ROW())</formula>
    </cfRule>
  </conditionalFormatting>
  <conditionalFormatting sqref="G48">
    <cfRule type="expression" dxfId="1225" priority="13742">
      <formula>ISEVEN(ROW())</formula>
    </cfRule>
  </conditionalFormatting>
  <conditionalFormatting sqref="G48">
    <cfRule type="expression" dxfId="1224" priority="13743">
      <formula>ISEVEN(ROW())</formula>
    </cfRule>
  </conditionalFormatting>
  <conditionalFormatting sqref="G48">
    <cfRule type="expression" dxfId="1223" priority="13744">
      <formula>ISEVEN(ROW())</formula>
    </cfRule>
  </conditionalFormatting>
  <conditionalFormatting sqref="G48">
    <cfRule type="expression" dxfId="1222" priority="13745">
      <formula>ISEVEN(ROW())</formula>
    </cfRule>
  </conditionalFormatting>
  <conditionalFormatting sqref="G48">
    <cfRule type="expression" dxfId="1221" priority="13746">
      <formula>ISEVEN(ROW())</formula>
    </cfRule>
  </conditionalFormatting>
  <conditionalFormatting sqref="G48">
    <cfRule type="expression" dxfId="1220" priority="13747">
      <formula>ISEVEN(ROW())</formula>
    </cfRule>
  </conditionalFormatting>
  <conditionalFormatting sqref="G48">
    <cfRule type="expression" dxfId="1219" priority="13748">
      <formula>ISEVEN(ROW())</formula>
    </cfRule>
  </conditionalFormatting>
  <conditionalFormatting sqref="G48">
    <cfRule type="expression" dxfId="1218" priority="13749">
      <formula>ISEVEN(ROW())</formula>
    </cfRule>
  </conditionalFormatting>
  <conditionalFormatting sqref="G48">
    <cfRule type="expression" dxfId="1217" priority="13750">
      <formula>ISEVEN(ROW())</formula>
    </cfRule>
  </conditionalFormatting>
  <conditionalFormatting sqref="G48">
    <cfRule type="expression" dxfId="1216" priority="13751">
      <formula>ISEVEN(ROW())</formula>
    </cfRule>
  </conditionalFormatting>
  <conditionalFormatting sqref="G48">
    <cfRule type="expression" dxfId="1215" priority="13752">
      <formula>ISEVEN(ROW())</formula>
    </cfRule>
  </conditionalFormatting>
  <conditionalFormatting sqref="G48">
    <cfRule type="expression" dxfId="1214" priority="13753">
      <formula>ISEVEN(ROW())</formula>
    </cfRule>
  </conditionalFormatting>
  <conditionalFormatting sqref="G48">
    <cfRule type="expression" dxfId="1213" priority="13754">
      <formula>ISEVEN(ROW())</formula>
    </cfRule>
  </conditionalFormatting>
  <conditionalFormatting sqref="G48">
    <cfRule type="expression" dxfId="1212" priority="13755">
      <formula>ISEVEN(ROW())</formula>
    </cfRule>
  </conditionalFormatting>
  <conditionalFormatting sqref="G48">
    <cfRule type="expression" dxfId="1211" priority="13756">
      <formula>ISEVEN(ROW())</formula>
    </cfRule>
  </conditionalFormatting>
  <conditionalFormatting sqref="G48">
    <cfRule type="expression" dxfId="1210" priority="13757">
      <formula>ISEVEN(ROW())</formula>
    </cfRule>
  </conditionalFormatting>
  <conditionalFormatting sqref="G48">
    <cfRule type="expression" dxfId="1209" priority="13758">
      <formula>ISEVEN(ROW())</formula>
    </cfRule>
  </conditionalFormatting>
  <conditionalFormatting sqref="G48">
    <cfRule type="expression" dxfId="1208" priority="13759">
      <formula>ISEVEN(ROW())</formula>
    </cfRule>
  </conditionalFormatting>
  <conditionalFormatting sqref="G48">
    <cfRule type="expression" dxfId="1207" priority="13760">
      <formula>ISEVEN(ROW())</formula>
    </cfRule>
  </conditionalFormatting>
  <conditionalFormatting sqref="G48">
    <cfRule type="expression" dxfId="1206" priority="13761">
      <formula>ISEVEN(ROW())</formula>
    </cfRule>
  </conditionalFormatting>
  <conditionalFormatting sqref="G48">
    <cfRule type="expression" dxfId="1205" priority="13762">
      <formula>ISEVEN(ROW())</formula>
    </cfRule>
  </conditionalFormatting>
  <conditionalFormatting sqref="G48">
    <cfRule type="expression" dxfId="1204" priority="13763">
      <formula>ISEVEN(ROW())</formula>
    </cfRule>
  </conditionalFormatting>
  <conditionalFormatting sqref="G48">
    <cfRule type="expression" dxfId="1203" priority="13764">
      <formula>ISEVEN(ROW())</formula>
    </cfRule>
  </conditionalFormatting>
  <conditionalFormatting sqref="G48">
    <cfRule type="expression" dxfId="1202" priority="13765">
      <formula>ISEVEN(ROW())</formula>
    </cfRule>
  </conditionalFormatting>
  <conditionalFormatting sqref="G48">
    <cfRule type="expression" dxfId="1201" priority="13766">
      <formula>ISEVEN(ROW())</formula>
    </cfRule>
  </conditionalFormatting>
  <conditionalFormatting sqref="G48">
    <cfRule type="expression" dxfId="1200" priority="13767">
      <formula>ISEVEN(ROW())</formula>
    </cfRule>
  </conditionalFormatting>
  <conditionalFormatting sqref="G48">
    <cfRule type="expression" dxfId="1199" priority="13768">
      <formula>ISEVEN(ROW())</formula>
    </cfRule>
  </conditionalFormatting>
  <conditionalFormatting sqref="G48">
    <cfRule type="expression" dxfId="1198" priority="13769">
      <formula>ISEVEN(ROW())</formula>
    </cfRule>
  </conditionalFormatting>
  <conditionalFormatting sqref="G48">
    <cfRule type="expression" dxfId="1197" priority="13770">
      <formula>ISEVEN(ROW())</formula>
    </cfRule>
  </conditionalFormatting>
  <conditionalFormatting sqref="G48">
    <cfRule type="expression" dxfId="1196" priority="13771">
      <formula>ISEVEN(ROW())</formula>
    </cfRule>
  </conditionalFormatting>
  <conditionalFormatting sqref="G48">
    <cfRule type="expression" dxfId="1195" priority="13772">
      <formula>ISEVEN(ROW())</formula>
    </cfRule>
  </conditionalFormatting>
  <conditionalFormatting sqref="G48">
    <cfRule type="expression" dxfId="1194" priority="13773">
      <formula>ISEVEN(ROW())</formula>
    </cfRule>
  </conditionalFormatting>
  <conditionalFormatting sqref="G48">
    <cfRule type="expression" dxfId="1193" priority="13774">
      <formula>ISEVEN(ROW())</formula>
    </cfRule>
  </conditionalFormatting>
  <conditionalFormatting sqref="G48">
    <cfRule type="expression" dxfId="1192" priority="13775">
      <formula>ISEVEN(ROW())</formula>
    </cfRule>
  </conditionalFormatting>
  <conditionalFormatting sqref="G48">
    <cfRule type="expression" dxfId="1191" priority="13776">
      <formula>ISEVEN(ROW())</formula>
    </cfRule>
  </conditionalFormatting>
  <conditionalFormatting sqref="G48">
    <cfRule type="expression" dxfId="1190" priority="13777">
      <formula>ISEVEN(ROW())</formula>
    </cfRule>
  </conditionalFormatting>
  <conditionalFormatting sqref="G48">
    <cfRule type="expression" dxfId="1189" priority="13778">
      <formula>ISEVEN(ROW())</formula>
    </cfRule>
  </conditionalFormatting>
  <conditionalFormatting sqref="G48">
    <cfRule type="expression" dxfId="1188" priority="13779">
      <formula>ISEVEN(ROW())</formula>
    </cfRule>
  </conditionalFormatting>
  <conditionalFormatting sqref="G48">
    <cfRule type="expression" dxfId="1187" priority="13780">
      <formula>ISEVEN(ROW())</formula>
    </cfRule>
  </conditionalFormatting>
  <conditionalFormatting sqref="G48">
    <cfRule type="expression" dxfId="1186" priority="13781">
      <formula>ISEVEN(ROW())</formula>
    </cfRule>
  </conditionalFormatting>
  <conditionalFormatting sqref="G48">
    <cfRule type="expression" dxfId="1185" priority="13782">
      <formula>ISEVEN(ROW())</formula>
    </cfRule>
  </conditionalFormatting>
  <conditionalFormatting sqref="G48">
    <cfRule type="expression" dxfId="1184" priority="13783">
      <formula>ISEVEN(ROW())</formula>
    </cfRule>
  </conditionalFormatting>
  <conditionalFormatting sqref="G48">
    <cfRule type="expression" dxfId="1183" priority="13784">
      <formula>ISEVEN(ROW())</formula>
    </cfRule>
  </conditionalFormatting>
  <conditionalFormatting sqref="G48">
    <cfRule type="expression" dxfId="1182" priority="13785">
      <formula>ISEVEN(ROW())</formula>
    </cfRule>
  </conditionalFormatting>
  <conditionalFormatting sqref="G48">
    <cfRule type="expression" dxfId="1181" priority="13786">
      <formula>ISEVEN(ROW())</formula>
    </cfRule>
  </conditionalFormatting>
  <conditionalFormatting sqref="G48">
    <cfRule type="expression" dxfId="1180" priority="13787">
      <formula>ISEVEN(ROW())</formula>
    </cfRule>
  </conditionalFormatting>
  <conditionalFormatting sqref="G48">
    <cfRule type="expression" dxfId="1179" priority="13788">
      <formula>ISEVEN(ROW())</formula>
    </cfRule>
  </conditionalFormatting>
  <conditionalFormatting sqref="G48">
    <cfRule type="expression" dxfId="1178" priority="13789">
      <formula>ISEVEN(ROW())</formula>
    </cfRule>
  </conditionalFormatting>
  <conditionalFormatting sqref="G48">
    <cfRule type="expression" dxfId="1177" priority="13790">
      <formula>ISEVEN(ROW())</formula>
    </cfRule>
  </conditionalFormatting>
  <conditionalFormatting sqref="B52:D52 F52:G52">
    <cfRule type="expression" dxfId="1176" priority="13791">
      <formula>ISEVEN(ROW())</formula>
    </cfRule>
  </conditionalFormatting>
  <conditionalFormatting sqref="E52">
    <cfRule type="expression" dxfId="1175" priority="13792">
      <formula>ISEVEN(ROW())</formula>
    </cfRule>
  </conditionalFormatting>
  <conditionalFormatting sqref="B52:D52 F52:G52">
    <cfRule type="expression" dxfId="1174" priority="13793">
      <formula>ISEVEN(ROW())</formula>
    </cfRule>
  </conditionalFormatting>
  <conditionalFormatting sqref="E52">
    <cfRule type="expression" dxfId="1173" priority="13794">
      <formula>ISEVEN(ROW())</formula>
    </cfRule>
  </conditionalFormatting>
  <conditionalFormatting sqref="F49">
    <cfRule type="expression" dxfId="1172" priority="13795">
      <formula>ISEVEN(ROW())</formula>
    </cfRule>
  </conditionalFormatting>
  <conditionalFormatting sqref="B49:E49">
    <cfRule type="expression" dxfId="1171" priority="13796">
      <formula>ISEVEN(ROW())</formula>
    </cfRule>
  </conditionalFormatting>
  <conditionalFormatting sqref="B49 D49:F49">
    <cfRule type="expression" dxfId="1170" priority="13797">
      <formula>ISEVEN(ROW())</formula>
    </cfRule>
  </conditionalFormatting>
  <conditionalFormatting sqref="C49">
    <cfRule type="expression" dxfId="1169" priority="13798">
      <formula>ISEVEN(ROW())</formula>
    </cfRule>
  </conditionalFormatting>
  <conditionalFormatting sqref="B49:F49">
    <cfRule type="expression" dxfId="1168" priority="13799">
      <formula>ISEVEN(ROW())</formula>
    </cfRule>
  </conditionalFormatting>
  <conditionalFormatting sqref="F49">
    <cfRule type="expression" dxfId="1167" priority="13800">
      <formula>ISEVEN(ROW())</formula>
    </cfRule>
  </conditionalFormatting>
  <conditionalFormatting sqref="B49:E49">
    <cfRule type="expression" dxfId="1166" priority="13801">
      <formula>ISEVEN(ROW())</formula>
    </cfRule>
  </conditionalFormatting>
  <conditionalFormatting sqref="B49 D49:F49">
    <cfRule type="expression" dxfId="1165" priority="13802">
      <formula>ISEVEN(ROW())</formula>
    </cfRule>
  </conditionalFormatting>
  <conditionalFormatting sqref="C49">
    <cfRule type="expression" dxfId="1164" priority="13803">
      <formula>ISEVEN(ROW())</formula>
    </cfRule>
  </conditionalFormatting>
  <conditionalFormatting sqref="B49:F49">
    <cfRule type="expression" dxfId="1163" priority="13804">
      <formula>ISEVEN(ROW())</formula>
    </cfRule>
  </conditionalFormatting>
  <conditionalFormatting sqref="F49">
    <cfRule type="expression" dxfId="1162" priority="13805">
      <formula>ISEVEN(ROW())</formula>
    </cfRule>
  </conditionalFormatting>
  <conditionalFormatting sqref="B49:E49">
    <cfRule type="expression" dxfId="1161" priority="13806">
      <formula>ISEVEN(ROW())</formula>
    </cfRule>
  </conditionalFormatting>
  <conditionalFormatting sqref="B49 D49:F49">
    <cfRule type="expression" dxfId="1160" priority="13807">
      <formula>ISEVEN(ROW())</formula>
    </cfRule>
  </conditionalFormatting>
  <conditionalFormatting sqref="C49">
    <cfRule type="expression" dxfId="1159" priority="13808">
      <formula>ISEVEN(ROW())</formula>
    </cfRule>
  </conditionalFormatting>
  <conditionalFormatting sqref="F49">
    <cfRule type="expression" dxfId="1158" priority="13809">
      <formula>ISEVEN(ROW())</formula>
    </cfRule>
  </conditionalFormatting>
  <conditionalFormatting sqref="B49:E49">
    <cfRule type="expression" dxfId="1157" priority="13810">
      <formula>ISEVEN(ROW())</formula>
    </cfRule>
  </conditionalFormatting>
  <conditionalFormatting sqref="B49 D49:F49">
    <cfRule type="expression" dxfId="1156" priority="13811">
      <formula>ISEVEN(ROW())</formula>
    </cfRule>
  </conditionalFormatting>
  <conditionalFormatting sqref="C49">
    <cfRule type="expression" dxfId="1155" priority="13812">
      <formula>ISEVEN(ROW())</formula>
    </cfRule>
  </conditionalFormatting>
  <conditionalFormatting sqref="B49:F49">
    <cfRule type="expression" dxfId="1154" priority="13813">
      <formula>ISEVEN(ROW())</formula>
    </cfRule>
  </conditionalFormatting>
  <conditionalFormatting sqref="F49">
    <cfRule type="expression" dxfId="1153" priority="13814">
      <formula>ISEVEN(ROW())</formula>
    </cfRule>
  </conditionalFormatting>
  <conditionalFormatting sqref="B49:E49">
    <cfRule type="expression" dxfId="1152" priority="13815">
      <formula>ISEVEN(ROW())</formula>
    </cfRule>
  </conditionalFormatting>
  <conditionalFormatting sqref="B49 D49:F49">
    <cfRule type="expression" dxfId="1151" priority="13816">
      <formula>ISEVEN(ROW())</formula>
    </cfRule>
  </conditionalFormatting>
  <conditionalFormatting sqref="C49">
    <cfRule type="expression" dxfId="1150" priority="13817">
      <formula>ISEVEN(ROW())</formula>
    </cfRule>
  </conditionalFormatting>
  <conditionalFormatting sqref="B49:F49">
    <cfRule type="expression" dxfId="1149" priority="13818">
      <formula>ISEVEN(ROW())</formula>
    </cfRule>
  </conditionalFormatting>
  <conditionalFormatting sqref="F49">
    <cfRule type="expression" dxfId="1148" priority="13819">
      <formula>ISEVEN(ROW())</formula>
    </cfRule>
  </conditionalFormatting>
  <conditionalFormatting sqref="B49:E49">
    <cfRule type="expression" dxfId="1147" priority="13820">
      <formula>ISEVEN(ROW())</formula>
    </cfRule>
  </conditionalFormatting>
  <conditionalFormatting sqref="B49 D49:F49">
    <cfRule type="expression" dxfId="1146" priority="13821">
      <formula>ISEVEN(ROW())</formula>
    </cfRule>
  </conditionalFormatting>
  <conditionalFormatting sqref="C49">
    <cfRule type="expression" dxfId="1145" priority="13822">
      <formula>ISEVEN(ROW())</formula>
    </cfRule>
  </conditionalFormatting>
  <conditionalFormatting sqref="B49 D49:F49">
    <cfRule type="expression" dxfId="1144" priority="13823">
      <formula>ISEVEN(ROW())</formula>
    </cfRule>
  </conditionalFormatting>
  <conditionalFormatting sqref="C49">
    <cfRule type="expression" dxfId="1143" priority="13824">
      <formula>ISEVEN(ROW())</formula>
    </cfRule>
  </conditionalFormatting>
  <conditionalFormatting sqref="F49">
    <cfRule type="expression" dxfId="1142" priority="13825">
      <formula>ISEVEN(ROW())</formula>
    </cfRule>
  </conditionalFormatting>
  <conditionalFormatting sqref="B49:E49">
    <cfRule type="expression" dxfId="1141" priority="13826">
      <formula>ISEVEN(ROW())</formula>
    </cfRule>
  </conditionalFormatting>
  <conditionalFormatting sqref="F49">
    <cfRule type="expression" dxfId="1140" priority="13827">
      <formula>ISEVEN(ROW())</formula>
    </cfRule>
  </conditionalFormatting>
  <conditionalFormatting sqref="B49:E49">
    <cfRule type="expression" dxfId="1139" priority="13828">
      <formula>ISEVEN(ROW())</formula>
    </cfRule>
  </conditionalFormatting>
  <conditionalFormatting sqref="B49:E49">
    <cfRule type="expression" dxfId="1138" priority="13829">
      <formula>ISEVEN(ROW())</formula>
    </cfRule>
  </conditionalFormatting>
  <conditionalFormatting sqref="B49:F49">
    <cfRule type="expression" dxfId="1137" priority="13830">
      <formula>ISEVEN(ROW())</formula>
    </cfRule>
  </conditionalFormatting>
  <conditionalFormatting sqref="B49 D49:F49">
    <cfRule type="expression" dxfId="1136" priority="13831">
      <formula>ISEVEN(ROW())</formula>
    </cfRule>
  </conditionalFormatting>
  <conditionalFormatting sqref="C49">
    <cfRule type="expression" dxfId="1135" priority="13832">
      <formula>ISEVEN(ROW())</formula>
    </cfRule>
  </conditionalFormatting>
  <conditionalFormatting sqref="F49">
    <cfRule type="expression" dxfId="1134" priority="13833">
      <formula>ISEVEN(ROW())</formula>
    </cfRule>
  </conditionalFormatting>
  <conditionalFormatting sqref="B49:E49">
    <cfRule type="expression" dxfId="1133" priority="13834">
      <formula>ISEVEN(ROW())</formula>
    </cfRule>
  </conditionalFormatting>
  <conditionalFormatting sqref="B49 D49:F49">
    <cfRule type="expression" dxfId="1132" priority="13835">
      <formula>ISEVEN(ROW())</formula>
    </cfRule>
  </conditionalFormatting>
  <conditionalFormatting sqref="C49">
    <cfRule type="expression" dxfId="1131" priority="13836">
      <formula>ISEVEN(ROW())</formula>
    </cfRule>
  </conditionalFormatting>
  <conditionalFormatting sqref="B49:F49">
    <cfRule type="expression" dxfId="1130" priority="13837">
      <formula>ISEVEN(ROW())</formula>
    </cfRule>
  </conditionalFormatting>
  <conditionalFormatting sqref="F49">
    <cfRule type="expression" dxfId="1129" priority="13838">
      <formula>ISEVEN(ROW())</formula>
    </cfRule>
  </conditionalFormatting>
  <conditionalFormatting sqref="B49:E49">
    <cfRule type="expression" dxfId="1128" priority="13839">
      <formula>ISEVEN(ROW())</formula>
    </cfRule>
  </conditionalFormatting>
  <conditionalFormatting sqref="B49 D49:F49">
    <cfRule type="expression" dxfId="1127" priority="13840">
      <formula>ISEVEN(ROW())</formula>
    </cfRule>
  </conditionalFormatting>
  <conditionalFormatting sqref="C49">
    <cfRule type="expression" dxfId="1126" priority="13841">
      <formula>ISEVEN(ROW())</formula>
    </cfRule>
  </conditionalFormatting>
  <conditionalFormatting sqref="B49:F49">
    <cfRule type="expression" dxfId="1125" priority="13842">
      <formula>ISEVEN(ROW())</formula>
    </cfRule>
  </conditionalFormatting>
  <conditionalFormatting sqref="F49">
    <cfRule type="expression" dxfId="1124" priority="13843">
      <formula>ISEVEN(ROW())</formula>
    </cfRule>
  </conditionalFormatting>
  <conditionalFormatting sqref="B49:E49">
    <cfRule type="expression" dxfId="1123" priority="13844">
      <formula>ISEVEN(ROW())</formula>
    </cfRule>
  </conditionalFormatting>
  <conditionalFormatting sqref="B49 D49:F49">
    <cfRule type="expression" dxfId="1122" priority="13845">
      <formula>ISEVEN(ROW())</formula>
    </cfRule>
  </conditionalFormatting>
  <conditionalFormatting sqref="C49">
    <cfRule type="expression" dxfId="1121" priority="13846">
      <formula>ISEVEN(ROW())</formula>
    </cfRule>
  </conditionalFormatting>
  <conditionalFormatting sqref="B48:G48">
    <cfRule type="expression" dxfId="1120" priority="13847">
      <formula>ISEVEN(ROW())</formula>
    </cfRule>
  </conditionalFormatting>
  <conditionalFormatting sqref="B49 D49:F49">
    <cfRule type="expression" dxfId="1119" priority="13848">
      <formula>ISEVEN(ROW())</formula>
    </cfRule>
  </conditionalFormatting>
  <conditionalFormatting sqref="F48">
    <cfRule type="expression" dxfId="1118" priority="13849">
      <formula>ISEVEN(ROW())</formula>
    </cfRule>
  </conditionalFormatting>
  <conditionalFormatting sqref="B48:E48">
    <cfRule type="expression" dxfId="1117" priority="13850">
      <formula>ISEVEN(ROW())</formula>
    </cfRule>
  </conditionalFormatting>
  <conditionalFormatting sqref="G48">
    <cfRule type="expression" dxfId="1116" priority="13851">
      <formula>ISEVEN(ROW())</formula>
    </cfRule>
  </conditionalFormatting>
  <conditionalFormatting sqref="G48">
    <cfRule type="expression" dxfId="1115" priority="13852">
      <formula>ISEVEN(ROW())</formula>
    </cfRule>
  </conditionalFormatting>
  <conditionalFormatting sqref="C49">
    <cfRule type="expression" dxfId="1114" priority="13853">
      <formula>ISEVEN(ROW())</formula>
    </cfRule>
  </conditionalFormatting>
  <conditionalFormatting sqref="B48 D48:F48">
    <cfRule type="expression" dxfId="1113" priority="13854">
      <formula>ISEVEN(ROW())</formula>
    </cfRule>
  </conditionalFormatting>
  <conditionalFormatting sqref="G48">
    <cfRule type="expression" dxfId="1112" priority="13855">
      <formula>ISEVEN(ROW())</formula>
    </cfRule>
  </conditionalFormatting>
  <conditionalFormatting sqref="C48">
    <cfRule type="expression" dxfId="1111" priority="13856">
      <formula>ISEVEN(ROW())</formula>
    </cfRule>
  </conditionalFormatting>
  <conditionalFormatting sqref="B49:F49">
    <cfRule type="expression" dxfId="1110" priority="13857">
      <formula>ISEVEN(ROW())</formula>
    </cfRule>
  </conditionalFormatting>
  <conditionalFormatting sqref="F49">
    <cfRule type="expression" dxfId="1109" priority="13858">
      <formula>ISEVEN(ROW())</formula>
    </cfRule>
  </conditionalFormatting>
  <conditionalFormatting sqref="B49:E49">
    <cfRule type="expression" dxfId="1108" priority="13859">
      <formula>ISEVEN(ROW())</formula>
    </cfRule>
  </conditionalFormatting>
  <conditionalFormatting sqref="B48:G48">
    <cfRule type="expression" dxfId="1107" priority="13860">
      <formula>ISEVEN(ROW())</formula>
    </cfRule>
  </conditionalFormatting>
  <conditionalFormatting sqref="B49 D49:F49">
    <cfRule type="expression" dxfId="1106" priority="13861">
      <formula>ISEVEN(ROW())</formula>
    </cfRule>
  </conditionalFormatting>
  <conditionalFormatting sqref="F48">
    <cfRule type="expression" dxfId="1105" priority="13862">
      <formula>ISEVEN(ROW())</formula>
    </cfRule>
  </conditionalFormatting>
  <conditionalFormatting sqref="B48:E48">
    <cfRule type="expression" dxfId="1104" priority="13863">
      <formula>ISEVEN(ROW())</formula>
    </cfRule>
  </conditionalFormatting>
  <conditionalFormatting sqref="G48">
    <cfRule type="expression" dxfId="1103" priority="13864">
      <formula>ISEVEN(ROW())</formula>
    </cfRule>
  </conditionalFormatting>
  <conditionalFormatting sqref="G48">
    <cfRule type="expression" dxfId="1102" priority="13865">
      <formula>ISEVEN(ROW())</formula>
    </cfRule>
  </conditionalFormatting>
  <conditionalFormatting sqref="C49">
    <cfRule type="expression" dxfId="1101" priority="13866">
      <formula>ISEVEN(ROW())</formula>
    </cfRule>
  </conditionalFormatting>
  <conditionalFormatting sqref="B48 D48:F48">
    <cfRule type="expression" dxfId="1100" priority="13867">
      <formula>ISEVEN(ROW())</formula>
    </cfRule>
  </conditionalFormatting>
  <conditionalFormatting sqref="G48">
    <cfRule type="expression" dxfId="1099" priority="13868">
      <formula>ISEVEN(ROW())</formula>
    </cfRule>
  </conditionalFormatting>
  <conditionalFormatting sqref="C48">
    <cfRule type="expression" dxfId="1098" priority="13869">
      <formula>ISEVEN(ROW())</formula>
    </cfRule>
  </conditionalFormatting>
  <conditionalFormatting sqref="B49:F49">
    <cfRule type="expression" dxfId="1097" priority="13870">
      <formula>ISEVEN(ROW())</formula>
    </cfRule>
  </conditionalFormatting>
  <conditionalFormatting sqref="F49">
    <cfRule type="expression" dxfId="1096" priority="13871">
      <formula>ISEVEN(ROW())</formula>
    </cfRule>
  </conditionalFormatting>
  <conditionalFormatting sqref="B49:E49">
    <cfRule type="expression" dxfId="1095" priority="13872">
      <formula>ISEVEN(ROW())</formula>
    </cfRule>
  </conditionalFormatting>
  <conditionalFormatting sqref="B48:G48">
    <cfRule type="expression" dxfId="1094" priority="13873">
      <formula>ISEVEN(ROW())</formula>
    </cfRule>
  </conditionalFormatting>
  <conditionalFormatting sqref="B49 D49:F49">
    <cfRule type="expression" dxfId="1093" priority="13874">
      <formula>ISEVEN(ROW())</formula>
    </cfRule>
  </conditionalFormatting>
  <conditionalFormatting sqref="F48">
    <cfRule type="expression" dxfId="1092" priority="13875">
      <formula>ISEVEN(ROW())</formula>
    </cfRule>
  </conditionalFormatting>
  <conditionalFormatting sqref="B48:E48">
    <cfRule type="expression" dxfId="1091" priority="13876">
      <formula>ISEVEN(ROW())</formula>
    </cfRule>
  </conditionalFormatting>
  <conditionalFormatting sqref="G48">
    <cfRule type="expression" dxfId="1090" priority="13877">
      <formula>ISEVEN(ROW())</formula>
    </cfRule>
  </conditionalFormatting>
  <conditionalFormatting sqref="G48">
    <cfRule type="expression" dxfId="1089" priority="13878">
      <formula>ISEVEN(ROW())</formula>
    </cfRule>
  </conditionalFormatting>
  <conditionalFormatting sqref="C49">
    <cfRule type="expression" dxfId="1088" priority="13879">
      <formula>ISEVEN(ROW())</formula>
    </cfRule>
  </conditionalFormatting>
  <conditionalFormatting sqref="B48 D48:F48">
    <cfRule type="expression" dxfId="1087" priority="13880">
      <formula>ISEVEN(ROW())</formula>
    </cfRule>
  </conditionalFormatting>
  <conditionalFormatting sqref="G48">
    <cfRule type="expression" dxfId="1086" priority="13881">
      <formula>ISEVEN(ROW())</formula>
    </cfRule>
  </conditionalFormatting>
  <conditionalFormatting sqref="C48">
    <cfRule type="expression" dxfId="1085" priority="13882">
      <formula>ISEVEN(ROW())</formula>
    </cfRule>
  </conditionalFormatting>
  <conditionalFormatting sqref="B49:F49">
    <cfRule type="expression" dxfId="1084" priority="13883">
      <formula>ISEVEN(ROW())</formula>
    </cfRule>
  </conditionalFormatting>
  <conditionalFormatting sqref="B49 D49:F49">
    <cfRule type="expression" dxfId="1083" priority="13884">
      <formula>ISEVEN(ROW())</formula>
    </cfRule>
  </conditionalFormatting>
  <conditionalFormatting sqref="F48">
    <cfRule type="expression" dxfId="1082" priority="13885">
      <formula>ISEVEN(ROW())</formula>
    </cfRule>
  </conditionalFormatting>
  <conditionalFormatting sqref="B48:E48">
    <cfRule type="expression" dxfId="1081" priority="13886">
      <formula>ISEVEN(ROW())</formula>
    </cfRule>
  </conditionalFormatting>
  <conditionalFormatting sqref="G48">
    <cfRule type="expression" dxfId="1080" priority="13887">
      <formula>ISEVEN(ROW())</formula>
    </cfRule>
  </conditionalFormatting>
  <conditionalFormatting sqref="G48">
    <cfRule type="expression" dxfId="1079" priority="13888">
      <formula>ISEVEN(ROW())</formula>
    </cfRule>
  </conditionalFormatting>
  <conditionalFormatting sqref="C49">
    <cfRule type="expression" dxfId="1078" priority="13889">
      <formula>ISEVEN(ROW())</formula>
    </cfRule>
  </conditionalFormatting>
  <conditionalFormatting sqref="B48 D48:F48">
    <cfRule type="expression" dxfId="1077" priority="13890">
      <formula>ISEVEN(ROW())</formula>
    </cfRule>
  </conditionalFormatting>
  <conditionalFormatting sqref="G48">
    <cfRule type="expression" dxfId="1076" priority="13891">
      <formula>ISEVEN(ROW())</formula>
    </cfRule>
  </conditionalFormatting>
  <conditionalFormatting sqref="C48">
    <cfRule type="expression" dxfId="1075" priority="13892">
      <formula>ISEVEN(ROW())</formula>
    </cfRule>
  </conditionalFormatting>
  <conditionalFormatting sqref="B49:F49">
    <cfRule type="expression" dxfId="1074" priority="13893">
      <formula>ISEVEN(ROW())</formula>
    </cfRule>
  </conditionalFormatting>
  <conditionalFormatting sqref="F49">
    <cfRule type="expression" dxfId="1073" priority="13894">
      <formula>ISEVEN(ROW())</formula>
    </cfRule>
  </conditionalFormatting>
  <conditionalFormatting sqref="B49:E49">
    <cfRule type="expression" dxfId="1072" priority="13895">
      <formula>ISEVEN(ROW())</formula>
    </cfRule>
  </conditionalFormatting>
  <conditionalFormatting sqref="B48:G48">
    <cfRule type="expression" dxfId="1071" priority="13896">
      <formula>ISEVEN(ROW())</formula>
    </cfRule>
  </conditionalFormatting>
  <conditionalFormatting sqref="B49 D49:F49">
    <cfRule type="expression" dxfId="1070" priority="13897">
      <formula>ISEVEN(ROW())</formula>
    </cfRule>
  </conditionalFormatting>
  <conditionalFormatting sqref="F48">
    <cfRule type="expression" dxfId="1069" priority="13898">
      <formula>ISEVEN(ROW())</formula>
    </cfRule>
  </conditionalFormatting>
  <conditionalFormatting sqref="B48:E48">
    <cfRule type="expression" dxfId="1068" priority="13899">
      <formula>ISEVEN(ROW())</formula>
    </cfRule>
  </conditionalFormatting>
  <conditionalFormatting sqref="G48">
    <cfRule type="expression" dxfId="1067" priority="13900">
      <formula>ISEVEN(ROW())</formula>
    </cfRule>
  </conditionalFormatting>
  <conditionalFormatting sqref="G48">
    <cfRule type="expression" dxfId="1066" priority="13901">
      <formula>ISEVEN(ROW())</formula>
    </cfRule>
  </conditionalFormatting>
  <conditionalFormatting sqref="C49">
    <cfRule type="expression" dxfId="1065" priority="13902">
      <formula>ISEVEN(ROW())</formula>
    </cfRule>
  </conditionalFormatting>
  <conditionalFormatting sqref="B48 D48:F48">
    <cfRule type="expression" dxfId="1064" priority="13903">
      <formula>ISEVEN(ROW())</formula>
    </cfRule>
  </conditionalFormatting>
  <conditionalFormatting sqref="G48">
    <cfRule type="expression" dxfId="1063" priority="13904">
      <formula>ISEVEN(ROW())</formula>
    </cfRule>
  </conditionalFormatting>
  <conditionalFormatting sqref="C48">
    <cfRule type="expression" dxfId="1062" priority="13905">
      <formula>ISEVEN(ROW())</formula>
    </cfRule>
  </conditionalFormatting>
  <conditionalFormatting sqref="B49:F49">
    <cfRule type="expression" dxfId="1061" priority="13906">
      <formula>ISEVEN(ROW())</formula>
    </cfRule>
  </conditionalFormatting>
  <conditionalFormatting sqref="F49">
    <cfRule type="expression" dxfId="1060" priority="13907">
      <formula>ISEVEN(ROW())</formula>
    </cfRule>
  </conditionalFormatting>
  <conditionalFormatting sqref="B49:E49">
    <cfRule type="expression" dxfId="1059" priority="13908">
      <formula>ISEVEN(ROW())</formula>
    </cfRule>
  </conditionalFormatting>
  <conditionalFormatting sqref="B48:G48">
    <cfRule type="expression" dxfId="1058" priority="13909">
      <formula>ISEVEN(ROW())</formula>
    </cfRule>
  </conditionalFormatting>
  <conditionalFormatting sqref="B49 D49:F49">
    <cfRule type="expression" dxfId="1057" priority="13910">
      <formula>ISEVEN(ROW())</formula>
    </cfRule>
  </conditionalFormatting>
  <conditionalFormatting sqref="F48">
    <cfRule type="expression" dxfId="1056" priority="13911">
      <formula>ISEVEN(ROW())</formula>
    </cfRule>
  </conditionalFormatting>
  <conditionalFormatting sqref="B48:E48">
    <cfRule type="expression" dxfId="1055" priority="13912">
      <formula>ISEVEN(ROW())</formula>
    </cfRule>
  </conditionalFormatting>
  <conditionalFormatting sqref="G48">
    <cfRule type="expression" dxfId="1054" priority="13913">
      <formula>ISEVEN(ROW())</formula>
    </cfRule>
  </conditionalFormatting>
  <conditionalFormatting sqref="G48">
    <cfRule type="expression" dxfId="1053" priority="13914">
      <formula>ISEVEN(ROW())</formula>
    </cfRule>
  </conditionalFormatting>
  <conditionalFormatting sqref="C49">
    <cfRule type="expression" dxfId="1052" priority="13915">
      <formula>ISEVEN(ROW())</formula>
    </cfRule>
  </conditionalFormatting>
  <conditionalFormatting sqref="B48 D48:F48">
    <cfRule type="expression" dxfId="1051" priority="13916">
      <formula>ISEVEN(ROW())</formula>
    </cfRule>
  </conditionalFormatting>
  <conditionalFormatting sqref="G48">
    <cfRule type="expression" dxfId="1050" priority="13917">
      <formula>ISEVEN(ROW())</formula>
    </cfRule>
  </conditionalFormatting>
  <conditionalFormatting sqref="C48">
    <cfRule type="expression" dxfId="1049" priority="13918">
      <formula>ISEVEN(ROW())</formula>
    </cfRule>
  </conditionalFormatting>
  <conditionalFormatting sqref="B49:F49">
    <cfRule type="expression" dxfId="1048" priority="13919">
      <formula>ISEVEN(ROW())</formula>
    </cfRule>
  </conditionalFormatting>
  <conditionalFormatting sqref="B48 D48:F48">
    <cfRule type="expression" dxfId="1047" priority="13920">
      <formula>ISEVEN(ROW())</formula>
    </cfRule>
  </conditionalFormatting>
  <conditionalFormatting sqref="G48">
    <cfRule type="expression" dxfId="1046" priority="13921">
      <formula>ISEVEN(ROW())</formula>
    </cfRule>
  </conditionalFormatting>
  <conditionalFormatting sqref="C48">
    <cfRule type="expression" dxfId="1045" priority="13922">
      <formula>ISEVEN(ROW())</formula>
    </cfRule>
  </conditionalFormatting>
  <conditionalFormatting sqref="F49">
    <cfRule type="expression" dxfId="1044" priority="13923">
      <formula>ISEVEN(ROW())</formula>
    </cfRule>
  </conditionalFormatting>
  <conditionalFormatting sqref="B49:E49">
    <cfRule type="expression" dxfId="1043" priority="13924">
      <formula>ISEVEN(ROW())</formula>
    </cfRule>
  </conditionalFormatting>
  <conditionalFormatting sqref="B49:E49">
    <cfRule type="expression" dxfId="1042" priority="13925">
      <formula>ISEVEN(ROW())</formula>
    </cfRule>
  </conditionalFormatting>
  <conditionalFormatting sqref="B49:F49">
    <cfRule type="expression" dxfId="1041" priority="13926">
      <formula>ISEVEN(ROW())</formula>
    </cfRule>
  </conditionalFormatting>
  <conditionalFormatting sqref="B49 D49:F49">
    <cfRule type="expression" dxfId="1040" priority="13927">
      <formula>ISEVEN(ROW())</formula>
    </cfRule>
  </conditionalFormatting>
  <conditionalFormatting sqref="F48">
    <cfRule type="expression" dxfId="1039" priority="13928">
      <formula>ISEVEN(ROW())</formula>
    </cfRule>
  </conditionalFormatting>
  <conditionalFormatting sqref="B48:E48">
    <cfRule type="expression" dxfId="1038" priority="13929">
      <formula>ISEVEN(ROW())</formula>
    </cfRule>
  </conditionalFormatting>
  <conditionalFormatting sqref="G48">
    <cfRule type="expression" dxfId="1037" priority="13930">
      <formula>ISEVEN(ROW())</formula>
    </cfRule>
  </conditionalFormatting>
  <conditionalFormatting sqref="G48">
    <cfRule type="expression" dxfId="1036" priority="13931">
      <formula>ISEVEN(ROW())</formula>
    </cfRule>
  </conditionalFormatting>
  <conditionalFormatting sqref="C49">
    <cfRule type="expression" dxfId="1035" priority="13932">
      <formula>ISEVEN(ROW())</formula>
    </cfRule>
  </conditionalFormatting>
  <conditionalFormatting sqref="F48">
    <cfRule type="expression" dxfId="1034" priority="13933">
      <formula>ISEVEN(ROW())</formula>
    </cfRule>
  </conditionalFormatting>
  <conditionalFormatting sqref="B48:E48">
    <cfRule type="expression" dxfId="1033" priority="13934">
      <formula>ISEVEN(ROW())</formula>
    </cfRule>
  </conditionalFormatting>
  <conditionalFormatting sqref="G48">
    <cfRule type="expression" dxfId="1032" priority="13935">
      <formula>ISEVEN(ROW())</formula>
    </cfRule>
  </conditionalFormatting>
  <conditionalFormatting sqref="G48 B48:E48">
    <cfRule type="expression" dxfId="1031" priority="13936">
      <formula>ISEVEN(ROW())</formula>
    </cfRule>
  </conditionalFormatting>
  <conditionalFormatting sqref="B49:F49">
    <cfRule type="expression" dxfId="1030" priority="13937">
      <formula>ISEVEN(ROW())</formula>
    </cfRule>
  </conditionalFormatting>
  <conditionalFormatting sqref="F49">
    <cfRule type="expression" dxfId="1029" priority="13938">
      <formula>ISEVEN(ROW())</formula>
    </cfRule>
  </conditionalFormatting>
  <conditionalFormatting sqref="B49:E49">
    <cfRule type="expression" dxfId="1028" priority="13939">
      <formula>ISEVEN(ROW())</formula>
    </cfRule>
  </conditionalFormatting>
  <conditionalFormatting sqref="B48:G48">
    <cfRule type="expression" dxfId="1027" priority="13940">
      <formula>ISEVEN(ROW())</formula>
    </cfRule>
  </conditionalFormatting>
  <conditionalFormatting sqref="B48 D48:F48">
    <cfRule type="expression" dxfId="1026" priority="13941">
      <formula>ISEVEN(ROW())</formula>
    </cfRule>
  </conditionalFormatting>
  <conditionalFormatting sqref="G48">
    <cfRule type="expression" dxfId="1025" priority="13942">
      <formula>ISEVEN(ROW())</formula>
    </cfRule>
  </conditionalFormatting>
  <conditionalFormatting sqref="C48">
    <cfRule type="expression" dxfId="1024" priority="13943">
      <formula>ISEVEN(ROW())</formula>
    </cfRule>
  </conditionalFormatting>
  <conditionalFormatting sqref="F49">
    <cfRule type="expression" dxfId="1023" priority="13944">
      <formula>ISEVEN(ROW())</formula>
    </cfRule>
  </conditionalFormatting>
  <conditionalFormatting sqref="B49:E49">
    <cfRule type="expression" dxfId="1022" priority="13945">
      <formula>ISEVEN(ROW())</formula>
    </cfRule>
  </conditionalFormatting>
  <conditionalFormatting sqref="B49:E49">
    <cfRule type="expression" dxfId="1021" priority="13946">
      <formula>ISEVEN(ROW())</formula>
    </cfRule>
  </conditionalFormatting>
  <conditionalFormatting sqref="B49:F49">
    <cfRule type="expression" dxfId="1020" priority="13947">
      <formula>ISEVEN(ROW())</formula>
    </cfRule>
  </conditionalFormatting>
  <conditionalFormatting sqref="B49 D49:F49">
    <cfRule type="expression" dxfId="1019" priority="13948">
      <formula>ISEVEN(ROW())</formula>
    </cfRule>
  </conditionalFormatting>
  <conditionalFormatting sqref="F48">
    <cfRule type="expression" dxfId="1018" priority="13949">
      <formula>ISEVEN(ROW())</formula>
    </cfRule>
  </conditionalFormatting>
  <conditionalFormatting sqref="B48:E48">
    <cfRule type="expression" dxfId="1017" priority="13950">
      <formula>ISEVEN(ROW())</formula>
    </cfRule>
  </conditionalFormatting>
  <conditionalFormatting sqref="G48">
    <cfRule type="expression" dxfId="1016" priority="13951">
      <formula>ISEVEN(ROW())</formula>
    </cfRule>
  </conditionalFormatting>
  <conditionalFormatting sqref="G48">
    <cfRule type="expression" dxfId="1015" priority="13952">
      <formula>ISEVEN(ROW())</formula>
    </cfRule>
  </conditionalFormatting>
  <conditionalFormatting sqref="C49">
    <cfRule type="expression" dxfId="1014" priority="13953">
      <formula>ISEVEN(ROW())</formula>
    </cfRule>
  </conditionalFormatting>
  <conditionalFormatting sqref="B48 D48:F48">
    <cfRule type="expression" dxfId="1013" priority="13954">
      <formula>ISEVEN(ROW())</formula>
    </cfRule>
  </conditionalFormatting>
  <conditionalFormatting sqref="G48">
    <cfRule type="expression" dxfId="1012" priority="13955">
      <formula>ISEVEN(ROW())</formula>
    </cfRule>
  </conditionalFormatting>
  <conditionalFormatting sqref="C48">
    <cfRule type="expression" dxfId="1011" priority="13956">
      <formula>ISEVEN(ROW())</formula>
    </cfRule>
  </conditionalFormatting>
  <conditionalFormatting sqref="B49:F49">
    <cfRule type="expression" dxfId="1010" priority="13957">
      <formula>ISEVEN(ROW())</formula>
    </cfRule>
  </conditionalFormatting>
  <conditionalFormatting sqref="F49">
    <cfRule type="expression" dxfId="1009" priority="13958">
      <formula>ISEVEN(ROW())</formula>
    </cfRule>
  </conditionalFormatting>
  <conditionalFormatting sqref="B49:E49">
    <cfRule type="expression" dxfId="1008" priority="13959">
      <formula>ISEVEN(ROW())</formula>
    </cfRule>
  </conditionalFormatting>
  <conditionalFormatting sqref="B48:G48">
    <cfRule type="expression" dxfId="1007" priority="13960">
      <formula>ISEVEN(ROW())</formula>
    </cfRule>
  </conditionalFormatting>
  <conditionalFormatting sqref="B49 D49:F49">
    <cfRule type="expression" dxfId="1006" priority="13961">
      <formula>ISEVEN(ROW())</formula>
    </cfRule>
  </conditionalFormatting>
  <conditionalFormatting sqref="F48">
    <cfRule type="expression" dxfId="1005" priority="13962">
      <formula>ISEVEN(ROW())</formula>
    </cfRule>
  </conditionalFormatting>
  <conditionalFormatting sqref="B48:E48">
    <cfRule type="expression" dxfId="1004" priority="13963">
      <formula>ISEVEN(ROW())</formula>
    </cfRule>
  </conditionalFormatting>
  <conditionalFormatting sqref="G48">
    <cfRule type="expression" dxfId="1003" priority="13964">
      <formula>ISEVEN(ROW())</formula>
    </cfRule>
  </conditionalFormatting>
  <conditionalFormatting sqref="G48">
    <cfRule type="expression" dxfId="1002" priority="13965">
      <formula>ISEVEN(ROW())</formula>
    </cfRule>
  </conditionalFormatting>
  <conditionalFormatting sqref="C49">
    <cfRule type="expression" dxfId="1001" priority="13966">
      <formula>ISEVEN(ROW())</formula>
    </cfRule>
  </conditionalFormatting>
  <conditionalFormatting sqref="B48 D48:F48">
    <cfRule type="expression" dxfId="1000" priority="13967">
      <formula>ISEVEN(ROW())</formula>
    </cfRule>
  </conditionalFormatting>
  <conditionalFormatting sqref="G48">
    <cfRule type="expression" dxfId="999" priority="13968">
      <formula>ISEVEN(ROW())</formula>
    </cfRule>
  </conditionalFormatting>
  <conditionalFormatting sqref="C48">
    <cfRule type="expression" dxfId="998" priority="13969">
      <formula>ISEVEN(ROW())</formula>
    </cfRule>
  </conditionalFormatting>
  <conditionalFormatting sqref="B49:F49">
    <cfRule type="expression" dxfId="997" priority="13970">
      <formula>ISEVEN(ROW())</formula>
    </cfRule>
  </conditionalFormatting>
  <conditionalFormatting sqref="F49">
    <cfRule type="expression" dxfId="996" priority="13971">
      <formula>ISEVEN(ROW())</formula>
    </cfRule>
  </conditionalFormatting>
  <conditionalFormatting sqref="B49:E49">
    <cfRule type="expression" dxfId="995" priority="13972">
      <formula>ISEVEN(ROW())</formula>
    </cfRule>
  </conditionalFormatting>
  <conditionalFormatting sqref="B48:G48">
    <cfRule type="expression" dxfId="994" priority="13973">
      <formula>ISEVEN(ROW())</formula>
    </cfRule>
  </conditionalFormatting>
  <conditionalFormatting sqref="B49 D49:F49">
    <cfRule type="expression" dxfId="993" priority="13974">
      <formula>ISEVEN(ROW())</formula>
    </cfRule>
  </conditionalFormatting>
  <conditionalFormatting sqref="F48">
    <cfRule type="expression" dxfId="992" priority="13975">
      <formula>ISEVEN(ROW())</formula>
    </cfRule>
  </conditionalFormatting>
  <conditionalFormatting sqref="B48:E48">
    <cfRule type="expression" dxfId="991" priority="13976">
      <formula>ISEVEN(ROW())</formula>
    </cfRule>
  </conditionalFormatting>
  <conditionalFormatting sqref="G48">
    <cfRule type="expression" dxfId="990" priority="13977">
      <formula>ISEVEN(ROW())</formula>
    </cfRule>
  </conditionalFormatting>
  <conditionalFormatting sqref="G48">
    <cfRule type="expression" dxfId="989" priority="13978">
      <formula>ISEVEN(ROW())</formula>
    </cfRule>
  </conditionalFormatting>
  <conditionalFormatting sqref="C49">
    <cfRule type="expression" dxfId="988" priority="13979">
      <formula>ISEVEN(ROW())</formula>
    </cfRule>
  </conditionalFormatting>
  <conditionalFormatting sqref="B48 D48:F48">
    <cfRule type="expression" dxfId="987" priority="13980">
      <formula>ISEVEN(ROW())</formula>
    </cfRule>
  </conditionalFormatting>
  <conditionalFormatting sqref="G48">
    <cfRule type="expression" dxfId="986" priority="13981">
      <formula>ISEVEN(ROW())</formula>
    </cfRule>
  </conditionalFormatting>
  <conditionalFormatting sqref="C48">
    <cfRule type="expression" dxfId="985" priority="13982">
      <formula>ISEVEN(ROW())</formula>
    </cfRule>
  </conditionalFormatting>
  <conditionalFormatting sqref="B49:F49">
    <cfRule type="expression" dxfId="984" priority="13983">
      <formula>ISEVEN(ROW())</formula>
    </cfRule>
  </conditionalFormatting>
  <conditionalFormatting sqref="B49:F49">
    <cfRule type="expression" dxfId="983" priority="13984">
      <formula>ISEVEN(ROW())</formula>
    </cfRule>
  </conditionalFormatting>
  <conditionalFormatting sqref="B50:F50">
    <cfRule type="expression" dxfId="982" priority="13985">
      <formula>ISEVEN(ROW())</formula>
    </cfRule>
  </conditionalFormatting>
  <conditionalFormatting sqref="B49:F49">
    <cfRule type="expression" dxfId="981" priority="13986">
      <formula>ISEVEN(ROW())</formula>
    </cfRule>
  </conditionalFormatting>
  <conditionalFormatting sqref="F49">
    <cfRule type="expression" dxfId="980" priority="13987">
      <formula>ISEVEN(ROW())</formula>
    </cfRule>
  </conditionalFormatting>
  <conditionalFormatting sqref="B49:E49">
    <cfRule type="expression" dxfId="979" priority="13988">
      <formula>ISEVEN(ROW())</formula>
    </cfRule>
  </conditionalFormatting>
  <conditionalFormatting sqref="B49 D49:F49">
    <cfRule type="expression" dxfId="978" priority="13989">
      <formula>ISEVEN(ROW())</formula>
    </cfRule>
  </conditionalFormatting>
  <conditionalFormatting sqref="C49">
    <cfRule type="expression" dxfId="977" priority="13990">
      <formula>ISEVEN(ROW())</formula>
    </cfRule>
  </conditionalFormatting>
  <conditionalFormatting sqref="B49:F49">
    <cfRule type="expression" dxfId="976" priority="13991">
      <formula>ISEVEN(ROW())</formula>
    </cfRule>
  </conditionalFormatting>
  <conditionalFormatting sqref="F49">
    <cfRule type="expression" dxfId="975" priority="13992">
      <formula>ISEVEN(ROW())</formula>
    </cfRule>
  </conditionalFormatting>
  <conditionalFormatting sqref="B49:E49">
    <cfRule type="expression" dxfId="974" priority="13993">
      <formula>ISEVEN(ROW())</formula>
    </cfRule>
  </conditionalFormatting>
  <conditionalFormatting sqref="B49 D49:F49">
    <cfRule type="expression" dxfId="973" priority="13994">
      <formula>ISEVEN(ROW())</formula>
    </cfRule>
  </conditionalFormatting>
  <conditionalFormatting sqref="C49">
    <cfRule type="expression" dxfId="972" priority="13995">
      <formula>ISEVEN(ROW())</formula>
    </cfRule>
  </conditionalFormatting>
  <conditionalFormatting sqref="B49:F49">
    <cfRule type="expression" dxfId="971" priority="13996">
      <formula>ISEVEN(ROW())</formula>
    </cfRule>
  </conditionalFormatting>
  <conditionalFormatting sqref="F49">
    <cfRule type="expression" dxfId="970" priority="13997">
      <formula>ISEVEN(ROW())</formula>
    </cfRule>
  </conditionalFormatting>
  <conditionalFormatting sqref="B49:E49">
    <cfRule type="expression" dxfId="969" priority="13998">
      <formula>ISEVEN(ROW())</formula>
    </cfRule>
  </conditionalFormatting>
  <conditionalFormatting sqref="B49 D49:F49">
    <cfRule type="expression" dxfId="968" priority="13999">
      <formula>ISEVEN(ROW())</formula>
    </cfRule>
  </conditionalFormatting>
  <conditionalFormatting sqref="C49">
    <cfRule type="expression" dxfId="967" priority="14000">
      <formula>ISEVEN(ROW())</formula>
    </cfRule>
  </conditionalFormatting>
  <conditionalFormatting sqref="F49">
    <cfRule type="expression" dxfId="966" priority="14001">
      <formula>ISEVEN(ROW())</formula>
    </cfRule>
  </conditionalFormatting>
  <conditionalFormatting sqref="B49:E49">
    <cfRule type="expression" dxfId="965" priority="14002">
      <formula>ISEVEN(ROW())</formula>
    </cfRule>
  </conditionalFormatting>
  <conditionalFormatting sqref="B49 D49:F49">
    <cfRule type="expression" dxfId="964" priority="14003">
      <formula>ISEVEN(ROW())</formula>
    </cfRule>
  </conditionalFormatting>
  <conditionalFormatting sqref="C49">
    <cfRule type="expression" dxfId="963" priority="14004">
      <formula>ISEVEN(ROW())</formula>
    </cfRule>
  </conditionalFormatting>
  <conditionalFormatting sqref="B49:F49">
    <cfRule type="expression" dxfId="962" priority="14005">
      <formula>ISEVEN(ROW())</formula>
    </cfRule>
  </conditionalFormatting>
  <conditionalFormatting sqref="F49">
    <cfRule type="expression" dxfId="961" priority="14006">
      <formula>ISEVEN(ROW())</formula>
    </cfRule>
  </conditionalFormatting>
  <conditionalFormatting sqref="B49:E49">
    <cfRule type="expression" dxfId="960" priority="14007">
      <formula>ISEVEN(ROW())</formula>
    </cfRule>
  </conditionalFormatting>
  <conditionalFormatting sqref="B49 D49:F49">
    <cfRule type="expression" dxfId="959" priority="14008">
      <formula>ISEVEN(ROW())</formula>
    </cfRule>
  </conditionalFormatting>
  <conditionalFormatting sqref="C49">
    <cfRule type="expression" dxfId="958" priority="14009">
      <formula>ISEVEN(ROW())</formula>
    </cfRule>
  </conditionalFormatting>
  <conditionalFormatting sqref="B49:F49">
    <cfRule type="expression" dxfId="957" priority="14010">
      <formula>ISEVEN(ROW())</formula>
    </cfRule>
  </conditionalFormatting>
  <conditionalFormatting sqref="F49">
    <cfRule type="expression" dxfId="956" priority="14011">
      <formula>ISEVEN(ROW())</formula>
    </cfRule>
  </conditionalFormatting>
  <conditionalFormatting sqref="B49:E49">
    <cfRule type="expression" dxfId="955" priority="14012">
      <formula>ISEVEN(ROW())</formula>
    </cfRule>
  </conditionalFormatting>
  <conditionalFormatting sqref="B49 D49:F49">
    <cfRule type="expression" dxfId="954" priority="14013">
      <formula>ISEVEN(ROW())</formula>
    </cfRule>
  </conditionalFormatting>
  <conditionalFormatting sqref="C49">
    <cfRule type="expression" dxfId="953" priority="14014">
      <formula>ISEVEN(ROW())</formula>
    </cfRule>
  </conditionalFormatting>
  <conditionalFormatting sqref="B49 D49:F49">
    <cfRule type="expression" dxfId="952" priority="14015">
      <formula>ISEVEN(ROW())</formula>
    </cfRule>
  </conditionalFormatting>
  <conditionalFormatting sqref="C49">
    <cfRule type="expression" dxfId="951" priority="14016">
      <formula>ISEVEN(ROW())</formula>
    </cfRule>
  </conditionalFormatting>
  <conditionalFormatting sqref="F49">
    <cfRule type="expression" dxfId="950" priority="14017">
      <formula>ISEVEN(ROW())</formula>
    </cfRule>
  </conditionalFormatting>
  <conditionalFormatting sqref="B49:E49">
    <cfRule type="expression" dxfId="949" priority="14018">
      <formula>ISEVEN(ROW())</formula>
    </cfRule>
  </conditionalFormatting>
  <conditionalFormatting sqref="F49">
    <cfRule type="expression" dxfId="948" priority="14019">
      <formula>ISEVEN(ROW())</formula>
    </cfRule>
  </conditionalFormatting>
  <conditionalFormatting sqref="B49:E49">
    <cfRule type="expression" dxfId="947" priority="14020">
      <formula>ISEVEN(ROW())</formula>
    </cfRule>
  </conditionalFormatting>
  <conditionalFormatting sqref="B49:E49">
    <cfRule type="expression" dxfId="946" priority="14021">
      <formula>ISEVEN(ROW())</formula>
    </cfRule>
  </conditionalFormatting>
  <conditionalFormatting sqref="B49:F49">
    <cfRule type="expression" dxfId="945" priority="14022">
      <formula>ISEVEN(ROW())</formula>
    </cfRule>
  </conditionalFormatting>
  <conditionalFormatting sqref="B49 D49:F49">
    <cfRule type="expression" dxfId="944" priority="14023">
      <formula>ISEVEN(ROW())</formula>
    </cfRule>
  </conditionalFormatting>
  <conditionalFormatting sqref="C49">
    <cfRule type="expression" dxfId="943" priority="14024">
      <formula>ISEVEN(ROW())</formula>
    </cfRule>
  </conditionalFormatting>
  <conditionalFormatting sqref="F49">
    <cfRule type="expression" dxfId="942" priority="14025">
      <formula>ISEVEN(ROW())</formula>
    </cfRule>
  </conditionalFormatting>
  <conditionalFormatting sqref="B49:E49">
    <cfRule type="expression" dxfId="941" priority="14026">
      <formula>ISEVEN(ROW())</formula>
    </cfRule>
  </conditionalFormatting>
  <conditionalFormatting sqref="B49 D49:F49">
    <cfRule type="expression" dxfId="940" priority="14027">
      <formula>ISEVEN(ROW())</formula>
    </cfRule>
  </conditionalFormatting>
  <conditionalFormatting sqref="C49">
    <cfRule type="expression" dxfId="939" priority="14028">
      <formula>ISEVEN(ROW())</formula>
    </cfRule>
  </conditionalFormatting>
  <conditionalFormatting sqref="B49:F49">
    <cfRule type="expression" dxfId="938" priority="14029">
      <formula>ISEVEN(ROW())</formula>
    </cfRule>
  </conditionalFormatting>
  <conditionalFormatting sqref="F49">
    <cfRule type="expression" dxfId="937" priority="14030">
      <formula>ISEVEN(ROW())</formula>
    </cfRule>
  </conditionalFormatting>
  <conditionalFormatting sqref="B49:E49">
    <cfRule type="expression" dxfId="936" priority="14031">
      <formula>ISEVEN(ROW())</formula>
    </cfRule>
  </conditionalFormatting>
  <conditionalFormatting sqref="B49 D49:F49">
    <cfRule type="expression" dxfId="935" priority="14032">
      <formula>ISEVEN(ROW())</formula>
    </cfRule>
  </conditionalFormatting>
  <conditionalFormatting sqref="C49">
    <cfRule type="expression" dxfId="934" priority="14033">
      <formula>ISEVEN(ROW())</formula>
    </cfRule>
  </conditionalFormatting>
  <conditionalFormatting sqref="B49:F49">
    <cfRule type="expression" dxfId="933" priority="14034">
      <formula>ISEVEN(ROW())</formula>
    </cfRule>
  </conditionalFormatting>
  <conditionalFormatting sqref="F49">
    <cfRule type="expression" dxfId="932" priority="14035">
      <formula>ISEVEN(ROW())</formula>
    </cfRule>
  </conditionalFormatting>
  <conditionalFormatting sqref="B49:E49">
    <cfRule type="expression" dxfId="931" priority="14036">
      <formula>ISEVEN(ROW())</formula>
    </cfRule>
  </conditionalFormatting>
  <conditionalFormatting sqref="B49 D49:F49">
    <cfRule type="expression" dxfId="930" priority="14037">
      <formula>ISEVEN(ROW())</formula>
    </cfRule>
  </conditionalFormatting>
  <conditionalFormatting sqref="C49">
    <cfRule type="expression" dxfId="929" priority="14038">
      <formula>ISEVEN(ROW())</formula>
    </cfRule>
  </conditionalFormatting>
  <conditionalFormatting sqref="G50">
    <cfRule type="expression" dxfId="928" priority="14039">
      <formula>ISEVEN(ROW())</formula>
    </cfRule>
  </conditionalFormatting>
  <conditionalFormatting sqref="G50">
    <cfRule type="expression" dxfId="927" priority="14040">
      <formula>ISEVEN(ROW())</formula>
    </cfRule>
  </conditionalFormatting>
  <conditionalFormatting sqref="G50">
    <cfRule type="expression" dxfId="926" priority="14041">
      <formula>ISEVEN(ROW())</formula>
    </cfRule>
  </conditionalFormatting>
  <conditionalFormatting sqref="G50">
    <cfRule type="expression" dxfId="925" priority="14042">
      <formula>ISEVEN(ROW())</formula>
    </cfRule>
  </conditionalFormatting>
  <conditionalFormatting sqref="G50">
    <cfRule type="expression" dxfId="924" priority="14043">
      <formula>ISEVEN(ROW())</formula>
    </cfRule>
  </conditionalFormatting>
  <conditionalFormatting sqref="G50">
    <cfRule type="expression" dxfId="923" priority="14044">
      <formula>ISEVEN(ROW())</formula>
    </cfRule>
  </conditionalFormatting>
  <conditionalFormatting sqref="G50">
    <cfRule type="expression" dxfId="922" priority="14045">
      <formula>ISEVEN(ROW())</formula>
    </cfRule>
  </conditionalFormatting>
  <conditionalFormatting sqref="G50">
    <cfRule type="expression" dxfId="921" priority="14046">
      <formula>ISEVEN(ROW())</formula>
    </cfRule>
  </conditionalFormatting>
  <conditionalFormatting sqref="G50">
    <cfRule type="expression" dxfId="920" priority="14047">
      <formula>ISEVEN(ROW())</formula>
    </cfRule>
  </conditionalFormatting>
  <conditionalFormatting sqref="G50">
    <cfRule type="expression" dxfId="919" priority="14048">
      <formula>ISEVEN(ROW())</formula>
    </cfRule>
  </conditionalFormatting>
  <conditionalFormatting sqref="G50">
    <cfRule type="expression" dxfId="918" priority="14049">
      <formula>ISEVEN(ROW())</formula>
    </cfRule>
  </conditionalFormatting>
  <conditionalFormatting sqref="G50">
    <cfRule type="expression" dxfId="917" priority="14050">
      <formula>ISEVEN(ROW())</formula>
    </cfRule>
  </conditionalFormatting>
  <conditionalFormatting sqref="G50">
    <cfRule type="expression" dxfId="916" priority="14051">
      <formula>ISEVEN(ROW())</formula>
    </cfRule>
  </conditionalFormatting>
  <conditionalFormatting sqref="G50">
    <cfRule type="expression" dxfId="915" priority="14052">
      <formula>ISEVEN(ROW())</formula>
    </cfRule>
  </conditionalFormatting>
  <conditionalFormatting sqref="G50">
    <cfRule type="expression" dxfId="914" priority="14053">
      <formula>ISEVEN(ROW())</formula>
    </cfRule>
  </conditionalFormatting>
  <conditionalFormatting sqref="G50">
    <cfRule type="expression" dxfId="913" priority="14054">
      <formula>ISEVEN(ROW())</formula>
    </cfRule>
  </conditionalFormatting>
  <conditionalFormatting sqref="G50">
    <cfRule type="expression" dxfId="912" priority="14055">
      <formula>ISEVEN(ROW())</formula>
    </cfRule>
  </conditionalFormatting>
  <conditionalFormatting sqref="G50">
    <cfRule type="expression" dxfId="911" priority="14056">
      <formula>ISEVEN(ROW())</formula>
    </cfRule>
  </conditionalFormatting>
  <conditionalFormatting sqref="G50">
    <cfRule type="expression" dxfId="910" priority="14057">
      <formula>ISEVEN(ROW())</formula>
    </cfRule>
  </conditionalFormatting>
  <conditionalFormatting sqref="G50">
    <cfRule type="expression" dxfId="909" priority="14058">
      <formula>ISEVEN(ROW())</formula>
    </cfRule>
  </conditionalFormatting>
  <conditionalFormatting sqref="G50">
    <cfRule type="expression" dxfId="908" priority="14059">
      <formula>ISEVEN(ROW())</formula>
    </cfRule>
  </conditionalFormatting>
  <conditionalFormatting sqref="G50">
    <cfRule type="expression" dxfId="907" priority="14060">
      <formula>ISEVEN(ROW())</formula>
    </cfRule>
  </conditionalFormatting>
  <conditionalFormatting sqref="G50">
    <cfRule type="expression" dxfId="906" priority="14061">
      <formula>ISEVEN(ROW())</formula>
    </cfRule>
  </conditionalFormatting>
  <conditionalFormatting sqref="G50">
    <cfRule type="expression" dxfId="905" priority="14062">
      <formula>ISEVEN(ROW())</formula>
    </cfRule>
  </conditionalFormatting>
  <conditionalFormatting sqref="G50">
    <cfRule type="expression" dxfId="904" priority="14063">
      <formula>ISEVEN(ROW())</formula>
    </cfRule>
  </conditionalFormatting>
  <conditionalFormatting sqref="G50">
    <cfRule type="expression" dxfId="903" priority="14064">
      <formula>ISEVEN(ROW())</formula>
    </cfRule>
  </conditionalFormatting>
  <conditionalFormatting sqref="G50">
    <cfRule type="expression" dxfId="902" priority="14065">
      <formula>ISEVEN(ROW())</formula>
    </cfRule>
  </conditionalFormatting>
  <conditionalFormatting sqref="G50">
    <cfRule type="expression" dxfId="901" priority="14066">
      <formula>ISEVEN(ROW())</formula>
    </cfRule>
  </conditionalFormatting>
  <conditionalFormatting sqref="G50">
    <cfRule type="expression" dxfId="900" priority="14067">
      <formula>ISEVEN(ROW())</formula>
    </cfRule>
  </conditionalFormatting>
  <conditionalFormatting sqref="G50">
    <cfRule type="expression" dxfId="899" priority="14068">
      <formula>ISEVEN(ROW())</formula>
    </cfRule>
  </conditionalFormatting>
  <conditionalFormatting sqref="G50">
    <cfRule type="expression" dxfId="898" priority="14069">
      <formula>ISEVEN(ROW())</formula>
    </cfRule>
  </conditionalFormatting>
  <conditionalFormatting sqref="B49:F49">
    <cfRule type="expression" dxfId="897" priority="14070">
      <formula>ISEVEN(ROW())</formula>
    </cfRule>
  </conditionalFormatting>
  <conditionalFormatting sqref="F49">
    <cfRule type="expression" dxfId="896" priority="14071">
      <formula>ISEVEN(ROW())</formula>
    </cfRule>
  </conditionalFormatting>
  <conditionalFormatting sqref="B49:E49">
    <cfRule type="expression" dxfId="895" priority="14072">
      <formula>ISEVEN(ROW())</formula>
    </cfRule>
  </conditionalFormatting>
  <conditionalFormatting sqref="B49 D49:F49">
    <cfRule type="expression" dxfId="894" priority="14073">
      <formula>ISEVEN(ROW())</formula>
    </cfRule>
  </conditionalFormatting>
  <conditionalFormatting sqref="C49">
    <cfRule type="expression" dxfId="893" priority="14074">
      <formula>ISEVEN(ROW())</formula>
    </cfRule>
  </conditionalFormatting>
  <conditionalFormatting sqref="B49:F49">
    <cfRule type="expression" dxfId="892" priority="14075">
      <formula>ISEVEN(ROW())</formula>
    </cfRule>
  </conditionalFormatting>
  <conditionalFormatting sqref="F49">
    <cfRule type="expression" dxfId="891" priority="14076">
      <formula>ISEVEN(ROW())</formula>
    </cfRule>
  </conditionalFormatting>
  <conditionalFormatting sqref="B49:E49">
    <cfRule type="expression" dxfId="890" priority="14077">
      <formula>ISEVEN(ROW())</formula>
    </cfRule>
  </conditionalFormatting>
  <conditionalFormatting sqref="B49 D49:F49">
    <cfRule type="expression" dxfId="889" priority="14078">
      <formula>ISEVEN(ROW())</formula>
    </cfRule>
  </conditionalFormatting>
  <conditionalFormatting sqref="C49">
    <cfRule type="expression" dxfId="888" priority="14079">
      <formula>ISEVEN(ROW())</formula>
    </cfRule>
  </conditionalFormatting>
  <conditionalFormatting sqref="B49:F49">
    <cfRule type="expression" dxfId="887" priority="14080">
      <formula>ISEVEN(ROW())</formula>
    </cfRule>
  </conditionalFormatting>
  <conditionalFormatting sqref="F49">
    <cfRule type="expression" dxfId="886" priority="14081">
      <formula>ISEVEN(ROW())</formula>
    </cfRule>
  </conditionalFormatting>
  <conditionalFormatting sqref="B49:E49">
    <cfRule type="expression" dxfId="885" priority="14082">
      <formula>ISEVEN(ROW())</formula>
    </cfRule>
  </conditionalFormatting>
  <conditionalFormatting sqref="B49 D49:F49">
    <cfRule type="expression" dxfId="884" priority="14083">
      <formula>ISEVEN(ROW())</formula>
    </cfRule>
  </conditionalFormatting>
  <conditionalFormatting sqref="C49">
    <cfRule type="expression" dxfId="883" priority="14084">
      <formula>ISEVEN(ROW())</formula>
    </cfRule>
  </conditionalFormatting>
  <conditionalFormatting sqref="F49">
    <cfRule type="expression" dxfId="882" priority="14085">
      <formula>ISEVEN(ROW())</formula>
    </cfRule>
  </conditionalFormatting>
  <conditionalFormatting sqref="B49:E49">
    <cfRule type="expression" dxfId="881" priority="14086">
      <formula>ISEVEN(ROW())</formula>
    </cfRule>
  </conditionalFormatting>
  <conditionalFormatting sqref="B49 D49:F49">
    <cfRule type="expression" dxfId="880" priority="14087">
      <formula>ISEVEN(ROW())</formula>
    </cfRule>
  </conditionalFormatting>
  <conditionalFormatting sqref="C49">
    <cfRule type="expression" dxfId="879" priority="14088">
      <formula>ISEVEN(ROW())</formula>
    </cfRule>
  </conditionalFormatting>
  <conditionalFormatting sqref="B49:F49">
    <cfRule type="expression" dxfId="878" priority="14089">
      <formula>ISEVEN(ROW())</formula>
    </cfRule>
  </conditionalFormatting>
  <conditionalFormatting sqref="F49">
    <cfRule type="expression" dxfId="877" priority="14090">
      <formula>ISEVEN(ROW())</formula>
    </cfRule>
  </conditionalFormatting>
  <conditionalFormatting sqref="B49:E49">
    <cfRule type="expression" dxfId="876" priority="14091">
      <formula>ISEVEN(ROW())</formula>
    </cfRule>
  </conditionalFormatting>
  <conditionalFormatting sqref="B49 D49:F49">
    <cfRule type="expression" dxfId="875" priority="14092">
      <formula>ISEVEN(ROW())</formula>
    </cfRule>
  </conditionalFormatting>
  <conditionalFormatting sqref="C49">
    <cfRule type="expression" dxfId="874" priority="14093">
      <formula>ISEVEN(ROW())</formula>
    </cfRule>
  </conditionalFormatting>
  <conditionalFormatting sqref="B49:F49">
    <cfRule type="expression" dxfId="873" priority="14094">
      <formula>ISEVEN(ROW())</formula>
    </cfRule>
  </conditionalFormatting>
  <conditionalFormatting sqref="F49">
    <cfRule type="expression" dxfId="872" priority="14095">
      <formula>ISEVEN(ROW())</formula>
    </cfRule>
  </conditionalFormatting>
  <conditionalFormatting sqref="B49:E49">
    <cfRule type="expression" dxfId="871" priority="14096">
      <formula>ISEVEN(ROW())</formula>
    </cfRule>
  </conditionalFormatting>
  <conditionalFormatting sqref="B49 D49:F49">
    <cfRule type="expression" dxfId="870" priority="14097">
      <formula>ISEVEN(ROW())</formula>
    </cfRule>
  </conditionalFormatting>
  <conditionalFormatting sqref="C49">
    <cfRule type="expression" dxfId="869" priority="14098">
      <formula>ISEVEN(ROW())</formula>
    </cfRule>
  </conditionalFormatting>
  <conditionalFormatting sqref="B49 D49:F49">
    <cfRule type="expression" dxfId="868" priority="14099">
      <formula>ISEVEN(ROW())</formula>
    </cfRule>
  </conditionalFormatting>
  <conditionalFormatting sqref="C49">
    <cfRule type="expression" dxfId="867" priority="14100">
      <formula>ISEVEN(ROW())</formula>
    </cfRule>
  </conditionalFormatting>
  <conditionalFormatting sqref="F49">
    <cfRule type="expression" dxfId="866" priority="14101">
      <formula>ISEVEN(ROW())</formula>
    </cfRule>
  </conditionalFormatting>
  <conditionalFormatting sqref="B49:E49">
    <cfRule type="expression" dxfId="865" priority="14102">
      <formula>ISEVEN(ROW())</formula>
    </cfRule>
  </conditionalFormatting>
  <conditionalFormatting sqref="F49">
    <cfRule type="expression" dxfId="864" priority="14103">
      <formula>ISEVEN(ROW())</formula>
    </cfRule>
  </conditionalFormatting>
  <conditionalFormatting sqref="B49:E49">
    <cfRule type="expression" dxfId="863" priority="14104">
      <formula>ISEVEN(ROW())</formula>
    </cfRule>
  </conditionalFormatting>
  <conditionalFormatting sqref="B49:E49">
    <cfRule type="expression" dxfId="862" priority="14105">
      <formula>ISEVEN(ROW())</formula>
    </cfRule>
  </conditionalFormatting>
  <conditionalFormatting sqref="B49:F49">
    <cfRule type="expression" dxfId="861" priority="14106">
      <formula>ISEVEN(ROW())</formula>
    </cfRule>
  </conditionalFormatting>
  <conditionalFormatting sqref="B49 D49:F49">
    <cfRule type="expression" dxfId="860" priority="14107">
      <formula>ISEVEN(ROW())</formula>
    </cfRule>
  </conditionalFormatting>
  <conditionalFormatting sqref="C49">
    <cfRule type="expression" dxfId="859" priority="14108">
      <formula>ISEVEN(ROW())</formula>
    </cfRule>
  </conditionalFormatting>
  <conditionalFormatting sqref="F49">
    <cfRule type="expression" dxfId="858" priority="14109">
      <formula>ISEVEN(ROW())</formula>
    </cfRule>
  </conditionalFormatting>
  <conditionalFormatting sqref="B49:E49">
    <cfRule type="expression" dxfId="857" priority="14110">
      <formula>ISEVEN(ROW())</formula>
    </cfRule>
  </conditionalFormatting>
  <conditionalFormatting sqref="B49 D49:F49">
    <cfRule type="expression" dxfId="856" priority="14111">
      <formula>ISEVEN(ROW())</formula>
    </cfRule>
  </conditionalFormatting>
  <conditionalFormatting sqref="C49">
    <cfRule type="expression" dxfId="855" priority="14112">
      <formula>ISEVEN(ROW())</formula>
    </cfRule>
  </conditionalFormatting>
  <conditionalFormatting sqref="B49:F49">
    <cfRule type="expression" dxfId="854" priority="14113">
      <formula>ISEVEN(ROW())</formula>
    </cfRule>
  </conditionalFormatting>
  <conditionalFormatting sqref="F49">
    <cfRule type="expression" dxfId="853" priority="14114">
      <formula>ISEVEN(ROW())</formula>
    </cfRule>
  </conditionalFormatting>
  <conditionalFormatting sqref="B49:E49">
    <cfRule type="expression" dxfId="852" priority="14115">
      <formula>ISEVEN(ROW())</formula>
    </cfRule>
  </conditionalFormatting>
  <conditionalFormatting sqref="B49 D49:F49">
    <cfRule type="expression" dxfId="851" priority="14116">
      <formula>ISEVEN(ROW())</formula>
    </cfRule>
  </conditionalFormatting>
  <conditionalFormatting sqref="C49">
    <cfRule type="expression" dxfId="850" priority="14117">
      <formula>ISEVEN(ROW())</formula>
    </cfRule>
  </conditionalFormatting>
  <conditionalFormatting sqref="B49:F49">
    <cfRule type="expression" dxfId="849" priority="14118">
      <formula>ISEVEN(ROW())</formula>
    </cfRule>
  </conditionalFormatting>
  <conditionalFormatting sqref="F49">
    <cfRule type="expression" dxfId="848" priority="14119">
      <formula>ISEVEN(ROW())</formula>
    </cfRule>
  </conditionalFormatting>
  <conditionalFormatting sqref="B49:E49">
    <cfRule type="expression" dxfId="847" priority="14120">
      <formula>ISEVEN(ROW())</formula>
    </cfRule>
  </conditionalFormatting>
  <conditionalFormatting sqref="B49 D49:F49">
    <cfRule type="expression" dxfId="846" priority="14121">
      <formula>ISEVEN(ROW())</formula>
    </cfRule>
  </conditionalFormatting>
  <conditionalFormatting sqref="C49">
    <cfRule type="expression" dxfId="845" priority="14122">
      <formula>ISEVEN(ROW())</formula>
    </cfRule>
  </conditionalFormatting>
  <conditionalFormatting sqref="B53:D53 F53:G53">
    <cfRule type="expression" dxfId="844" priority="14123">
      <formula>ISEVEN(ROW())</formula>
    </cfRule>
  </conditionalFormatting>
  <conditionalFormatting sqref="E53">
    <cfRule type="expression" dxfId="843" priority="14124">
      <formula>ISEVEN(ROW())</formula>
    </cfRule>
  </conditionalFormatting>
  <conditionalFormatting sqref="B53:D53 F53:G53">
    <cfRule type="expression" dxfId="842" priority="14125">
      <formula>ISEVEN(ROW())</formula>
    </cfRule>
  </conditionalFormatting>
  <conditionalFormatting sqref="E53">
    <cfRule type="expression" dxfId="841" priority="14126">
      <formula>ISEVEN(ROW())</formula>
    </cfRule>
  </conditionalFormatting>
  <conditionalFormatting sqref="B52:G52">
    <cfRule type="expression" dxfId="840" priority="14127">
      <formula>ISEVEN(ROW())</formula>
    </cfRule>
  </conditionalFormatting>
  <conditionalFormatting sqref="B51:F51">
    <cfRule type="expression" dxfId="839" priority="14128">
      <formula>ISEVEN(ROW())</formula>
    </cfRule>
  </conditionalFormatting>
  <conditionalFormatting sqref="G51">
    <cfRule type="expression" dxfId="838" priority="14129">
      <formula>ISEVEN(ROW())</formula>
    </cfRule>
  </conditionalFormatting>
  <conditionalFormatting sqref="G51">
    <cfRule type="expression" dxfId="837" priority="14130">
      <formula>ISEVEN(ROW())</formula>
    </cfRule>
  </conditionalFormatting>
  <conditionalFormatting sqref="G51">
    <cfRule type="expression" dxfId="836" priority="14131">
      <formula>ISEVEN(ROW())</formula>
    </cfRule>
  </conditionalFormatting>
  <conditionalFormatting sqref="G51">
    <cfRule type="expression" dxfId="835" priority="14132">
      <formula>ISEVEN(ROW())</formula>
    </cfRule>
  </conditionalFormatting>
  <conditionalFormatting sqref="G51">
    <cfRule type="expression" dxfId="834" priority="14133">
      <formula>ISEVEN(ROW())</formula>
    </cfRule>
  </conditionalFormatting>
  <conditionalFormatting sqref="G51">
    <cfRule type="expression" dxfId="833" priority="14134">
      <formula>ISEVEN(ROW())</formula>
    </cfRule>
  </conditionalFormatting>
  <conditionalFormatting sqref="G51">
    <cfRule type="expression" dxfId="832" priority="14135">
      <formula>ISEVEN(ROW())</formula>
    </cfRule>
  </conditionalFormatting>
  <conditionalFormatting sqref="G51">
    <cfRule type="expression" dxfId="831" priority="14136">
      <formula>ISEVEN(ROW())</formula>
    </cfRule>
  </conditionalFormatting>
  <conditionalFormatting sqref="G51">
    <cfRule type="expression" dxfId="830" priority="14137">
      <formula>ISEVEN(ROW())</formula>
    </cfRule>
  </conditionalFormatting>
  <conditionalFormatting sqref="G51">
    <cfRule type="expression" dxfId="829" priority="14138">
      <formula>ISEVEN(ROW())</formula>
    </cfRule>
  </conditionalFormatting>
  <conditionalFormatting sqref="G51">
    <cfRule type="expression" dxfId="828" priority="14139">
      <formula>ISEVEN(ROW())</formula>
    </cfRule>
  </conditionalFormatting>
  <conditionalFormatting sqref="G51">
    <cfRule type="expression" dxfId="827" priority="14140">
      <formula>ISEVEN(ROW())</formula>
    </cfRule>
  </conditionalFormatting>
  <conditionalFormatting sqref="G51">
    <cfRule type="expression" dxfId="826" priority="14141">
      <formula>ISEVEN(ROW())</formula>
    </cfRule>
  </conditionalFormatting>
  <conditionalFormatting sqref="G51">
    <cfRule type="expression" dxfId="825" priority="14142">
      <formula>ISEVEN(ROW())</formula>
    </cfRule>
  </conditionalFormatting>
  <conditionalFormatting sqref="G51">
    <cfRule type="expression" dxfId="824" priority="14143">
      <formula>ISEVEN(ROW())</formula>
    </cfRule>
  </conditionalFormatting>
  <conditionalFormatting sqref="G51">
    <cfRule type="expression" dxfId="823" priority="14144">
      <formula>ISEVEN(ROW())</formula>
    </cfRule>
  </conditionalFormatting>
  <conditionalFormatting sqref="G51">
    <cfRule type="expression" dxfId="822" priority="14145">
      <formula>ISEVEN(ROW())</formula>
    </cfRule>
  </conditionalFormatting>
  <conditionalFormatting sqref="G51">
    <cfRule type="expression" dxfId="821" priority="14146">
      <formula>ISEVEN(ROW())</formula>
    </cfRule>
  </conditionalFormatting>
  <conditionalFormatting sqref="G51">
    <cfRule type="expression" dxfId="820" priority="14147">
      <formula>ISEVEN(ROW())</formula>
    </cfRule>
  </conditionalFormatting>
  <conditionalFormatting sqref="G51">
    <cfRule type="expression" dxfId="819" priority="14148">
      <formula>ISEVEN(ROW())</formula>
    </cfRule>
  </conditionalFormatting>
  <conditionalFormatting sqref="G51">
    <cfRule type="expression" dxfId="818" priority="14149">
      <formula>ISEVEN(ROW())</formula>
    </cfRule>
  </conditionalFormatting>
  <conditionalFormatting sqref="G51">
    <cfRule type="expression" dxfId="817" priority="14150">
      <formula>ISEVEN(ROW())</formula>
    </cfRule>
  </conditionalFormatting>
  <conditionalFormatting sqref="G51">
    <cfRule type="expression" dxfId="816" priority="14151">
      <formula>ISEVEN(ROW())</formula>
    </cfRule>
  </conditionalFormatting>
  <conditionalFormatting sqref="G51">
    <cfRule type="expression" dxfId="815" priority="14152">
      <formula>ISEVEN(ROW())</formula>
    </cfRule>
  </conditionalFormatting>
  <conditionalFormatting sqref="G51">
    <cfRule type="expression" dxfId="814" priority="14153">
      <formula>ISEVEN(ROW())</formula>
    </cfRule>
  </conditionalFormatting>
  <conditionalFormatting sqref="G51">
    <cfRule type="expression" dxfId="813" priority="14154">
      <formula>ISEVEN(ROW())</formula>
    </cfRule>
  </conditionalFormatting>
  <conditionalFormatting sqref="G51">
    <cfRule type="expression" dxfId="812" priority="14155">
      <formula>ISEVEN(ROW())</formula>
    </cfRule>
  </conditionalFormatting>
  <conditionalFormatting sqref="G51">
    <cfRule type="expression" dxfId="811" priority="14156">
      <formula>ISEVEN(ROW())</formula>
    </cfRule>
  </conditionalFormatting>
  <conditionalFormatting sqref="G51">
    <cfRule type="expression" dxfId="810" priority="14157">
      <formula>ISEVEN(ROW())</formula>
    </cfRule>
  </conditionalFormatting>
  <conditionalFormatting sqref="G51">
    <cfRule type="expression" dxfId="809" priority="14158">
      <formula>ISEVEN(ROW())</formula>
    </cfRule>
  </conditionalFormatting>
  <conditionalFormatting sqref="G51">
    <cfRule type="expression" dxfId="808" priority="14159">
      <formula>ISEVEN(ROW())</formula>
    </cfRule>
  </conditionalFormatting>
  <conditionalFormatting sqref="G49">
    <cfRule type="expression" dxfId="807" priority="14160">
      <formula>ISEVEN(ROW())</formula>
    </cfRule>
  </conditionalFormatting>
  <conditionalFormatting sqref="G49">
    <cfRule type="expression" dxfId="806" priority="14161">
      <formula>ISEVEN(ROW())</formula>
    </cfRule>
  </conditionalFormatting>
  <conditionalFormatting sqref="G49">
    <cfRule type="expression" dxfId="805" priority="14162">
      <formula>ISEVEN(ROW())</formula>
    </cfRule>
  </conditionalFormatting>
  <conditionalFormatting sqref="G49">
    <cfRule type="expression" dxfId="804" priority="14163">
      <formula>ISEVEN(ROW())</formula>
    </cfRule>
  </conditionalFormatting>
  <conditionalFormatting sqref="G49">
    <cfRule type="expression" dxfId="803" priority="14164">
      <formula>ISEVEN(ROW())</formula>
    </cfRule>
  </conditionalFormatting>
  <conditionalFormatting sqref="G49">
    <cfRule type="expression" dxfId="802" priority="14165">
      <formula>ISEVEN(ROW())</formula>
    </cfRule>
  </conditionalFormatting>
  <conditionalFormatting sqref="G49">
    <cfRule type="expression" dxfId="801" priority="14166">
      <formula>ISEVEN(ROW())</formula>
    </cfRule>
  </conditionalFormatting>
  <conditionalFormatting sqref="G49">
    <cfRule type="expression" dxfId="800" priority="14167">
      <formula>ISEVEN(ROW())</formula>
    </cfRule>
  </conditionalFormatting>
  <conditionalFormatting sqref="G49">
    <cfRule type="expression" dxfId="799" priority="14168">
      <formula>ISEVEN(ROW())</formula>
    </cfRule>
  </conditionalFormatting>
  <conditionalFormatting sqref="G49">
    <cfRule type="expression" dxfId="798" priority="14169">
      <formula>ISEVEN(ROW())</formula>
    </cfRule>
  </conditionalFormatting>
  <conditionalFormatting sqref="G49">
    <cfRule type="expression" dxfId="797" priority="14170">
      <formula>ISEVEN(ROW())</formula>
    </cfRule>
  </conditionalFormatting>
  <conditionalFormatting sqref="G49">
    <cfRule type="expression" dxfId="796" priority="14171">
      <formula>ISEVEN(ROW())</formula>
    </cfRule>
  </conditionalFormatting>
  <conditionalFormatting sqref="G49">
    <cfRule type="expression" dxfId="795" priority="14172">
      <formula>ISEVEN(ROW())</formula>
    </cfRule>
  </conditionalFormatting>
  <conditionalFormatting sqref="G49">
    <cfRule type="expression" dxfId="794" priority="14173">
      <formula>ISEVEN(ROW())</formula>
    </cfRule>
  </conditionalFormatting>
  <conditionalFormatting sqref="G49">
    <cfRule type="expression" dxfId="793" priority="14174">
      <formula>ISEVEN(ROW())</formula>
    </cfRule>
  </conditionalFormatting>
  <conditionalFormatting sqref="G49">
    <cfRule type="expression" dxfId="792" priority="14175">
      <formula>ISEVEN(ROW())</formula>
    </cfRule>
  </conditionalFormatting>
  <conditionalFormatting sqref="G49">
    <cfRule type="expression" dxfId="791" priority="14176">
      <formula>ISEVEN(ROW())</formula>
    </cfRule>
  </conditionalFormatting>
  <conditionalFormatting sqref="G49">
    <cfRule type="expression" dxfId="790" priority="14177">
      <formula>ISEVEN(ROW())</formula>
    </cfRule>
  </conditionalFormatting>
  <conditionalFormatting sqref="G49">
    <cfRule type="expression" dxfId="789" priority="14178">
      <formula>ISEVEN(ROW())</formula>
    </cfRule>
  </conditionalFormatting>
  <conditionalFormatting sqref="G49">
    <cfRule type="expression" dxfId="788" priority="14179">
      <formula>ISEVEN(ROW())</formula>
    </cfRule>
  </conditionalFormatting>
  <conditionalFormatting sqref="G49">
    <cfRule type="expression" dxfId="787" priority="14180">
      <formula>ISEVEN(ROW())</formula>
    </cfRule>
  </conditionalFormatting>
  <conditionalFormatting sqref="G49">
    <cfRule type="expression" dxfId="786" priority="14181">
      <formula>ISEVEN(ROW())</formula>
    </cfRule>
  </conditionalFormatting>
  <conditionalFormatting sqref="G49">
    <cfRule type="expression" dxfId="785" priority="14182">
      <formula>ISEVEN(ROW())</formula>
    </cfRule>
  </conditionalFormatting>
  <conditionalFormatting sqref="G49">
    <cfRule type="expression" dxfId="784" priority="14183">
      <formula>ISEVEN(ROW())</formula>
    </cfRule>
  </conditionalFormatting>
  <conditionalFormatting sqref="G49">
    <cfRule type="expression" dxfId="783" priority="14184">
      <formula>ISEVEN(ROW())</formula>
    </cfRule>
  </conditionalFormatting>
  <conditionalFormatting sqref="G49">
    <cfRule type="expression" dxfId="782" priority="14185">
      <formula>ISEVEN(ROW())</formula>
    </cfRule>
  </conditionalFormatting>
  <conditionalFormatting sqref="G49">
    <cfRule type="expression" dxfId="781" priority="14186">
      <formula>ISEVEN(ROW())</formula>
    </cfRule>
  </conditionalFormatting>
  <conditionalFormatting sqref="G49">
    <cfRule type="expression" dxfId="780" priority="14187">
      <formula>ISEVEN(ROW())</formula>
    </cfRule>
  </conditionalFormatting>
  <conditionalFormatting sqref="G49">
    <cfRule type="expression" dxfId="779" priority="14188">
      <formula>ISEVEN(ROW())</formula>
    </cfRule>
  </conditionalFormatting>
  <conditionalFormatting sqref="G49">
    <cfRule type="expression" dxfId="778" priority="14189">
      <formula>ISEVEN(ROW())</formula>
    </cfRule>
  </conditionalFormatting>
  <conditionalFormatting sqref="G49">
    <cfRule type="expression" dxfId="777" priority="14190">
      <formula>ISEVEN(ROW())</formula>
    </cfRule>
  </conditionalFormatting>
  <conditionalFormatting sqref="G49">
    <cfRule type="expression" dxfId="776" priority="14191">
      <formula>ISEVEN(ROW())</formula>
    </cfRule>
  </conditionalFormatting>
  <conditionalFormatting sqref="G49">
    <cfRule type="expression" dxfId="775" priority="14192">
      <formula>ISEVEN(ROW())</formula>
    </cfRule>
  </conditionalFormatting>
  <conditionalFormatting sqref="G49">
    <cfRule type="expression" dxfId="774" priority="14193">
      <formula>ISEVEN(ROW())</formula>
    </cfRule>
  </conditionalFormatting>
  <conditionalFormatting sqref="G49">
    <cfRule type="expression" dxfId="773" priority="14194">
      <formula>ISEVEN(ROW())</formula>
    </cfRule>
  </conditionalFormatting>
  <conditionalFormatting sqref="G49">
    <cfRule type="expression" dxfId="772" priority="14195">
      <formula>ISEVEN(ROW())</formula>
    </cfRule>
  </conditionalFormatting>
  <conditionalFormatting sqref="G49">
    <cfRule type="expression" dxfId="771" priority="14196">
      <formula>ISEVEN(ROW())</formula>
    </cfRule>
  </conditionalFormatting>
  <conditionalFormatting sqref="G49">
    <cfRule type="expression" dxfId="770" priority="14197">
      <formula>ISEVEN(ROW())</formula>
    </cfRule>
  </conditionalFormatting>
  <conditionalFormatting sqref="G49">
    <cfRule type="expression" dxfId="769" priority="14198">
      <formula>ISEVEN(ROW())</formula>
    </cfRule>
  </conditionalFormatting>
  <conditionalFormatting sqref="G49">
    <cfRule type="expression" dxfId="768" priority="14199">
      <formula>ISEVEN(ROW())</formula>
    </cfRule>
  </conditionalFormatting>
  <conditionalFormatting sqref="G49">
    <cfRule type="expression" dxfId="767" priority="14200">
      <formula>ISEVEN(ROW())</formula>
    </cfRule>
  </conditionalFormatting>
  <conditionalFormatting sqref="G49">
    <cfRule type="expression" dxfId="766" priority="14201">
      <formula>ISEVEN(ROW())</formula>
    </cfRule>
  </conditionalFormatting>
  <conditionalFormatting sqref="G49">
    <cfRule type="expression" dxfId="765" priority="14202">
      <formula>ISEVEN(ROW())</formula>
    </cfRule>
  </conditionalFormatting>
  <conditionalFormatting sqref="G49">
    <cfRule type="expression" dxfId="764" priority="14203">
      <formula>ISEVEN(ROW())</formula>
    </cfRule>
  </conditionalFormatting>
  <conditionalFormatting sqref="G49">
    <cfRule type="expression" dxfId="763" priority="14204">
      <formula>ISEVEN(ROW())</formula>
    </cfRule>
  </conditionalFormatting>
  <conditionalFormatting sqref="G49">
    <cfRule type="expression" dxfId="762" priority="14205">
      <formula>ISEVEN(ROW())</formula>
    </cfRule>
  </conditionalFormatting>
  <conditionalFormatting sqref="G49">
    <cfRule type="expression" dxfId="761" priority="14206">
      <formula>ISEVEN(ROW())</formula>
    </cfRule>
  </conditionalFormatting>
  <conditionalFormatting sqref="G49">
    <cfRule type="expression" dxfId="760" priority="14207">
      <formula>ISEVEN(ROW())</formula>
    </cfRule>
  </conditionalFormatting>
  <conditionalFormatting sqref="G49">
    <cfRule type="expression" dxfId="759" priority="14208">
      <formula>ISEVEN(ROW())</formula>
    </cfRule>
  </conditionalFormatting>
  <conditionalFormatting sqref="G49">
    <cfRule type="expression" dxfId="758" priority="14209">
      <formula>ISEVEN(ROW())</formula>
    </cfRule>
  </conditionalFormatting>
  <conditionalFormatting sqref="G49">
    <cfRule type="expression" dxfId="757" priority="14210">
      <formula>ISEVEN(ROW())</formula>
    </cfRule>
  </conditionalFormatting>
  <conditionalFormatting sqref="G49">
    <cfRule type="expression" dxfId="756" priority="14211">
      <formula>ISEVEN(ROW())</formula>
    </cfRule>
  </conditionalFormatting>
  <conditionalFormatting sqref="G49">
    <cfRule type="expression" dxfId="755" priority="14212">
      <formula>ISEVEN(ROW())</formula>
    </cfRule>
  </conditionalFormatting>
  <conditionalFormatting sqref="G49">
    <cfRule type="expression" dxfId="754" priority="14213">
      <formula>ISEVEN(ROW())</formula>
    </cfRule>
  </conditionalFormatting>
  <conditionalFormatting sqref="G49">
    <cfRule type="expression" dxfId="753" priority="14214">
      <formula>ISEVEN(ROW())</formula>
    </cfRule>
  </conditionalFormatting>
  <conditionalFormatting sqref="G49">
    <cfRule type="expression" dxfId="752" priority="14215">
      <formula>ISEVEN(ROW())</formula>
    </cfRule>
  </conditionalFormatting>
  <conditionalFormatting sqref="G49">
    <cfRule type="expression" dxfId="751" priority="14216">
      <formula>ISEVEN(ROW())</formula>
    </cfRule>
  </conditionalFormatting>
  <conditionalFormatting sqref="G49">
    <cfRule type="expression" dxfId="750" priority="14217">
      <formula>ISEVEN(ROW())</formula>
    </cfRule>
  </conditionalFormatting>
  <conditionalFormatting sqref="G49">
    <cfRule type="expression" dxfId="749" priority="14218">
      <formula>ISEVEN(ROW())</formula>
    </cfRule>
  </conditionalFormatting>
  <conditionalFormatting sqref="G49">
    <cfRule type="expression" dxfId="748" priority="14219">
      <formula>ISEVEN(ROW())</formula>
    </cfRule>
  </conditionalFormatting>
  <conditionalFormatting sqref="G49">
    <cfRule type="expression" dxfId="747" priority="14220">
      <formula>ISEVEN(ROW())</formula>
    </cfRule>
  </conditionalFormatting>
  <conditionalFormatting sqref="G49">
    <cfRule type="expression" dxfId="746" priority="14221">
      <formula>ISEVEN(ROW())</formula>
    </cfRule>
  </conditionalFormatting>
  <conditionalFormatting sqref="G49">
    <cfRule type="expression" dxfId="745" priority="14222">
      <formula>ISEVEN(ROW())</formula>
    </cfRule>
  </conditionalFormatting>
  <conditionalFormatting sqref="G49">
    <cfRule type="expression" dxfId="744" priority="14223">
      <formula>ISEVEN(ROW())</formula>
    </cfRule>
  </conditionalFormatting>
  <conditionalFormatting sqref="G49">
    <cfRule type="expression" dxfId="743" priority="14224">
      <formula>ISEVEN(ROW())</formula>
    </cfRule>
  </conditionalFormatting>
  <conditionalFormatting sqref="G49">
    <cfRule type="expression" dxfId="742" priority="14225">
      <formula>ISEVEN(ROW())</formula>
    </cfRule>
  </conditionalFormatting>
  <conditionalFormatting sqref="G49">
    <cfRule type="expression" dxfId="741" priority="14226">
      <formula>ISEVEN(ROW())</formula>
    </cfRule>
  </conditionalFormatting>
  <conditionalFormatting sqref="G49">
    <cfRule type="expression" dxfId="740" priority="14227">
      <formula>ISEVEN(ROW())</formula>
    </cfRule>
  </conditionalFormatting>
  <conditionalFormatting sqref="G49">
    <cfRule type="expression" dxfId="739" priority="14228">
      <formula>ISEVEN(ROW())</formula>
    </cfRule>
  </conditionalFormatting>
  <conditionalFormatting sqref="G49">
    <cfRule type="expression" dxfId="738" priority="14229">
      <formula>ISEVEN(ROW())</formula>
    </cfRule>
  </conditionalFormatting>
  <conditionalFormatting sqref="G49">
    <cfRule type="expression" dxfId="737" priority="14230">
      <formula>ISEVEN(ROW())</formula>
    </cfRule>
  </conditionalFormatting>
  <conditionalFormatting sqref="G49">
    <cfRule type="expression" dxfId="736" priority="14231">
      <formula>ISEVEN(ROW())</formula>
    </cfRule>
  </conditionalFormatting>
  <conditionalFormatting sqref="G49">
    <cfRule type="expression" dxfId="735" priority="14232">
      <formula>ISEVEN(ROW())</formula>
    </cfRule>
  </conditionalFormatting>
  <conditionalFormatting sqref="G49">
    <cfRule type="expression" dxfId="734" priority="14233">
      <formula>ISEVEN(ROW())</formula>
    </cfRule>
  </conditionalFormatting>
  <conditionalFormatting sqref="G49">
    <cfRule type="expression" dxfId="733" priority="14234">
      <formula>ISEVEN(ROW())</formula>
    </cfRule>
  </conditionalFormatting>
  <conditionalFormatting sqref="G49">
    <cfRule type="expression" dxfId="732" priority="14235">
      <formula>ISEVEN(ROW())</formula>
    </cfRule>
  </conditionalFormatting>
  <conditionalFormatting sqref="G49">
    <cfRule type="expression" dxfId="731" priority="14236">
      <formula>ISEVEN(ROW())</formula>
    </cfRule>
  </conditionalFormatting>
  <conditionalFormatting sqref="G49">
    <cfRule type="expression" dxfId="730" priority="14237">
      <formula>ISEVEN(ROW())</formula>
    </cfRule>
  </conditionalFormatting>
  <conditionalFormatting sqref="G49">
    <cfRule type="expression" dxfId="729" priority="14238">
      <formula>ISEVEN(ROW())</formula>
    </cfRule>
  </conditionalFormatting>
  <conditionalFormatting sqref="G49">
    <cfRule type="expression" dxfId="728" priority="14239">
      <formula>ISEVEN(ROW())</formula>
    </cfRule>
  </conditionalFormatting>
  <conditionalFormatting sqref="G49">
    <cfRule type="expression" dxfId="727" priority="14240">
      <formula>ISEVEN(ROW())</formula>
    </cfRule>
  </conditionalFormatting>
  <conditionalFormatting sqref="G49">
    <cfRule type="expression" dxfId="726" priority="14241">
      <formula>ISEVEN(ROW())</formula>
    </cfRule>
  </conditionalFormatting>
  <conditionalFormatting sqref="G49">
    <cfRule type="expression" dxfId="725" priority="14242">
      <formula>ISEVEN(ROW())</formula>
    </cfRule>
  </conditionalFormatting>
  <conditionalFormatting sqref="G49">
    <cfRule type="expression" dxfId="724" priority="14243">
      <formula>ISEVEN(ROW())</formula>
    </cfRule>
  </conditionalFormatting>
  <conditionalFormatting sqref="G49">
    <cfRule type="expression" dxfId="723" priority="14244">
      <formula>ISEVEN(ROW())</formula>
    </cfRule>
  </conditionalFormatting>
  <conditionalFormatting sqref="G49">
    <cfRule type="expression" dxfId="722" priority="14245">
      <formula>ISEVEN(ROW())</formula>
    </cfRule>
  </conditionalFormatting>
  <conditionalFormatting sqref="G49">
    <cfRule type="expression" dxfId="721" priority="14246">
      <formula>ISEVEN(ROW())</formula>
    </cfRule>
  </conditionalFormatting>
  <conditionalFormatting sqref="G49">
    <cfRule type="expression" dxfId="720" priority="14247">
      <formula>ISEVEN(ROW())</formula>
    </cfRule>
  </conditionalFormatting>
  <conditionalFormatting sqref="G49">
    <cfRule type="expression" dxfId="719" priority="14248">
      <formula>ISEVEN(ROW())</formula>
    </cfRule>
  </conditionalFormatting>
  <conditionalFormatting sqref="G49">
    <cfRule type="expression" dxfId="718" priority="14249">
      <formula>ISEVEN(ROW())</formula>
    </cfRule>
  </conditionalFormatting>
  <conditionalFormatting sqref="G49">
    <cfRule type="expression" dxfId="717" priority="14250">
      <formula>ISEVEN(ROW())</formula>
    </cfRule>
  </conditionalFormatting>
  <conditionalFormatting sqref="G49">
    <cfRule type="expression" dxfId="716" priority="14251">
      <formula>ISEVEN(ROW())</formula>
    </cfRule>
  </conditionalFormatting>
  <conditionalFormatting sqref="G49">
    <cfRule type="expression" dxfId="715" priority="14252">
      <formula>ISEVEN(ROW())</formula>
    </cfRule>
  </conditionalFormatting>
  <conditionalFormatting sqref="G49">
    <cfRule type="expression" dxfId="714" priority="14253">
      <formula>ISEVEN(ROW())</formula>
    </cfRule>
  </conditionalFormatting>
  <conditionalFormatting sqref="G49">
    <cfRule type="expression" dxfId="713" priority="14254">
      <formula>ISEVEN(ROW())</formula>
    </cfRule>
  </conditionalFormatting>
  <conditionalFormatting sqref="G49">
    <cfRule type="expression" dxfId="712" priority="14255">
      <formula>ISEVEN(ROW())</formula>
    </cfRule>
  </conditionalFormatting>
  <conditionalFormatting sqref="G49">
    <cfRule type="expression" dxfId="711" priority="14256">
      <formula>ISEVEN(ROW())</formula>
    </cfRule>
  </conditionalFormatting>
  <conditionalFormatting sqref="G49">
    <cfRule type="expression" dxfId="710" priority="14257">
      <formula>ISEVEN(ROW())</formula>
    </cfRule>
  </conditionalFormatting>
  <conditionalFormatting sqref="G49">
    <cfRule type="expression" dxfId="709" priority="14258">
      <formula>ISEVEN(ROW())</formula>
    </cfRule>
  </conditionalFormatting>
  <conditionalFormatting sqref="G49">
    <cfRule type="expression" dxfId="708" priority="14259">
      <formula>ISEVEN(ROW())</formula>
    </cfRule>
  </conditionalFormatting>
  <conditionalFormatting sqref="G49">
    <cfRule type="expression" dxfId="707" priority="14260">
      <formula>ISEVEN(ROW())</formula>
    </cfRule>
  </conditionalFormatting>
  <conditionalFormatting sqref="G49">
    <cfRule type="expression" dxfId="706" priority="14261">
      <formula>ISEVEN(ROW())</formula>
    </cfRule>
  </conditionalFormatting>
  <conditionalFormatting sqref="G49">
    <cfRule type="expression" dxfId="705" priority="14262">
      <formula>ISEVEN(ROW())</formula>
    </cfRule>
  </conditionalFormatting>
  <conditionalFormatting sqref="G49">
    <cfRule type="expression" dxfId="704" priority="14263">
      <formula>ISEVEN(ROW())</formula>
    </cfRule>
  </conditionalFormatting>
  <conditionalFormatting sqref="G49">
    <cfRule type="expression" dxfId="703" priority="14264">
      <formula>ISEVEN(ROW())</formula>
    </cfRule>
  </conditionalFormatting>
  <conditionalFormatting sqref="G49">
    <cfRule type="expression" dxfId="702" priority="14265">
      <formula>ISEVEN(ROW())</formula>
    </cfRule>
  </conditionalFormatting>
  <conditionalFormatting sqref="G49">
    <cfRule type="expression" dxfId="701" priority="14266">
      <formula>ISEVEN(ROW())</formula>
    </cfRule>
  </conditionalFormatting>
  <conditionalFormatting sqref="G49">
    <cfRule type="expression" dxfId="700" priority="14267">
      <formula>ISEVEN(ROW())</formula>
    </cfRule>
  </conditionalFormatting>
  <conditionalFormatting sqref="G49">
    <cfRule type="expression" dxfId="699" priority="14268">
      <formula>ISEVEN(ROW())</formula>
    </cfRule>
  </conditionalFormatting>
  <conditionalFormatting sqref="G49">
    <cfRule type="expression" dxfId="698" priority="14269">
      <formula>ISEVEN(ROW())</formula>
    </cfRule>
  </conditionalFormatting>
  <conditionalFormatting sqref="G49">
    <cfRule type="expression" dxfId="697" priority="14270">
      <formula>ISEVEN(ROW())</formula>
    </cfRule>
  </conditionalFormatting>
  <conditionalFormatting sqref="G49">
    <cfRule type="expression" dxfId="696" priority="14271">
      <formula>ISEVEN(ROW())</formula>
    </cfRule>
  </conditionalFormatting>
  <conditionalFormatting sqref="G49">
    <cfRule type="expression" dxfId="695" priority="14272">
      <formula>ISEVEN(ROW())</formula>
    </cfRule>
  </conditionalFormatting>
  <conditionalFormatting sqref="G49">
    <cfRule type="expression" dxfId="694" priority="14273">
      <formula>ISEVEN(ROW())</formula>
    </cfRule>
  </conditionalFormatting>
  <conditionalFormatting sqref="G49">
    <cfRule type="expression" dxfId="693" priority="14274">
      <formula>ISEVEN(ROW())</formula>
    </cfRule>
  </conditionalFormatting>
  <conditionalFormatting sqref="G49">
    <cfRule type="expression" dxfId="692" priority="14275">
      <formula>ISEVEN(ROW())</formula>
    </cfRule>
  </conditionalFormatting>
  <conditionalFormatting sqref="G49">
    <cfRule type="expression" dxfId="691" priority="14276">
      <formula>ISEVEN(ROW())</formula>
    </cfRule>
  </conditionalFormatting>
  <conditionalFormatting sqref="G49">
    <cfRule type="expression" dxfId="690" priority="14277">
      <formula>ISEVEN(ROW())</formula>
    </cfRule>
  </conditionalFormatting>
  <conditionalFormatting sqref="G49">
    <cfRule type="expression" dxfId="689" priority="14278">
      <formula>ISEVEN(ROW())</formula>
    </cfRule>
  </conditionalFormatting>
  <conditionalFormatting sqref="G49">
    <cfRule type="expression" dxfId="688" priority="14279">
      <formula>ISEVEN(ROW())</formula>
    </cfRule>
  </conditionalFormatting>
  <conditionalFormatting sqref="G49">
    <cfRule type="expression" dxfId="687" priority="14280">
      <formula>ISEVEN(ROW())</formula>
    </cfRule>
  </conditionalFormatting>
  <conditionalFormatting sqref="G49">
    <cfRule type="expression" dxfId="686" priority="14281">
      <formula>ISEVEN(ROW())</formula>
    </cfRule>
  </conditionalFormatting>
  <conditionalFormatting sqref="G49">
    <cfRule type="expression" dxfId="685" priority="14282">
      <formula>ISEVEN(ROW())</formula>
    </cfRule>
  </conditionalFormatting>
  <conditionalFormatting sqref="G49">
    <cfRule type="expression" dxfId="684" priority="14283">
      <formula>ISEVEN(ROW())</formula>
    </cfRule>
  </conditionalFormatting>
  <conditionalFormatting sqref="G49">
    <cfRule type="expression" dxfId="683" priority="14284">
      <formula>ISEVEN(ROW())</formula>
    </cfRule>
  </conditionalFormatting>
  <conditionalFormatting sqref="G49">
    <cfRule type="expression" dxfId="682" priority="14285">
      <formula>ISEVEN(ROW())</formula>
    </cfRule>
  </conditionalFormatting>
  <conditionalFormatting sqref="G49">
    <cfRule type="expression" dxfId="681" priority="14286">
      <formula>ISEVEN(ROW())</formula>
    </cfRule>
  </conditionalFormatting>
  <conditionalFormatting sqref="G49">
    <cfRule type="expression" dxfId="680" priority="14287">
      <formula>ISEVEN(ROW())</formula>
    </cfRule>
  </conditionalFormatting>
  <conditionalFormatting sqref="G49">
    <cfRule type="expression" dxfId="679" priority="14288">
      <formula>ISEVEN(ROW())</formula>
    </cfRule>
  </conditionalFormatting>
  <conditionalFormatting sqref="G49">
    <cfRule type="expression" dxfId="678" priority="14289">
      <formula>ISEVEN(ROW())</formula>
    </cfRule>
  </conditionalFormatting>
  <conditionalFormatting sqref="G49">
    <cfRule type="expression" dxfId="677" priority="14290">
      <formula>ISEVEN(ROW())</formula>
    </cfRule>
  </conditionalFormatting>
  <conditionalFormatting sqref="G49">
    <cfRule type="expression" dxfId="676" priority="14291">
      <formula>ISEVEN(ROW())</formula>
    </cfRule>
  </conditionalFormatting>
  <conditionalFormatting sqref="G49">
    <cfRule type="expression" dxfId="675" priority="14292">
      <formula>ISEVEN(ROW())</formula>
    </cfRule>
  </conditionalFormatting>
  <conditionalFormatting sqref="G49">
    <cfRule type="expression" dxfId="674" priority="14293">
      <formula>ISEVEN(ROW())</formula>
    </cfRule>
  </conditionalFormatting>
  <conditionalFormatting sqref="G49">
    <cfRule type="expression" dxfId="673" priority="14294">
      <formula>ISEVEN(ROW())</formula>
    </cfRule>
  </conditionalFormatting>
  <conditionalFormatting sqref="G49">
    <cfRule type="expression" dxfId="672" priority="14295">
      <formula>ISEVEN(ROW())</formula>
    </cfRule>
  </conditionalFormatting>
  <conditionalFormatting sqref="G49">
    <cfRule type="expression" dxfId="671" priority="14296">
      <formula>ISEVEN(ROW())</formula>
    </cfRule>
  </conditionalFormatting>
  <conditionalFormatting sqref="G49">
    <cfRule type="expression" dxfId="670" priority="14297">
      <formula>ISEVEN(ROW())</formula>
    </cfRule>
  </conditionalFormatting>
  <conditionalFormatting sqref="G49">
    <cfRule type="expression" dxfId="669" priority="14298">
      <formula>ISEVEN(ROW())</formula>
    </cfRule>
  </conditionalFormatting>
  <conditionalFormatting sqref="G49">
    <cfRule type="expression" dxfId="668" priority="14299">
      <formula>ISEVEN(ROW())</formula>
    </cfRule>
  </conditionalFormatting>
  <conditionalFormatting sqref="G49">
    <cfRule type="expression" dxfId="667" priority="14300">
      <formula>ISEVEN(ROW())</formula>
    </cfRule>
  </conditionalFormatting>
  <conditionalFormatting sqref="G49">
    <cfRule type="expression" dxfId="666" priority="14301">
      <formula>ISEVEN(ROW())</formula>
    </cfRule>
  </conditionalFormatting>
  <conditionalFormatting sqref="G49">
    <cfRule type="expression" dxfId="665" priority="14302">
      <formula>ISEVEN(ROW())</formula>
    </cfRule>
  </conditionalFormatting>
  <conditionalFormatting sqref="G49">
    <cfRule type="expression" dxfId="664" priority="14303">
      <formula>ISEVEN(ROW())</formula>
    </cfRule>
  </conditionalFormatting>
  <conditionalFormatting sqref="G49">
    <cfRule type="expression" dxfId="663" priority="14304">
      <formula>ISEVEN(ROW())</formula>
    </cfRule>
  </conditionalFormatting>
  <conditionalFormatting sqref="G49">
    <cfRule type="expression" dxfId="662" priority="14305">
      <formula>ISEVEN(ROW())</formula>
    </cfRule>
  </conditionalFormatting>
  <conditionalFormatting sqref="G49">
    <cfRule type="expression" dxfId="661" priority="14306">
      <formula>ISEVEN(ROW())</formula>
    </cfRule>
  </conditionalFormatting>
  <conditionalFormatting sqref="G49">
    <cfRule type="expression" dxfId="660" priority="14307">
      <formula>ISEVEN(ROW())</formula>
    </cfRule>
  </conditionalFormatting>
  <conditionalFormatting sqref="G49">
    <cfRule type="expression" dxfId="659" priority="14308">
      <formula>ISEVEN(ROW())</formula>
    </cfRule>
  </conditionalFormatting>
  <conditionalFormatting sqref="G49">
    <cfRule type="expression" dxfId="658" priority="14309">
      <formula>ISEVEN(ROW())</formula>
    </cfRule>
  </conditionalFormatting>
  <conditionalFormatting sqref="G49">
    <cfRule type="expression" dxfId="657" priority="14310">
      <formula>ISEVEN(ROW())</formula>
    </cfRule>
  </conditionalFormatting>
  <conditionalFormatting sqref="G49">
    <cfRule type="expression" dxfId="656" priority="14311">
      <formula>ISEVEN(ROW())</formula>
    </cfRule>
  </conditionalFormatting>
  <conditionalFormatting sqref="G49">
    <cfRule type="expression" dxfId="655" priority="14312">
      <formula>ISEVEN(ROW())</formula>
    </cfRule>
  </conditionalFormatting>
  <conditionalFormatting sqref="G49">
    <cfRule type="expression" dxfId="654" priority="14313">
      <formula>ISEVEN(ROW())</formula>
    </cfRule>
  </conditionalFormatting>
  <conditionalFormatting sqref="G49">
    <cfRule type="expression" dxfId="653" priority="14314">
      <formula>ISEVEN(ROW())</formula>
    </cfRule>
  </conditionalFormatting>
  <conditionalFormatting sqref="G49">
    <cfRule type="expression" dxfId="652" priority="14315">
      <formula>ISEVEN(ROW())</formula>
    </cfRule>
  </conditionalFormatting>
  <conditionalFormatting sqref="G49">
    <cfRule type="expression" dxfId="651" priority="14316">
      <formula>ISEVEN(ROW())</formula>
    </cfRule>
  </conditionalFormatting>
  <conditionalFormatting sqref="G49">
    <cfRule type="expression" dxfId="650" priority="14317">
      <formula>ISEVEN(ROW())</formula>
    </cfRule>
  </conditionalFormatting>
  <conditionalFormatting sqref="G49">
    <cfRule type="expression" dxfId="649" priority="14318">
      <formula>ISEVEN(ROW())</formula>
    </cfRule>
  </conditionalFormatting>
  <conditionalFormatting sqref="G49">
    <cfRule type="expression" dxfId="648" priority="14319">
      <formula>ISEVEN(ROW())</formula>
    </cfRule>
  </conditionalFormatting>
  <conditionalFormatting sqref="G49">
    <cfRule type="expression" dxfId="647" priority="14320">
      <formula>ISEVEN(ROW())</formula>
    </cfRule>
  </conditionalFormatting>
  <conditionalFormatting sqref="G49">
    <cfRule type="expression" dxfId="646" priority="14321">
      <formula>ISEVEN(ROW())</formula>
    </cfRule>
  </conditionalFormatting>
  <conditionalFormatting sqref="G49">
    <cfRule type="expression" dxfId="645" priority="14322">
      <formula>ISEVEN(ROW())</formula>
    </cfRule>
  </conditionalFormatting>
  <conditionalFormatting sqref="G49">
    <cfRule type="expression" dxfId="644" priority="14323">
      <formula>ISEVEN(ROW())</formula>
    </cfRule>
  </conditionalFormatting>
  <conditionalFormatting sqref="G49">
    <cfRule type="expression" dxfId="643" priority="14324">
      <formula>ISEVEN(ROW())</formula>
    </cfRule>
  </conditionalFormatting>
  <conditionalFormatting sqref="G49">
    <cfRule type="expression" dxfId="642" priority="14325">
      <formula>ISEVEN(ROW())</formula>
    </cfRule>
  </conditionalFormatting>
  <conditionalFormatting sqref="G49">
    <cfRule type="expression" dxfId="641" priority="14326">
      <formula>ISEVEN(ROW())</formula>
    </cfRule>
  </conditionalFormatting>
  <conditionalFormatting sqref="G49">
    <cfRule type="expression" dxfId="640" priority="14327">
      <formula>ISEVEN(ROW())</formula>
    </cfRule>
  </conditionalFormatting>
  <conditionalFormatting sqref="G49">
    <cfRule type="expression" dxfId="639" priority="14328">
      <formula>ISEVEN(ROW())</formula>
    </cfRule>
  </conditionalFormatting>
  <conditionalFormatting sqref="G49">
    <cfRule type="expression" dxfId="638" priority="14329">
      <formula>ISEVEN(ROW())</formula>
    </cfRule>
  </conditionalFormatting>
  <conditionalFormatting sqref="G49">
    <cfRule type="expression" dxfId="637" priority="14330">
      <formula>ISEVEN(ROW())</formula>
    </cfRule>
  </conditionalFormatting>
  <conditionalFormatting sqref="G49">
    <cfRule type="expression" dxfId="636" priority="14331">
      <formula>ISEVEN(ROW())</formula>
    </cfRule>
  </conditionalFormatting>
  <conditionalFormatting sqref="G49">
    <cfRule type="expression" dxfId="635" priority="14332">
      <formula>ISEVEN(ROW())</formula>
    </cfRule>
  </conditionalFormatting>
  <conditionalFormatting sqref="G49">
    <cfRule type="expression" dxfId="634" priority="14333">
      <formula>ISEVEN(ROW())</formula>
    </cfRule>
  </conditionalFormatting>
  <conditionalFormatting sqref="G49">
    <cfRule type="expression" dxfId="633" priority="14334">
      <formula>ISEVEN(ROW())</formula>
    </cfRule>
  </conditionalFormatting>
  <conditionalFormatting sqref="G49">
    <cfRule type="expression" dxfId="632" priority="14335">
      <formula>ISEVEN(ROW())</formula>
    </cfRule>
  </conditionalFormatting>
  <conditionalFormatting sqref="G49">
    <cfRule type="expression" dxfId="631" priority="14336">
      <formula>ISEVEN(ROW())</formula>
    </cfRule>
  </conditionalFormatting>
  <conditionalFormatting sqref="G49">
    <cfRule type="expression" dxfId="630" priority="14337">
      <formula>ISEVEN(ROW())</formula>
    </cfRule>
  </conditionalFormatting>
  <conditionalFormatting sqref="G49">
    <cfRule type="expression" dxfId="629" priority="14338">
      <formula>ISEVEN(ROW())</formula>
    </cfRule>
  </conditionalFormatting>
  <conditionalFormatting sqref="G49">
    <cfRule type="expression" dxfId="628" priority="14339">
      <formula>ISEVEN(ROW())</formula>
    </cfRule>
  </conditionalFormatting>
  <conditionalFormatting sqref="G49">
    <cfRule type="expression" dxfId="627" priority="14340">
      <formula>ISEVEN(ROW())</formula>
    </cfRule>
  </conditionalFormatting>
  <conditionalFormatting sqref="G49">
    <cfRule type="expression" dxfId="626" priority="14341">
      <formula>ISEVEN(ROW())</formula>
    </cfRule>
  </conditionalFormatting>
  <conditionalFormatting sqref="G49">
    <cfRule type="expression" dxfId="625" priority="14342">
      <formula>ISEVEN(ROW())</formula>
    </cfRule>
  </conditionalFormatting>
  <conditionalFormatting sqref="G49">
    <cfRule type="expression" dxfId="624" priority="14343">
      <formula>ISEVEN(ROW())</formula>
    </cfRule>
  </conditionalFormatting>
  <conditionalFormatting sqref="G49">
    <cfRule type="expression" dxfId="623" priority="14344">
      <formula>ISEVEN(ROW())</formula>
    </cfRule>
  </conditionalFormatting>
  <conditionalFormatting sqref="G49">
    <cfRule type="expression" dxfId="622" priority="14345">
      <formula>ISEVEN(ROW())</formula>
    </cfRule>
  </conditionalFormatting>
  <conditionalFormatting sqref="G49">
    <cfRule type="expression" dxfId="621" priority="14346">
      <formula>ISEVEN(ROW())</formula>
    </cfRule>
  </conditionalFormatting>
  <conditionalFormatting sqref="G49">
    <cfRule type="expression" dxfId="620" priority="14347">
      <formula>ISEVEN(ROW())</formula>
    </cfRule>
  </conditionalFormatting>
  <conditionalFormatting sqref="G49">
    <cfRule type="expression" dxfId="619" priority="14348">
      <formula>ISEVEN(ROW())</formula>
    </cfRule>
  </conditionalFormatting>
  <conditionalFormatting sqref="G49">
    <cfRule type="expression" dxfId="618" priority="14349">
      <formula>ISEVEN(ROW())</formula>
    </cfRule>
  </conditionalFormatting>
  <conditionalFormatting sqref="G49">
    <cfRule type="expression" dxfId="617" priority="14350">
      <formula>ISEVEN(ROW())</formula>
    </cfRule>
  </conditionalFormatting>
  <conditionalFormatting sqref="G49">
    <cfRule type="expression" dxfId="616" priority="14351">
      <formula>ISEVEN(ROW())</formula>
    </cfRule>
  </conditionalFormatting>
  <conditionalFormatting sqref="G49">
    <cfRule type="expression" dxfId="615" priority="14352">
      <formula>ISEVEN(ROW())</formula>
    </cfRule>
  </conditionalFormatting>
  <conditionalFormatting sqref="G49">
    <cfRule type="expression" dxfId="614" priority="14353">
      <formula>ISEVEN(ROW())</formula>
    </cfRule>
  </conditionalFormatting>
  <conditionalFormatting sqref="B58:D58 F58:G58">
    <cfRule type="expression" dxfId="613" priority="14354">
      <formula>ISEVEN(ROW())</formula>
    </cfRule>
  </conditionalFormatting>
  <conditionalFormatting sqref="E58">
    <cfRule type="expression" dxfId="612" priority="14355">
      <formula>ISEVEN(ROW())</formula>
    </cfRule>
  </conditionalFormatting>
  <conditionalFormatting sqref="B58:G58">
    <cfRule type="expression" dxfId="611" priority="14356">
      <formula>ISEVEN(ROW())</formula>
    </cfRule>
  </conditionalFormatting>
  <conditionalFormatting sqref="B57:D57 F57:G57">
    <cfRule type="expression" dxfId="610" priority="14357">
      <formula>ISEVEN(ROW())</formula>
    </cfRule>
  </conditionalFormatting>
  <conditionalFormatting sqref="E57">
    <cfRule type="expression" dxfId="609" priority="14358">
      <formula>ISEVEN(ROW())</formula>
    </cfRule>
  </conditionalFormatting>
  <conditionalFormatting sqref="B57:D57 F57:G57">
    <cfRule type="expression" dxfId="608" priority="14359">
      <formula>ISEVEN(ROW())</formula>
    </cfRule>
  </conditionalFormatting>
  <conditionalFormatting sqref="E57">
    <cfRule type="expression" dxfId="607" priority="14360">
      <formula>ISEVEN(ROW())</formula>
    </cfRule>
  </conditionalFormatting>
  <conditionalFormatting sqref="B59:F59">
    <cfRule type="expression" dxfId="606" priority="14361">
      <formula>ISEVEN(ROW())</formula>
    </cfRule>
  </conditionalFormatting>
  <conditionalFormatting sqref="F59">
    <cfRule type="expression" dxfId="605" priority="14362">
      <formula>ISEVEN(ROW())</formula>
    </cfRule>
  </conditionalFormatting>
  <conditionalFormatting sqref="B59:E59">
    <cfRule type="expression" dxfId="604" priority="14363">
      <formula>ISEVEN(ROW())</formula>
    </cfRule>
  </conditionalFormatting>
  <conditionalFormatting sqref="B59 D59:F59">
    <cfRule type="expression" dxfId="603" priority="14364">
      <formula>ISEVEN(ROW())</formula>
    </cfRule>
  </conditionalFormatting>
  <conditionalFormatting sqref="C59">
    <cfRule type="expression" dxfId="602" priority="14365">
      <formula>ISEVEN(ROW())</formula>
    </cfRule>
  </conditionalFormatting>
  <conditionalFormatting sqref="B59:F59">
    <cfRule type="expression" dxfId="601" priority="14366">
      <formula>ISEVEN(ROW())</formula>
    </cfRule>
  </conditionalFormatting>
  <conditionalFormatting sqref="F59">
    <cfRule type="expression" dxfId="600" priority="14367">
      <formula>ISEVEN(ROW())</formula>
    </cfRule>
  </conditionalFormatting>
  <conditionalFormatting sqref="B59:E59">
    <cfRule type="expression" dxfId="599" priority="14368">
      <formula>ISEVEN(ROW())</formula>
    </cfRule>
  </conditionalFormatting>
  <conditionalFormatting sqref="B59 D59:F59">
    <cfRule type="expression" dxfId="598" priority="14369">
      <formula>ISEVEN(ROW())</formula>
    </cfRule>
  </conditionalFormatting>
  <conditionalFormatting sqref="C59">
    <cfRule type="expression" dxfId="597" priority="14370">
      <formula>ISEVEN(ROW())</formula>
    </cfRule>
  </conditionalFormatting>
  <conditionalFormatting sqref="B59:F59">
    <cfRule type="expression" dxfId="596" priority="14371">
      <formula>ISEVEN(ROW())</formula>
    </cfRule>
  </conditionalFormatting>
  <conditionalFormatting sqref="F59">
    <cfRule type="expression" dxfId="595" priority="14372">
      <formula>ISEVEN(ROW())</formula>
    </cfRule>
  </conditionalFormatting>
  <conditionalFormatting sqref="B59:E59">
    <cfRule type="expression" dxfId="594" priority="14373">
      <formula>ISEVEN(ROW())</formula>
    </cfRule>
  </conditionalFormatting>
  <conditionalFormatting sqref="B59:F59">
    <cfRule type="expression" dxfId="593" priority="14374">
      <formula>ISEVEN(ROW())</formula>
    </cfRule>
  </conditionalFormatting>
  <conditionalFormatting sqref="F59">
    <cfRule type="expression" dxfId="592" priority="14375">
      <formula>ISEVEN(ROW())</formula>
    </cfRule>
  </conditionalFormatting>
  <conditionalFormatting sqref="B59:E59">
    <cfRule type="expression" dxfId="591" priority="14376">
      <formula>ISEVEN(ROW())</formula>
    </cfRule>
  </conditionalFormatting>
  <conditionalFormatting sqref="B59 D59:F59">
    <cfRule type="expression" dxfId="590" priority="14377">
      <formula>ISEVEN(ROW())</formula>
    </cfRule>
  </conditionalFormatting>
  <conditionalFormatting sqref="C59">
    <cfRule type="expression" dxfId="589" priority="14378">
      <formula>ISEVEN(ROW())</formula>
    </cfRule>
  </conditionalFormatting>
  <conditionalFormatting sqref="B59:F59">
    <cfRule type="expression" dxfId="588" priority="14379">
      <formula>ISEVEN(ROW())</formula>
    </cfRule>
  </conditionalFormatting>
  <conditionalFormatting sqref="F59">
    <cfRule type="expression" dxfId="587" priority="14380">
      <formula>ISEVEN(ROW())</formula>
    </cfRule>
  </conditionalFormatting>
  <conditionalFormatting sqref="B59:E59">
    <cfRule type="expression" dxfId="586" priority="14381">
      <formula>ISEVEN(ROW())</formula>
    </cfRule>
  </conditionalFormatting>
  <conditionalFormatting sqref="B59 D59:F59">
    <cfRule type="expression" dxfId="585" priority="14382">
      <formula>ISEVEN(ROW())</formula>
    </cfRule>
  </conditionalFormatting>
  <conditionalFormatting sqref="C59">
    <cfRule type="expression" dxfId="584" priority="14383">
      <formula>ISEVEN(ROW())</formula>
    </cfRule>
  </conditionalFormatting>
  <conditionalFormatting sqref="B59:F59">
    <cfRule type="expression" dxfId="583" priority="14384">
      <formula>ISEVEN(ROW())</formula>
    </cfRule>
  </conditionalFormatting>
  <conditionalFormatting sqref="F59">
    <cfRule type="expression" dxfId="582" priority="14385">
      <formula>ISEVEN(ROW())</formula>
    </cfRule>
  </conditionalFormatting>
  <conditionalFormatting sqref="B59:E59">
    <cfRule type="expression" dxfId="581" priority="14386">
      <formula>ISEVEN(ROW())</formula>
    </cfRule>
  </conditionalFormatting>
  <conditionalFormatting sqref="F59">
    <cfRule type="expression" dxfId="580" priority="14387">
      <formula>ISEVEN(ROW())</formula>
    </cfRule>
  </conditionalFormatting>
  <conditionalFormatting sqref="B59:E59">
    <cfRule type="expression" dxfId="579" priority="14388">
      <formula>ISEVEN(ROW())</formula>
    </cfRule>
  </conditionalFormatting>
  <conditionalFormatting sqref="B59:E59">
    <cfRule type="expression" dxfId="578" priority="14389">
      <formula>ISEVEN(ROW())</formula>
    </cfRule>
  </conditionalFormatting>
  <conditionalFormatting sqref="B59:F59">
    <cfRule type="expression" dxfId="577" priority="14390">
      <formula>ISEVEN(ROW())</formula>
    </cfRule>
  </conditionalFormatting>
  <conditionalFormatting sqref="B59 D59:F59">
    <cfRule type="expression" dxfId="576" priority="14391">
      <formula>ISEVEN(ROW())</formula>
    </cfRule>
  </conditionalFormatting>
  <conditionalFormatting sqref="C59">
    <cfRule type="expression" dxfId="575" priority="14392">
      <formula>ISEVEN(ROW())</formula>
    </cfRule>
  </conditionalFormatting>
  <conditionalFormatting sqref="B59:F59">
    <cfRule type="expression" dxfId="574" priority="14393">
      <formula>ISEVEN(ROW())</formula>
    </cfRule>
  </conditionalFormatting>
  <conditionalFormatting sqref="F59">
    <cfRule type="expression" dxfId="573" priority="14394">
      <formula>ISEVEN(ROW())</formula>
    </cfRule>
  </conditionalFormatting>
  <conditionalFormatting sqref="B59:E59">
    <cfRule type="expression" dxfId="572" priority="14395">
      <formula>ISEVEN(ROW())</formula>
    </cfRule>
  </conditionalFormatting>
  <conditionalFormatting sqref="F59">
    <cfRule type="expression" dxfId="571" priority="14396">
      <formula>ISEVEN(ROW())</formula>
    </cfRule>
  </conditionalFormatting>
  <conditionalFormatting sqref="B59:E59">
    <cfRule type="expression" dxfId="570" priority="14397">
      <formula>ISEVEN(ROW())</formula>
    </cfRule>
  </conditionalFormatting>
  <conditionalFormatting sqref="B59:E59">
    <cfRule type="expression" dxfId="569" priority="14398">
      <formula>ISEVEN(ROW())</formula>
    </cfRule>
  </conditionalFormatting>
  <conditionalFormatting sqref="B59:F59">
    <cfRule type="expression" dxfId="568" priority="14399">
      <formula>ISEVEN(ROW())</formula>
    </cfRule>
  </conditionalFormatting>
  <conditionalFormatting sqref="F59">
    <cfRule type="expression" dxfId="567" priority="14400">
      <formula>ISEVEN(ROW())</formula>
    </cfRule>
  </conditionalFormatting>
  <conditionalFormatting sqref="B59:E59">
    <cfRule type="expression" dxfId="566" priority="14401">
      <formula>ISEVEN(ROW())</formula>
    </cfRule>
  </conditionalFormatting>
  <conditionalFormatting sqref="B59 D59:F59">
    <cfRule type="expression" dxfId="565" priority="14402">
      <formula>ISEVEN(ROW())</formula>
    </cfRule>
  </conditionalFormatting>
  <conditionalFormatting sqref="C59">
    <cfRule type="expression" dxfId="564" priority="14403">
      <formula>ISEVEN(ROW())</formula>
    </cfRule>
  </conditionalFormatting>
  <conditionalFormatting sqref="B59:F59">
    <cfRule type="expression" dxfId="563" priority="14404">
      <formula>ISEVEN(ROW())</formula>
    </cfRule>
  </conditionalFormatting>
  <conditionalFormatting sqref="F59">
    <cfRule type="expression" dxfId="562" priority="14405">
      <formula>ISEVEN(ROW())</formula>
    </cfRule>
  </conditionalFormatting>
  <conditionalFormatting sqref="B59:E59">
    <cfRule type="expression" dxfId="561" priority="14406">
      <formula>ISEVEN(ROW())</formula>
    </cfRule>
  </conditionalFormatting>
  <conditionalFormatting sqref="B59 D59:F59">
    <cfRule type="expression" dxfId="560" priority="14407">
      <formula>ISEVEN(ROW())</formula>
    </cfRule>
  </conditionalFormatting>
  <conditionalFormatting sqref="C59">
    <cfRule type="expression" dxfId="559" priority="14408">
      <formula>ISEVEN(ROW())</formula>
    </cfRule>
  </conditionalFormatting>
  <conditionalFormatting sqref="B59:F59">
    <cfRule type="expression" dxfId="558" priority="14409">
      <formula>ISEVEN(ROW())</formula>
    </cfRule>
  </conditionalFormatting>
  <conditionalFormatting sqref="F59">
    <cfRule type="expression" dxfId="557" priority="14410">
      <formula>ISEVEN(ROW())</formula>
    </cfRule>
  </conditionalFormatting>
  <conditionalFormatting sqref="B59:E59">
    <cfRule type="expression" dxfId="556" priority="14411">
      <formula>ISEVEN(ROW())</formula>
    </cfRule>
  </conditionalFormatting>
  <conditionalFormatting sqref="B59 D59:F59">
    <cfRule type="expression" dxfId="555" priority="14412">
      <formula>ISEVEN(ROW())</formula>
    </cfRule>
  </conditionalFormatting>
  <conditionalFormatting sqref="C59">
    <cfRule type="expression" dxfId="554" priority="14413">
      <formula>ISEVEN(ROW())</formula>
    </cfRule>
  </conditionalFormatting>
  <conditionalFormatting sqref="F59">
    <cfRule type="expression" dxfId="553" priority="14414">
      <formula>ISEVEN(ROW())</formula>
    </cfRule>
  </conditionalFormatting>
  <conditionalFormatting sqref="B59:E59">
    <cfRule type="expression" dxfId="552" priority="14415">
      <formula>ISEVEN(ROW())</formula>
    </cfRule>
  </conditionalFormatting>
  <conditionalFormatting sqref="B59 D59:F59">
    <cfRule type="expression" dxfId="551" priority="14416">
      <formula>ISEVEN(ROW())</formula>
    </cfRule>
  </conditionalFormatting>
  <conditionalFormatting sqref="C59">
    <cfRule type="expression" dxfId="550" priority="14417">
      <formula>ISEVEN(ROW())</formula>
    </cfRule>
  </conditionalFormatting>
  <conditionalFormatting sqref="B59:F59">
    <cfRule type="expression" dxfId="549" priority="14418">
      <formula>ISEVEN(ROW())</formula>
    </cfRule>
  </conditionalFormatting>
  <conditionalFormatting sqref="F59">
    <cfRule type="expression" dxfId="548" priority="14419">
      <formula>ISEVEN(ROW())</formula>
    </cfRule>
  </conditionalFormatting>
  <conditionalFormatting sqref="B59:E59">
    <cfRule type="expression" dxfId="547" priority="14420">
      <formula>ISEVEN(ROW())</formula>
    </cfRule>
  </conditionalFormatting>
  <conditionalFormatting sqref="B59:F59">
    <cfRule type="expression" dxfId="546" priority="14421">
      <formula>ISEVEN(ROW())</formula>
    </cfRule>
  </conditionalFormatting>
  <conditionalFormatting sqref="F59">
    <cfRule type="expression" dxfId="545" priority="14422">
      <formula>ISEVEN(ROW())</formula>
    </cfRule>
  </conditionalFormatting>
  <conditionalFormatting sqref="B59:E59">
    <cfRule type="expression" dxfId="544" priority="14423">
      <formula>ISEVEN(ROW())</formula>
    </cfRule>
  </conditionalFormatting>
  <conditionalFormatting sqref="B59 D59:F59">
    <cfRule type="expression" dxfId="543" priority="14424">
      <formula>ISEVEN(ROW())</formula>
    </cfRule>
  </conditionalFormatting>
  <conditionalFormatting sqref="C59">
    <cfRule type="expression" dxfId="542" priority="14425">
      <formula>ISEVEN(ROW())</formula>
    </cfRule>
  </conditionalFormatting>
  <conditionalFormatting sqref="B59:F59">
    <cfRule type="expression" dxfId="541" priority="14426">
      <formula>ISEVEN(ROW())</formula>
    </cfRule>
  </conditionalFormatting>
  <conditionalFormatting sqref="F59">
    <cfRule type="expression" dxfId="540" priority="14427">
      <formula>ISEVEN(ROW())</formula>
    </cfRule>
  </conditionalFormatting>
  <conditionalFormatting sqref="B59:E59">
    <cfRule type="expression" dxfId="539" priority="14428">
      <formula>ISEVEN(ROW())</formula>
    </cfRule>
  </conditionalFormatting>
  <conditionalFormatting sqref="F59">
    <cfRule type="expression" dxfId="538" priority="14429">
      <formula>ISEVEN(ROW())</formula>
    </cfRule>
  </conditionalFormatting>
  <conditionalFormatting sqref="B59:E59">
    <cfRule type="expression" dxfId="537" priority="14430">
      <formula>ISEVEN(ROW())</formula>
    </cfRule>
  </conditionalFormatting>
  <conditionalFormatting sqref="B59:E59">
    <cfRule type="expression" dxfId="536" priority="14431">
      <formula>ISEVEN(ROW())</formula>
    </cfRule>
  </conditionalFormatting>
  <conditionalFormatting sqref="B59:F59">
    <cfRule type="expression" dxfId="535" priority="14432">
      <formula>ISEVEN(ROW())</formula>
    </cfRule>
  </conditionalFormatting>
  <conditionalFormatting sqref="F59">
    <cfRule type="expression" dxfId="534" priority="14433">
      <formula>ISEVEN(ROW())</formula>
    </cfRule>
  </conditionalFormatting>
  <conditionalFormatting sqref="B59:E59">
    <cfRule type="expression" dxfId="533" priority="14434">
      <formula>ISEVEN(ROW())</formula>
    </cfRule>
  </conditionalFormatting>
  <conditionalFormatting sqref="B59 D59:F59">
    <cfRule type="expression" dxfId="532" priority="14435">
      <formula>ISEVEN(ROW())</formula>
    </cfRule>
  </conditionalFormatting>
  <conditionalFormatting sqref="C59">
    <cfRule type="expression" dxfId="531" priority="14436">
      <formula>ISEVEN(ROW())</formula>
    </cfRule>
  </conditionalFormatting>
  <conditionalFormatting sqref="B59:F59">
    <cfRule type="expression" dxfId="530" priority="14437">
      <formula>ISEVEN(ROW())</formula>
    </cfRule>
  </conditionalFormatting>
  <conditionalFormatting sqref="F59">
    <cfRule type="expression" dxfId="529" priority="14438">
      <formula>ISEVEN(ROW())</formula>
    </cfRule>
  </conditionalFormatting>
  <conditionalFormatting sqref="B59:E59">
    <cfRule type="expression" dxfId="528" priority="14439">
      <formula>ISEVEN(ROW())</formula>
    </cfRule>
  </conditionalFormatting>
  <conditionalFormatting sqref="F61">
    <cfRule type="expression" dxfId="527" priority="14440">
      <formula>ISEVEN(ROW())</formula>
    </cfRule>
  </conditionalFormatting>
  <conditionalFormatting sqref="B61:E61">
    <cfRule type="expression" dxfId="526" priority="14441">
      <formula>ISEVEN(ROW())</formula>
    </cfRule>
  </conditionalFormatting>
  <conditionalFormatting sqref="B61 D61:F61">
    <cfRule type="expression" dxfId="525" priority="14442">
      <formula>ISEVEN(ROW())</formula>
    </cfRule>
  </conditionalFormatting>
  <conditionalFormatting sqref="C61">
    <cfRule type="expression" dxfId="524" priority="14443">
      <formula>ISEVEN(ROW())</formula>
    </cfRule>
  </conditionalFormatting>
  <conditionalFormatting sqref="F61">
    <cfRule type="expression" dxfId="523" priority="14444">
      <formula>ISEVEN(ROW())</formula>
    </cfRule>
  </conditionalFormatting>
  <conditionalFormatting sqref="B61:E61">
    <cfRule type="expression" dxfId="522" priority="14445">
      <formula>ISEVEN(ROW())</formula>
    </cfRule>
  </conditionalFormatting>
  <conditionalFormatting sqref="B61 D61:F61">
    <cfRule type="expression" dxfId="521" priority="14446">
      <formula>ISEVEN(ROW())</formula>
    </cfRule>
  </conditionalFormatting>
  <conditionalFormatting sqref="C61">
    <cfRule type="expression" dxfId="520" priority="14447">
      <formula>ISEVEN(ROW())</formula>
    </cfRule>
  </conditionalFormatting>
  <conditionalFormatting sqref="F61">
    <cfRule type="expression" dxfId="519" priority="14448">
      <formula>ISEVEN(ROW())</formula>
    </cfRule>
  </conditionalFormatting>
  <conditionalFormatting sqref="D61:E61">
    <cfRule type="expression" dxfId="518" priority="14449">
      <formula>ISEVEN(ROW())</formula>
    </cfRule>
  </conditionalFormatting>
  <conditionalFormatting sqref="B61:C61">
    <cfRule type="expression" dxfId="517" priority="14450">
      <formula>ISEVEN(ROW())</formula>
    </cfRule>
  </conditionalFormatting>
  <conditionalFormatting sqref="B61:F61">
    <cfRule type="expression" dxfId="516" priority="14451">
      <formula>ISEVEN(ROW())</formula>
    </cfRule>
  </conditionalFormatting>
  <conditionalFormatting sqref="F61">
    <cfRule type="expression" dxfId="515" priority="14452">
      <formula>ISEVEN(ROW())</formula>
    </cfRule>
  </conditionalFormatting>
  <conditionalFormatting sqref="B61:E61">
    <cfRule type="expression" dxfId="514" priority="14453">
      <formula>ISEVEN(ROW())</formula>
    </cfRule>
  </conditionalFormatting>
  <conditionalFormatting sqref="B61:F61">
    <cfRule type="expression" dxfId="513" priority="14454">
      <formula>ISEVEN(ROW())</formula>
    </cfRule>
  </conditionalFormatting>
  <conditionalFormatting sqref="F61">
    <cfRule type="expression" dxfId="512" priority="14455">
      <formula>ISEVEN(ROW())</formula>
    </cfRule>
  </conditionalFormatting>
  <conditionalFormatting sqref="B61:E61">
    <cfRule type="expression" dxfId="511" priority="14456">
      <formula>ISEVEN(ROW())</formula>
    </cfRule>
  </conditionalFormatting>
  <conditionalFormatting sqref="F61">
    <cfRule type="expression" dxfId="510" priority="14457">
      <formula>ISEVEN(ROW())</formula>
    </cfRule>
  </conditionalFormatting>
  <conditionalFormatting sqref="B61:E61">
    <cfRule type="expression" dxfId="509" priority="14458">
      <formula>ISEVEN(ROW())</formula>
    </cfRule>
  </conditionalFormatting>
  <conditionalFormatting sqref="B61 D61:F61">
    <cfRule type="expression" dxfId="508" priority="14459">
      <formula>ISEVEN(ROW())</formula>
    </cfRule>
  </conditionalFormatting>
  <conditionalFormatting sqref="C61">
    <cfRule type="expression" dxfId="507" priority="14460">
      <formula>ISEVEN(ROW())</formula>
    </cfRule>
  </conditionalFormatting>
  <conditionalFormatting sqref="F61">
    <cfRule type="expression" dxfId="506" priority="14461">
      <formula>ISEVEN(ROW())</formula>
    </cfRule>
  </conditionalFormatting>
  <conditionalFormatting sqref="B61:E61">
    <cfRule type="expression" dxfId="505" priority="14462">
      <formula>ISEVEN(ROW())</formula>
    </cfRule>
  </conditionalFormatting>
  <conditionalFormatting sqref="B61 D61:F61">
    <cfRule type="expression" dxfId="504" priority="14463">
      <formula>ISEVEN(ROW())</formula>
    </cfRule>
  </conditionalFormatting>
  <conditionalFormatting sqref="C61">
    <cfRule type="expression" dxfId="503" priority="14464">
      <formula>ISEVEN(ROW())</formula>
    </cfRule>
  </conditionalFormatting>
  <conditionalFormatting sqref="F61">
    <cfRule type="expression" dxfId="502" priority="14465">
      <formula>ISEVEN(ROW())</formula>
    </cfRule>
  </conditionalFormatting>
  <conditionalFormatting sqref="D61:E61">
    <cfRule type="expression" dxfId="501" priority="14466">
      <formula>ISEVEN(ROW())</formula>
    </cfRule>
  </conditionalFormatting>
  <conditionalFormatting sqref="D61:E61">
    <cfRule type="expression" dxfId="500" priority="14467">
      <formula>ISEVEN(ROW())</formula>
    </cfRule>
  </conditionalFormatting>
  <conditionalFormatting sqref="B61">
    <cfRule type="expression" dxfId="499" priority="14468">
      <formula>ISEVEN(ROW())</formula>
    </cfRule>
  </conditionalFormatting>
  <conditionalFormatting sqref="C61">
    <cfRule type="expression" dxfId="498" priority="14469">
      <formula>ISEVEN(ROW())</formula>
    </cfRule>
  </conditionalFormatting>
  <conditionalFormatting sqref="D61:E61">
    <cfRule type="expression" dxfId="497" priority="14470">
      <formula>ISEVEN(ROW())</formula>
    </cfRule>
  </conditionalFormatting>
  <conditionalFormatting sqref="B61">
    <cfRule type="expression" dxfId="496" priority="14471">
      <formula>ISEVEN(ROW())</formula>
    </cfRule>
  </conditionalFormatting>
  <conditionalFormatting sqref="C61">
    <cfRule type="expression" dxfId="495" priority="14472">
      <formula>ISEVEN(ROW())</formula>
    </cfRule>
  </conditionalFormatting>
  <conditionalFormatting sqref="D61:E61">
    <cfRule type="expression" dxfId="494" priority="14473">
      <formula>ISEVEN(ROW())</formula>
    </cfRule>
  </conditionalFormatting>
  <conditionalFormatting sqref="B61:D61 F61">
    <cfRule type="expression" dxfId="493" priority="14474">
      <formula>ISEVEN(ROW())</formula>
    </cfRule>
  </conditionalFormatting>
  <conditionalFormatting sqref="E61">
    <cfRule type="expression" dxfId="492" priority="14475">
      <formula>ISEVEN(ROW())</formula>
    </cfRule>
  </conditionalFormatting>
  <conditionalFormatting sqref="F61">
    <cfRule type="expression" dxfId="491" priority="14476">
      <formula>ISEVEN(ROW())</formula>
    </cfRule>
  </conditionalFormatting>
  <conditionalFormatting sqref="B61:E61">
    <cfRule type="expression" dxfId="490" priority="14477">
      <formula>ISEVEN(ROW())</formula>
    </cfRule>
  </conditionalFormatting>
  <conditionalFormatting sqref="B61:F61">
    <cfRule type="expression" dxfId="489" priority="14478">
      <formula>ISEVEN(ROW())</formula>
    </cfRule>
  </conditionalFormatting>
  <conditionalFormatting sqref="F61">
    <cfRule type="expression" dxfId="488" priority="14479">
      <formula>ISEVEN(ROW())</formula>
    </cfRule>
  </conditionalFormatting>
  <conditionalFormatting sqref="B61:E61">
    <cfRule type="expression" dxfId="487" priority="14480">
      <formula>ISEVEN(ROW())</formula>
    </cfRule>
  </conditionalFormatting>
  <conditionalFormatting sqref="B61:E61">
    <cfRule type="expression" dxfId="486" priority="14481">
      <formula>ISEVEN(ROW())</formula>
    </cfRule>
  </conditionalFormatting>
  <conditionalFormatting sqref="B61 D61:F61">
    <cfRule type="expression" dxfId="485" priority="14482">
      <formula>ISEVEN(ROW())</formula>
    </cfRule>
  </conditionalFormatting>
  <conditionalFormatting sqref="B59:F59">
    <cfRule type="expression" dxfId="484" priority="14483">
      <formula>ISEVEN(ROW())</formula>
    </cfRule>
  </conditionalFormatting>
  <conditionalFormatting sqref="C61">
    <cfRule type="expression" dxfId="483" priority="14484">
      <formula>ISEVEN(ROW())</formula>
    </cfRule>
  </conditionalFormatting>
  <conditionalFormatting sqref="F59">
    <cfRule type="expression" dxfId="482" priority="14485">
      <formula>ISEVEN(ROW())</formula>
    </cfRule>
  </conditionalFormatting>
  <conditionalFormatting sqref="B59:E59">
    <cfRule type="expression" dxfId="481" priority="14486">
      <formula>ISEVEN(ROW())</formula>
    </cfRule>
  </conditionalFormatting>
  <conditionalFormatting sqref="B61:F61">
    <cfRule type="expression" dxfId="480" priority="14487">
      <formula>ISEVEN(ROW())</formula>
    </cfRule>
  </conditionalFormatting>
  <conditionalFormatting sqref="B59 D59:F59">
    <cfRule type="expression" dxfId="479" priority="14488">
      <formula>ISEVEN(ROW())</formula>
    </cfRule>
  </conditionalFormatting>
  <conditionalFormatting sqref="C59">
    <cfRule type="expression" dxfId="478" priority="14489">
      <formula>ISEVEN(ROW())</formula>
    </cfRule>
  </conditionalFormatting>
  <conditionalFormatting sqref="F61">
    <cfRule type="expression" dxfId="477" priority="14490">
      <formula>ISEVEN(ROW())</formula>
    </cfRule>
  </conditionalFormatting>
  <conditionalFormatting sqref="B61:E61">
    <cfRule type="expression" dxfId="476" priority="14491">
      <formula>ISEVEN(ROW())</formula>
    </cfRule>
  </conditionalFormatting>
  <conditionalFormatting sqref="B61 D61:F61">
    <cfRule type="expression" dxfId="475" priority="14492">
      <formula>ISEVEN(ROW())</formula>
    </cfRule>
  </conditionalFormatting>
  <conditionalFormatting sqref="B59:F59">
    <cfRule type="expression" dxfId="474" priority="14493">
      <formula>ISEVEN(ROW())</formula>
    </cfRule>
  </conditionalFormatting>
  <conditionalFormatting sqref="C61">
    <cfRule type="expression" dxfId="473" priority="14494">
      <formula>ISEVEN(ROW())</formula>
    </cfRule>
  </conditionalFormatting>
  <conditionalFormatting sqref="F59">
    <cfRule type="expression" dxfId="472" priority="14495">
      <formula>ISEVEN(ROW())</formula>
    </cfRule>
  </conditionalFormatting>
  <conditionalFormatting sqref="B59:E59">
    <cfRule type="expression" dxfId="471" priority="14496">
      <formula>ISEVEN(ROW())</formula>
    </cfRule>
  </conditionalFormatting>
  <conditionalFormatting sqref="B61:F61">
    <cfRule type="expression" dxfId="470" priority="14497">
      <formula>ISEVEN(ROW())</formula>
    </cfRule>
  </conditionalFormatting>
  <conditionalFormatting sqref="B59 D59:F59">
    <cfRule type="expression" dxfId="469" priority="14498">
      <formula>ISEVEN(ROW())</formula>
    </cfRule>
  </conditionalFormatting>
  <conditionalFormatting sqref="C59">
    <cfRule type="expression" dxfId="468" priority="14499">
      <formula>ISEVEN(ROW())</formula>
    </cfRule>
  </conditionalFormatting>
  <conditionalFormatting sqref="F61">
    <cfRule type="expression" dxfId="467" priority="14500">
      <formula>ISEVEN(ROW())</formula>
    </cfRule>
  </conditionalFormatting>
  <conditionalFormatting sqref="B61:E61">
    <cfRule type="expression" dxfId="466" priority="14501">
      <formula>ISEVEN(ROW())</formula>
    </cfRule>
  </conditionalFormatting>
  <conditionalFormatting sqref="B61 D61:F61">
    <cfRule type="expression" dxfId="465" priority="14502">
      <formula>ISEVEN(ROW())</formula>
    </cfRule>
  </conditionalFormatting>
  <conditionalFormatting sqref="B59:F59">
    <cfRule type="expression" dxfId="464" priority="14503">
      <formula>ISEVEN(ROW())</formula>
    </cfRule>
  </conditionalFormatting>
  <conditionalFormatting sqref="C61">
    <cfRule type="expression" dxfId="463" priority="14504">
      <formula>ISEVEN(ROW())</formula>
    </cfRule>
  </conditionalFormatting>
  <conditionalFormatting sqref="F59">
    <cfRule type="expression" dxfId="462" priority="14505">
      <formula>ISEVEN(ROW())</formula>
    </cfRule>
  </conditionalFormatting>
  <conditionalFormatting sqref="B59:E59">
    <cfRule type="expression" dxfId="461" priority="14506">
      <formula>ISEVEN(ROW())</formula>
    </cfRule>
  </conditionalFormatting>
  <conditionalFormatting sqref="B61:F61">
    <cfRule type="expression" dxfId="460" priority="14507">
      <formula>ISEVEN(ROW())</formula>
    </cfRule>
  </conditionalFormatting>
  <conditionalFormatting sqref="B61 D61:F61">
    <cfRule type="expression" dxfId="459" priority="14508">
      <formula>ISEVEN(ROW())</formula>
    </cfRule>
  </conditionalFormatting>
  <conditionalFormatting sqref="B59:F59">
    <cfRule type="expression" dxfId="458" priority="14509">
      <formula>ISEVEN(ROW())</formula>
    </cfRule>
  </conditionalFormatting>
  <conditionalFormatting sqref="C61">
    <cfRule type="expression" dxfId="457" priority="14510">
      <formula>ISEVEN(ROW())</formula>
    </cfRule>
  </conditionalFormatting>
  <conditionalFormatting sqref="F59">
    <cfRule type="expression" dxfId="456" priority="14511">
      <formula>ISEVEN(ROW())</formula>
    </cfRule>
  </conditionalFormatting>
  <conditionalFormatting sqref="B59:E59">
    <cfRule type="expression" dxfId="455" priority="14512">
      <formula>ISEVEN(ROW())</formula>
    </cfRule>
  </conditionalFormatting>
  <conditionalFormatting sqref="B61:F61">
    <cfRule type="expression" dxfId="454" priority="14513">
      <formula>ISEVEN(ROW())</formula>
    </cfRule>
  </conditionalFormatting>
  <conditionalFormatting sqref="B59 D59:F59">
    <cfRule type="expression" dxfId="453" priority="14514">
      <formula>ISEVEN(ROW())</formula>
    </cfRule>
  </conditionalFormatting>
  <conditionalFormatting sqref="C59">
    <cfRule type="expression" dxfId="452" priority="14515">
      <formula>ISEVEN(ROW())</formula>
    </cfRule>
  </conditionalFormatting>
  <conditionalFormatting sqref="F61">
    <cfRule type="expression" dxfId="451" priority="14516">
      <formula>ISEVEN(ROW())</formula>
    </cfRule>
  </conditionalFormatting>
  <conditionalFormatting sqref="B61:E61">
    <cfRule type="expression" dxfId="450" priority="14517">
      <formula>ISEVEN(ROW())</formula>
    </cfRule>
  </conditionalFormatting>
  <conditionalFormatting sqref="B61 D61:F61">
    <cfRule type="expression" dxfId="449" priority="14518">
      <formula>ISEVEN(ROW())</formula>
    </cfRule>
  </conditionalFormatting>
  <conditionalFormatting sqref="B59:F59">
    <cfRule type="expression" dxfId="448" priority="14519">
      <formula>ISEVEN(ROW())</formula>
    </cfRule>
  </conditionalFormatting>
  <conditionalFormatting sqref="C61">
    <cfRule type="expression" dxfId="447" priority="14520">
      <formula>ISEVEN(ROW())</formula>
    </cfRule>
  </conditionalFormatting>
  <conditionalFormatting sqref="F59">
    <cfRule type="expression" dxfId="446" priority="14521">
      <formula>ISEVEN(ROW())</formula>
    </cfRule>
  </conditionalFormatting>
  <conditionalFormatting sqref="B59:E59">
    <cfRule type="expression" dxfId="445" priority="14522">
      <formula>ISEVEN(ROW())</formula>
    </cfRule>
  </conditionalFormatting>
  <conditionalFormatting sqref="B61:F61">
    <cfRule type="expression" dxfId="444" priority="14523">
      <formula>ISEVEN(ROW())</formula>
    </cfRule>
  </conditionalFormatting>
  <conditionalFormatting sqref="B59 D59:F59">
    <cfRule type="expression" dxfId="443" priority="14524">
      <formula>ISEVEN(ROW())</formula>
    </cfRule>
  </conditionalFormatting>
  <conditionalFormatting sqref="C59">
    <cfRule type="expression" dxfId="442" priority="14525">
      <formula>ISEVEN(ROW())</formula>
    </cfRule>
  </conditionalFormatting>
  <conditionalFormatting sqref="F61">
    <cfRule type="expression" dxfId="441" priority="14526">
      <formula>ISEVEN(ROW())</formula>
    </cfRule>
  </conditionalFormatting>
  <conditionalFormatting sqref="B61:E61">
    <cfRule type="expression" dxfId="440" priority="14527">
      <formula>ISEVEN(ROW())</formula>
    </cfRule>
  </conditionalFormatting>
  <conditionalFormatting sqref="B61 D61:F61">
    <cfRule type="expression" dxfId="439" priority="14528">
      <formula>ISEVEN(ROW())</formula>
    </cfRule>
  </conditionalFormatting>
  <conditionalFormatting sqref="B59:F59">
    <cfRule type="expression" dxfId="438" priority="14529">
      <formula>ISEVEN(ROW())</formula>
    </cfRule>
  </conditionalFormatting>
  <conditionalFormatting sqref="C61">
    <cfRule type="expression" dxfId="437" priority="14530">
      <formula>ISEVEN(ROW())</formula>
    </cfRule>
  </conditionalFormatting>
  <conditionalFormatting sqref="F59">
    <cfRule type="expression" dxfId="436" priority="14531">
      <formula>ISEVEN(ROW())</formula>
    </cfRule>
  </conditionalFormatting>
  <conditionalFormatting sqref="B59:E59">
    <cfRule type="expression" dxfId="435" priority="14532">
      <formula>ISEVEN(ROW())</formula>
    </cfRule>
  </conditionalFormatting>
  <conditionalFormatting sqref="B61:F61">
    <cfRule type="expression" dxfId="434" priority="14533">
      <formula>ISEVEN(ROW())</formula>
    </cfRule>
  </conditionalFormatting>
  <conditionalFormatting sqref="B61 D61:F61">
    <cfRule type="expression" dxfId="433" priority="14534">
      <formula>ISEVEN(ROW())</formula>
    </cfRule>
  </conditionalFormatting>
  <conditionalFormatting sqref="B59:F59">
    <cfRule type="expression" dxfId="432" priority="14535">
      <formula>ISEVEN(ROW())</formula>
    </cfRule>
  </conditionalFormatting>
  <conditionalFormatting sqref="C61">
    <cfRule type="expression" dxfId="431" priority="14536">
      <formula>ISEVEN(ROW())</formula>
    </cfRule>
  </conditionalFormatting>
  <conditionalFormatting sqref="F59">
    <cfRule type="expression" dxfId="430" priority="14537">
      <formula>ISEVEN(ROW())</formula>
    </cfRule>
  </conditionalFormatting>
  <conditionalFormatting sqref="B59:E59">
    <cfRule type="expression" dxfId="429" priority="14538">
      <formula>ISEVEN(ROW())</formula>
    </cfRule>
  </conditionalFormatting>
  <conditionalFormatting sqref="B59 D59:F59">
    <cfRule type="expression" dxfId="428" priority="14539">
      <formula>ISEVEN(ROW())</formula>
    </cfRule>
  </conditionalFormatting>
  <conditionalFormatting sqref="C59">
    <cfRule type="expression" dxfId="427" priority="14540">
      <formula>ISEVEN(ROW())</formula>
    </cfRule>
  </conditionalFormatting>
  <conditionalFormatting sqref="F61">
    <cfRule type="expression" dxfId="426" priority="14541">
      <formula>ISEVEN(ROW())</formula>
    </cfRule>
  </conditionalFormatting>
  <conditionalFormatting sqref="B61:E61">
    <cfRule type="expression" dxfId="425" priority="14542">
      <formula>ISEVEN(ROW())</formula>
    </cfRule>
  </conditionalFormatting>
  <conditionalFormatting sqref="F59">
    <cfRule type="expression" dxfId="424" priority="14543">
      <formula>ISEVEN(ROW())</formula>
    </cfRule>
  </conditionalFormatting>
  <conditionalFormatting sqref="B59:E59">
    <cfRule type="expression" dxfId="423" priority="14544">
      <formula>ISEVEN(ROW())</formula>
    </cfRule>
  </conditionalFormatting>
  <conditionalFormatting sqref="F61">
    <cfRule type="expression" dxfId="422" priority="14545">
      <formula>ISEVEN(ROW())</formula>
    </cfRule>
  </conditionalFormatting>
  <conditionalFormatting sqref="B61:E61">
    <cfRule type="expression" dxfId="421" priority="14546">
      <formula>ISEVEN(ROW())</formula>
    </cfRule>
  </conditionalFormatting>
  <conditionalFormatting sqref="B61:E61">
    <cfRule type="expression" dxfId="420" priority="14547">
      <formula>ISEVEN(ROW())</formula>
    </cfRule>
  </conditionalFormatting>
  <conditionalFormatting sqref="B61:F61">
    <cfRule type="expression" dxfId="419" priority="14548">
      <formula>ISEVEN(ROW())</formula>
    </cfRule>
  </conditionalFormatting>
  <conditionalFormatting sqref="B61 D61:F61">
    <cfRule type="expression" dxfId="418" priority="14549">
      <formula>ISEVEN(ROW())</formula>
    </cfRule>
  </conditionalFormatting>
  <conditionalFormatting sqref="B59:F59">
    <cfRule type="expression" dxfId="417" priority="14550">
      <formula>ISEVEN(ROW())</formula>
    </cfRule>
  </conditionalFormatting>
  <conditionalFormatting sqref="C61">
    <cfRule type="expression" dxfId="416" priority="14551">
      <formula>ISEVEN(ROW())</formula>
    </cfRule>
  </conditionalFormatting>
  <conditionalFormatting sqref="F59">
    <cfRule type="expression" dxfId="415" priority="14552">
      <formula>ISEVEN(ROW())</formula>
    </cfRule>
  </conditionalFormatting>
  <conditionalFormatting sqref="B59:E59">
    <cfRule type="expression" dxfId="414" priority="14553">
      <formula>ISEVEN(ROW())</formula>
    </cfRule>
  </conditionalFormatting>
  <conditionalFormatting sqref="B61:F61">
    <cfRule type="expression" dxfId="413" priority="14554">
      <formula>ISEVEN(ROW())</formula>
    </cfRule>
  </conditionalFormatting>
  <conditionalFormatting sqref="B59 D59:F59">
    <cfRule type="expression" dxfId="412" priority="14555">
      <formula>ISEVEN(ROW())</formula>
    </cfRule>
  </conditionalFormatting>
  <conditionalFormatting sqref="C59">
    <cfRule type="expression" dxfId="411" priority="14556">
      <formula>ISEVEN(ROW())</formula>
    </cfRule>
  </conditionalFormatting>
  <conditionalFormatting sqref="F61">
    <cfRule type="expression" dxfId="410" priority="14557">
      <formula>ISEVEN(ROW())</formula>
    </cfRule>
  </conditionalFormatting>
  <conditionalFormatting sqref="B61:E61">
    <cfRule type="expression" dxfId="409" priority="14558">
      <formula>ISEVEN(ROW())</formula>
    </cfRule>
  </conditionalFormatting>
  <conditionalFormatting sqref="B61 D61:F61">
    <cfRule type="expression" dxfId="408" priority="14559">
      <formula>ISEVEN(ROW())</formula>
    </cfRule>
  </conditionalFormatting>
  <conditionalFormatting sqref="B59:F59">
    <cfRule type="expression" dxfId="407" priority="14560">
      <formula>ISEVEN(ROW())</formula>
    </cfRule>
  </conditionalFormatting>
  <conditionalFormatting sqref="C61">
    <cfRule type="expression" dxfId="406" priority="14561">
      <formula>ISEVEN(ROW())</formula>
    </cfRule>
  </conditionalFormatting>
  <conditionalFormatting sqref="F59">
    <cfRule type="expression" dxfId="405" priority="14562">
      <formula>ISEVEN(ROW())</formula>
    </cfRule>
  </conditionalFormatting>
  <conditionalFormatting sqref="B59:E59">
    <cfRule type="expression" dxfId="404" priority="14563">
      <formula>ISEVEN(ROW())</formula>
    </cfRule>
  </conditionalFormatting>
  <conditionalFormatting sqref="B61:F61">
    <cfRule type="expression" dxfId="403" priority="14564">
      <formula>ISEVEN(ROW())</formula>
    </cfRule>
  </conditionalFormatting>
  <conditionalFormatting sqref="B59 D59:F59">
    <cfRule type="expression" dxfId="402" priority="14565">
      <formula>ISEVEN(ROW())</formula>
    </cfRule>
  </conditionalFormatting>
  <conditionalFormatting sqref="C59">
    <cfRule type="expression" dxfId="401" priority="14566">
      <formula>ISEVEN(ROW())</formula>
    </cfRule>
  </conditionalFormatting>
  <conditionalFormatting sqref="F61">
    <cfRule type="expression" dxfId="400" priority="14567">
      <formula>ISEVEN(ROW())</formula>
    </cfRule>
  </conditionalFormatting>
  <conditionalFormatting sqref="B61:E61">
    <cfRule type="expression" dxfId="399" priority="14568">
      <formula>ISEVEN(ROW())</formula>
    </cfRule>
  </conditionalFormatting>
  <conditionalFormatting sqref="B61 D61:F61">
    <cfRule type="expression" dxfId="398" priority="14569">
      <formula>ISEVEN(ROW())</formula>
    </cfRule>
  </conditionalFormatting>
  <conditionalFormatting sqref="B59:F59">
    <cfRule type="expression" dxfId="397" priority="14570">
      <formula>ISEVEN(ROW())</formula>
    </cfRule>
  </conditionalFormatting>
  <conditionalFormatting sqref="C61">
    <cfRule type="expression" dxfId="396" priority="14571">
      <formula>ISEVEN(ROW())</formula>
    </cfRule>
  </conditionalFormatting>
  <conditionalFormatting sqref="F59">
    <cfRule type="expression" dxfId="395" priority="14572">
      <formula>ISEVEN(ROW())</formula>
    </cfRule>
  </conditionalFormatting>
  <conditionalFormatting sqref="B59:E59">
    <cfRule type="expression" dxfId="394" priority="14573">
      <formula>ISEVEN(ROW())</formula>
    </cfRule>
  </conditionalFormatting>
  <conditionalFormatting sqref="B61:F61">
    <cfRule type="expression" dxfId="393" priority="14574">
      <formula>ISEVEN(ROW())</formula>
    </cfRule>
  </conditionalFormatting>
  <conditionalFormatting sqref="B59 D59:F59">
    <cfRule type="expression" dxfId="392" priority="14575">
      <formula>ISEVEN(ROW())</formula>
    </cfRule>
  </conditionalFormatting>
  <conditionalFormatting sqref="C59">
    <cfRule type="expression" dxfId="391" priority="14576">
      <formula>ISEVEN(ROW())</formula>
    </cfRule>
  </conditionalFormatting>
  <conditionalFormatting sqref="F61">
    <cfRule type="expression" dxfId="390" priority="14577">
      <formula>ISEVEN(ROW())</formula>
    </cfRule>
  </conditionalFormatting>
  <conditionalFormatting sqref="B61:E61">
    <cfRule type="expression" dxfId="389" priority="14578">
      <formula>ISEVEN(ROW())</formula>
    </cfRule>
  </conditionalFormatting>
  <conditionalFormatting sqref="F59">
    <cfRule type="expression" dxfId="388" priority="14579">
      <formula>ISEVEN(ROW())</formula>
    </cfRule>
  </conditionalFormatting>
  <conditionalFormatting sqref="B59:E59">
    <cfRule type="expression" dxfId="387" priority="14580">
      <formula>ISEVEN(ROW())</formula>
    </cfRule>
  </conditionalFormatting>
  <conditionalFormatting sqref="B61:F61">
    <cfRule type="expression" dxfId="386" priority="14581">
      <formula>ISEVEN(ROW())</formula>
    </cfRule>
  </conditionalFormatting>
  <conditionalFormatting sqref="B59 D59:F59">
    <cfRule type="expression" dxfId="385" priority="14582">
      <formula>ISEVEN(ROW())</formula>
    </cfRule>
  </conditionalFormatting>
  <conditionalFormatting sqref="C59">
    <cfRule type="expression" dxfId="384" priority="14583">
      <formula>ISEVEN(ROW())</formula>
    </cfRule>
  </conditionalFormatting>
  <conditionalFormatting sqref="F61">
    <cfRule type="expression" dxfId="383" priority="14584">
      <formula>ISEVEN(ROW())</formula>
    </cfRule>
  </conditionalFormatting>
  <conditionalFormatting sqref="B61:E61">
    <cfRule type="expression" dxfId="382" priority="14585">
      <formula>ISEVEN(ROW())</formula>
    </cfRule>
  </conditionalFormatting>
  <conditionalFormatting sqref="B61 D61:F61">
    <cfRule type="expression" dxfId="381" priority="14586">
      <formula>ISEVEN(ROW())</formula>
    </cfRule>
  </conditionalFormatting>
  <conditionalFormatting sqref="B59:F59">
    <cfRule type="expression" dxfId="380" priority="14587">
      <formula>ISEVEN(ROW())</formula>
    </cfRule>
  </conditionalFormatting>
  <conditionalFormatting sqref="C61">
    <cfRule type="expression" dxfId="379" priority="14588">
      <formula>ISEVEN(ROW())</formula>
    </cfRule>
  </conditionalFormatting>
  <conditionalFormatting sqref="F59">
    <cfRule type="expression" dxfId="378" priority="14589">
      <formula>ISEVEN(ROW())</formula>
    </cfRule>
  </conditionalFormatting>
  <conditionalFormatting sqref="B59:E59">
    <cfRule type="expression" dxfId="377" priority="14590">
      <formula>ISEVEN(ROW())</formula>
    </cfRule>
  </conditionalFormatting>
  <conditionalFormatting sqref="B61:F61">
    <cfRule type="expression" dxfId="376" priority="14591">
      <formula>ISEVEN(ROW())</formula>
    </cfRule>
  </conditionalFormatting>
  <conditionalFormatting sqref="B59 D59:F59">
    <cfRule type="expression" dxfId="375" priority="14592">
      <formula>ISEVEN(ROW())</formula>
    </cfRule>
  </conditionalFormatting>
  <conditionalFormatting sqref="C59">
    <cfRule type="expression" dxfId="374" priority="14593">
      <formula>ISEVEN(ROW())</formula>
    </cfRule>
  </conditionalFormatting>
  <conditionalFormatting sqref="F61">
    <cfRule type="expression" dxfId="373" priority="14594">
      <formula>ISEVEN(ROW())</formula>
    </cfRule>
  </conditionalFormatting>
  <conditionalFormatting sqref="B61:E61">
    <cfRule type="expression" dxfId="372" priority="14595">
      <formula>ISEVEN(ROW())</formula>
    </cfRule>
  </conditionalFormatting>
  <conditionalFormatting sqref="B61 D61:F61">
    <cfRule type="expression" dxfId="371" priority="14596">
      <formula>ISEVEN(ROW())</formula>
    </cfRule>
  </conditionalFormatting>
  <conditionalFormatting sqref="B59:F59">
    <cfRule type="expression" dxfId="370" priority="14597">
      <formula>ISEVEN(ROW())</formula>
    </cfRule>
  </conditionalFormatting>
  <conditionalFormatting sqref="C61">
    <cfRule type="expression" dxfId="369" priority="14598">
      <formula>ISEVEN(ROW())</formula>
    </cfRule>
  </conditionalFormatting>
  <conditionalFormatting sqref="F59">
    <cfRule type="expression" dxfId="368" priority="14599">
      <formula>ISEVEN(ROW())</formula>
    </cfRule>
  </conditionalFormatting>
  <conditionalFormatting sqref="B59:E59">
    <cfRule type="expression" dxfId="367" priority="14600">
      <formula>ISEVEN(ROW())</formula>
    </cfRule>
  </conditionalFormatting>
  <conditionalFormatting sqref="B61:F61">
    <cfRule type="expression" dxfId="366" priority="14601">
      <formula>ISEVEN(ROW())</formula>
    </cfRule>
  </conditionalFormatting>
  <conditionalFormatting sqref="B59 D59:F59">
    <cfRule type="expression" dxfId="365" priority="14602">
      <formula>ISEVEN(ROW())</formula>
    </cfRule>
  </conditionalFormatting>
  <conditionalFormatting sqref="C59">
    <cfRule type="expression" dxfId="364" priority="14603">
      <formula>ISEVEN(ROW())</formula>
    </cfRule>
  </conditionalFormatting>
  <conditionalFormatting sqref="F61">
    <cfRule type="expression" dxfId="363" priority="14604">
      <formula>ISEVEN(ROW())</formula>
    </cfRule>
  </conditionalFormatting>
  <conditionalFormatting sqref="B61:E61">
    <cfRule type="expression" dxfId="362" priority="14605">
      <formula>ISEVEN(ROW())</formula>
    </cfRule>
  </conditionalFormatting>
  <conditionalFormatting sqref="F59">
    <cfRule type="expression" dxfId="361" priority="14606">
      <formula>ISEVEN(ROW())</formula>
    </cfRule>
  </conditionalFormatting>
  <conditionalFormatting sqref="B59:E59">
    <cfRule type="expression" dxfId="360" priority="14607">
      <formula>ISEVEN(ROW())</formula>
    </cfRule>
  </conditionalFormatting>
  <conditionalFormatting sqref="F61">
    <cfRule type="expression" dxfId="359" priority="14608">
      <formula>ISEVEN(ROW())</formula>
    </cfRule>
  </conditionalFormatting>
  <conditionalFormatting sqref="B61:E61">
    <cfRule type="expression" dxfId="358" priority="14609">
      <formula>ISEVEN(ROW())</formula>
    </cfRule>
  </conditionalFormatting>
  <conditionalFormatting sqref="B61:E61">
    <cfRule type="expression" dxfId="357" priority="14610">
      <formula>ISEVEN(ROW())</formula>
    </cfRule>
  </conditionalFormatting>
  <conditionalFormatting sqref="B61:F61">
    <cfRule type="expression" dxfId="356" priority="14611">
      <formula>ISEVEN(ROW())</formula>
    </cfRule>
  </conditionalFormatting>
  <conditionalFormatting sqref="B61 D61:F61">
    <cfRule type="expression" dxfId="355" priority="14612">
      <formula>ISEVEN(ROW())</formula>
    </cfRule>
  </conditionalFormatting>
  <conditionalFormatting sqref="B59:F59">
    <cfRule type="expression" dxfId="354" priority="14613">
      <formula>ISEVEN(ROW())</formula>
    </cfRule>
  </conditionalFormatting>
  <conditionalFormatting sqref="C61">
    <cfRule type="expression" dxfId="353" priority="14614">
      <formula>ISEVEN(ROW())</formula>
    </cfRule>
  </conditionalFormatting>
  <conditionalFormatting sqref="B59 D59:F59">
    <cfRule type="expression" dxfId="352" priority="14615">
      <formula>ISEVEN(ROW())</formula>
    </cfRule>
  </conditionalFormatting>
  <conditionalFormatting sqref="C59">
    <cfRule type="expression" dxfId="351" priority="14616">
      <formula>ISEVEN(ROW())</formula>
    </cfRule>
  </conditionalFormatting>
  <conditionalFormatting sqref="B61:F61">
    <cfRule type="expression" dxfId="350" priority="14617">
      <formula>ISEVEN(ROW())</formula>
    </cfRule>
  </conditionalFormatting>
  <conditionalFormatting sqref="F61">
    <cfRule type="expression" dxfId="349" priority="14618">
      <formula>ISEVEN(ROW())</formula>
    </cfRule>
  </conditionalFormatting>
  <conditionalFormatting sqref="B61:E61">
    <cfRule type="expression" dxfId="348" priority="14619">
      <formula>ISEVEN(ROW())</formula>
    </cfRule>
  </conditionalFormatting>
  <conditionalFormatting sqref="F59">
    <cfRule type="expression" dxfId="347" priority="14620">
      <formula>ISEVEN(ROW())</formula>
    </cfRule>
  </conditionalFormatting>
  <conditionalFormatting sqref="B59:E59">
    <cfRule type="expression" dxfId="346" priority="14621">
      <formula>ISEVEN(ROW())</formula>
    </cfRule>
  </conditionalFormatting>
  <conditionalFormatting sqref="F61">
    <cfRule type="expression" dxfId="345" priority="14622">
      <formula>ISEVEN(ROW())</formula>
    </cfRule>
  </conditionalFormatting>
  <conditionalFormatting sqref="B61:E61">
    <cfRule type="expression" dxfId="344" priority="14623">
      <formula>ISEVEN(ROW())</formula>
    </cfRule>
  </conditionalFormatting>
  <conditionalFormatting sqref="B61:E61">
    <cfRule type="expression" dxfId="343" priority="14624">
      <formula>ISEVEN(ROW())</formula>
    </cfRule>
  </conditionalFormatting>
  <conditionalFormatting sqref="B61:F61">
    <cfRule type="expression" dxfId="342" priority="14625">
      <formula>ISEVEN(ROW())</formula>
    </cfRule>
  </conditionalFormatting>
  <conditionalFormatting sqref="B62:F62">
    <cfRule type="expression" dxfId="341" priority="14626">
      <formula>ISEVEN(ROW())</formula>
    </cfRule>
  </conditionalFormatting>
  <conditionalFormatting sqref="B62:F62">
    <cfRule type="expression" dxfId="340" priority="14627">
      <formula>ISEVEN(ROW())</formula>
    </cfRule>
  </conditionalFormatting>
  <conditionalFormatting sqref="F58">
    <cfRule type="expression" dxfId="339" priority="14628">
      <formula>ISEVEN(ROW())</formula>
    </cfRule>
  </conditionalFormatting>
  <conditionalFormatting sqref="B58:E58">
    <cfRule type="expression" dxfId="338" priority="14629">
      <formula>ISEVEN(ROW())</formula>
    </cfRule>
  </conditionalFormatting>
  <conditionalFormatting sqref="G58">
    <cfRule type="expression" dxfId="337" priority="14630">
      <formula>ISEVEN(ROW())</formula>
    </cfRule>
  </conditionalFormatting>
  <conditionalFormatting sqref="G58">
    <cfRule type="expression" dxfId="336" priority="14631">
      <formula>ISEVEN(ROW())</formula>
    </cfRule>
  </conditionalFormatting>
  <conditionalFormatting sqref="B58 D58:F58">
    <cfRule type="expression" dxfId="335" priority="14632">
      <formula>ISEVEN(ROW())</formula>
    </cfRule>
  </conditionalFormatting>
  <conditionalFormatting sqref="G58">
    <cfRule type="expression" dxfId="334" priority="14633">
      <formula>ISEVEN(ROW())</formula>
    </cfRule>
  </conditionalFormatting>
  <conditionalFormatting sqref="C58">
    <cfRule type="expression" dxfId="333" priority="14634">
      <formula>ISEVEN(ROW())</formula>
    </cfRule>
  </conditionalFormatting>
  <conditionalFormatting sqref="B58:G58">
    <cfRule type="expression" dxfId="332" priority="14635">
      <formula>ISEVEN(ROW())</formula>
    </cfRule>
  </conditionalFormatting>
  <conditionalFormatting sqref="F58">
    <cfRule type="expression" dxfId="331" priority="14636">
      <formula>ISEVEN(ROW())</formula>
    </cfRule>
  </conditionalFormatting>
  <conditionalFormatting sqref="B58:E58">
    <cfRule type="expression" dxfId="330" priority="14637">
      <formula>ISEVEN(ROW())</formula>
    </cfRule>
  </conditionalFormatting>
  <conditionalFormatting sqref="G58">
    <cfRule type="expression" dxfId="329" priority="14638">
      <formula>ISEVEN(ROW())</formula>
    </cfRule>
  </conditionalFormatting>
  <conditionalFormatting sqref="G58">
    <cfRule type="expression" dxfId="328" priority="14639">
      <formula>ISEVEN(ROW())</formula>
    </cfRule>
  </conditionalFormatting>
  <conditionalFormatting sqref="B58 D58:F58">
    <cfRule type="expression" dxfId="327" priority="14640">
      <formula>ISEVEN(ROW())</formula>
    </cfRule>
  </conditionalFormatting>
  <conditionalFormatting sqref="G58">
    <cfRule type="expression" dxfId="326" priority="14641">
      <formula>ISEVEN(ROW())</formula>
    </cfRule>
  </conditionalFormatting>
  <conditionalFormatting sqref="C58">
    <cfRule type="expression" dxfId="325" priority="14642">
      <formula>ISEVEN(ROW())</formula>
    </cfRule>
  </conditionalFormatting>
  <conditionalFormatting sqref="B58:G58">
    <cfRule type="expression" dxfId="324" priority="14643">
      <formula>ISEVEN(ROW())</formula>
    </cfRule>
  </conditionalFormatting>
  <conditionalFormatting sqref="F58">
    <cfRule type="expression" dxfId="323" priority="14644">
      <formula>ISEVEN(ROW())</formula>
    </cfRule>
  </conditionalFormatting>
  <conditionalFormatting sqref="B58:E58">
    <cfRule type="expression" dxfId="322" priority="14645">
      <formula>ISEVEN(ROW())</formula>
    </cfRule>
  </conditionalFormatting>
  <conditionalFormatting sqref="G58">
    <cfRule type="expression" dxfId="321" priority="14646">
      <formula>ISEVEN(ROW())</formula>
    </cfRule>
  </conditionalFormatting>
  <conditionalFormatting sqref="G58">
    <cfRule type="expression" dxfId="320" priority="14647">
      <formula>ISEVEN(ROW())</formula>
    </cfRule>
  </conditionalFormatting>
  <conditionalFormatting sqref="B58 D58:F58">
    <cfRule type="expression" dxfId="319" priority="14648">
      <formula>ISEVEN(ROW())</formula>
    </cfRule>
  </conditionalFormatting>
  <conditionalFormatting sqref="G58">
    <cfRule type="expression" dxfId="318" priority="14649">
      <formula>ISEVEN(ROW())</formula>
    </cfRule>
  </conditionalFormatting>
  <conditionalFormatting sqref="C58">
    <cfRule type="expression" dxfId="317" priority="14650">
      <formula>ISEVEN(ROW())</formula>
    </cfRule>
  </conditionalFormatting>
  <conditionalFormatting sqref="F58">
    <cfRule type="expression" dxfId="316" priority="14651">
      <formula>ISEVEN(ROW())</formula>
    </cfRule>
  </conditionalFormatting>
  <conditionalFormatting sqref="B58:E58">
    <cfRule type="expression" dxfId="315" priority="14652">
      <formula>ISEVEN(ROW())</formula>
    </cfRule>
  </conditionalFormatting>
  <conditionalFormatting sqref="G58">
    <cfRule type="expression" dxfId="314" priority="14653">
      <formula>ISEVEN(ROW())</formula>
    </cfRule>
  </conditionalFormatting>
  <conditionalFormatting sqref="G58">
    <cfRule type="expression" dxfId="313" priority="14654">
      <formula>ISEVEN(ROW())</formula>
    </cfRule>
  </conditionalFormatting>
  <conditionalFormatting sqref="B58 D58:F58">
    <cfRule type="expression" dxfId="312" priority="14655">
      <formula>ISEVEN(ROW())</formula>
    </cfRule>
  </conditionalFormatting>
  <conditionalFormatting sqref="G58">
    <cfRule type="expression" dxfId="311" priority="14656">
      <formula>ISEVEN(ROW())</formula>
    </cfRule>
  </conditionalFormatting>
  <conditionalFormatting sqref="C58">
    <cfRule type="expression" dxfId="310" priority="14657">
      <formula>ISEVEN(ROW())</formula>
    </cfRule>
  </conditionalFormatting>
  <conditionalFormatting sqref="B58:G58">
    <cfRule type="expression" dxfId="309" priority="14658">
      <formula>ISEVEN(ROW())</formula>
    </cfRule>
  </conditionalFormatting>
  <conditionalFormatting sqref="F58">
    <cfRule type="expression" dxfId="308" priority="14659">
      <formula>ISEVEN(ROW())</formula>
    </cfRule>
  </conditionalFormatting>
  <conditionalFormatting sqref="B58:E58">
    <cfRule type="expression" dxfId="307" priority="14660">
      <formula>ISEVEN(ROW())</formula>
    </cfRule>
  </conditionalFormatting>
  <conditionalFormatting sqref="G58">
    <cfRule type="expression" dxfId="306" priority="14661">
      <formula>ISEVEN(ROW())</formula>
    </cfRule>
  </conditionalFormatting>
  <conditionalFormatting sqref="G58">
    <cfRule type="expression" dxfId="305" priority="14662">
      <formula>ISEVEN(ROW())</formula>
    </cfRule>
  </conditionalFormatting>
  <conditionalFormatting sqref="B58 D58:F58">
    <cfRule type="expression" dxfId="304" priority="14663">
      <formula>ISEVEN(ROW())</formula>
    </cfRule>
  </conditionalFormatting>
  <conditionalFormatting sqref="G58">
    <cfRule type="expression" dxfId="303" priority="14664">
      <formula>ISEVEN(ROW())</formula>
    </cfRule>
  </conditionalFormatting>
  <conditionalFormatting sqref="C58">
    <cfRule type="expression" dxfId="302" priority="14665">
      <formula>ISEVEN(ROW())</formula>
    </cfRule>
  </conditionalFormatting>
  <conditionalFormatting sqref="B58:G58">
    <cfRule type="expression" dxfId="301" priority="14666">
      <formula>ISEVEN(ROW())</formula>
    </cfRule>
  </conditionalFormatting>
  <conditionalFormatting sqref="F58">
    <cfRule type="expression" dxfId="300" priority="14667">
      <formula>ISEVEN(ROW())</formula>
    </cfRule>
  </conditionalFormatting>
  <conditionalFormatting sqref="B58:E58">
    <cfRule type="expression" dxfId="299" priority="14668">
      <formula>ISEVEN(ROW())</formula>
    </cfRule>
  </conditionalFormatting>
  <conditionalFormatting sqref="G58">
    <cfRule type="expression" dxfId="298" priority="14669">
      <formula>ISEVEN(ROW())</formula>
    </cfRule>
  </conditionalFormatting>
  <conditionalFormatting sqref="G58">
    <cfRule type="expression" dxfId="297" priority="14670">
      <formula>ISEVEN(ROW())</formula>
    </cfRule>
  </conditionalFormatting>
  <conditionalFormatting sqref="B58 D58:F58">
    <cfRule type="expression" dxfId="296" priority="14671">
      <formula>ISEVEN(ROW())</formula>
    </cfRule>
  </conditionalFormatting>
  <conditionalFormatting sqref="G58">
    <cfRule type="expression" dxfId="295" priority="14672">
      <formula>ISEVEN(ROW())</formula>
    </cfRule>
  </conditionalFormatting>
  <conditionalFormatting sqref="C58">
    <cfRule type="expression" dxfId="294" priority="14673">
      <formula>ISEVEN(ROW())</formula>
    </cfRule>
  </conditionalFormatting>
  <conditionalFormatting sqref="B58 D58:F58">
    <cfRule type="expression" dxfId="293" priority="14674">
      <formula>ISEVEN(ROW())</formula>
    </cfRule>
  </conditionalFormatting>
  <conditionalFormatting sqref="G58">
    <cfRule type="expression" dxfId="292" priority="14675">
      <formula>ISEVEN(ROW())</formula>
    </cfRule>
  </conditionalFormatting>
  <conditionalFormatting sqref="C58">
    <cfRule type="expression" dxfId="291" priority="14676">
      <formula>ISEVEN(ROW())</formula>
    </cfRule>
  </conditionalFormatting>
  <conditionalFormatting sqref="F58">
    <cfRule type="expression" dxfId="290" priority="14677">
      <formula>ISEVEN(ROW())</formula>
    </cfRule>
  </conditionalFormatting>
  <conditionalFormatting sqref="B58:E58">
    <cfRule type="expression" dxfId="289" priority="14678">
      <formula>ISEVEN(ROW())</formula>
    </cfRule>
  </conditionalFormatting>
  <conditionalFormatting sqref="G58">
    <cfRule type="expression" dxfId="288" priority="14679">
      <formula>ISEVEN(ROW())</formula>
    </cfRule>
  </conditionalFormatting>
  <conditionalFormatting sqref="G58">
    <cfRule type="expression" dxfId="287" priority="14680">
      <formula>ISEVEN(ROW())</formula>
    </cfRule>
  </conditionalFormatting>
  <conditionalFormatting sqref="F58">
    <cfRule type="expression" dxfId="286" priority="14681">
      <formula>ISEVEN(ROW())</formula>
    </cfRule>
  </conditionalFormatting>
  <conditionalFormatting sqref="B58:E58">
    <cfRule type="expression" dxfId="285" priority="14682">
      <formula>ISEVEN(ROW())</formula>
    </cfRule>
  </conditionalFormatting>
  <conditionalFormatting sqref="G58">
    <cfRule type="expression" dxfId="284" priority="14683">
      <formula>ISEVEN(ROW())</formula>
    </cfRule>
  </conditionalFormatting>
  <conditionalFormatting sqref="G58 B58:E58">
    <cfRule type="expression" dxfId="283" priority="14684">
      <formula>ISEVEN(ROW())</formula>
    </cfRule>
  </conditionalFormatting>
  <conditionalFormatting sqref="B58:G58">
    <cfRule type="expression" dxfId="282" priority="14685">
      <formula>ISEVEN(ROW())</formula>
    </cfRule>
  </conditionalFormatting>
  <conditionalFormatting sqref="B58 D58:F58">
    <cfRule type="expression" dxfId="281" priority="14686">
      <formula>ISEVEN(ROW())</formula>
    </cfRule>
  </conditionalFormatting>
  <conditionalFormatting sqref="G58">
    <cfRule type="expression" dxfId="280" priority="14687">
      <formula>ISEVEN(ROW())</formula>
    </cfRule>
  </conditionalFormatting>
  <conditionalFormatting sqref="C58">
    <cfRule type="expression" dxfId="279" priority="14688">
      <formula>ISEVEN(ROW())</formula>
    </cfRule>
  </conditionalFormatting>
  <conditionalFormatting sqref="F58">
    <cfRule type="expression" dxfId="278" priority="14689">
      <formula>ISEVEN(ROW())</formula>
    </cfRule>
  </conditionalFormatting>
  <conditionalFormatting sqref="B58:E58">
    <cfRule type="expression" dxfId="277" priority="14690">
      <formula>ISEVEN(ROW())</formula>
    </cfRule>
  </conditionalFormatting>
  <conditionalFormatting sqref="G58">
    <cfRule type="expression" dxfId="276" priority="14691">
      <formula>ISEVEN(ROW())</formula>
    </cfRule>
  </conditionalFormatting>
  <conditionalFormatting sqref="G58">
    <cfRule type="expression" dxfId="275" priority="14692">
      <formula>ISEVEN(ROW())</formula>
    </cfRule>
  </conditionalFormatting>
  <conditionalFormatting sqref="B58 D58:F58">
    <cfRule type="expression" dxfId="274" priority="14693">
      <formula>ISEVEN(ROW())</formula>
    </cfRule>
  </conditionalFormatting>
  <conditionalFormatting sqref="G58">
    <cfRule type="expression" dxfId="273" priority="14694">
      <formula>ISEVEN(ROW())</formula>
    </cfRule>
  </conditionalFormatting>
  <conditionalFormatting sqref="C58">
    <cfRule type="expression" dxfId="272" priority="14695">
      <formula>ISEVEN(ROW())</formula>
    </cfRule>
  </conditionalFormatting>
  <conditionalFormatting sqref="B58:G58">
    <cfRule type="expression" dxfId="271" priority="14696">
      <formula>ISEVEN(ROW())</formula>
    </cfRule>
  </conditionalFormatting>
  <conditionalFormatting sqref="F58">
    <cfRule type="expression" dxfId="270" priority="14697">
      <formula>ISEVEN(ROW())</formula>
    </cfRule>
  </conditionalFormatting>
  <conditionalFormatting sqref="B58:E58">
    <cfRule type="expression" dxfId="269" priority="14698">
      <formula>ISEVEN(ROW())</formula>
    </cfRule>
  </conditionalFormatting>
  <conditionalFormatting sqref="G58">
    <cfRule type="expression" dxfId="268" priority="14699">
      <formula>ISEVEN(ROW())</formula>
    </cfRule>
  </conditionalFormatting>
  <conditionalFormatting sqref="G58">
    <cfRule type="expression" dxfId="267" priority="14700">
      <formula>ISEVEN(ROW())</formula>
    </cfRule>
  </conditionalFormatting>
  <conditionalFormatting sqref="B58 D58:F58">
    <cfRule type="expression" dxfId="266" priority="14701">
      <formula>ISEVEN(ROW())</formula>
    </cfRule>
  </conditionalFormatting>
  <conditionalFormatting sqref="G58">
    <cfRule type="expression" dxfId="265" priority="14702">
      <formula>ISEVEN(ROW())</formula>
    </cfRule>
  </conditionalFormatting>
  <conditionalFormatting sqref="C58">
    <cfRule type="expression" dxfId="264" priority="14703">
      <formula>ISEVEN(ROW())</formula>
    </cfRule>
  </conditionalFormatting>
  <conditionalFormatting sqref="B58:G58">
    <cfRule type="expression" dxfId="263" priority="14704">
      <formula>ISEVEN(ROW())</formula>
    </cfRule>
  </conditionalFormatting>
  <conditionalFormatting sqref="F58">
    <cfRule type="expression" dxfId="262" priority="14705">
      <formula>ISEVEN(ROW())</formula>
    </cfRule>
  </conditionalFormatting>
  <conditionalFormatting sqref="B58:E58">
    <cfRule type="expression" dxfId="261" priority="14706">
      <formula>ISEVEN(ROW())</formula>
    </cfRule>
  </conditionalFormatting>
  <conditionalFormatting sqref="G58">
    <cfRule type="expression" dxfId="260" priority="14707">
      <formula>ISEVEN(ROW())</formula>
    </cfRule>
  </conditionalFormatting>
  <conditionalFormatting sqref="G58">
    <cfRule type="expression" dxfId="259" priority="14708">
      <formula>ISEVEN(ROW())</formula>
    </cfRule>
  </conditionalFormatting>
  <conditionalFormatting sqref="B58 D58:F58">
    <cfRule type="expression" dxfId="258" priority="14709">
      <formula>ISEVEN(ROW())</formula>
    </cfRule>
  </conditionalFormatting>
  <conditionalFormatting sqref="G58">
    <cfRule type="expression" dxfId="257" priority="14710">
      <formula>ISEVEN(ROW())</formula>
    </cfRule>
  </conditionalFormatting>
  <conditionalFormatting sqref="C58">
    <cfRule type="expression" dxfId="256" priority="14711">
      <formula>ISEVEN(ROW())</formula>
    </cfRule>
  </conditionalFormatting>
  <conditionalFormatting sqref="B58:G58">
    <cfRule type="expression" dxfId="255" priority="14712">
      <formula>ISEVEN(ROW())</formula>
    </cfRule>
  </conditionalFormatting>
  <conditionalFormatting sqref="B58 D58:F58">
    <cfRule type="expression" dxfId="254" priority="14713">
      <formula>ISEVEN(ROW())</formula>
    </cfRule>
  </conditionalFormatting>
  <conditionalFormatting sqref="G58">
    <cfRule type="expression" dxfId="253" priority="14714">
      <formula>ISEVEN(ROW())</formula>
    </cfRule>
  </conditionalFormatting>
  <conditionalFormatting sqref="C58">
    <cfRule type="expression" dxfId="252" priority="14715">
      <formula>ISEVEN(ROW())</formula>
    </cfRule>
  </conditionalFormatting>
  <conditionalFormatting sqref="B58:G58">
    <cfRule type="expression" dxfId="251" priority="14716">
      <formula>ISEVEN(ROW())</formula>
    </cfRule>
  </conditionalFormatting>
  <conditionalFormatting sqref="F58">
    <cfRule type="expression" dxfId="250" priority="14717">
      <formula>ISEVEN(ROW())</formula>
    </cfRule>
  </conditionalFormatting>
  <conditionalFormatting sqref="B58:E58">
    <cfRule type="expression" dxfId="249" priority="14718">
      <formula>ISEVEN(ROW())</formula>
    </cfRule>
  </conditionalFormatting>
  <conditionalFormatting sqref="G58">
    <cfRule type="expression" dxfId="248" priority="14719">
      <formula>ISEVEN(ROW())</formula>
    </cfRule>
  </conditionalFormatting>
  <conditionalFormatting sqref="G58">
    <cfRule type="expression" dxfId="247" priority="14720">
      <formula>ISEVEN(ROW())</formula>
    </cfRule>
  </conditionalFormatting>
  <conditionalFormatting sqref="B58 D58:F58">
    <cfRule type="expression" dxfId="246" priority="14721">
      <formula>ISEVEN(ROW())</formula>
    </cfRule>
  </conditionalFormatting>
  <conditionalFormatting sqref="G58">
    <cfRule type="expression" dxfId="245" priority="14722">
      <formula>ISEVEN(ROW())</formula>
    </cfRule>
  </conditionalFormatting>
  <conditionalFormatting sqref="C58">
    <cfRule type="expression" dxfId="244" priority="14723">
      <formula>ISEVEN(ROW())</formula>
    </cfRule>
  </conditionalFormatting>
  <conditionalFormatting sqref="B58:G58">
    <cfRule type="expression" dxfId="243" priority="14724">
      <formula>ISEVEN(ROW())</formula>
    </cfRule>
  </conditionalFormatting>
  <conditionalFormatting sqref="F58">
    <cfRule type="expression" dxfId="242" priority="14725">
      <formula>ISEVEN(ROW())</formula>
    </cfRule>
  </conditionalFormatting>
  <conditionalFormatting sqref="B58:E58">
    <cfRule type="expression" dxfId="241" priority="14726">
      <formula>ISEVEN(ROW())</formula>
    </cfRule>
  </conditionalFormatting>
  <conditionalFormatting sqref="G58">
    <cfRule type="expression" dxfId="240" priority="14727">
      <formula>ISEVEN(ROW())</formula>
    </cfRule>
  </conditionalFormatting>
  <conditionalFormatting sqref="G58">
    <cfRule type="expression" dxfId="239" priority="14728">
      <formula>ISEVEN(ROW())</formula>
    </cfRule>
  </conditionalFormatting>
  <conditionalFormatting sqref="B58 D58:F58">
    <cfRule type="expression" dxfId="238" priority="14729">
      <formula>ISEVEN(ROW())</formula>
    </cfRule>
  </conditionalFormatting>
  <conditionalFormatting sqref="G58">
    <cfRule type="expression" dxfId="237" priority="14730">
      <formula>ISEVEN(ROW())</formula>
    </cfRule>
  </conditionalFormatting>
  <conditionalFormatting sqref="C58">
    <cfRule type="expression" dxfId="236" priority="14731">
      <formula>ISEVEN(ROW())</formula>
    </cfRule>
  </conditionalFormatting>
  <conditionalFormatting sqref="B58:G58">
    <cfRule type="expression" dxfId="235" priority="14732">
      <formula>ISEVEN(ROW())</formula>
    </cfRule>
  </conditionalFormatting>
  <conditionalFormatting sqref="B58 D58:F58">
    <cfRule type="expression" dxfId="234" priority="14733">
      <formula>ISEVEN(ROW())</formula>
    </cfRule>
  </conditionalFormatting>
  <conditionalFormatting sqref="G58">
    <cfRule type="expression" dxfId="233" priority="14734">
      <formula>ISEVEN(ROW())</formula>
    </cfRule>
  </conditionalFormatting>
  <conditionalFormatting sqref="C58">
    <cfRule type="expression" dxfId="232" priority="14735">
      <formula>ISEVEN(ROW())</formula>
    </cfRule>
  </conditionalFormatting>
  <conditionalFormatting sqref="B58:G58">
    <cfRule type="expression" dxfId="231" priority="14736">
      <formula>ISEVEN(ROW())</formula>
    </cfRule>
  </conditionalFormatting>
  <conditionalFormatting sqref="F58">
    <cfRule type="expression" dxfId="230" priority="14737">
      <formula>ISEVEN(ROW())</formula>
    </cfRule>
  </conditionalFormatting>
  <conditionalFormatting sqref="B58:E58">
    <cfRule type="expression" dxfId="229" priority="14738">
      <formula>ISEVEN(ROW())</formula>
    </cfRule>
  </conditionalFormatting>
  <conditionalFormatting sqref="G58">
    <cfRule type="expression" dxfId="228" priority="14739">
      <formula>ISEVEN(ROW())</formula>
    </cfRule>
  </conditionalFormatting>
  <conditionalFormatting sqref="G58">
    <cfRule type="expression" dxfId="227" priority="14740">
      <formula>ISEVEN(ROW())</formula>
    </cfRule>
  </conditionalFormatting>
  <conditionalFormatting sqref="B58 D58:F58">
    <cfRule type="expression" dxfId="226" priority="14741">
      <formula>ISEVEN(ROW())</formula>
    </cfRule>
  </conditionalFormatting>
  <conditionalFormatting sqref="G58">
    <cfRule type="expression" dxfId="225" priority="14742">
      <formula>ISEVEN(ROW())</formula>
    </cfRule>
  </conditionalFormatting>
  <conditionalFormatting sqref="C58">
    <cfRule type="expression" dxfId="224" priority="14743">
      <formula>ISEVEN(ROW())</formula>
    </cfRule>
  </conditionalFormatting>
  <conditionalFormatting sqref="B58:G58">
    <cfRule type="expression" dxfId="223" priority="14744">
      <formula>ISEVEN(ROW())</formula>
    </cfRule>
  </conditionalFormatting>
  <conditionalFormatting sqref="F58">
    <cfRule type="expression" dxfId="222" priority="14745">
      <formula>ISEVEN(ROW())</formula>
    </cfRule>
  </conditionalFormatting>
  <conditionalFormatting sqref="B58:E58">
    <cfRule type="expression" dxfId="221" priority="14746">
      <formula>ISEVEN(ROW())</formula>
    </cfRule>
  </conditionalFormatting>
  <conditionalFormatting sqref="G58">
    <cfRule type="expression" dxfId="220" priority="14747">
      <formula>ISEVEN(ROW())</formula>
    </cfRule>
  </conditionalFormatting>
  <conditionalFormatting sqref="G58">
    <cfRule type="expression" dxfId="219" priority="14748">
      <formula>ISEVEN(ROW())</formula>
    </cfRule>
  </conditionalFormatting>
  <conditionalFormatting sqref="B58 D58:F58">
    <cfRule type="expression" dxfId="218" priority="14749">
      <formula>ISEVEN(ROW())</formula>
    </cfRule>
  </conditionalFormatting>
  <conditionalFormatting sqref="G58">
    <cfRule type="expression" dxfId="217" priority="14750">
      <formula>ISEVEN(ROW())</formula>
    </cfRule>
  </conditionalFormatting>
  <conditionalFormatting sqref="C58">
    <cfRule type="expression" dxfId="216" priority="14751">
      <formula>ISEVEN(ROW())</formula>
    </cfRule>
  </conditionalFormatting>
  <conditionalFormatting sqref="B58:G58">
    <cfRule type="expression" dxfId="215" priority="14752">
      <formula>ISEVEN(ROW())</formula>
    </cfRule>
  </conditionalFormatting>
  <conditionalFormatting sqref="F58">
    <cfRule type="expression" dxfId="214" priority="14753">
      <formula>ISEVEN(ROW())</formula>
    </cfRule>
  </conditionalFormatting>
  <conditionalFormatting sqref="B58:E58">
    <cfRule type="expression" dxfId="213" priority="14754">
      <formula>ISEVEN(ROW())</formula>
    </cfRule>
  </conditionalFormatting>
  <conditionalFormatting sqref="G58">
    <cfRule type="expression" dxfId="212" priority="14755">
      <formula>ISEVEN(ROW())</formula>
    </cfRule>
  </conditionalFormatting>
  <conditionalFormatting sqref="G58 B58:E58">
    <cfRule type="expression" dxfId="211" priority="14756">
      <formula>ISEVEN(ROW())</formula>
    </cfRule>
  </conditionalFormatting>
  <conditionalFormatting sqref="B58:G58">
    <cfRule type="expression" dxfId="210" priority="14757">
      <formula>ISEVEN(ROW())</formula>
    </cfRule>
  </conditionalFormatting>
  <conditionalFormatting sqref="B58 D58:F58">
    <cfRule type="expression" dxfId="209" priority="14758">
      <formula>ISEVEN(ROW())</formula>
    </cfRule>
  </conditionalFormatting>
  <conditionalFormatting sqref="G58">
    <cfRule type="expression" dxfId="208" priority="14759">
      <formula>ISEVEN(ROW())</formula>
    </cfRule>
  </conditionalFormatting>
  <conditionalFormatting sqref="C58">
    <cfRule type="expression" dxfId="207" priority="14760">
      <formula>ISEVEN(ROW())</formula>
    </cfRule>
  </conditionalFormatting>
  <conditionalFormatting sqref="B58:G58">
    <cfRule type="expression" dxfId="206" priority="14761">
      <formula>ISEVEN(ROW())</formula>
    </cfRule>
  </conditionalFormatting>
  <conditionalFormatting sqref="F58">
    <cfRule type="expression" dxfId="205" priority="14762">
      <formula>ISEVEN(ROW())</formula>
    </cfRule>
  </conditionalFormatting>
  <conditionalFormatting sqref="B58:E58">
    <cfRule type="expression" dxfId="204" priority="14763">
      <formula>ISEVEN(ROW())</formula>
    </cfRule>
  </conditionalFormatting>
  <conditionalFormatting sqref="G58">
    <cfRule type="expression" dxfId="203" priority="14764">
      <formula>ISEVEN(ROW())</formula>
    </cfRule>
  </conditionalFormatting>
  <conditionalFormatting sqref="G58">
    <cfRule type="expression" dxfId="202" priority="14765">
      <formula>ISEVEN(ROW())</formula>
    </cfRule>
  </conditionalFormatting>
  <conditionalFormatting sqref="F58">
    <cfRule type="expression" dxfId="201" priority="14766">
      <formula>ISEVEN(ROW())</formula>
    </cfRule>
  </conditionalFormatting>
  <conditionalFormatting sqref="B58:E58">
    <cfRule type="expression" dxfId="200" priority="14767">
      <formula>ISEVEN(ROW())</formula>
    </cfRule>
  </conditionalFormatting>
  <conditionalFormatting sqref="G58">
    <cfRule type="expression" dxfId="199" priority="14768">
      <formula>ISEVEN(ROW())</formula>
    </cfRule>
  </conditionalFormatting>
  <conditionalFormatting sqref="G58 B58:E58">
    <cfRule type="expression" dxfId="198" priority="14769">
      <formula>ISEVEN(ROW())</formula>
    </cfRule>
  </conditionalFormatting>
  <conditionalFormatting sqref="B58:G58">
    <cfRule type="expression" dxfId="197" priority="14770">
      <formula>ISEVEN(ROW())</formula>
    </cfRule>
  </conditionalFormatting>
  <conditionalFormatting sqref="B58 D58:F58">
    <cfRule type="expression" dxfId="196" priority="14771">
      <formula>ISEVEN(ROW())</formula>
    </cfRule>
  </conditionalFormatting>
  <conditionalFormatting sqref="G58">
    <cfRule type="expression" dxfId="195" priority="14772">
      <formula>ISEVEN(ROW())</formula>
    </cfRule>
  </conditionalFormatting>
  <conditionalFormatting sqref="C58">
    <cfRule type="expression" dxfId="194" priority="14773">
      <formula>ISEVEN(ROW())</formula>
    </cfRule>
  </conditionalFormatting>
  <conditionalFormatting sqref="B58:G58">
    <cfRule type="expression" dxfId="193" priority="14774">
      <formula>ISEVEN(ROW())</formula>
    </cfRule>
  </conditionalFormatting>
  <conditionalFormatting sqref="F58">
    <cfRule type="expression" dxfId="192" priority="14775">
      <formula>ISEVEN(ROW())</formula>
    </cfRule>
  </conditionalFormatting>
  <conditionalFormatting sqref="B58:E58">
    <cfRule type="expression" dxfId="191" priority="14776">
      <formula>ISEVEN(ROW())</formula>
    </cfRule>
  </conditionalFormatting>
  <conditionalFormatting sqref="G58">
    <cfRule type="expression" dxfId="190" priority="14777">
      <formula>ISEVEN(ROW())</formula>
    </cfRule>
  </conditionalFormatting>
  <conditionalFormatting sqref="G58">
    <cfRule type="expression" dxfId="189" priority="14778">
      <formula>ISEVEN(ROW())</formula>
    </cfRule>
  </conditionalFormatting>
  <conditionalFormatting sqref="B58 D58:F58">
    <cfRule type="expression" dxfId="188" priority="14779">
      <formula>ISEVEN(ROW())</formula>
    </cfRule>
  </conditionalFormatting>
  <conditionalFormatting sqref="G58">
    <cfRule type="expression" dxfId="187" priority="14780">
      <formula>ISEVEN(ROW())</formula>
    </cfRule>
  </conditionalFormatting>
  <conditionalFormatting sqref="C58">
    <cfRule type="expression" dxfId="186" priority="14781">
      <formula>ISEVEN(ROW())</formula>
    </cfRule>
  </conditionalFormatting>
  <conditionalFormatting sqref="B58:G58">
    <cfRule type="expression" dxfId="185" priority="14782">
      <formula>ISEVEN(ROW())</formula>
    </cfRule>
  </conditionalFormatting>
  <conditionalFormatting sqref="F58">
    <cfRule type="expression" dxfId="184" priority="14783">
      <formula>ISEVEN(ROW())</formula>
    </cfRule>
  </conditionalFormatting>
  <conditionalFormatting sqref="B58:E58">
    <cfRule type="expression" dxfId="183" priority="14784">
      <formula>ISEVEN(ROW())</formula>
    </cfRule>
  </conditionalFormatting>
  <conditionalFormatting sqref="G58">
    <cfRule type="expression" dxfId="182" priority="14785">
      <formula>ISEVEN(ROW())</formula>
    </cfRule>
  </conditionalFormatting>
  <conditionalFormatting sqref="G58">
    <cfRule type="expression" dxfId="181" priority="14786">
      <formula>ISEVEN(ROW())</formula>
    </cfRule>
  </conditionalFormatting>
  <conditionalFormatting sqref="B58 D58:F58">
    <cfRule type="expression" dxfId="180" priority="14787">
      <formula>ISEVEN(ROW())</formula>
    </cfRule>
  </conditionalFormatting>
  <conditionalFormatting sqref="G58">
    <cfRule type="expression" dxfId="179" priority="14788">
      <formula>ISEVEN(ROW())</formula>
    </cfRule>
  </conditionalFormatting>
  <conditionalFormatting sqref="C58">
    <cfRule type="expression" dxfId="178" priority="14789">
      <formula>ISEVEN(ROW())</formula>
    </cfRule>
  </conditionalFormatting>
  <conditionalFormatting sqref="B58:G58">
    <cfRule type="expression" dxfId="177" priority="14790">
      <formula>ISEVEN(ROW())</formula>
    </cfRule>
  </conditionalFormatting>
  <conditionalFormatting sqref="B58:F58">
    <cfRule type="expression" dxfId="176" priority="14791">
      <formula>ISEVEN(ROW())</formula>
    </cfRule>
  </conditionalFormatting>
  <conditionalFormatting sqref="G59">
    <cfRule type="expression" dxfId="175" priority="14792">
      <formula>ISEVEN(ROW())</formula>
    </cfRule>
  </conditionalFormatting>
  <conditionalFormatting sqref="G59">
    <cfRule type="expression" dxfId="174" priority="14793">
      <formula>ISEVEN(ROW())</formula>
    </cfRule>
  </conditionalFormatting>
  <conditionalFormatting sqref="G59">
    <cfRule type="expression" dxfId="173" priority="14794">
      <formula>ISEVEN(ROW())</formula>
    </cfRule>
  </conditionalFormatting>
  <conditionalFormatting sqref="G59">
    <cfRule type="expression" dxfId="172" priority="14795">
      <formula>ISEVEN(ROW())</formula>
    </cfRule>
  </conditionalFormatting>
  <conditionalFormatting sqref="G59">
    <cfRule type="expression" dxfId="171" priority="14796">
      <formula>ISEVEN(ROW())</formula>
    </cfRule>
  </conditionalFormatting>
  <conditionalFormatting sqref="G59">
    <cfRule type="expression" dxfId="170" priority="14797">
      <formula>ISEVEN(ROW())</formula>
    </cfRule>
  </conditionalFormatting>
  <conditionalFormatting sqref="G59">
    <cfRule type="expression" dxfId="169" priority="14798">
      <formula>ISEVEN(ROW())</formula>
    </cfRule>
  </conditionalFormatting>
  <conditionalFormatting sqref="G59">
    <cfRule type="expression" dxfId="168" priority="14799">
      <formula>ISEVEN(ROW())</formula>
    </cfRule>
  </conditionalFormatting>
  <conditionalFormatting sqref="G59">
    <cfRule type="expression" dxfId="167" priority="14800">
      <formula>ISEVEN(ROW())</formula>
    </cfRule>
  </conditionalFormatting>
  <conditionalFormatting sqref="G59">
    <cfRule type="expression" dxfId="166" priority="14801">
      <formula>ISEVEN(ROW())</formula>
    </cfRule>
  </conditionalFormatting>
  <conditionalFormatting sqref="G59">
    <cfRule type="expression" dxfId="165" priority="14802">
      <formula>ISEVEN(ROW())</formula>
    </cfRule>
  </conditionalFormatting>
  <conditionalFormatting sqref="G59">
    <cfRule type="expression" dxfId="164" priority="14803">
      <formula>ISEVEN(ROW())</formula>
    </cfRule>
  </conditionalFormatting>
  <conditionalFormatting sqref="G59">
    <cfRule type="expression" dxfId="163" priority="14804">
      <formula>ISEVEN(ROW())</formula>
    </cfRule>
  </conditionalFormatting>
  <conditionalFormatting sqref="G59">
    <cfRule type="expression" dxfId="162" priority="14805">
      <formula>ISEVEN(ROW())</formula>
    </cfRule>
  </conditionalFormatting>
  <conditionalFormatting sqref="G59">
    <cfRule type="expression" dxfId="161" priority="14806">
      <formula>ISEVEN(ROW())</formula>
    </cfRule>
  </conditionalFormatting>
  <conditionalFormatting sqref="G59">
    <cfRule type="expression" dxfId="160" priority="14807">
      <formula>ISEVEN(ROW())</formula>
    </cfRule>
  </conditionalFormatting>
  <conditionalFormatting sqref="G59">
    <cfRule type="expression" dxfId="159" priority="14808">
      <formula>ISEVEN(ROW())</formula>
    </cfRule>
  </conditionalFormatting>
  <conditionalFormatting sqref="G59">
    <cfRule type="expression" dxfId="158" priority="14809">
      <formula>ISEVEN(ROW())</formula>
    </cfRule>
  </conditionalFormatting>
  <conditionalFormatting sqref="G59">
    <cfRule type="expression" dxfId="157" priority="14810">
      <formula>ISEVEN(ROW())</formula>
    </cfRule>
  </conditionalFormatting>
  <conditionalFormatting sqref="G59">
    <cfRule type="expression" dxfId="156" priority="14811">
      <formula>ISEVEN(ROW())</formula>
    </cfRule>
  </conditionalFormatting>
  <conditionalFormatting sqref="G59">
    <cfRule type="expression" dxfId="155" priority="14812">
      <formula>ISEVEN(ROW())</formula>
    </cfRule>
  </conditionalFormatting>
  <conditionalFormatting sqref="G59">
    <cfRule type="expression" dxfId="154" priority="14813">
      <formula>ISEVEN(ROW())</formula>
    </cfRule>
  </conditionalFormatting>
  <conditionalFormatting sqref="G59">
    <cfRule type="expression" dxfId="153" priority="14814">
      <formula>ISEVEN(ROW())</formula>
    </cfRule>
  </conditionalFormatting>
  <conditionalFormatting sqref="G59">
    <cfRule type="expression" dxfId="152" priority="14815">
      <formula>ISEVEN(ROW())</formula>
    </cfRule>
  </conditionalFormatting>
  <conditionalFormatting sqref="G59">
    <cfRule type="expression" dxfId="151" priority="14816">
      <formula>ISEVEN(ROW())</formula>
    </cfRule>
  </conditionalFormatting>
  <conditionalFormatting sqref="G59">
    <cfRule type="expression" dxfId="150" priority="14817">
      <formula>ISEVEN(ROW())</formula>
    </cfRule>
  </conditionalFormatting>
  <conditionalFormatting sqref="G59">
    <cfRule type="expression" dxfId="149" priority="14818">
      <formula>ISEVEN(ROW())</formula>
    </cfRule>
  </conditionalFormatting>
  <conditionalFormatting sqref="G59">
    <cfRule type="expression" dxfId="148" priority="14819">
      <formula>ISEVEN(ROW())</formula>
    </cfRule>
  </conditionalFormatting>
  <conditionalFormatting sqref="G59">
    <cfRule type="expression" dxfId="147" priority="14820">
      <formula>ISEVEN(ROW())</formula>
    </cfRule>
  </conditionalFormatting>
  <conditionalFormatting sqref="G59">
    <cfRule type="expression" dxfId="146" priority="14821">
      <formula>ISEVEN(ROW())</formula>
    </cfRule>
  </conditionalFormatting>
  <conditionalFormatting sqref="G59">
    <cfRule type="expression" dxfId="145" priority="14822">
      <formula>ISEVEN(ROW())</formula>
    </cfRule>
  </conditionalFormatting>
  <conditionalFormatting sqref="G59">
    <cfRule type="expression" dxfId="144" priority="14823">
      <formula>ISEVEN(ROW())</formula>
    </cfRule>
  </conditionalFormatting>
  <conditionalFormatting sqref="G59">
    <cfRule type="expression" dxfId="143" priority="14824">
      <formula>ISEVEN(ROW())</formula>
    </cfRule>
  </conditionalFormatting>
  <conditionalFormatting sqref="G59">
    <cfRule type="expression" dxfId="142" priority="14825">
      <formula>ISEVEN(ROW())</formula>
    </cfRule>
  </conditionalFormatting>
  <conditionalFormatting sqref="G59">
    <cfRule type="expression" dxfId="141" priority="14826">
      <formula>ISEVEN(ROW())</formula>
    </cfRule>
  </conditionalFormatting>
  <conditionalFormatting sqref="G59">
    <cfRule type="expression" dxfId="140" priority="14827">
      <formula>ISEVEN(ROW())</formula>
    </cfRule>
  </conditionalFormatting>
  <conditionalFormatting sqref="G59">
    <cfRule type="expression" dxfId="139" priority="14828">
      <formula>ISEVEN(ROW())</formula>
    </cfRule>
  </conditionalFormatting>
  <conditionalFormatting sqref="G59">
    <cfRule type="expression" dxfId="138" priority="14829">
      <formula>ISEVEN(ROW())</formula>
    </cfRule>
  </conditionalFormatting>
  <conditionalFormatting sqref="G59">
    <cfRule type="expression" dxfId="137" priority="14830">
      <formula>ISEVEN(ROW())</formula>
    </cfRule>
  </conditionalFormatting>
  <conditionalFormatting sqref="G59">
    <cfRule type="expression" dxfId="136" priority="14831">
      <formula>ISEVEN(ROW())</formula>
    </cfRule>
  </conditionalFormatting>
  <conditionalFormatting sqref="G59">
    <cfRule type="expression" dxfId="135" priority="14832">
      <formula>ISEVEN(ROW())</formula>
    </cfRule>
  </conditionalFormatting>
  <conditionalFormatting sqref="G59">
    <cfRule type="expression" dxfId="134" priority="14833">
      <formula>ISEVEN(ROW())</formula>
    </cfRule>
  </conditionalFormatting>
  <conditionalFormatting sqref="G59">
    <cfRule type="expression" dxfId="133" priority="14834">
      <formula>ISEVEN(ROW())</formula>
    </cfRule>
  </conditionalFormatting>
  <conditionalFormatting sqref="G59">
    <cfRule type="expression" dxfId="132" priority="14835">
      <formula>ISEVEN(ROW())</formula>
    </cfRule>
  </conditionalFormatting>
  <conditionalFormatting sqref="G59">
    <cfRule type="expression" dxfId="131" priority="14836">
      <formula>ISEVEN(ROW())</formula>
    </cfRule>
  </conditionalFormatting>
  <conditionalFormatting sqref="G59">
    <cfRule type="expression" dxfId="130" priority="14837">
      <formula>ISEVEN(ROW())</formula>
    </cfRule>
  </conditionalFormatting>
  <conditionalFormatting sqref="G59">
    <cfRule type="expression" dxfId="129" priority="14838">
      <formula>ISEVEN(ROW())</formula>
    </cfRule>
  </conditionalFormatting>
  <conditionalFormatting sqref="G59">
    <cfRule type="expression" dxfId="128" priority="14839">
      <formula>ISEVEN(ROW())</formula>
    </cfRule>
  </conditionalFormatting>
  <conditionalFormatting sqref="G59">
    <cfRule type="expression" dxfId="127" priority="14840">
      <formula>ISEVEN(ROW())</formula>
    </cfRule>
  </conditionalFormatting>
  <conditionalFormatting sqref="G59">
    <cfRule type="expression" dxfId="126" priority="14841">
      <formula>ISEVEN(ROW())</formula>
    </cfRule>
  </conditionalFormatting>
  <conditionalFormatting sqref="G59">
    <cfRule type="expression" dxfId="125" priority="14842">
      <formula>ISEVEN(ROW())</formula>
    </cfRule>
  </conditionalFormatting>
  <conditionalFormatting sqref="G59">
    <cfRule type="expression" dxfId="124" priority="14843">
      <formula>ISEVEN(ROW())</formula>
    </cfRule>
  </conditionalFormatting>
  <conditionalFormatting sqref="G59">
    <cfRule type="expression" dxfId="123" priority="14844">
      <formula>ISEVEN(ROW())</formula>
    </cfRule>
  </conditionalFormatting>
  <conditionalFormatting sqref="G59">
    <cfRule type="expression" dxfId="122" priority="14845">
      <formula>ISEVEN(ROW())</formula>
    </cfRule>
  </conditionalFormatting>
  <conditionalFormatting sqref="G59">
    <cfRule type="expression" dxfId="121" priority="14846">
      <formula>ISEVEN(ROW())</formula>
    </cfRule>
  </conditionalFormatting>
  <conditionalFormatting sqref="G59">
    <cfRule type="expression" dxfId="120" priority="14847">
      <formula>ISEVEN(ROW())</formula>
    </cfRule>
  </conditionalFormatting>
  <conditionalFormatting sqref="G59">
    <cfRule type="expression" dxfId="119" priority="14848">
      <formula>ISEVEN(ROW())</formula>
    </cfRule>
  </conditionalFormatting>
  <conditionalFormatting sqref="G59">
    <cfRule type="expression" dxfId="118" priority="14849">
      <formula>ISEVEN(ROW())</formula>
    </cfRule>
  </conditionalFormatting>
  <conditionalFormatting sqref="G59">
    <cfRule type="expression" dxfId="117" priority="14850">
      <formula>ISEVEN(ROW())</formula>
    </cfRule>
  </conditionalFormatting>
  <conditionalFormatting sqref="G59">
    <cfRule type="expression" dxfId="116" priority="14851">
      <formula>ISEVEN(ROW())</formula>
    </cfRule>
  </conditionalFormatting>
  <conditionalFormatting sqref="G59">
    <cfRule type="expression" dxfId="115" priority="14852">
      <formula>ISEVEN(ROW())</formula>
    </cfRule>
  </conditionalFormatting>
  <conditionalFormatting sqref="G59">
    <cfRule type="expression" dxfId="114" priority="14853">
      <formula>ISEVEN(ROW())</formula>
    </cfRule>
  </conditionalFormatting>
  <conditionalFormatting sqref="G59">
    <cfRule type="expression" dxfId="113" priority="14854">
      <formula>ISEVEN(ROW())</formula>
    </cfRule>
  </conditionalFormatting>
  <conditionalFormatting sqref="G59">
    <cfRule type="expression" dxfId="112" priority="14855">
      <formula>ISEVEN(ROW())</formula>
    </cfRule>
  </conditionalFormatting>
  <conditionalFormatting sqref="G59">
    <cfRule type="expression" dxfId="111" priority="14856">
      <formula>ISEVEN(ROW())</formula>
    </cfRule>
  </conditionalFormatting>
  <conditionalFormatting sqref="G59">
    <cfRule type="expression" dxfId="110" priority="14857">
      <formula>ISEVEN(ROW())</formula>
    </cfRule>
  </conditionalFormatting>
  <conditionalFormatting sqref="G59">
    <cfRule type="expression" dxfId="109" priority="14858">
      <formula>ISEVEN(ROW())</formula>
    </cfRule>
  </conditionalFormatting>
  <conditionalFormatting sqref="G59">
    <cfRule type="expression" dxfId="108" priority="14859">
      <formula>ISEVEN(ROW())</formula>
    </cfRule>
  </conditionalFormatting>
  <conditionalFormatting sqref="G59">
    <cfRule type="expression" dxfId="107" priority="14860">
      <formula>ISEVEN(ROW())</formula>
    </cfRule>
  </conditionalFormatting>
  <conditionalFormatting sqref="G59">
    <cfRule type="expression" dxfId="106" priority="14861">
      <formula>ISEVEN(ROW())</formula>
    </cfRule>
  </conditionalFormatting>
  <conditionalFormatting sqref="G59">
    <cfRule type="expression" dxfId="105" priority="14862">
      <formula>ISEVEN(ROW())</formula>
    </cfRule>
  </conditionalFormatting>
  <conditionalFormatting sqref="G59">
    <cfRule type="expression" dxfId="104" priority="14863">
      <formula>ISEVEN(ROW())</formula>
    </cfRule>
  </conditionalFormatting>
  <conditionalFormatting sqref="G59">
    <cfRule type="expression" dxfId="103" priority="14864">
      <formula>ISEVEN(ROW())</formula>
    </cfRule>
  </conditionalFormatting>
  <conditionalFormatting sqref="G59">
    <cfRule type="expression" dxfId="102" priority="14865">
      <formula>ISEVEN(ROW())</formula>
    </cfRule>
  </conditionalFormatting>
  <conditionalFormatting sqref="G59">
    <cfRule type="expression" dxfId="101" priority="14866">
      <formula>ISEVEN(ROW())</formula>
    </cfRule>
  </conditionalFormatting>
  <conditionalFormatting sqref="G59">
    <cfRule type="expression" dxfId="100" priority="14867">
      <formula>ISEVEN(ROW())</formula>
    </cfRule>
  </conditionalFormatting>
  <conditionalFormatting sqref="G59">
    <cfRule type="expression" dxfId="99" priority="14868">
      <formula>ISEVEN(ROW())</formula>
    </cfRule>
  </conditionalFormatting>
  <conditionalFormatting sqref="G59">
    <cfRule type="expression" dxfId="98" priority="14869">
      <formula>ISEVEN(ROW())</formula>
    </cfRule>
  </conditionalFormatting>
  <conditionalFormatting sqref="G59">
    <cfRule type="expression" dxfId="97" priority="14870">
      <formula>ISEVEN(ROW())</formula>
    </cfRule>
  </conditionalFormatting>
  <conditionalFormatting sqref="G59">
    <cfRule type="expression" dxfId="96" priority="14871">
      <formula>ISEVEN(ROW())</formula>
    </cfRule>
  </conditionalFormatting>
  <conditionalFormatting sqref="G59">
    <cfRule type="expression" dxfId="95" priority="14872">
      <formula>ISEVEN(ROW())</formula>
    </cfRule>
  </conditionalFormatting>
  <conditionalFormatting sqref="B60:G60">
    <cfRule type="expression" dxfId="94" priority="14873">
      <formula>ISEVEN(ROW())</formula>
    </cfRule>
  </conditionalFormatting>
  <conditionalFormatting sqref="G62">
    <cfRule type="expression" dxfId="93" priority="14874">
      <formula>ISEVEN(ROW())</formula>
    </cfRule>
  </conditionalFormatting>
  <conditionalFormatting sqref="G62">
    <cfRule type="expression" dxfId="92" priority="14875">
      <formula>ISEVEN(ROW())</formula>
    </cfRule>
  </conditionalFormatting>
  <conditionalFormatting sqref="G61">
    <cfRule type="expression" dxfId="91" priority="14876">
      <formula>ISEVEN(ROW())</formula>
    </cfRule>
  </conditionalFormatting>
  <conditionalFormatting sqref="G61">
    <cfRule type="expression" dxfId="90" priority="14877">
      <formula>ISEVEN(ROW())</formula>
    </cfRule>
  </conditionalFormatting>
  <conditionalFormatting sqref="G61">
    <cfRule type="expression" dxfId="89" priority="14878">
      <formula>ISEVEN(ROW())</formula>
    </cfRule>
  </conditionalFormatting>
  <conditionalFormatting sqref="G62">
    <cfRule type="expression" dxfId="88" priority="14879">
      <formula>ISEVEN(ROW())</formula>
    </cfRule>
  </conditionalFormatting>
  <conditionalFormatting sqref="G61">
    <cfRule type="expression" dxfId="87" priority="14880">
      <formula>ISEVEN(ROW())</formula>
    </cfRule>
  </conditionalFormatting>
  <conditionalFormatting sqref="G62">
    <cfRule type="expression" dxfId="86" priority="14881">
      <formula>ISEVEN(ROW())</formula>
    </cfRule>
  </conditionalFormatting>
  <conditionalFormatting sqref="G62">
    <cfRule type="expression" dxfId="85" priority="14882">
      <formula>ISEVEN(ROW())</formula>
    </cfRule>
  </conditionalFormatting>
  <conditionalFormatting sqref="G62">
    <cfRule type="expression" dxfId="84" priority="14883">
      <formula>ISEVEN(ROW())</formula>
    </cfRule>
  </conditionalFormatting>
  <conditionalFormatting sqref="G61">
    <cfRule type="expression" dxfId="83" priority="14884">
      <formula>ISEVEN(ROW())</formula>
    </cfRule>
  </conditionalFormatting>
  <conditionalFormatting sqref="G61">
    <cfRule type="expression" dxfId="82" priority="14885">
      <formula>ISEVEN(ROW())</formula>
    </cfRule>
  </conditionalFormatting>
  <conditionalFormatting sqref="G61">
    <cfRule type="expression" dxfId="81" priority="14886">
      <formula>ISEVEN(ROW())</formula>
    </cfRule>
  </conditionalFormatting>
  <conditionalFormatting sqref="G62">
    <cfRule type="expression" dxfId="80" priority="14887">
      <formula>ISEVEN(ROW())</formula>
    </cfRule>
  </conditionalFormatting>
  <conditionalFormatting sqref="G61">
    <cfRule type="expression" dxfId="79" priority="14888">
      <formula>ISEVEN(ROW())</formula>
    </cfRule>
  </conditionalFormatting>
  <conditionalFormatting sqref="G62">
    <cfRule type="expression" dxfId="78" priority="14889">
      <formula>ISEVEN(ROW())</formula>
    </cfRule>
  </conditionalFormatting>
  <conditionalFormatting sqref="G62">
    <cfRule type="expression" dxfId="77" priority="14890">
      <formula>ISEVEN(ROW())</formula>
    </cfRule>
  </conditionalFormatting>
  <conditionalFormatting sqref="G62">
    <cfRule type="expression" dxfId="76" priority="14891">
      <formula>ISEVEN(ROW())</formula>
    </cfRule>
  </conditionalFormatting>
  <conditionalFormatting sqref="G61">
    <cfRule type="expression" dxfId="75" priority="14892">
      <formula>ISEVEN(ROW())</formula>
    </cfRule>
  </conditionalFormatting>
  <conditionalFormatting sqref="G61">
    <cfRule type="expression" dxfId="74" priority="14893">
      <formula>ISEVEN(ROW())</formula>
    </cfRule>
  </conditionalFormatting>
  <conditionalFormatting sqref="G61">
    <cfRule type="expression" dxfId="73" priority="14894">
      <formula>ISEVEN(ROW())</formula>
    </cfRule>
  </conditionalFormatting>
  <conditionalFormatting sqref="G62">
    <cfRule type="expression" dxfId="72" priority="14895">
      <formula>ISEVEN(ROW())</formula>
    </cfRule>
  </conditionalFormatting>
  <conditionalFormatting sqref="G62">
    <cfRule type="expression" dxfId="71" priority="14896">
      <formula>ISEVEN(ROW())</formula>
    </cfRule>
  </conditionalFormatting>
  <conditionalFormatting sqref="G62">
    <cfRule type="expression" dxfId="70" priority="14897">
      <formula>ISEVEN(ROW())</formula>
    </cfRule>
  </conditionalFormatting>
  <conditionalFormatting sqref="G61">
    <cfRule type="expression" dxfId="69" priority="14898">
      <formula>ISEVEN(ROW())</formula>
    </cfRule>
  </conditionalFormatting>
  <conditionalFormatting sqref="G61">
    <cfRule type="expression" dxfId="68" priority="14899">
      <formula>ISEVEN(ROW())</formula>
    </cfRule>
  </conditionalFormatting>
  <conditionalFormatting sqref="G61">
    <cfRule type="expression" dxfId="67" priority="14900">
      <formula>ISEVEN(ROW())</formula>
    </cfRule>
  </conditionalFormatting>
  <conditionalFormatting sqref="G62">
    <cfRule type="expression" dxfId="66" priority="14901">
      <formula>ISEVEN(ROW())</formula>
    </cfRule>
  </conditionalFormatting>
  <conditionalFormatting sqref="G61">
    <cfRule type="expression" dxfId="65" priority="14902">
      <formula>ISEVEN(ROW())</formula>
    </cfRule>
  </conditionalFormatting>
  <conditionalFormatting sqref="G62">
    <cfRule type="expression" dxfId="64" priority="14903">
      <formula>ISEVEN(ROW())</formula>
    </cfRule>
  </conditionalFormatting>
  <conditionalFormatting sqref="G62">
    <cfRule type="expression" dxfId="63" priority="14904">
      <formula>ISEVEN(ROW())</formula>
    </cfRule>
  </conditionalFormatting>
  <conditionalFormatting sqref="G62">
    <cfRule type="expression" dxfId="62" priority="14905">
      <formula>ISEVEN(ROW())</formula>
    </cfRule>
  </conditionalFormatting>
  <conditionalFormatting sqref="G61">
    <cfRule type="expression" dxfId="61" priority="14906">
      <formula>ISEVEN(ROW())</formula>
    </cfRule>
  </conditionalFormatting>
  <conditionalFormatting sqref="G61">
    <cfRule type="expression" dxfId="60" priority="14907">
      <formula>ISEVEN(ROW())</formula>
    </cfRule>
  </conditionalFormatting>
  <conditionalFormatting sqref="G61">
    <cfRule type="expression" dxfId="59" priority="14908">
      <formula>ISEVEN(ROW())</formula>
    </cfRule>
  </conditionalFormatting>
  <conditionalFormatting sqref="G62">
    <cfRule type="expression" dxfId="58" priority="14909">
      <formula>ISEVEN(ROW())</formula>
    </cfRule>
  </conditionalFormatting>
  <conditionalFormatting sqref="G62">
    <cfRule type="expression" dxfId="57" priority="14910">
      <formula>ISEVEN(ROW())</formula>
    </cfRule>
  </conditionalFormatting>
  <conditionalFormatting sqref="G61">
    <cfRule type="expression" dxfId="56" priority="14911">
      <formula>ISEVEN(ROW())</formula>
    </cfRule>
  </conditionalFormatting>
  <conditionalFormatting sqref="G62">
    <cfRule type="expression" dxfId="55" priority="14912">
      <formula>ISEVEN(ROW())</formula>
    </cfRule>
  </conditionalFormatting>
  <conditionalFormatting sqref="G62">
    <cfRule type="expression" dxfId="54" priority="14913">
      <formula>ISEVEN(ROW())</formula>
    </cfRule>
  </conditionalFormatting>
  <conditionalFormatting sqref="G61">
    <cfRule type="expression" dxfId="53" priority="14914">
      <formula>ISEVEN(ROW())</formula>
    </cfRule>
  </conditionalFormatting>
  <conditionalFormatting sqref="G61">
    <cfRule type="expression" dxfId="52" priority="14915">
      <formula>ISEVEN(ROW())</formula>
    </cfRule>
  </conditionalFormatting>
  <conditionalFormatting sqref="G61">
    <cfRule type="expression" dxfId="51" priority="14916">
      <formula>ISEVEN(ROW())</formula>
    </cfRule>
  </conditionalFormatting>
  <conditionalFormatting sqref="G62">
    <cfRule type="expression" dxfId="50" priority="14917">
      <formula>ISEVEN(ROW())</formula>
    </cfRule>
  </conditionalFormatting>
  <conditionalFormatting sqref="G62">
    <cfRule type="expression" dxfId="49" priority="14918">
      <formula>ISEVEN(ROW())</formula>
    </cfRule>
  </conditionalFormatting>
  <conditionalFormatting sqref="G62">
    <cfRule type="expression" dxfId="48" priority="14919">
      <formula>ISEVEN(ROW())</formula>
    </cfRule>
  </conditionalFormatting>
  <conditionalFormatting sqref="G61">
    <cfRule type="expression" dxfId="47" priority="14920">
      <formula>ISEVEN(ROW())</formula>
    </cfRule>
  </conditionalFormatting>
  <conditionalFormatting sqref="G61">
    <cfRule type="expression" dxfId="46" priority="14921">
      <formula>ISEVEN(ROW())</formula>
    </cfRule>
  </conditionalFormatting>
  <conditionalFormatting sqref="G61">
    <cfRule type="expression" dxfId="45" priority="14922">
      <formula>ISEVEN(ROW())</formula>
    </cfRule>
  </conditionalFormatting>
  <conditionalFormatting sqref="G62">
    <cfRule type="expression" dxfId="44" priority="14923">
      <formula>ISEVEN(ROW())</formula>
    </cfRule>
  </conditionalFormatting>
  <conditionalFormatting sqref="G61">
    <cfRule type="expression" dxfId="43" priority="14924">
      <formula>ISEVEN(ROW())</formula>
    </cfRule>
  </conditionalFormatting>
  <conditionalFormatting sqref="G61">
    <cfRule type="expression" dxfId="42" priority="14925">
      <formula>ISEVEN(ROW())</formula>
    </cfRule>
  </conditionalFormatting>
  <conditionalFormatting sqref="G62">
    <cfRule type="expression" dxfId="41" priority="14926">
      <formula>ISEVEN(ROW())</formula>
    </cfRule>
  </conditionalFormatting>
  <conditionalFormatting sqref="G62">
    <cfRule type="expression" dxfId="40" priority="14927">
      <formula>ISEVEN(ROW())</formula>
    </cfRule>
  </conditionalFormatting>
  <conditionalFormatting sqref="G62">
    <cfRule type="expression" dxfId="39" priority="14928">
      <formula>ISEVEN(ROW())</formula>
    </cfRule>
  </conditionalFormatting>
  <conditionalFormatting sqref="G61">
    <cfRule type="expression" dxfId="38" priority="14929">
      <formula>ISEVEN(ROW())</formula>
    </cfRule>
  </conditionalFormatting>
  <conditionalFormatting sqref="G61">
    <cfRule type="expression" dxfId="37" priority="14930">
      <formula>ISEVEN(ROW())</formula>
    </cfRule>
  </conditionalFormatting>
  <conditionalFormatting sqref="G61">
    <cfRule type="expression" dxfId="36" priority="14931">
      <formula>ISEVEN(ROW())</formula>
    </cfRule>
  </conditionalFormatting>
  <conditionalFormatting sqref="G62">
    <cfRule type="expression" dxfId="35" priority="14932">
      <formula>ISEVEN(ROW())</formula>
    </cfRule>
  </conditionalFormatting>
  <conditionalFormatting sqref="G61">
    <cfRule type="expression" dxfId="34" priority="14933">
      <formula>ISEVEN(ROW())</formula>
    </cfRule>
  </conditionalFormatting>
  <conditionalFormatting sqref="G62">
    <cfRule type="expression" dxfId="33" priority="14934">
      <formula>ISEVEN(ROW())</formula>
    </cfRule>
  </conditionalFormatting>
  <conditionalFormatting sqref="G62">
    <cfRule type="expression" dxfId="32" priority="14935">
      <formula>ISEVEN(ROW())</formula>
    </cfRule>
  </conditionalFormatting>
  <conditionalFormatting sqref="G62">
    <cfRule type="expression" dxfId="31" priority="14936">
      <formula>ISEVEN(ROW())</formula>
    </cfRule>
  </conditionalFormatting>
  <conditionalFormatting sqref="G61">
    <cfRule type="expression" dxfId="30" priority="14937">
      <formula>ISEVEN(ROW())</formula>
    </cfRule>
  </conditionalFormatting>
  <conditionalFormatting sqref="G61">
    <cfRule type="expression" dxfId="29" priority="14938">
      <formula>ISEVEN(ROW())</formula>
    </cfRule>
  </conditionalFormatting>
  <conditionalFormatting sqref="G61">
    <cfRule type="expression" dxfId="28" priority="14939">
      <formula>ISEVEN(ROW())</formula>
    </cfRule>
  </conditionalFormatting>
  <conditionalFormatting sqref="G62">
    <cfRule type="expression" dxfId="27" priority="14940">
      <formula>ISEVEN(ROW())</formula>
    </cfRule>
  </conditionalFormatting>
  <conditionalFormatting sqref="G62">
    <cfRule type="expression" dxfId="26" priority="14941">
      <formula>ISEVEN(ROW())</formula>
    </cfRule>
  </conditionalFormatting>
  <conditionalFormatting sqref="G62">
    <cfRule type="expression" dxfId="25" priority="14942">
      <formula>ISEVEN(ROW())</formula>
    </cfRule>
  </conditionalFormatting>
  <conditionalFormatting sqref="G61">
    <cfRule type="expression" dxfId="24" priority="14943">
      <formula>ISEVEN(ROW())</formula>
    </cfRule>
  </conditionalFormatting>
  <conditionalFormatting sqref="G61">
    <cfRule type="expression" dxfId="23" priority="14944">
      <formula>ISEVEN(ROW())</formula>
    </cfRule>
  </conditionalFormatting>
  <conditionalFormatting sqref="G61">
    <cfRule type="expression" dxfId="22" priority="14945">
      <formula>ISEVEN(ROW())</formula>
    </cfRule>
  </conditionalFormatting>
  <conditionalFormatting sqref="G62">
    <cfRule type="expression" dxfId="21" priority="14946">
      <formula>ISEVEN(ROW())</formula>
    </cfRule>
  </conditionalFormatting>
  <conditionalFormatting sqref="G61">
    <cfRule type="expression" dxfId="20" priority="14947">
      <formula>ISEVEN(ROW())</formula>
    </cfRule>
  </conditionalFormatting>
  <conditionalFormatting sqref="G62">
    <cfRule type="expression" dxfId="19" priority="14948">
      <formula>ISEVEN(ROW())</formula>
    </cfRule>
  </conditionalFormatting>
  <conditionalFormatting sqref="G62">
    <cfRule type="expression" dxfId="18" priority="14949">
      <formula>ISEVEN(ROW())</formula>
    </cfRule>
  </conditionalFormatting>
  <conditionalFormatting sqref="G62">
    <cfRule type="expression" dxfId="17" priority="14950">
      <formula>ISEVEN(ROW())</formula>
    </cfRule>
  </conditionalFormatting>
  <conditionalFormatting sqref="G61">
    <cfRule type="expression" dxfId="16" priority="14951">
      <formula>ISEVEN(ROW())</formula>
    </cfRule>
  </conditionalFormatting>
  <conditionalFormatting sqref="G61">
    <cfRule type="expression" dxfId="15" priority="14952">
      <formula>ISEVEN(ROW())</formula>
    </cfRule>
  </conditionalFormatting>
  <conditionalFormatting sqref="G61">
    <cfRule type="expression" dxfId="14" priority="14953">
      <formula>ISEVEN(ROW())</formula>
    </cfRule>
  </conditionalFormatting>
  <conditionalFormatting sqref="G62">
    <cfRule type="expression" dxfId="13" priority="14954">
      <formula>ISEVEN(ROW())</formula>
    </cfRule>
  </conditionalFormatting>
  <conditionalFormatting sqref="G61">
    <cfRule type="expression" dxfId="12" priority="14955">
      <formula>ISEVEN(ROW())</formula>
    </cfRule>
  </conditionalFormatting>
  <conditionalFormatting sqref="G62">
    <cfRule type="expression" dxfId="11" priority="14956">
      <formula>ISEVEN(ROW())</formula>
    </cfRule>
  </conditionalFormatting>
  <conditionalFormatting sqref="G62">
    <cfRule type="expression" dxfId="10" priority="14957">
      <formula>ISEVEN(ROW())</formula>
    </cfRule>
  </conditionalFormatting>
  <conditionalFormatting sqref="G62">
    <cfRule type="expression" dxfId="9" priority="14958">
      <formula>ISEVEN(ROW())</formula>
    </cfRule>
  </conditionalFormatting>
  <conditionalFormatting sqref="G61">
    <cfRule type="expression" dxfId="8" priority="14959">
      <formula>ISEVEN(ROW())</formula>
    </cfRule>
  </conditionalFormatting>
  <conditionalFormatting sqref="G61">
    <cfRule type="expression" dxfId="7" priority="14960">
      <formula>ISEVEN(ROW())</formula>
    </cfRule>
  </conditionalFormatting>
  <conditionalFormatting sqref="G61">
    <cfRule type="expression" dxfId="6" priority="14961">
      <formula>ISEVEN(ROW())</formula>
    </cfRule>
  </conditionalFormatting>
  <conditionalFormatting sqref="G62">
    <cfRule type="expression" dxfId="5" priority="14962">
      <formula>ISEVEN(ROW())</formula>
    </cfRule>
  </conditionalFormatting>
  <conditionalFormatting sqref="G61">
    <cfRule type="expression" dxfId="4" priority="14963">
      <formula>ISEVEN(ROW())</formula>
    </cfRule>
  </conditionalFormatting>
  <dataValidations count="3">
    <dataValidation type="list" allowBlank="1" showErrorMessage="1" sqref="B4:B1003">
      <formula1>Gerais</formula1>
    </dataValidation>
    <dataValidation type="decimal" allowBlank="1" showInputMessage="1" showErrorMessage="1" prompt="Preencher com números de 1 a 24." sqref="D4:E1003">
      <formula1>1</formula1>
      <formula2>36</formula2>
    </dataValidation>
    <dataValidation type="list" allowBlank="1" showErrorMessage="1" sqref="F4:F1003">
      <formula1>VinculoPT</formula1>
    </dataValidation>
  </dataValidations>
  <pageMargins left="0.51181102362204722" right="0.51181102362204722" top="0.78740157480314965" bottom="0.78740157480314965" header="0" footer="0"/>
  <pageSetup paperSize="9"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0"/>
  <sheetViews>
    <sheetView workbookViewId="0">
      <pane ySplit="3" topLeftCell="A4" activePane="bottomLeft" state="frozen"/>
      <selection pane="bottomLeft" activeCell="B5" sqref="B5"/>
    </sheetView>
  </sheetViews>
  <sheetFormatPr defaultColWidth="14.42578125" defaultRowHeight="15" customHeight="1"/>
  <cols>
    <col min="1" max="1" width="4.7109375" customWidth="1"/>
    <col min="2" max="2" width="18.28515625" customWidth="1"/>
    <col min="3" max="3" width="29.28515625" customWidth="1"/>
    <col min="4" max="4" width="12.85546875" customWidth="1"/>
    <col min="5" max="6" width="10.140625" customWidth="1"/>
    <col min="7" max="7" width="36" customWidth="1"/>
    <col min="8" max="8" width="11.7109375" customWidth="1"/>
    <col min="9" max="9" width="23.7109375" hidden="1" customWidth="1"/>
    <col min="10" max="13" width="9.140625" customWidth="1"/>
    <col min="14" max="26" width="8.7109375" customWidth="1"/>
  </cols>
  <sheetData>
    <row r="1" spans="1:26" ht="42.75" customHeight="1">
      <c r="A1" s="281" t="str">
        <f>Capa!A1</f>
        <v>Memória de Cálculo
Contrato de Gestão celebrado entre a Secretaria de Estado de Justiça e Segurança Pública - SEJUSP e o Instituto ELO - IELO</v>
      </c>
      <c r="B1" s="282"/>
      <c r="C1" s="282"/>
      <c r="D1" s="282"/>
      <c r="E1" s="282"/>
      <c r="F1" s="282"/>
      <c r="G1" s="282"/>
      <c r="H1" s="283"/>
      <c r="I1" s="265"/>
      <c r="J1" s="77"/>
      <c r="K1" s="77"/>
      <c r="L1" s="77"/>
      <c r="M1" s="77"/>
      <c r="N1" s="77"/>
      <c r="O1" s="77"/>
      <c r="P1" s="77"/>
      <c r="Q1" s="77"/>
      <c r="R1" s="77"/>
      <c r="S1" s="77"/>
      <c r="T1" s="77"/>
      <c r="U1" s="77"/>
      <c r="V1" s="77"/>
      <c r="W1" s="77"/>
      <c r="X1" s="77"/>
      <c r="Y1" s="77"/>
      <c r="Z1" s="77"/>
    </row>
    <row r="2" spans="1:26" ht="23.25" customHeight="1">
      <c r="A2" s="284" t="s">
        <v>544</v>
      </c>
      <c r="B2" s="285"/>
      <c r="C2" s="285"/>
      <c r="D2" s="285"/>
      <c r="E2" s="285"/>
      <c r="F2" s="285"/>
      <c r="G2" s="285"/>
      <c r="H2" s="286"/>
      <c r="I2" s="265"/>
      <c r="J2" s="77"/>
      <c r="K2" s="77"/>
      <c r="L2" s="77"/>
      <c r="M2" s="77"/>
      <c r="N2" s="77"/>
      <c r="O2" s="77"/>
      <c r="P2" s="77"/>
      <c r="Q2" s="77"/>
      <c r="R2" s="77"/>
      <c r="S2" s="77"/>
      <c r="T2" s="77"/>
      <c r="U2" s="77"/>
      <c r="V2" s="77"/>
      <c r="W2" s="77"/>
      <c r="X2" s="77"/>
      <c r="Y2" s="77"/>
      <c r="Z2" s="77"/>
    </row>
    <row r="3" spans="1:26" ht="43.5" customHeight="1">
      <c r="A3" s="248" t="s">
        <v>482</v>
      </c>
      <c r="B3" s="248" t="s">
        <v>545</v>
      </c>
      <c r="C3" s="249" t="s">
        <v>459</v>
      </c>
      <c r="D3" s="249" t="s">
        <v>483</v>
      </c>
      <c r="E3" s="249" t="s">
        <v>484</v>
      </c>
      <c r="F3" s="249" t="s">
        <v>485</v>
      </c>
      <c r="G3" s="250" t="s">
        <v>486</v>
      </c>
      <c r="H3" s="250" t="s">
        <v>487</v>
      </c>
      <c r="I3" s="266" t="s">
        <v>545</v>
      </c>
      <c r="J3" s="77"/>
      <c r="K3" s="77"/>
      <c r="L3" s="77"/>
      <c r="M3" s="77"/>
      <c r="N3" s="77"/>
      <c r="O3" s="77"/>
      <c r="P3" s="77"/>
      <c r="Q3" s="77"/>
      <c r="R3" s="77"/>
      <c r="S3" s="77"/>
      <c r="T3" s="77"/>
      <c r="U3" s="77"/>
      <c r="V3" s="77"/>
      <c r="W3" s="77"/>
      <c r="X3" s="77"/>
      <c r="Y3" s="77"/>
      <c r="Z3" s="77"/>
    </row>
    <row r="4" spans="1:26" ht="12.75" customHeight="1">
      <c r="A4" s="251">
        <v>1</v>
      </c>
      <c r="B4" s="251" t="s">
        <v>24</v>
      </c>
      <c r="C4" s="97" t="s">
        <v>26</v>
      </c>
      <c r="D4" s="252">
        <f>'Encargos e Benefícios'!W8</f>
        <v>23094.950710166668</v>
      </c>
      <c r="E4" s="253">
        <v>1</v>
      </c>
      <c r="F4" s="253">
        <v>2</v>
      </c>
      <c r="G4" s="255" t="s">
        <v>546</v>
      </c>
      <c r="H4" s="256">
        <f t="shared" ref="H4:H203" si="0">(F4-E4+1)*D4</f>
        <v>46189.901420333335</v>
      </c>
      <c r="I4" s="267" t="str">
        <f t="shared" ref="I4:I203" si="1">SUBSTITUTE(B4," ","_")</f>
        <v>Gastos_com_Pessoal</v>
      </c>
      <c r="J4" s="77"/>
      <c r="K4" s="77"/>
      <c r="L4" s="77"/>
      <c r="M4" s="77"/>
      <c r="N4" s="77"/>
      <c r="O4" s="77"/>
      <c r="P4" s="77"/>
      <c r="Q4" s="77"/>
      <c r="R4" s="77"/>
      <c r="S4" s="77"/>
      <c r="T4" s="77"/>
      <c r="U4" s="77"/>
      <c r="V4" s="77"/>
      <c r="W4" s="77"/>
      <c r="X4" s="77"/>
      <c r="Y4" s="77"/>
      <c r="Z4" s="77"/>
    </row>
    <row r="5" spans="1:26" ht="12.75" customHeight="1">
      <c r="A5" s="251">
        <v>2</v>
      </c>
      <c r="B5" s="251" t="s">
        <v>24</v>
      </c>
      <c r="C5" s="97" t="s">
        <v>26</v>
      </c>
      <c r="D5" s="252">
        <f>'Encargos e Benefícios'!W9</f>
        <v>58441.937627900006</v>
      </c>
      <c r="E5" s="253">
        <v>1</v>
      </c>
      <c r="F5" s="253">
        <v>2</v>
      </c>
      <c r="G5" s="255" t="s">
        <v>547</v>
      </c>
      <c r="H5" s="256">
        <f t="shared" si="0"/>
        <v>116883.87525580001</v>
      </c>
      <c r="I5" s="267" t="str">
        <f t="shared" si="1"/>
        <v>Gastos_com_Pessoal</v>
      </c>
      <c r="J5" s="77"/>
      <c r="K5" s="77"/>
      <c r="L5" s="77"/>
      <c r="M5" s="77"/>
      <c r="N5" s="77"/>
      <c r="O5" s="77"/>
      <c r="P5" s="77"/>
      <c r="Q5" s="77"/>
      <c r="R5" s="77"/>
      <c r="S5" s="77"/>
      <c r="T5" s="77"/>
      <c r="U5" s="77"/>
      <c r="V5" s="77"/>
      <c r="W5" s="77"/>
      <c r="X5" s="77"/>
      <c r="Y5" s="77"/>
      <c r="Z5" s="77"/>
    </row>
    <row r="6" spans="1:26" ht="12.75" customHeight="1">
      <c r="A6" s="251">
        <v>3</v>
      </c>
      <c r="B6" s="251" t="s">
        <v>24</v>
      </c>
      <c r="C6" s="97" t="s">
        <v>26</v>
      </c>
      <c r="D6" s="252">
        <f>'Encargos e Benefícios'!W6/'Encargos e Benefícios'!C6</f>
        <v>5791.4149265416663</v>
      </c>
      <c r="E6" s="253">
        <v>1</v>
      </c>
      <c r="F6" s="253">
        <v>1</v>
      </c>
      <c r="G6" s="255" t="s">
        <v>548</v>
      </c>
      <c r="H6" s="256">
        <f t="shared" si="0"/>
        <v>5791.4149265416663</v>
      </c>
      <c r="I6" s="267" t="str">
        <f t="shared" si="1"/>
        <v>Gastos_com_Pessoal</v>
      </c>
      <c r="J6" s="77"/>
      <c r="K6" s="77"/>
      <c r="L6" s="77"/>
      <c r="M6" s="77"/>
      <c r="N6" s="77"/>
      <c r="O6" s="77"/>
      <c r="P6" s="77"/>
      <c r="Q6" s="77"/>
      <c r="R6" s="77"/>
      <c r="S6" s="77"/>
      <c r="T6" s="77"/>
      <c r="U6" s="77"/>
      <c r="V6" s="77"/>
      <c r="W6" s="77"/>
      <c r="X6" s="77"/>
      <c r="Y6" s="77"/>
      <c r="Z6" s="77"/>
    </row>
    <row r="7" spans="1:26" ht="12.75" customHeight="1">
      <c r="A7" s="251">
        <v>4</v>
      </c>
      <c r="B7" s="251" t="s">
        <v>24</v>
      </c>
      <c r="C7" s="97" t="s">
        <v>26</v>
      </c>
      <c r="D7" s="252">
        <f>'Encargos e Benefícios'!W7/'Encargos e Benefícios'!C7</f>
        <v>3393.9230117361108</v>
      </c>
      <c r="E7" s="253">
        <v>1</v>
      </c>
      <c r="F7" s="253">
        <v>1</v>
      </c>
      <c r="G7" s="255" t="s">
        <v>549</v>
      </c>
      <c r="H7" s="256">
        <f t="shared" si="0"/>
        <v>3393.9230117361108</v>
      </c>
      <c r="I7" s="267" t="str">
        <f t="shared" si="1"/>
        <v>Gastos_com_Pessoal</v>
      </c>
      <c r="J7" s="77"/>
      <c r="K7" s="77"/>
      <c r="L7" s="77"/>
      <c r="M7" s="77"/>
      <c r="N7" s="77"/>
      <c r="O7" s="77"/>
      <c r="P7" s="77"/>
      <c r="Q7" s="77"/>
      <c r="R7" s="77"/>
      <c r="S7" s="77"/>
      <c r="T7" s="77"/>
      <c r="U7" s="77"/>
      <c r="V7" s="77"/>
      <c r="W7" s="77"/>
      <c r="X7" s="77"/>
      <c r="Y7" s="77"/>
      <c r="Z7" s="77"/>
    </row>
    <row r="8" spans="1:26" ht="12.75" customHeight="1">
      <c r="A8" s="251">
        <v>5</v>
      </c>
      <c r="B8" s="251" t="s">
        <v>35</v>
      </c>
      <c r="C8" s="97" t="s">
        <v>207</v>
      </c>
      <c r="D8" s="252">
        <f>'Gastos Gerais'!C4</f>
        <v>6000</v>
      </c>
      <c r="E8" s="253">
        <v>1</v>
      </c>
      <c r="F8" s="253">
        <v>2</v>
      </c>
      <c r="G8" s="255" t="s">
        <v>550</v>
      </c>
      <c r="H8" s="256">
        <f t="shared" si="0"/>
        <v>12000</v>
      </c>
      <c r="I8" s="267" t="str">
        <f t="shared" si="1"/>
        <v>Gastos_Gerais</v>
      </c>
      <c r="J8" s="77"/>
      <c r="K8" s="77"/>
      <c r="L8" s="77"/>
      <c r="M8" s="77"/>
      <c r="N8" s="77"/>
      <c r="O8" s="77"/>
      <c r="P8" s="77"/>
      <c r="Q8" s="77"/>
      <c r="R8" s="77"/>
      <c r="S8" s="77"/>
      <c r="T8" s="77"/>
      <c r="U8" s="77"/>
      <c r="V8" s="77"/>
      <c r="W8" s="77"/>
      <c r="X8" s="77"/>
      <c r="Y8" s="77"/>
      <c r="Z8" s="77"/>
    </row>
    <row r="9" spans="1:26" ht="12.75" customHeight="1">
      <c r="A9" s="251">
        <v>6</v>
      </c>
      <c r="B9" s="251" t="s">
        <v>35</v>
      </c>
      <c r="C9" s="97" t="s">
        <v>209</v>
      </c>
      <c r="D9" s="252">
        <f>'Gastos Gerais'!C5</f>
        <v>3710</v>
      </c>
      <c r="E9" s="253">
        <v>1</v>
      </c>
      <c r="F9" s="253">
        <v>2</v>
      </c>
      <c r="G9" s="255" t="s">
        <v>551</v>
      </c>
      <c r="H9" s="256">
        <f t="shared" si="0"/>
        <v>7420</v>
      </c>
      <c r="I9" s="267" t="str">
        <f t="shared" si="1"/>
        <v>Gastos_Gerais</v>
      </c>
      <c r="J9" s="77"/>
      <c r="K9" s="77"/>
      <c r="L9" s="77"/>
      <c r="M9" s="77"/>
      <c r="N9" s="77"/>
      <c r="O9" s="77"/>
      <c r="P9" s="77"/>
      <c r="Q9" s="77"/>
      <c r="R9" s="77"/>
      <c r="S9" s="77"/>
      <c r="T9" s="77"/>
      <c r="U9" s="77"/>
      <c r="V9" s="77"/>
      <c r="W9" s="77"/>
      <c r="X9" s="77"/>
      <c r="Y9" s="77"/>
      <c r="Z9" s="77"/>
    </row>
    <row r="10" spans="1:26" ht="12.75" customHeight="1">
      <c r="A10" s="251">
        <v>7</v>
      </c>
      <c r="B10" s="251" t="s">
        <v>35</v>
      </c>
      <c r="C10" s="97" t="s">
        <v>211</v>
      </c>
      <c r="D10" s="252">
        <f>'Gastos Gerais'!C6</f>
        <v>1400</v>
      </c>
      <c r="E10" s="253">
        <v>1</v>
      </c>
      <c r="F10" s="253">
        <v>2</v>
      </c>
      <c r="G10" s="255" t="s">
        <v>552</v>
      </c>
      <c r="H10" s="256">
        <f t="shared" si="0"/>
        <v>2800</v>
      </c>
      <c r="I10" s="267" t="str">
        <f t="shared" si="1"/>
        <v>Gastos_Gerais</v>
      </c>
      <c r="J10" s="77"/>
      <c r="K10" s="77"/>
      <c r="L10" s="77"/>
      <c r="M10" s="77"/>
      <c r="N10" s="77"/>
      <c r="O10" s="77"/>
      <c r="P10" s="77"/>
      <c r="Q10" s="77"/>
      <c r="R10" s="77"/>
      <c r="S10" s="77"/>
      <c r="T10" s="77"/>
      <c r="U10" s="77"/>
      <c r="V10" s="77"/>
      <c r="W10" s="77"/>
      <c r="X10" s="77"/>
      <c r="Y10" s="77"/>
      <c r="Z10" s="77"/>
    </row>
    <row r="11" spans="1:26" ht="12.75" customHeight="1">
      <c r="A11" s="251">
        <v>8</v>
      </c>
      <c r="B11" s="251" t="s">
        <v>35</v>
      </c>
      <c r="C11" s="97" t="s">
        <v>215</v>
      </c>
      <c r="D11" s="252">
        <f>'Gastos Gerais'!C8</f>
        <v>1800</v>
      </c>
      <c r="E11" s="253">
        <v>1</v>
      </c>
      <c r="F11" s="253">
        <v>2</v>
      </c>
      <c r="G11" s="255" t="s">
        <v>553</v>
      </c>
      <c r="H11" s="256">
        <f t="shared" si="0"/>
        <v>3600</v>
      </c>
      <c r="I11" s="267" t="str">
        <f t="shared" si="1"/>
        <v>Gastos_Gerais</v>
      </c>
      <c r="J11" s="77"/>
      <c r="K11" s="77"/>
      <c r="L11" s="77"/>
      <c r="M11" s="77"/>
      <c r="N11" s="77"/>
      <c r="O11" s="77"/>
      <c r="P11" s="77"/>
      <c r="Q11" s="77"/>
      <c r="R11" s="77"/>
      <c r="S11" s="77"/>
      <c r="T11" s="77"/>
      <c r="U11" s="77"/>
      <c r="V11" s="77"/>
      <c r="W11" s="77"/>
      <c r="X11" s="77"/>
      <c r="Y11" s="77"/>
      <c r="Z11" s="77"/>
    </row>
    <row r="12" spans="1:26" ht="12.75" customHeight="1">
      <c r="A12" s="251">
        <v>9</v>
      </c>
      <c r="B12" s="251" t="s">
        <v>35</v>
      </c>
      <c r="C12" s="97" t="s">
        <v>219</v>
      </c>
      <c r="D12" s="252">
        <f>'Gastos Gerais'!C9</f>
        <v>500</v>
      </c>
      <c r="E12" s="253">
        <v>1</v>
      </c>
      <c r="F12" s="253">
        <v>2</v>
      </c>
      <c r="G12" s="255" t="s">
        <v>554</v>
      </c>
      <c r="H12" s="256">
        <f t="shared" si="0"/>
        <v>1000</v>
      </c>
      <c r="I12" s="267" t="str">
        <f t="shared" si="1"/>
        <v>Gastos_Gerais</v>
      </c>
      <c r="J12" s="77"/>
      <c r="K12" s="77"/>
      <c r="L12" s="77"/>
      <c r="M12" s="77"/>
      <c r="N12" s="77"/>
      <c r="O12" s="77"/>
      <c r="P12" s="77"/>
      <c r="Q12" s="77"/>
      <c r="R12" s="77"/>
      <c r="S12" s="77"/>
      <c r="T12" s="77"/>
      <c r="U12" s="77"/>
      <c r="V12" s="77"/>
      <c r="W12" s="77"/>
      <c r="X12" s="77"/>
      <c r="Y12" s="77"/>
      <c r="Z12" s="77"/>
    </row>
    <row r="13" spans="1:26" ht="12.75" customHeight="1">
      <c r="A13" s="251">
        <v>10</v>
      </c>
      <c r="B13" s="251" t="s">
        <v>35</v>
      </c>
      <c r="C13" s="97" t="s">
        <v>223</v>
      </c>
      <c r="D13" s="252">
        <f>'Gastos Gerais'!C11</f>
        <v>960</v>
      </c>
      <c r="E13" s="253">
        <v>1</v>
      </c>
      <c r="F13" s="253">
        <v>2</v>
      </c>
      <c r="G13" s="255" t="s">
        <v>555</v>
      </c>
      <c r="H13" s="256">
        <f t="shared" si="0"/>
        <v>1920</v>
      </c>
      <c r="I13" s="267" t="str">
        <f t="shared" si="1"/>
        <v>Gastos_Gerais</v>
      </c>
      <c r="J13" s="77"/>
      <c r="K13" s="77"/>
      <c r="L13" s="77"/>
      <c r="M13" s="77"/>
      <c r="N13" s="77"/>
      <c r="O13" s="77"/>
      <c r="P13" s="77"/>
      <c r="Q13" s="77"/>
      <c r="R13" s="77"/>
      <c r="S13" s="77"/>
      <c r="T13" s="77"/>
      <c r="U13" s="77"/>
      <c r="V13" s="77"/>
      <c r="W13" s="77"/>
      <c r="X13" s="77"/>
      <c r="Y13" s="77"/>
      <c r="Z13" s="77"/>
    </row>
    <row r="14" spans="1:26" ht="12.75" customHeight="1">
      <c r="A14" s="251">
        <v>11</v>
      </c>
      <c r="B14" s="251" t="s">
        <v>35</v>
      </c>
      <c r="C14" s="97" t="s">
        <v>227</v>
      </c>
      <c r="D14" s="252">
        <v>18673.5</v>
      </c>
      <c r="E14" s="253">
        <v>1</v>
      </c>
      <c r="F14" s="253">
        <v>2</v>
      </c>
      <c r="G14" s="255" t="s">
        <v>556</v>
      </c>
      <c r="H14" s="256">
        <f t="shared" si="0"/>
        <v>37347</v>
      </c>
      <c r="I14" s="267" t="str">
        <f t="shared" si="1"/>
        <v>Gastos_Gerais</v>
      </c>
      <c r="J14" s="77"/>
      <c r="K14" s="77"/>
      <c r="L14" s="77"/>
      <c r="M14" s="77"/>
      <c r="N14" s="77"/>
      <c r="O14" s="77"/>
      <c r="P14" s="77"/>
      <c r="Q14" s="77"/>
      <c r="R14" s="77"/>
      <c r="S14" s="77"/>
      <c r="T14" s="77"/>
      <c r="U14" s="77"/>
      <c r="V14" s="77"/>
      <c r="W14" s="77"/>
      <c r="X14" s="77"/>
      <c r="Y14" s="77"/>
      <c r="Z14" s="77"/>
    </row>
    <row r="15" spans="1:26" ht="12.75" hidden="1" customHeight="1">
      <c r="A15" s="251">
        <v>12</v>
      </c>
      <c r="B15" s="251"/>
      <c r="C15" s="97"/>
      <c r="D15" s="252"/>
      <c r="E15" s="253"/>
      <c r="F15" s="253"/>
      <c r="G15" s="255"/>
      <c r="H15" s="256">
        <f t="shared" si="0"/>
        <v>0</v>
      </c>
      <c r="I15" s="267" t="str">
        <f t="shared" si="1"/>
        <v/>
      </c>
      <c r="J15" s="77"/>
      <c r="K15" s="77"/>
      <c r="L15" s="77"/>
      <c r="M15" s="77"/>
      <c r="N15" s="77"/>
      <c r="O15" s="77"/>
      <c r="P15" s="77"/>
      <c r="Q15" s="77"/>
      <c r="R15" s="77"/>
      <c r="S15" s="77"/>
      <c r="T15" s="77"/>
      <c r="U15" s="77"/>
      <c r="V15" s="77"/>
      <c r="W15" s="77"/>
      <c r="X15" s="77"/>
      <c r="Y15" s="77"/>
      <c r="Z15" s="77"/>
    </row>
    <row r="16" spans="1:26" ht="12.75" hidden="1" customHeight="1">
      <c r="A16" s="251">
        <v>13</v>
      </c>
      <c r="B16" s="251"/>
      <c r="C16" s="97"/>
      <c r="D16" s="252"/>
      <c r="E16" s="253"/>
      <c r="F16" s="253"/>
      <c r="G16" s="255"/>
      <c r="H16" s="256">
        <f t="shared" si="0"/>
        <v>0</v>
      </c>
      <c r="I16" s="267" t="str">
        <f t="shared" si="1"/>
        <v/>
      </c>
      <c r="J16" s="77"/>
      <c r="K16" s="77"/>
      <c r="L16" s="77"/>
      <c r="M16" s="77"/>
      <c r="N16" s="77"/>
      <c r="O16" s="77"/>
      <c r="P16" s="77"/>
      <c r="Q16" s="77"/>
      <c r="R16" s="77"/>
      <c r="S16" s="77"/>
      <c r="T16" s="77"/>
      <c r="U16" s="77"/>
      <c r="V16" s="77"/>
      <c r="W16" s="77"/>
      <c r="X16" s="77"/>
      <c r="Y16" s="77"/>
      <c r="Z16" s="77"/>
    </row>
    <row r="17" spans="1:26" ht="12.75" hidden="1" customHeight="1">
      <c r="A17" s="251">
        <v>14</v>
      </c>
      <c r="B17" s="251"/>
      <c r="C17" s="97"/>
      <c r="D17" s="252"/>
      <c r="E17" s="253"/>
      <c r="F17" s="253"/>
      <c r="G17" s="255"/>
      <c r="H17" s="256">
        <f t="shared" si="0"/>
        <v>0</v>
      </c>
      <c r="I17" s="267" t="str">
        <f t="shared" si="1"/>
        <v/>
      </c>
      <c r="J17" s="77"/>
      <c r="K17" s="77"/>
      <c r="L17" s="77"/>
      <c r="M17" s="77"/>
      <c r="N17" s="77"/>
      <c r="O17" s="77"/>
      <c r="P17" s="77"/>
      <c r="Q17" s="77"/>
      <c r="R17" s="77"/>
      <c r="S17" s="77"/>
      <c r="T17" s="77"/>
      <c r="U17" s="77"/>
      <c r="V17" s="77"/>
      <c r="W17" s="77"/>
      <c r="X17" s="77"/>
      <c r="Y17" s="77"/>
      <c r="Z17" s="77"/>
    </row>
    <row r="18" spans="1:26" ht="12.75" hidden="1" customHeight="1">
      <c r="A18" s="251">
        <v>15</v>
      </c>
      <c r="B18" s="251"/>
      <c r="C18" s="97"/>
      <c r="D18" s="252"/>
      <c r="E18" s="253"/>
      <c r="F18" s="253"/>
      <c r="G18" s="255"/>
      <c r="H18" s="256">
        <f t="shared" si="0"/>
        <v>0</v>
      </c>
      <c r="I18" s="267" t="str">
        <f t="shared" si="1"/>
        <v/>
      </c>
      <c r="J18" s="77"/>
      <c r="K18" s="77"/>
      <c r="L18" s="77"/>
      <c r="M18" s="77"/>
      <c r="N18" s="77"/>
      <c r="O18" s="77"/>
      <c r="P18" s="77"/>
      <c r="Q18" s="77"/>
      <c r="R18" s="77"/>
      <c r="S18" s="77"/>
      <c r="T18" s="77"/>
      <c r="U18" s="77"/>
      <c r="V18" s="77"/>
      <c r="W18" s="77"/>
      <c r="X18" s="77"/>
      <c r="Y18" s="77"/>
      <c r="Z18" s="77"/>
    </row>
    <row r="19" spans="1:26" ht="12.75" hidden="1" customHeight="1">
      <c r="A19" s="251">
        <v>16</v>
      </c>
      <c r="B19" s="251"/>
      <c r="C19" s="97"/>
      <c r="D19" s="252"/>
      <c r="E19" s="253"/>
      <c r="F19" s="253"/>
      <c r="G19" s="255"/>
      <c r="H19" s="256">
        <f t="shared" si="0"/>
        <v>0</v>
      </c>
      <c r="I19" s="267" t="str">
        <f t="shared" si="1"/>
        <v/>
      </c>
      <c r="J19" s="77"/>
      <c r="K19" s="77"/>
      <c r="L19" s="77"/>
      <c r="M19" s="77"/>
      <c r="N19" s="77"/>
      <c r="O19" s="77"/>
      <c r="P19" s="77"/>
      <c r="Q19" s="77"/>
      <c r="R19" s="77"/>
      <c r="S19" s="77"/>
      <c r="T19" s="77"/>
      <c r="U19" s="77"/>
      <c r="V19" s="77"/>
      <c r="W19" s="77"/>
      <c r="X19" s="77"/>
      <c r="Y19" s="77"/>
      <c r="Z19" s="77"/>
    </row>
    <row r="20" spans="1:26" ht="12.75" hidden="1" customHeight="1">
      <c r="A20" s="251">
        <v>17</v>
      </c>
      <c r="B20" s="251"/>
      <c r="C20" s="97"/>
      <c r="D20" s="252"/>
      <c r="E20" s="253"/>
      <c r="F20" s="253"/>
      <c r="G20" s="255"/>
      <c r="H20" s="256">
        <f t="shared" si="0"/>
        <v>0</v>
      </c>
      <c r="I20" s="267" t="str">
        <f t="shared" si="1"/>
        <v/>
      </c>
      <c r="J20" s="77"/>
      <c r="K20" s="77"/>
      <c r="L20" s="77"/>
      <c r="M20" s="77"/>
      <c r="N20" s="77"/>
      <c r="O20" s="77"/>
      <c r="P20" s="77"/>
      <c r="Q20" s="77"/>
      <c r="R20" s="77"/>
      <c r="S20" s="77"/>
      <c r="T20" s="77"/>
      <c r="U20" s="77"/>
      <c r="V20" s="77"/>
      <c r="W20" s="77"/>
      <c r="X20" s="77"/>
      <c r="Y20" s="77"/>
      <c r="Z20" s="77"/>
    </row>
    <row r="21" spans="1:26" ht="12.75" hidden="1" customHeight="1">
      <c r="A21" s="251">
        <v>18</v>
      </c>
      <c r="B21" s="251"/>
      <c r="C21" s="97"/>
      <c r="D21" s="252"/>
      <c r="E21" s="253"/>
      <c r="F21" s="253"/>
      <c r="G21" s="255"/>
      <c r="H21" s="256">
        <f t="shared" si="0"/>
        <v>0</v>
      </c>
      <c r="I21" s="267" t="str">
        <f t="shared" si="1"/>
        <v/>
      </c>
      <c r="J21" s="77"/>
      <c r="K21" s="77"/>
      <c r="L21" s="77"/>
      <c r="M21" s="77"/>
      <c r="N21" s="77"/>
      <c r="O21" s="77"/>
      <c r="P21" s="77"/>
      <c r="Q21" s="77"/>
      <c r="R21" s="77"/>
      <c r="S21" s="77"/>
      <c r="T21" s="77"/>
      <c r="U21" s="77"/>
      <c r="V21" s="77"/>
      <c r="W21" s="77"/>
      <c r="X21" s="77"/>
      <c r="Y21" s="77"/>
      <c r="Z21" s="77"/>
    </row>
    <row r="22" spans="1:26" ht="12.75" hidden="1" customHeight="1">
      <c r="A22" s="251">
        <v>19</v>
      </c>
      <c r="B22" s="251"/>
      <c r="C22" s="97"/>
      <c r="D22" s="252"/>
      <c r="E22" s="253"/>
      <c r="F22" s="253"/>
      <c r="G22" s="255"/>
      <c r="H22" s="256">
        <f t="shared" si="0"/>
        <v>0</v>
      </c>
      <c r="I22" s="267" t="str">
        <f t="shared" si="1"/>
        <v/>
      </c>
      <c r="J22" s="77"/>
      <c r="K22" s="77"/>
      <c r="L22" s="77"/>
      <c r="M22" s="77"/>
      <c r="N22" s="77"/>
      <c r="O22" s="77"/>
      <c r="P22" s="77"/>
      <c r="Q22" s="77"/>
      <c r="R22" s="77"/>
      <c r="S22" s="77"/>
      <c r="T22" s="77"/>
      <c r="U22" s="77"/>
      <c r="V22" s="77"/>
      <c r="W22" s="77"/>
      <c r="X22" s="77"/>
      <c r="Y22" s="77"/>
      <c r="Z22" s="77"/>
    </row>
    <row r="23" spans="1:26" ht="12.75" hidden="1" customHeight="1">
      <c r="A23" s="251">
        <v>20</v>
      </c>
      <c r="B23" s="251"/>
      <c r="C23" s="97"/>
      <c r="D23" s="252"/>
      <c r="E23" s="253"/>
      <c r="F23" s="253"/>
      <c r="G23" s="255"/>
      <c r="H23" s="256">
        <f t="shared" si="0"/>
        <v>0</v>
      </c>
      <c r="I23" s="267" t="str">
        <f t="shared" si="1"/>
        <v/>
      </c>
      <c r="J23" s="77"/>
      <c r="K23" s="77"/>
      <c r="L23" s="77"/>
      <c r="M23" s="77"/>
      <c r="N23" s="77"/>
      <c r="O23" s="77"/>
      <c r="P23" s="77"/>
      <c r="Q23" s="77"/>
      <c r="R23" s="77"/>
      <c r="S23" s="77"/>
      <c r="T23" s="77"/>
      <c r="U23" s="77"/>
      <c r="V23" s="77"/>
      <c r="W23" s="77"/>
      <c r="X23" s="77"/>
      <c r="Y23" s="77"/>
      <c r="Z23" s="77"/>
    </row>
    <row r="24" spans="1:26" ht="12.75" hidden="1" customHeight="1">
      <c r="A24" s="251">
        <v>21</v>
      </c>
      <c r="B24" s="251"/>
      <c r="C24" s="97"/>
      <c r="D24" s="252"/>
      <c r="E24" s="253"/>
      <c r="F24" s="253"/>
      <c r="G24" s="255"/>
      <c r="H24" s="256">
        <f t="shared" si="0"/>
        <v>0</v>
      </c>
      <c r="I24" s="267" t="str">
        <f t="shared" si="1"/>
        <v/>
      </c>
      <c r="J24" s="77"/>
      <c r="K24" s="77"/>
      <c r="L24" s="77"/>
      <c r="M24" s="77"/>
      <c r="N24" s="77"/>
      <c r="O24" s="77"/>
      <c r="P24" s="77"/>
      <c r="Q24" s="77"/>
      <c r="R24" s="77"/>
      <c r="S24" s="77"/>
      <c r="T24" s="77"/>
      <c r="U24" s="77"/>
      <c r="V24" s="77"/>
      <c r="W24" s="77"/>
      <c r="X24" s="77"/>
      <c r="Y24" s="77"/>
      <c r="Z24" s="77"/>
    </row>
    <row r="25" spans="1:26" ht="12.75" hidden="1" customHeight="1">
      <c r="A25" s="251">
        <v>22</v>
      </c>
      <c r="B25" s="251"/>
      <c r="C25" s="97"/>
      <c r="D25" s="252"/>
      <c r="E25" s="253"/>
      <c r="F25" s="253"/>
      <c r="G25" s="255"/>
      <c r="H25" s="256">
        <f t="shared" si="0"/>
        <v>0</v>
      </c>
      <c r="I25" s="267" t="str">
        <f t="shared" si="1"/>
        <v/>
      </c>
      <c r="J25" s="77"/>
      <c r="K25" s="77"/>
      <c r="L25" s="77"/>
      <c r="M25" s="77"/>
      <c r="N25" s="77"/>
      <c r="O25" s="77"/>
      <c r="P25" s="77"/>
      <c r="Q25" s="77"/>
      <c r="R25" s="77"/>
      <c r="S25" s="77"/>
      <c r="T25" s="77"/>
      <c r="U25" s="77"/>
      <c r="V25" s="77"/>
      <c r="W25" s="77"/>
      <c r="X25" s="77"/>
      <c r="Y25" s="77"/>
      <c r="Z25" s="77"/>
    </row>
    <row r="26" spans="1:26" ht="12.75" hidden="1" customHeight="1">
      <c r="A26" s="251">
        <v>23</v>
      </c>
      <c r="B26" s="251"/>
      <c r="C26" s="97"/>
      <c r="D26" s="252"/>
      <c r="E26" s="253"/>
      <c r="F26" s="253"/>
      <c r="G26" s="255"/>
      <c r="H26" s="256">
        <f t="shared" si="0"/>
        <v>0</v>
      </c>
      <c r="I26" s="267" t="str">
        <f t="shared" si="1"/>
        <v/>
      </c>
      <c r="J26" s="77"/>
      <c r="K26" s="77"/>
      <c r="L26" s="77"/>
      <c r="M26" s="77"/>
      <c r="N26" s="77"/>
      <c r="O26" s="77"/>
      <c r="P26" s="77"/>
      <c r="Q26" s="77"/>
      <c r="R26" s="77"/>
      <c r="S26" s="77"/>
      <c r="T26" s="77"/>
      <c r="U26" s="77"/>
      <c r="V26" s="77"/>
      <c r="W26" s="77"/>
      <c r="X26" s="77"/>
      <c r="Y26" s="77"/>
      <c r="Z26" s="77"/>
    </row>
    <row r="27" spans="1:26" ht="12.75" hidden="1" customHeight="1">
      <c r="A27" s="251">
        <v>24</v>
      </c>
      <c r="B27" s="251"/>
      <c r="C27" s="97"/>
      <c r="D27" s="252"/>
      <c r="E27" s="253"/>
      <c r="F27" s="253"/>
      <c r="G27" s="255"/>
      <c r="H27" s="256">
        <f t="shared" si="0"/>
        <v>0</v>
      </c>
      <c r="I27" s="267" t="str">
        <f t="shared" si="1"/>
        <v/>
      </c>
      <c r="J27" s="77"/>
      <c r="K27" s="77"/>
      <c r="L27" s="77"/>
      <c r="M27" s="77"/>
      <c r="N27" s="77"/>
      <c r="O27" s="77"/>
      <c r="P27" s="77"/>
      <c r="Q27" s="77"/>
      <c r="R27" s="77"/>
      <c r="S27" s="77"/>
      <c r="T27" s="77"/>
      <c r="U27" s="77"/>
      <c r="V27" s="77"/>
      <c r="W27" s="77"/>
      <c r="X27" s="77"/>
      <c r="Y27" s="77"/>
      <c r="Z27" s="77"/>
    </row>
    <row r="28" spans="1:26" ht="12.75" hidden="1" customHeight="1">
      <c r="A28" s="251">
        <v>25</v>
      </c>
      <c r="B28" s="251"/>
      <c r="C28" s="97"/>
      <c r="D28" s="252"/>
      <c r="E28" s="253"/>
      <c r="F28" s="253"/>
      <c r="G28" s="255"/>
      <c r="H28" s="256">
        <f t="shared" si="0"/>
        <v>0</v>
      </c>
      <c r="I28" s="267" t="str">
        <f t="shared" si="1"/>
        <v/>
      </c>
      <c r="J28" s="77"/>
      <c r="K28" s="77"/>
      <c r="L28" s="77"/>
      <c r="M28" s="77"/>
      <c r="N28" s="77"/>
      <c r="O28" s="77"/>
      <c r="P28" s="77"/>
      <c r="Q28" s="77"/>
      <c r="R28" s="77"/>
      <c r="S28" s="77"/>
      <c r="T28" s="77"/>
      <c r="U28" s="77"/>
      <c r="V28" s="77"/>
      <c r="W28" s="77"/>
      <c r="X28" s="77"/>
      <c r="Y28" s="77"/>
      <c r="Z28" s="77"/>
    </row>
    <row r="29" spans="1:26" ht="12.75" hidden="1" customHeight="1">
      <c r="A29" s="251">
        <v>26</v>
      </c>
      <c r="B29" s="251"/>
      <c r="C29" s="97"/>
      <c r="D29" s="252"/>
      <c r="E29" s="253"/>
      <c r="F29" s="253"/>
      <c r="G29" s="255"/>
      <c r="H29" s="256">
        <f t="shared" si="0"/>
        <v>0</v>
      </c>
      <c r="I29" s="267" t="str">
        <f t="shared" si="1"/>
        <v/>
      </c>
      <c r="J29" s="77"/>
      <c r="K29" s="77"/>
      <c r="L29" s="77"/>
      <c r="M29" s="77"/>
      <c r="N29" s="77"/>
      <c r="O29" s="77"/>
      <c r="P29" s="77"/>
      <c r="Q29" s="77"/>
      <c r="R29" s="77"/>
      <c r="S29" s="77"/>
      <c r="T29" s="77"/>
      <c r="U29" s="77"/>
      <c r="V29" s="77"/>
      <c r="W29" s="77"/>
      <c r="X29" s="77"/>
      <c r="Y29" s="77"/>
      <c r="Z29" s="77"/>
    </row>
    <row r="30" spans="1:26" ht="12.75" hidden="1" customHeight="1">
      <c r="A30" s="251">
        <v>27</v>
      </c>
      <c r="B30" s="251"/>
      <c r="C30" s="97"/>
      <c r="D30" s="252"/>
      <c r="E30" s="253"/>
      <c r="F30" s="253"/>
      <c r="G30" s="255"/>
      <c r="H30" s="256">
        <f t="shared" si="0"/>
        <v>0</v>
      </c>
      <c r="I30" s="267" t="str">
        <f t="shared" si="1"/>
        <v/>
      </c>
      <c r="J30" s="77"/>
      <c r="K30" s="77"/>
      <c r="L30" s="77"/>
      <c r="M30" s="77"/>
      <c r="N30" s="77"/>
      <c r="O30" s="77"/>
      <c r="P30" s="77"/>
      <c r="Q30" s="77"/>
      <c r="R30" s="77"/>
      <c r="S30" s="77"/>
      <c r="T30" s="77"/>
      <c r="U30" s="77"/>
      <c r="V30" s="77"/>
      <c r="W30" s="77"/>
      <c r="X30" s="77"/>
      <c r="Y30" s="77"/>
      <c r="Z30" s="77"/>
    </row>
    <row r="31" spans="1:26" ht="12.75" hidden="1" customHeight="1">
      <c r="A31" s="251">
        <v>28</v>
      </c>
      <c r="B31" s="251"/>
      <c r="C31" s="97"/>
      <c r="D31" s="252"/>
      <c r="E31" s="253"/>
      <c r="F31" s="253"/>
      <c r="G31" s="255"/>
      <c r="H31" s="256">
        <f t="shared" si="0"/>
        <v>0</v>
      </c>
      <c r="I31" s="267" t="str">
        <f t="shared" si="1"/>
        <v/>
      </c>
      <c r="J31" s="77"/>
      <c r="K31" s="77"/>
      <c r="L31" s="77"/>
      <c r="M31" s="77"/>
      <c r="N31" s="77"/>
      <c r="O31" s="77"/>
      <c r="P31" s="77"/>
      <c r="Q31" s="77"/>
      <c r="R31" s="77"/>
      <c r="S31" s="77"/>
      <c r="T31" s="77"/>
      <c r="U31" s="77"/>
      <c r="V31" s="77"/>
      <c r="W31" s="77"/>
      <c r="X31" s="77"/>
      <c r="Y31" s="77"/>
      <c r="Z31" s="77"/>
    </row>
    <row r="32" spans="1:26" ht="12.75" hidden="1" customHeight="1">
      <c r="A32" s="251">
        <v>29</v>
      </c>
      <c r="B32" s="251"/>
      <c r="C32" s="97"/>
      <c r="D32" s="252"/>
      <c r="E32" s="253"/>
      <c r="F32" s="253"/>
      <c r="G32" s="255"/>
      <c r="H32" s="256">
        <f t="shared" si="0"/>
        <v>0</v>
      </c>
      <c r="I32" s="267" t="str">
        <f t="shared" si="1"/>
        <v/>
      </c>
      <c r="J32" s="77"/>
      <c r="K32" s="77"/>
      <c r="L32" s="77"/>
      <c r="M32" s="77"/>
      <c r="N32" s="77"/>
      <c r="O32" s="77"/>
      <c r="P32" s="77"/>
      <c r="Q32" s="77"/>
      <c r="R32" s="77"/>
      <c r="S32" s="77"/>
      <c r="T32" s="77"/>
      <c r="U32" s="77"/>
      <c r="V32" s="77"/>
      <c r="W32" s="77"/>
      <c r="X32" s="77"/>
      <c r="Y32" s="77"/>
      <c r="Z32" s="77"/>
    </row>
    <row r="33" spans="1:26" ht="12.75" hidden="1" customHeight="1">
      <c r="A33" s="251">
        <v>30</v>
      </c>
      <c r="B33" s="251"/>
      <c r="C33" s="97"/>
      <c r="D33" s="252"/>
      <c r="E33" s="253"/>
      <c r="F33" s="253"/>
      <c r="G33" s="255"/>
      <c r="H33" s="256">
        <f t="shared" si="0"/>
        <v>0</v>
      </c>
      <c r="I33" s="267" t="str">
        <f t="shared" si="1"/>
        <v/>
      </c>
      <c r="J33" s="77"/>
      <c r="K33" s="77"/>
      <c r="L33" s="77"/>
      <c r="M33" s="77"/>
      <c r="N33" s="77"/>
      <c r="O33" s="77"/>
      <c r="P33" s="77"/>
      <c r="Q33" s="77"/>
      <c r="R33" s="77"/>
      <c r="S33" s="77"/>
      <c r="T33" s="77"/>
      <c r="U33" s="77"/>
      <c r="V33" s="77"/>
      <c r="W33" s="77"/>
      <c r="X33" s="77"/>
      <c r="Y33" s="77"/>
      <c r="Z33" s="77"/>
    </row>
    <row r="34" spans="1:26" ht="12.75" hidden="1" customHeight="1">
      <c r="A34" s="251">
        <v>31</v>
      </c>
      <c r="B34" s="251"/>
      <c r="C34" s="97"/>
      <c r="D34" s="252"/>
      <c r="E34" s="253"/>
      <c r="F34" s="253"/>
      <c r="G34" s="255"/>
      <c r="H34" s="256">
        <f t="shared" si="0"/>
        <v>0</v>
      </c>
      <c r="I34" s="267" t="str">
        <f t="shared" si="1"/>
        <v/>
      </c>
      <c r="J34" s="77"/>
      <c r="K34" s="77"/>
      <c r="L34" s="77"/>
      <c r="M34" s="77"/>
      <c r="N34" s="77"/>
      <c r="O34" s="77"/>
      <c r="P34" s="77"/>
      <c r="Q34" s="77"/>
      <c r="R34" s="77"/>
      <c r="S34" s="77"/>
      <c r="T34" s="77"/>
      <c r="U34" s="77"/>
      <c r="V34" s="77"/>
      <c r="W34" s="77"/>
      <c r="X34" s="77"/>
      <c r="Y34" s="77"/>
      <c r="Z34" s="77"/>
    </row>
    <row r="35" spans="1:26" ht="12.75" hidden="1" customHeight="1">
      <c r="A35" s="251">
        <v>32</v>
      </c>
      <c r="B35" s="251"/>
      <c r="C35" s="97"/>
      <c r="D35" s="252"/>
      <c r="E35" s="253"/>
      <c r="F35" s="253"/>
      <c r="G35" s="255"/>
      <c r="H35" s="256">
        <f t="shared" si="0"/>
        <v>0</v>
      </c>
      <c r="I35" s="267" t="str">
        <f t="shared" si="1"/>
        <v/>
      </c>
      <c r="J35" s="77"/>
      <c r="K35" s="77"/>
      <c r="L35" s="77"/>
      <c r="M35" s="77"/>
      <c r="N35" s="77"/>
      <c r="O35" s="77"/>
      <c r="P35" s="77"/>
      <c r="Q35" s="77"/>
      <c r="R35" s="77"/>
      <c r="S35" s="77"/>
      <c r="T35" s="77"/>
      <c r="U35" s="77"/>
      <c r="V35" s="77"/>
      <c r="W35" s="77"/>
      <c r="X35" s="77"/>
      <c r="Y35" s="77"/>
      <c r="Z35" s="77"/>
    </row>
    <row r="36" spans="1:26" ht="12.75" hidden="1" customHeight="1">
      <c r="A36" s="251">
        <v>33</v>
      </c>
      <c r="B36" s="251"/>
      <c r="C36" s="97"/>
      <c r="D36" s="252"/>
      <c r="E36" s="253"/>
      <c r="F36" s="253"/>
      <c r="G36" s="255"/>
      <c r="H36" s="256">
        <f t="shared" si="0"/>
        <v>0</v>
      </c>
      <c r="I36" s="267" t="str">
        <f t="shared" si="1"/>
        <v/>
      </c>
      <c r="J36" s="77"/>
      <c r="K36" s="77"/>
      <c r="L36" s="77"/>
      <c r="M36" s="77"/>
      <c r="N36" s="77"/>
      <c r="O36" s="77"/>
      <c r="P36" s="77"/>
      <c r="Q36" s="77"/>
      <c r="R36" s="77"/>
      <c r="S36" s="77"/>
      <c r="T36" s="77"/>
      <c r="U36" s="77"/>
      <c r="V36" s="77"/>
      <c r="W36" s="77"/>
      <c r="X36" s="77"/>
      <c r="Y36" s="77"/>
      <c r="Z36" s="77"/>
    </row>
    <row r="37" spans="1:26" ht="12.75" hidden="1" customHeight="1">
      <c r="A37" s="251">
        <v>34</v>
      </c>
      <c r="B37" s="251"/>
      <c r="C37" s="97"/>
      <c r="D37" s="252"/>
      <c r="E37" s="253"/>
      <c r="F37" s="253"/>
      <c r="G37" s="255"/>
      <c r="H37" s="256">
        <f t="shared" si="0"/>
        <v>0</v>
      </c>
      <c r="I37" s="267" t="str">
        <f t="shared" si="1"/>
        <v/>
      </c>
      <c r="J37" s="77"/>
      <c r="K37" s="77"/>
      <c r="L37" s="77"/>
      <c r="M37" s="77"/>
      <c r="N37" s="77"/>
      <c r="O37" s="77"/>
      <c r="P37" s="77"/>
      <c r="Q37" s="77"/>
      <c r="R37" s="77"/>
      <c r="S37" s="77"/>
      <c r="T37" s="77"/>
      <c r="U37" s="77"/>
      <c r="V37" s="77"/>
      <c r="W37" s="77"/>
      <c r="X37" s="77"/>
      <c r="Y37" s="77"/>
      <c r="Z37" s="77"/>
    </row>
    <row r="38" spans="1:26" ht="12.75" hidden="1" customHeight="1">
      <c r="A38" s="251">
        <v>35</v>
      </c>
      <c r="B38" s="251"/>
      <c r="C38" s="97"/>
      <c r="D38" s="252"/>
      <c r="E38" s="253"/>
      <c r="F38" s="253"/>
      <c r="G38" s="255"/>
      <c r="H38" s="256">
        <f t="shared" si="0"/>
        <v>0</v>
      </c>
      <c r="I38" s="267" t="str">
        <f t="shared" si="1"/>
        <v/>
      </c>
      <c r="J38" s="77"/>
      <c r="K38" s="77"/>
      <c r="L38" s="77"/>
      <c r="M38" s="77"/>
      <c r="N38" s="77"/>
      <c r="O38" s="77"/>
      <c r="P38" s="77"/>
      <c r="Q38" s="77"/>
      <c r="R38" s="77"/>
      <c r="S38" s="77"/>
      <c r="T38" s="77"/>
      <c r="U38" s="77"/>
      <c r="V38" s="77"/>
      <c r="W38" s="77"/>
      <c r="X38" s="77"/>
      <c r="Y38" s="77"/>
      <c r="Z38" s="77"/>
    </row>
    <row r="39" spans="1:26" ht="12.75" hidden="1" customHeight="1">
      <c r="A39" s="251">
        <v>36</v>
      </c>
      <c r="B39" s="251"/>
      <c r="C39" s="97"/>
      <c r="D39" s="252"/>
      <c r="E39" s="253"/>
      <c r="F39" s="253"/>
      <c r="G39" s="255"/>
      <c r="H39" s="256">
        <f t="shared" si="0"/>
        <v>0</v>
      </c>
      <c r="I39" s="267" t="str">
        <f t="shared" si="1"/>
        <v/>
      </c>
      <c r="J39" s="77"/>
      <c r="K39" s="77"/>
      <c r="L39" s="77"/>
      <c r="M39" s="77"/>
      <c r="N39" s="77"/>
      <c r="O39" s="77"/>
      <c r="P39" s="77"/>
      <c r="Q39" s="77"/>
      <c r="R39" s="77"/>
      <c r="S39" s="77"/>
      <c r="T39" s="77"/>
      <c r="U39" s="77"/>
      <c r="V39" s="77"/>
      <c r="W39" s="77"/>
      <c r="X39" s="77"/>
      <c r="Y39" s="77"/>
      <c r="Z39" s="77"/>
    </row>
    <row r="40" spans="1:26" ht="12.75" hidden="1" customHeight="1">
      <c r="A40" s="251">
        <v>37</v>
      </c>
      <c r="B40" s="251"/>
      <c r="C40" s="97"/>
      <c r="D40" s="252"/>
      <c r="E40" s="253"/>
      <c r="F40" s="253"/>
      <c r="G40" s="255"/>
      <c r="H40" s="256">
        <f t="shared" si="0"/>
        <v>0</v>
      </c>
      <c r="I40" s="267" t="str">
        <f t="shared" si="1"/>
        <v/>
      </c>
      <c r="J40" s="77"/>
      <c r="K40" s="77"/>
      <c r="L40" s="77"/>
      <c r="M40" s="77"/>
      <c r="N40" s="77"/>
      <c r="O40" s="77"/>
      <c r="P40" s="77"/>
      <c r="Q40" s="77"/>
      <c r="R40" s="77"/>
      <c r="S40" s="77"/>
      <c r="T40" s="77"/>
      <c r="U40" s="77"/>
      <c r="V40" s="77"/>
      <c r="W40" s="77"/>
      <c r="X40" s="77"/>
      <c r="Y40" s="77"/>
      <c r="Z40" s="77"/>
    </row>
    <row r="41" spans="1:26" ht="12.75" hidden="1" customHeight="1">
      <c r="A41" s="251">
        <v>38</v>
      </c>
      <c r="B41" s="251"/>
      <c r="C41" s="97"/>
      <c r="D41" s="252"/>
      <c r="E41" s="253"/>
      <c r="F41" s="253"/>
      <c r="G41" s="255"/>
      <c r="H41" s="256">
        <f t="shared" si="0"/>
        <v>0</v>
      </c>
      <c r="I41" s="267" t="str">
        <f t="shared" si="1"/>
        <v/>
      </c>
      <c r="J41" s="77"/>
      <c r="K41" s="77"/>
      <c r="L41" s="77"/>
      <c r="M41" s="77"/>
      <c r="N41" s="77"/>
      <c r="O41" s="77"/>
      <c r="P41" s="77"/>
      <c r="Q41" s="77"/>
      <c r="R41" s="77"/>
      <c r="S41" s="77"/>
      <c r="T41" s="77"/>
      <c r="U41" s="77"/>
      <c r="V41" s="77"/>
      <c r="W41" s="77"/>
      <c r="X41" s="77"/>
      <c r="Y41" s="77"/>
      <c r="Z41" s="77"/>
    </row>
    <row r="42" spans="1:26" ht="12.75" hidden="1" customHeight="1">
      <c r="A42" s="251">
        <v>39</v>
      </c>
      <c r="B42" s="251"/>
      <c r="C42" s="97"/>
      <c r="D42" s="252"/>
      <c r="E42" s="253"/>
      <c r="F42" s="253"/>
      <c r="G42" s="255"/>
      <c r="H42" s="256">
        <f t="shared" si="0"/>
        <v>0</v>
      </c>
      <c r="I42" s="267" t="str">
        <f t="shared" si="1"/>
        <v/>
      </c>
      <c r="J42" s="77"/>
      <c r="K42" s="77"/>
      <c r="L42" s="77"/>
      <c r="M42" s="77"/>
      <c r="N42" s="77"/>
      <c r="O42" s="77"/>
      <c r="P42" s="77"/>
      <c r="Q42" s="77"/>
      <c r="R42" s="77"/>
      <c r="S42" s="77"/>
      <c r="T42" s="77"/>
      <c r="U42" s="77"/>
      <c r="V42" s="77"/>
      <c r="W42" s="77"/>
      <c r="X42" s="77"/>
      <c r="Y42" s="77"/>
      <c r="Z42" s="77"/>
    </row>
    <row r="43" spans="1:26" ht="12.75" hidden="1" customHeight="1">
      <c r="A43" s="251">
        <v>40</v>
      </c>
      <c r="B43" s="251"/>
      <c r="C43" s="97"/>
      <c r="D43" s="252"/>
      <c r="E43" s="253"/>
      <c r="F43" s="253"/>
      <c r="G43" s="255"/>
      <c r="H43" s="256">
        <f t="shared" si="0"/>
        <v>0</v>
      </c>
      <c r="I43" s="267" t="str">
        <f t="shared" si="1"/>
        <v/>
      </c>
      <c r="J43" s="77"/>
      <c r="K43" s="77"/>
      <c r="L43" s="77"/>
      <c r="M43" s="77"/>
      <c r="N43" s="77"/>
      <c r="O43" s="77"/>
      <c r="P43" s="77"/>
      <c r="Q43" s="77"/>
      <c r="R43" s="77"/>
      <c r="S43" s="77"/>
      <c r="T43" s="77"/>
      <c r="U43" s="77"/>
      <c r="V43" s="77"/>
      <c r="W43" s="77"/>
      <c r="X43" s="77"/>
      <c r="Y43" s="77"/>
      <c r="Z43" s="77"/>
    </row>
    <row r="44" spans="1:26" ht="12.75" hidden="1" customHeight="1">
      <c r="A44" s="251">
        <v>41</v>
      </c>
      <c r="B44" s="251"/>
      <c r="C44" s="97"/>
      <c r="D44" s="252"/>
      <c r="E44" s="253"/>
      <c r="F44" s="253"/>
      <c r="G44" s="255"/>
      <c r="H44" s="256">
        <f t="shared" si="0"/>
        <v>0</v>
      </c>
      <c r="I44" s="267" t="str">
        <f t="shared" si="1"/>
        <v/>
      </c>
      <c r="J44" s="77"/>
      <c r="K44" s="77"/>
      <c r="L44" s="77"/>
      <c r="M44" s="77"/>
      <c r="N44" s="77"/>
      <c r="O44" s="77"/>
      <c r="P44" s="77"/>
      <c r="Q44" s="77"/>
      <c r="R44" s="77"/>
      <c r="S44" s="77"/>
      <c r="T44" s="77"/>
      <c r="U44" s="77"/>
      <c r="V44" s="77"/>
      <c r="W44" s="77"/>
      <c r="X44" s="77"/>
      <c r="Y44" s="77"/>
      <c r="Z44" s="77"/>
    </row>
    <row r="45" spans="1:26" ht="12.75" hidden="1" customHeight="1">
      <c r="A45" s="251">
        <v>42</v>
      </c>
      <c r="B45" s="251"/>
      <c r="C45" s="97"/>
      <c r="D45" s="252"/>
      <c r="E45" s="253"/>
      <c r="F45" s="253"/>
      <c r="G45" s="255"/>
      <c r="H45" s="256">
        <f t="shared" si="0"/>
        <v>0</v>
      </c>
      <c r="I45" s="267" t="str">
        <f t="shared" si="1"/>
        <v/>
      </c>
      <c r="J45" s="77"/>
      <c r="K45" s="77"/>
      <c r="L45" s="77"/>
      <c r="M45" s="77"/>
      <c r="N45" s="77"/>
      <c r="O45" s="77"/>
      <c r="P45" s="77"/>
      <c r="Q45" s="77"/>
      <c r="R45" s="77"/>
      <c r="S45" s="77"/>
      <c r="T45" s="77"/>
      <c r="U45" s="77"/>
      <c r="V45" s="77"/>
      <c r="W45" s="77"/>
      <c r="X45" s="77"/>
      <c r="Y45" s="77"/>
      <c r="Z45" s="77"/>
    </row>
    <row r="46" spans="1:26" ht="12.75" hidden="1" customHeight="1">
      <c r="A46" s="251">
        <v>43</v>
      </c>
      <c r="B46" s="251"/>
      <c r="C46" s="97"/>
      <c r="D46" s="252"/>
      <c r="E46" s="253"/>
      <c r="F46" s="253"/>
      <c r="G46" s="255"/>
      <c r="H46" s="256">
        <f t="shared" si="0"/>
        <v>0</v>
      </c>
      <c r="I46" s="267" t="str">
        <f t="shared" si="1"/>
        <v/>
      </c>
      <c r="J46" s="77"/>
      <c r="K46" s="77"/>
      <c r="L46" s="77"/>
      <c r="M46" s="77"/>
      <c r="N46" s="77"/>
      <c r="O46" s="77"/>
      <c r="P46" s="77"/>
      <c r="Q46" s="77"/>
      <c r="R46" s="77"/>
      <c r="S46" s="77"/>
      <c r="T46" s="77"/>
      <c r="U46" s="77"/>
      <c r="V46" s="77"/>
      <c r="W46" s="77"/>
      <c r="X46" s="77"/>
      <c r="Y46" s="77"/>
      <c r="Z46" s="77"/>
    </row>
    <row r="47" spans="1:26" ht="12.75" hidden="1" customHeight="1">
      <c r="A47" s="251">
        <v>44</v>
      </c>
      <c r="B47" s="251"/>
      <c r="C47" s="97"/>
      <c r="D47" s="252"/>
      <c r="E47" s="253"/>
      <c r="F47" s="253"/>
      <c r="G47" s="255"/>
      <c r="H47" s="256">
        <f t="shared" si="0"/>
        <v>0</v>
      </c>
      <c r="I47" s="267" t="str">
        <f t="shared" si="1"/>
        <v/>
      </c>
      <c r="J47" s="77"/>
      <c r="K47" s="77"/>
      <c r="L47" s="77"/>
      <c r="M47" s="77"/>
      <c r="N47" s="77"/>
      <c r="O47" s="77"/>
      <c r="P47" s="77"/>
      <c r="Q47" s="77"/>
      <c r="R47" s="77"/>
      <c r="S47" s="77"/>
      <c r="T47" s="77"/>
      <c r="U47" s="77"/>
      <c r="V47" s="77"/>
      <c r="W47" s="77"/>
      <c r="X47" s="77"/>
      <c r="Y47" s="77"/>
      <c r="Z47" s="77"/>
    </row>
    <row r="48" spans="1:26" ht="12.75" hidden="1" customHeight="1">
      <c r="A48" s="251">
        <v>45</v>
      </c>
      <c r="B48" s="251"/>
      <c r="C48" s="97"/>
      <c r="D48" s="252"/>
      <c r="E48" s="253"/>
      <c r="F48" s="253"/>
      <c r="G48" s="255"/>
      <c r="H48" s="256">
        <f t="shared" si="0"/>
        <v>0</v>
      </c>
      <c r="I48" s="267" t="str">
        <f t="shared" si="1"/>
        <v/>
      </c>
      <c r="J48" s="77"/>
      <c r="K48" s="77"/>
      <c r="L48" s="77"/>
      <c r="M48" s="77"/>
      <c r="N48" s="77"/>
      <c r="O48" s="77"/>
      <c r="P48" s="77"/>
      <c r="Q48" s="77"/>
      <c r="R48" s="77"/>
      <c r="S48" s="77"/>
      <c r="T48" s="77"/>
      <c r="U48" s="77"/>
      <c r="V48" s="77"/>
      <c r="W48" s="77"/>
      <c r="X48" s="77"/>
      <c r="Y48" s="77"/>
      <c r="Z48" s="77"/>
    </row>
    <row r="49" spans="1:26" ht="12.75" hidden="1" customHeight="1">
      <c r="A49" s="251">
        <v>46</v>
      </c>
      <c r="B49" s="251"/>
      <c r="C49" s="97"/>
      <c r="D49" s="252"/>
      <c r="E49" s="253"/>
      <c r="F49" s="253"/>
      <c r="G49" s="255"/>
      <c r="H49" s="256">
        <f t="shared" si="0"/>
        <v>0</v>
      </c>
      <c r="I49" s="267" t="str">
        <f t="shared" si="1"/>
        <v/>
      </c>
      <c r="J49" s="77"/>
      <c r="K49" s="77"/>
      <c r="L49" s="77"/>
      <c r="M49" s="77"/>
      <c r="N49" s="77"/>
      <c r="O49" s="77"/>
      <c r="P49" s="77"/>
      <c r="Q49" s="77"/>
      <c r="R49" s="77"/>
      <c r="S49" s="77"/>
      <c r="T49" s="77"/>
      <c r="U49" s="77"/>
      <c r="V49" s="77"/>
      <c r="W49" s="77"/>
      <c r="X49" s="77"/>
      <c r="Y49" s="77"/>
      <c r="Z49" s="77"/>
    </row>
    <row r="50" spans="1:26" ht="12.75" hidden="1" customHeight="1">
      <c r="A50" s="251">
        <v>47</v>
      </c>
      <c r="B50" s="251"/>
      <c r="C50" s="97"/>
      <c r="D50" s="252"/>
      <c r="E50" s="253"/>
      <c r="F50" s="253"/>
      <c r="G50" s="255"/>
      <c r="H50" s="256">
        <f t="shared" si="0"/>
        <v>0</v>
      </c>
      <c r="I50" s="267" t="str">
        <f t="shared" si="1"/>
        <v/>
      </c>
      <c r="J50" s="77"/>
      <c r="K50" s="77"/>
      <c r="L50" s="77"/>
      <c r="M50" s="77"/>
      <c r="N50" s="77"/>
      <c r="O50" s="77"/>
      <c r="P50" s="77"/>
      <c r="Q50" s="77"/>
      <c r="R50" s="77"/>
      <c r="S50" s="77"/>
      <c r="T50" s="77"/>
      <c r="U50" s="77"/>
      <c r="V50" s="77"/>
      <c r="W50" s="77"/>
      <c r="X50" s="77"/>
      <c r="Y50" s="77"/>
      <c r="Z50" s="77"/>
    </row>
    <row r="51" spans="1:26" ht="12.75" hidden="1" customHeight="1">
      <c r="A51" s="251">
        <v>48</v>
      </c>
      <c r="B51" s="251"/>
      <c r="C51" s="97"/>
      <c r="D51" s="252"/>
      <c r="E51" s="253"/>
      <c r="F51" s="253"/>
      <c r="G51" s="255"/>
      <c r="H51" s="256">
        <f t="shared" si="0"/>
        <v>0</v>
      </c>
      <c r="I51" s="267" t="str">
        <f t="shared" si="1"/>
        <v/>
      </c>
      <c r="J51" s="77"/>
      <c r="K51" s="77"/>
      <c r="L51" s="77"/>
      <c r="M51" s="77"/>
      <c r="N51" s="77"/>
      <c r="O51" s="77"/>
      <c r="P51" s="77"/>
      <c r="Q51" s="77"/>
      <c r="R51" s="77"/>
      <c r="S51" s="77"/>
      <c r="T51" s="77"/>
      <c r="U51" s="77"/>
      <c r="V51" s="77"/>
      <c r="W51" s="77"/>
      <c r="X51" s="77"/>
      <c r="Y51" s="77"/>
      <c r="Z51" s="77"/>
    </row>
    <row r="52" spans="1:26" ht="12.75" hidden="1" customHeight="1">
      <c r="A52" s="251">
        <v>49</v>
      </c>
      <c r="B52" s="251"/>
      <c r="C52" s="97"/>
      <c r="D52" s="252"/>
      <c r="E52" s="253"/>
      <c r="F52" s="253"/>
      <c r="G52" s="255"/>
      <c r="H52" s="256">
        <f t="shared" si="0"/>
        <v>0</v>
      </c>
      <c r="I52" s="267" t="str">
        <f t="shared" si="1"/>
        <v/>
      </c>
      <c r="J52" s="77"/>
      <c r="K52" s="77"/>
      <c r="L52" s="77"/>
      <c r="M52" s="77"/>
      <c r="N52" s="77"/>
      <c r="O52" s="77"/>
      <c r="P52" s="77"/>
      <c r="Q52" s="77"/>
      <c r="R52" s="77"/>
      <c r="S52" s="77"/>
      <c r="T52" s="77"/>
      <c r="U52" s="77"/>
      <c r="V52" s="77"/>
      <c r="W52" s="77"/>
      <c r="X52" s="77"/>
      <c r="Y52" s="77"/>
      <c r="Z52" s="77"/>
    </row>
    <row r="53" spans="1:26" ht="12.75" hidden="1" customHeight="1">
      <c r="A53" s="251">
        <v>50</v>
      </c>
      <c r="B53" s="251"/>
      <c r="C53" s="97"/>
      <c r="D53" s="252"/>
      <c r="E53" s="253"/>
      <c r="F53" s="253"/>
      <c r="G53" s="255"/>
      <c r="H53" s="256">
        <f t="shared" si="0"/>
        <v>0</v>
      </c>
      <c r="I53" s="267" t="str">
        <f t="shared" si="1"/>
        <v/>
      </c>
      <c r="J53" s="77"/>
      <c r="K53" s="77"/>
      <c r="L53" s="77"/>
      <c r="M53" s="77"/>
      <c r="N53" s="77"/>
      <c r="O53" s="77"/>
      <c r="P53" s="77"/>
      <c r="Q53" s="77"/>
      <c r="R53" s="77"/>
      <c r="S53" s="77"/>
      <c r="T53" s="77"/>
      <c r="U53" s="77"/>
      <c r="V53" s="77"/>
      <c r="W53" s="77"/>
      <c r="X53" s="77"/>
      <c r="Y53" s="77"/>
      <c r="Z53" s="77"/>
    </row>
    <row r="54" spans="1:26" ht="12.75" hidden="1" customHeight="1">
      <c r="A54" s="251">
        <v>51</v>
      </c>
      <c r="B54" s="251"/>
      <c r="C54" s="97"/>
      <c r="D54" s="252"/>
      <c r="E54" s="253"/>
      <c r="F54" s="253"/>
      <c r="G54" s="255"/>
      <c r="H54" s="256">
        <f t="shared" si="0"/>
        <v>0</v>
      </c>
      <c r="I54" s="267" t="str">
        <f t="shared" si="1"/>
        <v/>
      </c>
      <c r="J54" s="77"/>
      <c r="K54" s="77"/>
      <c r="L54" s="77"/>
      <c r="M54" s="77"/>
      <c r="N54" s="77"/>
      <c r="O54" s="77"/>
      <c r="P54" s="77"/>
      <c r="Q54" s="77"/>
      <c r="R54" s="77"/>
      <c r="S54" s="77"/>
      <c r="T54" s="77"/>
      <c r="U54" s="77"/>
      <c r="V54" s="77"/>
      <c r="W54" s="77"/>
      <c r="X54" s="77"/>
      <c r="Y54" s="77"/>
      <c r="Z54" s="77"/>
    </row>
    <row r="55" spans="1:26" ht="12.75" hidden="1" customHeight="1">
      <c r="A55" s="251">
        <v>52</v>
      </c>
      <c r="B55" s="251"/>
      <c r="C55" s="97"/>
      <c r="D55" s="252"/>
      <c r="E55" s="253"/>
      <c r="F55" s="253"/>
      <c r="G55" s="255"/>
      <c r="H55" s="256">
        <f t="shared" si="0"/>
        <v>0</v>
      </c>
      <c r="I55" s="267" t="str">
        <f t="shared" si="1"/>
        <v/>
      </c>
      <c r="J55" s="77"/>
      <c r="K55" s="77"/>
      <c r="L55" s="77"/>
      <c r="M55" s="77"/>
      <c r="N55" s="77"/>
      <c r="O55" s="77"/>
      <c r="P55" s="77"/>
      <c r="Q55" s="77"/>
      <c r="R55" s="77"/>
      <c r="S55" s="77"/>
      <c r="T55" s="77"/>
      <c r="U55" s="77"/>
      <c r="V55" s="77"/>
      <c r="W55" s="77"/>
      <c r="X55" s="77"/>
      <c r="Y55" s="77"/>
      <c r="Z55" s="77"/>
    </row>
    <row r="56" spans="1:26" ht="12.75" hidden="1" customHeight="1">
      <c r="A56" s="251">
        <v>53</v>
      </c>
      <c r="B56" s="251"/>
      <c r="C56" s="97"/>
      <c r="D56" s="252"/>
      <c r="E56" s="253"/>
      <c r="F56" s="253"/>
      <c r="G56" s="255"/>
      <c r="H56" s="256">
        <f t="shared" si="0"/>
        <v>0</v>
      </c>
      <c r="I56" s="267" t="str">
        <f t="shared" si="1"/>
        <v/>
      </c>
      <c r="J56" s="77"/>
      <c r="K56" s="77"/>
      <c r="L56" s="77"/>
      <c r="M56" s="77"/>
      <c r="N56" s="77"/>
      <c r="O56" s="77"/>
      <c r="P56" s="77"/>
      <c r="Q56" s="77"/>
      <c r="R56" s="77"/>
      <c r="S56" s="77"/>
      <c r="T56" s="77"/>
      <c r="U56" s="77"/>
      <c r="V56" s="77"/>
      <c r="W56" s="77"/>
      <c r="X56" s="77"/>
      <c r="Y56" s="77"/>
      <c r="Z56" s="77"/>
    </row>
    <row r="57" spans="1:26" ht="12.75" hidden="1" customHeight="1">
      <c r="A57" s="251">
        <v>54</v>
      </c>
      <c r="B57" s="251"/>
      <c r="C57" s="97"/>
      <c r="D57" s="252"/>
      <c r="E57" s="253"/>
      <c r="F57" s="253"/>
      <c r="G57" s="255"/>
      <c r="H57" s="256">
        <f t="shared" si="0"/>
        <v>0</v>
      </c>
      <c r="I57" s="267" t="str">
        <f t="shared" si="1"/>
        <v/>
      </c>
      <c r="J57" s="77"/>
      <c r="K57" s="77"/>
      <c r="L57" s="77"/>
      <c r="M57" s="77"/>
      <c r="N57" s="77"/>
      <c r="O57" s="77"/>
      <c r="P57" s="77"/>
      <c r="Q57" s="77"/>
      <c r="R57" s="77"/>
      <c r="S57" s="77"/>
      <c r="T57" s="77"/>
      <c r="U57" s="77"/>
      <c r="V57" s="77"/>
      <c r="W57" s="77"/>
      <c r="X57" s="77"/>
      <c r="Y57" s="77"/>
      <c r="Z57" s="77"/>
    </row>
    <row r="58" spans="1:26" ht="12.75" hidden="1" customHeight="1">
      <c r="A58" s="251">
        <v>55</v>
      </c>
      <c r="B58" s="251"/>
      <c r="C58" s="97"/>
      <c r="D58" s="252"/>
      <c r="E58" s="253"/>
      <c r="F58" s="253"/>
      <c r="G58" s="255"/>
      <c r="H58" s="256">
        <f t="shared" si="0"/>
        <v>0</v>
      </c>
      <c r="I58" s="267" t="str">
        <f t="shared" si="1"/>
        <v/>
      </c>
      <c r="J58" s="77"/>
      <c r="K58" s="77"/>
      <c r="L58" s="77"/>
      <c r="M58" s="77"/>
      <c r="N58" s="77"/>
      <c r="O58" s="77"/>
      <c r="P58" s="77"/>
      <c r="Q58" s="77"/>
      <c r="R58" s="77"/>
      <c r="S58" s="77"/>
      <c r="T58" s="77"/>
      <c r="U58" s="77"/>
      <c r="V58" s="77"/>
      <c r="W58" s="77"/>
      <c r="X58" s="77"/>
      <c r="Y58" s="77"/>
      <c r="Z58" s="77"/>
    </row>
    <row r="59" spans="1:26" ht="12.75" hidden="1" customHeight="1">
      <c r="A59" s="251">
        <v>56</v>
      </c>
      <c r="B59" s="251"/>
      <c r="C59" s="97"/>
      <c r="D59" s="252"/>
      <c r="E59" s="253"/>
      <c r="F59" s="253"/>
      <c r="G59" s="255"/>
      <c r="H59" s="256">
        <f t="shared" si="0"/>
        <v>0</v>
      </c>
      <c r="I59" s="267" t="str">
        <f t="shared" si="1"/>
        <v/>
      </c>
      <c r="J59" s="77"/>
      <c r="K59" s="77"/>
      <c r="L59" s="77"/>
      <c r="M59" s="77"/>
      <c r="N59" s="77"/>
      <c r="O59" s="77"/>
      <c r="P59" s="77"/>
      <c r="Q59" s="77"/>
      <c r="R59" s="77"/>
      <c r="S59" s="77"/>
      <c r="T59" s="77"/>
      <c r="U59" s="77"/>
      <c r="V59" s="77"/>
      <c r="W59" s="77"/>
      <c r="X59" s="77"/>
      <c r="Y59" s="77"/>
      <c r="Z59" s="77"/>
    </row>
    <row r="60" spans="1:26" ht="12.75" hidden="1" customHeight="1">
      <c r="A60" s="251">
        <v>57</v>
      </c>
      <c r="B60" s="251"/>
      <c r="C60" s="97"/>
      <c r="D60" s="252"/>
      <c r="E60" s="253"/>
      <c r="F60" s="253"/>
      <c r="G60" s="255"/>
      <c r="H60" s="256">
        <f t="shared" si="0"/>
        <v>0</v>
      </c>
      <c r="I60" s="267" t="str">
        <f t="shared" si="1"/>
        <v/>
      </c>
      <c r="J60" s="77"/>
      <c r="K60" s="77"/>
      <c r="L60" s="77"/>
      <c r="M60" s="77"/>
      <c r="N60" s="77"/>
      <c r="O60" s="77"/>
      <c r="P60" s="77"/>
      <c r="Q60" s="77"/>
      <c r="R60" s="77"/>
      <c r="S60" s="77"/>
      <c r="T60" s="77"/>
      <c r="U60" s="77"/>
      <c r="V60" s="77"/>
      <c r="W60" s="77"/>
      <c r="X60" s="77"/>
      <c r="Y60" s="77"/>
      <c r="Z60" s="77"/>
    </row>
    <row r="61" spans="1:26" ht="12.75" hidden="1" customHeight="1">
      <c r="A61" s="251">
        <v>58</v>
      </c>
      <c r="B61" s="251"/>
      <c r="C61" s="97"/>
      <c r="D61" s="252"/>
      <c r="E61" s="253"/>
      <c r="F61" s="253"/>
      <c r="G61" s="255"/>
      <c r="H61" s="256">
        <f t="shared" si="0"/>
        <v>0</v>
      </c>
      <c r="I61" s="267" t="str">
        <f t="shared" si="1"/>
        <v/>
      </c>
      <c r="J61" s="77"/>
      <c r="K61" s="77"/>
      <c r="L61" s="77"/>
      <c r="M61" s="77"/>
      <c r="N61" s="77"/>
      <c r="O61" s="77"/>
      <c r="P61" s="77"/>
      <c r="Q61" s="77"/>
      <c r="R61" s="77"/>
      <c r="S61" s="77"/>
      <c r="T61" s="77"/>
      <c r="U61" s="77"/>
      <c r="V61" s="77"/>
      <c r="W61" s="77"/>
      <c r="X61" s="77"/>
      <c r="Y61" s="77"/>
      <c r="Z61" s="77"/>
    </row>
    <row r="62" spans="1:26" ht="12.75" hidden="1" customHeight="1">
      <c r="A62" s="251">
        <v>59</v>
      </c>
      <c r="B62" s="251"/>
      <c r="C62" s="97"/>
      <c r="D62" s="252"/>
      <c r="E62" s="253"/>
      <c r="F62" s="253"/>
      <c r="G62" s="255"/>
      <c r="H62" s="256">
        <f t="shared" si="0"/>
        <v>0</v>
      </c>
      <c r="I62" s="267" t="str">
        <f t="shared" si="1"/>
        <v/>
      </c>
      <c r="J62" s="77"/>
      <c r="K62" s="77"/>
      <c r="L62" s="77"/>
      <c r="M62" s="77"/>
      <c r="N62" s="77"/>
      <c r="O62" s="77"/>
      <c r="P62" s="77"/>
      <c r="Q62" s="77"/>
      <c r="R62" s="77"/>
      <c r="S62" s="77"/>
      <c r="T62" s="77"/>
      <c r="U62" s="77"/>
      <c r="V62" s="77"/>
      <c r="W62" s="77"/>
      <c r="X62" s="77"/>
      <c r="Y62" s="77"/>
      <c r="Z62" s="77"/>
    </row>
    <row r="63" spans="1:26" ht="12.75" hidden="1" customHeight="1">
      <c r="A63" s="251">
        <v>60</v>
      </c>
      <c r="B63" s="251"/>
      <c r="C63" s="97"/>
      <c r="D63" s="252"/>
      <c r="E63" s="253"/>
      <c r="F63" s="253"/>
      <c r="G63" s="255"/>
      <c r="H63" s="256">
        <f t="shared" si="0"/>
        <v>0</v>
      </c>
      <c r="I63" s="267" t="str">
        <f t="shared" si="1"/>
        <v/>
      </c>
      <c r="J63" s="77"/>
      <c r="K63" s="77"/>
      <c r="L63" s="77"/>
      <c r="M63" s="77"/>
      <c r="N63" s="77"/>
      <c r="O63" s="77"/>
      <c r="P63" s="77"/>
      <c r="Q63" s="77"/>
      <c r="R63" s="77"/>
      <c r="S63" s="77"/>
      <c r="T63" s="77"/>
      <c r="U63" s="77"/>
      <c r="V63" s="77"/>
      <c r="W63" s="77"/>
      <c r="X63" s="77"/>
      <c r="Y63" s="77"/>
      <c r="Z63" s="77"/>
    </row>
    <row r="64" spans="1:26" ht="12.75" hidden="1" customHeight="1">
      <c r="A64" s="251">
        <v>61</v>
      </c>
      <c r="B64" s="251"/>
      <c r="C64" s="97"/>
      <c r="D64" s="252"/>
      <c r="E64" s="253"/>
      <c r="F64" s="253"/>
      <c r="G64" s="255"/>
      <c r="H64" s="256">
        <f t="shared" si="0"/>
        <v>0</v>
      </c>
      <c r="I64" s="267" t="str">
        <f t="shared" si="1"/>
        <v/>
      </c>
      <c r="J64" s="77"/>
      <c r="K64" s="77"/>
      <c r="L64" s="77"/>
      <c r="M64" s="77"/>
      <c r="N64" s="77"/>
      <c r="O64" s="77"/>
      <c r="P64" s="77"/>
      <c r="Q64" s="77"/>
      <c r="R64" s="77"/>
      <c r="S64" s="77"/>
      <c r="T64" s="77"/>
      <c r="U64" s="77"/>
      <c r="V64" s="77"/>
      <c r="W64" s="77"/>
      <c r="X64" s="77"/>
      <c r="Y64" s="77"/>
      <c r="Z64" s="77"/>
    </row>
    <row r="65" spans="1:26" ht="12.75" hidden="1" customHeight="1">
      <c r="A65" s="251">
        <v>62</v>
      </c>
      <c r="B65" s="251"/>
      <c r="C65" s="97"/>
      <c r="D65" s="252"/>
      <c r="E65" s="253"/>
      <c r="F65" s="253"/>
      <c r="G65" s="255"/>
      <c r="H65" s="256">
        <f t="shared" si="0"/>
        <v>0</v>
      </c>
      <c r="I65" s="267" t="str">
        <f t="shared" si="1"/>
        <v/>
      </c>
      <c r="J65" s="77"/>
      <c r="K65" s="77"/>
      <c r="L65" s="77"/>
      <c r="M65" s="77"/>
      <c r="N65" s="77"/>
      <c r="O65" s="77"/>
      <c r="P65" s="77"/>
      <c r="Q65" s="77"/>
      <c r="R65" s="77"/>
      <c r="S65" s="77"/>
      <c r="T65" s="77"/>
      <c r="U65" s="77"/>
      <c r="V65" s="77"/>
      <c r="W65" s="77"/>
      <c r="X65" s="77"/>
      <c r="Y65" s="77"/>
      <c r="Z65" s="77"/>
    </row>
    <row r="66" spans="1:26" ht="12.75" hidden="1" customHeight="1">
      <c r="A66" s="251">
        <v>63</v>
      </c>
      <c r="B66" s="251"/>
      <c r="C66" s="97"/>
      <c r="D66" s="252"/>
      <c r="E66" s="253"/>
      <c r="F66" s="253"/>
      <c r="G66" s="255"/>
      <c r="H66" s="256">
        <f t="shared" si="0"/>
        <v>0</v>
      </c>
      <c r="I66" s="267" t="str">
        <f t="shared" si="1"/>
        <v/>
      </c>
      <c r="J66" s="77"/>
      <c r="K66" s="77"/>
      <c r="L66" s="77"/>
      <c r="M66" s="77"/>
      <c r="N66" s="77"/>
      <c r="O66" s="77"/>
      <c r="P66" s="77"/>
      <c r="Q66" s="77"/>
      <c r="R66" s="77"/>
      <c r="S66" s="77"/>
      <c r="T66" s="77"/>
      <c r="U66" s="77"/>
      <c r="V66" s="77"/>
      <c r="W66" s="77"/>
      <c r="X66" s="77"/>
      <c r="Y66" s="77"/>
      <c r="Z66" s="77"/>
    </row>
    <row r="67" spans="1:26" ht="12.75" hidden="1" customHeight="1">
      <c r="A67" s="251">
        <v>64</v>
      </c>
      <c r="B67" s="251"/>
      <c r="C67" s="97"/>
      <c r="D67" s="252"/>
      <c r="E67" s="253"/>
      <c r="F67" s="253"/>
      <c r="G67" s="255"/>
      <c r="H67" s="256">
        <f t="shared" si="0"/>
        <v>0</v>
      </c>
      <c r="I67" s="267" t="str">
        <f t="shared" si="1"/>
        <v/>
      </c>
      <c r="J67" s="77"/>
      <c r="K67" s="77"/>
      <c r="L67" s="77"/>
      <c r="M67" s="77"/>
      <c r="N67" s="77"/>
      <c r="O67" s="77"/>
      <c r="P67" s="77"/>
      <c r="Q67" s="77"/>
      <c r="R67" s="77"/>
      <c r="S67" s="77"/>
      <c r="T67" s="77"/>
      <c r="U67" s="77"/>
      <c r="V67" s="77"/>
      <c r="W67" s="77"/>
      <c r="X67" s="77"/>
      <c r="Y67" s="77"/>
      <c r="Z67" s="77"/>
    </row>
    <row r="68" spans="1:26" ht="12.75" hidden="1" customHeight="1">
      <c r="A68" s="251">
        <v>65</v>
      </c>
      <c r="B68" s="251"/>
      <c r="C68" s="97"/>
      <c r="D68" s="252"/>
      <c r="E68" s="253"/>
      <c r="F68" s="253"/>
      <c r="G68" s="255"/>
      <c r="H68" s="256">
        <f t="shared" si="0"/>
        <v>0</v>
      </c>
      <c r="I68" s="267" t="str">
        <f t="shared" si="1"/>
        <v/>
      </c>
      <c r="J68" s="77"/>
      <c r="K68" s="77"/>
      <c r="L68" s="77"/>
      <c r="M68" s="77"/>
      <c r="N68" s="77"/>
      <c r="O68" s="77"/>
      <c r="P68" s="77"/>
      <c r="Q68" s="77"/>
      <c r="R68" s="77"/>
      <c r="S68" s="77"/>
      <c r="T68" s="77"/>
      <c r="U68" s="77"/>
      <c r="V68" s="77"/>
      <c r="W68" s="77"/>
      <c r="X68" s="77"/>
      <c r="Y68" s="77"/>
      <c r="Z68" s="77"/>
    </row>
    <row r="69" spans="1:26" ht="12.75" hidden="1" customHeight="1">
      <c r="A69" s="251">
        <v>66</v>
      </c>
      <c r="B69" s="251"/>
      <c r="C69" s="97"/>
      <c r="D69" s="252"/>
      <c r="E69" s="253"/>
      <c r="F69" s="253"/>
      <c r="G69" s="255"/>
      <c r="H69" s="256">
        <f t="shared" si="0"/>
        <v>0</v>
      </c>
      <c r="I69" s="267" t="str">
        <f t="shared" si="1"/>
        <v/>
      </c>
      <c r="J69" s="77"/>
      <c r="K69" s="77"/>
      <c r="L69" s="77"/>
      <c r="M69" s="77"/>
      <c r="N69" s="77"/>
      <c r="O69" s="77"/>
      <c r="P69" s="77"/>
      <c r="Q69" s="77"/>
      <c r="R69" s="77"/>
      <c r="S69" s="77"/>
      <c r="T69" s="77"/>
      <c r="U69" s="77"/>
      <c r="V69" s="77"/>
      <c r="W69" s="77"/>
      <c r="X69" s="77"/>
      <c r="Y69" s="77"/>
      <c r="Z69" s="77"/>
    </row>
    <row r="70" spans="1:26" ht="12.75" hidden="1" customHeight="1">
      <c r="A70" s="251">
        <v>67</v>
      </c>
      <c r="B70" s="251"/>
      <c r="C70" s="97"/>
      <c r="D70" s="252"/>
      <c r="E70" s="253"/>
      <c r="F70" s="253"/>
      <c r="G70" s="255"/>
      <c r="H70" s="256">
        <f t="shared" si="0"/>
        <v>0</v>
      </c>
      <c r="I70" s="267" t="str">
        <f t="shared" si="1"/>
        <v/>
      </c>
      <c r="J70" s="77"/>
      <c r="K70" s="77"/>
      <c r="L70" s="77"/>
      <c r="M70" s="77"/>
      <c r="N70" s="77"/>
      <c r="O70" s="77"/>
      <c r="P70" s="77"/>
      <c r="Q70" s="77"/>
      <c r="R70" s="77"/>
      <c r="S70" s="77"/>
      <c r="T70" s="77"/>
      <c r="U70" s="77"/>
      <c r="V70" s="77"/>
      <c r="W70" s="77"/>
      <c r="X70" s="77"/>
      <c r="Y70" s="77"/>
      <c r="Z70" s="77"/>
    </row>
    <row r="71" spans="1:26" ht="12.75" hidden="1" customHeight="1">
      <c r="A71" s="251">
        <v>68</v>
      </c>
      <c r="B71" s="251"/>
      <c r="C71" s="97"/>
      <c r="D71" s="252"/>
      <c r="E71" s="253"/>
      <c r="F71" s="253"/>
      <c r="G71" s="255"/>
      <c r="H71" s="256">
        <f t="shared" si="0"/>
        <v>0</v>
      </c>
      <c r="I71" s="267" t="str">
        <f t="shared" si="1"/>
        <v/>
      </c>
      <c r="J71" s="77"/>
      <c r="K71" s="77"/>
      <c r="L71" s="77"/>
      <c r="M71" s="77"/>
      <c r="N71" s="77"/>
      <c r="O71" s="77"/>
      <c r="P71" s="77"/>
      <c r="Q71" s="77"/>
      <c r="R71" s="77"/>
      <c r="S71" s="77"/>
      <c r="T71" s="77"/>
      <c r="U71" s="77"/>
      <c r="V71" s="77"/>
      <c r="W71" s="77"/>
      <c r="X71" s="77"/>
      <c r="Y71" s="77"/>
      <c r="Z71" s="77"/>
    </row>
    <row r="72" spans="1:26" ht="12.75" hidden="1" customHeight="1">
      <c r="A72" s="251">
        <v>69</v>
      </c>
      <c r="B72" s="251"/>
      <c r="C72" s="97"/>
      <c r="D72" s="252"/>
      <c r="E72" s="253"/>
      <c r="F72" s="253"/>
      <c r="G72" s="255"/>
      <c r="H72" s="256">
        <f t="shared" si="0"/>
        <v>0</v>
      </c>
      <c r="I72" s="267" t="str">
        <f t="shared" si="1"/>
        <v/>
      </c>
      <c r="J72" s="77"/>
      <c r="K72" s="77"/>
      <c r="L72" s="77"/>
      <c r="M72" s="77"/>
      <c r="N72" s="77"/>
      <c r="O72" s="77"/>
      <c r="P72" s="77"/>
      <c r="Q72" s="77"/>
      <c r="R72" s="77"/>
      <c r="S72" s="77"/>
      <c r="T72" s="77"/>
      <c r="U72" s="77"/>
      <c r="V72" s="77"/>
      <c r="W72" s="77"/>
      <c r="X72" s="77"/>
      <c r="Y72" s="77"/>
      <c r="Z72" s="77"/>
    </row>
    <row r="73" spans="1:26" ht="12.75" hidden="1" customHeight="1">
      <c r="A73" s="251">
        <v>70</v>
      </c>
      <c r="B73" s="251"/>
      <c r="C73" s="97"/>
      <c r="D73" s="252"/>
      <c r="E73" s="253"/>
      <c r="F73" s="253"/>
      <c r="G73" s="255"/>
      <c r="H73" s="256">
        <f t="shared" si="0"/>
        <v>0</v>
      </c>
      <c r="I73" s="267" t="str">
        <f t="shared" si="1"/>
        <v/>
      </c>
      <c r="J73" s="77"/>
      <c r="K73" s="77"/>
      <c r="L73" s="77"/>
      <c r="M73" s="77"/>
      <c r="N73" s="77"/>
      <c r="O73" s="77"/>
      <c r="P73" s="77"/>
      <c r="Q73" s="77"/>
      <c r="R73" s="77"/>
      <c r="S73" s="77"/>
      <c r="T73" s="77"/>
      <c r="U73" s="77"/>
      <c r="V73" s="77"/>
      <c r="W73" s="77"/>
      <c r="X73" s="77"/>
      <c r="Y73" s="77"/>
      <c r="Z73" s="77"/>
    </row>
    <row r="74" spans="1:26" ht="12.75" hidden="1" customHeight="1">
      <c r="A74" s="251">
        <v>71</v>
      </c>
      <c r="B74" s="251"/>
      <c r="C74" s="97"/>
      <c r="D74" s="252"/>
      <c r="E74" s="253"/>
      <c r="F74" s="253"/>
      <c r="G74" s="255"/>
      <c r="H74" s="256">
        <f t="shared" si="0"/>
        <v>0</v>
      </c>
      <c r="I74" s="267" t="str">
        <f t="shared" si="1"/>
        <v/>
      </c>
      <c r="J74" s="77"/>
      <c r="K74" s="77"/>
      <c r="L74" s="77"/>
      <c r="M74" s="77"/>
      <c r="N74" s="77"/>
      <c r="O74" s="77"/>
      <c r="P74" s="77"/>
      <c r="Q74" s="77"/>
      <c r="R74" s="77"/>
      <c r="S74" s="77"/>
      <c r="T74" s="77"/>
      <c r="U74" s="77"/>
      <c r="V74" s="77"/>
      <c r="W74" s="77"/>
      <c r="X74" s="77"/>
      <c r="Y74" s="77"/>
      <c r="Z74" s="77"/>
    </row>
    <row r="75" spans="1:26" ht="12.75" hidden="1" customHeight="1">
      <c r="A75" s="251">
        <v>72</v>
      </c>
      <c r="B75" s="251"/>
      <c r="C75" s="97"/>
      <c r="D75" s="252"/>
      <c r="E75" s="253"/>
      <c r="F75" s="253"/>
      <c r="G75" s="255"/>
      <c r="H75" s="256">
        <f t="shared" si="0"/>
        <v>0</v>
      </c>
      <c r="I75" s="267" t="str">
        <f t="shared" si="1"/>
        <v/>
      </c>
      <c r="J75" s="77"/>
      <c r="K75" s="77"/>
      <c r="L75" s="77"/>
      <c r="M75" s="77"/>
      <c r="N75" s="77"/>
      <c r="O75" s="77"/>
      <c r="P75" s="77"/>
      <c r="Q75" s="77"/>
      <c r="R75" s="77"/>
      <c r="S75" s="77"/>
      <c r="T75" s="77"/>
      <c r="U75" s="77"/>
      <c r="V75" s="77"/>
      <c r="W75" s="77"/>
      <c r="X75" s="77"/>
      <c r="Y75" s="77"/>
      <c r="Z75" s="77"/>
    </row>
    <row r="76" spans="1:26" ht="12.75" hidden="1" customHeight="1">
      <c r="A76" s="251">
        <v>73</v>
      </c>
      <c r="B76" s="251"/>
      <c r="C76" s="97"/>
      <c r="D76" s="252"/>
      <c r="E76" s="253"/>
      <c r="F76" s="253"/>
      <c r="G76" s="255"/>
      <c r="H76" s="256">
        <f t="shared" si="0"/>
        <v>0</v>
      </c>
      <c r="I76" s="267" t="str">
        <f t="shared" si="1"/>
        <v/>
      </c>
      <c r="J76" s="77"/>
      <c r="K76" s="77"/>
      <c r="L76" s="77"/>
      <c r="M76" s="77"/>
      <c r="N76" s="77"/>
      <c r="O76" s="77"/>
      <c r="P76" s="77"/>
      <c r="Q76" s="77"/>
      <c r="R76" s="77"/>
      <c r="S76" s="77"/>
      <c r="T76" s="77"/>
      <c r="U76" s="77"/>
      <c r="V76" s="77"/>
      <c r="W76" s="77"/>
      <c r="X76" s="77"/>
      <c r="Y76" s="77"/>
      <c r="Z76" s="77"/>
    </row>
    <row r="77" spans="1:26" ht="12.75" hidden="1" customHeight="1">
      <c r="A77" s="251">
        <v>74</v>
      </c>
      <c r="B77" s="251"/>
      <c r="C77" s="97"/>
      <c r="D77" s="252"/>
      <c r="E77" s="253"/>
      <c r="F77" s="253"/>
      <c r="G77" s="255"/>
      <c r="H77" s="256">
        <f t="shared" si="0"/>
        <v>0</v>
      </c>
      <c r="I77" s="267" t="str">
        <f t="shared" si="1"/>
        <v/>
      </c>
      <c r="J77" s="77"/>
      <c r="K77" s="77"/>
      <c r="L77" s="77"/>
      <c r="M77" s="77"/>
      <c r="N77" s="77"/>
      <c r="O77" s="77"/>
      <c r="P77" s="77"/>
      <c r="Q77" s="77"/>
      <c r="R77" s="77"/>
      <c r="S77" s="77"/>
      <c r="T77" s="77"/>
      <c r="U77" s="77"/>
      <c r="V77" s="77"/>
      <c r="W77" s="77"/>
      <c r="X77" s="77"/>
      <c r="Y77" s="77"/>
      <c r="Z77" s="77"/>
    </row>
    <row r="78" spans="1:26" ht="12.75" hidden="1" customHeight="1">
      <c r="A78" s="251">
        <v>75</v>
      </c>
      <c r="B78" s="251"/>
      <c r="C78" s="97"/>
      <c r="D78" s="252"/>
      <c r="E78" s="253"/>
      <c r="F78" s="253"/>
      <c r="G78" s="255"/>
      <c r="H78" s="256">
        <f t="shared" si="0"/>
        <v>0</v>
      </c>
      <c r="I78" s="267" t="str">
        <f t="shared" si="1"/>
        <v/>
      </c>
      <c r="J78" s="77"/>
      <c r="K78" s="77"/>
      <c r="L78" s="77"/>
      <c r="M78" s="77"/>
      <c r="N78" s="77"/>
      <c r="O78" s="77"/>
      <c r="P78" s="77"/>
      <c r="Q78" s="77"/>
      <c r="R78" s="77"/>
      <c r="S78" s="77"/>
      <c r="T78" s="77"/>
      <c r="U78" s="77"/>
      <c r="V78" s="77"/>
      <c r="W78" s="77"/>
      <c r="X78" s="77"/>
      <c r="Y78" s="77"/>
      <c r="Z78" s="77"/>
    </row>
    <row r="79" spans="1:26" ht="12.75" hidden="1" customHeight="1">
      <c r="A79" s="251">
        <v>76</v>
      </c>
      <c r="B79" s="251"/>
      <c r="C79" s="97"/>
      <c r="D79" s="252"/>
      <c r="E79" s="253"/>
      <c r="F79" s="253"/>
      <c r="G79" s="255"/>
      <c r="H79" s="256">
        <f t="shared" si="0"/>
        <v>0</v>
      </c>
      <c r="I79" s="267" t="str">
        <f t="shared" si="1"/>
        <v/>
      </c>
      <c r="J79" s="77"/>
      <c r="K79" s="77"/>
      <c r="L79" s="77"/>
      <c r="M79" s="77"/>
      <c r="N79" s="77"/>
      <c r="O79" s="77"/>
      <c r="P79" s="77"/>
      <c r="Q79" s="77"/>
      <c r="R79" s="77"/>
      <c r="S79" s="77"/>
      <c r="T79" s="77"/>
      <c r="U79" s="77"/>
      <c r="V79" s="77"/>
      <c r="W79" s="77"/>
      <c r="X79" s="77"/>
      <c r="Y79" s="77"/>
      <c r="Z79" s="77"/>
    </row>
    <row r="80" spans="1:26" ht="12.75" hidden="1" customHeight="1">
      <c r="A80" s="251">
        <v>77</v>
      </c>
      <c r="B80" s="251"/>
      <c r="C80" s="97"/>
      <c r="D80" s="252"/>
      <c r="E80" s="253"/>
      <c r="F80" s="253"/>
      <c r="G80" s="255"/>
      <c r="H80" s="256">
        <f t="shared" si="0"/>
        <v>0</v>
      </c>
      <c r="I80" s="267" t="str">
        <f t="shared" si="1"/>
        <v/>
      </c>
      <c r="J80" s="77"/>
      <c r="K80" s="77"/>
      <c r="L80" s="77"/>
      <c r="M80" s="77"/>
      <c r="N80" s="77"/>
      <c r="O80" s="77"/>
      <c r="P80" s="77"/>
      <c r="Q80" s="77"/>
      <c r="R80" s="77"/>
      <c r="S80" s="77"/>
      <c r="T80" s="77"/>
      <c r="U80" s="77"/>
      <c r="V80" s="77"/>
      <c r="W80" s="77"/>
      <c r="X80" s="77"/>
      <c r="Y80" s="77"/>
      <c r="Z80" s="77"/>
    </row>
    <row r="81" spans="1:26" ht="12.75" hidden="1" customHeight="1">
      <c r="A81" s="251">
        <v>78</v>
      </c>
      <c r="B81" s="251"/>
      <c r="C81" s="97"/>
      <c r="D81" s="252"/>
      <c r="E81" s="253"/>
      <c r="F81" s="253"/>
      <c r="G81" s="255"/>
      <c r="H81" s="256">
        <f t="shared" si="0"/>
        <v>0</v>
      </c>
      <c r="I81" s="267" t="str">
        <f t="shared" si="1"/>
        <v/>
      </c>
      <c r="J81" s="77"/>
      <c r="K81" s="77"/>
      <c r="L81" s="77"/>
      <c r="M81" s="77"/>
      <c r="N81" s="77"/>
      <c r="O81" s="77"/>
      <c r="P81" s="77"/>
      <c r="Q81" s="77"/>
      <c r="R81" s="77"/>
      <c r="S81" s="77"/>
      <c r="T81" s="77"/>
      <c r="U81" s="77"/>
      <c r="V81" s="77"/>
      <c r="W81" s="77"/>
      <c r="X81" s="77"/>
      <c r="Y81" s="77"/>
      <c r="Z81" s="77"/>
    </row>
    <row r="82" spans="1:26" ht="12.75" hidden="1" customHeight="1">
      <c r="A82" s="251">
        <v>79</v>
      </c>
      <c r="B82" s="251"/>
      <c r="C82" s="97"/>
      <c r="D82" s="252"/>
      <c r="E82" s="253"/>
      <c r="F82" s="253"/>
      <c r="G82" s="255"/>
      <c r="H82" s="256">
        <f t="shared" si="0"/>
        <v>0</v>
      </c>
      <c r="I82" s="267" t="str">
        <f t="shared" si="1"/>
        <v/>
      </c>
      <c r="J82" s="77"/>
      <c r="K82" s="77"/>
      <c r="L82" s="77"/>
      <c r="M82" s="77"/>
      <c r="N82" s="77"/>
      <c r="O82" s="77"/>
      <c r="P82" s="77"/>
      <c r="Q82" s="77"/>
      <c r="R82" s="77"/>
      <c r="S82" s="77"/>
      <c r="T82" s="77"/>
      <c r="U82" s="77"/>
      <c r="V82" s="77"/>
      <c r="W82" s="77"/>
      <c r="X82" s="77"/>
      <c r="Y82" s="77"/>
      <c r="Z82" s="77"/>
    </row>
    <row r="83" spans="1:26" ht="12.75" hidden="1" customHeight="1">
      <c r="A83" s="251">
        <v>80</v>
      </c>
      <c r="B83" s="251"/>
      <c r="C83" s="97"/>
      <c r="D83" s="252"/>
      <c r="E83" s="253"/>
      <c r="F83" s="253"/>
      <c r="G83" s="255"/>
      <c r="H83" s="256">
        <f t="shared" si="0"/>
        <v>0</v>
      </c>
      <c r="I83" s="267" t="str">
        <f t="shared" si="1"/>
        <v/>
      </c>
      <c r="J83" s="77"/>
      <c r="K83" s="77"/>
      <c r="L83" s="77"/>
      <c r="M83" s="77"/>
      <c r="N83" s="77"/>
      <c r="O83" s="77"/>
      <c r="P83" s="77"/>
      <c r="Q83" s="77"/>
      <c r="R83" s="77"/>
      <c r="S83" s="77"/>
      <c r="T83" s="77"/>
      <c r="U83" s="77"/>
      <c r="V83" s="77"/>
      <c r="W83" s="77"/>
      <c r="X83" s="77"/>
      <c r="Y83" s="77"/>
      <c r="Z83" s="77"/>
    </row>
    <row r="84" spans="1:26" ht="12.75" hidden="1" customHeight="1">
      <c r="A84" s="251">
        <v>81</v>
      </c>
      <c r="B84" s="251"/>
      <c r="C84" s="97"/>
      <c r="D84" s="252"/>
      <c r="E84" s="253"/>
      <c r="F84" s="253"/>
      <c r="G84" s="255"/>
      <c r="H84" s="256">
        <f t="shared" si="0"/>
        <v>0</v>
      </c>
      <c r="I84" s="267" t="str">
        <f t="shared" si="1"/>
        <v/>
      </c>
      <c r="J84" s="77"/>
      <c r="K84" s="77"/>
      <c r="L84" s="77"/>
      <c r="M84" s="77"/>
      <c r="N84" s="77"/>
      <c r="O84" s="77"/>
      <c r="P84" s="77"/>
      <c r="Q84" s="77"/>
      <c r="R84" s="77"/>
      <c r="S84" s="77"/>
      <c r="T84" s="77"/>
      <c r="U84" s="77"/>
      <c r="V84" s="77"/>
      <c r="W84" s="77"/>
      <c r="X84" s="77"/>
      <c r="Y84" s="77"/>
      <c r="Z84" s="77"/>
    </row>
    <row r="85" spans="1:26" ht="12.75" hidden="1" customHeight="1">
      <c r="A85" s="251">
        <v>82</v>
      </c>
      <c r="B85" s="251"/>
      <c r="C85" s="97"/>
      <c r="D85" s="252"/>
      <c r="E85" s="253"/>
      <c r="F85" s="253"/>
      <c r="G85" s="255"/>
      <c r="H85" s="256">
        <f t="shared" si="0"/>
        <v>0</v>
      </c>
      <c r="I85" s="267" t="str">
        <f t="shared" si="1"/>
        <v/>
      </c>
      <c r="J85" s="77"/>
      <c r="K85" s="77"/>
      <c r="L85" s="77"/>
      <c r="M85" s="77"/>
      <c r="N85" s="77"/>
      <c r="O85" s="77"/>
      <c r="P85" s="77"/>
      <c r="Q85" s="77"/>
      <c r="R85" s="77"/>
      <c r="S85" s="77"/>
      <c r="T85" s="77"/>
      <c r="U85" s="77"/>
      <c r="V85" s="77"/>
      <c r="W85" s="77"/>
      <c r="X85" s="77"/>
      <c r="Y85" s="77"/>
      <c r="Z85" s="77"/>
    </row>
    <row r="86" spans="1:26" ht="12.75" hidden="1" customHeight="1">
      <c r="A86" s="251">
        <v>83</v>
      </c>
      <c r="B86" s="251"/>
      <c r="C86" s="97"/>
      <c r="D86" s="252"/>
      <c r="E86" s="253"/>
      <c r="F86" s="253"/>
      <c r="G86" s="255"/>
      <c r="H86" s="256">
        <f t="shared" si="0"/>
        <v>0</v>
      </c>
      <c r="I86" s="267" t="str">
        <f t="shared" si="1"/>
        <v/>
      </c>
      <c r="J86" s="77"/>
      <c r="K86" s="77"/>
      <c r="L86" s="77"/>
      <c r="M86" s="77"/>
      <c r="N86" s="77"/>
      <c r="O86" s="77"/>
      <c r="P86" s="77"/>
      <c r="Q86" s="77"/>
      <c r="R86" s="77"/>
      <c r="S86" s="77"/>
      <c r="T86" s="77"/>
      <c r="U86" s="77"/>
      <c r="V86" s="77"/>
      <c r="W86" s="77"/>
      <c r="X86" s="77"/>
      <c r="Y86" s="77"/>
      <c r="Z86" s="77"/>
    </row>
    <row r="87" spans="1:26" ht="12.75" hidden="1" customHeight="1">
      <c r="A87" s="251">
        <v>84</v>
      </c>
      <c r="B87" s="251"/>
      <c r="C87" s="97"/>
      <c r="D87" s="252"/>
      <c r="E87" s="253"/>
      <c r="F87" s="253"/>
      <c r="G87" s="255"/>
      <c r="H87" s="256">
        <f t="shared" si="0"/>
        <v>0</v>
      </c>
      <c r="I87" s="267" t="str">
        <f t="shared" si="1"/>
        <v/>
      </c>
      <c r="J87" s="77"/>
      <c r="K87" s="77"/>
      <c r="L87" s="77"/>
      <c r="M87" s="77"/>
      <c r="N87" s="77"/>
      <c r="O87" s="77"/>
      <c r="P87" s="77"/>
      <c r="Q87" s="77"/>
      <c r="R87" s="77"/>
      <c r="S87" s="77"/>
      <c r="T87" s="77"/>
      <c r="U87" s="77"/>
      <c r="V87" s="77"/>
      <c r="W87" s="77"/>
      <c r="X87" s="77"/>
      <c r="Y87" s="77"/>
      <c r="Z87" s="77"/>
    </row>
    <row r="88" spans="1:26" ht="12.75" hidden="1" customHeight="1">
      <c r="A88" s="251">
        <v>85</v>
      </c>
      <c r="B88" s="251"/>
      <c r="C88" s="97"/>
      <c r="D88" s="252"/>
      <c r="E88" s="253"/>
      <c r="F88" s="253"/>
      <c r="G88" s="255"/>
      <c r="H88" s="256">
        <f t="shared" si="0"/>
        <v>0</v>
      </c>
      <c r="I88" s="267" t="str">
        <f t="shared" si="1"/>
        <v/>
      </c>
      <c r="J88" s="77"/>
      <c r="K88" s="77"/>
      <c r="L88" s="77"/>
      <c r="M88" s="77"/>
      <c r="N88" s="77"/>
      <c r="O88" s="77"/>
      <c r="P88" s="77"/>
      <c r="Q88" s="77"/>
      <c r="R88" s="77"/>
      <c r="S88" s="77"/>
      <c r="T88" s="77"/>
      <c r="U88" s="77"/>
      <c r="V88" s="77"/>
      <c r="W88" s="77"/>
      <c r="X88" s="77"/>
      <c r="Y88" s="77"/>
      <c r="Z88" s="77"/>
    </row>
    <row r="89" spans="1:26" ht="12.75" hidden="1" customHeight="1">
      <c r="A89" s="251">
        <v>86</v>
      </c>
      <c r="B89" s="251"/>
      <c r="C89" s="97"/>
      <c r="D89" s="252"/>
      <c r="E89" s="253"/>
      <c r="F89" s="253"/>
      <c r="G89" s="255"/>
      <c r="H89" s="256">
        <f t="shared" si="0"/>
        <v>0</v>
      </c>
      <c r="I89" s="267" t="str">
        <f t="shared" si="1"/>
        <v/>
      </c>
      <c r="J89" s="77"/>
      <c r="K89" s="77"/>
      <c r="L89" s="77"/>
      <c r="M89" s="77"/>
      <c r="N89" s="77"/>
      <c r="O89" s="77"/>
      <c r="P89" s="77"/>
      <c r="Q89" s="77"/>
      <c r="R89" s="77"/>
      <c r="S89" s="77"/>
      <c r="T89" s="77"/>
      <c r="U89" s="77"/>
      <c r="V89" s="77"/>
      <c r="W89" s="77"/>
      <c r="X89" s="77"/>
      <c r="Y89" s="77"/>
      <c r="Z89" s="77"/>
    </row>
    <row r="90" spans="1:26" ht="12.75" hidden="1" customHeight="1">
      <c r="A90" s="251">
        <v>87</v>
      </c>
      <c r="B90" s="251"/>
      <c r="C90" s="97"/>
      <c r="D90" s="252"/>
      <c r="E90" s="253"/>
      <c r="F90" s="253"/>
      <c r="G90" s="255"/>
      <c r="H90" s="256">
        <f t="shared" si="0"/>
        <v>0</v>
      </c>
      <c r="I90" s="267" t="str">
        <f t="shared" si="1"/>
        <v/>
      </c>
      <c r="J90" s="77"/>
      <c r="K90" s="77"/>
      <c r="L90" s="77"/>
      <c r="M90" s="77"/>
      <c r="N90" s="77"/>
      <c r="O90" s="77"/>
      <c r="P90" s="77"/>
      <c r="Q90" s="77"/>
      <c r="R90" s="77"/>
      <c r="S90" s="77"/>
      <c r="T90" s="77"/>
      <c r="U90" s="77"/>
      <c r="V90" s="77"/>
      <c r="W90" s="77"/>
      <c r="X90" s="77"/>
      <c r="Y90" s="77"/>
      <c r="Z90" s="77"/>
    </row>
    <row r="91" spans="1:26" ht="12.75" hidden="1" customHeight="1">
      <c r="A91" s="251">
        <v>88</v>
      </c>
      <c r="B91" s="251"/>
      <c r="C91" s="97"/>
      <c r="D91" s="252"/>
      <c r="E91" s="253"/>
      <c r="F91" s="253"/>
      <c r="G91" s="255"/>
      <c r="H91" s="256">
        <f t="shared" si="0"/>
        <v>0</v>
      </c>
      <c r="I91" s="267" t="str">
        <f t="shared" si="1"/>
        <v/>
      </c>
      <c r="J91" s="77"/>
      <c r="K91" s="77"/>
      <c r="L91" s="77"/>
      <c r="M91" s="77"/>
      <c r="N91" s="77"/>
      <c r="O91" s="77"/>
      <c r="P91" s="77"/>
      <c r="Q91" s="77"/>
      <c r="R91" s="77"/>
      <c r="S91" s="77"/>
      <c r="T91" s="77"/>
      <c r="U91" s="77"/>
      <c r="V91" s="77"/>
      <c r="W91" s="77"/>
      <c r="X91" s="77"/>
      <c r="Y91" s="77"/>
      <c r="Z91" s="77"/>
    </row>
    <row r="92" spans="1:26" ht="12.75" hidden="1" customHeight="1">
      <c r="A92" s="251">
        <v>89</v>
      </c>
      <c r="B92" s="251"/>
      <c r="C92" s="97"/>
      <c r="D92" s="252"/>
      <c r="E92" s="253"/>
      <c r="F92" s="253"/>
      <c r="G92" s="255"/>
      <c r="H92" s="256">
        <f t="shared" si="0"/>
        <v>0</v>
      </c>
      <c r="I92" s="267" t="str">
        <f t="shared" si="1"/>
        <v/>
      </c>
      <c r="J92" s="77"/>
      <c r="K92" s="77"/>
      <c r="L92" s="77"/>
      <c r="M92" s="77"/>
      <c r="N92" s="77"/>
      <c r="O92" s="77"/>
      <c r="P92" s="77"/>
      <c r="Q92" s="77"/>
      <c r="R92" s="77"/>
      <c r="S92" s="77"/>
      <c r="T92" s="77"/>
      <c r="U92" s="77"/>
      <c r="V92" s="77"/>
      <c r="W92" s="77"/>
      <c r="X92" s="77"/>
      <c r="Y92" s="77"/>
      <c r="Z92" s="77"/>
    </row>
    <row r="93" spans="1:26" ht="12.75" hidden="1" customHeight="1">
      <c r="A93" s="251">
        <v>90</v>
      </c>
      <c r="B93" s="251"/>
      <c r="C93" s="97"/>
      <c r="D93" s="252"/>
      <c r="E93" s="253"/>
      <c r="F93" s="253"/>
      <c r="G93" s="255"/>
      <c r="H93" s="256">
        <f t="shared" si="0"/>
        <v>0</v>
      </c>
      <c r="I93" s="267" t="str">
        <f t="shared" si="1"/>
        <v/>
      </c>
      <c r="J93" s="77"/>
      <c r="K93" s="77"/>
      <c r="L93" s="77"/>
      <c r="M93" s="77"/>
      <c r="N93" s="77"/>
      <c r="O93" s="77"/>
      <c r="P93" s="77"/>
      <c r="Q93" s="77"/>
      <c r="R93" s="77"/>
      <c r="S93" s="77"/>
      <c r="T93" s="77"/>
      <c r="U93" s="77"/>
      <c r="V93" s="77"/>
      <c r="W93" s="77"/>
      <c r="X93" s="77"/>
      <c r="Y93" s="77"/>
      <c r="Z93" s="77"/>
    </row>
    <row r="94" spans="1:26" ht="12.75" hidden="1" customHeight="1">
      <c r="A94" s="251">
        <v>91</v>
      </c>
      <c r="B94" s="251"/>
      <c r="C94" s="97"/>
      <c r="D94" s="252"/>
      <c r="E94" s="253"/>
      <c r="F94" s="253"/>
      <c r="G94" s="255"/>
      <c r="H94" s="256">
        <f t="shared" si="0"/>
        <v>0</v>
      </c>
      <c r="I94" s="267" t="str">
        <f t="shared" si="1"/>
        <v/>
      </c>
      <c r="J94" s="77"/>
      <c r="K94" s="77"/>
      <c r="L94" s="77"/>
      <c r="M94" s="77"/>
      <c r="N94" s="77"/>
      <c r="O94" s="77"/>
      <c r="P94" s="77"/>
      <c r="Q94" s="77"/>
      <c r="R94" s="77"/>
      <c r="S94" s="77"/>
      <c r="T94" s="77"/>
      <c r="U94" s="77"/>
      <c r="V94" s="77"/>
      <c r="W94" s="77"/>
      <c r="X94" s="77"/>
      <c r="Y94" s="77"/>
      <c r="Z94" s="77"/>
    </row>
    <row r="95" spans="1:26" ht="12.75" hidden="1" customHeight="1">
      <c r="A95" s="251">
        <v>92</v>
      </c>
      <c r="B95" s="251"/>
      <c r="C95" s="97"/>
      <c r="D95" s="252"/>
      <c r="E95" s="253"/>
      <c r="F95" s="253"/>
      <c r="G95" s="255"/>
      <c r="H95" s="256">
        <f t="shared" si="0"/>
        <v>0</v>
      </c>
      <c r="I95" s="267" t="str">
        <f t="shared" si="1"/>
        <v/>
      </c>
      <c r="J95" s="77"/>
      <c r="K95" s="77"/>
      <c r="L95" s="77"/>
      <c r="M95" s="77"/>
      <c r="N95" s="77"/>
      <c r="O95" s="77"/>
      <c r="P95" s="77"/>
      <c r="Q95" s="77"/>
      <c r="R95" s="77"/>
      <c r="S95" s="77"/>
      <c r="T95" s="77"/>
      <c r="U95" s="77"/>
      <c r="V95" s="77"/>
      <c r="W95" s="77"/>
      <c r="X95" s="77"/>
      <c r="Y95" s="77"/>
      <c r="Z95" s="77"/>
    </row>
    <row r="96" spans="1:26" ht="12.75" hidden="1" customHeight="1">
      <c r="A96" s="251">
        <v>93</v>
      </c>
      <c r="B96" s="251"/>
      <c r="C96" s="97"/>
      <c r="D96" s="252"/>
      <c r="E96" s="253"/>
      <c r="F96" s="253"/>
      <c r="G96" s="255"/>
      <c r="H96" s="256">
        <f t="shared" si="0"/>
        <v>0</v>
      </c>
      <c r="I96" s="267" t="str">
        <f t="shared" si="1"/>
        <v/>
      </c>
      <c r="J96" s="77"/>
      <c r="K96" s="77"/>
      <c r="L96" s="77"/>
      <c r="M96" s="77"/>
      <c r="N96" s="77"/>
      <c r="O96" s="77"/>
      <c r="P96" s="77"/>
      <c r="Q96" s="77"/>
      <c r="R96" s="77"/>
      <c r="S96" s="77"/>
      <c r="T96" s="77"/>
      <c r="U96" s="77"/>
      <c r="V96" s="77"/>
      <c r="W96" s="77"/>
      <c r="X96" s="77"/>
      <c r="Y96" s="77"/>
      <c r="Z96" s="77"/>
    </row>
    <row r="97" spans="1:26" ht="12.75" hidden="1" customHeight="1">
      <c r="A97" s="251">
        <v>94</v>
      </c>
      <c r="B97" s="251"/>
      <c r="C97" s="97"/>
      <c r="D97" s="252"/>
      <c r="E97" s="253"/>
      <c r="F97" s="253"/>
      <c r="G97" s="255"/>
      <c r="H97" s="256">
        <f t="shared" si="0"/>
        <v>0</v>
      </c>
      <c r="I97" s="267" t="str">
        <f t="shared" si="1"/>
        <v/>
      </c>
      <c r="J97" s="77"/>
      <c r="K97" s="77"/>
      <c r="L97" s="77"/>
      <c r="M97" s="77"/>
      <c r="N97" s="77"/>
      <c r="O97" s="77"/>
      <c r="P97" s="77"/>
      <c r="Q97" s="77"/>
      <c r="R97" s="77"/>
      <c r="S97" s="77"/>
      <c r="T97" s="77"/>
      <c r="U97" s="77"/>
      <c r="V97" s="77"/>
      <c r="W97" s="77"/>
      <c r="X97" s="77"/>
      <c r="Y97" s="77"/>
      <c r="Z97" s="77"/>
    </row>
    <row r="98" spans="1:26" ht="12.75" hidden="1" customHeight="1">
      <c r="A98" s="251">
        <v>95</v>
      </c>
      <c r="B98" s="251"/>
      <c r="C98" s="97"/>
      <c r="D98" s="252"/>
      <c r="E98" s="253"/>
      <c r="F98" s="253"/>
      <c r="G98" s="255"/>
      <c r="H98" s="256">
        <f t="shared" si="0"/>
        <v>0</v>
      </c>
      <c r="I98" s="267" t="str">
        <f t="shared" si="1"/>
        <v/>
      </c>
      <c r="J98" s="77"/>
      <c r="K98" s="77"/>
      <c r="L98" s="77"/>
      <c r="M98" s="77"/>
      <c r="N98" s="77"/>
      <c r="O98" s="77"/>
      <c r="P98" s="77"/>
      <c r="Q98" s="77"/>
      <c r="R98" s="77"/>
      <c r="S98" s="77"/>
      <c r="T98" s="77"/>
      <c r="U98" s="77"/>
      <c r="V98" s="77"/>
      <c r="W98" s="77"/>
      <c r="X98" s="77"/>
      <c r="Y98" s="77"/>
      <c r="Z98" s="77"/>
    </row>
    <row r="99" spans="1:26" ht="12.75" hidden="1" customHeight="1">
      <c r="A99" s="251">
        <v>96</v>
      </c>
      <c r="B99" s="251"/>
      <c r="C99" s="97"/>
      <c r="D99" s="252"/>
      <c r="E99" s="253"/>
      <c r="F99" s="253"/>
      <c r="G99" s="255"/>
      <c r="H99" s="256">
        <f t="shared" si="0"/>
        <v>0</v>
      </c>
      <c r="I99" s="267" t="str">
        <f t="shared" si="1"/>
        <v/>
      </c>
      <c r="J99" s="77"/>
      <c r="K99" s="77"/>
      <c r="L99" s="77"/>
      <c r="M99" s="77"/>
      <c r="N99" s="77"/>
      <c r="O99" s="77"/>
      <c r="P99" s="77"/>
      <c r="Q99" s="77"/>
      <c r="R99" s="77"/>
      <c r="S99" s="77"/>
      <c r="T99" s="77"/>
      <c r="U99" s="77"/>
      <c r="V99" s="77"/>
      <c r="W99" s="77"/>
      <c r="X99" s="77"/>
      <c r="Y99" s="77"/>
      <c r="Z99" s="77"/>
    </row>
    <row r="100" spans="1:26" ht="12.75" hidden="1" customHeight="1">
      <c r="A100" s="251">
        <v>97</v>
      </c>
      <c r="B100" s="251"/>
      <c r="C100" s="97"/>
      <c r="D100" s="252"/>
      <c r="E100" s="253"/>
      <c r="F100" s="253"/>
      <c r="G100" s="255"/>
      <c r="H100" s="256">
        <f t="shared" si="0"/>
        <v>0</v>
      </c>
      <c r="I100" s="267" t="str">
        <f t="shared" si="1"/>
        <v/>
      </c>
      <c r="J100" s="77"/>
      <c r="K100" s="77"/>
      <c r="L100" s="77"/>
      <c r="M100" s="77"/>
      <c r="N100" s="77"/>
      <c r="O100" s="77"/>
      <c r="P100" s="77"/>
      <c r="Q100" s="77"/>
      <c r="R100" s="77"/>
      <c r="S100" s="77"/>
      <c r="T100" s="77"/>
      <c r="U100" s="77"/>
      <c r="V100" s="77"/>
      <c r="W100" s="77"/>
      <c r="X100" s="77"/>
      <c r="Y100" s="77"/>
      <c r="Z100" s="77"/>
    </row>
    <row r="101" spans="1:26" ht="12.75" hidden="1" customHeight="1">
      <c r="A101" s="251">
        <v>98</v>
      </c>
      <c r="B101" s="251"/>
      <c r="C101" s="97"/>
      <c r="D101" s="252"/>
      <c r="E101" s="253"/>
      <c r="F101" s="253"/>
      <c r="G101" s="255"/>
      <c r="H101" s="256">
        <f t="shared" si="0"/>
        <v>0</v>
      </c>
      <c r="I101" s="267" t="str">
        <f t="shared" si="1"/>
        <v/>
      </c>
      <c r="J101" s="77"/>
      <c r="K101" s="77"/>
      <c r="L101" s="77"/>
      <c r="M101" s="77"/>
      <c r="N101" s="77"/>
      <c r="O101" s="77"/>
      <c r="P101" s="77"/>
      <c r="Q101" s="77"/>
      <c r="R101" s="77"/>
      <c r="S101" s="77"/>
      <c r="T101" s="77"/>
      <c r="U101" s="77"/>
      <c r="V101" s="77"/>
      <c r="W101" s="77"/>
      <c r="X101" s="77"/>
      <c r="Y101" s="77"/>
      <c r="Z101" s="77"/>
    </row>
    <row r="102" spans="1:26" ht="12.75" hidden="1" customHeight="1">
      <c r="A102" s="251">
        <v>99</v>
      </c>
      <c r="B102" s="251"/>
      <c r="C102" s="97"/>
      <c r="D102" s="252"/>
      <c r="E102" s="253"/>
      <c r="F102" s="253"/>
      <c r="G102" s="255"/>
      <c r="H102" s="256">
        <f t="shared" si="0"/>
        <v>0</v>
      </c>
      <c r="I102" s="267" t="str">
        <f t="shared" si="1"/>
        <v/>
      </c>
      <c r="J102" s="77"/>
      <c r="K102" s="77"/>
      <c r="L102" s="77"/>
      <c r="M102" s="77"/>
      <c r="N102" s="77"/>
      <c r="O102" s="77"/>
      <c r="P102" s="77"/>
      <c r="Q102" s="77"/>
      <c r="R102" s="77"/>
      <c r="S102" s="77"/>
      <c r="T102" s="77"/>
      <c r="U102" s="77"/>
      <c r="V102" s="77"/>
      <c r="W102" s="77"/>
      <c r="X102" s="77"/>
      <c r="Y102" s="77"/>
      <c r="Z102" s="77"/>
    </row>
    <row r="103" spans="1:26" ht="12.75" hidden="1" customHeight="1">
      <c r="A103" s="251">
        <v>100</v>
      </c>
      <c r="B103" s="251"/>
      <c r="C103" s="97"/>
      <c r="D103" s="252"/>
      <c r="E103" s="253"/>
      <c r="F103" s="253"/>
      <c r="G103" s="255"/>
      <c r="H103" s="256">
        <f t="shared" si="0"/>
        <v>0</v>
      </c>
      <c r="I103" s="267" t="str">
        <f t="shared" si="1"/>
        <v/>
      </c>
      <c r="J103" s="77"/>
      <c r="K103" s="77"/>
      <c r="L103" s="77"/>
      <c r="M103" s="77"/>
      <c r="N103" s="77"/>
      <c r="O103" s="77"/>
      <c r="P103" s="77"/>
      <c r="Q103" s="77"/>
      <c r="R103" s="77"/>
      <c r="S103" s="77"/>
      <c r="T103" s="77"/>
      <c r="U103" s="77"/>
      <c r="V103" s="77"/>
      <c r="W103" s="77"/>
      <c r="X103" s="77"/>
      <c r="Y103" s="77"/>
      <c r="Z103" s="77"/>
    </row>
    <row r="104" spans="1:26" ht="12.75" hidden="1" customHeight="1">
      <c r="A104" s="251">
        <v>101</v>
      </c>
      <c r="B104" s="251"/>
      <c r="C104" s="97"/>
      <c r="D104" s="252"/>
      <c r="E104" s="253"/>
      <c r="F104" s="253"/>
      <c r="G104" s="255"/>
      <c r="H104" s="256">
        <f t="shared" si="0"/>
        <v>0</v>
      </c>
      <c r="I104" s="267" t="str">
        <f t="shared" si="1"/>
        <v/>
      </c>
      <c r="J104" s="77"/>
      <c r="K104" s="77"/>
      <c r="L104" s="77"/>
      <c r="M104" s="77"/>
      <c r="N104" s="77"/>
      <c r="O104" s="77"/>
      <c r="P104" s="77"/>
      <c r="Q104" s="77"/>
      <c r="R104" s="77"/>
      <c r="S104" s="77"/>
      <c r="T104" s="77"/>
      <c r="U104" s="77"/>
      <c r="V104" s="77"/>
      <c r="W104" s="77"/>
      <c r="X104" s="77"/>
      <c r="Y104" s="77"/>
      <c r="Z104" s="77"/>
    </row>
    <row r="105" spans="1:26" ht="12.75" hidden="1" customHeight="1">
      <c r="A105" s="251">
        <v>102</v>
      </c>
      <c r="B105" s="251"/>
      <c r="C105" s="97"/>
      <c r="D105" s="252"/>
      <c r="E105" s="253"/>
      <c r="F105" s="253"/>
      <c r="G105" s="255"/>
      <c r="H105" s="256">
        <f t="shared" si="0"/>
        <v>0</v>
      </c>
      <c r="I105" s="267" t="str">
        <f t="shared" si="1"/>
        <v/>
      </c>
      <c r="J105" s="77"/>
      <c r="K105" s="77"/>
      <c r="L105" s="77"/>
      <c r="M105" s="77"/>
      <c r="N105" s="77"/>
      <c r="O105" s="77"/>
      <c r="P105" s="77"/>
      <c r="Q105" s="77"/>
      <c r="R105" s="77"/>
      <c r="S105" s="77"/>
      <c r="T105" s="77"/>
      <c r="U105" s="77"/>
      <c r="V105" s="77"/>
      <c r="W105" s="77"/>
      <c r="X105" s="77"/>
      <c r="Y105" s="77"/>
      <c r="Z105" s="77"/>
    </row>
    <row r="106" spans="1:26" ht="12.75" hidden="1" customHeight="1">
      <c r="A106" s="251">
        <v>103</v>
      </c>
      <c r="B106" s="251"/>
      <c r="C106" s="97"/>
      <c r="D106" s="252"/>
      <c r="E106" s="253"/>
      <c r="F106" s="253"/>
      <c r="G106" s="255"/>
      <c r="H106" s="256">
        <f t="shared" si="0"/>
        <v>0</v>
      </c>
      <c r="I106" s="267" t="str">
        <f t="shared" si="1"/>
        <v/>
      </c>
      <c r="J106" s="77"/>
      <c r="K106" s="77"/>
      <c r="L106" s="77"/>
      <c r="M106" s="77"/>
      <c r="N106" s="77"/>
      <c r="O106" s="77"/>
      <c r="P106" s="77"/>
      <c r="Q106" s="77"/>
      <c r="R106" s="77"/>
      <c r="S106" s="77"/>
      <c r="T106" s="77"/>
      <c r="U106" s="77"/>
      <c r="V106" s="77"/>
      <c r="W106" s="77"/>
      <c r="X106" s="77"/>
      <c r="Y106" s="77"/>
      <c r="Z106" s="77"/>
    </row>
    <row r="107" spans="1:26" ht="12.75" hidden="1" customHeight="1">
      <c r="A107" s="251">
        <v>104</v>
      </c>
      <c r="B107" s="251"/>
      <c r="C107" s="97"/>
      <c r="D107" s="252"/>
      <c r="E107" s="253"/>
      <c r="F107" s="253"/>
      <c r="G107" s="255"/>
      <c r="H107" s="256">
        <f t="shared" si="0"/>
        <v>0</v>
      </c>
      <c r="I107" s="267" t="str">
        <f t="shared" si="1"/>
        <v/>
      </c>
      <c r="J107" s="77"/>
      <c r="K107" s="77"/>
      <c r="L107" s="77"/>
      <c r="M107" s="77"/>
      <c r="N107" s="77"/>
      <c r="O107" s="77"/>
      <c r="P107" s="77"/>
      <c r="Q107" s="77"/>
      <c r="R107" s="77"/>
      <c r="S107" s="77"/>
      <c r="T107" s="77"/>
      <c r="U107" s="77"/>
      <c r="V107" s="77"/>
      <c r="W107" s="77"/>
      <c r="X107" s="77"/>
      <c r="Y107" s="77"/>
      <c r="Z107" s="77"/>
    </row>
    <row r="108" spans="1:26" ht="12.75" hidden="1" customHeight="1">
      <c r="A108" s="251">
        <v>105</v>
      </c>
      <c r="B108" s="251"/>
      <c r="C108" s="97"/>
      <c r="D108" s="252"/>
      <c r="E108" s="253"/>
      <c r="F108" s="253"/>
      <c r="G108" s="255"/>
      <c r="H108" s="256">
        <f t="shared" si="0"/>
        <v>0</v>
      </c>
      <c r="I108" s="267" t="str">
        <f t="shared" si="1"/>
        <v/>
      </c>
      <c r="J108" s="77"/>
      <c r="K108" s="77"/>
      <c r="L108" s="77"/>
      <c r="M108" s="77"/>
      <c r="N108" s="77"/>
      <c r="O108" s="77"/>
      <c r="P108" s="77"/>
      <c r="Q108" s="77"/>
      <c r="R108" s="77"/>
      <c r="S108" s="77"/>
      <c r="T108" s="77"/>
      <c r="U108" s="77"/>
      <c r="V108" s="77"/>
      <c r="W108" s="77"/>
      <c r="X108" s="77"/>
      <c r="Y108" s="77"/>
      <c r="Z108" s="77"/>
    </row>
    <row r="109" spans="1:26" ht="12.75" hidden="1" customHeight="1">
      <c r="A109" s="251">
        <v>106</v>
      </c>
      <c r="B109" s="251"/>
      <c r="C109" s="97"/>
      <c r="D109" s="252"/>
      <c r="E109" s="253"/>
      <c r="F109" s="253"/>
      <c r="G109" s="255"/>
      <c r="H109" s="256">
        <f t="shared" si="0"/>
        <v>0</v>
      </c>
      <c r="I109" s="267" t="str">
        <f t="shared" si="1"/>
        <v/>
      </c>
      <c r="J109" s="77"/>
      <c r="K109" s="77"/>
      <c r="L109" s="77"/>
      <c r="M109" s="77"/>
      <c r="N109" s="77"/>
      <c r="O109" s="77"/>
      <c r="P109" s="77"/>
      <c r="Q109" s="77"/>
      <c r="R109" s="77"/>
      <c r="S109" s="77"/>
      <c r="T109" s="77"/>
      <c r="U109" s="77"/>
      <c r="V109" s="77"/>
      <c r="W109" s="77"/>
      <c r="X109" s="77"/>
      <c r="Y109" s="77"/>
      <c r="Z109" s="77"/>
    </row>
    <row r="110" spans="1:26" ht="12.75" hidden="1" customHeight="1">
      <c r="A110" s="251">
        <v>107</v>
      </c>
      <c r="B110" s="251"/>
      <c r="C110" s="97"/>
      <c r="D110" s="252"/>
      <c r="E110" s="253"/>
      <c r="F110" s="253"/>
      <c r="G110" s="255"/>
      <c r="H110" s="256">
        <f t="shared" si="0"/>
        <v>0</v>
      </c>
      <c r="I110" s="267" t="str">
        <f t="shared" si="1"/>
        <v/>
      </c>
      <c r="J110" s="77"/>
      <c r="K110" s="77"/>
      <c r="L110" s="77"/>
      <c r="M110" s="77"/>
      <c r="N110" s="77"/>
      <c r="O110" s="77"/>
      <c r="P110" s="77"/>
      <c r="Q110" s="77"/>
      <c r="R110" s="77"/>
      <c r="S110" s="77"/>
      <c r="T110" s="77"/>
      <c r="U110" s="77"/>
      <c r="V110" s="77"/>
      <c r="W110" s="77"/>
      <c r="X110" s="77"/>
      <c r="Y110" s="77"/>
      <c r="Z110" s="77"/>
    </row>
    <row r="111" spans="1:26" ht="12.75" hidden="1" customHeight="1">
      <c r="A111" s="251">
        <v>108</v>
      </c>
      <c r="B111" s="251"/>
      <c r="C111" s="97"/>
      <c r="D111" s="252"/>
      <c r="E111" s="253"/>
      <c r="F111" s="253"/>
      <c r="G111" s="255"/>
      <c r="H111" s="256">
        <f t="shared" si="0"/>
        <v>0</v>
      </c>
      <c r="I111" s="267" t="str">
        <f t="shared" si="1"/>
        <v/>
      </c>
      <c r="J111" s="77"/>
      <c r="K111" s="77"/>
      <c r="L111" s="77"/>
      <c r="M111" s="77"/>
      <c r="N111" s="77"/>
      <c r="O111" s="77"/>
      <c r="P111" s="77"/>
      <c r="Q111" s="77"/>
      <c r="R111" s="77"/>
      <c r="S111" s="77"/>
      <c r="T111" s="77"/>
      <c r="U111" s="77"/>
      <c r="V111" s="77"/>
      <c r="W111" s="77"/>
      <c r="X111" s="77"/>
      <c r="Y111" s="77"/>
      <c r="Z111" s="77"/>
    </row>
    <row r="112" spans="1:26" ht="12.75" hidden="1" customHeight="1">
      <c r="A112" s="251">
        <v>109</v>
      </c>
      <c r="B112" s="251"/>
      <c r="C112" s="97"/>
      <c r="D112" s="252"/>
      <c r="E112" s="253"/>
      <c r="F112" s="253"/>
      <c r="G112" s="255"/>
      <c r="H112" s="256">
        <f t="shared" si="0"/>
        <v>0</v>
      </c>
      <c r="I112" s="267" t="str">
        <f t="shared" si="1"/>
        <v/>
      </c>
      <c r="J112" s="77"/>
      <c r="K112" s="77"/>
      <c r="L112" s="77"/>
      <c r="M112" s="77"/>
      <c r="N112" s="77"/>
      <c r="O112" s="77"/>
      <c r="P112" s="77"/>
      <c r="Q112" s="77"/>
      <c r="R112" s="77"/>
      <c r="S112" s="77"/>
      <c r="T112" s="77"/>
      <c r="U112" s="77"/>
      <c r="V112" s="77"/>
      <c r="W112" s="77"/>
      <c r="X112" s="77"/>
      <c r="Y112" s="77"/>
      <c r="Z112" s="77"/>
    </row>
    <row r="113" spans="1:26" ht="12.75" hidden="1" customHeight="1">
      <c r="A113" s="251">
        <v>110</v>
      </c>
      <c r="B113" s="251"/>
      <c r="C113" s="97"/>
      <c r="D113" s="252"/>
      <c r="E113" s="253"/>
      <c r="F113" s="253"/>
      <c r="G113" s="255"/>
      <c r="H113" s="256">
        <f t="shared" si="0"/>
        <v>0</v>
      </c>
      <c r="I113" s="267" t="str">
        <f t="shared" si="1"/>
        <v/>
      </c>
      <c r="J113" s="77"/>
      <c r="K113" s="77"/>
      <c r="L113" s="77"/>
      <c r="M113" s="77"/>
      <c r="N113" s="77"/>
      <c r="O113" s="77"/>
      <c r="P113" s="77"/>
      <c r="Q113" s="77"/>
      <c r="R113" s="77"/>
      <c r="S113" s="77"/>
      <c r="T113" s="77"/>
      <c r="U113" s="77"/>
      <c r="V113" s="77"/>
      <c r="W113" s="77"/>
      <c r="X113" s="77"/>
      <c r="Y113" s="77"/>
      <c r="Z113" s="77"/>
    </row>
    <row r="114" spans="1:26" ht="12.75" hidden="1" customHeight="1">
      <c r="A114" s="251">
        <v>111</v>
      </c>
      <c r="B114" s="251"/>
      <c r="C114" s="97"/>
      <c r="D114" s="252"/>
      <c r="E114" s="253"/>
      <c r="F114" s="253"/>
      <c r="G114" s="255"/>
      <c r="H114" s="256">
        <f t="shared" si="0"/>
        <v>0</v>
      </c>
      <c r="I114" s="267" t="str">
        <f t="shared" si="1"/>
        <v/>
      </c>
      <c r="J114" s="77"/>
      <c r="K114" s="77"/>
      <c r="L114" s="77"/>
      <c r="M114" s="77"/>
      <c r="N114" s="77"/>
      <c r="O114" s="77"/>
      <c r="P114" s="77"/>
      <c r="Q114" s="77"/>
      <c r="R114" s="77"/>
      <c r="S114" s="77"/>
      <c r="T114" s="77"/>
      <c r="U114" s="77"/>
      <c r="V114" s="77"/>
      <c r="W114" s="77"/>
      <c r="X114" s="77"/>
      <c r="Y114" s="77"/>
      <c r="Z114" s="77"/>
    </row>
    <row r="115" spans="1:26" ht="12.75" hidden="1" customHeight="1">
      <c r="A115" s="251">
        <v>112</v>
      </c>
      <c r="B115" s="251"/>
      <c r="C115" s="97"/>
      <c r="D115" s="252"/>
      <c r="E115" s="253"/>
      <c r="F115" s="253"/>
      <c r="G115" s="255"/>
      <c r="H115" s="256">
        <f t="shared" si="0"/>
        <v>0</v>
      </c>
      <c r="I115" s="267" t="str">
        <f t="shared" si="1"/>
        <v/>
      </c>
      <c r="J115" s="77"/>
      <c r="K115" s="77"/>
      <c r="L115" s="77"/>
      <c r="M115" s="77"/>
      <c r="N115" s="77"/>
      <c r="O115" s="77"/>
      <c r="P115" s="77"/>
      <c r="Q115" s="77"/>
      <c r="R115" s="77"/>
      <c r="S115" s="77"/>
      <c r="T115" s="77"/>
      <c r="U115" s="77"/>
      <c r="V115" s="77"/>
      <c r="W115" s="77"/>
      <c r="X115" s="77"/>
      <c r="Y115" s="77"/>
      <c r="Z115" s="77"/>
    </row>
    <row r="116" spans="1:26" ht="12.75" hidden="1" customHeight="1">
      <c r="A116" s="251">
        <v>113</v>
      </c>
      <c r="B116" s="251"/>
      <c r="C116" s="97"/>
      <c r="D116" s="252"/>
      <c r="E116" s="253"/>
      <c r="F116" s="253"/>
      <c r="G116" s="255"/>
      <c r="H116" s="256">
        <f t="shared" si="0"/>
        <v>0</v>
      </c>
      <c r="I116" s="267" t="str">
        <f t="shared" si="1"/>
        <v/>
      </c>
      <c r="J116" s="77"/>
      <c r="K116" s="77"/>
      <c r="L116" s="77"/>
      <c r="M116" s="77"/>
      <c r="N116" s="77"/>
      <c r="O116" s="77"/>
      <c r="P116" s="77"/>
      <c r="Q116" s="77"/>
      <c r="R116" s="77"/>
      <c r="S116" s="77"/>
      <c r="T116" s="77"/>
      <c r="U116" s="77"/>
      <c r="V116" s="77"/>
      <c r="W116" s="77"/>
      <c r="X116" s="77"/>
      <c r="Y116" s="77"/>
      <c r="Z116" s="77"/>
    </row>
    <row r="117" spans="1:26" ht="12.75" hidden="1" customHeight="1">
      <c r="A117" s="251">
        <v>114</v>
      </c>
      <c r="B117" s="251"/>
      <c r="C117" s="97"/>
      <c r="D117" s="252"/>
      <c r="E117" s="253"/>
      <c r="F117" s="253"/>
      <c r="G117" s="255"/>
      <c r="H117" s="256">
        <f t="shared" si="0"/>
        <v>0</v>
      </c>
      <c r="I117" s="267" t="str">
        <f t="shared" si="1"/>
        <v/>
      </c>
      <c r="J117" s="77"/>
      <c r="K117" s="77"/>
      <c r="L117" s="77"/>
      <c r="M117" s="77"/>
      <c r="N117" s="77"/>
      <c r="O117" s="77"/>
      <c r="P117" s="77"/>
      <c r="Q117" s="77"/>
      <c r="R117" s="77"/>
      <c r="S117" s="77"/>
      <c r="T117" s="77"/>
      <c r="U117" s="77"/>
      <c r="V117" s="77"/>
      <c r="W117" s="77"/>
      <c r="X117" s="77"/>
      <c r="Y117" s="77"/>
      <c r="Z117" s="77"/>
    </row>
    <row r="118" spans="1:26" ht="12.75" hidden="1" customHeight="1">
      <c r="A118" s="251">
        <v>115</v>
      </c>
      <c r="B118" s="251"/>
      <c r="C118" s="97"/>
      <c r="D118" s="252"/>
      <c r="E118" s="253"/>
      <c r="F118" s="253"/>
      <c r="G118" s="255"/>
      <c r="H118" s="256">
        <f t="shared" si="0"/>
        <v>0</v>
      </c>
      <c r="I118" s="267" t="str">
        <f t="shared" si="1"/>
        <v/>
      </c>
      <c r="J118" s="77"/>
      <c r="K118" s="77"/>
      <c r="L118" s="77"/>
      <c r="M118" s="77"/>
      <c r="N118" s="77"/>
      <c r="O118" s="77"/>
      <c r="P118" s="77"/>
      <c r="Q118" s="77"/>
      <c r="R118" s="77"/>
      <c r="S118" s="77"/>
      <c r="T118" s="77"/>
      <c r="U118" s="77"/>
      <c r="V118" s="77"/>
      <c r="W118" s="77"/>
      <c r="X118" s="77"/>
      <c r="Y118" s="77"/>
      <c r="Z118" s="77"/>
    </row>
    <row r="119" spans="1:26" ht="12.75" hidden="1" customHeight="1">
      <c r="A119" s="251">
        <v>116</v>
      </c>
      <c r="B119" s="251"/>
      <c r="C119" s="97"/>
      <c r="D119" s="252"/>
      <c r="E119" s="253"/>
      <c r="F119" s="253"/>
      <c r="G119" s="255"/>
      <c r="H119" s="256">
        <f t="shared" si="0"/>
        <v>0</v>
      </c>
      <c r="I119" s="267" t="str">
        <f t="shared" si="1"/>
        <v/>
      </c>
      <c r="J119" s="77"/>
      <c r="K119" s="77"/>
      <c r="L119" s="77"/>
      <c r="M119" s="77"/>
      <c r="N119" s="77"/>
      <c r="O119" s="77"/>
      <c r="P119" s="77"/>
      <c r="Q119" s="77"/>
      <c r="R119" s="77"/>
      <c r="S119" s="77"/>
      <c r="T119" s="77"/>
      <c r="U119" s="77"/>
      <c r="V119" s="77"/>
      <c r="W119" s="77"/>
      <c r="X119" s="77"/>
      <c r="Y119" s="77"/>
      <c r="Z119" s="77"/>
    </row>
    <row r="120" spans="1:26" ht="12.75" hidden="1" customHeight="1">
      <c r="A120" s="251">
        <v>117</v>
      </c>
      <c r="B120" s="251"/>
      <c r="C120" s="97"/>
      <c r="D120" s="252"/>
      <c r="E120" s="253"/>
      <c r="F120" s="253"/>
      <c r="G120" s="255"/>
      <c r="H120" s="256">
        <f t="shared" si="0"/>
        <v>0</v>
      </c>
      <c r="I120" s="267" t="str">
        <f t="shared" si="1"/>
        <v/>
      </c>
      <c r="J120" s="77"/>
      <c r="K120" s="77"/>
      <c r="L120" s="77"/>
      <c r="M120" s="77"/>
      <c r="N120" s="77"/>
      <c r="O120" s="77"/>
      <c r="P120" s="77"/>
      <c r="Q120" s="77"/>
      <c r="R120" s="77"/>
      <c r="S120" s="77"/>
      <c r="T120" s="77"/>
      <c r="U120" s="77"/>
      <c r="V120" s="77"/>
      <c r="W120" s="77"/>
      <c r="X120" s="77"/>
      <c r="Y120" s="77"/>
      <c r="Z120" s="77"/>
    </row>
    <row r="121" spans="1:26" ht="12.75" hidden="1" customHeight="1">
      <c r="A121" s="251">
        <v>118</v>
      </c>
      <c r="B121" s="251"/>
      <c r="C121" s="97"/>
      <c r="D121" s="252"/>
      <c r="E121" s="253"/>
      <c r="F121" s="253"/>
      <c r="G121" s="255"/>
      <c r="H121" s="256">
        <f t="shared" si="0"/>
        <v>0</v>
      </c>
      <c r="I121" s="267" t="str">
        <f t="shared" si="1"/>
        <v/>
      </c>
      <c r="J121" s="77"/>
      <c r="K121" s="77"/>
      <c r="L121" s="77"/>
      <c r="M121" s="77"/>
      <c r="N121" s="77"/>
      <c r="O121" s="77"/>
      <c r="P121" s="77"/>
      <c r="Q121" s="77"/>
      <c r="R121" s="77"/>
      <c r="S121" s="77"/>
      <c r="T121" s="77"/>
      <c r="U121" s="77"/>
      <c r="V121" s="77"/>
      <c r="W121" s="77"/>
      <c r="X121" s="77"/>
      <c r="Y121" s="77"/>
      <c r="Z121" s="77"/>
    </row>
    <row r="122" spans="1:26" ht="12.75" hidden="1" customHeight="1">
      <c r="A122" s="251">
        <v>119</v>
      </c>
      <c r="B122" s="251"/>
      <c r="C122" s="97"/>
      <c r="D122" s="252"/>
      <c r="E122" s="253"/>
      <c r="F122" s="253"/>
      <c r="G122" s="255"/>
      <c r="H122" s="256">
        <f t="shared" si="0"/>
        <v>0</v>
      </c>
      <c r="I122" s="267" t="str">
        <f t="shared" si="1"/>
        <v/>
      </c>
      <c r="J122" s="77"/>
      <c r="K122" s="77"/>
      <c r="L122" s="77"/>
      <c r="M122" s="77"/>
      <c r="N122" s="77"/>
      <c r="O122" s="77"/>
      <c r="P122" s="77"/>
      <c r="Q122" s="77"/>
      <c r="R122" s="77"/>
      <c r="S122" s="77"/>
      <c r="T122" s="77"/>
      <c r="U122" s="77"/>
      <c r="V122" s="77"/>
      <c r="W122" s="77"/>
      <c r="X122" s="77"/>
      <c r="Y122" s="77"/>
      <c r="Z122" s="77"/>
    </row>
    <row r="123" spans="1:26" ht="12.75" hidden="1" customHeight="1">
      <c r="A123" s="251">
        <v>120</v>
      </c>
      <c r="B123" s="251"/>
      <c r="C123" s="97"/>
      <c r="D123" s="252"/>
      <c r="E123" s="253"/>
      <c r="F123" s="253"/>
      <c r="G123" s="255"/>
      <c r="H123" s="256">
        <f t="shared" si="0"/>
        <v>0</v>
      </c>
      <c r="I123" s="267" t="str">
        <f t="shared" si="1"/>
        <v/>
      </c>
      <c r="J123" s="77"/>
      <c r="K123" s="77"/>
      <c r="L123" s="77"/>
      <c r="M123" s="77"/>
      <c r="N123" s="77"/>
      <c r="O123" s="77"/>
      <c r="P123" s="77"/>
      <c r="Q123" s="77"/>
      <c r="R123" s="77"/>
      <c r="S123" s="77"/>
      <c r="T123" s="77"/>
      <c r="U123" s="77"/>
      <c r="V123" s="77"/>
      <c r="W123" s="77"/>
      <c r="X123" s="77"/>
      <c r="Y123" s="77"/>
      <c r="Z123" s="77"/>
    </row>
    <row r="124" spans="1:26" ht="12.75" hidden="1" customHeight="1">
      <c r="A124" s="251">
        <v>121</v>
      </c>
      <c r="B124" s="251"/>
      <c r="C124" s="97"/>
      <c r="D124" s="252"/>
      <c r="E124" s="253"/>
      <c r="F124" s="253"/>
      <c r="G124" s="255"/>
      <c r="H124" s="256">
        <f t="shared" si="0"/>
        <v>0</v>
      </c>
      <c r="I124" s="267" t="str">
        <f t="shared" si="1"/>
        <v/>
      </c>
      <c r="J124" s="77"/>
      <c r="K124" s="77"/>
      <c r="L124" s="77"/>
      <c r="M124" s="77"/>
      <c r="N124" s="77"/>
      <c r="O124" s="77"/>
      <c r="P124" s="77"/>
      <c r="Q124" s="77"/>
      <c r="R124" s="77"/>
      <c r="S124" s="77"/>
      <c r="T124" s="77"/>
      <c r="U124" s="77"/>
      <c r="V124" s="77"/>
      <c r="W124" s="77"/>
      <c r="X124" s="77"/>
      <c r="Y124" s="77"/>
      <c r="Z124" s="77"/>
    </row>
    <row r="125" spans="1:26" ht="12.75" hidden="1" customHeight="1">
      <c r="A125" s="251">
        <v>122</v>
      </c>
      <c r="B125" s="251"/>
      <c r="C125" s="97"/>
      <c r="D125" s="252"/>
      <c r="E125" s="253"/>
      <c r="F125" s="253"/>
      <c r="G125" s="255"/>
      <c r="H125" s="256">
        <f t="shared" si="0"/>
        <v>0</v>
      </c>
      <c r="I125" s="267" t="str">
        <f t="shared" si="1"/>
        <v/>
      </c>
      <c r="J125" s="77"/>
      <c r="K125" s="77"/>
      <c r="L125" s="77"/>
      <c r="M125" s="77"/>
      <c r="N125" s="77"/>
      <c r="O125" s="77"/>
      <c r="P125" s="77"/>
      <c r="Q125" s="77"/>
      <c r="R125" s="77"/>
      <c r="S125" s="77"/>
      <c r="T125" s="77"/>
      <c r="U125" s="77"/>
      <c r="V125" s="77"/>
      <c r="W125" s="77"/>
      <c r="X125" s="77"/>
      <c r="Y125" s="77"/>
      <c r="Z125" s="77"/>
    </row>
    <row r="126" spans="1:26" ht="12.75" hidden="1" customHeight="1">
      <c r="A126" s="251">
        <v>123</v>
      </c>
      <c r="B126" s="251"/>
      <c r="C126" s="97"/>
      <c r="D126" s="252"/>
      <c r="E126" s="253"/>
      <c r="F126" s="253"/>
      <c r="G126" s="255"/>
      <c r="H126" s="256">
        <f t="shared" si="0"/>
        <v>0</v>
      </c>
      <c r="I126" s="267" t="str">
        <f t="shared" si="1"/>
        <v/>
      </c>
      <c r="J126" s="77"/>
      <c r="K126" s="77"/>
      <c r="L126" s="77"/>
      <c r="M126" s="77"/>
      <c r="N126" s="77"/>
      <c r="O126" s="77"/>
      <c r="P126" s="77"/>
      <c r="Q126" s="77"/>
      <c r="R126" s="77"/>
      <c r="S126" s="77"/>
      <c r="T126" s="77"/>
      <c r="U126" s="77"/>
      <c r="V126" s="77"/>
      <c r="W126" s="77"/>
      <c r="X126" s="77"/>
      <c r="Y126" s="77"/>
      <c r="Z126" s="77"/>
    </row>
    <row r="127" spans="1:26" ht="12.75" hidden="1" customHeight="1">
      <c r="A127" s="251">
        <v>124</v>
      </c>
      <c r="B127" s="251"/>
      <c r="C127" s="97"/>
      <c r="D127" s="252"/>
      <c r="E127" s="253"/>
      <c r="F127" s="253"/>
      <c r="G127" s="255"/>
      <c r="H127" s="256">
        <f t="shared" si="0"/>
        <v>0</v>
      </c>
      <c r="I127" s="267" t="str">
        <f t="shared" si="1"/>
        <v/>
      </c>
      <c r="J127" s="77"/>
      <c r="K127" s="77"/>
      <c r="L127" s="77"/>
      <c r="M127" s="77"/>
      <c r="N127" s="77"/>
      <c r="O127" s="77"/>
      <c r="P127" s="77"/>
      <c r="Q127" s="77"/>
      <c r="R127" s="77"/>
      <c r="S127" s="77"/>
      <c r="T127" s="77"/>
      <c r="U127" s="77"/>
      <c r="V127" s="77"/>
      <c r="W127" s="77"/>
      <c r="X127" s="77"/>
      <c r="Y127" s="77"/>
      <c r="Z127" s="77"/>
    </row>
    <row r="128" spans="1:26" ht="12.75" hidden="1" customHeight="1">
      <c r="A128" s="251">
        <v>125</v>
      </c>
      <c r="B128" s="251"/>
      <c r="C128" s="97"/>
      <c r="D128" s="252"/>
      <c r="E128" s="253"/>
      <c r="F128" s="253"/>
      <c r="G128" s="255"/>
      <c r="H128" s="256">
        <f t="shared" si="0"/>
        <v>0</v>
      </c>
      <c r="I128" s="267" t="str">
        <f t="shared" si="1"/>
        <v/>
      </c>
      <c r="J128" s="77"/>
      <c r="K128" s="77"/>
      <c r="L128" s="77"/>
      <c r="M128" s="77"/>
      <c r="N128" s="77"/>
      <c r="O128" s="77"/>
      <c r="P128" s="77"/>
      <c r="Q128" s="77"/>
      <c r="R128" s="77"/>
      <c r="S128" s="77"/>
      <c r="T128" s="77"/>
      <c r="U128" s="77"/>
      <c r="V128" s="77"/>
      <c r="W128" s="77"/>
      <c r="X128" s="77"/>
      <c r="Y128" s="77"/>
      <c r="Z128" s="77"/>
    </row>
    <row r="129" spans="1:26" ht="12.75" hidden="1" customHeight="1">
      <c r="A129" s="251">
        <v>126</v>
      </c>
      <c r="B129" s="251"/>
      <c r="C129" s="97"/>
      <c r="D129" s="252"/>
      <c r="E129" s="253"/>
      <c r="F129" s="253"/>
      <c r="G129" s="255"/>
      <c r="H129" s="256">
        <f t="shared" si="0"/>
        <v>0</v>
      </c>
      <c r="I129" s="267" t="str">
        <f t="shared" si="1"/>
        <v/>
      </c>
      <c r="J129" s="77"/>
      <c r="K129" s="77"/>
      <c r="L129" s="77"/>
      <c r="M129" s="77"/>
      <c r="N129" s="77"/>
      <c r="O129" s="77"/>
      <c r="P129" s="77"/>
      <c r="Q129" s="77"/>
      <c r="R129" s="77"/>
      <c r="S129" s="77"/>
      <c r="T129" s="77"/>
      <c r="U129" s="77"/>
      <c r="V129" s="77"/>
      <c r="W129" s="77"/>
      <c r="X129" s="77"/>
      <c r="Y129" s="77"/>
      <c r="Z129" s="77"/>
    </row>
    <row r="130" spans="1:26" ht="12.75" hidden="1" customHeight="1">
      <c r="A130" s="251">
        <v>127</v>
      </c>
      <c r="B130" s="251"/>
      <c r="C130" s="97"/>
      <c r="D130" s="252"/>
      <c r="E130" s="253"/>
      <c r="F130" s="253"/>
      <c r="G130" s="255"/>
      <c r="H130" s="256">
        <f t="shared" si="0"/>
        <v>0</v>
      </c>
      <c r="I130" s="267" t="str">
        <f t="shared" si="1"/>
        <v/>
      </c>
      <c r="J130" s="77"/>
      <c r="K130" s="77"/>
      <c r="L130" s="77"/>
      <c r="M130" s="77"/>
      <c r="N130" s="77"/>
      <c r="O130" s="77"/>
      <c r="P130" s="77"/>
      <c r="Q130" s="77"/>
      <c r="R130" s="77"/>
      <c r="S130" s="77"/>
      <c r="T130" s="77"/>
      <c r="U130" s="77"/>
      <c r="V130" s="77"/>
      <c r="W130" s="77"/>
      <c r="X130" s="77"/>
      <c r="Y130" s="77"/>
      <c r="Z130" s="77"/>
    </row>
    <row r="131" spans="1:26" ht="12.75" hidden="1" customHeight="1">
      <c r="A131" s="251">
        <v>128</v>
      </c>
      <c r="B131" s="251"/>
      <c r="C131" s="97"/>
      <c r="D131" s="252"/>
      <c r="E131" s="253"/>
      <c r="F131" s="253"/>
      <c r="G131" s="255"/>
      <c r="H131" s="256">
        <f t="shared" si="0"/>
        <v>0</v>
      </c>
      <c r="I131" s="267" t="str">
        <f t="shared" si="1"/>
        <v/>
      </c>
      <c r="J131" s="77"/>
      <c r="K131" s="77"/>
      <c r="L131" s="77"/>
      <c r="M131" s="77"/>
      <c r="N131" s="77"/>
      <c r="O131" s="77"/>
      <c r="P131" s="77"/>
      <c r="Q131" s="77"/>
      <c r="R131" s="77"/>
      <c r="S131" s="77"/>
      <c r="T131" s="77"/>
      <c r="U131" s="77"/>
      <c r="V131" s="77"/>
      <c r="W131" s="77"/>
      <c r="X131" s="77"/>
      <c r="Y131" s="77"/>
      <c r="Z131" s="77"/>
    </row>
    <row r="132" spans="1:26" ht="12.75" hidden="1" customHeight="1">
      <c r="A132" s="251">
        <v>129</v>
      </c>
      <c r="B132" s="251"/>
      <c r="C132" s="97"/>
      <c r="D132" s="252"/>
      <c r="E132" s="253"/>
      <c r="F132" s="253"/>
      <c r="G132" s="255"/>
      <c r="H132" s="256">
        <f t="shared" si="0"/>
        <v>0</v>
      </c>
      <c r="I132" s="267" t="str">
        <f t="shared" si="1"/>
        <v/>
      </c>
      <c r="J132" s="77"/>
      <c r="K132" s="77"/>
      <c r="L132" s="77"/>
      <c r="M132" s="77"/>
      <c r="N132" s="77"/>
      <c r="O132" s="77"/>
      <c r="P132" s="77"/>
      <c r="Q132" s="77"/>
      <c r="R132" s="77"/>
      <c r="S132" s="77"/>
      <c r="T132" s="77"/>
      <c r="U132" s="77"/>
      <c r="V132" s="77"/>
      <c r="W132" s="77"/>
      <c r="X132" s="77"/>
      <c r="Y132" s="77"/>
      <c r="Z132" s="77"/>
    </row>
    <row r="133" spans="1:26" ht="12.75" hidden="1" customHeight="1">
      <c r="A133" s="251">
        <v>130</v>
      </c>
      <c r="B133" s="251"/>
      <c r="C133" s="97"/>
      <c r="D133" s="252"/>
      <c r="E133" s="253"/>
      <c r="F133" s="253"/>
      <c r="G133" s="255"/>
      <c r="H133" s="256">
        <f t="shared" si="0"/>
        <v>0</v>
      </c>
      <c r="I133" s="267" t="str">
        <f t="shared" si="1"/>
        <v/>
      </c>
      <c r="J133" s="77"/>
      <c r="K133" s="77"/>
      <c r="L133" s="77"/>
      <c r="M133" s="77"/>
      <c r="N133" s="77"/>
      <c r="O133" s="77"/>
      <c r="P133" s="77"/>
      <c r="Q133" s="77"/>
      <c r="R133" s="77"/>
      <c r="S133" s="77"/>
      <c r="T133" s="77"/>
      <c r="U133" s="77"/>
      <c r="V133" s="77"/>
      <c r="W133" s="77"/>
      <c r="X133" s="77"/>
      <c r="Y133" s="77"/>
      <c r="Z133" s="77"/>
    </row>
    <row r="134" spans="1:26" ht="12.75" hidden="1" customHeight="1">
      <c r="A134" s="251">
        <v>131</v>
      </c>
      <c r="B134" s="251"/>
      <c r="C134" s="97"/>
      <c r="D134" s="252"/>
      <c r="E134" s="253"/>
      <c r="F134" s="253"/>
      <c r="G134" s="255"/>
      <c r="H134" s="256">
        <f t="shared" si="0"/>
        <v>0</v>
      </c>
      <c r="I134" s="267" t="str">
        <f t="shared" si="1"/>
        <v/>
      </c>
      <c r="J134" s="77"/>
      <c r="K134" s="77"/>
      <c r="L134" s="77"/>
      <c r="M134" s="77"/>
      <c r="N134" s="77"/>
      <c r="O134" s="77"/>
      <c r="P134" s="77"/>
      <c r="Q134" s="77"/>
      <c r="R134" s="77"/>
      <c r="S134" s="77"/>
      <c r="T134" s="77"/>
      <c r="U134" s="77"/>
      <c r="V134" s="77"/>
      <c r="W134" s="77"/>
      <c r="X134" s="77"/>
      <c r="Y134" s="77"/>
      <c r="Z134" s="77"/>
    </row>
    <row r="135" spans="1:26" ht="12.75" hidden="1" customHeight="1">
      <c r="A135" s="251">
        <v>132</v>
      </c>
      <c r="B135" s="251"/>
      <c r="C135" s="97"/>
      <c r="D135" s="252"/>
      <c r="E135" s="253"/>
      <c r="F135" s="253"/>
      <c r="G135" s="255"/>
      <c r="H135" s="256">
        <f t="shared" si="0"/>
        <v>0</v>
      </c>
      <c r="I135" s="267" t="str">
        <f t="shared" si="1"/>
        <v/>
      </c>
      <c r="J135" s="77"/>
      <c r="K135" s="77"/>
      <c r="L135" s="77"/>
      <c r="M135" s="77"/>
      <c r="N135" s="77"/>
      <c r="O135" s="77"/>
      <c r="P135" s="77"/>
      <c r="Q135" s="77"/>
      <c r="R135" s="77"/>
      <c r="S135" s="77"/>
      <c r="T135" s="77"/>
      <c r="U135" s="77"/>
      <c r="V135" s="77"/>
      <c r="W135" s="77"/>
      <c r="X135" s="77"/>
      <c r="Y135" s="77"/>
      <c r="Z135" s="77"/>
    </row>
    <row r="136" spans="1:26" ht="12.75" hidden="1" customHeight="1">
      <c r="A136" s="251">
        <v>133</v>
      </c>
      <c r="B136" s="251"/>
      <c r="C136" s="97"/>
      <c r="D136" s="252"/>
      <c r="E136" s="253"/>
      <c r="F136" s="253"/>
      <c r="G136" s="255"/>
      <c r="H136" s="256">
        <f t="shared" si="0"/>
        <v>0</v>
      </c>
      <c r="I136" s="267" t="str">
        <f t="shared" si="1"/>
        <v/>
      </c>
      <c r="J136" s="77"/>
      <c r="K136" s="77"/>
      <c r="L136" s="77"/>
      <c r="M136" s="77"/>
      <c r="N136" s="77"/>
      <c r="O136" s="77"/>
      <c r="P136" s="77"/>
      <c r="Q136" s="77"/>
      <c r="R136" s="77"/>
      <c r="S136" s="77"/>
      <c r="T136" s="77"/>
      <c r="U136" s="77"/>
      <c r="V136" s="77"/>
      <c r="W136" s="77"/>
      <c r="X136" s="77"/>
      <c r="Y136" s="77"/>
      <c r="Z136" s="77"/>
    </row>
    <row r="137" spans="1:26" ht="12.75" hidden="1" customHeight="1">
      <c r="A137" s="251">
        <v>134</v>
      </c>
      <c r="B137" s="251"/>
      <c r="C137" s="97"/>
      <c r="D137" s="252"/>
      <c r="E137" s="253"/>
      <c r="F137" s="253"/>
      <c r="G137" s="255"/>
      <c r="H137" s="256">
        <f t="shared" si="0"/>
        <v>0</v>
      </c>
      <c r="I137" s="267" t="str">
        <f t="shared" si="1"/>
        <v/>
      </c>
      <c r="J137" s="77"/>
      <c r="K137" s="77"/>
      <c r="L137" s="77"/>
      <c r="M137" s="77"/>
      <c r="N137" s="77"/>
      <c r="O137" s="77"/>
      <c r="P137" s="77"/>
      <c r="Q137" s="77"/>
      <c r="R137" s="77"/>
      <c r="S137" s="77"/>
      <c r="T137" s="77"/>
      <c r="U137" s="77"/>
      <c r="V137" s="77"/>
      <c r="W137" s="77"/>
      <c r="X137" s="77"/>
      <c r="Y137" s="77"/>
      <c r="Z137" s="77"/>
    </row>
    <row r="138" spans="1:26" ht="12.75" hidden="1" customHeight="1">
      <c r="A138" s="251">
        <v>135</v>
      </c>
      <c r="B138" s="251"/>
      <c r="C138" s="97"/>
      <c r="D138" s="252"/>
      <c r="E138" s="253"/>
      <c r="F138" s="253"/>
      <c r="G138" s="255"/>
      <c r="H138" s="256">
        <f t="shared" si="0"/>
        <v>0</v>
      </c>
      <c r="I138" s="267" t="str">
        <f t="shared" si="1"/>
        <v/>
      </c>
      <c r="J138" s="77"/>
      <c r="K138" s="77"/>
      <c r="L138" s="77"/>
      <c r="M138" s="77"/>
      <c r="N138" s="77"/>
      <c r="O138" s="77"/>
      <c r="P138" s="77"/>
      <c r="Q138" s="77"/>
      <c r="R138" s="77"/>
      <c r="S138" s="77"/>
      <c r="T138" s="77"/>
      <c r="U138" s="77"/>
      <c r="V138" s="77"/>
      <c r="W138" s="77"/>
      <c r="X138" s="77"/>
      <c r="Y138" s="77"/>
      <c r="Z138" s="77"/>
    </row>
    <row r="139" spans="1:26" ht="12.75" hidden="1" customHeight="1">
      <c r="A139" s="251">
        <v>136</v>
      </c>
      <c r="B139" s="251"/>
      <c r="C139" s="97"/>
      <c r="D139" s="252"/>
      <c r="E139" s="253"/>
      <c r="F139" s="253"/>
      <c r="G139" s="255"/>
      <c r="H139" s="256">
        <f t="shared" si="0"/>
        <v>0</v>
      </c>
      <c r="I139" s="267" t="str">
        <f t="shared" si="1"/>
        <v/>
      </c>
      <c r="J139" s="77"/>
      <c r="K139" s="77"/>
      <c r="L139" s="77"/>
      <c r="M139" s="77"/>
      <c r="N139" s="77"/>
      <c r="O139" s="77"/>
      <c r="P139" s="77"/>
      <c r="Q139" s="77"/>
      <c r="R139" s="77"/>
      <c r="S139" s="77"/>
      <c r="T139" s="77"/>
      <c r="U139" s="77"/>
      <c r="V139" s="77"/>
      <c r="W139" s="77"/>
      <c r="X139" s="77"/>
      <c r="Y139" s="77"/>
      <c r="Z139" s="77"/>
    </row>
    <row r="140" spans="1:26" ht="12.75" hidden="1" customHeight="1">
      <c r="A140" s="251">
        <v>137</v>
      </c>
      <c r="B140" s="251"/>
      <c r="C140" s="97"/>
      <c r="D140" s="252"/>
      <c r="E140" s="253"/>
      <c r="F140" s="253"/>
      <c r="G140" s="255"/>
      <c r="H140" s="256">
        <f t="shared" si="0"/>
        <v>0</v>
      </c>
      <c r="I140" s="267" t="str">
        <f t="shared" si="1"/>
        <v/>
      </c>
      <c r="J140" s="77"/>
      <c r="K140" s="77"/>
      <c r="L140" s="77"/>
      <c r="M140" s="77"/>
      <c r="N140" s="77"/>
      <c r="O140" s="77"/>
      <c r="P140" s="77"/>
      <c r="Q140" s="77"/>
      <c r="R140" s="77"/>
      <c r="S140" s="77"/>
      <c r="T140" s="77"/>
      <c r="U140" s="77"/>
      <c r="V140" s="77"/>
      <c r="W140" s="77"/>
      <c r="X140" s="77"/>
      <c r="Y140" s="77"/>
      <c r="Z140" s="77"/>
    </row>
    <row r="141" spans="1:26" ht="12.75" hidden="1" customHeight="1">
      <c r="A141" s="251">
        <v>138</v>
      </c>
      <c r="B141" s="251"/>
      <c r="C141" s="97"/>
      <c r="D141" s="252"/>
      <c r="E141" s="253"/>
      <c r="F141" s="253"/>
      <c r="G141" s="255"/>
      <c r="H141" s="256">
        <f t="shared" si="0"/>
        <v>0</v>
      </c>
      <c r="I141" s="267" t="str">
        <f t="shared" si="1"/>
        <v/>
      </c>
      <c r="J141" s="77"/>
      <c r="K141" s="77"/>
      <c r="L141" s="77"/>
      <c r="M141" s="77"/>
      <c r="N141" s="77"/>
      <c r="O141" s="77"/>
      <c r="P141" s="77"/>
      <c r="Q141" s="77"/>
      <c r="R141" s="77"/>
      <c r="S141" s="77"/>
      <c r="T141" s="77"/>
      <c r="U141" s="77"/>
      <c r="V141" s="77"/>
      <c r="W141" s="77"/>
      <c r="X141" s="77"/>
      <c r="Y141" s="77"/>
      <c r="Z141" s="77"/>
    </row>
    <row r="142" spans="1:26" ht="12.75" hidden="1" customHeight="1">
      <c r="A142" s="251">
        <v>139</v>
      </c>
      <c r="B142" s="251"/>
      <c r="C142" s="97"/>
      <c r="D142" s="252"/>
      <c r="E142" s="253"/>
      <c r="F142" s="253"/>
      <c r="G142" s="255"/>
      <c r="H142" s="256">
        <f t="shared" si="0"/>
        <v>0</v>
      </c>
      <c r="I142" s="267" t="str">
        <f t="shared" si="1"/>
        <v/>
      </c>
      <c r="J142" s="77"/>
      <c r="K142" s="77"/>
      <c r="L142" s="77"/>
      <c r="M142" s="77"/>
      <c r="N142" s="77"/>
      <c r="O142" s="77"/>
      <c r="P142" s="77"/>
      <c r="Q142" s="77"/>
      <c r="R142" s="77"/>
      <c r="S142" s="77"/>
      <c r="T142" s="77"/>
      <c r="U142" s="77"/>
      <c r="V142" s="77"/>
      <c r="W142" s="77"/>
      <c r="X142" s="77"/>
      <c r="Y142" s="77"/>
      <c r="Z142" s="77"/>
    </row>
    <row r="143" spans="1:26" ht="12.75" hidden="1" customHeight="1">
      <c r="A143" s="251">
        <v>140</v>
      </c>
      <c r="B143" s="251"/>
      <c r="C143" s="97"/>
      <c r="D143" s="252"/>
      <c r="E143" s="253"/>
      <c r="F143" s="253"/>
      <c r="G143" s="255"/>
      <c r="H143" s="256">
        <f t="shared" si="0"/>
        <v>0</v>
      </c>
      <c r="I143" s="267" t="str">
        <f t="shared" si="1"/>
        <v/>
      </c>
      <c r="J143" s="77"/>
      <c r="K143" s="77"/>
      <c r="L143" s="77"/>
      <c r="M143" s="77"/>
      <c r="N143" s="77"/>
      <c r="O143" s="77"/>
      <c r="P143" s="77"/>
      <c r="Q143" s="77"/>
      <c r="R143" s="77"/>
      <c r="S143" s="77"/>
      <c r="T143" s="77"/>
      <c r="U143" s="77"/>
      <c r="V143" s="77"/>
      <c r="W143" s="77"/>
      <c r="X143" s="77"/>
      <c r="Y143" s="77"/>
      <c r="Z143" s="77"/>
    </row>
    <row r="144" spans="1:26" ht="12.75" hidden="1" customHeight="1">
      <c r="A144" s="251">
        <v>141</v>
      </c>
      <c r="B144" s="251"/>
      <c r="C144" s="97"/>
      <c r="D144" s="252"/>
      <c r="E144" s="253"/>
      <c r="F144" s="253"/>
      <c r="G144" s="255"/>
      <c r="H144" s="256">
        <f t="shared" si="0"/>
        <v>0</v>
      </c>
      <c r="I144" s="267" t="str">
        <f t="shared" si="1"/>
        <v/>
      </c>
      <c r="J144" s="77"/>
      <c r="K144" s="77"/>
      <c r="L144" s="77"/>
      <c r="M144" s="77"/>
      <c r="N144" s="77"/>
      <c r="O144" s="77"/>
      <c r="P144" s="77"/>
      <c r="Q144" s="77"/>
      <c r="R144" s="77"/>
      <c r="S144" s="77"/>
      <c r="T144" s="77"/>
      <c r="U144" s="77"/>
      <c r="V144" s="77"/>
      <c r="W144" s="77"/>
      <c r="X144" s="77"/>
      <c r="Y144" s="77"/>
      <c r="Z144" s="77"/>
    </row>
    <row r="145" spans="1:26" ht="12.75" hidden="1" customHeight="1">
      <c r="A145" s="251">
        <v>142</v>
      </c>
      <c r="B145" s="251"/>
      <c r="C145" s="97"/>
      <c r="D145" s="252"/>
      <c r="E145" s="253"/>
      <c r="F145" s="253"/>
      <c r="G145" s="255"/>
      <c r="H145" s="256">
        <f t="shared" si="0"/>
        <v>0</v>
      </c>
      <c r="I145" s="267" t="str">
        <f t="shared" si="1"/>
        <v/>
      </c>
      <c r="J145" s="77"/>
      <c r="K145" s="77"/>
      <c r="L145" s="77"/>
      <c r="M145" s="77"/>
      <c r="N145" s="77"/>
      <c r="O145" s="77"/>
      <c r="P145" s="77"/>
      <c r="Q145" s="77"/>
      <c r="R145" s="77"/>
      <c r="S145" s="77"/>
      <c r="T145" s="77"/>
      <c r="U145" s="77"/>
      <c r="V145" s="77"/>
      <c r="W145" s="77"/>
      <c r="X145" s="77"/>
      <c r="Y145" s="77"/>
      <c r="Z145" s="77"/>
    </row>
    <row r="146" spans="1:26" ht="12.75" hidden="1" customHeight="1">
      <c r="A146" s="251">
        <v>143</v>
      </c>
      <c r="B146" s="251"/>
      <c r="C146" s="97"/>
      <c r="D146" s="252"/>
      <c r="E146" s="253"/>
      <c r="F146" s="253"/>
      <c r="G146" s="255"/>
      <c r="H146" s="256">
        <f t="shared" si="0"/>
        <v>0</v>
      </c>
      <c r="I146" s="267" t="str">
        <f t="shared" si="1"/>
        <v/>
      </c>
      <c r="J146" s="77"/>
      <c r="K146" s="77"/>
      <c r="L146" s="77"/>
      <c r="M146" s="77"/>
      <c r="N146" s="77"/>
      <c r="O146" s="77"/>
      <c r="P146" s="77"/>
      <c r="Q146" s="77"/>
      <c r="R146" s="77"/>
      <c r="S146" s="77"/>
      <c r="T146" s="77"/>
      <c r="U146" s="77"/>
      <c r="V146" s="77"/>
      <c r="W146" s="77"/>
      <c r="X146" s="77"/>
      <c r="Y146" s="77"/>
      <c r="Z146" s="77"/>
    </row>
    <row r="147" spans="1:26" ht="12.75" hidden="1" customHeight="1">
      <c r="A147" s="251">
        <v>144</v>
      </c>
      <c r="B147" s="251"/>
      <c r="C147" s="97"/>
      <c r="D147" s="252"/>
      <c r="E147" s="253"/>
      <c r="F147" s="253"/>
      <c r="G147" s="255"/>
      <c r="H147" s="256">
        <f t="shared" si="0"/>
        <v>0</v>
      </c>
      <c r="I147" s="267" t="str">
        <f t="shared" si="1"/>
        <v/>
      </c>
      <c r="J147" s="77"/>
      <c r="K147" s="77"/>
      <c r="L147" s="77"/>
      <c r="M147" s="77"/>
      <c r="N147" s="77"/>
      <c r="O147" s="77"/>
      <c r="P147" s="77"/>
      <c r="Q147" s="77"/>
      <c r="R147" s="77"/>
      <c r="S147" s="77"/>
      <c r="T147" s="77"/>
      <c r="U147" s="77"/>
      <c r="V147" s="77"/>
      <c r="W147" s="77"/>
      <c r="X147" s="77"/>
      <c r="Y147" s="77"/>
      <c r="Z147" s="77"/>
    </row>
    <row r="148" spans="1:26" ht="12.75" hidden="1" customHeight="1">
      <c r="A148" s="251">
        <v>145</v>
      </c>
      <c r="B148" s="251"/>
      <c r="C148" s="97"/>
      <c r="D148" s="252"/>
      <c r="E148" s="253"/>
      <c r="F148" s="253"/>
      <c r="G148" s="255"/>
      <c r="H148" s="256">
        <f t="shared" si="0"/>
        <v>0</v>
      </c>
      <c r="I148" s="267" t="str">
        <f t="shared" si="1"/>
        <v/>
      </c>
      <c r="J148" s="77"/>
      <c r="K148" s="77"/>
      <c r="L148" s="77"/>
      <c r="M148" s="77"/>
      <c r="N148" s="77"/>
      <c r="O148" s="77"/>
      <c r="P148" s="77"/>
      <c r="Q148" s="77"/>
      <c r="R148" s="77"/>
      <c r="S148" s="77"/>
      <c r="T148" s="77"/>
      <c r="U148" s="77"/>
      <c r="V148" s="77"/>
      <c r="W148" s="77"/>
      <c r="X148" s="77"/>
      <c r="Y148" s="77"/>
      <c r="Z148" s="77"/>
    </row>
    <row r="149" spans="1:26" ht="12.75" hidden="1" customHeight="1">
      <c r="A149" s="251">
        <v>146</v>
      </c>
      <c r="B149" s="251"/>
      <c r="C149" s="97"/>
      <c r="D149" s="252"/>
      <c r="E149" s="253"/>
      <c r="F149" s="253"/>
      <c r="G149" s="255"/>
      <c r="H149" s="256">
        <f t="shared" si="0"/>
        <v>0</v>
      </c>
      <c r="I149" s="267" t="str">
        <f t="shared" si="1"/>
        <v/>
      </c>
      <c r="J149" s="77"/>
      <c r="K149" s="77"/>
      <c r="L149" s="77"/>
      <c r="M149" s="77"/>
      <c r="N149" s="77"/>
      <c r="O149" s="77"/>
      <c r="P149" s="77"/>
      <c r="Q149" s="77"/>
      <c r="R149" s="77"/>
      <c r="S149" s="77"/>
      <c r="T149" s="77"/>
      <c r="U149" s="77"/>
      <c r="V149" s="77"/>
      <c r="W149" s="77"/>
      <c r="X149" s="77"/>
      <c r="Y149" s="77"/>
      <c r="Z149" s="77"/>
    </row>
    <row r="150" spans="1:26" ht="12.75" hidden="1" customHeight="1">
      <c r="A150" s="251">
        <v>147</v>
      </c>
      <c r="B150" s="251"/>
      <c r="C150" s="97"/>
      <c r="D150" s="252"/>
      <c r="E150" s="253"/>
      <c r="F150" s="253"/>
      <c r="G150" s="255"/>
      <c r="H150" s="256">
        <f t="shared" si="0"/>
        <v>0</v>
      </c>
      <c r="I150" s="267" t="str">
        <f t="shared" si="1"/>
        <v/>
      </c>
      <c r="J150" s="77"/>
      <c r="K150" s="77"/>
      <c r="L150" s="77"/>
      <c r="M150" s="77"/>
      <c r="N150" s="77"/>
      <c r="O150" s="77"/>
      <c r="P150" s="77"/>
      <c r="Q150" s="77"/>
      <c r="R150" s="77"/>
      <c r="S150" s="77"/>
      <c r="T150" s="77"/>
      <c r="U150" s="77"/>
      <c r="V150" s="77"/>
      <c r="W150" s="77"/>
      <c r="X150" s="77"/>
      <c r="Y150" s="77"/>
      <c r="Z150" s="77"/>
    </row>
    <row r="151" spans="1:26" ht="12.75" hidden="1" customHeight="1">
      <c r="A151" s="251">
        <v>148</v>
      </c>
      <c r="B151" s="251"/>
      <c r="C151" s="97"/>
      <c r="D151" s="252"/>
      <c r="E151" s="253"/>
      <c r="F151" s="253"/>
      <c r="G151" s="255"/>
      <c r="H151" s="256">
        <f t="shared" si="0"/>
        <v>0</v>
      </c>
      <c r="I151" s="267" t="str">
        <f t="shared" si="1"/>
        <v/>
      </c>
      <c r="J151" s="77"/>
      <c r="K151" s="77"/>
      <c r="L151" s="77"/>
      <c r="M151" s="77"/>
      <c r="N151" s="77"/>
      <c r="O151" s="77"/>
      <c r="P151" s="77"/>
      <c r="Q151" s="77"/>
      <c r="R151" s="77"/>
      <c r="S151" s="77"/>
      <c r="T151" s="77"/>
      <c r="U151" s="77"/>
      <c r="V151" s="77"/>
      <c r="W151" s="77"/>
      <c r="X151" s="77"/>
      <c r="Y151" s="77"/>
      <c r="Z151" s="77"/>
    </row>
    <row r="152" spans="1:26" ht="12.75" hidden="1" customHeight="1">
      <c r="A152" s="251">
        <v>149</v>
      </c>
      <c r="B152" s="251"/>
      <c r="C152" s="97"/>
      <c r="D152" s="252"/>
      <c r="E152" s="253"/>
      <c r="F152" s="253"/>
      <c r="G152" s="255"/>
      <c r="H152" s="256">
        <f t="shared" si="0"/>
        <v>0</v>
      </c>
      <c r="I152" s="267" t="str">
        <f t="shared" si="1"/>
        <v/>
      </c>
      <c r="J152" s="77"/>
      <c r="K152" s="77"/>
      <c r="L152" s="77"/>
      <c r="M152" s="77"/>
      <c r="N152" s="77"/>
      <c r="O152" s="77"/>
      <c r="P152" s="77"/>
      <c r="Q152" s="77"/>
      <c r="R152" s="77"/>
      <c r="S152" s="77"/>
      <c r="T152" s="77"/>
      <c r="U152" s="77"/>
      <c r="V152" s="77"/>
      <c r="W152" s="77"/>
      <c r="X152" s="77"/>
      <c r="Y152" s="77"/>
      <c r="Z152" s="77"/>
    </row>
    <row r="153" spans="1:26" ht="12.75" hidden="1" customHeight="1">
      <c r="A153" s="251">
        <v>150</v>
      </c>
      <c r="B153" s="251"/>
      <c r="C153" s="97"/>
      <c r="D153" s="252"/>
      <c r="E153" s="253"/>
      <c r="F153" s="253"/>
      <c r="G153" s="255"/>
      <c r="H153" s="256">
        <f t="shared" si="0"/>
        <v>0</v>
      </c>
      <c r="I153" s="267" t="str">
        <f t="shared" si="1"/>
        <v/>
      </c>
      <c r="J153" s="77"/>
      <c r="K153" s="77"/>
      <c r="L153" s="77"/>
      <c r="M153" s="77"/>
      <c r="N153" s="77"/>
      <c r="O153" s="77"/>
      <c r="P153" s="77"/>
      <c r="Q153" s="77"/>
      <c r="R153" s="77"/>
      <c r="S153" s="77"/>
      <c r="T153" s="77"/>
      <c r="U153" s="77"/>
      <c r="V153" s="77"/>
      <c r="W153" s="77"/>
      <c r="X153" s="77"/>
      <c r="Y153" s="77"/>
      <c r="Z153" s="77"/>
    </row>
    <row r="154" spans="1:26" ht="12.75" hidden="1" customHeight="1">
      <c r="A154" s="251">
        <v>151</v>
      </c>
      <c r="B154" s="251"/>
      <c r="C154" s="97"/>
      <c r="D154" s="252"/>
      <c r="E154" s="253"/>
      <c r="F154" s="253"/>
      <c r="G154" s="255"/>
      <c r="H154" s="256">
        <f t="shared" si="0"/>
        <v>0</v>
      </c>
      <c r="I154" s="267" t="str">
        <f t="shared" si="1"/>
        <v/>
      </c>
      <c r="J154" s="77"/>
      <c r="K154" s="77"/>
      <c r="L154" s="77"/>
      <c r="M154" s="77"/>
      <c r="N154" s="77"/>
      <c r="O154" s="77"/>
      <c r="P154" s="77"/>
      <c r="Q154" s="77"/>
      <c r="R154" s="77"/>
      <c r="S154" s="77"/>
      <c r="T154" s="77"/>
      <c r="U154" s="77"/>
      <c r="V154" s="77"/>
      <c r="W154" s="77"/>
      <c r="X154" s="77"/>
      <c r="Y154" s="77"/>
      <c r="Z154" s="77"/>
    </row>
    <row r="155" spans="1:26" ht="12.75" hidden="1" customHeight="1">
      <c r="A155" s="251">
        <v>152</v>
      </c>
      <c r="B155" s="251"/>
      <c r="C155" s="97"/>
      <c r="D155" s="252"/>
      <c r="E155" s="253"/>
      <c r="F155" s="253"/>
      <c r="G155" s="255"/>
      <c r="H155" s="256">
        <f t="shared" si="0"/>
        <v>0</v>
      </c>
      <c r="I155" s="267" t="str">
        <f t="shared" si="1"/>
        <v/>
      </c>
      <c r="J155" s="77"/>
      <c r="K155" s="77"/>
      <c r="L155" s="77"/>
      <c r="M155" s="77"/>
      <c r="N155" s="77"/>
      <c r="O155" s="77"/>
      <c r="P155" s="77"/>
      <c r="Q155" s="77"/>
      <c r="R155" s="77"/>
      <c r="S155" s="77"/>
      <c r="T155" s="77"/>
      <c r="U155" s="77"/>
      <c r="V155" s="77"/>
      <c r="W155" s="77"/>
      <c r="X155" s="77"/>
      <c r="Y155" s="77"/>
      <c r="Z155" s="77"/>
    </row>
    <row r="156" spans="1:26" ht="12.75" hidden="1" customHeight="1">
      <c r="A156" s="251">
        <v>153</v>
      </c>
      <c r="B156" s="251"/>
      <c r="C156" s="97"/>
      <c r="D156" s="252"/>
      <c r="E156" s="253"/>
      <c r="F156" s="253"/>
      <c r="G156" s="255"/>
      <c r="H156" s="256">
        <f t="shared" si="0"/>
        <v>0</v>
      </c>
      <c r="I156" s="267" t="str">
        <f t="shared" si="1"/>
        <v/>
      </c>
      <c r="J156" s="77"/>
      <c r="K156" s="77"/>
      <c r="L156" s="77"/>
      <c r="M156" s="77"/>
      <c r="N156" s="77"/>
      <c r="O156" s="77"/>
      <c r="P156" s="77"/>
      <c r="Q156" s="77"/>
      <c r="R156" s="77"/>
      <c r="S156" s="77"/>
      <c r="T156" s="77"/>
      <c r="U156" s="77"/>
      <c r="V156" s="77"/>
      <c r="W156" s="77"/>
      <c r="X156" s="77"/>
      <c r="Y156" s="77"/>
      <c r="Z156" s="77"/>
    </row>
    <row r="157" spans="1:26" ht="12.75" hidden="1" customHeight="1">
      <c r="A157" s="251">
        <v>154</v>
      </c>
      <c r="B157" s="251"/>
      <c r="C157" s="97"/>
      <c r="D157" s="252"/>
      <c r="E157" s="253"/>
      <c r="F157" s="253"/>
      <c r="G157" s="255"/>
      <c r="H157" s="256">
        <f t="shared" si="0"/>
        <v>0</v>
      </c>
      <c r="I157" s="267" t="str">
        <f t="shared" si="1"/>
        <v/>
      </c>
      <c r="J157" s="77"/>
      <c r="K157" s="77"/>
      <c r="L157" s="77"/>
      <c r="M157" s="77"/>
      <c r="N157" s="77"/>
      <c r="O157" s="77"/>
      <c r="P157" s="77"/>
      <c r="Q157" s="77"/>
      <c r="R157" s="77"/>
      <c r="S157" s="77"/>
      <c r="T157" s="77"/>
      <c r="U157" s="77"/>
      <c r="V157" s="77"/>
      <c r="W157" s="77"/>
      <c r="X157" s="77"/>
      <c r="Y157" s="77"/>
      <c r="Z157" s="77"/>
    </row>
    <row r="158" spans="1:26" ht="12.75" hidden="1" customHeight="1">
      <c r="A158" s="251">
        <v>155</v>
      </c>
      <c r="B158" s="251"/>
      <c r="C158" s="97"/>
      <c r="D158" s="252"/>
      <c r="E158" s="253"/>
      <c r="F158" s="253"/>
      <c r="G158" s="255"/>
      <c r="H158" s="256">
        <f t="shared" si="0"/>
        <v>0</v>
      </c>
      <c r="I158" s="267" t="str">
        <f t="shared" si="1"/>
        <v/>
      </c>
      <c r="J158" s="77"/>
      <c r="K158" s="77"/>
      <c r="L158" s="77"/>
      <c r="M158" s="77"/>
      <c r="N158" s="77"/>
      <c r="O158" s="77"/>
      <c r="P158" s="77"/>
      <c r="Q158" s="77"/>
      <c r="R158" s="77"/>
      <c r="S158" s="77"/>
      <c r="T158" s="77"/>
      <c r="U158" s="77"/>
      <c r="V158" s="77"/>
      <c r="W158" s="77"/>
      <c r="X158" s="77"/>
      <c r="Y158" s="77"/>
      <c r="Z158" s="77"/>
    </row>
    <row r="159" spans="1:26" ht="12.75" hidden="1" customHeight="1">
      <c r="A159" s="251">
        <v>156</v>
      </c>
      <c r="B159" s="251"/>
      <c r="C159" s="97"/>
      <c r="D159" s="252"/>
      <c r="E159" s="253"/>
      <c r="F159" s="253"/>
      <c r="G159" s="255"/>
      <c r="H159" s="256">
        <f t="shared" si="0"/>
        <v>0</v>
      </c>
      <c r="I159" s="267" t="str">
        <f t="shared" si="1"/>
        <v/>
      </c>
      <c r="J159" s="77"/>
      <c r="K159" s="77"/>
      <c r="L159" s="77"/>
      <c r="M159" s="77"/>
      <c r="N159" s="77"/>
      <c r="O159" s="77"/>
      <c r="P159" s="77"/>
      <c r="Q159" s="77"/>
      <c r="R159" s="77"/>
      <c r="S159" s="77"/>
      <c r="T159" s="77"/>
      <c r="U159" s="77"/>
      <c r="V159" s="77"/>
      <c r="W159" s="77"/>
      <c r="X159" s="77"/>
      <c r="Y159" s="77"/>
      <c r="Z159" s="77"/>
    </row>
    <row r="160" spans="1:26" ht="12.75" hidden="1" customHeight="1">
      <c r="A160" s="251">
        <v>157</v>
      </c>
      <c r="B160" s="251"/>
      <c r="C160" s="97"/>
      <c r="D160" s="252"/>
      <c r="E160" s="253"/>
      <c r="F160" s="253"/>
      <c r="G160" s="255"/>
      <c r="H160" s="256">
        <f t="shared" si="0"/>
        <v>0</v>
      </c>
      <c r="I160" s="267" t="str">
        <f t="shared" si="1"/>
        <v/>
      </c>
      <c r="J160" s="77"/>
      <c r="K160" s="77"/>
      <c r="L160" s="77"/>
      <c r="M160" s="77"/>
      <c r="N160" s="77"/>
      <c r="O160" s="77"/>
      <c r="P160" s="77"/>
      <c r="Q160" s="77"/>
      <c r="R160" s="77"/>
      <c r="S160" s="77"/>
      <c r="T160" s="77"/>
      <c r="U160" s="77"/>
      <c r="V160" s="77"/>
      <c r="W160" s="77"/>
      <c r="X160" s="77"/>
      <c r="Y160" s="77"/>
      <c r="Z160" s="77"/>
    </row>
    <row r="161" spans="1:26" ht="12.75" hidden="1" customHeight="1">
      <c r="A161" s="251">
        <v>158</v>
      </c>
      <c r="B161" s="251"/>
      <c r="C161" s="97"/>
      <c r="D161" s="252"/>
      <c r="E161" s="253"/>
      <c r="F161" s="253"/>
      <c r="G161" s="255"/>
      <c r="H161" s="256">
        <f t="shared" si="0"/>
        <v>0</v>
      </c>
      <c r="I161" s="267" t="str">
        <f t="shared" si="1"/>
        <v/>
      </c>
      <c r="J161" s="77"/>
      <c r="K161" s="77"/>
      <c r="L161" s="77"/>
      <c r="M161" s="77"/>
      <c r="N161" s="77"/>
      <c r="O161" s="77"/>
      <c r="P161" s="77"/>
      <c r="Q161" s="77"/>
      <c r="R161" s="77"/>
      <c r="S161" s="77"/>
      <c r="T161" s="77"/>
      <c r="U161" s="77"/>
      <c r="V161" s="77"/>
      <c r="W161" s="77"/>
      <c r="X161" s="77"/>
      <c r="Y161" s="77"/>
      <c r="Z161" s="77"/>
    </row>
    <row r="162" spans="1:26" ht="12.75" hidden="1" customHeight="1">
      <c r="A162" s="251">
        <v>159</v>
      </c>
      <c r="B162" s="251"/>
      <c r="C162" s="97"/>
      <c r="D162" s="252"/>
      <c r="E162" s="253"/>
      <c r="F162" s="253"/>
      <c r="G162" s="255"/>
      <c r="H162" s="256">
        <f t="shared" si="0"/>
        <v>0</v>
      </c>
      <c r="I162" s="267" t="str">
        <f t="shared" si="1"/>
        <v/>
      </c>
      <c r="J162" s="77"/>
      <c r="K162" s="77"/>
      <c r="L162" s="77"/>
      <c r="M162" s="77"/>
      <c r="N162" s="77"/>
      <c r="O162" s="77"/>
      <c r="P162" s="77"/>
      <c r="Q162" s="77"/>
      <c r="R162" s="77"/>
      <c r="S162" s="77"/>
      <c r="T162" s="77"/>
      <c r="U162" s="77"/>
      <c r="V162" s="77"/>
      <c r="W162" s="77"/>
      <c r="X162" s="77"/>
      <c r="Y162" s="77"/>
      <c r="Z162" s="77"/>
    </row>
    <row r="163" spans="1:26" ht="12.75" hidden="1" customHeight="1">
      <c r="A163" s="251">
        <v>160</v>
      </c>
      <c r="B163" s="251"/>
      <c r="C163" s="97"/>
      <c r="D163" s="252"/>
      <c r="E163" s="253"/>
      <c r="F163" s="253"/>
      <c r="G163" s="255"/>
      <c r="H163" s="256">
        <f t="shared" si="0"/>
        <v>0</v>
      </c>
      <c r="I163" s="267" t="str">
        <f t="shared" si="1"/>
        <v/>
      </c>
      <c r="J163" s="77"/>
      <c r="K163" s="77"/>
      <c r="L163" s="77"/>
      <c r="M163" s="77"/>
      <c r="N163" s="77"/>
      <c r="O163" s="77"/>
      <c r="P163" s="77"/>
      <c r="Q163" s="77"/>
      <c r="R163" s="77"/>
      <c r="S163" s="77"/>
      <c r="T163" s="77"/>
      <c r="U163" s="77"/>
      <c r="V163" s="77"/>
      <c r="W163" s="77"/>
      <c r="X163" s="77"/>
      <c r="Y163" s="77"/>
      <c r="Z163" s="77"/>
    </row>
    <row r="164" spans="1:26" ht="12.75" hidden="1" customHeight="1">
      <c r="A164" s="251">
        <v>161</v>
      </c>
      <c r="B164" s="251"/>
      <c r="C164" s="97"/>
      <c r="D164" s="252"/>
      <c r="E164" s="253"/>
      <c r="F164" s="253"/>
      <c r="G164" s="255"/>
      <c r="H164" s="256">
        <f t="shared" si="0"/>
        <v>0</v>
      </c>
      <c r="I164" s="267" t="str">
        <f t="shared" si="1"/>
        <v/>
      </c>
      <c r="J164" s="77"/>
      <c r="K164" s="77"/>
      <c r="L164" s="77"/>
      <c r="M164" s="77"/>
      <c r="N164" s="77"/>
      <c r="O164" s="77"/>
      <c r="P164" s="77"/>
      <c r="Q164" s="77"/>
      <c r="R164" s="77"/>
      <c r="S164" s="77"/>
      <c r="T164" s="77"/>
      <c r="U164" s="77"/>
      <c r="V164" s="77"/>
      <c r="W164" s="77"/>
      <c r="X164" s="77"/>
      <c r="Y164" s="77"/>
      <c r="Z164" s="77"/>
    </row>
    <row r="165" spans="1:26" ht="12.75" hidden="1" customHeight="1">
      <c r="A165" s="251">
        <v>162</v>
      </c>
      <c r="B165" s="251"/>
      <c r="C165" s="97"/>
      <c r="D165" s="252"/>
      <c r="E165" s="253"/>
      <c r="F165" s="253"/>
      <c r="G165" s="255"/>
      <c r="H165" s="256">
        <f t="shared" si="0"/>
        <v>0</v>
      </c>
      <c r="I165" s="267" t="str">
        <f t="shared" si="1"/>
        <v/>
      </c>
      <c r="J165" s="77"/>
      <c r="K165" s="77"/>
      <c r="L165" s="77"/>
      <c r="M165" s="77"/>
      <c r="N165" s="77"/>
      <c r="O165" s="77"/>
      <c r="P165" s="77"/>
      <c r="Q165" s="77"/>
      <c r="R165" s="77"/>
      <c r="S165" s="77"/>
      <c r="T165" s="77"/>
      <c r="U165" s="77"/>
      <c r="V165" s="77"/>
      <c r="W165" s="77"/>
      <c r="X165" s="77"/>
      <c r="Y165" s="77"/>
      <c r="Z165" s="77"/>
    </row>
    <row r="166" spans="1:26" ht="12.75" hidden="1" customHeight="1">
      <c r="A166" s="251">
        <v>163</v>
      </c>
      <c r="B166" s="251"/>
      <c r="C166" s="97"/>
      <c r="D166" s="252"/>
      <c r="E166" s="253"/>
      <c r="F166" s="253"/>
      <c r="G166" s="255"/>
      <c r="H166" s="256">
        <f t="shared" si="0"/>
        <v>0</v>
      </c>
      <c r="I166" s="267" t="str">
        <f t="shared" si="1"/>
        <v/>
      </c>
      <c r="J166" s="77"/>
      <c r="K166" s="77"/>
      <c r="L166" s="77"/>
      <c r="M166" s="77"/>
      <c r="N166" s="77"/>
      <c r="O166" s="77"/>
      <c r="P166" s="77"/>
      <c r="Q166" s="77"/>
      <c r="R166" s="77"/>
      <c r="S166" s="77"/>
      <c r="T166" s="77"/>
      <c r="U166" s="77"/>
      <c r="V166" s="77"/>
      <c r="W166" s="77"/>
      <c r="X166" s="77"/>
      <c r="Y166" s="77"/>
      <c r="Z166" s="77"/>
    </row>
    <row r="167" spans="1:26" ht="12.75" hidden="1" customHeight="1">
      <c r="A167" s="251">
        <v>164</v>
      </c>
      <c r="B167" s="251"/>
      <c r="C167" s="97"/>
      <c r="D167" s="252"/>
      <c r="E167" s="253"/>
      <c r="F167" s="253"/>
      <c r="G167" s="255"/>
      <c r="H167" s="256">
        <f t="shared" si="0"/>
        <v>0</v>
      </c>
      <c r="I167" s="267" t="str">
        <f t="shared" si="1"/>
        <v/>
      </c>
      <c r="J167" s="77"/>
      <c r="K167" s="77"/>
      <c r="L167" s="77"/>
      <c r="M167" s="77"/>
      <c r="N167" s="77"/>
      <c r="O167" s="77"/>
      <c r="P167" s="77"/>
      <c r="Q167" s="77"/>
      <c r="R167" s="77"/>
      <c r="S167" s="77"/>
      <c r="T167" s="77"/>
      <c r="U167" s="77"/>
      <c r="V167" s="77"/>
      <c r="W167" s="77"/>
      <c r="X167" s="77"/>
      <c r="Y167" s="77"/>
      <c r="Z167" s="77"/>
    </row>
    <row r="168" spans="1:26" ht="12.75" hidden="1" customHeight="1">
      <c r="A168" s="251">
        <v>165</v>
      </c>
      <c r="B168" s="251"/>
      <c r="C168" s="97"/>
      <c r="D168" s="252"/>
      <c r="E168" s="253"/>
      <c r="F168" s="253"/>
      <c r="G168" s="255"/>
      <c r="H168" s="256">
        <f t="shared" si="0"/>
        <v>0</v>
      </c>
      <c r="I168" s="267" t="str">
        <f t="shared" si="1"/>
        <v/>
      </c>
      <c r="J168" s="77"/>
      <c r="K168" s="77"/>
      <c r="L168" s="77"/>
      <c r="M168" s="77"/>
      <c r="N168" s="77"/>
      <c r="O168" s="77"/>
      <c r="P168" s="77"/>
      <c r="Q168" s="77"/>
      <c r="R168" s="77"/>
      <c r="S168" s="77"/>
      <c r="T168" s="77"/>
      <c r="U168" s="77"/>
      <c r="V168" s="77"/>
      <c r="W168" s="77"/>
      <c r="X168" s="77"/>
      <c r="Y168" s="77"/>
      <c r="Z168" s="77"/>
    </row>
    <row r="169" spans="1:26" ht="12.75" hidden="1" customHeight="1">
      <c r="A169" s="251">
        <v>166</v>
      </c>
      <c r="B169" s="251"/>
      <c r="C169" s="97"/>
      <c r="D169" s="252"/>
      <c r="E169" s="253"/>
      <c r="F169" s="253"/>
      <c r="G169" s="255"/>
      <c r="H169" s="256">
        <f t="shared" si="0"/>
        <v>0</v>
      </c>
      <c r="I169" s="267" t="str">
        <f t="shared" si="1"/>
        <v/>
      </c>
      <c r="J169" s="77"/>
      <c r="K169" s="77"/>
      <c r="L169" s="77"/>
      <c r="M169" s="77"/>
      <c r="N169" s="77"/>
      <c r="O169" s="77"/>
      <c r="P169" s="77"/>
      <c r="Q169" s="77"/>
      <c r="R169" s="77"/>
      <c r="S169" s="77"/>
      <c r="T169" s="77"/>
      <c r="U169" s="77"/>
      <c r="V169" s="77"/>
      <c r="W169" s="77"/>
      <c r="X169" s="77"/>
      <c r="Y169" s="77"/>
      <c r="Z169" s="77"/>
    </row>
    <row r="170" spans="1:26" ht="12.75" hidden="1" customHeight="1">
      <c r="A170" s="251">
        <v>167</v>
      </c>
      <c r="B170" s="251"/>
      <c r="C170" s="97"/>
      <c r="D170" s="252"/>
      <c r="E170" s="253"/>
      <c r="F170" s="253"/>
      <c r="G170" s="255"/>
      <c r="H170" s="256">
        <f t="shared" si="0"/>
        <v>0</v>
      </c>
      <c r="I170" s="267" t="str">
        <f t="shared" si="1"/>
        <v/>
      </c>
      <c r="J170" s="77"/>
      <c r="K170" s="77"/>
      <c r="L170" s="77"/>
      <c r="M170" s="77"/>
      <c r="N170" s="77"/>
      <c r="O170" s="77"/>
      <c r="P170" s="77"/>
      <c r="Q170" s="77"/>
      <c r="R170" s="77"/>
      <c r="S170" s="77"/>
      <c r="T170" s="77"/>
      <c r="U170" s="77"/>
      <c r="V170" s="77"/>
      <c r="W170" s="77"/>
      <c r="X170" s="77"/>
      <c r="Y170" s="77"/>
      <c r="Z170" s="77"/>
    </row>
    <row r="171" spans="1:26" ht="12.75" hidden="1" customHeight="1">
      <c r="A171" s="251">
        <v>168</v>
      </c>
      <c r="B171" s="251"/>
      <c r="C171" s="97"/>
      <c r="D171" s="252"/>
      <c r="E171" s="253"/>
      <c r="F171" s="253"/>
      <c r="G171" s="255"/>
      <c r="H171" s="256">
        <f t="shared" si="0"/>
        <v>0</v>
      </c>
      <c r="I171" s="267" t="str">
        <f t="shared" si="1"/>
        <v/>
      </c>
      <c r="J171" s="77"/>
      <c r="K171" s="77"/>
      <c r="L171" s="77"/>
      <c r="M171" s="77"/>
      <c r="N171" s="77"/>
      <c r="O171" s="77"/>
      <c r="P171" s="77"/>
      <c r="Q171" s="77"/>
      <c r="R171" s="77"/>
      <c r="S171" s="77"/>
      <c r="T171" s="77"/>
      <c r="U171" s="77"/>
      <c r="V171" s="77"/>
      <c r="W171" s="77"/>
      <c r="X171" s="77"/>
      <c r="Y171" s="77"/>
      <c r="Z171" s="77"/>
    </row>
    <row r="172" spans="1:26" ht="12.75" hidden="1" customHeight="1">
      <c r="A172" s="251">
        <v>169</v>
      </c>
      <c r="B172" s="251"/>
      <c r="C172" s="97"/>
      <c r="D172" s="252"/>
      <c r="E172" s="253"/>
      <c r="F172" s="253"/>
      <c r="G172" s="255"/>
      <c r="H172" s="256">
        <f t="shared" si="0"/>
        <v>0</v>
      </c>
      <c r="I172" s="267" t="str">
        <f t="shared" si="1"/>
        <v/>
      </c>
      <c r="J172" s="77"/>
      <c r="K172" s="77"/>
      <c r="L172" s="77"/>
      <c r="M172" s="77"/>
      <c r="N172" s="77"/>
      <c r="O172" s="77"/>
      <c r="P172" s="77"/>
      <c r="Q172" s="77"/>
      <c r="R172" s="77"/>
      <c r="S172" s="77"/>
      <c r="T172" s="77"/>
      <c r="U172" s="77"/>
      <c r="V172" s="77"/>
      <c r="W172" s="77"/>
      <c r="X172" s="77"/>
      <c r="Y172" s="77"/>
      <c r="Z172" s="77"/>
    </row>
    <row r="173" spans="1:26" ht="12.75" hidden="1" customHeight="1">
      <c r="A173" s="251">
        <v>170</v>
      </c>
      <c r="B173" s="251"/>
      <c r="C173" s="97"/>
      <c r="D173" s="252"/>
      <c r="E173" s="253"/>
      <c r="F173" s="253"/>
      <c r="G173" s="255"/>
      <c r="H173" s="256">
        <f t="shared" si="0"/>
        <v>0</v>
      </c>
      <c r="I173" s="267" t="str">
        <f t="shared" si="1"/>
        <v/>
      </c>
      <c r="J173" s="77"/>
      <c r="K173" s="77"/>
      <c r="L173" s="77"/>
      <c r="M173" s="77"/>
      <c r="N173" s="77"/>
      <c r="O173" s="77"/>
      <c r="P173" s="77"/>
      <c r="Q173" s="77"/>
      <c r="R173" s="77"/>
      <c r="S173" s="77"/>
      <c r="T173" s="77"/>
      <c r="U173" s="77"/>
      <c r="V173" s="77"/>
      <c r="W173" s="77"/>
      <c r="X173" s="77"/>
      <c r="Y173" s="77"/>
      <c r="Z173" s="77"/>
    </row>
    <row r="174" spans="1:26" ht="12.75" hidden="1" customHeight="1">
      <c r="A174" s="251">
        <v>171</v>
      </c>
      <c r="B174" s="251"/>
      <c r="C174" s="97"/>
      <c r="D174" s="252"/>
      <c r="E174" s="253"/>
      <c r="F174" s="253"/>
      <c r="G174" s="255"/>
      <c r="H174" s="256">
        <f t="shared" si="0"/>
        <v>0</v>
      </c>
      <c r="I174" s="267" t="str">
        <f t="shared" si="1"/>
        <v/>
      </c>
      <c r="J174" s="77"/>
      <c r="K174" s="77"/>
      <c r="L174" s="77"/>
      <c r="M174" s="77"/>
      <c r="N174" s="77"/>
      <c r="O174" s="77"/>
      <c r="P174" s="77"/>
      <c r="Q174" s="77"/>
      <c r="R174" s="77"/>
      <c r="S174" s="77"/>
      <c r="T174" s="77"/>
      <c r="U174" s="77"/>
      <c r="V174" s="77"/>
      <c r="W174" s="77"/>
      <c r="X174" s="77"/>
      <c r="Y174" s="77"/>
      <c r="Z174" s="77"/>
    </row>
    <row r="175" spans="1:26" ht="12.75" hidden="1" customHeight="1">
      <c r="A175" s="251">
        <v>172</v>
      </c>
      <c r="B175" s="251"/>
      <c r="C175" s="97"/>
      <c r="D175" s="252"/>
      <c r="E175" s="253"/>
      <c r="F175" s="253"/>
      <c r="G175" s="255"/>
      <c r="H175" s="256">
        <f t="shared" si="0"/>
        <v>0</v>
      </c>
      <c r="I175" s="267" t="str">
        <f t="shared" si="1"/>
        <v/>
      </c>
      <c r="J175" s="77"/>
      <c r="K175" s="77"/>
      <c r="L175" s="77"/>
      <c r="M175" s="77"/>
      <c r="N175" s="77"/>
      <c r="O175" s="77"/>
      <c r="P175" s="77"/>
      <c r="Q175" s="77"/>
      <c r="R175" s="77"/>
      <c r="S175" s="77"/>
      <c r="T175" s="77"/>
      <c r="U175" s="77"/>
      <c r="V175" s="77"/>
      <c r="W175" s="77"/>
      <c r="X175" s="77"/>
      <c r="Y175" s="77"/>
      <c r="Z175" s="77"/>
    </row>
    <row r="176" spans="1:26" ht="12.75" hidden="1" customHeight="1">
      <c r="A176" s="251">
        <v>173</v>
      </c>
      <c r="B176" s="251"/>
      <c r="C176" s="97"/>
      <c r="D176" s="252"/>
      <c r="E176" s="253"/>
      <c r="F176" s="253"/>
      <c r="G176" s="255"/>
      <c r="H176" s="256">
        <f t="shared" si="0"/>
        <v>0</v>
      </c>
      <c r="I176" s="267" t="str">
        <f t="shared" si="1"/>
        <v/>
      </c>
      <c r="J176" s="77"/>
      <c r="K176" s="77"/>
      <c r="L176" s="77"/>
      <c r="M176" s="77"/>
      <c r="N176" s="77"/>
      <c r="O176" s="77"/>
      <c r="P176" s="77"/>
      <c r="Q176" s="77"/>
      <c r="R176" s="77"/>
      <c r="S176" s="77"/>
      <c r="T176" s="77"/>
      <c r="U176" s="77"/>
      <c r="V176" s="77"/>
      <c r="W176" s="77"/>
      <c r="X176" s="77"/>
      <c r="Y176" s="77"/>
      <c r="Z176" s="77"/>
    </row>
    <row r="177" spans="1:26" ht="12.75" hidden="1" customHeight="1">
      <c r="A177" s="251">
        <v>174</v>
      </c>
      <c r="B177" s="251"/>
      <c r="C177" s="97"/>
      <c r="D177" s="252"/>
      <c r="E177" s="253"/>
      <c r="F177" s="253"/>
      <c r="G177" s="255"/>
      <c r="H177" s="256">
        <f t="shared" si="0"/>
        <v>0</v>
      </c>
      <c r="I177" s="267" t="str">
        <f t="shared" si="1"/>
        <v/>
      </c>
      <c r="J177" s="77"/>
      <c r="K177" s="77"/>
      <c r="L177" s="77"/>
      <c r="M177" s="77"/>
      <c r="N177" s="77"/>
      <c r="O177" s="77"/>
      <c r="P177" s="77"/>
      <c r="Q177" s="77"/>
      <c r="R177" s="77"/>
      <c r="S177" s="77"/>
      <c r="T177" s="77"/>
      <c r="U177" s="77"/>
      <c r="V177" s="77"/>
      <c r="W177" s="77"/>
      <c r="X177" s="77"/>
      <c r="Y177" s="77"/>
      <c r="Z177" s="77"/>
    </row>
    <row r="178" spans="1:26" ht="12.75" hidden="1" customHeight="1">
      <c r="A178" s="251">
        <v>175</v>
      </c>
      <c r="B178" s="251"/>
      <c r="C178" s="97"/>
      <c r="D178" s="252"/>
      <c r="E178" s="253"/>
      <c r="F178" s="253"/>
      <c r="G178" s="255"/>
      <c r="H178" s="256">
        <f t="shared" si="0"/>
        <v>0</v>
      </c>
      <c r="I178" s="267" t="str">
        <f t="shared" si="1"/>
        <v/>
      </c>
      <c r="J178" s="77"/>
      <c r="K178" s="77"/>
      <c r="L178" s="77"/>
      <c r="M178" s="77"/>
      <c r="N178" s="77"/>
      <c r="O178" s="77"/>
      <c r="P178" s="77"/>
      <c r="Q178" s="77"/>
      <c r="R178" s="77"/>
      <c r="S178" s="77"/>
      <c r="T178" s="77"/>
      <c r="U178" s="77"/>
      <c r="V178" s="77"/>
      <c r="W178" s="77"/>
      <c r="X178" s="77"/>
      <c r="Y178" s="77"/>
      <c r="Z178" s="77"/>
    </row>
    <row r="179" spans="1:26" ht="12.75" hidden="1" customHeight="1">
      <c r="A179" s="251">
        <v>176</v>
      </c>
      <c r="B179" s="251"/>
      <c r="C179" s="97"/>
      <c r="D179" s="252"/>
      <c r="E179" s="253"/>
      <c r="F179" s="253"/>
      <c r="G179" s="255"/>
      <c r="H179" s="256">
        <f t="shared" si="0"/>
        <v>0</v>
      </c>
      <c r="I179" s="267" t="str">
        <f t="shared" si="1"/>
        <v/>
      </c>
      <c r="J179" s="77"/>
      <c r="K179" s="77"/>
      <c r="L179" s="77"/>
      <c r="M179" s="77"/>
      <c r="N179" s="77"/>
      <c r="O179" s="77"/>
      <c r="P179" s="77"/>
      <c r="Q179" s="77"/>
      <c r="R179" s="77"/>
      <c r="S179" s="77"/>
      <c r="T179" s="77"/>
      <c r="U179" s="77"/>
      <c r="V179" s="77"/>
      <c r="W179" s="77"/>
      <c r="X179" s="77"/>
      <c r="Y179" s="77"/>
      <c r="Z179" s="77"/>
    </row>
    <row r="180" spans="1:26" ht="12.75" hidden="1" customHeight="1">
      <c r="A180" s="251">
        <v>177</v>
      </c>
      <c r="B180" s="251"/>
      <c r="C180" s="97"/>
      <c r="D180" s="252"/>
      <c r="E180" s="253"/>
      <c r="F180" s="253"/>
      <c r="G180" s="255"/>
      <c r="H180" s="256">
        <f t="shared" si="0"/>
        <v>0</v>
      </c>
      <c r="I180" s="267" t="str">
        <f t="shared" si="1"/>
        <v/>
      </c>
      <c r="J180" s="77"/>
      <c r="K180" s="77"/>
      <c r="L180" s="77"/>
      <c r="M180" s="77"/>
      <c r="N180" s="77"/>
      <c r="O180" s="77"/>
      <c r="P180" s="77"/>
      <c r="Q180" s="77"/>
      <c r="R180" s="77"/>
      <c r="S180" s="77"/>
      <c r="T180" s="77"/>
      <c r="U180" s="77"/>
      <c r="V180" s="77"/>
      <c r="W180" s="77"/>
      <c r="X180" s="77"/>
      <c r="Y180" s="77"/>
      <c r="Z180" s="77"/>
    </row>
    <row r="181" spans="1:26" ht="12.75" hidden="1" customHeight="1">
      <c r="A181" s="251">
        <v>178</v>
      </c>
      <c r="B181" s="251"/>
      <c r="C181" s="97"/>
      <c r="D181" s="252"/>
      <c r="E181" s="253"/>
      <c r="F181" s="253"/>
      <c r="G181" s="255"/>
      <c r="H181" s="256">
        <f t="shared" si="0"/>
        <v>0</v>
      </c>
      <c r="I181" s="267" t="str">
        <f t="shared" si="1"/>
        <v/>
      </c>
      <c r="J181" s="77"/>
      <c r="K181" s="77"/>
      <c r="L181" s="77"/>
      <c r="M181" s="77"/>
      <c r="N181" s="77"/>
      <c r="O181" s="77"/>
      <c r="P181" s="77"/>
      <c r="Q181" s="77"/>
      <c r="R181" s="77"/>
      <c r="S181" s="77"/>
      <c r="T181" s="77"/>
      <c r="U181" s="77"/>
      <c r="V181" s="77"/>
      <c r="W181" s="77"/>
      <c r="X181" s="77"/>
      <c r="Y181" s="77"/>
      <c r="Z181" s="77"/>
    </row>
    <row r="182" spans="1:26" ht="12.75" hidden="1" customHeight="1">
      <c r="A182" s="251">
        <v>179</v>
      </c>
      <c r="B182" s="251"/>
      <c r="C182" s="97"/>
      <c r="D182" s="252"/>
      <c r="E182" s="253"/>
      <c r="F182" s="253"/>
      <c r="G182" s="255"/>
      <c r="H182" s="256">
        <f t="shared" si="0"/>
        <v>0</v>
      </c>
      <c r="I182" s="267" t="str">
        <f t="shared" si="1"/>
        <v/>
      </c>
      <c r="J182" s="77"/>
      <c r="K182" s="77"/>
      <c r="L182" s="77"/>
      <c r="M182" s="77"/>
      <c r="N182" s="77"/>
      <c r="O182" s="77"/>
      <c r="P182" s="77"/>
      <c r="Q182" s="77"/>
      <c r="R182" s="77"/>
      <c r="S182" s="77"/>
      <c r="T182" s="77"/>
      <c r="U182" s="77"/>
      <c r="V182" s="77"/>
      <c r="W182" s="77"/>
      <c r="X182" s="77"/>
      <c r="Y182" s="77"/>
      <c r="Z182" s="77"/>
    </row>
    <row r="183" spans="1:26" ht="12.75" hidden="1" customHeight="1">
      <c r="A183" s="251">
        <v>180</v>
      </c>
      <c r="B183" s="251"/>
      <c r="C183" s="97"/>
      <c r="D183" s="252"/>
      <c r="E183" s="253"/>
      <c r="F183" s="253"/>
      <c r="G183" s="255"/>
      <c r="H183" s="256">
        <f t="shared" si="0"/>
        <v>0</v>
      </c>
      <c r="I183" s="267" t="str">
        <f t="shared" si="1"/>
        <v/>
      </c>
      <c r="J183" s="77"/>
      <c r="K183" s="77"/>
      <c r="L183" s="77"/>
      <c r="M183" s="77"/>
      <c r="N183" s="77"/>
      <c r="O183" s="77"/>
      <c r="P183" s="77"/>
      <c r="Q183" s="77"/>
      <c r="R183" s="77"/>
      <c r="S183" s="77"/>
      <c r="T183" s="77"/>
      <c r="U183" s="77"/>
      <c r="V183" s="77"/>
      <c r="W183" s="77"/>
      <c r="X183" s="77"/>
      <c r="Y183" s="77"/>
      <c r="Z183" s="77"/>
    </row>
    <row r="184" spans="1:26" ht="12.75" hidden="1" customHeight="1">
      <c r="A184" s="251">
        <v>181</v>
      </c>
      <c r="B184" s="251"/>
      <c r="C184" s="97"/>
      <c r="D184" s="252"/>
      <c r="E184" s="253"/>
      <c r="F184" s="253"/>
      <c r="G184" s="255"/>
      <c r="H184" s="256">
        <f t="shared" si="0"/>
        <v>0</v>
      </c>
      <c r="I184" s="267" t="str">
        <f t="shared" si="1"/>
        <v/>
      </c>
      <c r="J184" s="77"/>
      <c r="K184" s="77"/>
      <c r="L184" s="77"/>
      <c r="M184" s="77"/>
      <c r="N184" s="77"/>
      <c r="O184" s="77"/>
      <c r="P184" s="77"/>
      <c r="Q184" s="77"/>
      <c r="R184" s="77"/>
      <c r="S184" s="77"/>
      <c r="T184" s="77"/>
      <c r="U184" s="77"/>
      <c r="V184" s="77"/>
      <c r="W184" s="77"/>
      <c r="X184" s="77"/>
      <c r="Y184" s="77"/>
      <c r="Z184" s="77"/>
    </row>
    <row r="185" spans="1:26" ht="12.75" hidden="1" customHeight="1">
      <c r="A185" s="251">
        <v>182</v>
      </c>
      <c r="B185" s="251"/>
      <c r="C185" s="97"/>
      <c r="D185" s="252"/>
      <c r="E185" s="253"/>
      <c r="F185" s="253"/>
      <c r="G185" s="255"/>
      <c r="H185" s="256">
        <f t="shared" si="0"/>
        <v>0</v>
      </c>
      <c r="I185" s="267" t="str">
        <f t="shared" si="1"/>
        <v/>
      </c>
      <c r="J185" s="77"/>
      <c r="K185" s="77"/>
      <c r="L185" s="77"/>
      <c r="M185" s="77"/>
      <c r="N185" s="77"/>
      <c r="O185" s="77"/>
      <c r="P185" s="77"/>
      <c r="Q185" s="77"/>
      <c r="R185" s="77"/>
      <c r="S185" s="77"/>
      <c r="T185" s="77"/>
      <c r="U185" s="77"/>
      <c r="V185" s="77"/>
      <c r="W185" s="77"/>
      <c r="X185" s="77"/>
      <c r="Y185" s="77"/>
      <c r="Z185" s="77"/>
    </row>
    <row r="186" spans="1:26" ht="12.75" hidden="1" customHeight="1">
      <c r="A186" s="251">
        <v>183</v>
      </c>
      <c r="B186" s="251"/>
      <c r="C186" s="97"/>
      <c r="D186" s="252"/>
      <c r="E186" s="253"/>
      <c r="F186" s="253"/>
      <c r="G186" s="255"/>
      <c r="H186" s="256">
        <f t="shared" si="0"/>
        <v>0</v>
      </c>
      <c r="I186" s="267" t="str">
        <f t="shared" si="1"/>
        <v/>
      </c>
      <c r="J186" s="77"/>
      <c r="K186" s="77"/>
      <c r="L186" s="77"/>
      <c r="M186" s="77"/>
      <c r="N186" s="77"/>
      <c r="O186" s="77"/>
      <c r="P186" s="77"/>
      <c r="Q186" s="77"/>
      <c r="R186" s="77"/>
      <c r="S186" s="77"/>
      <c r="T186" s="77"/>
      <c r="U186" s="77"/>
      <c r="V186" s="77"/>
      <c r="W186" s="77"/>
      <c r="X186" s="77"/>
      <c r="Y186" s="77"/>
      <c r="Z186" s="77"/>
    </row>
    <row r="187" spans="1:26" ht="12.75" hidden="1" customHeight="1">
      <c r="A187" s="251">
        <v>184</v>
      </c>
      <c r="B187" s="251"/>
      <c r="C187" s="97"/>
      <c r="D187" s="252"/>
      <c r="E187" s="253"/>
      <c r="F187" s="253"/>
      <c r="G187" s="255"/>
      <c r="H187" s="256">
        <f t="shared" si="0"/>
        <v>0</v>
      </c>
      <c r="I187" s="267" t="str">
        <f t="shared" si="1"/>
        <v/>
      </c>
      <c r="J187" s="77"/>
      <c r="K187" s="77"/>
      <c r="L187" s="77"/>
      <c r="M187" s="77"/>
      <c r="N187" s="77"/>
      <c r="O187" s="77"/>
      <c r="P187" s="77"/>
      <c r="Q187" s="77"/>
      <c r="R187" s="77"/>
      <c r="S187" s="77"/>
      <c r="T187" s="77"/>
      <c r="U187" s="77"/>
      <c r="V187" s="77"/>
      <c r="W187" s="77"/>
      <c r="X187" s="77"/>
      <c r="Y187" s="77"/>
      <c r="Z187" s="77"/>
    </row>
    <row r="188" spans="1:26" ht="12.75" hidden="1" customHeight="1">
      <c r="A188" s="251">
        <v>185</v>
      </c>
      <c r="B188" s="251"/>
      <c r="C188" s="97"/>
      <c r="D188" s="252"/>
      <c r="E188" s="253"/>
      <c r="F188" s="253"/>
      <c r="G188" s="255"/>
      <c r="H188" s="256">
        <f t="shared" si="0"/>
        <v>0</v>
      </c>
      <c r="I188" s="267" t="str">
        <f t="shared" si="1"/>
        <v/>
      </c>
      <c r="J188" s="77"/>
      <c r="K188" s="77"/>
      <c r="L188" s="77"/>
      <c r="M188" s="77"/>
      <c r="N188" s="77"/>
      <c r="O188" s="77"/>
      <c r="P188" s="77"/>
      <c r="Q188" s="77"/>
      <c r="R188" s="77"/>
      <c r="S188" s="77"/>
      <c r="T188" s="77"/>
      <c r="U188" s="77"/>
      <c r="V188" s="77"/>
      <c r="W188" s="77"/>
      <c r="X188" s="77"/>
      <c r="Y188" s="77"/>
      <c r="Z188" s="77"/>
    </row>
    <row r="189" spans="1:26" ht="12.75" hidden="1" customHeight="1">
      <c r="A189" s="251">
        <v>186</v>
      </c>
      <c r="B189" s="251"/>
      <c r="C189" s="97"/>
      <c r="D189" s="252"/>
      <c r="E189" s="253"/>
      <c r="F189" s="253"/>
      <c r="G189" s="255"/>
      <c r="H189" s="256">
        <f t="shared" si="0"/>
        <v>0</v>
      </c>
      <c r="I189" s="267" t="str">
        <f t="shared" si="1"/>
        <v/>
      </c>
      <c r="J189" s="77"/>
      <c r="K189" s="77"/>
      <c r="L189" s="77"/>
      <c r="M189" s="77"/>
      <c r="N189" s="77"/>
      <c r="O189" s="77"/>
      <c r="P189" s="77"/>
      <c r="Q189" s="77"/>
      <c r="R189" s="77"/>
      <c r="S189" s="77"/>
      <c r="T189" s="77"/>
      <c r="U189" s="77"/>
      <c r="V189" s="77"/>
      <c r="W189" s="77"/>
      <c r="X189" s="77"/>
      <c r="Y189" s="77"/>
      <c r="Z189" s="77"/>
    </row>
    <row r="190" spans="1:26" ht="12.75" hidden="1" customHeight="1">
      <c r="A190" s="251">
        <v>187</v>
      </c>
      <c r="B190" s="251"/>
      <c r="C190" s="97"/>
      <c r="D190" s="252"/>
      <c r="E190" s="253"/>
      <c r="F190" s="253"/>
      <c r="G190" s="255"/>
      <c r="H190" s="256">
        <f t="shared" si="0"/>
        <v>0</v>
      </c>
      <c r="I190" s="267" t="str">
        <f t="shared" si="1"/>
        <v/>
      </c>
      <c r="J190" s="77"/>
      <c r="K190" s="77"/>
      <c r="L190" s="77"/>
      <c r="M190" s="77"/>
      <c r="N190" s="77"/>
      <c r="O190" s="77"/>
      <c r="P190" s="77"/>
      <c r="Q190" s="77"/>
      <c r="R190" s="77"/>
      <c r="S190" s="77"/>
      <c r="T190" s="77"/>
      <c r="U190" s="77"/>
      <c r="V190" s="77"/>
      <c r="W190" s="77"/>
      <c r="X190" s="77"/>
      <c r="Y190" s="77"/>
      <c r="Z190" s="77"/>
    </row>
    <row r="191" spans="1:26" ht="12.75" hidden="1" customHeight="1">
      <c r="A191" s="251">
        <v>188</v>
      </c>
      <c r="B191" s="251"/>
      <c r="C191" s="97"/>
      <c r="D191" s="252"/>
      <c r="E191" s="253"/>
      <c r="F191" s="253"/>
      <c r="G191" s="255"/>
      <c r="H191" s="256">
        <f t="shared" si="0"/>
        <v>0</v>
      </c>
      <c r="I191" s="267" t="str">
        <f t="shared" si="1"/>
        <v/>
      </c>
      <c r="J191" s="77"/>
      <c r="K191" s="77"/>
      <c r="L191" s="77"/>
      <c r="M191" s="77"/>
      <c r="N191" s="77"/>
      <c r="O191" s="77"/>
      <c r="P191" s="77"/>
      <c r="Q191" s="77"/>
      <c r="R191" s="77"/>
      <c r="S191" s="77"/>
      <c r="T191" s="77"/>
      <c r="U191" s="77"/>
      <c r="V191" s="77"/>
      <c r="W191" s="77"/>
      <c r="X191" s="77"/>
      <c r="Y191" s="77"/>
      <c r="Z191" s="77"/>
    </row>
    <row r="192" spans="1:26" ht="12.75" hidden="1" customHeight="1">
      <c r="A192" s="251">
        <v>189</v>
      </c>
      <c r="B192" s="251"/>
      <c r="C192" s="97"/>
      <c r="D192" s="252"/>
      <c r="E192" s="253"/>
      <c r="F192" s="253"/>
      <c r="G192" s="255"/>
      <c r="H192" s="256">
        <f t="shared" si="0"/>
        <v>0</v>
      </c>
      <c r="I192" s="267" t="str">
        <f t="shared" si="1"/>
        <v/>
      </c>
      <c r="J192" s="77"/>
      <c r="K192" s="77"/>
      <c r="L192" s="77"/>
      <c r="M192" s="77"/>
      <c r="N192" s="77"/>
      <c r="O192" s="77"/>
      <c r="P192" s="77"/>
      <c r="Q192" s="77"/>
      <c r="R192" s="77"/>
      <c r="S192" s="77"/>
      <c r="T192" s="77"/>
      <c r="U192" s="77"/>
      <c r="V192" s="77"/>
      <c r="W192" s="77"/>
      <c r="X192" s="77"/>
      <c r="Y192" s="77"/>
      <c r="Z192" s="77"/>
    </row>
    <row r="193" spans="1:26" ht="12.75" hidden="1" customHeight="1">
      <c r="A193" s="251">
        <v>190</v>
      </c>
      <c r="B193" s="251"/>
      <c r="C193" s="97"/>
      <c r="D193" s="252"/>
      <c r="E193" s="253"/>
      <c r="F193" s="253"/>
      <c r="G193" s="255"/>
      <c r="H193" s="256">
        <f t="shared" si="0"/>
        <v>0</v>
      </c>
      <c r="I193" s="267" t="str">
        <f t="shared" si="1"/>
        <v/>
      </c>
      <c r="J193" s="77"/>
      <c r="K193" s="77"/>
      <c r="L193" s="77"/>
      <c r="M193" s="77"/>
      <c r="N193" s="77"/>
      <c r="O193" s="77"/>
      <c r="P193" s="77"/>
      <c r="Q193" s="77"/>
      <c r="R193" s="77"/>
      <c r="S193" s="77"/>
      <c r="T193" s="77"/>
      <c r="U193" s="77"/>
      <c r="V193" s="77"/>
      <c r="W193" s="77"/>
      <c r="X193" s="77"/>
      <c r="Y193" s="77"/>
      <c r="Z193" s="77"/>
    </row>
    <row r="194" spans="1:26" ht="12.75" hidden="1" customHeight="1">
      <c r="A194" s="251">
        <v>191</v>
      </c>
      <c r="B194" s="251"/>
      <c r="C194" s="97"/>
      <c r="D194" s="252"/>
      <c r="E194" s="253"/>
      <c r="F194" s="253"/>
      <c r="G194" s="255"/>
      <c r="H194" s="256">
        <f t="shared" si="0"/>
        <v>0</v>
      </c>
      <c r="I194" s="267" t="str">
        <f t="shared" si="1"/>
        <v/>
      </c>
      <c r="J194" s="77"/>
      <c r="K194" s="77"/>
      <c r="L194" s="77"/>
      <c r="M194" s="77"/>
      <c r="N194" s="77"/>
      <c r="O194" s="77"/>
      <c r="P194" s="77"/>
      <c r="Q194" s="77"/>
      <c r="R194" s="77"/>
      <c r="S194" s="77"/>
      <c r="T194" s="77"/>
      <c r="U194" s="77"/>
      <c r="V194" s="77"/>
      <c r="W194" s="77"/>
      <c r="X194" s="77"/>
      <c r="Y194" s="77"/>
      <c r="Z194" s="77"/>
    </row>
    <row r="195" spans="1:26" ht="12.75" hidden="1" customHeight="1">
      <c r="A195" s="251">
        <v>192</v>
      </c>
      <c r="B195" s="251"/>
      <c r="C195" s="97"/>
      <c r="D195" s="252"/>
      <c r="E195" s="253"/>
      <c r="F195" s="253"/>
      <c r="G195" s="255"/>
      <c r="H195" s="256">
        <f t="shared" si="0"/>
        <v>0</v>
      </c>
      <c r="I195" s="267" t="str">
        <f t="shared" si="1"/>
        <v/>
      </c>
      <c r="J195" s="77"/>
      <c r="K195" s="77"/>
      <c r="L195" s="77"/>
      <c r="M195" s="77"/>
      <c r="N195" s="77"/>
      <c r="O195" s="77"/>
      <c r="P195" s="77"/>
      <c r="Q195" s="77"/>
      <c r="R195" s="77"/>
      <c r="S195" s="77"/>
      <c r="T195" s="77"/>
      <c r="U195" s="77"/>
      <c r="V195" s="77"/>
      <c r="W195" s="77"/>
      <c r="X195" s="77"/>
      <c r="Y195" s="77"/>
      <c r="Z195" s="77"/>
    </row>
    <row r="196" spans="1:26" ht="12.75" hidden="1" customHeight="1">
      <c r="A196" s="251">
        <v>193</v>
      </c>
      <c r="B196" s="251"/>
      <c r="C196" s="97"/>
      <c r="D196" s="252"/>
      <c r="E196" s="253"/>
      <c r="F196" s="253"/>
      <c r="G196" s="255"/>
      <c r="H196" s="256">
        <f t="shared" si="0"/>
        <v>0</v>
      </c>
      <c r="I196" s="267" t="str">
        <f t="shared" si="1"/>
        <v/>
      </c>
      <c r="J196" s="77"/>
      <c r="K196" s="77"/>
      <c r="L196" s="77"/>
      <c r="M196" s="77"/>
      <c r="N196" s="77"/>
      <c r="O196" s="77"/>
      <c r="P196" s="77"/>
      <c r="Q196" s="77"/>
      <c r="R196" s="77"/>
      <c r="S196" s="77"/>
      <c r="T196" s="77"/>
      <c r="U196" s="77"/>
      <c r="V196" s="77"/>
      <c r="W196" s="77"/>
      <c r="X196" s="77"/>
      <c r="Y196" s="77"/>
      <c r="Z196" s="77"/>
    </row>
    <row r="197" spans="1:26" ht="12.75" hidden="1" customHeight="1">
      <c r="A197" s="251">
        <v>194</v>
      </c>
      <c r="B197" s="251"/>
      <c r="C197" s="97"/>
      <c r="D197" s="252"/>
      <c r="E197" s="253"/>
      <c r="F197" s="253"/>
      <c r="G197" s="255"/>
      <c r="H197" s="256">
        <f t="shared" si="0"/>
        <v>0</v>
      </c>
      <c r="I197" s="267" t="str">
        <f t="shared" si="1"/>
        <v/>
      </c>
      <c r="J197" s="77"/>
      <c r="K197" s="77"/>
      <c r="L197" s="77"/>
      <c r="M197" s="77"/>
      <c r="N197" s="77"/>
      <c r="O197" s="77"/>
      <c r="P197" s="77"/>
      <c r="Q197" s="77"/>
      <c r="R197" s="77"/>
      <c r="S197" s="77"/>
      <c r="T197" s="77"/>
      <c r="U197" s="77"/>
      <c r="V197" s="77"/>
      <c r="W197" s="77"/>
      <c r="X197" s="77"/>
      <c r="Y197" s="77"/>
      <c r="Z197" s="77"/>
    </row>
    <row r="198" spans="1:26" ht="12.75" hidden="1" customHeight="1">
      <c r="A198" s="251">
        <v>195</v>
      </c>
      <c r="B198" s="251"/>
      <c r="C198" s="97"/>
      <c r="D198" s="252"/>
      <c r="E198" s="253"/>
      <c r="F198" s="253"/>
      <c r="G198" s="255"/>
      <c r="H198" s="256">
        <f t="shared" si="0"/>
        <v>0</v>
      </c>
      <c r="I198" s="267" t="str">
        <f t="shared" si="1"/>
        <v/>
      </c>
      <c r="J198" s="77"/>
      <c r="K198" s="77"/>
      <c r="L198" s="77"/>
      <c r="M198" s="77"/>
      <c r="N198" s="77"/>
      <c r="O198" s="77"/>
      <c r="P198" s="77"/>
      <c r="Q198" s="77"/>
      <c r="R198" s="77"/>
      <c r="S198" s="77"/>
      <c r="T198" s="77"/>
      <c r="U198" s="77"/>
      <c r="V198" s="77"/>
      <c r="W198" s="77"/>
      <c r="X198" s="77"/>
      <c r="Y198" s="77"/>
      <c r="Z198" s="77"/>
    </row>
    <row r="199" spans="1:26" ht="12.75" hidden="1" customHeight="1">
      <c r="A199" s="251">
        <v>196</v>
      </c>
      <c r="B199" s="251"/>
      <c r="C199" s="97"/>
      <c r="D199" s="252"/>
      <c r="E199" s="253"/>
      <c r="F199" s="253"/>
      <c r="G199" s="255"/>
      <c r="H199" s="256">
        <f t="shared" si="0"/>
        <v>0</v>
      </c>
      <c r="I199" s="267" t="str">
        <f t="shared" si="1"/>
        <v/>
      </c>
      <c r="J199" s="77"/>
      <c r="K199" s="77"/>
      <c r="L199" s="77"/>
      <c r="M199" s="77"/>
      <c r="N199" s="77"/>
      <c r="O199" s="77"/>
      <c r="P199" s="77"/>
      <c r="Q199" s="77"/>
      <c r="R199" s="77"/>
      <c r="S199" s="77"/>
      <c r="T199" s="77"/>
      <c r="U199" s="77"/>
      <c r="V199" s="77"/>
      <c r="W199" s="77"/>
      <c r="X199" s="77"/>
      <c r="Y199" s="77"/>
      <c r="Z199" s="77"/>
    </row>
    <row r="200" spans="1:26" ht="12.75" hidden="1" customHeight="1">
      <c r="A200" s="251">
        <v>197</v>
      </c>
      <c r="B200" s="251"/>
      <c r="C200" s="97"/>
      <c r="D200" s="252"/>
      <c r="E200" s="253"/>
      <c r="F200" s="253"/>
      <c r="G200" s="255"/>
      <c r="H200" s="256">
        <f t="shared" si="0"/>
        <v>0</v>
      </c>
      <c r="I200" s="267" t="str">
        <f t="shared" si="1"/>
        <v/>
      </c>
      <c r="J200" s="77"/>
      <c r="K200" s="77"/>
      <c r="L200" s="77"/>
      <c r="M200" s="77"/>
      <c r="N200" s="77"/>
      <c r="O200" s="77"/>
      <c r="P200" s="77"/>
      <c r="Q200" s="77"/>
      <c r="R200" s="77"/>
      <c r="S200" s="77"/>
      <c r="T200" s="77"/>
      <c r="U200" s="77"/>
      <c r="V200" s="77"/>
      <c r="W200" s="77"/>
      <c r="X200" s="77"/>
      <c r="Y200" s="77"/>
      <c r="Z200" s="77"/>
    </row>
    <row r="201" spans="1:26" ht="12.75" hidden="1" customHeight="1">
      <c r="A201" s="251">
        <v>198</v>
      </c>
      <c r="B201" s="251"/>
      <c r="C201" s="97"/>
      <c r="D201" s="252"/>
      <c r="E201" s="253"/>
      <c r="F201" s="253"/>
      <c r="G201" s="255"/>
      <c r="H201" s="256">
        <f t="shared" si="0"/>
        <v>0</v>
      </c>
      <c r="I201" s="267" t="str">
        <f t="shared" si="1"/>
        <v/>
      </c>
      <c r="J201" s="77"/>
      <c r="K201" s="77"/>
      <c r="L201" s="77"/>
      <c r="M201" s="77"/>
      <c r="N201" s="77"/>
      <c r="O201" s="77"/>
      <c r="P201" s="77"/>
      <c r="Q201" s="77"/>
      <c r="R201" s="77"/>
      <c r="S201" s="77"/>
      <c r="T201" s="77"/>
      <c r="U201" s="77"/>
      <c r="V201" s="77"/>
      <c r="W201" s="77"/>
      <c r="X201" s="77"/>
      <c r="Y201" s="77"/>
      <c r="Z201" s="77"/>
    </row>
    <row r="202" spans="1:26" ht="12.75" hidden="1" customHeight="1">
      <c r="A202" s="251">
        <v>199</v>
      </c>
      <c r="B202" s="251"/>
      <c r="C202" s="97"/>
      <c r="D202" s="252"/>
      <c r="E202" s="253"/>
      <c r="F202" s="253"/>
      <c r="G202" s="255"/>
      <c r="H202" s="256">
        <f t="shared" si="0"/>
        <v>0</v>
      </c>
      <c r="I202" s="267" t="str">
        <f t="shared" si="1"/>
        <v/>
      </c>
      <c r="J202" s="77"/>
      <c r="K202" s="77"/>
      <c r="L202" s="77"/>
      <c r="M202" s="77"/>
      <c r="N202" s="77"/>
      <c r="O202" s="77"/>
      <c r="P202" s="77"/>
      <c r="Q202" s="77"/>
      <c r="R202" s="77"/>
      <c r="S202" s="77"/>
      <c r="T202" s="77"/>
      <c r="U202" s="77"/>
      <c r="V202" s="77"/>
      <c r="W202" s="77"/>
      <c r="X202" s="77"/>
      <c r="Y202" s="77"/>
      <c r="Z202" s="77"/>
    </row>
    <row r="203" spans="1:26" ht="12.75" hidden="1" customHeight="1">
      <c r="A203" s="251">
        <v>200</v>
      </c>
      <c r="B203" s="251"/>
      <c r="C203" s="97"/>
      <c r="D203" s="252"/>
      <c r="E203" s="253"/>
      <c r="F203" s="253"/>
      <c r="G203" s="255"/>
      <c r="H203" s="256">
        <f t="shared" si="0"/>
        <v>0</v>
      </c>
      <c r="I203" s="267" t="str">
        <f t="shared" si="1"/>
        <v/>
      </c>
      <c r="J203" s="77"/>
      <c r="K203" s="77"/>
      <c r="L203" s="77"/>
      <c r="M203" s="77"/>
      <c r="N203" s="77"/>
      <c r="O203" s="77"/>
      <c r="P203" s="77"/>
      <c r="Q203" s="77"/>
      <c r="R203" s="77"/>
      <c r="S203" s="77"/>
      <c r="T203" s="77"/>
      <c r="U203" s="77"/>
      <c r="V203" s="77"/>
      <c r="W203" s="77"/>
      <c r="X203" s="77"/>
      <c r="Y203" s="77"/>
      <c r="Z203" s="77"/>
    </row>
    <row r="204" spans="1:26" ht="20.25" customHeight="1">
      <c r="A204" s="261"/>
      <c r="B204" s="261"/>
      <c r="C204" s="262"/>
      <c r="D204" s="261"/>
      <c r="E204" s="261"/>
      <c r="F204" s="261"/>
      <c r="G204" s="263" t="s">
        <v>543</v>
      </c>
      <c r="H204" s="114">
        <f>SUM(H4:H203)</f>
        <v>238346.11461441111</v>
      </c>
      <c r="I204" s="261"/>
      <c r="J204" s="77"/>
      <c r="K204" s="77"/>
      <c r="L204" s="77"/>
      <c r="M204" s="77"/>
      <c r="N204" s="77"/>
      <c r="O204" s="77"/>
      <c r="P204" s="77"/>
      <c r="Q204" s="77"/>
      <c r="R204" s="77"/>
      <c r="S204" s="77"/>
      <c r="T204" s="77"/>
      <c r="U204" s="77"/>
      <c r="V204" s="77"/>
      <c r="W204" s="77"/>
      <c r="X204" s="77"/>
      <c r="Y204" s="77"/>
      <c r="Z204" s="77"/>
    </row>
    <row r="205" spans="1:26" ht="12.75" customHeight="1">
      <c r="A205" s="264"/>
      <c r="B205" s="264"/>
      <c r="C205" s="30"/>
      <c r="D205" s="264"/>
      <c r="E205" s="264"/>
      <c r="F205" s="264"/>
      <c r="G205" s="75"/>
      <c r="H205" s="264"/>
      <c r="I205" s="265"/>
      <c r="J205" s="77"/>
      <c r="K205" s="77"/>
      <c r="L205" s="77"/>
      <c r="M205" s="77"/>
      <c r="N205" s="77"/>
      <c r="O205" s="77"/>
      <c r="P205" s="77"/>
      <c r="Q205" s="77"/>
      <c r="R205" s="77"/>
      <c r="S205" s="77"/>
      <c r="T205" s="77"/>
      <c r="U205" s="77"/>
      <c r="V205" s="77"/>
      <c r="W205" s="77"/>
      <c r="X205" s="77"/>
      <c r="Y205" s="77"/>
      <c r="Z205" s="77"/>
    </row>
    <row r="206" spans="1:26" ht="12.75" customHeight="1">
      <c r="A206" s="264"/>
      <c r="B206" s="264"/>
      <c r="C206" s="30"/>
      <c r="D206" s="264"/>
      <c r="E206" s="264"/>
      <c r="F206" s="264"/>
      <c r="G206" s="75"/>
      <c r="H206" s="264"/>
      <c r="I206" s="265"/>
      <c r="J206" s="77"/>
      <c r="K206" s="77"/>
      <c r="L206" s="77"/>
      <c r="M206" s="77"/>
      <c r="N206" s="77"/>
      <c r="O206" s="77"/>
      <c r="P206" s="77"/>
      <c r="Q206" s="77"/>
      <c r="R206" s="77"/>
      <c r="S206" s="77"/>
      <c r="T206" s="77"/>
      <c r="U206" s="77"/>
      <c r="V206" s="77"/>
      <c r="W206" s="77"/>
      <c r="X206" s="77"/>
      <c r="Y206" s="77"/>
      <c r="Z206" s="77"/>
    </row>
    <row r="207" spans="1:26" ht="12.75" customHeight="1">
      <c r="A207" s="264"/>
      <c r="B207" s="264"/>
      <c r="C207" s="30"/>
      <c r="D207" s="264"/>
      <c r="E207" s="264"/>
      <c r="F207" s="264"/>
      <c r="G207" s="75"/>
      <c r="H207" s="264"/>
      <c r="I207" s="265"/>
      <c r="J207" s="77"/>
      <c r="K207" s="77"/>
      <c r="L207" s="77"/>
      <c r="M207" s="77"/>
      <c r="N207" s="77"/>
      <c r="O207" s="77"/>
      <c r="P207" s="77"/>
      <c r="Q207" s="77"/>
      <c r="R207" s="77"/>
      <c r="S207" s="77"/>
      <c r="T207" s="77"/>
      <c r="U207" s="77"/>
      <c r="V207" s="77"/>
      <c r="W207" s="77"/>
      <c r="X207" s="77"/>
      <c r="Y207" s="77"/>
      <c r="Z207" s="77"/>
    </row>
    <row r="208" spans="1:26" ht="12.75" customHeight="1">
      <c r="A208" s="264"/>
      <c r="B208" s="264"/>
      <c r="C208" s="30"/>
      <c r="D208" s="264"/>
      <c r="E208" s="264"/>
      <c r="F208" s="264"/>
      <c r="G208" s="75"/>
      <c r="H208" s="264"/>
      <c r="I208" s="265"/>
      <c r="J208" s="77"/>
      <c r="K208" s="77"/>
      <c r="L208" s="77"/>
      <c r="M208" s="77"/>
      <c r="N208" s="77"/>
      <c r="O208" s="77"/>
      <c r="P208" s="77"/>
      <c r="Q208" s="77"/>
      <c r="R208" s="77"/>
      <c r="S208" s="77"/>
      <c r="T208" s="77"/>
      <c r="U208" s="77"/>
      <c r="V208" s="77"/>
      <c r="W208" s="77"/>
      <c r="X208" s="77"/>
      <c r="Y208" s="77"/>
      <c r="Z208" s="77"/>
    </row>
    <row r="209" spans="1:26" ht="12.75" customHeight="1">
      <c r="A209" s="264"/>
      <c r="B209" s="264"/>
      <c r="C209" s="30"/>
      <c r="D209" s="264"/>
      <c r="E209" s="264"/>
      <c r="F209" s="264"/>
      <c r="G209" s="75"/>
      <c r="H209" s="264"/>
      <c r="I209" s="265"/>
      <c r="J209" s="77"/>
      <c r="K209" s="77"/>
      <c r="L209" s="77"/>
      <c r="M209" s="77"/>
      <c r="N209" s="77"/>
      <c r="O209" s="77"/>
      <c r="P209" s="77"/>
      <c r="Q209" s="77"/>
      <c r="R209" s="77"/>
      <c r="S209" s="77"/>
      <c r="T209" s="77"/>
      <c r="U209" s="77"/>
      <c r="V209" s="77"/>
      <c r="W209" s="77"/>
      <c r="X209" s="77"/>
      <c r="Y209" s="77"/>
      <c r="Z209" s="77"/>
    </row>
    <row r="210" spans="1:26" ht="12.75" customHeight="1">
      <c r="A210" s="264"/>
      <c r="B210" s="264"/>
      <c r="C210" s="30"/>
      <c r="D210" s="264"/>
      <c r="E210" s="264"/>
      <c r="F210" s="264"/>
      <c r="G210" s="75"/>
      <c r="H210" s="264"/>
      <c r="I210" s="265"/>
      <c r="J210" s="77"/>
      <c r="K210" s="77"/>
      <c r="L210" s="77"/>
      <c r="M210" s="77"/>
      <c r="N210" s="77"/>
      <c r="O210" s="77"/>
      <c r="P210" s="77"/>
      <c r="Q210" s="77"/>
      <c r="R210" s="77"/>
      <c r="S210" s="77"/>
      <c r="T210" s="77"/>
      <c r="U210" s="77"/>
      <c r="V210" s="77"/>
      <c r="W210" s="77"/>
      <c r="X210" s="77"/>
      <c r="Y210" s="77"/>
      <c r="Z210" s="77"/>
    </row>
    <row r="211" spans="1:26" ht="12.75" customHeight="1">
      <c r="A211" s="264"/>
      <c r="B211" s="264"/>
      <c r="C211" s="30"/>
      <c r="D211" s="264"/>
      <c r="E211" s="264"/>
      <c r="F211" s="264"/>
      <c r="G211" s="75"/>
      <c r="H211" s="264"/>
      <c r="I211" s="265"/>
      <c r="J211" s="77"/>
      <c r="K211" s="77"/>
      <c r="L211" s="77"/>
      <c r="M211" s="77"/>
      <c r="N211" s="77"/>
      <c r="O211" s="77"/>
      <c r="P211" s="77"/>
      <c r="Q211" s="77"/>
      <c r="R211" s="77"/>
      <c r="S211" s="77"/>
      <c r="T211" s="77"/>
      <c r="U211" s="77"/>
      <c r="V211" s="77"/>
      <c r="W211" s="77"/>
      <c r="X211" s="77"/>
      <c r="Y211" s="77"/>
      <c r="Z211" s="77"/>
    </row>
    <row r="212" spans="1:26" ht="12.75" customHeight="1">
      <c r="A212" s="264"/>
      <c r="B212" s="264"/>
      <c r="C212" s="30"/>
      <c r="D212" s="264"/>
      <c r="E212" s="264"/>
      <c r="F212" s="264"/>
      <c r="G212" s="75"/>
      <c r="H212" s="264"/>
      <c r="I212" s="265"/>
      <c r="J212" s="77"/>
      <c r="K212" s="77"/>
      <c r="L212" s="77"/>
      <c r="M212" s="77"/>
      <c r="N212" s="77"/>
      <c r="O212" s="77"/>
      <c r="P212" s="77"/>
      <c r="Q212" s="77"/>
      <c r="R212" s="77"/>
      <c r="S212" s="77"/>
      <c r="T212" s="77"/>
      <c r="U212" s="77"/>
      <c r="V212" s="77"/>
      <c r="W212" s="77"/>
      <c r="X212" s="77"/>
      <c r="Y212" s="77"/>
      <c r="Z212" s="77"/>
    </row>
    <row r="213" spans="1:26" ht="12.75" customHeight="1">
      <c r="A213" s="264"/>
      <c r="B213" s="264"/>
      <c r="C213" s="30"/>
      <c r="D213" s="264"/>
      <c r="E213" s="264"/>
      <c r="F213" s="264"/>
      <c r="G213" s="75"/>
      <c r="H213" s="264"/>
      <c r="I213" s="265"/>
      <c r="J213" s="77"/>
      <c r="K213" s="77"/>
      <c r="L213" s="77"/>
      <c r="M213" s="77"/>
      <c r="N213" s="77"/>
      <c r="O213" s="77"/>
      <c r="P213" s="77"/>
      <c r="Q213" s="77"/>
      <c r="R213" s="77"/>
      <c r="S213" s="77"/>
      <c r="T213" s="77"/>
      <c r="U213" s="77"/>
      <c r="V213" s="77"/>
      <c r="W213" s="77"/>
      <c r="X213" s="77"/>
      <c r="Y213" s="77"/>
      <c r="Z213" s="77"/>
    </row>
    <row r="214" spans="1:26" ht="12.75" customHeight="1">
      <c r="A214" s="264"/>
      <c r="B214" s="264"/>
      <c r="C214" s="30"/>
      <c r="D214" s="264"/>
      <c r="E214" s="264"/>
      <c r="F214" s="264"/>
      <c r="G214" s="75"/>
      <c r="H214" s="264"/>
      <c r="I214" s="265"/>
      <c r="J214" s="77"/>
      <c r="K214" s="77"/>
      <c r="L214" s="77"/>
      <c r="M214" s="77"/>
      <c r="N214" s="77"/>
      <c r="O214" s="77"/>
      <c r="P214" s="77"/>
      <c r="Q214" s="77"/>
      <c r="R214" s="77"/>
      <c r="S214" s="77"/>
      <c r="T214" s="77"/>
      <c r="U214" s="77"/>
      <c r="V214" s="77"/>
      <c r="W214" s="77"/>
      <c r="X214" s="77"/>
      <c r="Y214" s="77"/>
      <c r="Z214" s="77"/>
    </row>
    <row r="215" spans="1:26" ht="12.75" customHeight="1">
      <c r="A215" s="264"/>
      <c r="B215" s="264"/>
      <c r="C215" s="30"/>
      <c r="D215" s="264"/>
      <c r="E215" s="264"/>
      <c r="F215" s="264"/>
      <c r="G215" s="75"/>
      <c r="H215" s="264"/>
      <c r="I215" s="265"/>
      <c r="J215" s="77"/>
      <c r="K215" s="77"/>
      <c r="L215" s="77"/>
      <c r="M215" s="77"/>
      <c r="N215" s="77"/>
      <c r="O215" s="77"/>
      <c r="P215" s="77"/>
      <c r="Q215" s="77"/>
      <c r="R215" s="77"/>
      <c r="S215" s="77"/>
      <c r="T215" s="77"/>
      <c r="U215" s="77"/>
      <c r="V215" s="77"/>
      <c r="W215" s="77"/>
      <c r="X215" s="77"/>
      <c r="Y215" s="77"/>
      <c r="Z215" s="77"/>
    </row>
    <row r="216" spans="1:26" ht="12.75" customHeight="1">
      <c r="A216" s="264"/>
      <c r="B216" s="264"/>
      <c r="C216" s="30"/>
      <c r="D216" s="264"/>
      <c r="E216" s="264"/>
      <c r="F216" s="264"/>
      <c r="G216" s="75"/>
      <c r="H216" s="264"/>
      <c r="I216" s="265"/>
      <c r="J216" s="77"/>
      <c r="K216" s="77"/>
      <c r="L216" s="77"/>
      <c r="M216" s="77"/>
      <c r="N216" s="77"/>
      <c r="O216" s="77"/>
      <c r="P216" s="77"/>
      <c r="Q216" s="77"/>
      <c r="R216" s="77"/>
      <c r="S216" s="77"/>
      <c r="T216" s="77"/>
      <c r="U216" s="77"/>
      <c r="V216" s="77"/>
      <c r="W216" s="77"/>
      <c r="X216" s="77"/>
      <c r="Y216" s="77"/>
      <c r="Z216" s="77"/>
    </row>
    <row r="217" spans="1:26" ht="12.75" customHeight="1">
      <c r="A217" s="264"/>
      <c r="B217" s="264"/>
      <c r="C217" s="30"/>
      <c r="D217" s="264"/>
      <c r="E217" s="264"/>
      <c r="F217" s="264"/>
      <c r="G217" s="75"/>
      <c r="H217" s="264"/>
      <c r="I217" s="265"/>
      <c r="J217" s="77"/>
      <c r="K217" s="77"/>
      <c r="L217" s="77"/>
      <c r="M217" s="77"/>
      <c r="N217" s="77"/>
      <c r="O217" s="77"/>
      <c r="P217" s="77"/>
      <c r="Q217" s="77"/>
      <c r="R217" s="77"/>
      <c r="S217" s="77"/>
      <c r="T217" s="77"/>
      <c r="U217" s="77"/>
      <c r="V217" s="77"/>
      <c r="W217" s="77"/>
      <c r="X217" s="77"/>
      <c r="Y217" s="77"/>
      <c r="Z217" s="77"/>
    </row>
    <row r="218" spans="1:26" ht="12.75" customHeight="1">
      <c r="A218" s="264"/>
      <c r="B218" s="264"/>
      <c r="C218" s="30"/>
      <c r="D218" s="264"/>
      <c r="E218" s="264"/>
      <c r="F218" s="264"/>
      <c r="G218" s="75"/>
      <c r="H218" s="264"/>
      <c r="I218" s="265"/>
      <c r="J218" s="77"/>
      <c r="K218" s="77"/>
      <c r="L218" s="77"/>
      <c r="M218" s="77"/>
      <c r="N218" s="77"/>
      <c r="O218" s="77"/>
      <c r="P218" s="77"/>
      <c r="Q218" s="77"/>
      <c r="R218" s="77"/>
      <c r="S218" s="77"/>
      <c r="T218" s="77"/>
      <c r="U218" s="77"/>
      <c r="V218" s="77"/>
      <c r="W218" s="77"/>
      <c r="X218" s="77"/>
      <c r="Y218" s="77"/>
      <c r="Z218" s="77"/>
    </row>
    <row r="219" spans="1:26" ht="12.75" customHeight="1">
      <c r="A219" s="264"/>
      <c r="B219" s="264"/>
      <c r="C219" s="30"/>
      <c r="D219" s="264"/>
      <c r="E219" s="264"/>
      <c r="F219" s="264"/>
      <c r="G219" s="75"/>
      <c r="H219" s="264"/>
      <c r="I219" s="265"/>
      <c r="J219" s="77"/>
      <c r="K219" s="77"/>
      <c r="L219" s="77"/>
      <c r="M219" s="77"/>
      <c r="N219" s="77"/>
      <c r="O219" s="77"/>
      <c r="P219" s="77"/>
      <c r="Q219" s="77"/>
      <c r="R219" s="77"/>
      <c r="S219" s="77"/>
      <c r="T219" s="77"/>
      <c r="U219" s="77"/>
      <c r="V219" s="77"/>
      <c r="W219" s="77"/>
      <c r="X219" s="77"/>
      <c r="Y219" s="77"/>
      <c r="Z219" s="77"/>
    </row>
    <row r="220" spans="1:26" ht="12.75" customHeight="1">
      <c r="A220" s="264"/>
      <c r="B220" s="264"/>
      <c r="C220" s="30"/>
      <c r="D220" s="264"/>
      <c r="E220" s="264"/>
      <c r="F220" s="264"/>
      <c r="G220" s="75"/>
      <c r="H220" s="264"/>
      <c r="I220" s="265"/>
      <c r="J220" s="77"/>
      <c r="K220" s="77"/>
      <c r="L220" s="77"/>
      <c r="M220" s="77"/>
      <c r="N220" s="77"/>
      <c r="O220" s="77"/>
      <c r="P220" s="77"/>
      <c r="Q220" s="77"/>
      <c r="R220" s="77"/>
      <c r="S220" s="77"/>
      <c r="T220" s="77"/>
      <c r="U220" s="77"/>
      <c r="V220" s="77"/>
      <c r="W220" s="77"/>
      <c r="X220" s="77"/>
      <c r="Y220" s="77"/>
      <c r="Z220" s="77"/>
    </row>
    <row r="221" spans="1:26" ht="12.75" customHeight="1">
      <c r="A221" s="264"/>
      <c r="B221" s="264"/>
      <c r="C221" s="30"/>
      <c r="D221" s="264"/>
      <c r="E221" s="264"/>
      <c r="F221" s="264"/>
      <c r="G221" s="75"/>
      <c r="H221" s="264"/>
      <c r="I221" s="265"/>
      <c r="J221" s="77"/>
      <c r="K221" s="77"/>
      <c r="L221" s="77"/>
      <c r="M221" s="77"/>
      <c r="N221" s="77"/>
      <c r="O221" s="77"/>
      <c r="P221" s="77"/>
      <c r="Q221" s="77"/>
      <c r="R221" s="77"/>
      <c r="S221" s="77"/>
      <c r="T221" s="77"/>
      <c r="U221" s="77"/>
      <c r="V221" s="77"/>
      <c r="W221" s="77"/>
      <c r="X221" s="77"/>
      <c r="Y221" s="77"/>
      <c r="Z221" s="77"/>
    </row>
    <row r="222" spans="1:26" ht="12.75" customHeight="1">
      <c r="A222" s="264"/>
      <c r="B222" s="264"/>
      <c r="C222" s="30"/>
      <c r="D222" s="264"/>
      <c r="E222" s="264"/>
      <c r="F222" s="264"/>
      <c r="G222" s="75"/>
      <c r="H222" s="264"/>
      <c r="I222" s="265"/>
      <c r="J222" s="77"/>
      <c r="K222" s="77"/>
      <c r="L222" s="77"/>
      <c r="M222" s="77"/>
      <c r="N222" s="77"/>
      <c r="O222" s="77"/>
      <c r="P222" s="77"/>
      <c r="Q222" s="77"/>
      <c r="R222" s="77"/>
      <c r="S222" s="77"/>
      <c r="T222" s="77"/>
      <c r="U222" s="77"/>
      <c r="V222" s="77"/>
      <c r="W222" s="77"/>
      <c r="X222" s="77"/>
      <c r="Y222" s="77"/>
      <c r="Z222" s="77"/>
    </row>
    <row r="223" spans="1:26" ht="12.75" customHeight="1">
      <c r="A223" s="264"/>
      <c r="B223" s="264"/>
      <c r="C223" s="30"/>
      <c r="D223" s="264"/>
      <c r="E223" s="264"/>
      <c r="F223" s="264"/>
      <c r="G223" s="75"/>
      <c r="H223" s="264"/>
      <c r="I223" s="265"/>
      <c r="J223" s="77"/>
      <c r="K223" s="77"/>
      <c r="L223" s="77"/>
      <c r="M223" s="77"/>
      <c r="N223" s="77"/>
      <c r="O223" s="77"/>
      <c r="P223" s="77"/>
      <c r="Q223" s="77"/>
      <c r="R223" s="77"/>
      <c r="S223" s="77"/>
      <c r="T223" s="77"/>
      <c r="U223" s="77"/>
      <c r="V223" s="77"/>
      <c r="W223" s="77"/>
      <c r="X223" s="77"/>
      <c r="Y223" s="77"/>
      <c r="Z223" s="77"/>
    </row>
    <row r="224" spans="1:26" ht="12.75" customHeight="1">
      <c r="A224" s="264"/>
      <c r="B224" s="264"/>
      <c r="C224" s="30"/>
      <c r="D224" s="264"/>
      <c r="E224" s="264"/>
      <c r="F224" s="264"/>
      <c r="G224" s="75"/>
      <c r="H224" s="264"/>
      <c r="I224" s="265"/>
      <c r="J224" s="77"/>
      <c r="K224" s="77"/>
      <c r="L224" s="77"/>
      <c r="M224" s="77"/>
      <c r="N224" s="77"/>
      <c r="O224" s="77"/>
      <c r="P224" s="77"/>
      <c r="Q224" s="77"/>
      <c r="R224" s="77"/>
      <c r="S224" s="77"/>
      <c r="T224" s="77"/>
      <c r="U224" s="77"/>
      <c r="V224" s="77"/>
      <c r="W224" s="77"/>
      <c r="X224" s="77"/>
      <c r="Y224" s="77"/>
      <c r="Z224" s="77"/>
    </row>
    <row r="225" spans="1:26" ht="12.75" customHeight="1">
      <c r="A225" s="264"/>
      <c r="B225" s="264"/>
      <c r="C225" s="30"/>
      <c r="D225" s="264"/>
      <c r="E225" s="264"/>
      <c r="F225" s="264"/>
      <c r="G225" s="75"/>
      <c r="H225" s="264"/>
      <c r="I225" s="265"/>
      <c r="J225" s="77"/>
      <c r="K225" s="77"/>
      <c r="L225" s="77"/>
      <c r="M225" s="77"/>
      <c r="N225" s="77"/>
      <c r="O225" s="77"/>
      <c r="P225" s="77"/>
      <c r="Q225" s="77"/>
      <c r="R225" s="77"/>
      <c r="S225" s="77"/>
      <c r="T225" s="77"/>
      <c r="U225" s="77"/>
      <c r="V225" s="77"/>
      <c r="W225" s="77"/>
      <c r="X225" s="77"/>
      <c r="Y225" s="77"/>
      <c r="Z225" s="77"/>
    </row>
    <row r="226" spans="1:26" ht="12.75" customHeight="1">
      <c r="A226" s="264"/>
      <c r="B226" s="264"/>
      <c r="C226" s="30"/>
      <c r="D226" s="264"/>
      <c r="E226" s="264"/>
      <c r="F226" s="264"/>
      <c r="G226" s="75"/>
      <c r="H226" s="264"/>
      <c r="I226" s="265"/>
      <c r="J226" s="77"/>
      <c r="K226" s="77"/>
      <c r="L226" s="77"/>
      <c r="M226" s="77"/>
      <c r="N226" s="77"/>
      <c r="O226" s="77"/>
      <c r="P226" s="77"/>
      <c r="Q226" s="77"/>
      <c r="R226" s="77"/>
      <c r="S226" s="77"/>
      <c r="T226" s="77"/>
      <c r="U226" s="77"/>
      <c r="V226" s="77"/>
      <c r="W226" s="77"/>
      <c r="X226" s="77"/>
      <c r="Y226" s="77"/>
      <c r="Z226" s="77"/>
    </row>
    <row r="227" spans="1:26" ht="12.75" customHeight="1">
      <c r="A227" s="264"/>
      <c r="B227" s="264"/>
      <c r="C227" s="30"/>
      <c r="D227" s="264"/>
      <c r="E227" s="264"/>
      <c r="F227" s="264"/>
      <c r="G227" s="75"/>
      <c r="H227" s="264"/>
      <c r="I227" s="265"/>
      <c r="J227" s="77"/>
      <c r="K227" s="77"/>
      <c r="L227" s="77"/>
      <c r="M227" s="77"/>
      <c r="N227" s="77"/>
      <c r="O227" s="77"/>
      <c r="P227" s="77"/>
      <c r="Q227" s="77"/>
      <c r="R227" s="77"/>
      <c r="S227" s="77"/>
      <c r="T227" s="77"/>
      <c r="U227" s="77"/>
      <c r="V227" s="77"/>
      <c r="W227" s="77"/>
      <c r="X227" s="77"/>
      <c r="Y227" s="77"/>
      <c r="Z227" s="77"/>
    </row>
    <row r="228" spans="1:26" ht="12.75" customHeight="1">
      <c r="A228" s="264"/>
      <c r="B228" s="264"/>
      <c r="C228" s="30"/>
      <c r="D228" s="264"/>
      <c r="E228" s="264"/>
      <c r="F228" s="264"/>
      <c r="G228" s="75"/>
      <c r="H228" s="264"/>
      <c r="I228" s="265"/>
      <c r="J228" s="77"/>
      <c r="K228" s="77"/>
      <c r="L228" s="77"/>
      <c r="M228" s="77"/>
      <c r="N228" s="77"/>
      <c r="O228" s="77"/>
      <c r="P228" s="77"/>
      <c r="Q228" s="77"/>
      <c r="R228" s="77"/>
      <c r="S228" s="77"/>
      <c r="T228" s="77"/>
      <c r="U228" s="77"/>
      <c r="V228" s="77"/>
      <c r="W228" s="77"/>
      <c r="X228" s="77"/>
      <c r="Y228" s="77"/>
      <c r="Z228" s="77"/>
    </row>
    <row r="229" spans="1:26" ht="12.75" customHeight="1">
      <c r="A229" s="264"/>
      <c r="B229" s="264"/>
      <c r="C229" s="30"/>
      <c r="D229" s="264"/>
      <c r="E229" s="264"/>
      <c r="F229" s="264"/>
      <c r="G229" s="75"/>
      <c r="H229" s="264"/>
      <c r="I229" s="265"/>
      <c r="J229" s="77"/>
      <c r="K229" s="77"/>
      <c r="L229" s="77"/>
      <c r="M229" s="77"/>
      <c r="N229" s="77"/>
      <c r="O229" s="77"/>
      <c r="P229" s="77"/>
      <c r="Q229" s="77"/>
      <c r="R229" s="77"/>
      <c r="S229" s="77"/>
      <c r="T229" s="77"/>
      <c r="U229" s="77"/>
      <c r="V229" s="77"/>
      <c r="W229" s="77"/>
      <c r="X229" s="77"/>
      <c r="Y229" s="77"/>
      <c r="Z229" s="77"/>
    </row>
    <row r="230" spans="1:26" ht="12.75" customHeight="1">
      <c r="A230" s="264"/>
      <c r="B230" s="264"/>
      <c r="C230" s="30"/>
      <c r="D230" s="264"/>
      <c r="E230" s="264"/>
      <c r="F230" s="264"/>
      <c r="G230" s="75"/>
      <c r="H230" s="264"/>
      <c r="I230" s="265"/>
      <c r="J230" s="77"/>
      <c r="K230" s="77"/>
      <c r="L230" s="77"/>
      <c r="M230" s="77"/>
      <c r="N230" s="77"/>
      <c r="O230" s="77"/>
      <c r="P230" s="77"/>
      <c r="Q230" s="77"/>
      <c r="R230" s="77"/>
      <c r="S230" s="77"/>
      <c r="T230" s="77"/>
      <c r="U230" s="77"/>
      <c r="V230" s="77"/>
      <c r="W230" s="77"/>
      <c r="X230" s="77"/>
      <c r="Y230" s="77"/>
      <c r="Z230" s="77"/>
    </row>
    <row r="231" spans="1:26" ht="12.75" customHeight="1">
      <c r="A231" s="264"/>
      <c r="B231" s="264"/>
      <c r="C231" s="30"/>
      <c r="D231" s="264"/>
      <c r="E231" s="264"/>
      <c r="F231" s="264"/>
      <c r="G231" s="75"/>
      <c r="H231" s="264"/>
      <c r="I231" s="265"/>
      <c r="J231" s="77"/>
      <c r="K231" s="77"/>
      <c r="L231" s="77"/>
      <c r="M231" s="77"/>
      <c r="N231" s="77"/>
      <c r="O231" s="77"/>
      <c r="P231" s="77"/>
      <c r="Q231" s="77"/>
      <c r="R231" s="77"/>
      <c r="S231" s="77"/>
      <c r="T231" s="77"/>
      <c r="U231" s="77"/>
      <c r="V231" s="77"/>
      <c r="W231" s="77"/>
      <c r="X231" s="77"/>
      <c r="Y231" s="77"/>
      <c r="Z231" s="77"/>
    </row>
    <row r="232" spans="1:26" ht="12.75" customHeight="1">
      <c r="A232" s="264"/>
      <c r="B232" s="264"/>
      <c r="C232" s="30"/>
      <c r="D232" s="264"/>
      <c r="E232" s="264"/>
      <c r="F232" s="264"/>
      <c r="G232" s="75"/>
      <c r="H232" s="264"/>
      <c r="I232" s="265"/>
      <c r="J232" s="77"/>
      <c r="K232" s="77"/>
      <c r="L232" s="77"/>
      <c r="M232" s="77"/>
      <c r="N232" s="77"/>
      <c r="O232" s="77"/>
      <c r="P232" s="77"/>
      <c r="Q232" s="77"/>
      <c r="R232" s="77"/>
      <c r="S232" s="77"/>
      <c r="T232" s="77"/>
      <c r="U232" s="77"/>
      <c r="V232" s="77"/>
      <c r="W232" s="77"/>
      <c r="X232" s="77"/>
      <c r="Y232" s="77"/>
      <c r="Z232" s="77"/>
    </row>
    <row r="233" spans="1:26" ht="12.75" customHeight="1">
      <c r="A233" s="264"/>
      <c r="B233" s="264"/>
      <c r="C233" s="30"/>
      <c r="D233" s="264"/>
      <c r="E233" s="264"/>
      <c r="F233" s="264"/>
      <c r="G233" s="75"/>
      <c r="H233" s="264"/>
      <c r="I233" s="265"/>
      <c r="J233" s="77"/>
      <c r="K233" s="77"/>
      <c r="L233" s="77"/>
      <c r="M233" s="77"/>
      <c r="N233" s="77"/>
      <c r="O233" s="77"/>
      <c r="P233" s="77"/>
      <c r="Q233" s="77"/>
      <c r="R233" s="77"/>
      <c r="S233" s="77"/>
      <c r="T233" s="77"/>
      <c r="U233" s="77"/>
      <c r="V233" s="77"/>
      <c r="W233" s="77"/>
      <c r="X233" s="77"/>
      <c r="Y233" s="77"/>
      <c r="Z233" s="77"/>
    </row>
    <row r="234" spans="1:26" ht="12.75" customHeight="1">
      <c r="A234" s="264"/>
      <c r="B234" s="264"/>
      <c r="C234" s="30"/>
      <c r="D234" s="264"/>
      <c r="E234" s="264"/>
      <c r="F234" s="264"/>
      <c r="G234" s="75"/>
      <c r="H234" s="264"/>
      <c r="I234" s="265"/>
      <c r="J234" s="77"/>
      <c r="K234" s="77"/>
      <c r="L234" s="77"/>
      <c r="M234" s="77"/>
      <c r="N234" s="77"/>
      <c r="O234" s="77"/>
      <c r="P234" s="77"/>
      <c r="Q234" s="77"/>
      <c r="R234" s="77"/>
      <c r="S234" s="77"/>
      <c r="T234" s="77"/>
      <c r="U234" s="77"/>
      <c r="V234" s="77"/>
      <c r="W234" s="77"/>
      <c r="X234" s="77"/>
      <c r="Y234" s="77"/>
      <c r="Z234" s="77"/>
    </row>
    <row r="235" spans="1:26" ht="12.75" customHeight="1">
      <c r="A235" s="264"/>
      <c r="B235" s="264"/>
      <c r="C235" s="30"/>
      <c r="D235" s="264"/>
      <c r="E235" s="264"/>
      <c r="F235" s="264"/>
      <c r="G235" s="75"/>
      <c r="H235" s="264"/>
      <c r="I235" s="265"/>
      <c r="J235" s="77"/>
      <c r="K235" s="77"/>
      <c r="L235" s="77"/>
      <c r="M235" s="77"/>
      <c r="N235" s="77"/>
      <c r="O235" s="77"/>
      <c r="P235" s="77"/>
      <c r="Q235" s="77"/>
      <c r="R235" s="77"/>
      <c r="S235" s="77"/>
      <c r="T235" s="77"/>
      <c r="U235" s="77"/>
      <c r="V235" s="77"/>
      <c r="W235" s="77"/>
      <c r="X235" s="77"/>
      <c r="Y235" s="77"/>
      <c r="Z235" s="77"/>
    </row>
    <row r="236" spans="1:26" ht="12.75" customHeight="1">
      <c r="A236" s="264"/>
      <c r="B236" s="264"/>
      <c r="C236" s="30"/>
      <c r="D236" s="264"/>
      <c r="E236" s="264"/>
      <c r="F236" s="264"/>
      <c r="G236" s="75"/>
      <c r="H236" s="264"/>
      <c r="I236" s="265"/>
      <c r="J236" s="77"/>
      <c r="K236" s="77"/>
      <c r="L236" s="77"/>
      <c r="M236" s="77"/>
      <c r="N236" s="77"/>
      <c r="O236" s="77"/>
      <c r="P236" s="77"/>
      <c r="Q236" s="77"/>
      <c r="R236" s="77"/>
      <c r="S236" s="77"/>
      <c r="T236" s="77"/>
      <c r="U236" s="77"/>
      <c r="V236" s="77"/>
      <c r="W236" s="77"/>
      <c r="X236" s="77"/>
      <c r="Y236" s="77"/>
      <c r="Z236" s="77"/>
    </row>
    <row r="237" spans="1:26" ht="12.75" customHeight="1">
      <c r="A237" s="264"/>
      <c r="B237" s="264"/>
      <c r="C237" s="30"/>
      <c r="D237" s="264"/>
      <c r="E237" s="264"/>
      <c r="F237" s="264"/>
      <c r="G237" s="75"/>
      <c r="H237" s="264"/>
      <c r="I237" s="265"/>
      <c r="J237" s="77"/>
      <c r="K237" s="77"/>
      <c r="L237" s="77"/>
      <c r="M237" s="77"/>
      <c r="N237" s="77"/>
      <c r="O237" s="77"/>
      <c r="P237" s="77"/>
      <c r="Q237" s="77"/>
      <c r="R237" s="77"/>
      <c r="S237" s="77"/>
      <c r="T237" s="77"/>
      <c r="U237" s="77"/>
      <c r="V237" s="77"/>
      <c r="W237" s="77"/>
      <c r="X237" s="77"/>
      <c r="Y237" s="77"/>
      <c r="Z237" s="77"/>
    </row>
    <row r="238" spans="1:26" ht="12.75" customHeight="1">
      <c r="A238" s="264"/>
      <c r="B238" s="264"/>
      <c r="C238" s="30"/>
      <c r="D238" s="264"/>
      <c r="E238" s="264"/>
      <c r="F238" s="264"/>
      <c r="G238" s="75"/>
      <c r="H238" s="264"/>
      <c r="I238" s="265"/>
      <c r="J238" s="77"/>
      <c r="K238" s="77"/>
      <c r="L238" s="77"/>
      <c r="M238" s="77"/>
      <c r="N238" s="77"/>
      <c r="O238" s="77"/>
      <c r="P238" s="77"/>
      <c r="Q238" s="77"/>
      <c r="R238" s="77"/>
      <c r="S238" s="77"/>
      <c r="T238" s="77"/>
      <c r="U238" s="77"/>
      <c r="V238" s="77"/>
      <c r="W238" s="77"/>
      <c r="X238" s="77"/>
      <c r="Y238" s="77"/>
      <c r="Z238" s="77"/>
    </row>
    <row r="239" spans="1:26" ht="12.75" customHeight="1">
      <c r="A239" s="264"/>
      <c r="B239" s="264"/>
      <c r="C239" s="30"/>
      <c r="D239" s="264"/>
      <c r="E239" s="264"/>
      <c r="F239" s="264"/>
      <c r="G239" s="75"/>
      <c r="H239" s="264"/>
      <c r="I239" s="265"/>
      <c r="J239" s="77"/>
      <c r="K239" s="77"/>
      <c r="L239" s="77"/>
      <c r="M239" s="77"/>
      <c r="N239" s="77"/>
      <c r="O239" s="77"/>
      <c r="P239" s="77"/>
      <c r="Q239" s="77"/>
      <c r="R239" s="77"/>
      <c r="S239" s="77"/>
      <c r="T239" s="77"/>
      <c r="U239" s="77"/>
      <c r="V239" s="77"/>
      <c r="W239" s="77"/>
      <c r="X239" s="77"/>
      <c r="Y239" s="77"/>
      <c r="Z239" s="77"/>
    </row>
    <row r="240" spans="1:26" ht="12.75" customHeight="1">
      <c r="A240" s="264"/>
      <c r="B240" s="264"/>
      <c r="C240" s="30"/>
      <c r="D240" s="264"/>
      <c r="E240" s="264"/>
      <c r="F240" s="264"/>
      <c r="G240" s="75"/>
      <c r="H240" s="264"/>
      <c r="I240" s="265"/>
      <c r="J240" s="77"/>
      <c r="K240" s="77"/>
      <c r="L240" s="77"/>
      <c r="M240" s="77"/>
      <c r="N240" s="77"/>
      <c r="O240" s="77"/>
      <c r="P240" s="77"/>
      <c r="Q240" s="77"/>
      <c r="R240" s="77"/>
      <c r="S240" s="77"/>
      <c r="T240" s="77"/>
      <c r="U240" s="77"/>
      <c r="V240" s="77"/>
      <c r="W240" s="77"/>
      <c r="X240" s="77"/>
      <c r="Y240" s="77"/>
      <c r="Z240" s="77"/>
    </row>
    <row r="241" spans="1:26" ht="12.75" customHeight="1">
      <c r="A241" s="264"/>
      <c r="B241" s="264"/>
      <c r="C241" s="30"/>
      <c r="D241" s="264"/>
      <c r="E241" s="264"/>
      <c r="F241" s="264"/>
      <c r="G241" s="75"/>
      <c r="H241" s="264"/>
      <c r="I241" s="265"/>
      <c r="J241" s="77"/>
      <c r="K241" s="77"/>
      <c r="L241" s="77"/>
      <c r="M241" s="77"/>
      <c r="N241" s="77"/>
      <c r="O241" s="77"/>
      <c r="P241" s="77"/>
      <c r="Q241" s="77"/>
      <c r="R241" s="77"/>
      <c r="S241" s="77"/>
      <c r="T241" s="77"/>
      <c r="U241" s="77"/>
      <c r="V241" s="77"/>
      <c r="W241" s="77"/>
      <c r="X241" s="77"/>
      <c r="Y241" s="77"/>
      <c r="Z241" s="77"/>
    </row>
    <row r="242" spans="1:26" ht="12.75" customHeight="1">
      <c r="A242" s="264"/>
      <c r="B242" s="264"/>
      <c r="C242" s="30"/>
      <c r="D242" s="264"/>
      <c r="E242" s="264"/>
      <c r="F242" s="264"/>
      <c r="G242" s="75"/>
      <c r="H242" s="264"/>
      <c r="I242" s="265"/>
      <c r="J242" s="77"/>
      <c r="K242" s="77"/>
      <c r="L242" s="77"/>
      <c r="M242" s="77"/>
      <c r="N242" s="77"/>
      <c r="O242" s="77"/>
      <c r="P242" s="77"/>
      <c r="Q242" s="77"/>
      <c r="R242" s="77"/>
      <c r="S242" s="77"/>
      <c r="T242" s="77"/>
      <c r="U242" s="77"/>
      <c r="V242" s="77"/>
      <c r="W242" s="77"/>
      <c r="X242" s="77"/>
      <c r="Y242" s="77"/>
      <c r="Z242" s="77"/>
    </row>
    <row r="243" spans="1:26" ht="12.75" customHeight="1">
      <c r="A243" s="264"/>
      <c r="B243" s="264"/>
      <c r="C243" s="30"/>
      <c r="D243" s="264"/>
      <c r="E243" s="264"/>
      <c r="F243" s="264"/>
      <c r="G243" s="75"/>
      <c r="H243" s="264"/>
      <c r="I243" s="265"/>
      <c r="J243" s="77"/>
      <c r="K243" s="77"/>
      <c r="L243" s="77"/>
      <c r="M243" s="77"/>
      <c r="N243" s="77"/>
      <c r="O243" s="77"/>
      <c r="P243" s="77"/>
      <c r="Q243" s="77"/>
      <c r="R243" s="77"/>
      <c r="S243" s="77"/>
      <c r="T243" s="77"/>
      <c r="U243" s="77"/>
      <c r="V243" s="77"/>
      <c r="W243" s="77"/>
      <c r="X243" s="77"/>
      <c r="Y243" s="77"/>
      <c r="Z243" s="77"/>
    </row>
    <row r="244" spans="1:26" ht="12.75" customHeight="1">
      <c r="A244" s="264"/>
      <c r="B244" s="264"/>
      <c r="C244" s="30"/>
      <c r="D244" s="264"/>
      <c r="E244" s="264"/>
      <c r="F244" s="264"/>
      <c r="G244" s="75"/>
      <c r="H244" s="264"/>
      <c r="I244" s="265"/>
      <c r="J244" s="77"/>
      <c r="K244" s="77"/>
      <c r="L244" s="77"/>
      <c r="M244" s="77"/>
      <c r="N244" s="77"/>
      <c r="O244" s="77"/>
      <c r="P244" s="77"/>
      <c r="Q244" s="77"/>
      <c r="R244" s="77"/>
      <c r="S244" s="77"/>
      <c r="T244" s="77"/>
      <c r="U244" s="77"/>
      <c r="V244" s="77"/>
      <c r="W244" s="77"/>
      <c r="X244" s="77"/>
      <c r="Y244" s="77"/>
      <c r="Z244" s="77"/>
    </row>
    <row r="245" spans="1:26" ht="12.75" customHeight="1">
      <c r="A245" s="264"/>
      <c r="B245" s="264"/>
      <c r="C245" s="30"/>
      <c r="D245" s="264"/>
      <c r="E245" s="264"/>
      <c r="F245" s="264"/>
      <c r="G245" s="75"/>
      <c r="H245" s="264"/>
      <c r="I245" s="265"/>
      <c r="J245" s="77"/>
      <c r="K245" s="77"/>
      <c r="L245" s="77"/>
      <c r="M245" s="77"/>
      <c r="N245" s="77"/>
      <c r="O245" s="77"/>
      <c r="P245" s="77"/>
      <c r="Q245" s="77"/>
      <c r="R245" s="77"/>
      <c r="S245" s="77"/>
      <c r="T245" s="77"/>
      <c r="U245" s="77"/>
      <c r="V245" s="77"/>
      <c r="W245" s="77"/>
      <c r="X245" s="77"/>
      <c r="Y245" s="77"/>
      <c r="Z245" s="77"/>
    </row>
    <row r="246" spans="1:26" ht="12.75" customHeight="1">
      <c r="A246" s="264"/>
      <c r="B246" s="264"/>
      <c r="C246" s="30"/>
      <c r="D246" s="264"/>
      <c r="E246" s="264"/>
      <c r="F246" s="264"/>
      <c r="G246" s="75"/>
      <c r="H246" s="264"/>
      <c r="I246" s="265"/>
      <c r="J246" s="77"/>
      <c r="K246" s="77"/>
      <c r="L246" s="77"/>
      <c r="M246" s="77"/>
      <c r="N246" s="77"/>
      <c r="O246" s="77"/>
      <c r="P246" s="77"/>
      <c r="Q246" s="77"/>
      <c r="R246" s="77"/>
      <c r="S246" s="77"/>
      <c r="T246" s="77"/>
      <c r="U246" s="77"/>
      <c r="V246" s="77"/>
      <c r="W246" s="77"/>
      <c r="X246" s="77"/>
      <c r="Y246" s="77"/>
      <c r="Z246" s="77"/>
    </row>
    <row r="247" spans="1:26" ht="12.75" customHeight="1">
      <c r="A247" s="264"/>
      <c r="B247" s="264"/>
      <c r="C247" s="30"/>
      <c r="D247" s="264"/>
      <c r="E247" s="264"/>
      <c r="F247" s="264"/>
      <c r="G247" s="75"/>
      <c r="H247" s="264"/>
      <c r="I247" s="265"/>
      <c r="J247" s="77"/>
      <c r="K247" s="77"/>
      <c r="L247" s="77"/>
      <c r="M247" s="77"/>
      <c r="N247" s="77"/>
      <c r="O247" s="77"/>
      <c r="P247" s="77"/>
      <c r="Q247" s="77"/>
      <c r="R247" s="77"/>
      <c r="S247" s="77"/>
      <c r="T247" s="77"/>
      <c r="U247" s="77"/>
      <c r="V247" s="77"/>
      <c r="W247" s="77"/>
      <c r="X247" s="77"/>
      <c r="Y247" s="77"/>
      <c r="Z247" s="77"/>
    </row>
    <row r="248" spans="1:26" ht="12.75" customHeight="1">
      <c r="A248" s="264"/>
      <c r="B248" s="264"/>
      <c r="C248" s="30"/>
      <c r="D248" s="264"/>
      <c r="E248" s="264"/>
      <c r="F248" s="264"/>
      <c r="G248" s="75"/>
      <c r="H248" s="264"/>
      <c r="I248" s="265"/>
      <c r="J248" s="77"/>
      <c r="K248" s="77"/>
      <c r="L248" s="77"/>
      <c r="M248" s="77"/>
      <c r="N248" s="77"/>
      <c r="O248" s="77"/>
      <c r="P248" s="77"/>
      <c r="Q248" s="77"/>
      <c r="R248" s="77"/>
      <c r="S248" s="77"/>
      <c r="T248" s="77"/>
      <c r="U248" s="77"/>
      <c r="V248" s="77"/>
      <c r="W248" s="77"/>
      <c r="X248" s="77"/>
      <c r="Y248" s="77"/>
      <c r="Z248" s="77"/>
    </row>
    <row r="249" spans="1:26" ht="12.75" customHeight="1">
      <c r="A249" s="264"/>
      <c r="B249" s="264"/>
      <c r="C249" s="30"/>
      <c r="D249" s="264"/>
      <c r="E249" s="264"/>
      <c r="F249" s="264"/>
      <c r="G249" s="75"/>
      <c r="H249" s="264"/>
      <c r="I249" s="265"/>
      <c r="J249" s="77"/>
      <c r="K249" s="77"/>
      <c r="L249" s="77"/>
      <c r="M249" s="77"/>
      <c r="N249" s="77"/>
      <c r="O249" s="77"/>
      <c r="P249" s="77"/>
      <c r="Q249" s="77"/>
      <c r="R249" s="77"/>
      <c r="S249" s="77"/>
      <c r="T249" s="77"/>
      <c r="U249" s="77"/>
      <c r="V249" s="77"/>
      <c r="W249" s="77"/>
      <c r="X249" s="77"/>
      <c r="Y249" s="77"/>
      <c r="Z249" s="77"/>
    </row>
    <row r="250" spans="1:26" ht="12.75" customHeight="1">
      <c r="A250" s="264"/>
      <c r="B250" s="264"/>
      <c r="C250" s="30"/>
      <c r="D250" s="264"/>
      <c r="E250" s="264"/>
      <c r="F250" s="264"/>
      <c r="G250" s="75"/>
      <c r="H250" s="264"/>
      <c r="I250" s="265"/>
      <c r="J250" s="77"/>
      <c r="K250" s="77"/>
      <c r="L250" s="77"/>
      <c r="M250" s="77"/>
      <c r="N250" s="77"/>
      <c r="O250" s="77"/>
      <c r="P250" s="77"/>
      <c r="Q250" s="77"/>
      <c r="R250" s="77"/>
      <c r="S250" s="77"/>
      <c r="T250" s="77"/>
      <c r="U250" s="77"/>
      <c r="V250" s="77"/>
      <c r="W250" s="77"/>
      <c r="X250" s="77"/>
      <c r="Y250" s="77"/>
      <c r="Z250" s="77"/>
    </row>
    <row r="251" spans="1:26" ht="12.75" customHeight="1">
      <c r="A251" s="264"/>
      <c r="B251" s="264"/>
      <c r="C251" s="30"/>
      <c r="D251" s="264"/>
      <c r="E251" s="264"/>
      <c r="F251" s="264"/>
      <c r="G251" s="75"/>
      <c r="H251" s="264"/>
      <c r="I251" s="265"/>
      <c r="J251" s="77"/>
      <c r="K251" s="77"/>
      <c r="L251" s="77"/>
      <c r="M251" s="77"/>
      <c r="N251" s="77"/>
      <c r="O251" s="77"/>
      <c r="P251" s="77"/>
      <c r="Q251" s="77"/>
      <c r="R251" s="77"/>
      <c r="S251" s="77"/>
      <c r="T251" s="77"/>
      <c r="U251" s="77"/>
      <c r="V251" s="77"/>
      <c r="W251" s="77"/>
      <c r="X251" s="77"/>
      <c r="Y251" s="77"/>
      <c r="Z251" s="77"/>
    </row>
    <row r="252" spans="1:26" ht="12.75" customHeight="1">
      <c r="A252" s="264"/>
      <c r="B252" s="264"/>
      <c r="C252" s="30"/>
      <c r="D252" s="264"/>
      <c r="E252" s="264"/>
      <c r="F252" s="264"/>
      <c r="G252" s="75"/>
      <c r="H252" s="264"/>
      <c r="I252" s="265"/>
      <c r="J252" s="77"/>
      <c r="K252" s="77"/>
      <c r="L252" s="77"/>
      <c r="M252" s="77"/>
      <c r="N252" s="77"/>
      <c r="O252" s="77"/>
      <c r="P252" s="77"/>
      <c r="Q252" s="77"/>
      <c r="R252" s="77"/>
      <c r="S252" s="77"/>
      <c r="T252" s="77"/>
      <c r="U252" s="77"/>
      <c r="V252" s="77"/>
      <c r="W252" s="77"/>
      <c r="X252" s="77"/>
      <c r="Y252" s="77"/>
      <c r="Z252" s="77"/>
    </row>
    <row r="253" spans="1:26" ht="12.75" customHeight="1">
      <c r="A253" s="264"/>
      <c r="B253" s="264"/>
      <c r="C253" s="30"/>
      <c r="D253" s="264"/>
      <c r="E253" s="264"/>
      <c r="F253" s="264"/>
      <c r="G253" s="75"/>
      <c r="H253" s="264"/>
      <c r="I253" s="265"/>
      <c r="J253" s="77"/>
      <c r="K253" s="77"/>
      <c r="L253" s="77"/>
      <c r="M253" s="77"/>
      <c r="N253" s="77"/>
      <c r="O253" s="77"/>
      <c r="P253" s="77"/>
      <c r="Q253" s="77"/>
      <c r="R253" s="77"/>
      <c r="S253" s="77"/>
      <c r="T253" s="77"/>
      <c r="U253" s="77"/>
      <c r="V253" s="77"/>
      <c r="W253" s="77"/>
      <c r="X253" s="77"/>
      <c r="Y253" s="77"/>
      <c r="Z253" s="77"/>
    </row>
    <row r="254" spans="1:26" ht="12.75" customHeight="1">
      <c r="A254" s="264"/>
      <c r="B254" s="264"/>
      <c r="C254" s="30"/>
      <c r="D254" s="264"/>
      <c r="E254" s="264"/>
      <c r="F254" s="264"/>
      <c r="G254" s="75"/>
      <c r="H254" s="264"/>
      <c r="I254" s="265"/>
      <c r="J254" s="77"/>
      <c r="K254" s="77"/>
      <c r="L254" s="77"/>
      <c r="M254" s="77"/>
      <c r="N254" s="77"/>
      <c r="O254" s="77"/>
      <c r="P254" s="77"/>
      <c r="Q254" s="77"/>
      <c r="R254" s="77"/>
      <c r="S254" s="77"/>
      <c r="T254" s="77"/>
      <c r="U254" s="77"/>
      <c r="V254" s="77"/>
      <c r="W254" s="77"/>
      <c r="X254" s="77"/>
      <c r="Y254" s="77"/>
      <c r="Z254" s="77"/>
    </row>
    <row r="255" spans="1:26" ht="12.75" customHeight="1">
      <c r="A255" s="264"/>
      <c r="B255" s="264"/>
      <c r="C255" s="30"/>
      <c r="D255" s="264"/>
      <c r="E255" s="264"/>
      <c r="F255" s="264"/>
      <c r="G255" s="75"/>
      <c r="H255" s="264"/>
      <c r="I255" s="265"/>
      <c r="J255" s="77"/>
      <c r="K255" s="77"/>
      <c r="L255" s="77"/>
      <c r="M255" s="77"/>
      <c r="N255" s="77"/>
      <c r="O255" s="77"/>
      <c r="P255" s="77"/>
      <c r="Q255" s="77"/>
      <c r="R255" s="77"/>
      <c r="S255" s="77"/>
      <c r="T255" s="77"/>
      <c r="U255" s="77"/>
      <c r="V255" s="77"/>
      <c r="W255" s="77"/>
      <c r="X255" s="77"/>
      <c r="Y255" s="77"/>
      <c r="Z255" s="77"/>
    </row>
    <row r="256" spans="1:26" ht="12.75" customHeight="1">
      <c r="A256" s="264"/>
      <c r="B256" s="264"/>
      <c r="C256" s="30"/>
      <c r="D256" s="264"/>
      <c r="E256" s="264"/>
      <c r="F256" s="264"/>
      <c r="G256" s="75"/>
      <c r="H256" s="264"/>
      <c r="I256" s="265"/>
      <c r="J256" s="77"/>
      <c r="K256" s="77"/>
      <c r="L256" s="77"/>
      <c r="M256" s="77"/>
      <c r="N256" s="77"/>
      <c r="O256" s="77"/>
      <c r="P256" s="77"/>
      <c r="Q256" s="77"/>
      <c r="R256" s="77"/>
      <c r="S256" s="77"/>
      <c r="T256" s="77"/>
      <c r="U256" s="77"/>
      <c r="V256" s="77"/>
      <c r="W256" s="77"/>
      <c r="X256" s="77"/>
      <c r="Y256" s="77"/>
      <c r="Z256" s="77"/>
    </row>
    <row r="257" spans="1:26" ht="12.75" customHeight="1">
      <c r="A257" s="264"/>
      <c r="B257" s="264"/>
      <c r="C257" s="30"/>
      <c r="D257" s="264"/>
      <c r="E257" s="264"/>
      <c r="F257" s="264"/>
      <c r="G257" s="75"/>
      <c r="H257" s="264"/>
      <c r="I257" s="265"/>
      <c r="J257" s="77"/>
      <c r="K257" s="77"/>
      <c r="L257" s="77"/>
      <c r="M257" s="77"/>
      <c r="N257" s="77"/>
      <c r="O257" s="77"/>
      <c r="P257" s="77"/>
      <c r="Q257" s="77"/>
      <c r="R257" s="77"/>
      <c r="S257" s="77"/>
      <c r="T257" s="77"/>
      <c r="U257" s="77"/>
      <c r="V257" s="77"/>
      <c r="W257" s="77"/>
      <c r="X257" s="77"/>
      <c r="Y257" s="77"/>
      <c r="Z257" s="77"/>
    </row>
    <row r="258" spans="1:26" ht="12.75" customHeight="1">
      <c r="A258" s="264"/>
      <c r="B258" s="264"/>
      <c r="C258" s="30"/>
      <c r="D258" s="264"/>
      <c r="E258" s="264"/>
      <c r="F258" s="264"/>
      <c r="G258" s="75"/>
      <c r="H258" s="264"/>
      <c r="I258" s="265"/>
      <c r="J258" s="77"/>
      <c r="K258" s="77"/>
      <c r="L258" s="77"/>
      <c r="M258" s="77"/>
      <c r="N258" s="77"/>
      <c r="O258" s="77"/>
      <c r="P258" s="77"/>
      <c r="Q258" s="77"/>
      <c r="R258" s="77"/>
      <c r="S258" s="77"/>
      <c r="T258" s="77"/>
      <c r="U258" s="77"/>
      <c r="V258" s="77"/>
      <c r="W258" s="77"/>
      <c r="X258" s="77"/>
      <c r="Y258" s="77"/>
      <c r="Z258" s="77"/>
    </row>
    <row r="259" spans="1:26" ht="12.75" customHeight="1">
      <c r="A259" s="264"/>
      <c r="B259" s="264"/>
      <c r="C259" s="30"/>
      <c r="D259" s="264"/>
      <c r="E259" s="264"/>
      <c r="F259" s="264"/>
      <c r="G259" s="75"/>
      <c r="H259" s="264"/>
      <c r="I259" s="265"/>
      <c r="J259" s="77"/>
      <c r="K259" s="77"/>
      <c r="L259" s="77"/>
      <c r="M259" s="77"/>
      <c r="N259" s="77"/>
      <c r="O259" s="77"/>
      <c r="P259" s="77"/>
      <c r="Q259" s="77"/>
      <c r="R259" s="77"/>
      <c r="S259" s="77"/>
      <c r="T259" s="77"/>
      <c r="U259" s="77"/>
      <c r="V259" s="77"/>
      <c r="W259" s="77"/>
      <c r="X259" s="77"/>
      <c r="Y259" s="77"/>
      <c r="Z259" s="77"/>
    </row>
    <row r="260" spans="1:26" ht="12.75" customHeight="1">
      <c r="A260" s="264"/>
      <c r="B260" s="264"/>
      <c r="C260" s="30"/>
      <c r="D260" s="264"/>
      <c r="E260" s="264"/>
      <c r="F260" s="264"/>
      <c r="G260" s="75"/>
      <c r="H260" s="264"/>
      <c r="I260" s="265"/>
      <c r="J260" s="77"/>
      <c r="K260" s="77"/>
      <c r="L260" s="77"/>
      <c r="M260" s="77"/>
      <c r="N260" s="77"/>
      <c r="O260" s="77"/>
      <c r="P260" s="77"/>
      <c r="Q260" s="77"/>
      <c r="R260" s="77"/>
      <c r="S260" s="77"/>
      <c r="T260" s="77"/>
      <c r="U260" s="77"/>
      <c r="V260" s="77"/>
      <c r="W260" s="77"/>
      <c r="X260" s="77"/>
      <c r="Y260" s="77"/>
      <c r="Z260" s="77"/>
    </row>
    <row r="261" spans="1:26" ht="12.75" customHeight="1">
      <c r="A261" s="264"/>
      <c r="B261" s="264"/>
      <c r="C261" s="30"/>
      <c r="D261" s="264"/>
      <c r="E261" s="264"/>
      <c r="F261" s="264"/>
      <c r="G261" s="75"/>
      <c r="H261" s="264"/>
      <c r="I261" s="265"/>
      <c r="J261" s="77"/>
      <c r="K261" s="77"/>
      <c r="L261" s="77"/>
      <c r="M261" s="77"/>
      <c r="N261" s="77"/>
      <c r="O261" s="77"/>
      <c r="P261" s="77"/>
      <c r="Q261" s="77"/>
      <c r="R261" s="77"/>
      <c r="S261" s="77"/>
      <c r="T261" s="77"/>
      <c r="U261" s="77"/>
      <c r="V261" s="77"/>
      <c r="W261" s="77"/>
      <c r="X261" s="77"/>
      <c r="Y261" s="77"/>
      <c r="Z261" s="77"/>
    </row>
    <row r="262" spans="1:26" ht="12.75" customHeight="1">
      <c r="A262" s="264"/>
      <c r="B262" s="264"/>
      <c r="C262" s="30"/>
      <c r="D262" s="264"/>
      <c r="E262" s="264"/>
      <c r="F262" s="264"/>
      <c r="G262" s="75"/>
      <c r="H262" s="264"/>
      <c r="I262" s="265"/>
      <c r="J262" s="77"/>
      <c r="K262" s="77"/>
      <c r="L262" s="77"/>
      <c r="M262" s="77"/>
      <c r="N262" s="77"/>
      <c r="O262" s="77"/>
      <c r="P262" s="77"/>
      <c r="Q262" s="77"/>
      <c r="R262" s="77"/>
      <c r="S262" s="77"/>
      <c r="T262" s="77"/>
      <c r="U262" s="77"/>
      <c r="V262" s="77"/>
      <c r="W262" s="77"/>
      <c r="X262" s="77"/>
      <c r="Y262" s="77"/>
      <c r="Z262" s="77"/>
    </row>
    <row r="263" spans="1:26" ht="12.75" customHeight="1">
      <c r="A263" s="264"/>
      <c r="B263" s="264"/>
      <c r="C263" s="30"/>
      <c r="D263" s="264"/>
      <c r="E263" s="264"/>
      <c r="F263" s="264"/>
      <c r="G263" s="75"/>
      <c r="H263" s="264"/>
      <c r="I263" s="265"/>
      <c r="J263" s="77"/>
      <c r="K263" s="77"/>
      <c r="L263" s="77"/>
      <c r="M263" s="77"/>
      <c r="N263" s="77"/>
      <c r="O263" s="77"/>
      <c r="P263" s="77"/>
      <c r="Q263" s="77"/>
      <c r="R263" s="77"/>
      <c r="S263" s="77"/>
      <c r="T263" s="77"/>
      <c r="U263" s="77"/>
      <c r="V263" s="77"/>
      <c r="W263" s="77"/>
      <c r="X263" s="77"/>
      <c r="Y263" s="77"/>
      <c r="Z263" s="77"/>
    </row>
    <row r="264" spans="1:26" ht="12.75" customHeight="1">
      <c r="A264" s="264"/>
      <c r="B264" s="264"/>
      <c r="C264" s="30"/>
      <c r="D264" s="264"/>
      <c r="E264" s="264"/>
      <c r="F264" s="264"/>
      <c r="G264" s="75"/>
      <c r="H264" s="264"/>
      <c r="I264" s="265"/>
      <c r="J264" s="77"/>
      <c r="K264" s="77"/>
      <c r="L264" s="77"/>
      <c r="M264" s="77"/>
      <c r="N264" s="77"/>
      <c r="O264" s="77"/>
      <c r="P264" s="77"/>
      <c r="Q264" s="77"/>
      <c r="R264" s="77"/>
      <c r="S264" s="77"/>
      <c r="T264" s="77"/>
      <c r="U264" s="77"/>
      <c r="V264" s="77"/>
      <c r="W264" s="77"/>
      <c r="X264" s="77"/>
      <c r="Y264" s="77"/>
      <c r="Z264" s="77"/>
    </row>
    <row r="265" spans="1:26" ht="12.75" customHeight="1">
      <c r="A265" s="264"/>
      <c r="B265" s="264"/>
      <c r="C265" s="30"/>
      <c r="D265" s="264"/>
      <c r="E265" s="264"/>
      <c r="F265" s="264"/>
      <c r="G265" s="75"/>
      <c r="H265" s="264"/>
      <c r="I265" s="265"/>
      <c r="J265" s="77"/>
      <c r="K265" s="77"/>
      <c r="L265" s="77"/>
      <c r="M265" s="77"/>
      <c r="N265" s="77"/>
      <c r="O265" s="77"/>
      <c r="P265" s="77"/>
      <c r="Q265" s="77"/>
      <c r="R265" s="77"/>
      <c r="S265" s="77"/>
      <c r="T265" s="77"/>
      <c r="U265" s="77"/>
      <c r="V265" s="77"/>
      <c r="W265" s="77"/>
      <c r="X265" s="77"/>
      <c r="Y265" s="77"/>
      <c r="Z265" s="77"/>
    </row>
    <row r="266" spans="1:26" ht="12.75" customHeight="1">
      <c r="A266" s="264"/>
      <c r="B266" s="264"/>
      <c r="C266" s="30"/>
      <c r="D266" s="264"/>
      <c r="E266" s="264"/>
      <c r="F266" s="264"/>
      <c r="G266" s="75"/>
      <c r="H266" s="264"/>
      <c r="I266" s="265"/>
      <c r="J266" s="77"/>
      <c r="K266" s="77"/>
      <c r="L266" s="77"/>
      <c r="M266" s="77"/>
      <c r="N266" s="77"/>
      <c r="O266" s="77"/>
      <c r="P266" s="77"/>
      <c r="Q266" s="77"/>
      <c r="R266" s="77"/>
      <c r="S266" s="77"/>
      <c r="T266" s="77"/>
      <c r="U266" s="77"/>
      <c r="V266" s="77"/>
      <c r="W266" s="77"/>
      <c r="X266" s="77"/>
      <c r="Y266" s="77"/>
      <c r="Z266" s="77"/>
    </row>
    <row r="267" spans="1:26" ht="12.75" customHeight="1">
      <c r="A267" s="264"/>
      <c r="B267" s="264"/>
      <c r="C267" s="30"/>
      <c r="D267" s="264"/>
      <c r="E267" s="264"/>
      <c r="F267" s="264"/>
      <c r="G267" s="75"/>
      <c r="H267" s="264"/>
      <c r="I267" s="265"/>
      <c r="J267" s="77"/>
      <c r="K267" s="77"/>
      <c r="L267" s="77"/>
      <c r="M267" s="77"/>
      <c r="N267" s="77"/>
      <c r="O267" s="77"/>
      <c r="P267" s="77"/>
      <c r="Q267" s="77"/>
      <c r="R267" s="77"/>
      <c r="S267" s="77"/>
      <c r="T267" s="77"/>
      <c r="U267" s="77"/>
      <c r="V267" s="77"/>
      <c r="W267" s="77"/>
      <c r="X267" s="77"/>
      <c r="Y267" s="77"/>
      <c r="Z267" s="77"/>
    </row>
    <row r="268" spans="1:26" ht="12.75" customHeight="1">
      <c r="A268" s="264"/>
      <c r="B268" s="264"/>
      <c r="C268" s="30"/>
      <c r="D268" s="264"/>
      <c r="E268" s="264"/>
      <c r="F268" s="264"/>
      <c r="G268" s="75"/>
      <c r="H268" s="264"/>
      <c r="I268" s="265"/>
      <c r="J268" s="77"/>
      <c r="K268" s="77"/>
      <c r="L268" s="77"/>
      <c r="M268" s="77"/>
      <c r="N268" s="77"/>
      <c r="O268" s="77"/>
      <c r="P268" s="77"/>
      <c r="Q268" s="77"/>
      <c r="R268" s="77"/>
      <c r="S268" s="77"/>
      <c r="T268" s="77"/>
      <c r="U268" s="77"/>
      <c r="V268" s="77"/>
      <c r="W268" s="77"/>
      <c r="X268" s="77"/>
      <c r="Y268" s="77"/>
      <c r="Z268" s="77"/>
    </row>
    <row r="269" spans="1:26" ht="12.75" customHeight="1">
      <c r="A269" s="264"/>
      <c r="B269" s="264"/>
      <c r="C269" s="30"/>
      <c r="D269" s="264"/>
      <c r="E269" s="264"/>
      <c r="F269" s="264"/>
      <c r="G269" s="75"/>
      <c r="H269" s="264"/>
      <c r="I269" s="265"/>
      <c r="J269" s="77"/>
      <c r="K269" s="77"/>
      <c r="L269" s="77"/>
      <c r="M269" s="77"/>
      <c r="N269" s="77"/>
      <c r="O269" s="77"/>
      <c r="P269" s="77"/>
      <c r="Q269" s="77"/>
      <c r="R269" s="77"/>
      <c r="S269" s="77"/>
      <c r="T269" s="77"/>
      <c r="U269" s="77"/>
      <c r="V269" s="77"/>
      <c r="W269" s="77"/>
      <c r="X269" s="77"/>
      <c r="Y269" s="77"/>
      <c r="Z269" s="77"/>
    </row>
    <row r="270" spans="1:26" ht="12.75" customHeight="1">
      <c r="A270" s="264"/>
      <c r="B270" s="264"/>
      <c r="C270" s="30"/>
      <c r="D270" s="264"/>
      <c r="E270" s="264"/>
      <c r="F270" s="264"/>
      <c r="G270" s="75"/>
      <c r="H270" s="264"/>
      <c r="I270" s="265"/>
      <c r="J270" s="77"/>
      <c r="K270" s="77"/>
      <c r="L270" s="77"/>
      <c r="M270" s="77"/>
      <c r="N270" s="77"/>
      <c r="O270" s="77"/>
      <c r="P270" s="77"/>
      <c r="Q270" s="77"/>
      <c r="R270" s="77"/>
      <c r="S270" s="77"/>
      <c r="T270" s="77"/>
      <c r="U270" s="77"/>
      <c r="V270" s="77"/>
      <c r="W270" s="77"/>
      <c r="X270" s="77"/>
      <c r="Y270" s="77"/>
      <c r="Z270" s="77"/>
    </row>
    <row r="271" spans="1:26" ht="12.75" customHeight="1">
      <c r="A271" s="264"/>
      <c r="B271" s="264"/>
      <c r="C271" s="30"/>
      <c r="D271" s="264"/>
      <c r="E271" s="264"/>
      <c r="F271" s="264"/>
      <c r="G271" s="75"/>
      <c r="H271" s="264"/>
      <c r="I271" s="265"/>
      <c r="J271" s="77"/>
      <c r="K271" s="77"/>
      <c r="L271" s="77"/>
      <c r="M271" s="77"/>
      <c r="N271" s="77"/>
      <c r="O271" s="77"/>
      <c r="P271" s="77"/>
      <c r="Q271" s="77"/>
      <c r="R271" s="77"/>
      <c r="S271" s="77"/>
      <c r="T271" s="77"/>
      <c r="U271" s="77"/>
      <c r="V271" s="77"/>
      <c r="W271" s="77"/>
      <c r="X271" s="77"/>
      <c r="Y271" s="77"/>
      <c r="Z271" s="77"/>
    </row>
    <row r="272" spans="1:26" ht="12.75" customHeight="1">
      <c r="A272" s="264"/>
      <c r="B272" s="264"/>
      <c r="C272" s="30"/>
      <c r="D272" s="264"/>
      <c r="E272" s="264"/>
      <c r="F272" s="264"/>
      <c r="G272" s="75"/>
      <c r="H272" s="264"/>
      <c r="I272" s="265"/>
      <c r="J272" s="77"/>
      <c r="K272" s="77"/>
      <c r="L272" s="77"/>
      <c r="M272" s="77"/>
      <c r="N272" s="77"/>
      <c r="O272" s="77"/>
      <c r="P272" s="77"/>
      <c r="Q272" s="77"/>
      <c r="R272" s="77"/>
      <c r="S272" s="77"/>
      <c r="T272" s="77"/>
      <c r="U272" s="77"/>
      <c r="V272" s="77"/>
      <c r="W272" s="77"/>
      <c r="X272" s="77"/>
      <c r="Y272" s="77"/>
      <c r="Z272" s="77"/>
    </row>
    <row r="273" spans="1:26" ht="12.75" customHeight="1">
      <c r="A273" s="264"/>
      <c r="B273" s="264"/>
      <c r="C273" s="30"/>
      <c r="D273" s="264"/>
      <c r="E273" s="264"/>
      <c r="F273" s="264"/>
      <c r="G273" s="75"/>
      <c r="H273" s="264"/>
      <c r="I273" s="265"/>
      <c r="J273" s="77"/>
      <c r="K273" s="77"/>
      <c r="L273" s="77"/>
      <c r="M273" s="77"/>
      <c r="N273" s="77"/>
      <c r="O273" s="77"/>
      <c r="P273" s="77"/>
      <c r="Q273" s="77"/>
      <c r="R273" s="77"/>
      <c r="S273" s="77"/>
      <c r="T273" s="77"/>
      <c r="U273" s="77"/>
      <c r="V273" s="77"/>
      <c r="W273" s="77"/>
      <c r="X273" s="77"/>
      <c r="Y273" s="77"/>
      <c r="Z273" s="77"/>
    </row>
    <row r="274" spans="1:26" ht="12.75" customHeight="1">
      <c r="A274" s="264"/>
      <c r="B274" s="264"/>
      <c r="C274" s="30"/>
      <c r="D274" s="264"/>
      <c r="E274" s="264"/>
      <c r="F274" s="264"/>
      <c r="G274" s="75"/>
      <c r="H274" s="264"/>
      <c r="I274" s="265"/>
      <c r="J274" s="77"/>
      <c r="K274" s="77"/>
      <c r="L274" s="77"/>
      <c r="M274" s="77"/>
      <c r="N274" s="77"/>
      <c r="O274" s="77"/>
      <c r="P274" s="77"/>
      <c r="Q274" s="77"/>
      <c r="R274" s="77"/>
      <c r="S274" s="77"/>
      <c r="T274" s="77"/>
      <c r="U274" s="77"/>
      <c r="V274" s="77"/>
      <c r="W274" s="77"/>
      <c r="X274" s="77"/>
      <c r="Y274" s="77"/>
      <c r="Z274" s="77"/>
    </row>
    <row r="275" spans="1:26" ht="12.75" customHeight="1">
      <c r="A275" s="264"/>
      <c r="B275" s="264"/>
      <c r="C275" s="30"/>
      <c r="D275" s="264"/>
      <c r="E275" s="264"/>
      <c r="F275" s="264"/>
      <c r="G275" s="75"/>
      <c r="H275" s="264"/>
      <c r="I275" s="265"/>
      <c r="J275" s="77"/>
      <c r="K275" s="77"/>
      <c r="L275" s="77"/>
      <c r="M275" s="77"/>
      <c r="N275" s="77"/>
      <c r="O275" s="77"/>
      <c r="P275" s="77"/>
      <c r="Q275" s="77"/>
      <c r="R275" s="77"/>
      <c r="S275" s="77"/>
      <c r="T275" s="77"/>
      <c r="U275" s="77"/>
      <c r="V275" s="77"/>
      <c r="W275" s="77"/>
      <c r="X275" s="77"/>
      <c r="Y275" s="77"/>
      <c r="Z275" s="77"/>
    </row>
    <row r="276" spans="1:26" ht="12.75" customHeight="1">
      <c r="A276" s="264"/>
      <c r="B276" s="264"/>
      <c r="C276" s="30"/>
      <c r="D276" s="264"/>
      <c r="E276" s="264"/>
      <c r="F276" s="264"/>
      <c r="G276" s="75"/>
      <c r="H276" s="264"/>
      <c r="I276" s="265"/>
      <c r="J276" s="77"/>
      <c r="K276" s="77"/>
      <c r="L276" s="77"/>
      <c r="M276" s="77"/>
      <c r="N276" s="77"/>
      <c r="O276" s="77"/>
      <c r="P276" s="77"/>
      <c r="Q276" s="77"/>
      <c r="R276" s="77"/>
      <c r="S276" s="77"/>
      <c r="T276" s="77"/>
      <c r="U276" s="77"/>
      <c r="V276" s="77"/>
      <c r="W276" s="77"/>
      <c r="X276" s="77"/>
      <c r="Y276" s="77"/>
      <c r="Z276" s="77"/>
    </row>
    <row r="277" spans="1:26" ht="12.75" customHeight="1">
      <c r="A277" s="264"/>
      <c r="B277" s="264"/>
      <c r="C277" s="30"/>
      <c r="D277" s="264"/>
      <c r="E277" s="264"/>
      <c r="F277" s="264"/>
      <c r="G277" s="75"/>
      <c r="H277" s="264"/>
      <c r="I277" s="265"/>
      <c r="J277" s="77"/>
      <c r="K277" s="77"/>
      <c r="L277" s="77"/>
      <c r="M277" s="77"/>
      <c r="N277" s="77"/>
      <c r="O277" s="77"/>
      <c r="P277" s="77"/>
      <c r="Q277" s="77"/>
      <c r="R277" s="77"/>
      <c r="S277" s="77"/>
      <c r="T277" s="77"/>
      <c r="U277" s="77"/>
      <c r="V277" s="77"/>
      <c r="W277" s="77"/>
      <c r="X277" s="77"/>
      <c r="Y277" s="77"/>
      <c r="Z277" s="77"/>
    </row>
    <row r="278" spans="1:26" ht="12.75" customHeight="1">
      <c r="A278" s="264"/>
      <c r="B278" s="264"/>
      <c r="C278" s="30"/>
      <c r="D278" s="264"/>
      <c r="E278" s="264"/>
      <c r="F278" s="264"/>
      <c r="G278" s="75"/>
      <c r="H278" s="264"/>
      <c r="I278" s="265"/>
      <c r="J278" s="77"/>
      <c r="K278" s="77"/>
      <c r="L278" s="77"/>
      <c r="M278" s="77"/>
      <c r="N278" s="77"/>
      <c r="O278" s="77"/>
      <c r="P278" s="77"/>
      <c r="Q278" s="77"/>
      <c r="R278" s="77"/>
      <c r="S278" s="77"/>
      <c r="T278" s="77"/>
      <c r="U278" s="77"/>
      <c r="V278" s="77"/>
      <c r="W278" s="77"/>
      <c r="X278" s="77"/>
      <c r="Y278" s="77"/>
      <c r="Z278" s="77"/>
    </row>
    <row r="279" spans="1:26" ht="12.75" customHeight="1">
      <c r="A279" s="264"/>
      <c r="B279" s="264"/>
      <c r="C279" s="30"/>
      <c r="D279" s="264"/>
      <c r="E279" s="264"/>
      <c r="F279" s="264"/>
      <c r="G279" s="75"/>
      <c r="H279" s="264"/>
      <c r="I279" s="265"/>
      <c r="J279" s="77"/>
      <c r="K279" s="77"/>
      <c r="L279" s="77"/>
      <c r="M279" s="77"/>
      <c r="N279" s="77"/>
      <c r="O279" s="77"/>
      <c r="P279" s="77"/>
      <c r="Q279" s="77"/>
      <c r="R279" s="77"/>
      <c r="S279" s="77"/>
      <c r="T279" s="77"/>
      <c r="U279" s="77"/>
      <c r="V279" s="77"/>
      <c r="W279" s="77"/>
      <c r="X279" s="77"/>
      <c r="Y279" s="77"/>
      <c r="Z279" s="77"/>
    </row>
    <row r="280" spans="1:26" ht="12.75" customHeight="1">
      <c r="A280" s="264"/>
      <c r="B280" s="264"/>
      <c r="C280" s="30"/>
      <c r="D280" s="264"/>
      <c r="E280" s="264"/>
      <c r="F280" s="264"/>
      <c r="G280" s="75"/>
      <c r="H280" s="264"/>
      <c r="I280" s="265"/>
      <c r="J280" s="77"/>
      <c r="K280" s="77"/>
      <c r="L280" s="77"/>
      <c r="M280" s="77"/>
      <c r="N280" s="77"/>
      <c r="O280" s="77"/>
      <c r="P280" s="77"/>
      <c r="Q280" s="77"/>
      <c r="R280" s="77"/>
      <c r="S280" s="77"/>
      <c r="T280" s="77"/>
      <c r="U280" s="77"/>
      <c r="V280" s="77"/>
      <c r="W280" s="77"/>
      <c r="X280" s="77"/>
      <c r="Y280" s="77"/>
      <c r="Z280" s="77"/>
    </row>
    <row r="281" spans="1:26" ht="12.75" customHeight="1">
      <c r="A281" s="264"/>
      <c r="B281" s="264"/>
      <c r="C281" s="30"/>
      <c r="D281" s="264"/>
      <c r="E281" s="264"/>
      <c r="F281" s="264"/>
      <c r="G281" s="75"/>
      <c r="H281" s="264"/>
      <c r="I281" s="265"/>
      <c r="J281" s="77"/>
      <c r="K281" s="77"/>
      <c r="L281" s="77"/>
      <c r="M281" s="77"/>
      <c r="N281" s="77"/>
      <c r="O281" s="77"/>
      <c r="P281" s="77"/>
      <c r="Q281" s="77"/>
      <c r="R281" s="77"/>
      <c r="S281" s="77"/>
      <c r="T281" s="77"/>
      <c r="U281" s="77"/>
      <c r="V281" s="77"/>
      <c r="W281" s="77"/>
      <c r="X281" s="77"/>
      <c r="Y281" s="77"/>
      <c r="Z281" s="77"/>
    </row>
    <row r="282" spans="1:26" ht="12.75" customHeight="1">
      <c r="A282" s="264"/>
      <c r="B282" s="264"/>
      <c r="C282" s="30"/>
      <c r="D282" s="264"/>
      <c r="E282" s="264"/>
      <c r="F282" s="264"/>
      <c r="G282" s="75"/>
      <c r="H282" s="264"/>
      <c r="I282" s="265"/>
      <c r="J282" s="77"/>
      <c r="K282" s="77"/>
      <c r="L282" s="77"/>
      <c r="M282" s="77"/>
      <c r="N282" s="77"/>
      <c r="O282" s="77"/>
      <c r="P282" s="77"/>
      <c r="Q282" s="77"/>
      <c r="R282" s="77"/>
      <c r="S282" s="77"/>
      <c r="T282" s="77"/>
      <c r="U282" s="77"/>
      <c r="V282" s="77"/>
      <c r="W282" s="77"/>
      <c r="X282" s="77"/>
      <c r="Y282" s="77"/>
      <c r="Z282" s="77"/>
    </row>
    <row r="283" spans="1:26" ht="12.75" customHeight="1">
      <c r="A283" s="264"/>
      <c r="B283" s="264"/>
      <c r="C283" s="30"/>
      <c r="D283" s="264"/>
      <c r="E283" s="264"/>
      <c r="F283" s="264"/>
      <c r="G283" s="75"/>
      <c r="H283" s="264"/>
      <c r="I283" s="265"/>
      <c r="J283" s="77"/>
      <c r="K283" s="77"/>
      <c r="L283" s="77"/>
      <c r="M283" s="77"/>
      <c r="N283" s="77"/>
      <c r="O283" s="77"/>
      <c r="P283" s="77"/>
      <c r="Q283" s="77"/>
      <c r="R283" s="77"/>
      <c r="S283" s="77"/>
      <c r="T283" s="77"/>
      <c r="U283" s="77"/>
      <c r="V283" s="77"/>
      <c r="W283" s="77"/>
      <c r="X283" s="77"/>
      <c r="Y283" s="77"/>
      <c r="Z283" s="77"/>
    </row>
    <row r="284" spans="1:26" ht="12.75" customHeight="1">
      <c r="A284" s="264"/>
      <c r="B284" s="264"/>
      <c r="C284" s="30"/>
      <c r="D284" s="264"/>
      <c r="E284" s="264"/>
      <c r="F284" s="264"/>
      <c r="G284" s="75"/>
      <c r="H284" s="264"/>
      <c r="I284" s="265"/>
      <c r="J284" s="77"/>
      <c r="K284" s="77"/>
      <c r="L284" s="77"/>
      <c r="M284" s="77"/>
      <c r="N284" s="77"/>
      <c r="O284" s="77"/>
      <c r="P284" s="77"/>
      <c r="Q284" s="77"/>
      <c r="R284" s="77"/>
      <c r="S284" s="77"/>
      <c r="T284" s="77"/>
      <c r="U284" s="77"/>
      <c r="V284" s="77"/>
      <c r="W284" s="77"/>
      <c r="X284" s="77"/>
      <c r="Y284" s="77"/>
      <c r="Z284" s="77"/>
    </row>
    <row r="285" spans="1:26" ht="12.75" customHeight="1">
      <c r="A285" s="264"/>
      <c r="B285" s="264"/>
      <c r="C285" s="30"/>
      <c r="D285" s="264"/>
      <c r="E285" s="264"/>
      <c r="F285" s="264"/>
      <c r="G285" s="75"/>
      <c r="H285" s="264"/>
      <c r="I285" s="265"/>
      <c r="J285" s="77"/>
      <c r="K285" s="77"/>
      <c r="L285" s="77"/>
      <c r="M285" s="77"/>
      <c r="N285" s="77"/>
      <c r="O285" s="77"/>
      <c r="P285" s="77"/>
      <c r="Q285" s="77"/>
      <c r="R285" s="77"/>
      <c r="S285" s="77"/>
      <c r="T285" s="77"/>
      <c r="U285" s="77"/>
      <c r="V285" s="77"/>
      <c r="W285" s="77"/>
      <c r="X285" s="77"/>
      <c r="Y285" s="77"/>
      <c r="Z285" s="77"/>
    </row>
    <row r="286" spans="1:26" ht="12.75" customHeight="1">
      <c r="A286" s="264"/>
      <c r="B286" s="264"/>
      <c r="C286" s="30"/>
      <c r="D286" s="264"/>
      <c r="E286" s="264"/>
      <c r="F286" s="264"/>
      <c r="G286" s="75"/>
      <c r="H286" s="264"/>
      <c r="I286" s="265"/>
      <c r="J286" s="77"/>
      <c r="K286" s="77"/>
      <c r="L286" s="77"/>
      <c r="M286" s="77"/>
      <c r="N286" s="77"/>
      <c r="O286" s="77"/>
      <c r="P286" s="77"/>
      <c r="Q286" s="77"/>
      <c r="R286" s="77"/>
      <c r="S286" s="77"/>
      <c r="T286" s="77"/>
      <c r="U286" s="77"/>
      <c r="V286" s="77"/>
      <c r="W286" s="77"/>
      <c r="X286" s="77"/>
      <c r="Y286" s="77"/>
      <c r="Z286" s="77"/>
    </row>
    <row r="287" spans="1:26" ht="12.75" customHeight="1">
      <c r="A287" s="264"/>
      <c r="B287" s="264"/>
      <c r="C287" s="30"/>
      <c r="D287" s="264"/>
      <c r="E287" s="264"/>
      <c r="F287" s="264"/>
      <c r="G287" s="75"/>
      <c r="H287" s="264"/>
      <c r="I287" s="265"/>
      <c r="J287" s="77"/>
      <c r="K287" s="77"/>
      <c r="L287" s="77"/>
      <c r="M287" s="77"/>
      <c r="N287" s="77"/>
      <c r="O287" s="77"/>
      <c r="P287" s="77"/>
      <c r="Q287" s="77"/>
      <c r="R287" s="77"/>
      <c r="S287" s="77"/>
      <c r="T287" s="77"/>
      <c r="U287" s="77"/>
      <c r="V287" s="77"/>
      <c r="W287" s="77"/>
      <c r="X287" s="77"/>
      <c r="Y287" s="77"/>
      <c r="Z287" s="77"/>
    </row>
    <row r="288" spans="1:26" ht="12.75" customHeight="1">
      <c r="A288" s="264"/>
      <c r="B288" s="264"/>
      <c r="C288" s="30"/>
      <c r="D288" s="264"/>
      <c r="E288" s="264"/>
      <c r="F288" s="264"/>
      <c r="G288" s="75"/>
      <c r="H288" s="264"/>
      <c r="I288" s="265"/>
      <c r="J288" s="77"/>
      <c r="K288" s="77"/>
      <c r="L288" s="77"/>
      <c r="M288" s="77"/>
      <c r="N288" s="77"/>
      <c r="O288" s="77"/>
      <c r="P288" s="77"/>
      <c r="Q288" s="77"/>
      <c r="R288" s="77"/>
      <c r="S288" s="77"/>
      <c r="T288" s="77"/>
      <c r="U288" s="77"/>
      <c r="V288" s="77"/>
      <c r="W288" s="77"/>
      <c r="X288" s="77"/>
      <c r="Y288" s="77"/>
      <c r="Z288" s="77"/>
    </row>
    <row r="289" spans="1:26" ht="12.75" customHeight="1">
      <c r="A289" s="264"/>
      <c r="B289" s="264"/>
      <c r="C289" s="30"/>
      <c r="D289" s="264"/>
      <c r="E289" s="264"/>
      <c r="F289" s="264"/>
      <c r="G289" s="75"/>
      <c r="H289" s="264"/>
      <c r="I289" s="265"/>
      <c r="J289" s="77"/>
      <c r="K289" s="77"/>
      <c r="L289" s="77"/>
      <c r="M289" s="77"/>
      <c r="N289" s="77"/>
      <c r="O289" s="77"/>
      <c r="P289" s="77"/>
      <c r="Q289" s="77"/>
      <c r="R289" s="77"/>
      <c r="S289" s="77"/>
      <c r="T289" s="77"/>
      <c r="U289" s="77"/>
      <c r="V289" s="77"/>
      <c r="W289" s="77"/>
      <c r="X289" s="77"/>
      <c r="Y289" s="77"/>
      <c r="Z289" s="77"/>
    </row>
    <row r="290" spans="1:26" ht="12.75" customHeight="1">
      <c r="A290" s="264"/>
      <c r="B290" s="264"/>
      <c r="C290" s="30"/>
      <c r="D290" s="264"/>
      <c r="E290" s="264"/>
      <c r="F290" s="264"/>
      <c r="G290" s="75"/>
      <c r="H290" s="264"/>
      <c r="I290" s="265"/>
      <c r="J290" s="77"/>
      <c r="K290" s="77"/>
      <c r="L290" s="77"/>
      <c r="M290" s="77"/>
      <c r="N290" s="77"/>
      <c r="O290" s="77"/>
      <c r="P290" s="77"/>
      <c r="Q290" s="77"/>
      <c r="R290" s="77"/>
      <c r="S290" s="77"/>
      <c r="T290" s="77"/>
      <c r="U290" s="77"/>
      <c r="V290" s="77"/>
      <c r="W290" s="77"/>
      <c r="X290" s="77"/>
      <c r="Y290" s="77"/>
      <c r="Z290" s="77"/>
    </row>
    <row r="291" spans="1:26" ht="12.75" customHeight="1">
      <c r="A291" s="264"/>
      <c r="B291" s="264"/>
      <c r="C291" s="30"/>
      <c r="D291" s="264"/>
      <c r="E291" s="264"/>
      <c r="F291" s="264"/>
      <c r="G291" s="75"/>
      <c r="H291" s="264"/>
      <c r="I291" s="265"/>
      <c r="J291" s="77"/>
      <c r="K291" s="77"/>
      <c r="L291" s="77"/>
      <c r="M291" s="77"/>
      <c r="N291" s="77"/>
      <c r="O291" s="77"/>
      <c r="P291" s="77"/>
      <c r="Q291" s="77"/>
      <c r="R291" s="77"/>
      <c r="S291" s="77"/>
      <c r="T291" s="77"/>
      <c r="U291" s="77"/>
      <c r="V291" s="77"/>
      <c r="W291" s="77"/>
      <c r="X291" s="77"/>
      <c r="Y291" s="77"/>
      <c r="Z291" s="77"/>
    </row>
    <row r="292" spans="1:26" ht="12.75" customHeight="1">
      <c r="A292" s="264"/>
      <c r="B292" s="264"/>
      <c r="C292" s="30"/>
      <c r="D292" s="264"/>
      <c r="E292" s="264"/>
      <c r="F292" s="264"/>
      <c r="G292" s="75"/>
      <c r="H292" s="264"/>
      <c r="I292" s="265"/>
      <c r="J292" s="77"/>
      <c r="K292" s="77"/>
      <c r="L292" s="77"/>
      <c r="M292" s="77"/>
      <c r="N292" s="77"/>
      <c r="O292" s="77"/>
      <c r="P292" s="77"/>
      <c r="Q292" s="77"/>
      <c r="R292" s="77"/>
      <c r="S292" s="77"/>
      <c r="T292" s="77"/>
      <c r="U292" s="77"/>
      <c r="V292" s="77"/>
      <c r="W292" s="77"/>
      <c r="X292" s="77"/>
      <c r="Y292" s="77"/>
      <c r="Z292" s="77"/>
    </row>
    <row r="293" spans="1:26" ht="12.75" customHeight="1">
      <c r="A293" s="264"/>
      <c r="B293" s="264"/>
      <c r="C293" s="30"/>
      <c r="D293" s="264"/>
      <c r="E293" s="264"/>
      <c r="F293" s="264"/>
      <c r="G293" s="75"/>
      <c r="H293" s="264"/>
      <c r="I293" s="265"/>
      <c r="J293" s="77"/>
      <c r="K293" s="77"/>
      <c r="L293" s="77"/>
      <c r="M293" s="77"/>
      <c r="N293" s="77"/>
      <c r="O293" s="77"/>
      <c r="P293" s="77"/>
      <c r="Q293" s="77"/>
      <c r="R293" s="77"/>
      <c r="S293" s="77"/>
      <c r="T293" s="77"/>
      <c r="U293" s="77"/>
      <c r="V293" s="77"/>
      <c r="W293" s="77"/>
      <c r="X293" s="77"/>
      <c r="Y293" s="77"/>
      <c r="Z293" s="77"/>
    </row>
    <row r="294" spans="1:26" ht="12.75" customHeight="1">
      <c r="A294" s="264"/>
      <c r="B294" s="264"/>
      <c r="C294" s="30"/>
      <c r="D294" s="264"/>
      <c r="E294" s="264"/>
      <c r="F294" s="264"/>
      <c r="G294" s="75"/>
      <c r="H294" s="264"/>
      <c r="I294" s="265"/>
      <c r="J294" s="77"/>
      <c r="K294" s="77"/>
      <c r="L294" s="77"/>
      <c r="M294" s="77"/>
      <c r="N294" s="77"/>
      <c r="O294" s="77"/>
      <c r="P294" s="77"/>
      <c r="Q294" s="77"/>
      <c r="R294" s="77"/>
      <c r="S294" s="77"/>
      <c r="T294" s="77"/>
      <c r="U294" s="77"/>
      <c r="V294" s="77"/>
      <c r="W294" s="77"/>
      <c r="X294" s="77"/>
      <c r="Y294" s="77"/>
      <c r="Z294" s="77"/>
    </row>
    <row r="295" spans="1:26" ht="12.75" customHeight="1">
      <c r="A295" s="264"/>
      <c r="B295" s="264"/>
      <c r="C295" s="30"/>
      <c r="D295" s="264"/>
      <c r="E295" s="264"/>
      <c r="F295" s="264"/>
      <c r="G295" s="75"/>
      <c r="H295" s="264"/>
      <c r="I295" s="265"/>
      <c r="J295" s="77"/>
      <c r="K295" s="77"/>
      <c r="L295" s="77"/>
      <c r="M295" s="77"/>
      <c r="N295" s="77"/>
      <c r="O295" s="77"/>
      <c r="P295" s="77"/>
      <c r="Q295" s="77"/>
      <c r="R295" s="77"/>
      <c r="S295" s="77"/>
      <c r="T295" s="77"/>
      <c r="U295" s="77"/>
      <c r="V295" s="77"/>
      <c r="W295" s="77"/>
      <c r="X295" s="77"/>
      <c r="Y295" s="77"/>
      <c r="Z295" s="77"/>
    </row>
    <row r="296" spans="1:26" ht="12.75" customHeight="1">
      <c r="A296" s="264"/>
      <c r="B296" s="264"/>
      <c r="C296" s="30"/>
      <c r="D296" s="264"/>
      <c r="E296" s="264"/>
      <c r="F296" s="264"/>
      <c r="G296" s="75"/>
      <c r="H296" s="264"/>
      <c r="I296" s="265"/>
      <c r="J296" s="77"/>
      <c r="K296" s="77"/>
      <c r="L296" s="77"/>
      <c r="M296" s="77"/>
      <c r="N296" s="77"/>
      <c r="O296" s="77"/>
      <c r="P296" s="77"/>
      <c r="Q296" s="77"/>
      <c r="R296" s="77"/>
      <c r="S296" s="77"/>
      <c r="T296" s="77"/>
      <c r="U296" s="77"/>
      <c r="V296" s="77"/>
      <c r="W296" s="77"/>
      <c r="X296" s="77"/>
      <c r="Y296" s="77"/>
      <c r="Z296" s="77"/>
    </row>
    <row r="297" spans="1:26" ht="12.75" customHeight="1">
      <c r="A297" s="264"/>
      <c r="B297" s="264"/>
      <c r="C297" s="30"/>
      <c r="D297" s="264"/>
      <c r="E297" s="264"/>
      <c r="F297" s="264"/>
      <c r="G297" s="75"/>
      <c r="H297" s="264"/>
      <c r="I297" s="265"/>
      <c r="J297" s="77"/>
      <c r="K297" s="77"/>
      <c r="L297" s="77"/>
      <c r="M297" s="77"/>
      <c r="N297" s="77"/>
      <c r="O297" s="77"/>
      <c r="P297" s="77"/>
      <c r="Q297" s="77"/>
      <c r="R297" s="77"/>
      <c r="S297" s="77"/>
      <c r="T297" s="77"/>
      <c r="U297" s="77"/>
      <c r="V297" s="77"/>
      <c r="W297" s="77"/>
      <c r="X297" s="77"/>
      <c r="Y297" s="77"/>
      <c r="Z297" s="77"/>
    </row>
    <row r="298" spans="1:26" ht="12.75" customHeight="1">
      <c r="A298" s="264"/>
      <c r="B298" s="264"/>
      <c r="C298" s="30"/>
      <c r="D298" s="264"/>
      <c r="E298" s="264"/>
      <c r="F298" s="264"/>
      <c r="G298" s="75"/>
      <c r="H298" s="264"/>
      <c r="I298" s="265"/>
      <c r="J298" s="77"/>
      <c r="K298" s="77"/>
      <c r="L298" s="77"/>
      <c r="M298" s="77"/>
      <c r="N298" s="77"/>
      <c r="O298" s="77"/>
      <c r="P298" s="77"/>
      <c r="Q298" s="77"/>
      <c r="R298" s="77"/>
      <c r="S298" s="77"/>
      <c r="T298" s="77"/>
      <c r="U298" s="77"/>
      <c r="V298" s="77"/>
      <c r="W298" s="77"/>
      <c r="X298" s="77"/>
      <c r="Y298" s="77"/>
      <c r="Z298" s="77"/>
    </row>
    <row r="299" spans="1:26" ht="12.75" customHeight="1">
      <c r="A299" s="264"/>
      <c r="B299" s="264"/>
      <c r="C299" s="30"/>
      <c r="D299" s="264"/>
      <c r="E299" s="264"/>
      <c r="F299" s="264"/>
      <c r="G299" s="75"/>
      <c r="H299" s="264"/>
      <c r="I299" s="265"/>
      <c r="J299" s="77"/>
      <c r="K299" s="77"/>
      <c r="L299" s="77"/>
      <c r="M299" s="77"/>
      <c r="N299" s="77"/>
      <c r="O299" s="77"/>
      <c r="P299" s="77"/>
      <c r="Q299" s="77"/>
      <c r="R299" s="77"/>
      <c r="S299" s="77"/>
      <c r="T299" s="77"/>
      <c r="U299" s="77"/>
      <c r="V299" s="77"/>
      <c r="W299" s="77"/>
      <c r="X299" s="77"/>
      <c r="Y299" s="77"/>
      <c r="Z299" s="77"/>
    </row>
    <row r="300" spans="1:26" ht="12.75" customHeight="1">
      <c r="A300" s="264"/>
      <c r="B300" s="264"/>
      <c r="C300" s="30"/>
      <c r="D300" s="264"/>
      <c r="E300" s="264"/>
      <c r="F300" s="264"/>
      <c r="G300" s="75"/>
      <c r="H300" s="264"/>
      <c r="I300" s="265"/>
      <c r="J300" s="77"/>
      <c r="K300" s="77"/>
      <c r="L300" s="77"/>
      <c r="M300" s="77"/>
      <c r="N300" s="77"/>
      <c r="O300" s="77"/>
      <c r="P300" s="77"/>
      <c r="Q300" s="77"/>
      <c r="R300" s="77"/>
      <c r="S300" s="77"/>
      <c r="T300" s="77"/>
      <c r="U300" s="77"/>
      <c r="V300" s="77"/>
      <c r="W300" s="77"/>
      <c r="X300" s="77"/>
      <c r="Y300" s="77"/>
      <c r="Z300" s="77"/>
    </row>
    <row r="301" spans="1:26" ht="12.75" customHeight="1">
      <c r="A301" s="264"/>
      <c r="B301" s="264"/>
      <c r="C301" s="30"/>
      <c r="D301" s="264"/>
      <c r="E301" s="264"/>
      <c r="F301" s="264"/>
      <c r="G301" s="75"/>
      <c r="H301" s="264"/>
      <c r="I301" s="265"/>
      <c r="J301" s="77"/>
      <c r="K301" s="77"/>
      <c r="L301" s="77"/>
      <c r="M301" s="77"/>
      <c r="N301" s="77"/>
      <c r="O301" s="77"/>
      <c r="P301" s="77"/>
      <c r="Q301" s="77"/>
      <c r="R301" s="77"/>
      <c r="S301" s="77"/>
      <c r="T301" s="77"/>
      <c r="U301" s="77"/>
      <c r="V301" s="77"/>
      <c r="W301" s="77"/>
      <c r="X301" s="77"/>
      <c r="Y301" s="77"/>
      <c r="Z301" s="77"/>
    </row>
    <row r="302" spans="1:26" ht="12.75" customHeight="1">
      <c r="A302" s="264"/>
      <c r="B302" s="264"/>
      <c r="C302" s="30"/>
      <c r="D302" s="264"/>
      <c r="E302" s="264"/>
      <c r="F302" s="264"/>
      <c r="G302" s="75"/>
      <c r="H302" s="264"/>
      <c r="I302" s="265"/>
      <c r="J302" s="77"/>
      <c r="K302" s="77"/>
      <c r="L302" s="77"/>
      <c r="M302" s="77"/>
      <c r="N302" s="77"/>
      <c r="O302" s="77"/>
      <c r="P302" s="77"/>
      <c r="Q302" s="77"/>
      <c r="R302" s="77"/>
      <c r="S302" s="77"/>
      <c r="T302" s="77"/>
      <c r="U302" s="77"/>
      <c r="V302" s="77"/>
      <c r="W302" s="77"/>
      <c r="X302" s="77"/>
      <c r="Y302" s="77"/>
      <c r="Z302" s="77"/>
    </row>
    <row r="303" spans="1:26" ht="12.75" customHeight="1">
      <c r="A303" s="264"/>
      <c r="B303" s="264"/>
      <c r="C303" s="30"/>
      <c r="D303" s="264"/>
      <c r="E303" s="264"/>
      <c r="F303" s="264"/>
      <c r="G303" s="75"/>
      <c r="H303" s="264"/>
      <c r="I303" s="265"/>
      <c r="J303" s="77"/>
      <c r="K303" s="77"/>
      <c r="L303" s="77"/>
      <c r="M303" s="77"/>
      <c r="N303" s="77"/>
      <c r="O303" s="77"/>
      <c r="P303" s="77"/>
      <c r="Q303" s="77"/>
      <c r="R303" s="77"/>
      <c r="S303" s="77"/>
      <c r="T303" s="77"/>
      <c r="U303" s="77"/>
      <c r="V303" s="77"/>
      <c r="W303" s="77"/>
      <c r="X303" s="77"/>
      <c r="Y303" s="77"/>
      <c r="Z303" s="77"/>
    </row>
    <row r="304" spans="1:26" ht="12.75" customHeight="1">
      <c r="A304" s="264"/>
      <c r="B304" s="264"/>
      <c r="C304" s="30"/>
      <c r="D304" s="264"/>
      <c r="E304" s="264"/>
      <c r="F304" s="264"/>
      <c r="G304" s="75"/>
      <c r="H304" s="264"/>
      <c r="I304" s="265"/>
      <c r="J304" s="77"/>
      <c r="K304" s="77"/>
      <c r="L304" s="77"/>
      <c r="M304" s="77"/>
      <c r="N304" s="77"/>
      <c r="O304" s="77"/>
      <c r="P304" s="77"/>
      <c r="Q304" s="77"/>
      <c r="R304" s="77"/>
      <c r="S304" s="77"/>
      <c r="T304" s="77"/>
      <c r="U304" s="77"/>
      <c r="V304" s="77"/>
      <c r="W304" s="77"/>
      <c r="X304" s="77"/>
      <c r="Y304" s="77"/>
      <c r="Z304" s="77"/>
    </row>
    <row r="305" spans="1:26" ht="12.75" customHeight="1">
      <c r="A305" s="264"/>
      <c r="B305" s="264"/>
      <c r="C305" s="30"/>
      <c r="D305" s="264"/>
      <c r="E305" s="264"/>
      <c r="F305" s="264"/>
      <c r="G305" s="75"/>
      <c r="H305" s="264"/>
      <c r="I305" s="265"/>
      <c r="J305" s="77"/>
      <c r="K305" s="77"/>
      <c r="L305" s="77"/>
      <c r="M305" s="77"/>
      <c r="N305" s="77"/>
      <c r="O305" s="77"/>
      <c r="P305" s="77"/>
      <c r="Q305" s="77"/>
      <c r="R305" s="77"/>
      <c r="S305" s="77"/>
      <c r="T305" s="77"/>
      <c r="U305" s="77"/>
      <c r="V305" s="77"/>
      <c r="W305" s="77"/>
      <c r="X305" s="77"/>
      <c r="Y305" s="77"/>
      <c r="Z305" s="77"/>
    </row>
    <row r="306" spans="1:26" ht="12.75" customHeight="1">
      <c r="A306" s="264"/>
      <c r="B306" s="264"/>
      <c r="C306" s="30"/>
      <c r="D306" s="264"/>
      <c r="E306" s="264"/>
      <c r="F306" s="264"/>
      <c r="G306" s="75"/>
      <c r="H306" s="264"/>
      <c r="I306" s="265"/>
      <c r="J306" s="77"/>
      <c r="K306" s="77"/>
      <c r="L306" s="77"/>
      <c r="M306" s="77"/>
      <c r="N306" s="77"/>
      <c r="O306" s="77"/>
      <c r="P306" s="77"/>
      <c r="Q306" s="77"/>
      <c r="R306" s="77"/>
      <c r="S306" s="77"/>
      <c r="T306" s="77"/>
      <c r="U306" s="77"/>
      <c r="V306" s="77"/>
      <c r="W306" s="77"/>
      <c r="X306" s="77"/>
      <c r="Y306" s="77"/>
      <c r="Z306" s="77"/>
    </row>
    <row r="307" spans="1:26" ht="12.75" customHeight="1">
      <c r="A307" s="264"/>
      <c r="B307" s="264"/>
      <c r="C307" s="30"/>
      <c r="D307" s="264"/>
      <c r="E307" s="264"/>
      <c r="F307" s="264"/>
      <c r="G307" s="75"/>
      <c r="H307" s="264"/>
      <c r="I307" s="265"/>
      <c r="J307" s="77"/>
      <c r="K307" s="77"/>
      <c r="L307" s="77"/>
      <c r="M307" s="77"/>
      <c r="N307" s="77"/>
      <c r="O307" s="77"/>
      <c r="P307" s="77"/>
      <c r="Q307" s="77"/>
      <c r="R307" s="77"/>
      <c r="S307" s="77"/>
      <c r="T307" s="77"/>
      <c r="U307" s="77"/>
      <c r="V307" s="77"/>
      <c r="W307" s="77"/>
      <c r="X307" s="77"/>
      <c r="Y307" s="77"/>
      <c r="Z307" s="77"/>
    </row>
    <row r="308" spans="1:26" ht="12.75" customHeight="1">
      <c r="A308" s="264"/>
      <c r="B308" s="264"/>
      <c r="C308" s="30"/>
      <c r="D308" s="264"/>
      <c r="E308" s="264"/>
      <c r="F308" s="264"/>
      <c r="G308" s="75"/>
      <c r="H308" s="264"/>
      <c r="I308" s="265"/>
      <c r="J308" s="77"/>
      <c r="K308" s="77"/>
      <c r="L308" s="77"/>
      <c r="M308" s="77"/>
      <c r="N308" s="77"/>
      <c r="O308" s="77"/>
      <c r="P308" s="77"/>
      <c r="Q308" s="77"/>
      <c r="R308" s="77"/>
      <c r="S308" s="77"/>
      <c r="T308" s="77"/>
      <c r="U308" s="77"/>
      <c r="V308" s="77"/>
      <c r="W308" s="77"/>
      <c r="X308" s="77"/>
      <c r="Y308" s="77"/>
      <c r="Z308" s="77"/>
    </row>
    <row r="309" spans="1:26" ht="12.75" customHeight="1">
      <c r="A309" s="264"/>
      <c r="B309" s="264"/>
      <c r="C309" s="30"/>
      <c r="D309" s="264"/>
      <c r="E309" s="264"/>
      <c r="F309" s="264"/>
      <c r="G309" s="75"/>
      <c r="H309" s="264"/>
      <c r="I309" s="265"/>
      <c r="J309" s="77"/>
      <c r="K309" s="77"/>
      <c r="L309" s="77"/>
      <c r="M309" s="77"/>
      <c r="N309" s="77"/>
      <c r="O309" s="77"/>
      <c r="P309" s="77"/>
      <c r="Q309" s="77"/>
      <c r="R309" s="77"/>
      <c r="S309" s="77"/>
      <c r="T309" s="77"/>
      <c r="U309" s="77"/>
      <c r="V309" s="77"/>
      <c r="W309" s="77"/>
      <c r="X309" s="77"/>
      <c r="Y309" s="77"/>
      <c r="Z309" s="77"/>
    </row>
    <row r="310" spans="1:26" ht="12.75" customHeight="1">
      <c r="A310" s="264"/>
      <c r="B310" s="264"/>
      <c r="C310" s="30"/>
      <c r="D310" s="264"/>
      <c r="E310" s="264"/>
      <c r="F310" s="264"/>
      <c r="G310" s="75"/>
      <c r="H310" s="264"/>
      <c r="I310" s="265"/>
      <c r="J310" s="77"/>
      <c r="K310" s="77"/>
      <c r="L310" s="77"/>
      <c r="M310" s="77"/>
      <c r="N310" s="77"/>
      <c r="O310" s="77"/>
      <c r="P310" s="77"/>
      <c r="Q310" s="77"/>
      <c r="R310" s="77"/>
      <c r="S310" s="77"/>
      <c r="T310" s="77"/>
      <c r="U310" s="77"/>
      <c r="V310" s="77"/>
      <c r="W310" s="77"/>
      <c r="X310" s="77"/>
      <c r="Y310" s="77"/>
      <c r="Z310" s="77"/>
    </row>
    <row r="311" spans="1:26" ht="12.75" customHeight="1">
      <c r="A311" s="264"/>
      <c r="B311" s="264"/>
      <c r="C311" s="30"/>
      <c r="D311" s="264"/>
      <c r="E311" s="264"/>
      <c r="F311" s="264"/>
      <c r="G311" s="75"/>
      <c r="H311" s="264"/>
      <c r="I311" s="265"/>
      <c r="J311" s="77"/>
      <c r="K311" s="77"/>
      <c r="L311" s="77"/>
      <c r="M311" s="77"/>
      <c r="N311" s="77"/>
      <c r="O311" s="77"/>
      <c r="P311" s="77"/>
      <c r="Q311" s="77"/>
      <c r="R311" s="77"/>
      <c r="S311" s="77"/>
      <c r="T311" s="77"/>
      <c r="U311" s="77"/>
      <c r="V311" s="77"/>
      <c r="W311" s="77"/>
      <c r="X311" s="77"/>
      <c r="Y311" s="77"/>
      <c r="Z311" s="77"/>
    </row>
    <row r="312" spans="1:26" ht="12.75" customHeight="1">
      <c r="A312" s="264"/>
      <c r="B312" s="264"/>
      <c r="C312" s="30"/>
      <c r="D312" s="264"/>
      <c r="E312" s="264"/>
      <c r="F312" s="264"/>
      <c r="G312" s="75"/>
      <c r="H312" s="264"/>
      <c r="I312" s="265"/>
      <c r="J312" s="77"/>
      <c r="K312" s="77"/>
      <c r="L312" s="77"/>
      <c r="M312" s="77"/>
      <c r="N312" s="77"/>
      <c r="O312" s="77"/>
      <c r="P312" s="77"/>
      <c r="Q312" s="77"/>
      <c r="R312" s="77"/>
      <c r="S312" s="77"/>
      <c r="T312" s="77"/>
      <c r="U312" s="77"/>
      <c r="V312" s="77"/>
      <c r="W312" s="77"/>
      <c r="X312" s="77"/>
      <c r="Y312" s="77"/>
      <c r="Z312" s="77"/>
    </row>
    <row r="313" spans="1:26" ht="12.75" customHeight="1">
      <c r="A313" s="264"/>
      <c r="B313" s="264"/>
      <c r="C313" s="30"/>
      <c r="D313" s="264"/>
      <c r="E313" s="264"/>
      <c r="F313" s="264"/>
      <c r="G313" s="75"/>
      <c r="H313" s="264"/>
      <c r="I313" s="265"/>
      <c r="J313" s="77"/>
      <c r="K313" s="77"/>
      <c r="L313" s="77"/>
      <c r="M313" s="77"/>
      <c r="N313" s="77"/>
      <c r="O313" s="77"/>
      <c r="P313" s="77"/>
      <c r="Q313" s="77"/>
      <c r="R313" s="77"/>
      <c r="S313" s="77"/>
      <c r="T313" s="77"/>
      <c r="U313" s="77"/>
      <c r="V313" s="77"/>
      <c r="W313" s="77"/>
      <c r="X313" s="77"/>
      <c r="Y313" s="77"/>
      <c r="Z313" s="77"/>
    </row>
    <row r="314" spans="1:26" ht="12.75" customHeight="1">
      <c r="A314" s="264"/>
      <c r="B314" s="264"/>
      <c r="C314" s="30"/>
      <c r="D314" s="264"/>
      <c r="E314" s="264"/>
      <c r="F314" s="264"/>
      <c r="G314" s="75"/>
      <c r="H314" s="264"/>
      <c r="I314" s="265"/>
      <c r="J314" s="77"/>
      <c r="K314" s="77"/>
      <c r="L314" s="77"/>
      <c r="M314" s="77"/>
      <c r="N314" s="77"/>
      <c r="O314" s="77"/>
      <c r="P314" s="77"/>
      <c r="Q314" s="77"/>
      <c r="R314" s="77"/>
      <c r="S314" s="77"/>
      <c r="T314" s="77"/>
      <c r="U314" s="77"/>
      <c r="V314" s="77"/>
      <c r="W314" s="77"/>
      <c r="X314" s="77"/>
      <c r="Y314" s="77"/>
      <c r="Z314" s="77"/>
    </row>
    <row r="315" spans="1:26" ht="12.75" customHeight="1">
      <c r="A315" s="264"/>
      <c r="B315" s="264"/>
      <c r="C315" s="30"/>
      <c r="D315" s="264"/>
      <c r="E315" s="264"/>
      <c r="F315" s="264"/>
      <c r="G315" s="75"/>
      <c r="H315" s="264"/>
      <c r="I315" s="265"/>
      <c r="J315" s="77"/>
      <c r="K315" s="77"/>
      <c r="L315" s="77"/>
      <c r="M315" s="77"/>
      <c r="N315" s="77"/>
      <c r="O315" s="77"/>
      <c r="P315" s="77"/>
      <c r="Q315" s="77"/>
      <c r="R315" s="77"/>
      <c r="S315" s="77"/>
      <c r="T315" s="77"/>
      <c r="U315" s="77"/>
      <c r="V315" s="77"/>
      <c r="W315" s="77"/>
      <c r="X315" s="77"/>
      <c r="Y315" s="77"/>
      <c r="Z315" s="77"/>
    </row>
    <row r="316" spans="1:26" ht="12.75" customHeight="1">
      <c r="A316" s="264"/>
      <c r="B316" s="264"/>
      <c r="C316" s="30"/>
      <c r="D316" s="264"/>
      <c r="E316" s="264"/>
      <c r="F316" s="264"/>
      <c r="G316" s="75"/>
      <c r="H316" s="264"/>
      <c r="I316" s="265"/>
      <c r="J316" s="77"/>
      <c r="K316" s="77"/>
      <c r="L316" s="77"/>
      <c r="M316" s="77"/>
      <c r="N316" s="77"/>
      <c r="O316" s="77"/>
      <c r="P316" s="77"/>
      <c r="Q316" s="77"/>
      <c r="R316" s="77"/>
      <c r="S316" s="77"/>
      <c r="T316" s="77"/>
      <c r="U316" s="77"/>
      <c r="V316" s="77"/>
      <c r="W316" s="77"/>
      <c r="X316" s="77"/>
      <c r="Y316" s="77"/>
      <c r="Z316" s="77"/>
    </row>
    <row r="317" spans="1:26" ht="12.75" customHeight="1">
      <c r="A317" s="264"/>
      <c r="B317" s="264"/>
      <c r="C317" s="30"/>
      <c r="D317" s="264"/>
      <c r="E317" s="264"/>
      <c r="F317" s="264"/>
      <c r="G317" s="75"/>
      <c r="H317" s="264"/>
      <c r="I317" s="265"/>
      <c r="J317" s="77"/>
      <c r="K317" s="77"/>
      <c r="L317" s="77"/>
      <c r="M317" s="77"/>
      <c r="N317" s="77"/>
      <c r="O317" s="77"/>
      <c r="P317" s="77"/>
      <c r="Q317" s="77"/>
      <c r="R317" s="77"/>
      <c r="S317" s="77"/>
      <c r="T317" s="77"/>
      <c r="U317" s="77"/>
      <c r="V317" s="77"/>
      <c r="W317" s="77"/>
      <c r="X317" s="77"/>
      <c r="Y317" s="77"/>
      <c r="Z317" s="77"/>
    </row>
    <row r="318" spans="1:26" ht="12.75" customHeight="1">
      <c r="A318" s="264"/>
      <c r="B318" s="264"/>
      <c r="C318" s="30"/>
      <c r="D318" s="264"/>
      <c r="E318" s="264"/>
      <c r="F318" s="264"/>
      <c r="G318" s="75"/>
      <c r="H318" s="264"/>
      <c r="I318" s="265"/>
      <c r="J318" s="77"/>
      <c r="K318" s="77"/>
      <c r="L318" s="77"/>
      <c r="M318" s="77"/>
      <c r="N318" s="77"/>
      <c r="O318" s="77"/>
      <c r="P318" s="77"/>
      <c r="Q318" s="77"/>
      <c r="R318" s="77"/>
      <c r="S318" s="77"/>
      <c r="T318" s="77"/>
      <c r="U318" s="77"/>
      <c r="V318" s="77"/>
      <c r="W318" s="77"/>
      <c r="X318" s="77"/>
      <c r="Y318" s="77"/>
      <c r="Z318" s="77"/>
    </row>
    <row r="319" spans="1:26" ht="12.75" customHeight="1">
      <c r="A319" s="264"/>
      <c r="B319" s="264"/>
      <c r="C319" s="30"/>
      <c r="D319" s="264"/>
      <c r="E319" s="264"/>
      <c r="F319" s="264"/>
      <c r="G319" s="75"/>
      <c r="H319" s="264"/>
      <c r="I319" s="265"/>
      <c r="J319" s="77"/>
      <c r="K319" s="77"/>
      <c r="L319" s="77"/>
      <c r="M319" s="77"/>
      <c r="N319" s="77"/>
      <c r="O319" s="77"/>
      <c r="P319" s="77"/>
      <c r="Q319" s="77"/>
      <c r="R319" s="77"/>
      <c r="S319" s="77"/>
      <c r="T319" s="77"/>
      <c r="U319" s="77"/>
      <c r="V319" s="77"/>
      <c r="W319" s="77"/>
      <c r="X319" s="77"/>
      <c r="Y319" s="77"/>
      <c r="Z319" s="77"/>
    </row>
    <row r="320" spans="1:26" ht="12.75" customHeight="1">
      <c r="A320" s="264"/>
      <c r="B320" s="264"/>
      <c r="C320" s="30"/>
      <c r="D320" s="264"/>
      <c r="E320" s="264"/>
      <c r="F320" s="264"/>
      <c r="G320" s="75"/>
      <c r="H320" s="264"/>
      <c r="I320" s="265"/>
      <c r="J320" s="77"/>
      <c r="K320" s="77"/>
      <c r="L320" s="77"/>
      <c r="M320" s="77"/>
      <c r="N320" s="77"/>
      <c r="O320" s="77"/>
      <c r="P320" s="77"/>
      <c r="Q320" s="77"/>
      <c r="R320" s="77"/>
      <c r="S320" s="77"/>
      <c r="T320" s="77"/>
      <c r="U320" s="77"/>
      <c r="V320" s="77"/>
      <c r="W320" s="77"/>
      <c r="X320" s="77"/>
      <c r="Y320" s="77"/>
      <c r="Z320" s="77"/>
    </row>
    <row r="321" spans="1:26" ht="12.75" customHeight="1">
      <c r="A321" s="264"/>
      <c r="B321" s="264"/>
      <c r="C321" s="30"/>
      <c r="D321" s="264"/>
      <c r="E321" s="264"/>
      <c r="F321" s="264"/>
      <c r="G321" s="75"/>
      <c r="H321" s="264"/>
      <c r="I321" s="265"/>
      <c r="J321" s="77"/>
      <c r="K321" s="77"/>
      <c r="L321" s="77"/>
      <c r="M321" s="77"/>
      <c r="N321" s="77"/>
      <c r="O321" s="77"/>
      <c r="P321" s="77"/>
      <c r="Q321" s="77"/>
      <c r="R321" s="77"/>
      <c r="S321" s="77"/>
      <c r="T321" s="77"/>
      <c r="U321" s="77"/>
      <c r="V321" s="77"/>
      <c r="W321" s="77"/>
      <c r="X321" s="77"/>
      <c r="Y321" s="77"/>
      <c r="Z321" s="77"/>
    </row>
    <row r="322" spans="1:26" ht="12.75" customHeight="1">
      <c r="A322" s="264"/>
      <c r="B322" s="264"/>
      <c r="C322" s="30"/>
      <c r="D322" s="264"/>
      <c r="E322" s="264"/>
      <c r="F322" s="264"/>
      <c r="G322" s="75"/>
      <c r="H322" s="264"/>
      <c r="I322" s="265"/>
      <c r="J322" s="77"/>
      <c r="K322" s="77"/>
      <c r="L322" s="77"/>
      <c r="M322" s="77"/>
      <c r="N322" s="77"/>
      <c r="O322" s="77"/>
      <c r="P322" s="77"/>
      <c r="Q322" s="77"/>
      <c r="R322" s="77"/>
      <c r="S322" s="77"/>
      <c r="T322" s="77"/>
      <c r="U322" s="77"/>
      <c r="V322" s="77"/>
      <c r="W322" s="77"/>
      <c r="X322" s="77"/>
      <c r="Y322" s="77"/>
      <c r="Z322" s="77"/>
    </row>
    <row r="323" spans="1:26" ht="12.75" customHeight="1">
      <c r="A323" s="264"/>
      <c r="B323" s="264"/>
      <c r="C323" s="30"/>
      <c r="D323" s="264"/>
      <c r="E323" s="264"/>
      <c r="F323" s="264"/>
      <c r="G323" s="75"/>
      <c r="H323" s="264"/>
      <c r="I323" s="265"/>
      <c r="J323" s="77"/>
      <c r="K323" s="77"/>
      <c r="L323" s="77"/>
      <c r="M323" s="77"/>
      <c r="N323" s="77"/>
      <c r="O323" s="77"/>
      <c r="P323" s="77"/>
      <c r="Q323" s="77"/>
      <c r="R323" s="77"/>
      <c r="S323" s="77"/>
      <c r="T323" s="77"/>
      <c r="U323" s="77"/>
      <c r="V323" s="77"/>
      <c r="W323" s="77"/>
      <c r="X323" s="77"/>
      <c r="Y323" s="77"/>
      <c r="Z323" s="77"/>
    </row>
    <row r="324" spans="1:26" ht="12.75" customHeight="1">
      <c r="A324" s="264"/>
      <c r="B324" s="264"/>
      <c r="C324" s="30"/>
      <c r="D324" s="264"/>
      <c r="E324" s="264"/>
      <c r="F324" s="264"/>
      <c r="G324" s="75"/>
      <c r="H324" s="264"/>
      <c r="I324" s="265"/>
      <c r="J324" s="77"/>
      <c r="K324" s="77"/>
      <c r="L324" s="77"/>
      <c r="M324" s="77"/>
      <c r="N324" s="77"/>
      <c r="O324" s="77"/>
      <c r="P324" s="77"/>
      <c r="Q324" s="77"/>
      <c r="R324" s="77"/>
      <c r="S324" s="77"/>
      <c r="T324" s="77"/>
      <c r="U324" s="77"/>
      <c r="V324" s="77"/>
      <c r="W324" s="77"/>
      <c r="X324" s="77"/>
      <c r="Y324" s="77"/>
      <c r="Z324" s="77"/>
    </row>
    <row r="325" spans="1:26" ht="12.75" customHeight="1">
      <c r="A325" s="264"/>
      <c r="B325" s="264"/>
      <c r="C325" s="30"/>
      <c r="D325" s="264"/>
      <c r="E325" s="264"/>
      <c r="F325" s="264"/>
      <c r="G325" s="75"/>
      <c r="H325" s="264"/>
      <c r="I325" s="265"/>
      <c r="J325" s="77"/>
      <c r="K325" s="77"/>
      <c r="L325" s="77"/>
      <c r="M325" s="77"/>
      <c r="N325" s="77"/>
      <c r="O325" s="77"/>
      <c r="P325" s="77"/>
      <c r="Q325" s="77"/>
      <c r="R325" s="77"/>
      <c r="S325" s="77"/>
      <c r="T325" s="77"/>
      <c r="U325" s="77"/>
      <c r="V325" s="77"/>
      <c r="W325" s="77"/>
      <c r="X325" s="77"/>
      <c r="Y325" s="77"/>
      <c r="Z325" s="77"/>
    </row>
    <row r="326" spans="1:26" ht="12.75" customHeight="1">
      <c r="A326" s="264"/>
      <c r="B326" s="264"/>
      <c r="C326" s="30"/>
      <c r="D326" s="264"/>
      <c r="E326" s="264"/>
      <c r="F326" s="264"/>
      <c r="G326" s="75"/>
      <c r="H326" s="264"/>
      <c r="I326" s="265"/>
      <c r="J326" s="77"/>
      <c r="K326" s="77"/>
      <c r="L326" s="77"/>
      <c r="M326" s="77"/>
      <c r="N326" s="77"/>
      <c r="O326" s="77"/>
      <c r="P326" s="77"/>
      <c r="Q326" s="77"/>
      <c r="R326" s="77"/>
      <c r="S326" s="77"/>
      <c r="T326" s="77"/>
      <c r="U326" s="77"/>
      <c r="V326" s="77"/>
      <c r="W326" s="77"/>
      <c r="X326" s="77"/>
      <c r="Y326" s="77"/>
      <c r="Z326" s="77"/>
    </row>
    <row r="327" spans="1:26" ht="12.75" customHeight="1">
      <c r="A327" s="264"/>
      <c r="B327" s="264"/>
      <c r="C327" s="30"/>
      <c r="D327" s="264"/>
      <c r="E327" s="264"/>
      <c r="F327" s="264"/>
      <c r="G327" s="75"/>
      <c r="H327" s="264"/>
      <c r="I327" s="265"/>
      <c r="J327" s="77"/>
      <c r="K327" s="77"/>
      <c r="L327" s="77"/>
      <c r="M327" s="77"/>
      <c r="N327" s="77"/>
      <c r="O327" s="77"/>
      <c r="P327" s="77"/>
      <c r="Q327" s="77"/>
      <c r="R327" s="77"/>
      <c r="S327" s="77"/>
      <c r="T327" s="77"/>
      <c r="U327" s="77"/>
      <c r="V327" s="77"/>
      <c r="W327" s="77"/>
      <c r="X327" s="77"/>
      <c r="Y327" s="77"/>
      <c r="Z327" s="77"/>
    </row>
    <row r="328" spans="1:26" ht="12.75" customHeight="1">
      <c r="A328" s="264"/>
      <c r="B328" s="264"/>
      <c r="C328" s="30"/>
      <c r="D328" s="264"/>
      <c r="E328" s="264"/>
      <c r="F328" s="264"/>
      <c r="G328" s="75"/>
      <c r="H328" s="264"/>
      <c r="I328" s="265"/>
      <c r="J328" s="77"/>
      <c r="K328" s="77"/>
      <c r="L328" s="77"/>
      <c r="M328" s="77"/>
      <c r="N328" s="77"/>
      <c r="O328" s="77"/>
      <c r="P328" s="77"/>
      <c r="Q328" s="77"/>
      <c r="R328" s="77"/>
      <c r="S328" s="77"/>
      <c r="T328" s="77"/>
      <c r="U328" s="77"/>
      <c r="V328" s="77"/>
      <c r="W328" s="77"/>
      <c r="X328" s="77"/>
      <c r="Y328" s="77"/>
      <c r="Z328" s="77"/>
    </row>
    <row r="329" spans="1:26" ht="12.75" customHeight="1">
      <c r="A329" s="264"/>
      <c r="B329" s="264"/>
      <c r="C329" s="30"/>
      <c r="D329" s="264"/>
      <c r="E329" s="264"/>
      <c r="F329" s="264"/>
      <c r="G329" s="75"/>
      <c r="H329" s="264"/>
      <c r="I329" s="265"/>
      <c r="J329" s="77"/>
      <c r="K329" s="77"/>
      <c r="L329" s="77"/>
      <c r="M329" s="77"/>
      <c r="N329" s="77"/>
      <c r="O329" s="77"/>
      <c r="P329" s="77"/>
      <c r="Q329" s="77"/>
      <c r="R329" s="77"/>
      <c r="S329" s="77"/>
      <c r="T329" s="77"/>
      <c r="U329" s="77"/>
      <c r="V329" s="77"/>
      <c r="W329" s="77"/>
      <c r="X329" s="77"/>
      <c r="Y329" s="77"/>
      <c r="Z329" s="77"/>
    </row>
    <row r="330" spans="1:26" ht="12.75" customHeight="1">
      <c r="A330" s="264"/>
      <c r="B330" s="264"/>
      <c r="C330" s="30"/>
      <c r="D330" s="264"/>
      <c r="E330" s="264"/>
      <c r="F330" s="264"/>
      <c r="G330" s="75"/>
      <c r="H330" s="264"/>
      <c r="I330" s="265"/>
      <c r="J330" s="77"/>
      <c r="K330" s="77"/>
      <c r="L330" s="77"/>
      <c r="M330" s="77"/>
      <c r="N330" s="77"/>
      <c r="O330" s="77"/>
      <c r="P330" s="77"/>
      <c r="Q330" s="77"/>
      <c r="R330" s="77"/>
      <c r="S330" s="77"/>
      <c r="T330" s="77"/>
      <c r="U330" s="77"/>
      <c r="V330" s="77"/>
      <c r="W330" s="77"/>
      <c r="X330" s="77"/>
      <c r="Y330" s="77"/>
      <c r="Z330" s="77"/>
    </row>
    <row r="331" spans="1:26" ht="12.75" customHeight="1">
      <c r="A331" s="264"/>
      <c r="B331" s="264"/>
      <c r="C331" s="30"/>
      <c r="D331" s="264"/>
      <c r="E331" s="264"/>
      <c r="F331" s="264"/>
      <c r="G331" s="75"/>
      <c r="H331" s="264"/>
      <c r="I331" s="265"/>
      <c r="J331" s="77"/>
      <c r="K331" s="77"/>
      <c r="L331" s="77"/>
      <c r="M331" s="77"/>
      <c r="N331" s="77"/>
      <c r="O331" s="77"/>
      <c r="P331" s="77"/>
      <c r="Q331" s="77"/>
      <c r="R331" s="77"/>
      <c r="S331" s="77"/>
      <c r="T331" s="77"/>
      <c r="U331" s="77"/>
      <c r="V331" s="77"/>
      <c r="W331" s="77"/>
      <c r="X331" s="77"/>
      <c r="Y331" s="77"/>
      <c r="Z331" s="77"/>
    </row>
    <row r="332" spans="1:26" ht="12.75" customHeight="1">
      <c r="A332" s="264"/>
      <c r="B332" s="264"/>
      <c r="C332" s="30"/>
      <c r="D332" s="264"/>
      <c r="E332" s="264"/>
      <c r="F332" s="264"/>
      <c r="G332" s="75"/>
      <c r="H332" s="264"/>
      <c r="I332" s="265"/>
      <c r="J332" s="77"/>
      <c r="K332" s="77"/>
      <c r="L332" s="77"/>
      <c r="M332" s="77"/>
      <c r="N332" s="77"/>
      <c r="O332" s="77"/>
      <c r="P332" s="77"/>
      <c r="Q332" s="77"/>
      <c r="R332" s="77"/>
      <c r="S332" s="77"/>
      <c r="T332" s="77"/>
      <c r="U332" s="77"/>
      <c r="V332" s="77"/>
      <c r="W332" s="77"/>
      <c r="X332" s="77"/>
      <c r="Y332" s="77"/>
      <c r="Z332" s="77"/>
    </row>
    <row r="333" spans="1:26" ht="12.75" customHeight="1">
      <c r="A333" s="264"/>
      <c r="B333" s="264"/>
      <c r="C333" s="30"/>
      <c r="D333" s="264"/>
      <c r="E333" s="264"/>
      <c r="F333" s="264"/>
      <c r="G333" s="75"/>
      <c r="H333" s="264"/>
      <c r="I333" s="265"/>
      <c r="J333" s="77"/>
      <c r="K333" s="77"/>
      <c r="L333" s="77"/>
      <c r="M333" s="77"/>
      <c r="N333" s="77"/>
      <c r="O333" s="77"/>
      <c r="P333" s="77"/>
      <c r="Q333" s="77"/>
      <c r="R333" s="77"/>
      <c r="S333" s="77"/>
      <c r="T333" s="77"/>
      <c r="U333" s="77"/>
      <c r="V333" s="77"/>
      <c r="W333" s="77"/>
      <c r="X333" s="77"/>
      <c r="Y333" s="77"/>
      <c r="Z333" s="77"/>
    </row>
    <row r="334" spans="1:26" ht="12.75" customHeight="1">
      <c r="A334" s="264"/>
      <c r="B334" s="264"/>
      <c r="C334" s="30"/>
      <c r="D334" s="264"/>
      <c r="E334" s="264"/>
      <c r="F334" s="264"/>
      <c r="G334" s="75"/>
      <c r="H334" s="264"/>
      <c r="I334" s="265"/>
      <c r="J334" s="77"/>
      <c r="K334" s="77"/>
      <c r="L334" s="77"/>
      <c r="M334" s="77"/>
      <c r="N334" s="77"/>
      <c r="O334" s="77"/>
      <c r="P334" s="77"/>
      <c r="Q334" s="77"/>
      <c r="R334" s="77"/>
      <c r="S334" s="77"/>
      <c r="T334" s="77"/>
      <c r="U334" s="77"/>
      <c r="V334" s="77"/>
      <c r="W334" s="77"/>
      <c r="X334" s="77"/>
      <c r="Y334" s="77"/>
      <c r="Z334" s="77"/>
    </row>
    <row r="335" spans="1:26" ht="12.75" customHeight="1">
      <c r="A335" s="264"/>
      <c r="B335" s="264"/>
      <c r="C335" s="30"/>
      <c r="D335" s="264"/>
      <c r="E335" s="264"/>
      <c r="F335" s="264"/>
      <c r="G335" s="75"/>
      <c r="H335" s="264"/>
      <c r="I335" s="265"/>
      <c r="J335" s="77"/>
      <c r="K335" s="77"/>
      <c r="L335" s="77"/>
      <c r="M335" s="77"/>
      <c r="N335" s="77"/>
      <c r="O335" s="77"/>
      <c r="P335" s="77"/>
      <c r="Q335" s="77"/>
      <c r="R335" s="77"/>
      <c r="S335" s="77"/>
      <c r="T335" s="77"/>
      <c r="U335" s="77"/>
      <c r="V335" s="77"/>
      <c r="W335" s="77"/>
      <c r="X335" s="77"/>
      <c r="Y335" s="77"/>
      <c r="Z335" s="77"/>
    </row>
    <row r="336" spans="1:26" ht="12.75" customHeight="1">
      <c r="A336" s="264"/>
      <c r="B336" s="264"/>
      <c r="C336" s="30"/>
      <c r="D336" s="264"/>
      <c r="E336" s="264"/>
      <c r="F336" s="264"/>
      <c r="G336" s="75"/>
      <c r="H336" s="264"/>
      <c r="I336" s="265"/>
      <c r="J336" s="77"/>
      <c r="K336" s="77"/>
      <c r="L336" s="77"/>
      <c r="M336" s="77"/>
      <c r="N336" s="77"/>
      <c r="O336" s="77"/>
      <c r="P336" s="77"/>
      <c r="Q336" s="77"/>
      <c r="R336" s="77"/>
      <c r="S336" s="77"/>
      <c r="T336" s="77"/>
      <c r="U336" s="77"/>
      <c r="V336" s="77"/>
      <c r="W336" s="77"/>
      <c r="X336" s="77"/>
      <c r="Y336" s="77"/>
      <c r="Z336" s="77"/>
    </row>
    <row r="337" spans="1:26" ht="12.75" customHeight="1">
      <c r="A337" s="264"/>
      <c r="B337" s="264"/>
      <c r="C337" s="30"/>
      <c r="D337" s="264"/>
      <c r="E337" s="264"/>
      <c r="F337" s="264"/>
      <c r="G337" s="75"/>
      <c r="H337" s="264"/>
      <c r="I337" s="265"/>
      <c r="J337" s="77"/>
      <c r="K337" s="77"/>
      <c r="L337" s="77"/>
      <c r="M337" s="77"/>
      <c r="N337" s="77"/>
      <c r="O337" s="77"/>
      <c r="P337" s="77"/>
      <c r="Q337" s="77"/>
      <c r="R337" s="77"/>
      <c r="S337" s="77"/>
      <c r="T337" s="77"/>
      <c r="U337" s="77"/>
      <c r="V337" s="77"/>
      <c r="W337" s="77"/>
      <c r="X337" s="77"/>
      <c r="Y337" s="77"/>
      <c r="Z337" s="77"/>
    </row>
    <row r="338" spans="1:26" ht="12.75" customHeight="1">
      <c r="A338" s="264"/>
      <c r="B338" s="264"/>
      <c r="C338" s="30"/>
      <c r="D338" s="264"/>
      <c r="E338" s="264"/>
      <c r="F338" s="264"/>
      <c r="G338" s="75"/>
      <c r="H338" s="264"/>
      <c r="I338" s="265"/>
      <c r="J338" s="77"/>
      <c r="K338" s="77"/>
      <c r="L338" s="77"/>
      <c r="M338" s="77"/>
      <c r="N338" s="77"/>
      <c r="O338" s="77"/>
      <c r="P338" s="77"/>
      <c r="Q338" s="77"/>
      <c r="R338" s="77"/>
      <c r="S338" s="77"/>
      <c r="T338" s="77"/>
      <c r="U338" s="77"/>
      <c r="V338" s="77"/>
      <c r="W338" s="77"/>
      <c r="X338" s="77"/>
      <c r="Y338" s="77"/>
      <c r="Z338" s="77"/>
    </row>
    <row r="339" spans="1:26" ht="12.75" customHeight="1">
      <c r="A339" s="264"/>
      <c r="B339" s="264"/>
      <c r="C339" s="30"/>
      <c r="D339" s="264"/>
      <c r="E339" s="264"/>
      <c r="F339" s="264"/>
      <c r="G339" s="75"/>
      <c r="H339" s="264"/>
      <c r="I339" s="265"/>
      <c r="J339" s="77"/>
      <c r="K339" s="77"/>
      <c r="L339" s="77"/>
      <c r="M339" s="77"/>
      <c r="N339" s="77"/>
      <c r="O339" s="77"/>
      <c r="P339" s="77"/>
      <c r="Q339" s="77"/>
      <c r="R339" s="77"/>
      <c r="S339" s="77"/>
      <c r="T339" s="77"/>
      <c r="U339" s="77"/>
      <c r="V339" s="77"/>
      <c r="W339" s="77"/>
      <c r="X339" s="77"/>
      <c r="Y339" s="77"/>
      <c r="Z339" s="77"/>
    </row>
    <row r="340" spans="1:26" ht="12.75" customHeight="1">
      <c r="A340" s="264"/>
      <c r="B340" s="264"/>
      <c r="C340" s="30"/>
      <c r="D340" s="264"/>
      <c r="E340" s="264"/>
      <c r="F340" s="264"/>
      <c r="G340" s="75"/>
      <c r="H340" s="264"/>
      <c r="I340" s="265"/>
      <c r="J340" s="77"/>
      <c r="K340" s="77"/>
      <c r="L340" s="77"/>
      <c r="M340" s="77"/>
      <c r="N340" s="77"/>
      <c r="O340" s="77"/>
      <c r="P340" s="77"/>
      <c r="Q340" s="77"/>
      <c r="R340" s="77"/>
      <c r="S340" s="77"/>
      <c r="T340" s="77"/>
      <c r="U340" s="77"/>
      <c r="V340" s="77"/>
      <c r="W340" s="77"/>
      <c r="X340" s="77"/>
      <c r="Y340" s="77"/>
      <c r="Z340" s="77"/>
    </row>
    <row r="341" spans="1:26" ht="12.75" customHeight="1">
      <c r="A341" s="264"/>
      <c r="B341" s="264"/>
      <c r="C341" s="30"/>
      <c r="D341" s="264"/>
      <c r="E341" s="264"/>
      <c r="F341" s="264"/>
      <c r="G341" s="75"/>
      <c r="H341" s="264"/>
      <c r="I341" s="265"/>
      <c r="J341" s="77"/>
      <c r="K341" s="77"/>
      <c r="L341" s="77"/>
      <c r="M341" s="77"/>
      <c r="N341" s="77"/>
      <c r="O341" s="77"/>
      <c r="P341" s="77"/>
      <c r="Q341" s="77"/>
      <c r="R341" s="77"/>
      <c r="S341" s="77"/>
      <c r="T341" s="77"/>
      <c r="U341" s="77"/>
      <c r="V341" s="77"/>
      <c r="W341" s="77"/>
      <c r="X341" s="77"/>
      <c r="Y341" s="77"/>
      <c r="Z341" s="77"/>
    </row>
    <row r="342" spans="1:26" ht="12.75" customHeight="1">
      <c r="A342" s="264"/>
      <c r="B342" s="264"/>
      <c r="C342" s="30"/>
      <c r="D342" s="264"/>
      <c r="E342" s="264"/>
      <c r="F342" s="264"/>
      <c r="G342" s="75"/>
      <c r="H342" s="264"/>
      <c r="I342" s="265"/>
      <c r="J342" s="77"/>
      <c r="K342" s="77"/>
      <c r="L342" s="77"/>
      <c r="M342" s="77"/>
      <c r="N342" s="77"/>
      <c r="O342" s="77"/>
      <c r="P342" s="77"/>
      <c r="Q342" s="77"/>
      <c r="R342" s="77"/>
      <c r="S342" s="77"/>
      <c r="T342" s="77"/>
      <c r="U342" s="77"/>
      <c r="V342" s="77"/>
      <c r="W342" s="77"/>
      <c r="X342" s="77"/>
      <c r="Y342" s="77"/>
      <c r="Z342" s="77"/>
    </row>
    <row r="343" spans="1:26" ht="12.75" customHeight="1">
      <c r="A343" s="264"/>
      <c r="B343" s="264"/>
      <c r="C343" s="30"/>
      <c r="D343" s="264"/>
      <c r="E343" s="264"/>
      <c r="F343" s="264"/>
      <c r="G343" s="75"/>
      <c r="H343" s="264"/>
      <c r="I343" s="265"/>
      <c r="J343" s="77"/>
      <c r="K343" s="77"/>
      <c r="L343" s="77"/>
      <c r="M343" s="77"/>
      <c r="N343" s="77"/>
      <c r="O343" s="77"/>
      <c r="P343" s="77"/>
      <c r="Q343" s="77"/>
      <c r="R343" s="77"/>
      <c r="S343" s="77"/>
      <c r="T343" s="77"/>
      <c r="U343" s="77"/>
      <c r="V343" s="77"/>
      <c r="W343" s="77"/>
      <c r="X343" s="77"/>
      <c r="Y343" s="77"/>
      <c r="Z343" s="77"/>
    </row>
    <row r="344" spans="1:26" ht="12.75" customHeight="1">
      <c r="A344" s="264"/>
      <c r="B344" s="264"/>
      <c r="C344" s="30"/>
      <c r="D344" s="264"/>
      <c r="E344" s="264"/>
      <c r="F344" s="264"/>
      <c r="G344" s="75"/>
      <c r="H344" s="264"/>
      <c r="I344" s="265"/>
      <c r="J344" s="77"/>
      <c r="K344" s="77"/>
      <c r="L344" s="77"/>
      <c r="M344" s="77"/>
      <c r="N344" s="77"/>
      <c r="O344" s="77"/>
      <c r="P344" s="77"/>
      <c r="Q344" s="77"/>
      <c r="R344" s="77"/>
      <c r="S344" s="77"/>
      <c r="T344" s="77"/>
      <c r="U344" s="77"/>
      <c r="V344" s="77"/>
      <c r="W344" s="77"/>
      <c r="X344" s="77"/>
      <c r="Y344" s="77"/>
      <c r="Z344" s="77"/>
    </row>
    <row r="345" spans="1:26" ht="12.75" customHeight="1">
      <c r="A345" s="264"/>
      <c r="B345" s="264"/>
      <c r="C345" s="30"/>
      <c r="D345" s="264"/>
      <c r="E345" s="264"/>
      <c r="F345" s="264"/>
      <c r="G345" s="75"/>
      <c r="H345" s="264"/>
      <c r="I345" s="265"/>
      <c r="J345" s="77"/>
      <c r="K345" s="77"/>
      <c r="L345" s="77"/>
      <c r="M345" s="77"/>
      <c r="N345" s="77"/>
      <c r="O345" s="77"/>
      <c r="P345" s="77"/>
      <c r="Q345" s="77"/>
      <c r="R345" s="77"/>
      <c r="S345" s="77"/>
      <c r="T345" s="77"/>
      <c r="U345" s="77"/>
      <c r="V345" s="77"/>
      <c r="W345" s="77"/>
      <c r="X345" s="77"/>
      <c r="Y345" s="77"/>
      <c r="Z345" s="77"/>
    </row>
    <row r="346" spans="1:26" ht="12.75" customHeight="1">
      <c r="A346" s="264"/>
      <c r="B346" s="264"/>
      <c r="C346" s="30"/>
      <c r="D346" s="264"/>
      <c r="E346" s="264"/>
      <c r="F346" s="264"/>
      <c r="G346" s="75"/>
      <c r="H346" s="264"/>
      <c r="I346" s="265"/>
      <c r="J346" s="77"/>
      <c r="K346" s="77"/>
      <c r="L346" s="77"/>
      <c r="M346" s="77"/>
      <c r="N346" s="77"/>
      <c r="O346" s="77"/>
      <c r="P346" s="77"/>
      <c r="Q346" s="77"/>
      <c r="R346" s="77"/>
      <c r="S346" s="77"/>
      <c r="T346" s="77"/>
      <c r="U346" s="77"/>
      <c r="V346" s="77"/>
      <c r="W346" s="77"/>
      <c r="X346" s="77"/>
      <c r="Y346" s="77"/>
      <c r="Z346" s="77"/>
    </row>
    <row r="347" spans="1:26" ht="12.75" customHeight="1">
      <c r="A347" s="264"/>
      <c r="B347" s="264"/>
      <c r="C347" s="30"/>
      <c r="D347" s="264"/>
      <c r="E347" s="264"/>
      <c r="F347" s="264"/>
      <c r="G347" s="75"/>
      <c r="H347" s="264"/>
      <c r="I347" s="265"/>
      <c r="J347" s="77"/>
      <c r="K347" s="77"/>
      <c r="L347" s="77"/>
      <c r="M347" s="77"/>
      <c r="N347" s="77"/>
      <c r="O347" s="77"/>
      <c r="P347" s="77"/>
      <c r="Q347" s="77"/>
      <c r="R347" s="77"/>
      <c r="S347" s="77"/>
      <c r="T347" s="77"/>
      <c r="U347" s="77"/>
      <c r="V347" s="77"/>
      <c r="W347" s="77"/>
      <c r="X347" s="77"/>
      <c r="Y347" s="77"/>
      <c r="Z347" s="77"/>
    </row>
    <row r="348" spans="1:26" ht="12.75" customHeight="1">
      <c r="A348" s="264"/>
      <c r="B348" s="264"/>
      <c r="C348" s="30"/>
      <c r="D348" s="264"/>
      <c r="E348" s="264"/>
      <c r="F348" s="264"/>
      <c r="G348" s="75"/>
      <c r="H348" s="264"/>
      <c r="I348" s="265"/>
      <c r="J348" s="77"/>
      <c r="K348" s="77"/>
      <c r="L348" s="77"/>
      <c r="M348" s="77"/>
      <c r="N348" s="77"/>
      <c r="O348" s="77"/>
      <c r="P348" s="77"/>
      <c r="Q348" s="77"/>
      <c r="R348" s="77"/>
      <c r="S348" s="77"/>
      <c r="T348" s="77"/>
      <c r="U348" s="77"/>
      <c r="V348" s="77"/>
      <c r="W348" s="77"/>
      <c r="X348" s="77"/>
      <c r="Y348" s="77"/>
      <c r="Z348" s="77"/>
    </row>
    <row r="349" spans="1:26" ht="12.75" customHeight="1">
      <c r="A349" s="264"/>
      <c r="B349" s="264"/>
      <c r="C349" s="30"/>
      <c r="D349" s="264"/>
      <c r="E349" s="264"/>
      <c r="F349" s="264"/>
      <c r="G349" s="75"/>
      <c r="H349" s="264"/>
      <c r="I349" s="265"/>
      <c r="J349" s="77"/>
      <c r="K349" s="77"/>
      <c r="L349" s="77"/>
      <c r="M349" s="77"/>
      <c r="N349" s="77"/>
      <c r="O349" s="77"/>
      <c r="P349" s="77"/>
      <c r="Q349" s="77"/>
      <c r="R349" s="77"/>
      <c r="S349" s="77"/>
      <c r="T349" s="77"/>
      <c r="U349" s="77"/>
      <c r="V349" s="77"/>
      <c r="W349" s="77"/>
      <c r="X349" s="77"/>
      <c r="Y349" s="77"/>
      <c r="Z349" s="77"/>
    </row>
    <row r="350" spans="1:26" ht="12.75" customHeight="1">
      <c r="A350" s="264"/>
      <c r="B350" s="264"/>
      <c r="C350" s="30"/>
      <c r="D350" s="264"/>
      <c r="E350" s="264"/>
      <c r="F350" s="264"/>
      <c r="G350" s="75"/>
      <c r="H350" s="264"/>
      <c r="I350" s="265"/>
      <c r="J350" s="77"/>
      <c r="K350" s="77"/>
      <c r="L350" s="77"/>
      <c r="M350" s="77"/>
      <c r="N350" s="77"/>
      <c r="O350" s="77"/>
      <c r="P350" s="77"/>
      <c r="Q350" s="77"/>
      <c r="R350" s="77"/>
      <c r="S350" s="77"/>
      <c r="T350" s="77"/>
      <c r="U350" s="77"/>
      <c r="V350" s="77"/>
      <c r="W350" s="77"/>
      <c r="X350" s="77"/>
      <c r="Y350" s="77"/>
      <c r="Z350" s="77"/>
    </row>
    <row r="351" spans="1:26" ht="12.75" customHeight="1">
      <c r="A351" s="264"/>
      <c r="B351" s="264"/>
      <c r="C351" s="30"/>
      <c r="D351" s="264"/>
      <c r="E351" s="264"/>
      <c r="F351" s="264"/>
      <c r="G351" s="75"/>
      <c r="H351" s="264"/>
      <c r="I351" s="265"/>
      <c r="J351" s="77"/>
      <c r="K351" s="77"/>
      <c r="L351" s="77"/>
      <c r="M351" s="77"/>
      <c r="N351" s="77"/>
      <c r="O351" s="77"/>
      <c r="P351" s="77"/>
      <c r="Q351" s="77"/>
      <c r="R351" s="77"/>
      <c r="S351" s="77"/>
      <c r="T351" s="77"/>
      <c r="U351" s="77"/>
      <c r="V351" s="77"/>
      <c r="W351" s="77"/>
      <c r="X351" s="77"/>
      <c r="Y351" s="77"/>
      <c r="Z351" s="77"/>
    </row>
    <row r="352" spans="1:26" ht="12.75" customHeight="1">
      <c r="A352" s="264"/>
      <c r="B352" s="264"/>
      <c r="C352" s="30"/>
      <c r="D352" s="264"/>
      <c r="E352" s="264"/>
      <c r="F352" s="264"/>
      <c r="G352" s="75"/>
      <c r="H352" s="264"/>
      <c r="I352" s="265"/>
      <c r="J352" s="77"/>
      <c r="K352" s="77"/>
      <c r="L352" s="77"/>
      <c r="M352" s="77"/>
      <c r="N352" s="77"/>
      <c r="O352" s="77"/>
      <c r="P352" s="77"/>
      <c r="Q352" s="77"/>
      <c r="R352" s="77"/>
      <c r="S352" s="77"/>
      <c r="T352" s="77"/>
      <c r="U352" s="77"/>
      <c r="V352" s="77"/>
      <c r="W352" s="77"/>
      <c r="X352" s="77"/>
      <c r="Y352" s="77"/>
      <c r="Z352" s="77"/>
    </row>
    <row r="353" spans="1:26" ht="12.75" customHeight="1">
      <c r="A353" s="264"/>
      <c r="B353" s="264"/>
      <c r="C353" s="30"/>
      <c r="D353" s="264"/>
      <c r="E353" s="264"/>
      <c r="F353" s="264"/>
      <c r="G353" s="75"/>
      <c r="H353" s="264"/>
      <c r="I353" s="265"/>
      <c r="J353" s="77"/>
      <c r="K353" s="77"/>
      <c r="L353" s="77"/>
      <c r="M353" s="77"/>
      <c r="N353" s="77"/>
      <c r="O353" s="77"/>
      <c r="P353" s="77"/>
      <c r="Q353" s="77"/>
      <c r="R353" s="77"/>
      <c r="S353" s="77"/>
      <c r="T353" s="77"/>
      <c r="U353" s="77"/>
      <c r="V353" s="77"/>
      <c r="W353" s="77"/>
      <c r="X353" s="77"/>
      <c r="Y353" s="77"/>
      <c r="Z353" s="77"/>
    </row>
    <row r="354" spans="1:26" ht="12.75" customHeight="1">
      <c r="A354" s="264"/>
      <c r="B354" s="264"/>
      <c r="C354" s="30"/>
      <c r="D354" s="264"/>
      <c r="E354" s="264"/>
      <c r="F354" s="264"/>
      <c r="G354" s="75"/>
      <c r="H354" s="264"/>
      <c r="I354" s="265"/>
      <c r="J354" s="77"/>
      <c r="K354" s="77"/>
      <c r="L354" s="77"/>
      <c r="M354" s="77"/>
      <c r="N354" s="77"/>
      <c r="O354" s="77"/>
      <c r="P354" s="77"/>
      <c r="Q354" s="77"/>
      <c r="R354" s="77"/>
      <c r="S354" s="77"/>
      <c r="T354" s="77"/>
      <c r="U354" s="77"/>
      <c r="V354" s="77"/>
      <c r="W354" s="77"/>
      <c r="X354" s="77"/>
      <c r="Y354" s="77"/>
      <c r="Z354" s="77"/>
    </row>
    <row r="355" spans="1:26" ht="12.75" customHeight="1">
      <c r="A355" s="264"/>
      <c r="B355" s="264"/>
      <c r="C355" s="30"/>
      <c r="D355" s="264"/>
      <c r="E355" s="264"/>
      <c r="F355" s="264"/>
      <c r="G355" s="75"/>
      <c r="H355" s="264"/>
      <c r="I355" s="265"/>
      <c r="J355" s="77"/>
      <c r="K355" s="77"/>
      <c r="L355" s="77"/>
      <c r="M355" s="77"/>
      <c r="N355" s="77"/>
      <c r="O355" s="77"/>
      <c r="P355" s="77"/>
      <c r="Q355" s="77"/>
      <c r="R355" s="77"/>
      <c r="S355" s="77"/>
      <c r="T355" s="77"/>
      <c r="U355" s="77"/>
      <c r="V355" s="77"/>
      <c r="W355" s="77"/>
      <c r="X355" s="77"/>
      <c r="Y355" s="77"/>
      <c r="Z355" s="77"/>
    </row>
    <row r="356" spans="1:26" ht="12.75" customHeight="1">
      <c r="A356" s="264"/>
      <c r="B356" s="264"/>
      <c r="C356" s="30"/>
      <c r="D356" s="264"/>
      <c r="E356" s="264"/>
      <c r="F356" s="264"/>
      <c r="G356" s="75"/>
      <c r="H356" s="264"/>
      <c r="I356" s="265"/>
      <c r="J356" s="77"/>
      <c r="K356" s="77"/>
      <c r="L356" s="77"/>
      <c r="M356" s="77"/>
      <c r="N356" s="77"/>
      <c r="O356" s="77"/>
      <c r="P356" s="77"/>
      <c r="Q356" s="77"/>
      <c r="R356" s="77"/>
      <c r="S356" s="77"/>
      <c r="T356" s="77"/>
      <c r="U356" s="77"/>
      <c r="V356" s="77"/>
      <c r="W356" s="77"/>
      <c r="X356" s="77"/>
      <c r="Y356" s="77"/>
      <c r="Z356" s="77"/>
    </row>
    <row r="357" spans="1:26" ht="12.75" customHeight="1">
      <c r="A357" s="264"/>
      <c r="B357" s="264"/>
      <c r="C357" s="30"/>
      <c r="D357" s="264"/>
      <c r="E357" s="264"/>
      <c r="F357" s="264"/>
      <c r="G357" s="75"/>
      <c r="H357" s="264"/>
      <c r="I357" s="265"/>
      <c r="J357" s="77"/>
      <c r="K357" s="77"/>
      <c r="L357" s="77"/>
      <c r="M357" s="77"/>
      <c r="N357" s="77"/>
      <c r="O357" s="77"/>
      <c r="P357" s="77"/>
      <c r="Q357" s="77"/>
      <c r="R357" s="77"/>
      <c r="S357" s="77"/>
      <c r="T357" s="77"/>
      <c r="U357" s="77"/>
      <c r="V357" s="77"/>
      <c r="W357" s="77"/>
      <c r="X357" s="77"/>
      <c r="Y357" s="77"/>
      <c r="Z357" s="77"/>
    </row>
    <row r="358" spans="1:26" ht="12.75" customHeight="1">
      <c r="A358" s="264"/>
      <c r="B358" s="264"/>
      <c r="C358" s="30"/>
      <c r="D358" s="264"/>
      <c r="E358" s="264"/>
      <c r="F358" s="264"/>
      <c r="G358" s="75"/>
      <c r="H358" s="264"/>
      <c r="I358" s="265"/>
      <c r="J358" s="77"/>
      <c r="K358" s="77"/>
      <c r="L358" s="77"/>
      <c r="M358" s="77"/>
      <c r="N358" s="77"/>
      <c r="O358" s="77"/>
      <c r="P358" s="77"/>
      <c r="Q358" s="77"/>
      <c r="R358" s="77"/>
      <c r="S358" s="77"/>
      <c r="T358" s="77"/>
      <c r="U358" s="77"/>
      <c r="V358" s="77"/>
      <c r="W358" s="77"/>
      <c r="X358" s="77"/>
      <c r="Y358" s="77"/>
      <c r="Z358" s="77"/>
    </row>
    <row r="359" spans="1:26" ht="12.75" customHeight="1">
      <c r="A359" s="264"/>
      <c r="B359" s="264"/>
      <c r="C359" s="30"/>
      <c r="D359" s="264"/>
      <c r="E359" s="264"/>
      <c r="F359" s="264"/>
      <c r="G359" s="75"/>
      <c r="H359" s="264"/>
      <c r="I359" s="265"/>
      <c r="J359" s="77"/>
      <c r="K359" s="77"/>
      <c r="L359" s="77"/>
      <c r="M359" s="77"/>
      <c r="N359" s="77"/>
      <c r="O359" s="77"/>
      <c r="P359" s="77"/>
      <c r="Q359" s="77"/>
      <c r="R359" s="77"/>
      <c r="S359" s="77"/>
      <c r="T359" s="77"/>
      <c r="U359" s="77"/>
      <c r="V359" s="77"/>
      <c r="W359" s="77"/>
      <c r="X359" s="77"/>
      <c r="Y359" s="77"/>
      <c r="Z359" s="77"/>
    </row>
    <row r="360" spans="1:26" ht="12.75" customHeight="1">
      <c r="A360" s="264"/>
      <c r="B360" s="264"/>
      <c r="C360" s="30"/>
      <c r="D360" s="264"/>
      <c r="E360" s="264"/>
      <c r="F360" s="264"/>
      <c r="G360" s="75"/>
      <c r="H360" s="264"/>
      <c r="I360" s="265"/>
      <c r="J360" s="77"/>
      <c r="K360" s="77"/>
      <c r="L360" s="77"/>
      <c r="M360" s="77"/>
      <c r="N360" s="77"/>
      <c r="O360" s="77"/>
      <c r="P360" s="77"/>
      <c r="Q360" s="77"/>
      <c r="R360" s="77"/>
      <c r="S360" s="77"/>
      <c r="T360" s="77"/>
      <c r="U360" s="77"/>
      <c r="V360" s="77"/>
      <c r="W360" s="77"/>
      <c r="X360" s="77"/>
      <c r="Y360" s="77"/>
      <c r="Z360" s="77"/>
    </row>
    <row r="361" spans="1:26" ht="12.75" customHeight="1">
      <c r="A361" s="264"/>
      <c r="B361" s="264"/>
      <c r="C361" s="30"/>
      <c r="D361" s="264"/>
      <c r="E361" s="264"/>
      <c r="F361" s="264"/>
      <c r="G361" s="75"/>
      <c r="H361" s="264"/>
      <c r="I361" s="265"/>
      <c r="J361" s="77"/>
      <c r="K361" s="77"/>
      <c r="L361" s="77"/>
      <c r="M361" s="77"/>
      <c r="N361" s="77"/>
      <c r="O361" s="77"/>
      <c r="P361" s="77"/>
      <c r="Q361" s="77"/>
      <c r="R361" s="77"/>
      <c r="S361" s="77"/>
      <c r="T361" s="77"/>
      <c r="U361" s="77"/>
      <c r="V361" s="77"/>
      <c r="W361" s="77"/>
      <c r="X361" s="77"/>
      <c r="Y361" s="77"/>
      <c r="Z361" s="77"/>
    </row>
    <row r="362" spans="1:26" ht="12.75" customHeight="1">
      <c r="A362" s="264"/>
      <c r="B362" s="264"/>
      <c r="C362" s="30"/>
      <c r="D362" s="264"/>
      <c r="E362" s="264"/>
      <c r="F362" s="264"/>
      <c r="G362" s="75"/>
      <c r="H362" s="264"/>
      <c r="I362" s="265"/>
      <c r="J362" s="77"/>
      <c r="K362" s="77"/>
      <c r="L362" s="77"/>
      <c r="M362" s="77"/>
      <c r="N362" s="77"/>
      <c r="O362" s="77"/>
      <c r="P362" s="77"/>
      <c r="Q362" s="77"/>
      <c r="R362" s="77"/>
      <c r="S362" s="77"/>
      <c r="T362" s="77"/>
      <c r="U362" s="77"/>
      <c r="V362" s="77"/>
      <c r="W362" s="77"/>
      <c r="X362" s="77"/>
      <c r="Y362" s="77"/>
      <c r="Z362" s="77"/>
    </row>
    <row r="363" spans="1:26" ht="12.75" customHeight="1">
      <c r="A363" s="264"/>
      <c r="B363" s="264"/>
      <c r="C363" s="30"/>
      <c r="D363" s="264"/>
      <c r="E363" s="264"/>
      <c r="F363" s="264"/>
      <c r="G363" s="75"/>
      <c r="H363" s="264"/>
      <c r="I363" s="265"/>
      <c r="J363" s="77"/>
      <c r="K363" s="77"/>
      <c r="L363" s="77"/>
      <c r="M363" s="77"/>
      <c r="N363" s="77"/>
      <c r="O363" s="77"/>
      <c r="P363" s="77"/>
      <c r="Q363" s="77"/>
      <c r="R363" s="77"/>
      <c r="S363" s="77"/>
      <c r="T363" s="77"/>
      <c r="U363" s="77"/>
      <c r="V363" s="77"/>
      <c r="W363" s="77"/>
      <c r="X363" s="77"/>
      <c r="Y363" s="77"/>
      <c r="Z363" s="77"/>
    </row>
    <row r="364" spans="1:26" ht="12.75" customHeight="1">
      <c r="A364" s="264"/>
      <c r="B364" s="264"/>
      <c r="C364" s="30"/>
      <c r="D364" s="264"/>
      <c r="E364" s="264"/>
      <c r="F364" s="264"/>
      <c r="G364" s="75"/>
      <c r="H364" s="264"/>
      <c r="I364" s="265"/>
      <c r="J364" s="77"/>
      <c r="K364" s="77"/>
      <c r="L364" s="77"/>
      <c r="M364" s="77"/>
      <c r="N364" s="77"/>
      <c r="O364" s="77"/>
      <c r="P364" s="77"/>
      <c r="Q364" s="77"/>
      <c r="R364" s="77"/>
      <c r="S364" s="77"/>
      <c r="T364" s="77"/>
      <c r="U364" s="77"/>
      <c r="V364" s="77"/>
      <c r="W364" s="77"/>
      <c r="X364" s="77"/>
      <c r="Y364" s="77"/>
      <c r="Z364" s="77"/>
    </row>
    <row r="365" spans="1:26" ht="12.75" customHeight="1">
      <c r="A365" s="264"/>
      <c r="B365" s="264"/>
      <c r="C365" s="30"/>
      <c r="D365" s="264"/>
      <c r="E365" s="264"/>
      <c r="F365" s="264"/>
      <c r="G365" s="75"/>
      <c r="H365" s="264"/>
      <c r="I365" s="265"/>
      <c r="J365" s="77"/>
      <c r="K365" s="77"/>
      <c r="L365" s="77"/>
      <c r="M365" s="77"/>
      <c r="N365" s="77"/>
      <c r="O365" s="77"/>
      <c r="P365" s="77"/>
      <c r="Q365" s="77"/>
      <c r="R365" s="77"/>
      <c r="S365" s="77"/>
      <c r="T365" s="77"/>
      <c r="U365" s="77"/>
      <c r="V365" s="77"/>
      <c r="W365" s="77"/>
      <c r="X365" s="77"/>
      <c r="Y365" s="77"/>
      <c r="Z365" s="77"/>
    </row>
    <row r="366" spans="1:26" ht="12.75" customHeight="1">
      <c r="A366" s="264"/>
      <c r="B366" s="264"/>
      <c r="C366" s="30"/>
      <c r="D366" s="264"/>
      <c r="E366" s="264"/>
      <c r="F366" s="264"/>
      <c r="G366" s="75"/>
      <c r="H366" s="264"/>
      <c r="I366" s="265"/>
      <c r="J366" s="77"/>
      <c r="K366" s="77"/>
      <c r="L366" s="77"/>
      <c r="M366" s="77"/>
      <c r="N366" s="77"/>
      <c r="O366" s="77"/>
      <c r="P366" s="77"/>
      <c r="Q366" s="77"/>
      <c r="R366" s="77"/>
      <c r="S366" s="77"/>
      <c r="T366" s="77"/>
      <c r="U366" s="77"/>
      <c r="V366" s="77"/>
      <c r="W366" s="77"/>
      <c r="X366" s="77"/>
      <c r="Y366" s="77"/>
      <c r="Z366" s="77"/>
    </row>
    <row r="367" spans="1:26" ht="12.75" customHeight="1">
      <c r="A367" s="264"/>
      <c r="B367" s="264"/>
      <c r="C367" s="30"/>
      <c r="D367" s="264"/>
      <c r="E367" s="264"/>
      <c r="F367" s="264"/>
      <c r="G367" s="75"/>
      <c r="H367" s="264"/>
      <c r="I367" s="265"/>
      <c r="J367" s="77"/>
      <c r="K367" s="77"/>
      <c r="L367" s="77"/>
      <c r="M367" s="77"/>
      <c r="N367" s="77"/>
      <c r="O367" s="77"/>
      <c r="P367" s="77"/>
      <c r="Q367" s="77"/>
      <c r="R367" s="77"/>
      <c r="S367" s="77"/>
      <c r="T367" s="77"/>
      <c r="U367" s="77"/>
      <c r="V367" s="77"/>
      <c r="W367" s="77"/>
      <c r="X367" s="77"/>
      <c r="Y367" s="77"/>
      <c r="Z367" s="77"/>
    </row>
    <row r="368" spans="1:26" ht="12.75" customHeight="1">
      <c r="A368" s="264"/>
      <c r="B368" s="264"/>
      <c r="C368" s="30"/>
      <c r="D368" s="264"/>
      <c r="E368" s="264"/>
      <c r="F368" s="264"/>
      <c r="G368" s="75"/>
      <c r="H368" s="264"/>
      <c r="I368" s="265"/>
      <c r="J368" s="77"/>
      <c r="K368" s="77"/>
      <c r="L368" s="77"/>
      <c r="M368" s="77"/>
      <c r="N368" s="77"/>
      <c r="O368" s="77"/>
      <c r="P368" s="77"/>
      <c r="Q368" s="77"/>
      <c r="R368" s="77"/>
      <c r="S368" s="77"/>
      <c r="T368" s="77"/>
      <c r="U368" s="77"/>
      <c r="V368" s="77"/>
      <c r="W368" s="77"/>
      <c r="X368" s="77"/>
      <c r="Y368" s="77"/>
      <c r="Z368" s="77"/>
    </row>
    <row r="369" spans="1:26" ht="12.75" customHeight="1">
      <c r="A369" s="264"/>
      <c r="B369" s="264"/>
      <c r="C369" s="30"/>
      <c r="D369" s="264"/>
      <c r="E369" s="264"/>
      <c r="F369" s="264"/>
      <c r="G369" s="75"/>
      <c r="H369" s="264"/>
      <c r="I369" s="265"/>
      <c r="J369" s="77"/>
      <c r="K369" s="77"/>
      <c r="L369" s="77"/>
      <c r="M369" s="77"/>
      <c r="N369" s="77"/>
      <c r="O369" s="77"/>
      <c r="P369" s="77"/>
      <c r="Q369" s="77"/>
      <c r="R369" s="77"/>
      <c r="S369" s="77"/>
      <c r="T369" s="77"/>
      <c r="U369" s="77"/>
      <c r="V369" s="77"/>
      <c r="W369" s="77"/>
      <c r="X369" s="77"/>
      <c r="Y369" s="77"/>
      <c r="Z369" s="77"/>
    </row>
    <row r="370" spans="1:26" ht="12.75" customHeight="1">
      <c r="A370" s="264"/>
      <c r="B370" s="264"/>
      <c r="C370" s="30"/>
      <c r="D370" s="264"/>
      <c r="E370" s="264"/>
      <c r="F370" s="264"/>
      <c r="G370" s="75"/>
      <c r="H370" s="264"/>
      <c r="I370" s="265"/>
      <c r="J370" s="77"/>
      <c r="K370" s="77"/>
      <c r="L370" s="77"/>
      <c r="M370" s="77"/>
      <c r="N370" s="77"/>
      <c r="O370" s="77"/>
      <c r="P370" s="77"/>
      <c r="Q370" s="77"/>
      <c r="R370" s="77"/>
      <c r="S370" s="77"/>
      <c r="T370" s="77"/>
      <c r="U370" s="77"/>
      <c r="V370" s="77"/>
      <c r="W370" s="77"/>
      <c r="X370" s="77"/>
      <c r="Y370" s="77"/>
      <c r="Z370" s="77"/>
    </row>
    <row r="371" spans="1:26" ht="12.75" customHeight="1">
      <c r="A371" s="264"/>
      <c r="B371" s="264"/>
      <c r="C371" s="30"/>
      <c r="D371" s="264"/>
      <c r="E371" s="264"/>
      <c r="F371" s="264"/>
      <c r="G371" s="75"/>
      <c r="H371" s="264"/>
      <c r="I371" s="265"/>
      <c r="J371" s="77"/>
      <c r="K371" s="77"/>
      <c r="L371" s="77"/>
      <c r="M371" s="77"/>
      <c r="N371" s="77"/>
      <c r="O371" s="77"/>
      <c r="P371" s="77"/>
      <c r="Q371" s="77"/>
      <c r="R371" s="77"/>
      <c r="S371" s="77"/>
      <c r="T371" s="77"/>
      <c r="U371" s="77"/>
      <c r="V371" s="77"/>
      <c r="W371" s="77"/>
      <c r="X371" s="77"/>
      <c r="Y371" s="77"/>
      <c r="Z371" s="77"/>
    </row>
    <row r="372" spans="1:26" ht="12.75" customHeight="1">
      <c r="A372" s="264"/>
      <c r="B372" s="264"/>
      <c r="C372" s="30"/>
      <c r="D372" s="264"/>
      <c r="E372" s="264"/>
      <c r="F372" s="264"/>
      <c r="G372" s="75"/>
      <c r="H372" s="264"/>
      <c r="I372" s="265"/>
      <c r="J372" s="77"/>
      <c r="K372" s="77"/>
      <c r="L372" s="77"/>
      <c r="M372" s="77"/>
      <c r="N372" s="77"/>
      <c r="O372" s="77"/>
      <c r="P372" s="77"/>
      <c r="Q372" s="77"/>
      <c r="R372" s="77"/>
      <c r="S372" s="77"/>
      <c r="T372" s="77"/>
      <c r="U372" s="77"/>
      <c r="V372" s="77"/>
      <c r="W372" s="77"/>
      <c r="X372" s="77"/>
      <c r="Y372" s="77"/>
      <c r="Z372" s="77"/>
    </row>
    <row r="373" spans="1:26" ht="12.75" customHeight="1">
      <c r="A373" s="264"/>
      <c r="B373" s="264"/>
      <c r="C373" s="30"/>
      <c r="D373" s="264"/>
      <c r="E373" s="264"/>
      <c r="F373" s="264"/>
      <c r="G373" s="75"/>
      <c r="H373" s="264"/>
      <c r="I373" s="265"/>
      <c r="J373" s="77"/>
      <c r="K373" s="77"/>
      <c r="L373" s="77"/>
      <c r="M373" s="77"/>
      <c r="N373" s="77"/>
      <c r="O373" s="77"/>
      <c r="P373" s="77"/>
      <c r="Q373" s="77"/>
      <c r="R373" s="77"/>
      <c r="S373" s="77"/>
      <c r="T373" s="77"/>
      <c r="U373" s="77"/>
      <c r="V373" s="77"/>
      <c r="W373" s="77"/>
      <c r="X373" s="77"/>
      <c r="Y373" s="77"/>
      <c r="Z373" s="77"/>
    </row>
    <row r="374" spans="1:26" ht="12.75" customHeight="1">
      <c r="A374" s="264"/>
      <c r="B374" s="264"/>
      <c r="C374" s="30"/>
      <c r="D374" s="264"/>
      <c r="E374" s="264"/>
      <c r="F374" s="264"/>
      <c r="G374" s="75"/>
      <c r="H374" s="264"/>
      <c r="I374" s="265"/>
      <c r="J374" s="77"/>
      <c r="K374" s="77"/>
      <c r="L374" s="77"/>
      <c r="M374" s="77"/>
      <c r="N374" s="77"/>
      <c r="O374" s="77"/>
      <c r="P374" s="77"/>
      <c r="Q374" s="77"/>
      <c r="R374" s="77"/>
      <c r="S374" s="77"/>
      <c r="T374" s="77"/>
      <c r="U374" s="77"/>
      <c r="V374" s="77"/>
      <c r="W374" s="77"/>
      <c r="X374" s="77"/>
      <c r="Y374" s="77"/>
      <c r="Z374" s="77"/>
    </row>
    <row r="375" spans="1:26" ht="12.75" customHeight="1">
      <c r="A375" s="264"/>
      <c r="B375" s="264"/>
      <c r="C375" s="30"/>
      <c r="D375" s="264"/>
      <c r="E375" s="264"/>
      <c r="F375" s="264"/>
      <c r="G375" s="75"/>
      <c r="H375" s="264"/>
      <c r="I375" s="265"/>
      <c r="J375" s="77"/>
      <c r="K375" s="77"/>
      <c r="L375" s="77"/>
      <c r="M375" s="77"/>
      <c r="N375" s="77"/>
      <c r="O375" s="77"/>
      <c r="P375" s="77"/>
      <c r="Q375" s="77"/>
      <c r="R375" s="77"/>
      <c r="S375" s="77"/>
      <c r="T375" s="77"/>
      <c r="U375" s="77"/>
      <c r="V375" s="77"/>
      <c r="W375" s="77"/>
      <c r="X375" s="77"/>
      <c r="Y375" s="77"/>
      <c r="Z375" s="77"/>
    </row>
    <row r="376" spans="1:26" ht="12.75" customHeight="1">
      <c r="A376" s="264"/>
      <c r="B376" s="264"/>
      <c r="C376" s="30"/>
      <c r="D376" s="264"/>
      <c r="E376" s="264"/>
      <c r="F376" s="264"/>
      <c r="G376" s="75"/>
      <c r="H376" s="264"/>
      <c r="I376" s="265"/>
      <c r="J376" s="77"/>
      <c r="K376" s="77"/>
      <c r="L376" s="77"/>
      <c r="M376" s="77"/>
      <c r="N376" s="77"/>
      <c r="O376" s="77"/>
      <c r="P376" s="77"/>
      <c r="Q376" s="77"/>
      <c r="R376" s="77"/>
      <c r="S376" s="77"/>
      <c r="T376" s="77"/>
      <c r="U376" s="77"/>
      <c r="V376" s="77"/>
      <c r="W376" s="77"/>
      <c r="X376" s="77"/>
      <c r="Y376" s="77"/>
      <c r="Z376" s="77"/>
    </row>
    <row r="377" spans="1:26" ht="12.75" customHeight="1">
      <c r="A377" s="264"/>
      <c r="B377" s="264"/>
      <c r="C377" s="30"/>
      <c r="D377" s="264"/>
      <c r="E377" s="264"/>
      <c r="F377" s="264"/>
      <c r="G377" s="75"/>
      <c r="H377" s="264"/>
      <c r="I377" s="265"/>
      <c r="J377" s="77"/>
      <c r="K377" s="77"/>
      <c r="L377" s="77"/>
      <c r="M377" s="77"/>
      <c r="N377" s="77"/>
      <c r="O377" s="77"/>
      <c r="P377" s="77"/>
      <c r="Q377" s="77"/>
      <c r="R377" s="77"/>
      <c r="S377" s="77"/>
      <c r="T377" s="77"/>
      <c r="U377" s="77"/>
      <c r="V377" s="77"/>
      <c r="W377" s="77"/>
      <c r="X377" s="77"/>
      <c r="Y377" s="77"/>
      <c r="Z377" s="77"/>
    </row>
    <row r="378" spans="1:26" ht="12.75" customHeight="1">
      <c r="A378" s="264"/>
      <c r="B378" s="264"/>
      <c r="C378" s="30"/>
      <c r="D378" s="264"/>
      <c r="E378" s="264"/>
      <c r="F378" s="264"/>
      <c r="G378" s="75"/>
      <c r="H378" s="264"/>
      <c r="I378" s="265"/>
      <c r="J378" s="77"/>
      <c r="K378" s="77"/>
      <c r="L378" s="77"/>
      <c r="M378" s="77"/>
      <c r="N378" s="77"/>
      <c r="O378" s="77"/>
      <c r="P378" s="77"/>
      <c r="Q378" s="77"/>
      <c r="R378" s="77"/>
      <c r="S378" s="77"/>
      <c r="T378" s="77"/>
      <c r="U378" s="77"/>
      <c r="V378" s="77"/>
      <c r="W378" s="77"/>
      <c r="X378" s="77"/>
      <c r="Y378" s="77"/>
      <c r="Z378" s="77"/>
    </row>
    <row r="379" spans="1:26" ht="12.75" customHeight="1">
      <c r="A379" s="264"/>
      <c r="B379" s="264"/>
      <c r="C379" s="30"/>
      <c r="D379" s="264"/>
      <c r="E379" s="264"/>
      <c r="F379" s="264"/>
      <c r="G379" s="75"/>
      <c r="H379" s="264"/>
      <c r="I379" s="265"/>
      <c r="J379" s="77"/>
      <c r="K379" s="77"/>
      <c r="L379" s="77"/>
      <c r="M379" s="77"/>
      <c r="N379" s="77"/>
      <c r="O379" s="77"/>
      <c r="P379" s="77"/>
      <c r="Q379" s="77"/>
      <c r="R379" s="77"/>
      <c r="S379" s="77"/>
      <c r="T379" s="77"/>
      <c r="U379" s="77"/>
      <c r="V379" s="77"/>
      <c r="W379" s="77"/>
      <c r="X379" s="77"/>
      <c r="Y379" s="77"/>
      <c r="Z379" s="77"/>
    </row>
    <row r="380" spans="1:26" ht="12.75" customHeight="1">
      <c r="A380" s="264"/>
      <c r="B380" s="264"/>
      <c r="C380" s="30"/>
      <c r="D380" s="264"/>
      <c r="E380" s="264"/>
      <c r="F380" s="264"/>
      <c r="G380" s="75"/>
      <c r="H380" s="264"/>
      <c r="I380" s="265"/>
      <c r="J380" s="77"/>
      <c r="K380" s="77"/>
      <c r="L380" s="77"/>
      <c r="M380" s="77"/>
      <c r="N380" s="77"/>
      <c r="O380" s="77"/>
      <c r="P380" s="77"/>
      <c r="Q380" s="77"/>
      <c r="R380" s="77"/>
      <c r="S380" s="77"/>
      <c r="T380" s="77"/>
      <c r="U380" s="77"/>
      <c r="V380" s="77"/>
      <c r="W380" s="77"/>
      <c r="X380" s="77"/>
      <c r="Y380" s="77"/>
      <c r="Z380" s="77"/>
    </row>
    <row r="381" spans="1:26" ht="12.75" customHeight="1">
      <c r="A381" s="264"/>
      <c r="B381" s="264"/>
      <c r="C381" s="30"/>
      <c r="D381" s="264"/>
      <c r="E381" s="264"/>
      <c r="F381" s="264"/>
      <c r="G381" s="75"/>
      <c r="H381" s="264"/>
      <c r="I381" s="265"/>
      <c r="J381" s="77"/>
      <c r="K381" s="77"/>
      <c r="L381" s="77"/>
      <c r="M381" s="77"/>
      <c r="N381" s="77"/>
      <c r="O381" s="77"/>
      <c r="P381" s="77"/>
      <c r="Q381" s="77"/>
      <c r="R381" s="77"/>
      <c r="S381" s="77"/>
      <c r="T381" s="77"/>
      <c r="U381" s="77"/>
      <c r="V381" s="77"/>
      <c r="W381" s="77"/>
      <c r="X381" s="77"/>
      <c r="Y381" s="77"/>
      <c r="Z381" s="77"/>
    </row>
    <row r="382" spans="1:26" ht="12.75" customHeight="1">
      <c r="A382" s="264"/>
      <c r="B382" s="264"/>
      <c r="C382" s="30"/>
      <c r="D382" s="264"/>
      <c r="E382" s="264"/>
      <c r="F382" s="264"/>
      <c r="G382" s="75"/>
      <c r="H382" s="264"/>
      <c r="I382" s="265"/>
      <c r="J382" s="77"/>
      <c r="K382" s="77"/>
      <c r="L382" s="77"/>
      <c r="M382" s="77"/>
      <c r="N382" s="77"/>
      <c r="O382" s="77"/>
      <c r="P382" s="77"/>
      <c r="Q382" s="77"/>
      <c r="R382" s="77"/>
      <c r="S382" s="77"/>
      <c r="T382" s="77"/>
      <c r="U382" s="77"/>
      <c r="V382" s="77"/>
      <c r="W382" s="77"/>
      <c r="X382" s="77"/>
      <c r="Y382" s="77"/>
      <c r="Z382" s="77"/>
    </row>
    <row r="383" spans="1:26" ht="12.75" customHeight="1">
      <c r="A383" s="264"/>
      <c r="B383" s="264"/>
      <c r="C383" s="30"/>
      <c r="D383" s="264"/>
      <c r="E383" s="264"/>
      <c r="F383" s="264"/>
      <c r="G383" s="75"/>
      <c r="H383" s="264"/>
      <c r="I383" s="265"/>
      <c r="J383" s="77"/>
      <c r="K383" s="77"/>
      <c r="L383" s="77"/>
      <c r="M383" s="77"/>
      <c r="N383" s="77"/>
      <c r="O383" s="77"/>
      <c r="P383" s="77"/>
      <c r="Q383" s="77"/>
      <c r="R383" s="77"/>
      <c r="S383" s="77"/>
      <c r="T383" s="77"/>
      <c r="U383" s="77"/>
      <c r="V383" s="77"/>
      <c r="W383" s="77"/>
      <c r="X383" s="77"/>
      <c r="Y383" s="77"/>
      <c r="Z383" s="77"/>
    </row>
    <row r="384" spans="1:26" ht="12.75" customHeight="1">
      <c r="A384" s="264"/>
      <c r="B384" s="264"/>
      <c r="C384" s="30"/>
      <c r="D384" s="264"/>
      <c r="E384" s="264"/>
      <c r="F384" s="264"/>
      <c r="G384" s="75"/>
      <c r="H384" s="264"/>
      <c r="I384" s="265"/>
      <c r="J384" s="77"/>
      <c r="K384" s="77"/>
      <c r="L384" s="77"/>
      <c r="M384" s="77"/>
      <c r="N384" s="77"/>
      <c r="O384" s="77"/>
      <c r="P384" s="77"/>
      <c r="Q384" s="77"/>
      <c r="R384" s="77"/>
      <c r="S384" s="77"/>
      <c r="T384" s="77"/>
      <c r="U384" s="77"/>
      <c r="V384" s="77"/>
      <c r="W384" s="77"/>
      <c r="X384" s="77"/>
      <c r="Y384" s="77"/>
      <c r="Z384" s="77"/>
    </row>
    <row r="385" spans="1:26" ht="12.75" customHeight="1">
      <c r="A385" s="264"/>
      <c r="B385" s="264"/>
      <c r="C385" s="30"/>
      <c r="D385" s="264"/>
      <c r="E385" s="264"/>
      <c r="F385" s="264"/>
      <c r="G385" s="75"/>
      <c r="H385" s="264"/>
      <c r="I385" s="265"/>
      <c r="J385" s="77"/>
      <c r="K385" s="77"/>
      <c r="L385" s="77"/>
      <c r="M385" s="77"/>
      <c r="N385" s="77"/>
      <c r="O385" s="77"/>
      <c r="P385" s="77"/>
      <c r="Q385" s="77"/>
      <c r="R385" s="77"/>
      <c r="S385" s="77"/>
      <c r="T385" s="77"/>
      <c r="U385" s="77"/>
      <c r="V385" s="77"/>
      <c r="W385" s="77"/>
      <c r="X385" s="77"/>
      <c r="Y385" s="77"/>
      <c r="Z385" s="77"/>
    </row>
    <row r="386" spans="1:26" ht="12.75" customHeight="1">
      <c r="A386" s="264"/>
      <c r="B386" s="264"/>
      <c r="C386" s="30"/>
      <c r="D386" s="264"/>
      <c r="E386" s="264"/>
      <c r="F386" s="264"/>
      <c r="G386" s="75"/>
      <c r="H386" s="264"/>
      <c r="I386" s="265"/>
      <c r="J386" s="77"/>
      <c r="K386" s="77"/>
      <c r="L386" s="77"/>
      <c r="M386" s="77"/>
      <c r="N386" s="77"/>
      <c r="O386" s="77"/>
      <c r="P386" s="77"/>
      <c r="Q386" s="77"/>
      <c r="R386" s="77"/>
      <c r="S386" s="77"/>
      <c r="T386" s="77"/>
      <c r="U386" s="77"/>
      <c r="V386" s="77"/>
      <c r="W386" s="77"/>
      <c r="X386" s="77"/>
      <c r="Y386" s="77"/>
      <c r="Z386" s="77"/>
    </row>
    <row r="387" spans="1:26" ht="12.75" customHeight="1">
      <c r="A387" s="264"/>
      <c r="B387" s="264"/>
      <c r="C387" s="30"/>
      <c r="D387" s="264"/>
      <c r="E387" s="264"/>
      <c r="F387" s="264"/>
      <c r="G387" s="75"/>
      <c r="H387" s="264"/>
      <c r="I387" s="265"/>
      <c r="J387" s="77"/>
      <c r="K387" s="77"/>
      <c r="L387" s="77"/>
      <c r="M387" s="77"/>
      <c r="N387" s="77"/>
      <c r="O387" s="77"/>
      <c r="P387" s="77"/>
      <c r="Q387" s="77"/>
      <c r="R387" s="77"/>
      <c r="S387" s="77"/>
      <c r="T387" s="77"/>
      <c r="U387" s="77"/>
      <c r="V387" s="77"/>
      <c r="W387" s="77"/>
      <c r="X387" s="77"/>
      <c r="Y387" s="77"/>
      <c r="Z387" s="77"/>
    </row>
    <row r="388" spans="1:26" ht="12.75" customHeight="1">
      <c r="A388" s="264"/>
      <c r="B388" s="264"/>
      <c r="C388" s="30"/>
      <c r="D388" s="264"/>
      <c r="E388" s="264"/>
      <c r="F388" s="264"/>
      <c r="G388" s="75"/>
      <c r="H388" s="264"/>
      <c r="I388" s="265"/>
      <c r="J388" s="77"/>
      <c r="K388" s="77"/>
      <c r="L388" s="77"/>
      <c r="M388" s="77"/>
      <c r="N388" s="77"/>
      <c r="O388" s="77"/>
      <c r="P388" s="77"/>
      <c r="Q388" s="77"/>
      <c r="R388" s="77"/>
      <c r="S388" s="77"/>
      <c r="T388" s="77"/>
      <c r="U388" s="77"/>
      <c r="V388" s="77"/>
      <c r="W388" s="77"/>
      <c r="X388" s="77"/>
      <c r="Y388" s="77"/>
      <c r="Z388" s="77"/>
    </row>
    <row r="389" spans="1:26" ht="12.75" customHeight="1">
      <c r="A389" s="264"/>
      <c r="B389" s="264"/>
      <c r="C389" s="30"/>
      <c r="D389" s="264"/>
      <c r="E389" s="264"/>
      <c r="F389" s="264"/>
      <c r="G389" s="75"/>
      <c r="H389" s="264"/>
      <c r="I389" s="265"/>
      <c r="J389" s="77"/>
      <c r="K389" s="77"/>
      <c r="L389" s="77"/>
      <c r="M389" s="77"/>
      <c r="N389" s="77"/>
      <c r="O389" s="77"/>
      <c r="P389" s="77"/>
      <c r="Q389" s="77"/>
      <c r="R389" s="77"/>
      <c r="S389" s="77"/>
      <c r="T389" s="77"/>
      <c r="U389" s="77"/>
      <c r="V389" s="77"/>
      <c r="W389" s="77"/>
      <c r="X389" s="77"/>
      <c r="Y389" s="77"/>
      <c r="Z389" s="77"/>
    </row>
    <row r="390" spans="1:26" ht="12.75" customHeight="1">
      <c r="A390" s="264"/>
      <c r="B390" s="264"/>
      <c r="C390" s="30"/>
      <c r="D390" s="264"/>
      <c r="E390" s="264"/>
      <c r="F390" s="264"/>
      <c r="G390" s="75"/>
      <c r="H390" s="264"/>
      <c r="I390" s="265"/>
      <c r="J390" s="77"/>
      <c r="K390" s="77"/>
      <c r="L390" s="77"/>
      <c r="M390" s="77"/>
      <c r="N390" s="77"/>
      <c r="O390" s="77"/>
      <c r="P390" s="77"/>
      <c r="Q390" s="77"/>
      <c r="R390" s="77"/>
      <c r="S390" s="77"/>
      <c r="T390" s="77"/>
      <c r="U390" s="77"/>
      <c r="V390" s="77"/>
      <c r="W390" s="77"/>
      <c r="X390" s="77"/>
      <c r="Y390" s="77"/>
      <c r="Z390" s="77"/>
    </row>
    <row r="391" spans="1:26" ht="12.75" customHeight="1">
      <c r="A391" s="264"/>
      <c r="B391" s="264"/>
      <c r="C391" s="30"/>
      <c r="D391" s="264"/>
      <c r="E391" s="264"/>
      <c r="F391" s="264"/>
      <c r="G391" s="75"/>
      <c r="H391" s="264"/>
      <c r="I391" s="265"/>
      <c r="J391" s="77"/>
      <c r="K391" s="77"/>
      <c r="L391" s="77"/>
      <c r="M391" s="77"/>
      <c r="N391" s="77"/>
      <c r="O391" s="77"/>
      <c r="P391" s="77"/>
      <c r="Q391" s="77"/>
      <c r="R391" s="77"/>
      <c r="S391" s="77"/>
      <c r="T391" s="77"/>
      <c r="U391" s="77"/>
      <c r="V391" s="77"/>
      <c r="W391" s="77"/>
      <c r="X391" s="77"/>
      <c r="Y391" s="77"/>
      <c r="Z391" s="77"/>
    </row>
    <row r="392" spans="1:26" ht="12.75" customHeight="1">
      <c r="A392" s="264"/>
      <c r="B392" s="264"/>
      <c r="C392" s="30"/>
      <c r="D392" s="264"/>
      <c r="E392" s="264"/>
      <c r="F392" s="264"/>
      <c r="G392" s="75"/>
      <c r="H392" s="264"/>
      <c r="I392" s="265"/>
      <c r="J392" s="77"/>
      <c r="K392" s="77"/>
      <c r="L392" s="77"/>
      <c r="M392" s="77"/>
      <c r="N392" s="77"/>
      <c r="O392" s="77"/>
      <c r="P392" s="77"/>
      <c r="Q392" s="77"/>
      <c r="R392" s="77"/>
      <c r="S392" s="77"/>
      <c r="T392" s="77"/>
      <c r="U392" s="77"/>
      <c r="V392" s="77"/>
      <c r="W392" s="77"/>
      <c r="X392" s="77"/>
      <c r="Y392" s="77"/>
      <c r="Z392" s="77"/>
    </row>
    <row r="393" spans="1:26" ht="12.75" customHeight="1">
      <c r="A393" s="264"/>
      <c r="B393" s="264"/>
      <c r="C393" s="30"/>
      <c r="D393" s="264"/>
      <c r="E393" s="264"/>
      <c r="F393" s="264"/>
      <c r="G393" s="75"/>
      <c r="H393" s="264"/>
      <c r="I393" s="265"/>
      <c r="J393" s="77"/>
      <c r="K393" s="77"/>
      <c r="L393" s="77"/>
      <c r="M393" s="77"/>
      <c r="N393" s="77"/>
      <c r="O393" s="77"/>
      <c r="P393" s="77"/>
      <c r="Q393" s="77"/>
      <c r="R393" s="77"/>
      <c r="S393" s="77"/>
      <c r="T393" s="77"/>
      <c r="U393" s="77"/>
      <c r="V393" s="77"/>
      <c r="W393" s="77"/>
      <c r="X393" s="77"/>
      <c r="Y393" s="77"/>
      <c r="Z393" s="77"/>
    </row>
    <row r="394" spans="1:26" ht="12.75" customHeight="1">
      <c r="A394" s="264"/>
      <c r="B394" s="264"/>
      <c r="C394" s="30"/>
      <c r="D394" s="264"/>
      <c r="E394" s="264"/>
      <c r="F394" s="264"/>
      <c r="G394" s="75"/>
      <c r="H394" s="264"/>
      <c r="I394" s="265"/>
      <c r="J394" s="77"/>
      <c r="K394" s="77"/>
      <c r="L394" s="77"/>
      <c r="M394" s="77"/>
      <c r="N394" s="77"/>
      <c r="O394" s="77"/>
      <c r="P394" s="77"/>
      <c r="Q394" s="77"/>
      <c r="R394" s="77"/>
      <c r="S394" s="77"/>
      <c r="T394" s="77"/>
      <c r="U394" s="77"/>
      <c r="V394" s="77"/>
      <c r="W394" s="77"/>
      <c r="X394" s="77"/>
      <c r="Y394" s="77"/>
      <c r="Z394" s="77"/>
    </row>
    <row r="395" spans="1:26" ht="12.75" customHeight="1">
      <c r="A395" s="264"/>
      <c r="B395" s="264"/>
      <c r="C395" s="30"/>
      <c r="D395" s="264"/>
      <c r="E395" s="264"/>
      <c r="F395" s="264"/>
      <c r="G395" s="75"/>
      <c r="H395" s="264"/>
      <c r="I395" s="265"/>
      <c r="J395" s="77"/>
      <c r="K395" s="77"/>
      <c r="L395" s="77"/>
      <c r="M395" s="77"/>
      <c r="N395" s="77"/>
      <c r="O395" s="77"/>
      <c r="P395" s="77"/>
      <c r="Q395" s="77"/>
      <c r="R395" s="77"/>
      <c r="S395" s="77"/>
      <c r="T395" s="77"/>
      <c r="U395" s="77"/>
      <c r="V395" s="77"/>
      <c r="W395" s="77"/>
      <c r="X395" s="77"/>
      <c r="Y395" s="77"/>
      <c r="Z395" s="77"/>
    </row>
    <row r="396" spans="1:26" ht="12.75" customHeight="1">
      <c r="A396" s="264"/>
      <c r="B396" s="264"/>
      <c r="C396" s="30"/>
      <c r="D396" s="264"/>
      <c r="E396" s="264"/>
      <c r="F396" s="264"/>
      <c r="G396" s="75"/>
      <c r="H396" s="264"/>
      <c r="I396" s="265"/>
      <c r="J396" s="77"/>
      <c r="K396" s="77"/>
      <c r="L396" s="77"/>
      <c r="M396" s="77"/>
      <c r="N396" s="77"/>
      <c r="O396" s="77"/>
      <c r="P396" s="77"/>
      <c r="Q396" s="77"/>
      <c r="R396" s="77"/>
      <c r="S396" s="77"/>
      <c r="T396" s="77"/>
      <c r="U396" s="77"/>
      <c r="V396" s="77"/>
      <c r="W396" s="77"/>
      <c r="X396" s="77"/>
      <c r="Y396" s="77"/>
      <c r="Z396" s="77"/>
    </row>
    <row r="397" spans="1:26" ht="12.75" customHeight="1">
      <c r="A397" s="264"/>
      <c r="B397" s="264"/>
      <c r="C397" s="30"/>
      <c r="D397" s="264"/>
      <c r="E397" s="264"/>
      <c r="F397" s="264"/>
      <c r="G397" s="75"/>
      <c r="H397" s="264"/>
      <c r="I397" s="265"/>
      <c r="J397" s="77"/>
      <c r="K397" s="77"/>
      <c r="L397" s="77"/>
      <c r="M397" s="77"/>
      <c r="N397" s="77"/>
      <c r="O397" s="77"/>
      <c r="P397" s="77"/>
      <c r="Q397" s="77"/>
      <c r="R397" s="77"/>
      <c r="S397" s="77"/>
      <c r="T397" s="77"/>
      <c r="U397" s="77"/>
      <c r="V397" s="77"/>
      <c r="W397" s="77"/>
      <c r="X397" s="77"/>
      <c r="Y397" s="77"/>
      <c r="Z397" s="77"/>
    </row>
    <row r="398" spans="1:26" ht="12.75" customHeight="1">
      <c r="A398" s="264"/>
      <c r="B398" s="264"/>
      <c r="C398" s="30"/>
      <c r="D398" s="264"/>
      <c r="E398" s="264"/>
      <c r="F398" s="264"/>
      <c r="G398" s="75"/>
      <c r="H398" s="264"/>
      <c r="I398" s="265"/>
      <c r="J398" s="77"/>
      <c r="K398" s="77"/>
      <c r="L398" s="77"/>
      <c r="M398" s="77"/>
      <c r="N398" s="77"/>
      <c r="O398" s="77"/>
      <c r="P398" s="77"/>
      <c r="Q398" s="77"/>
      <c r="R398" s="77"/>
      <c r="S398" s="77"/>
      <c r="T398" s="77"/>
      <c r="U398" s="77"/>
      <c r="V398" s="77"/>
      <c r="W398" s="77"/>
      <c r="X398" s="77"/>
      <c r="Y398" s="77"/>
      <c r="Z398" s="77"/>
    </row>
    <row r="399" spans="1:26" ht="12.75" customHeight="1">
      <c r="A399" s="264"/>
      <c r="B399" s="264"/>
      <c r="C399" s="30"/>
      <c r="D399" s="264"/>
      <c r="E399" s="264"/>
      <c r="F399" s="264"/>
      <c r="G399" s="75"/>
      <c r="H399" s="264"/>
      <c r="I399" s="265"/>
      <c r="J399" s="77"/>
      <c r="K399" s="77"/>
      <c r="L399" s="77"/>
      <c r="M399" s="77"/>
      <c r="N399" s="77"/>
      <c r="O399" s="77"/>
      <c r="P399" s="77"/>
      <c r="Q399" s="77"/>
      <c r="R399" s="77"/>
      <c r="S399" s="77"/>
      <c r="T399" s="77"/>
      <c r="U399" s="77"/>
      <c r="V399" s="77"/>
      <c r="W399" s="77"/>
      <c r="X399" s="77"/>
      <c r="Y399" s="77"/>
      <c r="Z399" s="77"/>
    </row>
    <row r="400" spans="1:26" ht="12.75" customHeight="1">
      <c r="A400" s="264"/>
      <c r="B400" s="264"/>
      <c r="C400" s="30"/>
      <c r="D400" s="264"/>
      <c r="E400" s="264"/>
      <c r="F400" s="264"/>
      <c r="G400" s="75"/>
      <c r="H400" s="264"/>
      <c r="I400" s="265"/>
      <c r="J400" s="77"/>
      <c r="K400" s="77"/>
      <c r="L400" s="77"/>
      <c r="M400" s="77"/>
      <c r="N400" s="77"/>
      <c r="O400" s="77"/>
      <c r="P400" s="77"/>
      <c r="Q400" s="77"/>
      <c r="R400" s="77"/>
      <c r="S400" s="77"/>
      <c r="T400" s="77"/>
      <c r="U400" s="77"/>
      <c r="V400" s="77"/>
      <c r="W400" s="77"/>
      <c r="X400" s="77"/>
      <c r="Y400" s="77"/>
      <c r="Z400" s="77"/>
    </row>
    <row r="401" spans="1:26" ht="12.75" customHeight="1">
      <c r="A401" s="264"/>
      <c r="B401" s="264"/>
      <c r="C401" s="30"/>
      <c r="D401" s="264"/>
      <c r="E401" s="264"/>
      <c r="F401" s="264"/>
      <c r="G401" s="75"/>
      <c r="H401" s="264"/>
      <c r="I401" s="265"/>
      <c r="J401" s="77"/>
      <c r="K401" s="77"/>
      <c r="L401" s="77"/>
      <c r="M401" s="77"/>
      <c r="N401" s="77"/>
      <c r="O401" s="77"/>
      <c r="P401" s="77"/>
      <c r="Q401" s="77"/>
      <c r="R401" s="77"/>
      <c r="S401" s="77"/>
      <c r="T401" s="77"/>
      <c r="U401" s="77"/>
      <c r="V401" s="77"/>
      <c r="W401" s="77"/>
      <c r="X401" s="77"/>
      <c r="Y401" s="77"/>
      <c r="Z401" s="77"/>
    </row>
    <row r="402" spans="1:26" ht="12.75" customHeight="1">
      <c r="A402" s="264"/>
      <c r="B402" s="264"/>
      <c r="C402" s="30"/>
      <c r="D402" s="264"/>
      <c r="E402" s="264"/>
      <c r="F402" s="264"/>
      <c r="G402" s="75"/>
      <c r="H402" s="264"/>
      <c r="I402" s="265"/>
      <c r="J402" s="77"/>
      <c r="K402" s="77"/>
      <c r="L402" s="77"/>
      <c r="M402" s="77"/>
      <c r="N402" s="77"/>
      <c r="O402" s="77"/>
      <c r="P402" s="77"/>
      <c r="Q402" s="77"/>
      <c r="R402" s="77"/>
      <c r="S402" s="77"/>
      <c r="T402" s="77"/>
      <c r="U402" s="77"/>
      <c r="V402" s="77"/>
      <c r="W402" s="77"/>
      <c r="X402" s="77"/>
      <c r="Y402" s="77"/>
      <c r="Z402" s="77"/>
    </row>
    <row r="403" spans="1:26" ht="12.75" customHeight="1">
      <c r="A403" s="264"/>
      <c r="B403" s="264"/>
      <c r="C403" s="30"/>
      <c r="D403" s="264"/>
      <c r="E403" s="264"/>
      <c r="F403" s="264"/>
      <c r="G403" s="75"/>
      <c r="H403" s="264"/>
      <c r="I403" s="265"/>
      <c r="J403" s="77"/>
      <c r="K403" s="77"/>
      <c r="L403" s="77"/>
      <c r="M403" s="77"/>
      <c r="N403" s="77"/>
      <c r="O403" s="77"/>
      <c r="P403" s="77"/>
      <c r="Q403" s="77"/>
      <c r="R403" s="77"/>
      <c r="S403" s="77"/>
      <c r="T403" s="77"/>
      <c r="U403" s="77"/>
      <c r="V403" s="77"/>
      <c r="W403" s="77"/>
      <c r="X403" s="77"/>
      <c r="Y403" s="77"/>
      <c r="Z403" s="77"/>
    </row>
    <row r="404" spans="1:26" ht="12.75" customHeight="1">
      <c r="A404" s="264"/>
      <c r="B404" s="264"/>
      <c r="C404" s="30"/>
      <c r="D404" s="264"/>
      <c r="E404" s="264"/>
      <c r="F404" s="264"/>
      <c r="G404" s="75"/>
      <c r="H404" s="264"/>
      <c r="I404" s="265"/>
      <c r="J404" s="77"/>
      <c r="K404" s="77"/>
      <c r="L404" s="77"/>
      <c r="M404" s="77"/>
      <c r="N404" s="77"/>
      <c r="O404" s="77"/>
      <c r="P404" s="77"/>
      <c r="Q404" s="77"/>
      <c r="R404" s="77"/>
      <c r="S404" s="77"/>
      <c r="T404" s="77"/>
      <c r="U404" s="77"/>
      <c r="V404" s="77"/>
      <c r="W404" s="77"/>
      <c r="X404" s="77"/>
      <c r="Y404" s="77"/>
      <c r="Z404" s="77"/>
    </row>
    <row r="405" spans="1:26" ht="12.75" customHeight="1">
      <c r="A405" s="264"/>
      <c r="B405" s="264"/>
      <c r="C405" s="30"/>
      <c r="D405" s="264"/>
      <c r="E405" s="264"/>
      <c r="F405" s="264"/>
      <c r="G405" s="75"/>
      <c r="H405" s="264"/>
      <c r="I405" s="265"/>
      <c r="J405" s="77"/>
      <c r="K405" s="77"/>
      <c r="L405" s="77"/>
      <c r="M405" s="77"/>
      <c r="N405" s="77"/>
      <c r="O405" s="77"/>
      <c r="P405" s="77"/>
      <c r="Q405" s="77"/>
      <c r="R405" s="77"/>
      <c r="S405" s="77"/>
      <c r="T405" s="77"/>
      <c r="U405" s="77"/>
      <c r="V405" s="77"/>
      <c r="W405" s="77"/>
      <c r="X405" s="77"/>
      <c r="Y405" s="77"/>
      <c r="Z405" s="77"/>
    </row>
    <row r="406" spans="1:26" ht="12.75" customHeight="1">
      <c r="A406" s="264"/>
      <c r="B406" s="264"/>
      <c r="C406" s="30"/>
      <c r="D406" s="264"/>
      <c r="E406" s="264"/>
      <c r="F406" s="264"/>
      <c r="G406" s="75"/>
      <c r="H406" s="264"/>
      <c r="I406" s="265"/>
      <c r="J406" s="77"/>
      <c r="K406" s="77"/>
      <c r="L406" s="77"/>
      <c r="M406" s="77"/>
      <c r="N406" s="77"/>
      <c r="O406" s="77"/>
      <c r="P406" s="77"/>
      <c r="Q406" s="77"/>
      <c r="R406" s="77"/>
      <c r="S406" s="77"/>
      <c r="T406" s="77"/>
      <c r="U406" s="77"/>
      <c r="V406" s="77"/>
      <c r="W406" s="77"/>
      <c r="X406" s="77"/>
      <c r="Y406" s="77"/>
      <c r="Z406" s="77"/>
    </row>
    <row r="407" spans="1:26" ht="12.75" customHeight="1">
      <c r="A407" s="264"/>
      <c r="B407" s="264"/>
      <c r="C407" s="30"/>
      <c r="D407" s="264"/>
      <c r="E407" s="264"/>
      <c r="F407" s="264"/>
      <c r="G407" s="75"/>
      <c r="H407" s="264"/>
      <c r="I407" s="265"/>
      <c r="J407" s="77"/>
      <c r="K407" s="77"/>
      <c r="L407" s="77"/>
      <c r="M407" s="77"/>
      <c r="N407" s="77"/>
      <c r="O407" s="77"/>
      <c r="P407" s="77"/>
      <c r="Q407" s="77"/>
      <c r="R407" s="77"/>
      <c r="S407" s="77"/>
      <c r="T407" s="77"/>
      <c r="U407" s="77"/>
      <c r="V407" s="77"/>
      <c r="W407" s="77"/>
      <c r="X407" s="77"/>
      <c r="Y407" s="77"/>
      <c r="Z407" s="77"/>
    </row>
    <row r="408" spans="1:26" ht="12.75" customHeight="1">
      <c r="A408" s="264"/>
      <c r="B408" s="264"/>
      <c r="C408" s="30"/>
      <c r="D408" s="264"/>
      <c r="E408" s="264"/>
      <c r="F408" s="264"/>
      <c r="G408" s="75"/>
      <c r="H408" s="264"/>
      <c r="I408" s="265"/>
      <c r="J408" s="77"/>
      <c r="K408" s="77"/>
      <c r="L408" s="77"/>
      <c r="M408" s="77"/>
      <c r="N408" s="77"/>
      <c r="O408" s="77"/>
      <c r="P408" s="77"/>
      <c r="Q408" s="77"/>
      <c r="R408" s="77"/>
      <c r="S408" s="77"/>
      <c r="T408" s="77"/>
      <c r="U408" s="77"/>
      <c r="V408" s="77"/>
      <c r="W408" s="77"/>
      <c r="X408" s="77"/>
      <c r="Y408" s="77"/>
      <c r="Z408" s="77"/>
    </row>
    <row r="409" spans="1:26" ht="12.75" customHeight="1">
      <c r="A409" s="264"/>
      <c r="B409" s="264"/>
      <c r="C409" s="30"/>
      <c r="D409" s="264"/>
      <c r="E409" s="264"/>
      <c r="F409" s="264"/>
      <c r="G409" s="75"/>
      <c r="H409" s="264"/>
      <c r="I409" s="265"/>
      <c r="J409" s="77"/>
      <c r="K409" s="77"/>
      <c r="L409" s="77"/>
      <c r="M409" s="77"/>
      <c r="N409" s="77"/>
      <c r="O409" s="77"/>
      <c r="P409" s="77"/>
      <c r="Q409" s="77"/>
      <c r="R409" s="77"/>
      <c r="S409" s="77"/>
      <c r="T409" s="77"/>
      <c r="U409" s="77"/>
      <c r="V409" s="77"/>
      <c r="W409" s="77"/>
      <c r="X409" s="77"/>
      <c r="Y409" s="77"/>
      <c r="Z409" s="77"/>
    </row>
    <row r="410" spans="1:26" ht="12.75" customHeight="1">
      <c r="A410" s="264"/>
      <c r="B410" s="264"/>
      <c r="C410" s="30"/>
      <c r="D410" s="264"/>
      <c r="E410" s="264"/>
      <c r="F410" s="264"/>
      <c r="G410" s="75"/>
      <c r="H410" s="264"/>
      <c r="I410" s="265"/>
      <c r="J410" s="77"/>
      <c r="K410" s="77"/>
      <c r="L410" s="77"/>
      <c r="M410" s="77"/>
      <c r="N410" s="77"/>
      <c r="O410" s="77"/>
      <c r="P410" s="77"/>
      <c r="Q410" s="77"/>
      <c r="R410" s="77"/>
      <c r="S410" s="77"/>
      <c r="T410" s="77"/>
      <c r="U410" s="77"/>
      <c r="V410" s="77"/>
      <c r="W410" s="77"/>
      <c r="X410" s="77"/>
      <c r="Y410" s="77"/>
      <c r="Z410" s="77"/>
    </row>
    <row r="411" spans="1:26" ht="12.75" customHeight="1">
      <c r="A411" s="264"/>
      <c r="B411" s="264"/>
      <c r="C411" s="30"/>
      <c r="D411" s="264"/>
      <c r="E411" s="264"/>
      <c r="F411" s="264"/>
      <c r="G411" s="75"/>
      <c r="H411" s="264"/>
      <c r="I411" s="265"/>
      <c r="J411" s="77"/>
      <c r="K411" s="77"/>
      <c r="L411" s="77"/>
      <c r="M411" s="77"/>
      <c r="N411" s="77"/>
      <c r="O411" s="77"/>
      <c r="P411" s="77"/>
      <c r="Q411" s="77"/>
      <c r="R411" s="77"/>
      <c r="S411" s="77"/>
      <c r="T411" s="77"/>
      <c r="U411" s="77"/>
      <c r="V411" s="77"/>
      <c r="W411" s="77"/>
      <c r="X411" s="77"/>
      <c r="Y411" s="77"/>
      <c r="Z411" s="77"/>
    </row>
    <row r="412" spans="1:26" ht="12.75" customHeight="1">
      <c r="A412" s="264"/>
      <c r="B412" s="264"/>
      <c r="C412" s="30"/>
      <c r="D412" s="264"/>
      <c r="E412" s="264"/>
      <c r="F412" s="264"/>
      <c r="G412" s="75"/>
      <c r="H412" s="264"/>
      <c r="I412" s="265"/>
      <c r="J412" s="77"/>
      <c r="K412" s="77"/>
      <c r="L412" s="77"/>
      <c r="M412" s="77"/>
      <c r="N412" s="77"/>
      <c r="O412" s="77"/>
      <c r="P412" s="77"/>
      <c r="Q412" s="77"/>
      <c r="R412" s="77"/>
      <c r="S412" s="77"/>
      <c r="T412" s="77"/>
      <c r="U412" s="77"/>
      <c r="V412" s="77"/>
      <c r="W412" s="77"/>
      <c r="X412" s="77"/>
      <c r="Y412" s="77"/>
      <c r="Z412" s="77"/>
    </row>
    <row r="413" spans="1:26" ht="12.75" customHeight="1">
      <c r="A413" s="264"/>
      <c r="B413" s="264"/>
      <c r="C413" s="30"/>
      <c r="D413" s="264"/>
      <c r="E413" s="264"/>
      <c r="F413" s="264"/>
      <c r="G413" s="75"/>
      <c r="H413" s="264"/>
      <c r="I413" s="265"/>
      <c r="J413" s="77"/>
      <c r="K413" s="77"/>
      <c r="L413" s="77"/>
      <c r="M413" s="77"/>
      <c r="N413" s="77"/>
      <c r="O413" s="77"/>
      <c r="P413" s="77"/>
      <c r="Q413" s="77"/>
      <c r="R413" s="77"/>
      <c r="S413" s="77"/>
      <c r="T413" s="77"/>
      <c r="U413" s="77"/>
      <c r="V413" s="77"/>
      <c r="W413" s="77"/>
      <c r="X413" s="77"/>
      <c r="Y413" s="77"/>
      <c r="Z413" s="77"/>
    </row>
    <row r="414" spans="1:26" ht="12.75" customHeight="1">
      <c r="A414" s="264"/>
      <c r="B414" s="264"/>
      <c r="C414" s="30"/>
      <c r="D414" s="264"/>
      <c r="E414" s="264"/>
      <c r="F414" s="264"/>
      <c r="G414" s="75"/>
      <c r="H414" s="264"/>
      <c r="I414" s="265"/>
      <c r="J414" s="77"/>
      <c r="K414" s="77"/>
      <c r="L414" s="77"/>
      <c r="M414" s="77"/>
      <c r="N414" s="77"/>
      <c r="O414" s="77"/>
      <c r="P414" s="77"/>
      <c r="Q414" s="77"/>
      <c r="R414" s="77"/>
      <c r="S414" s="77"/>
      <c r="T414" s="77"/>
      <c r="U414" s="77"/>
      <c r="V414" s="77"/>
      <c r="W414" s="77"/>
      <c r="X414" s="77"/>
      <c r="Y414" s="77"/>
      <c r="Z414" s="77"/>
    </row>
    <row r="415" spans="1:26" ht="12.75" customHeight="1">
      <c r="A415" s="264"/>
      <c r="B415" s="264"/>
      <c r="C415" s="30"/>
      <c r="D415" s="264"/>
      <c r="E415" s="264"/>
      <c r="F415" s="264"/>
      <c r="G415" s="75"/>
      <c r="H415" s="264"/>
      <c r="I415" s="265"/>
      <c r="J415" s="77"/>
      <c r="K415" s="77"/>
      <c r="L415" s="77"/>
      <c r="M415" s="77"/>
      <c r="N415" s="77"/>
      <c r="O415" s="77"/>
      <c r="P415" s="77"/>
      <c r="Q415" s="77"/>
      <c r="R415" s="77"/>
      <c r="S415" s="77"/>
      <c r="T415" s="77"/>
      <c r="U415" s="77"/>
      <c r="V415" s="77"/>
      <c r="W415" s="77"/>
      <c r="X415" s="77"/>
      <c r="Y415" s="77"/>
      <c r="Z415" s="77"/>
    </row>
    <row r="416" spans="1:26" ht="12.75" customHeight="1">
      <c r="A416" s="264"/>
      <c r="B416" s="264"/>
      <c r="C416" s="30"/>
      <c r="D416" s="264"/>
      <c r="E416" s="264"/>
      <c r="F416" s="264"/>
      <c r="G416" s="75"/>
      <c r="H416" s="264"/>
      <c r="I416" s="265"/>
      <c r="J416" s="77"/>
      <c r="K416" s="77"/>
      <c r="L416" s="77"/>
      <c r="M416" s="77"/>
      <c r="N416" s="77"/>
      <c r="O416" s="77"/>
      <c r="P416" s="77"/>
      <c r="Q416" s="77"/>
      <c r="R416" s="77"/>
      <c r="S416" s="77"/>
      <c r="T416" s="77"/>
      <c r="U416" s="77"/>
      <c r="V416" s="77"/>
      <c r="W416" s="77"/>
      <c r="X416" s="77"/>
      <c r="Y416" s="77"/>
      <c r="Z416" s="77"/>
    </row>
    <row r="417" spans="1:26" ht="12.75" customHeight="1">
      <c r="A417" s="264"/>
      <c r="B417" s="264"/>
      <c r="C417" s="30"/>
      <c r="D417" s="264"/>
      <c r="E417" s="264"/>
      <c r="F417" s="264"/>
      <c r="G417" s="75"/>
      <c r="H417" s="264"/>
      <c r="I417" s="265"/>
      <c r="J417" s="77"/>
      <c r="K417" s="77"/>
      <c r="L417" s="77"/>
      <c r="M417" s="77"/>
      <c r="N417" s="77"/>
      <c r="O417" s="77"/>
      <c r="P417" s="77"/>
      <c r="Q417" s="77"/>
      <c r="R417" s="77"/>
      <c r="S417" s="77"/>
      <c r="T417" s="77"/>
      <c r="U417" s="77"/>
      <c r="V417" s="77"/>
      <c r="W417" s="77"/>
      <c r="X417" s="77"/>
      <c r="Y417" s="77"/>
      <c r="Z417" s="77"/>
    </row>
    <row r="418" spans="1:26" ht="12.75" customHeight="1">
      <c r="A418" s="264"/>
      <c r="B418" s="264"/>
      <c r="C418" s="30"/>
      <c r="D418" s="264"/>
      <c r="E418" s="264"/>
      <c r="F418" s="264"/>
      <c r="G418" s="75"/>
      <c r="H418" s="264"/>
      <c r="I418" s="265"/>
      <c r="J418" s="77"/>
      <c r="K418" s="77"/>
      <c r="L418" s="77"/>
      <c r="M418" s="77"/>
      <c r="N418" s="77"/>
      <c r="O418" s="77"/>
      <c r="P418" s="77"/>
      <c r="Q418" s="77"/>
      <c r="R418" s="77"/>
      <c r="S418" s="77"/>
      <c r="T418" s="77"/>
      <c r="U418" s="77"/>
      <c r="V418" s="77"/>
      <c r="W418" s="77"/>
      <c r="X418" s="77"/>
      <c r="Y418" s="77"/>
      <c r="Z418" s="77"/>
    </row>
    <row r="419" spans="1:26" ht="12.75" customHeight="1">
      <c r="A419" s="264"/>
      <c r="B419" s="264"/>
      <c r="C419" s="30"/>
      <c r="D419" s="264"/>
      <c r="E419" s="264"/>
      <c r="F419" s="264"/>
      <c r="G419" s="75"/>
      <c r="H419" s="264"/>
      <c r="I419" s="265"/>
      <c r="J419" s="77"/>
      <c r="K419" s="77"/>
      <c r="L419" s="77"/>
      <c r="M419" s="77"/>
      <c r="N419" s="77"/>
      <c r="O419" s="77"/>
      <c r="P419" s="77"/>
      <c r="Q419" s="77"/>
      <c r="R419" s="77"/>
      <c r="S419" s="77"/>
      <c r="T419" s="77"/>
      <c r="U419" s="77"/>
      <c r="V419" s="77"/>
      <c r="W419" s="77"/>
      <c r="X419" s="77"/>
      <c r="Y419" s="77"/>
      <c r="Z419" s="77"/>
    </row>
    <row r="420" spans="1:26" ht="12.75" customHeight="1">
      <c r="A420" s="264"/>
      <c r="B420" s="264"/>
      <c r="C420" s="30"/>
      <c r="D420" s="264"/>
      <c r="E420" s="264"/>
      <c r="F420" s="264"/>
      <c r="G420" s="75"/>
      <c r="H420" s="264"/>
      <c r="I420" s="265"/>
      <c r="J420" s="77"/>
      <c r="K420" s="77"/>
      <c r="L420" s="77"/>
      <c r="M420" s="77"/>
      <c r="N420" s="77"/>
      <c r="O420" s="77"/>
      <c r="P420" s="77"/>
      <c r="Q420" s="77"/>
      <c r="R420" s="77"/>
      <c r="S420" s="77"/>
      <c r="T420" s="77"/>
      <c r="U420" s="77"/>
      <c r="V420" s="77"/>
      <c r="W420" s="77"/>
      <c r="X420" s="77"/>
      <c r="Y420" s="77"/>
      <c r="Z420" s="77"/>
    </row>
    <row r="421" spans="1:26" ht="12.75" customHeight="1">
      <c r="A421" s="264"/>
      <c r="B421" s="264"/>
      <c r="C421" s="30"/>
      <c r="D421" s="264"/>
      <c r="E421" s="264"/>
      <c r="F421" s="264"/>
      <c r="G421" s="75"/>
      <c r="H421" s="264"/>
      <c r="I421" s="265"/>
      <c r="J421" s="77"/>
      <c r="K421" s="77"/>
      <c r="L421" s="77"/>
      <c r="M421" s="77"/>
      <c r="N421" s="77"/>
      <c r="O421" s="77"/>
      <c r="P421" s="77"/>
      <c r="Q421" s="77"/>
      <c r="R421" s="77"/>
      <c r="S421" s="77"/>
      <c r="T421" s="77"/>
      <c r="U421" s="77"/>
      <c r="V421" s="77"/>
      <c r="W421" s="77"/>
      <c r="X421" s="77"/>
      <c r="Y421" s="77"/>
      <c r="Z421" s="77"/>
    </row>
    <row r="422" spans="1:26" ht="12.75" customHeight="1">
      <c r="A422" s="264"/>
      <c r="B422" s="264"/>
      <c r="C422" s="30"/>
      <c r="D422" s="264"/>
      <c r="E422" s="264"/>
      <c r="F422" s="264"/>
      <c r="G422" s="75"/>
      <c r="H422" s="264"/>
      <c r="I422" s="265"/>
      <c r="J422" s="77"/>
      <c r="K422" s="77"/>
      <c r="L422" s="77"/>
      <c r="M422" s="77"/>
      <c r="N422" s="77"/>
      <c r="O422" s="77"/>
      <c r="P422" s="77"/>
      <c r="Q422" s="77"/>
      <c r="R422" s="77"/>
      <c r="S422" s="77"/>
      <c r="T422" s="77"/>
      <c r="U422" s="77"/>
      <c r="V422" s="77"/>
      <c r="W422" s="77"/>
      <c r="X422" s="77"/>
      <c r="Y422" s="77"/>
      <c r="Z422" s="77"/>
    </row>
    <row r="423" spans="1:26" ht="12.75" customHeight="1">
      <c r="A423" s="264"/>
      <c r="B423" s="264"/>
      <c r="C423" s="30"/>
      <c r="D423" s="264"/>
      <c r="E423" s="264"/>
      <c r="F423" s="264"/>
      <c r="G423" s="75"/>
      <c r="H423" s="264"/>
      <c r="I423" s="265"/>
      <c r="J423" s="77"/>
      <c r="K423" s="77"/>
      <c r="L423" s="77"/>
      <c r="M423" s="77"/>
      <c r="N423" s="77"/>
      <c r="O423" s="77"/>
      <c r="P423" s="77"/>
      <c r="Q423" s="77"/>
      <c r="R423" s="77"/>
      <c r="S423" s="77"/>
      <c r="T423" s="77"/>
      <c r="U423" s="77"/>
      <c r="V423" s="77"/>
      <c r="W423" s="77"/>
      <c r="X423" s="77"/>
      <c r="Y423" s="77"/>
      <c r="Z423" s="77"/>
    </row>
    <row r="424" spans="1:26" ht="12.75" customHeight="1">
      <c r="A424" s="264"/>
      <c r="B424" s="264"/>
      <c r="C424" s="30"/>
      <c r="D424" s="264"/>
      <c r="E424" s="264"/>
      <c r="F424" s="264"/>
      <c r="G424" s="75"/>
      <c r="H424" s="264"/>
      <c r="I424" s="265"/>
      <c r="J424" s="77"/>
      <c r="K424" s="77"/>
      <c r="L424" s="77"/>
      <c r="M424" s="77"/>
      <c r="N424" s="77"/>
      <c r="O424" s="77"/>
      <c r="P424" s="77"/>
      <c r="Q424" s="77"/>
      <c r="R424" s="77"/>
      <c r="S424" s="77"/>
      <c r="T424" s="77"/>
      <c r="U424" s="77"/>
      <c r="V424" s="77"/>
      <c r="W424" s="77"/>
      <c r="X424" s="77"/>
      <c r="Y424" s="77"/>
      <c r="Z424" s="77"/>
    </row>
    <row r="425" spans="1:26" ht="12.75" customHeight="1">
      <c r="A425" s="264"/>
      <c r="B425" s="264"/>
      <c r="C425" s="30"/>
      <c r="D425" s="264"/>
      <c r="E425" s="264"/>
      <c r="F425" s="264"/>
      <c r="G425" s="75"/>
      <c r="H425" s="264"/>
      <c r="I425" s="265"/>
      <c r="J425" s="77"/>
      <c r="K425" s="77"/>
      <c r="L425" s="77"/>
      <c r="M425" s="77"/>
      <c r="N425" s="77"/>
      <c r="O425" s="77"/>
      <c r="P425" s="77"/>
      <c r="Q425" s="77"/>
      <c r="R425" s="77"/>
      <c r="S425" s="77"/>
      <c r="T425" s="77"/>
      <c r="U425" s="77"/>
      <c r="V425" s="77"/>
      <c r="W425" s="77"/>
      <c r="X425" s="77"/>
      <c r="Y425" s="77"/>
      <c r="Z425" s="77"/>
    </row>
    <row r="426" spans="1:26" ht="12.75" customHeight="1">
      <c r="A426" s="264"/>
      <c r="B426" s="264"/>
      <c r="C426" s="30"/>
      <c r="D426" s="264"/>
      <c r="E426" s="264"/>
      <c r="F426" s="264"/>
      <c r="G426" s="75"/>
      <c r="H426" s="264"/>
      <c r="I426" s="265"/>
      <c r="J426" s="77"/>
      <c r="K426" s="77"/>
      <c r="L426" s="77"/>
      <c r="M426" s="77"/>
      <c r="N426" s="77"/>
      <c r="O426" s="77"/>
      <c r="P426" s="77"/>
      <c r="Q426" s="77"/>
      <c r="R426" s="77"/>
      <c r="S426" s="77"/>
      <c r="T426" s="77"/>
      <c r="U426" s="77"/>
      <c r="V426" s="77"/>
      <c r="W426" s="77"/>
      <c r="X426" s="77"/>
      <c r="Y426" s="77"/>
      <c r="Z426" s="77"/>
    </row>
    <row r="427" spans="1:26" ht="12.75" customHeight="1">
      <c r="A427" s="264"/>
      <c r="B427" s="264"/>
      <c r="C427" s="30"/>
      <c r="D427" s="264"/>
      <c r="E427" s="264"/>
      <c r="F427" s="264"/>
      <c r="G427" s="75"/>
      <c r="H427" s="264"/>
      <c r="I427" s="265"/>
      <c r="J427" s="77"/>
      <c r="K427" s="77"/>
      <c r="L427" s="77"/>
      <c r="M427" s="77"/>
      <c r="N427" s="77"/>
      <c r="O427" s="77"/>
      <c r="P427" s="77"/>
      <c r="Q427" s="77"/>
      <c r="R427" s="77"/>
      <c r="S427" s="77"/>
      <c r="T427" s="77"/>
      <c r="U427" s="77"/>
      <c r="V427" s="77"/>
      <c r="W427" s="77"/>
      <c r="X427" s="77"/>
      <c r="Y427" s="77"/>
      <c r="Z427" s="77"/>
    </row>
    <row r="428" spans="1:26" ht="12.75" customHeight="1">
      <c r="A428" s="264"/>
      <c r="B428" s="264"/>
      <c r="C428" s="30"/>
      <c r="D428" s="264"/>
      <c r="E428" s="264"/>
      <c r="F428" s="264"/>
      <c r="G428" s="75"/>
      <c r="H428" s="264"/>
      <c r="I428" s="265"/>
      <c r="J428" s="77"/>
      <c r="K428" s="77"/>
      <c r="L428" s="77"/>
      <c r="M428" s="77"/>
      <c r="N428" s="77"/>
      <c r="O428" s="77"/>
      <c r="P428" s="77"/>
      <c r="Q428" s="77"/>
      <c r="R428" s="77"/>
      <c r="S428" s="77"/>
      <c r="T428" s="77"/>
      <c r="U428" s="77"/>
      <c r="V428" s="77"/>
      <c r="W428" s="77"/>
      <c r="X428" s="77"/>
      <c r="Y428" s="77"/>
      <c r="Z428" s="77"/>
    </row>
    <row r="429" spans="1:26" ht="12.75" customHeight="1">
      <c r="A429" s="264"/>
      <c r="B429" s="264"/>
      <c r="C429" s="30"/>
      <c r="D429" s="264"/>
      <c r="E429" s="264"/>
      <c r="F429" s="264"/>
      <c r="G429" s="75"/>
      <c r="H429" s="264"/>
      <c r="I429" s="265"/>
      <c r="J429" s="77"/>
      <c r="K429" s="77"/>
      <c r="L429" s="77"/>
      <c r="M429" s="77"/>
      <c r="N429" s="77"/>
      <c r="O429" s="77"/>
      <c r="P429" s="77"/>
      <c r="Q429" s="77"/>
      <c r="R429" s="77"/>
      <c r="S429" s="77"/>
      <c r="T429" s="77"/>
      <c r="U429" s="77"/>
      <c r="V429" s="77"/>
      <c r="W429" s="77"/>
      <c r="X429" s="77"/>
      <c r="Y429" s="77"/>
      <c r="Z429" s="77"/>
    </row>
    <row r="430" spans="1:26" ht="12.75" customHeight="1">
      <c r="A430" s="264"/>
      <c r="B430" s="264"/>
      <c r="C430" s="30"/>
      <c r="D430" s="264"/>
      <c r="E430" s="264"/>
      <c r="F430" s="264"/>
      <c r="G430" s="75"/>
      <c r="H430" s="264"/>
      <c r="I430" s="265"/>
      <c r="J430" s="77"/>
      <c r="K430" s="77"/>
      <c r="L430" s="77"/>
      <c r="M430" s="77"/>
      <c r="N430" s="77"/>
      <c r="O430" s="77"/>
      <c r="P430" s="77"/>
      <c r="Q430" s="77"/>
      <c r="R430" s="77"/>
      <c r="S430" s="77"/>
      <c r="T430" s="77"/>
      <c r="U430" s="77"/>
      <c r="V430" s="77"/>
      <c r="W430" s="77"/>
      <c r="X430" s="77"/>
      <c r="Y430" s="77"/>
      <c r="Z430" s="77"/>
    </row>
    <row r="431" spans="1:26" ht="12.75" customHeight="1">
      <c r="A431" s="264"/>
      <c r="B431" s="264"/>
      <c r="C431" s="30"/>
      <c r="D431" s="264"/>
      <c r="E431" s="264"/>
      <c r="F431" s="264"/>
      <c r="G431" s="75"/>
      <c r="H431" s="264"/>
      <c r="I431" s="265"/>
      <c r="J431" s="77"/>
      <c r="K431" s="77"/>
      <c r="L431" s="77"/>
      <c r="M431" s="77"/>
      <c r="N431" s="77"/>
      <c r="O431" s="77"/>
      <c r="P431" s="77"/>
      <c r="Q431" s="77"/>
      <c r="R431" s="77"/>
      <c r="S431" s="77"/>
      <c r="T431" s="77"/>
      <c r="U431" s="77"/>
      <c r="V431" s="77"/>
      <c r="W431" s="77"/>
      <c r="X431" s="77"/>
      <c r="Y431" s="77"/>
      <c r="Z431" s="77"/>
    </row>
    <row r="432" spans="1:26" ht="12.75" customHeight="1">
      <c r="A432" s="264"/>
      <c r="B432" s="264"/>
      <c r="C432" s="30"/>
      <c r="D432" s="264"/>
      <c r="E432" s="264"/>
      <c r="F432" s="264"/>
      <c r="G432" s="75"/>
      <c r="H432" s="264"/>
      <c r="I432" s="265"/>
      <c r="J432" s="77"/>
      <c r="K432" s="77"/>
      <c r="L432" s="77"/>
      <c r="M432" s="77"/>
      <c r="N432" s="77"/>
      <c r="O432" s="77"/>
      <c r="P432" s="77"/>
      <c r="Q432" s="77"/>
      <c r="R432" s="77"/>
      <c r="S432" s="77"/>
      <c r="T432" s="77"/>
      <c r="U432" s="77"/>
      <c r="V432" s="77"/>
      <c r="W432" s="77"/>
      <c r="X432" s="77"/>
      <c r="Y432" s="77"/>
      <c r="Z432" s="77"/>
    </row>
    <row r="433" spans="1:26" ht="12.75" customHeight="1">
      <c r="A433" s="264"/>
      <c r="B433" s="264"/>
      <c r="C433" s="30"/>
      <c r="D433" s="264"/>
      <c r="E433" s="264"/>
      <c r="F433" s="264"/>
      <c r="G433" s="75"/>
      <c r="H433" s="264"/>
      <c r="I433" s="265"/>
      <c r="J433" s="77"/>
      <c r="K433" s="77"/>
      <c r="L433" s="77"/>
      <c r="M433" s="77"/>
      <c r="N433" s="77"/>
      <c r="O433" s="77"/>
      <c r="P433" s="77"/>
      <c r="Q433" s="77"/>
      <c r="R433" s="77"/>
      <c r="S433" s="77"/>
      <c r="T433" s="77"/>
      <c r="U433" s="77"/>
      <c r="V433" s="77"/>
      <c r="W433" s="77"/>
      <c r="X433" s="77"/>
      <c r="Y433" s="77"/>
      <c r="Z433" s="77"/>
    </row>
    <row r="434" spans="1:26" ht="12.75" customHeight="1">
      <c r="A434" s="264"/>
      <c r="B434" s="264"/>
      <c r="C434" s="30"/>
      <c r="D434" s="264"/>
      <c r="E434" s="264"/>
      <c r="F434" s="264"/>
      <c r="G434" s="75"/>
      <c r="H434" s="264"/>
      <c r="I434" s="265"/>
      <c r="J434" s="77"/>
      <c r="K434" s="77"/>
      <c r="L434" s="77"/>
      <c r="M434" s="77"/>
      <c r="N434" s="77"/>
      <c r="O434" s="77"/>
      <c r="P434" s="77"/>
      <c r="Q434" s="77"/>
      <c r="R434" s="77"/>
      <c r="S434" s="77"/>
      <c r="T434" s="77"/>
      <c r="U434" s="77"/>
      <c r="V434" s="77"/>
      <c r="W434" s="77"/>
      <c r="X434" s="77"/>
      <c r="Y434" s="77"/>
      <c r="Z434" s="77"/>
    </row>
    <row r="435" spans="1:26" ht="12.75" customHeight="1">
      <c r="A435" s="264"/>
      <c r="B435" s="264"/>
      <c r="C435" s="30"/>
      <c r="D435" s="264"/>
      <c r="E435" s="264"/>
      <c r="F435" s="264"/>
      <c r="G435" s="75"/>
      <c r="H435" s="264"/>
      <c r="I435" s="265"/>
      <c r="J435" s="77"/>
      <c r="K435" s="77"/>
      <c r="L435" s="77"/>
      <c r="M435" s="77"/>
      <c r="N435" s="77"/>
      <c r="O435" s="77"/>
      <c r="P435" s="77"/>
      <c r="Q435" s="77"/>
      <c r="R435" s="77"/>
      <c r="S435" s="77"/>
      <c r="T435" s="77"/>
      <c r="U435" s="77"/>
      <c r="V435" s="77"/>
      <c r="W435" s="77"/>
      <c r="X435" s="77"/>
      <c r="Y435" s="77"/>
      <c r="Z435" s="77"/>
    </row>
    <row r="436" spans="1:26" ht="12.75" customHeight="1">
      <c r="A436" s="264"/>
      <c r="B436" s="264"/>
      <c r="C436" s="30"/>
      <c r="D436" s="264"/>
      <c r="E436" s="264"/>
      <c r="F436" s="264"/>
      <c r="G436" s="75"/>
      <c r="H436" s="264"/>
      <c r="I436" s="265"/>
      <c r="J436" s="77"/>
      <c r="K436" s="77"/>
      <c r="L436" s="77"/>
      <c r="M436" s="77"/>
      <c r="N436" s="77"/>
      <c r="O436" s="77"/>
      <c r="P436" s="77"/>
      <c r="Q436" s="77"/>
      <c r="R436" s="77"/>
      <c r="S436" s="77"/>
      <c r="T436" s="77"/>
      <c r="U436" s="77"/>
      <c r="V436" s="77"/>
      <c r="W436" s="77"/>
      <c r="X436" s="77"/>
      <c r="Y436" s="77"/>
      <c r="Z436" s="77"/>
    </row>
    <row r="437" spans="1:26" ht="12.75" customHeight="1">
      <c r="A437" s="264"/>
      <c r="B437" s="264"/>
      <c r="C437" s="30"/>
      <c r="D437" s="264"/>
      <c r="E437" s="264"/>
      <c r="F437" s="264"/>
      <c r="G437" s="75"/>
      <c r="H437" s="264"/>
      <c r="I437" s="265"/>
      <c r="J437" s="77"/>
      <c r="K437" s="77"/>
      <c r="L437" s="77"/>
      <c r="M437" s="77"/>
      <c r="N437" s="77"/>
      <c r="O437" s="77"/>
      <c r="P437" s="77"/>
      <c r="Q437" s="77"/>
      <c r="R437" s="77"/>
      <c r="S437" s="77"/>
      <c r="T437" s="77"/>
      <c r="U437" s="77"/>
      <c r="V437" s="77"/>
      <c r="W437" s="77"/>
      <c r="X437" s="77"/>
      <c r="Y437" s="77"/>
      <c r="Z437" s="77"/>
    </row>
    <row r="438" spans="1:26" ht="12.75" customHeight="1">
      <c r="A438" s="264"/>
      <c r="B438" s="264"/>
      <c r="C438" s="30"/>
      <c r="D438" s="264"/>
      <c r="E438" s="264"/>
      <c r="F438" s="264"/>
      <c r="G438" s="75"/>
      <c r="H438" s="264"/>
      <c r="I438" s="265"/>
      <c r="J438" s="77"/>
      <c r="K438" s="77"/>
      <c r="L438" s="77"/>
      <c r="M438" s="77"/>
      <c r="N438" s="77"/>
      <c r="O438" s="77"/>
      <c r="P438" s="77"/>
      <c r="Q438" s="77"/>
      <c r="R438" s="77"/>
      <c r="S438" s="77"/>
      <c r="T438" s="77"/>
      <c r="U438" s="77"/>
      <c r="V438" s="77"/>
      <c r="W438" s="77"/>
      <c r="X438" s="77"/>
      <c r="Y438" s="77"/>
      <c r="Z438" s="77"/>
    </row>
    <row r="439" spans="1:26" ht="12.75" customHeight="1">
      <c r="A439" s="264"/>
      <c r="B439" s="264"/>
      <c r="C439" s="30"/>
      <c r="D439" s="264"/>
      <c r="E439" s="264"/>
      <c r="F439" s="264"/>
      <c r="G439" s="75"/>
      <c r="H439" s="264"/>
      <c r="I439" s="265"/>
      <c r="J439" s="77"/>
      <c r="K439" s="77"/>
      <c r="L439" s="77"/>
      <c r="M439" s="77"/>
      <c r="N439" s="77"/>
      <c r="O439" s="77"/>
      <c r="P439" s="77"/>
      <c r="Q439" s="77"/>
      <c r="R439" s="77"/>
      <c r="S439" s="77"/>
      <c r="T439" s="77"/>
      <c r="U439" s="77"/>
      <c r="V439" s="77"/>
      <c r="W439" s="77"/>
      <c r="X439" s="77"/>
      <c r="Y439" s="77"/>
      <c r="Z439" s="77"/>
    </row>
    <row r="440" spans="1:26" ht="12.75" customHeight="1">
      <c r="A440" s="264"/>
      <c r="B440" s="264"/>
      <c r="C440" s="30"/>
      <c r="D440" s="264"/>
      <c r="E440" s="264"/>
      <c r="F440" s="264"/>
      <c r="G440" s="75"/>
      <c r="H440" s="264"/>
      <c r="I440" s="265"/>
      <c r="J440" s="77"/>
      <c r="K440" s="77"/>
      <c r="L440" s="77"/>
      <c r="M440" s="77"/>
      <c r="N440" s="77"/>
      <c r="O440" s="77"/>
      <c r="P440" s="77"/>
      <c r="Q440" s="77"/>
      <c r="R440" s="77"/>
      <c r="S440" s="77"/>
      <c r="T440" s="77"/>
      <c r="U440" s="77"/>
      <c r="V440" s="77"/>
      <c r="W440" s="77"/>
      <c r="X440" s="77"/>
      <c r="Y440" s="77"/>
      <c r="Z440" s="77"/>
    </row>
    <row r="441" spans="1:26" ht="12.75" customHeight="1">
      <c r="A441" s="264"/>
      <c r="B441" s="264"/>
      <c r="C441" s="30"/>
      <c r="D441" s="264"/>
      <c r="E441" s="264"/>
      <c r="F441" s="264"/>
      <c r="G441" s="75"/>
      <c r="H441" s="264"/>
      <c r="I441" s="265"/>
      <c r="J441" s="77"/>
      <c r="K441" s="77"/>
      <c r="L441" s="77"/>
      <c r="M441" s="77"/>
      <c r="N441" s="77"/>
      <c r="O441" s="77"/>
      <c r="P441" s="77"/>
      <c r="Q441" s="77"/>
      <c r="R441" s="77"/>
      <c r="S441" s="77"/>
      <c r="T441" s="77"/>
      <c r="U441" s="77"/>
      <c r="V441" s="77"/>
      <c r="W441" s="77"/>
      <c r="X441" s="77"/>
      <c r="Y441" s="77"/>
      <c r="Z441" s="77"/>
    </row>
    <row r="442" spans="1:26" ht="12.75" customHeight="1">
      <c r="A442" s="264"/>
      <c r="B442" s="264"/>
      <c r="C442" s="30"/>
      <c r="D442" s="264"/>
      <c r="E442" s="264"/>
      <c r="F442" s="264"/>
      <c r="G442" s="75"/>
      <c r="H442" s="264"/>
      <c r="I442" s="265"/>
      <c r="J442" s="77"/>
      <c r="K442" s="77"/>
      <c r="L442" s="77"/>
      <c r="M442" s="77"/>
      <c r="N442" s="77"/>
      <c r="O442" s="77"/>
      <c r="P442" s="77"/>
      <c r="Q442" s="77"/>
      <c r="R442" s="77"/>
      <c r="S442" s="77"/>
      <c r="T442" s="77"/>
      <c r="U442" s="77"/>
      <c r="V442" s="77"/>
      <c r="W442" s="77"/>
      <c r="X442" s="77"/>
      <c r="Y442" s="77"/>
      <c r="Z442" s="77"/>
    </row>
    <row r="443" spans="1:26" ht="12.75" customHeight="1">
      <c r="A443" s="264"/>
      <c r="B443" s="264"/>
      <c r="C443" s="30"/>
      <c r="D443" s="264"/>
      <c r="E443" s="264"/>
      <c r="F443" s="264"/>
      <c r="G443" s="75"/>
      <c r="H443" s="264"/>
      <c r="I443" s="265"/>
      <c r="J443" s="77"/>
      <c r="K443" s="77"/>
      <c r="L443" s="77"/>
      <c r="M443" s="77"/>
      <c r="N443" s="77"/>
      <c r="O443" s="77"/>
      <c r="P443" s="77"/>
      <c r="Q443" s="77"/>
      <c r="R443" s="77"/>
      <c r="S443" s="77"/>
      <c r="T443" s="77"/>
      <c r="U443" s="77"/>
      <c r="V443" s="77"/>
      <c r="W443" s="77"/>
      <c r="X443" s="77"/>
      <c r="Y443" s="77"/>
      <c r="Z443" s="77"/>
    </row>
    <row r="444" spans="1:26" ht="12.75" customHeight="1">
      <c r="A444" s="264"/>
      <c r="B444" s="264"/>
      <c r="C444" s="30"/>
      <c r="D444" s="264"/>
      <c r="E444" s="264"/>
      <c r="F444" s="264"/>
      <c r="G444" s="75"/>
      <c r="H444" s="264"/>
      <c r="I444" s="265"/>
      <c r="J444" s="77"/>
      <c r="K444" s="77"/>
      <c r="L444" s="77"/>
      <c r="M444" s="77"/>
      <c r="N444" s="77"/>
      <c r="O444" s="77"/>
      <c r="P444" s="77"/>
      <c r="Q444" s="77"/>
      <c r="R444" s="77"/>
      <c r="S444" s="77"/>
      <c r="T444" s="77"/>
      <c r="U444" s="77"/>
      <c r="V444" s="77"/>
      <c r="W444" s="77"/>
      <c r="X444" s="77"/>
      <c r="Y444" s="77"/>
      <c r="Z444" s="77"/>
    </row>
    <row r="445" spans="1:26" ht="12.75" customHeight="1">
      <c r="A445" s="264"/>
      <c r="B445" s="264"/>
      <c r="C445" s="30"/>
      <c r="D445" s="264"/>
      <c r="E445" s="264"/>
      <c r="F445" s="264"/>
      <c r="G445" s="75"/>
      <c r="H445" s="264"/>
      <c r="I445" s="265"/>
      <c r="J445" s="77"/>
      <c r="K445" s="77"/>
      <c r="L445" s="77"/>
      <c r="M445" s="77"/>
      <c r="N445" s="77"/>
      <c r="O445" s="77"/>
      <c r="P445" s="77"/>
      <c r="Q445" s="77"/>
      <c r="R445" s="77"/>
      <c r="S445" s="77"/>
      <c r="T445" s="77"/>
      <c r="U445" s="77"/>
      <c r="V445" s="77"/>
      <c r="W445" s="77"/>
      <c r="X445" s="77"/>
      <c r="Y445" s="77"/>
      <c r="Z445" s="77"/>
    </row>
    <row r="446" spans="1:26" ht="12.75" customHeight="1">
      <c r="A446" s="264"/>
      <c r="B446" s="264"/>
      <c r="C446" s="30"/>
      <c r="D446" s="264"/>
      <c r="E446" s="264"/>
      <c r="F446" s="264"/>
      <c r="G446" s="75"/>
      <c r="H446" s="264"/>
      <c r="I446" s="265"/>
      <c r="J446" s="77"/>
      <c r="K446" s="77"/>
      <c r="L446" s="77"/>
      <c r="M446" s="77"/>
      <c r="N446" s="77"/>
      <c r="O446" s="77"/>
      <c r="P446" s="77"/>
      <c r="Q446" s="77"/>
      <c r="R446" s="77"/>
      <c r="S446" s="77"/>
      <c r="T446" s="77"/>
      <c r="U446" s="77"/>
      <c r="V446" s="77"/>
      <c r="W446" s="77"/>
      <c r="X446" s="77"/>
      <c r="Y446" s="77"/>
      <c r="Z446" s="77"/>
    </row>
    <row r="447" spans="1:26" ht="12.75" customHeight="1">
      <c r="A447" s="264"/>
      <c r="B447" s="264"/>
      <c r="C447" s="30"/>
      <c r="D447" s="264"/>
      <c r="E447" s="264"/>
      <c r="F447" s="264"/>
      <c r="G447" s="75"/>
      <c r="H447" s="264"/>
      <c r="I447" s="265"/>
      <c r="J447" s="77"/>
      <c r="K447" s="77"/>
      <c r="L447" s="77"/>
      <c r="M447" s="77"/>
      <c r="N447" s="77"/>
      <c r="O447" s="77"/>
      <c r="P447" s="77"/>
      <c r="Q447" s="77"/>
      <c r="R447" s="77"/>
      <c r="S447" s="77"/>
      <c r="T447" s="77"/>
      <c r="U447" s="77"/>
      <c r="V447" s="77"/>
      <c r="W447" s="77"/>
      <c r="X447" s="77"/>
      <c r="Y447" s="77"/>
      <c r="Z447" s="77"/>
    </row>
    <row r="448" spans="1:26" ht="12.75" customHeight="1">
      <c r="A448" s="264"/>
      <c r="B448" s="264"/>
      <c r="C448" s="30"/>
      <c r="D448" s="264"/>
      <c r="E448" s="264"/>
      <c r="F448" s="264"/>
      <c r="G448" s="75"/>
      <c r="H448" s="264"/>
      <c r="I448" s="265"/>
      <c r="J448" s="77"/>
      <c r="K448" s="77"/>
      <c r="L448" s="77"/>
      <c r="M448" s="77"/>
      <c r="N448" s="77"/>
      <c r="O448" s="77"/>
      <c r="P448" s="77"/>
      <c r="Q448" s="77"/>
      <c r="R448" s="77"/>
      <c r="S448" s="77"/>
      <c r="T448" s="77"/>
      <c r="U448" s="77"/>
      <c r="V448" s="77"/>
      <c r="W448" s="77"/>
      <c r="X448" s="77"/>
      <c r="Y448" s="77"/>
      <c r="Z448" s="77"/>
    </row>
    <row r="449" spans="1:26" ht="12.75" customHeight="1">
      <c r="A449" s="264"/>
      <c r="B449" s="264"/>
      <c r="C449" s="30"/>
      <c r="D449" s="264"/>
      <c r="E449" s="264"/>
      <c r="F449" s="264"/>
      <c r="G449" s="75"/>
      <c r="H449" s="264"/>
      <c r="I449" s="265"/>
      <c r="J449" s="77"/>
      <c r="K449" s="77"/>
      <c r="L449" s="77"/>
      <c r="M449" s="77"/>
      <c r="N449" s="77"/>
      <c r="O449" s="77"/>
      <c r="P449" s="77"/>
      <c r="Q449" s="77"/>
      <c r="R449" s="77"/>
      <c r="S449" s="77"/>
      <c r="T449" s="77"/>
      <c r="U449" s="77"/>
      <c r="V449" s="77"/>
      <c r="W449" s="77"/>
      <c r="X449" s="77"/>
      <c r="Y449" s="77"/>
      <c r="Z449" s="77"/>
    </row>
    <row r="450" spans="1:26" ht="12.75" customHeight="1">
      <c r="A450" s="264"/>
      <c r="B450" s="264"/>
      <c r="C450" s="30"/>
      <c r="D450" s="264"/>
      <c r="E450" s="264"/>
      <c r="F450" s="264"/>
      <c r="G450" s="75"/>
      <c r="H450" s="264"/>
      <c r="I450" s="265"/>
      <c r="J450" s="77"/>
      <c r="K450" s="77"/>
      <c r="L450" s="77"/>
      <c r="M450" s="77"/>
      <c r="N450" s="77"/>
      <c r="O450" s="77"/>
      <c r="P450" s="77"/>
      <c r="Q450" s="77"/>
      <c r="R450" s="77"/>
      <c r="S450" s="77"/>
      <c r="T450" s="77"/>
      <c r="U450" s="77"/>
      <c r="V450" s="77"/>
      <c r="W450" s="77"/>
      <c r="X450" s="77"/>
      <c r="Y450" s="77"/>
      <c r="Z450" s="77"/>
    </row>
    <row r="451" spans="1:26" ht="12.75" customHeight="1">
      <c r="A451" s="264"/>
      <c r="B451" s="264"/>
      <c r="C451" s="30"/>
      <c r="D451" s="264"/>
      <c r="E451" s="264"/>
      <c r="F451" s="264"/>
      <c r="G451" s="75"/>
      <c r="H451" s="264"/>
      <c r="I451" s="265"/>
      <c r="J451" s="77"/>
      <c r="K451" s="77"/>
      <c r="L451" s="77"/>
      <c r="M451" s="77"/>
      <c r="N451" s="77"/>
      <c r="O451" s="77"/>
      <c r="P451" s="77"/>
      <c r="Q451" s="77"/>
      <c r="R451" s="77"/>
      <c r="S451" s="77"/>
      <c r="T451" s="77"/>
      <c r="U451" s="77"/>
      <c r="V451" s="77"/>
      <c r="W451" s="77"/>
      <c r="X451" s="77"/>
      <c r="Y451" s="77"/>
      <c r="Z451" s="77"/>
    </row>
    <row r="452" spans="1:26" ht="12.75" customHeight="1">
      <c r="A452" s="264"/>
      <c r="B452" s="264"/>
      <c r="C452" s="30"/>
      <c r="D452" s="264"/>
      <c r="E452" s="264"/>
      <c r="F452" s="264"/>
      <c r="G452" s="75"/>
      <c r="H452" s="264"/>
      <c r="I452" s="265"/>
      <c r="J452" s="77"/>
      <c r="K452" s="77"/>
      <c r="L452" s="77"/>
      <c r="M452" s="77"/>
      <c r="N452" s="77"/>
      <c r="O452" s="77"/>
      <c r="P452" s="77"/>
      <c r="Q452" s="77"/>
      <c r="R452" s="77"/>
      <c r="S452" s="77"/>
      <c r="T452" s="77"/>
      <c r="U452" s="77"/>
      <c r="V452" s="77"/>
      <c r="W452" s="77"/>
      <c r="X452" s="77"/>
      <c r="Y452" s="77"/>
      <c r="Z452" s="77"/>
    </row>
    <row r="453" spans="1:26" ht="12.75" customHeight="1">
      <c r="A453" s="264"/>
      <c r="B453" s="264"/>
      <c r="C453" s="30"/>
      <c r="D453" s="264"/>
      <c r="E453" s="264"/>
      <c r="F453" s="264"/>
      <c r="G453" s="75"/>
      <c r="H453" s="264"/>
      <c r="I453" s="265"/>
      <c r="J453" s="77"/>
      <c r="K453" s="77"/>
      <c r="L453" s="77"/>
      <c r="M453" s="77"/>
      <c r="N453" s="77"/>
      <c r="O453" s="77"/>
      <c r="P453" s="77"/>
      <c r="Q453" s="77"/>
      <c r="R453" s="77"/>
      <c r="S453" s="77"/>
      <c r="T453" s="77"/>
      <c r="U453" s="77"/>
      <c r="V453" s="77"/>
      <c r="W453" s="77"/>
      <c r="X453" s="77"/>
      <c r="Y453" s="77"/>
      <c r="Z453" s="77"/>
    </row>
    <row r="454" spans="1:26" ht="12.75" customHeight="1">
      <c r="A454" s="264"/>
      <c r="B454" s="264"/>
      <c r="C454" s="30"/>
      <c r="D454" s="264"/>
      <c r="E454" s="264"/>
      <c r="F454" s="264"/>
      <c r="G454" s="75"/>
      <c r="H454" s="264"/>
      <c r="I454" s="265"/>
      <c r="J454" s="77"/>
      <c r="K454" s="77"/>
      <c r="L454" s="77"/>
      <c r="M454" s="77"/>
      <c r="N454" s="77"/>
      <c r="O454" s="77"/>
      <c r="P454" s="77"/>
      <c r="Q454" s="77"/>
      <c r="R454" s="77"/>
      <c r="S454" s="77"/>
      <c r="T454" s="77"/>
      <c r="U454" s="77"/>
      <c r="V454" s="77"/>
      <c r="W454" s="77"/>
      <c r="X454" s="77"/>
      <c r="Y454" s="77"/>
      <c r="Z454" s="77"/>
    </row>
    <row r="455" spans="1:26" ht="12.75" customHeight="1">
      <c r="A455" s="264"/>
      <c r="B455" s="264"/>
      <c r="C455" s="30"/>
      <c r="D455" s="264"/>
      <c r="E455" s="264"/>
      <c r="F455" s="264"/>
      <c r="G455" s="75"/>
      <c r="H455" s="264"/>
      <c r="I455" s="265"/>
      <c r="J455" s="77"/>
      <c r="K455" s="77"/>
      <c r="L455" s="77"/>
      <c r="M455" s="77"/>
      <c r="N455" s="77"/>
      <c r="O455" s="77"/>
      <c r="P455" s="77"/>
      <c r="Q455" s="77"/>
      <c r="R455" s="77"/>
      <c r="S455" s="77"/>
      <c r="T455" s="77"/>
      <c r="U455" s="77"/>
      <c r="V455" s="77"/>
      <c r="W455" s="77"/>
      <c r="X455" s="77"/>
      <c r="Y455" s="77"/>
      <c r="Z455" s="77"/>
    </row>
    <row r="456" spans="1:26" ht="12.75" customHeight="1">
      <c r="A456" s="264"/>
      <c r="B456" s="264"/>
      <c r="C456" s="30"/>
      <c r="D456" s="264"/>
      <c r="E456" s="264"/>
      <c r="F456" s="264"/>
      <c r="G456" s="75"/>
      <c r="H456" s="264"/>
      <c r="I456" s="265"/>
      <c r="J456" s="77"/>
      <c r="K456" s="77"/>
      <c r="L456" s="77"/>
      <c r="M456" s="77"/>
      <c r="N456" s="77"/>
      <c r="O456" s="77"/>
      <c r="P456" s="77"/>
      <c r="Q456" s="77"/>
      <c r="R456" s="77"/>
      <c r="S456" s="77"/>
      <c r="T456" s="77"/>
      <c r="U456" s="77"/>
      <c r="V456" s="77"/>
      <c r="W456" s="77"/>
      <c r="X456" s="77"/>
      <c r="Y456" s="77"/>
      <c r="Z456" s="77"/>
    </row>
    <row r="457" spans="1:26" ht="12.75" customHeight="1">
      <c r="A457" s="264"/>
      <c r="B457" s="264"/>
      <c r="C457" s="30"/>
      <c r="D457" s="264"/>
      <c r="E457" s="264"/>
      <c r="F457" s="264"/>
      <c r="G457" s="75"/>
      <c r="H457" s="264"/>
      <c r="I457" s="265"/>
      <c r="J457" s="77"/>
      <c r="K457" s="77"/>
      <c r="L457" s="77"/>
      <c r="M457" s="77"/>
      <c r="N457" s="77"/>
      <c r="O457" s="77"/>
      <c r="P457" s="77"/>
      <c r="Q457" s="77"/>
      <c r="R457" s="77"/>
      <c r="S457" s="77"/>
      <c r="T457" s="77"/>
      <c r="U457" s="77"/>
      <c r="V457" s="77"/>
      <c r="W457" s="77"/>
      <c r="X457" s="77"/>
      <c r="Y457" s="77"/>
      <c r="Z457" s="77"/>
    </row>
    <row r="458" spans="1:26" ht="12.75" customHeight="1">
      <c r="A458" s="264"/>
      <c r="B458" s="264"/>
      <c r="C458" s="30"/>
      <c r="D458" s="264"/>
      <c r="E458" s="264"/>
      <c r="F458" s="264"/>
      <c r="G458" s="75"/>
      <c r="H458" s="264"/>
      <c r="I458" s="265"/>
      <c r="J458" s="77"/>
      <c r="K458" s="77"/>
      <c r="L458" s="77"/>
      <c r="M458" s="77"/>
      <c r="N458" s="77"/>
      <c r="O458" s="77"/>
      <c r="P458" s="77"/>
      <c r="Q458" s="77"/>
      <c r="R458" s="77"/>
      <c r="S458" s="77"/>
      <c r="T458" s="77"/>
      <c r="U458" s="77"/>
      <c r="V458" s="77"/>
      <c r="W458" s="77"/>
      <c r="X458" s="77"/>
      <c r="Y458" s="77"/>
      <c r="Z458" s="77"/>
    </row>
    <row r="459" spans="1:26" ht="12.75" customHeight="1">
      <c r="A459" s="264"/>
      <c r="B459" s="264"/>
      <c r="C459" s="30"/>
      <c r="D459" s="264"/>
      <c r="E459" s="264"/>
      <c r="F459" s="264"/>
      <c r="G459" s="75"/>
      <c r="H459" s="264"/>
      <c r="I459" s="265"/>
      <c r="J459" s="77"/>
      <c r="K459" s="77"/>
      <c r="L459" s="77"/>
      <c r="M459" s="77"/>
      <c r="N459" s="77"/>
      <c r="O459" s="77"/>
      <c r="P459" s="77"/>
      <c r="Q459" s="77"/>
      <c r="R459" s="77"/>
      <c r="S459" s="77"/>
      <c r="T459" s="77"/>
      <c r="U459" s="77"/>
      <c r="V459" s="77"/>
      <c r="W459" s="77"/>
      <c r="X459" s="77"/>
      <c r="Y459" s="77"/>
      <c r="Z459" s="77"/>
    </row>
    <row r="460" spans="1:26" ht="12.75" customHeight="1">
      <c r="A460" s="264"/>
      <c r="B460" s="264"/>
      <c r="C460" s="30"/>
      <c r="D460" s="264"/>
      <c r="E460" s="264"/>
      <c r="F460" s="264"/>
      <c r="G460" s="75"/>
      <c r="H460" s="264"/>
      <c r="I460" s="265"/>
      <c r="J460" s="77"/>
      <c r="K460" s="77"/>
      <c r="L460" s="77"/>
      <c r="M460" s="77"/>
      <c r="N460" s="77"/>
      <c r="O460" s="77"/>
      <c r="P460" s="77"/>
      <c r="Q460" s="77"/>
      <c r="R460" s="77"/>
      <c r="S460" s="77"/>
      <c r="T460" s="77"/>
      <c r="U460" s="77"/>
      <c r="V460" s="77"/>
      <c r="W460" s="77"/>
      <c r="X460" s="77"/>
      <c r="Y460" s="77"/>
      <c r="Z460" s="77"/>
    </row>
    <row r="461" spans="1:26" ht="12.75" customHeight="1">
      <c r="A461" s="264"/>
      <c r="B461" s="264"/>
      <c r="C461" s="30"/>
      <c r="D461" s="264"/>
      <c r="E461" s="264"/>
      <c r="F461" s="264"/>
      <c r="G461" s="75"/>
      <c r="H461" s="264"/>
      <c r="I461" s="265"/>
      <c r="J461" s="77"/>
      <c r="K461" s="77"/>
      <c r="L461" s="77"/>
      <c r="M461" s="77"/>
      <c r="N461" s="77"/>
      <c r="O461" s="77"/>
      <c r="P461" s="77"/>
      <c r="Q461" s="77"/>
      <c r="R461" s="77"/>
      <c r="S461" s="77"/>
      <c r="T461" s="77"/>
      <c r="U461" s="77"/>
      <c r="V461" s="77"/>
      <c r="W461" s="77"/>
      <c r="X461" s="77"/>
      <c r="Y461" s="77"/>
      <c r="Z461" s="77"/>
    </row>
    <row r="462" spans="1:26" ht="12.75" customHeight="1">
      <c r="A462" s="264"/>
      <c r="B462" s="264"/>
      <c r="C462" s="30"/>
      <c r="D462" s="264"/>
      <c r="E462" s="264"/>
      <c r="F462" s="264"/>
      <c r="G462" s="75"/>
      <c r="H462" s="264"/>
      <c r="I462" s="265"/>
      <c r="J462" s="77"/>
      <c r="K462" s="77"/>
      <c r="L462" s="77"/>
      <c r="M462" s="77"/>
      <c r="N462" s="77"/>
      <c r="O462" s="77"/>
      <c r="P462" s="77"/>
      <c r="Q462" s="77"/>
      <c r="R462" s="77"/>
      <c r="S462" s="77"/>
      <c r="T462" s="77"/>
      <c r="U462" s="77"/>
      <c r="V462" s="77"/>
      <c r="W462" s="77"/>
      <c r="X462" s="77"/>
      <c r="Y462" s="77"/>
      <c r="Z462" s="77"/>
    </row>
    <row r="463" spans="1:26" ht="12.75" customHeight="1">
      <c r="A463" s="264"/>
      <c r="B463" s="264"/>
      <c r="C463" s="30"/>
      <c r="D463" s="264"/>
      <c r="E463" s="264"/>
      <c r="F463" s="264"/>
      <c r="G463" s="75"/>
      <c r="H463" s="264"/>
      <c r="I463" s="265"/>
      <c r="J463" s="77"/>
      <c r="K463" s="77"/>
      <c r="L463" s="77"/>
      <c r="M463" s="77"/>
      <c r="N463" s="77"/>
      <c r="O463" s="77"/>
      <c r="P463" s="77"/>
      <c r="Q463" s="77"/>
      <c r="R463" s="77"/>
      <c r="S463" s="77"/>
      <c r="T463" s="77"/>
      <c r="U463" s="77"/>
      <c r="V463" s="77"/>
      <c r="W463" s="77"/>
      <c r="X463" s="77"/>
      <c r="Y463" s="77"/>
      <c r="Z463" s="77"/>
    </row>
    <row r="464" spans="1:26" ht="12.75" customHeight="1">
      <c r="A464" s="264"/>
      <c r="B464" s="264"/>
      <c r="C464" s="30"/>
      <c r="D464" s="264"/>
      <c r="E464" s="264"/>
      <c r="F464" s="264"/>
      <c r="G464" s="75"/>
      <c r="H464" s="264"/>
      <c r="I464" s="265"/>
      <c r="J464" s="77"/>
      <c r="K464" s="77"/>
      <c r="L464" s="77"/>
      <c r="M464" s="77"/>
      <c r="N464" s="77"/>
      <c r="O464" s="77"/>
      <c r="P464" s="77"/>
      <c r="Q464" s="77"/>
      <c r="R464" s="77"/>
      <c r="S464" s="77"/>
      <c r="T464" s="77"/>
      <c r="U464" s="77"/>
      <c r="V464" s="77"/>
      <c r="W464" s="77"/>
      <c r="X464" s="77"/>
      <c r="Y464" s="77"/>
      <c r="Z464" s="77"/>
    </row>
    <row r="465" spans="1:26" ht="12.75" customHeight="1">
      <c r="A465" s="264"/>
      <c r="B465" s="264"/>
      <c r="C465" s="30"/>
      <c r="D465" s="264"/>
      <c r="E465" s="264"/>
      <c r="F465" s="264"/>
      <c r="G465" s="75"/>
      <c r="H465" s="264"/>
      <c r="I465" s="265"/>
      <c r="J465" s="77"/>
      <c r="K465" s="77"/>
      <c r="L465" s="77"/>
      <c r="M465" s="77"/>
      <c r="N465" s="77"/>
      <c r="O465" s="77"/>
      <c r="P465" s="77"/>
      <c r="Q465" s="77"/>
      <c r="R465" s="77"/>
      <c r="S465" s="77"/>
      <c r="T465" s="77"/>
      <c r="U465" s="77"/>
      <c r="V465" s="77"/>
      <c r="W465" s="77"/>
      <c r="X465" s="77"/>
      <c r="Y465" s="77"/>
      <c r="Z465" s="77"/>
    </row>
    <row r="466" spans="1:26" ht="12.75" customHeight="1">
      <c r="A466" s="264"/>
      <c r="B466" s="264"/>
      <c r="C466" s="30"/>
      <c r="D466" s="264"/>
      <c r="E466" s="264"/>
      <c r="F466" s="264"/>
      <c r="G466" s="75"/>
      <c r="H466" s="264"/>
      <c r="I466" s="265"/>
      <c r="J466" s="77"/>
      <c r="K466" s="77"/>
      <c r="L466" s="77"/>
      <c r="M466" s="77"/>
      <c r="N466" s="77"/>
      <c r="O466" s="77"/>
      <c r="P466" s="77"/>
      <c r="Q466" s="77"/>
      <c r="R466" s="77"/>
      <c r="S466" s="77"/>
      <c r="T466" s="77"/>
      <c r="U466" s="77"/>
      <c r="V466" s="77"/>
      <c r="W466" s="77"/>
      <c r="X466" s="77"/>
      <c r="Y466" s="77"/>
      <c r="Z466" s="77"/>
    </row>
    <row r="467" spans="1:26" ht="12.75" customHeight="1">
      <c r="A467" s="264"/>
      <c r="B467" s="264"/>
      <c r="C467" s="30"/>
      <c r="D467" s="264"/>
      <c r="E467" s="264"/>
      <c r="F467" s="264"/>
      <c r="G467" s="75"/>
      <c r="H467" s="264"/>
      <c r="I467" s="265"/>
      <c r="J467" s="77"/>
      <c r="K467" s="77"/>
      <c r="L467" s="77"/>
      <c r="M467" s="77"/>
      <c r="N467" s="77"/>
      <c r="O467" s="77"/>
      <c r="P467" s="77"/>
      <c r="Q467" s="77"/>
      <c r="R467" s="77"/>
      <c r="S467" s="77"/>
      <c r="T467" s="77"/>
      <c r="U467" s="77"/>
      <c r="V467" s="77"/>
      <c r="W467" s="77"/>
      <c r="X467" s="77"/>
      <c r="Y467" s="77"/>
      <c r="Z467" s="77"/>
    </row>
    <row r="468" spans="1:26" ht="12.75" customHeight="1">
      <c r="A468" s="264"/>
      <c r="B468" s="264"/>
      <c r="C468" s="30"/>
      <c r="D468" s="264"/>
      <c r="E468" s="264"/>
      <c r="F468" s="264"/>
      <c r="G468" s="75"/>
      <c r="H468" s="264"/>
      <c r="I468" s="265"/>
      <c r="J468" s="77"/>
      <c r="K468" s="77"/>
      <c r="L468" s="77"/>
      <c r="M468" s="77"/>
      <c r="N468" s="77"/>
      <c r="O468" s="77"/>
      <c r="P468" s="77"/>
      <c r="Q468" s="77"/>
      <c r="R468" s="77"/>
      <c r="S468" s="77"/>
      <c r="T468" s="77"/>
      <c r="U468" s="77"/>
      <c r="V468" s="77"/>
      <c r="W468" s="77"/>
      <c r="X468" s="77"/>
      <c r="Y468" s="77"/>
      <c r="Z468" s="77"/>
    </row>
    <row r="469" spans="1:26" ht="12.75" customHeight="1">
      <c r="A469" s="264"/>
      <c r="B469" s="264"/>
      <c r="C469" s="30"/>
      <c r="D469" s="264"/>
      <c r="E469" s="264"/>
      <c r="F469" s="264"/>
      <c r="G469" s="75"/>
      <c r="H469" s="264"/>
      <c r="I469" s="265"/>
      <c r="J469" s="77"/>
      <c r="K469" s="77"/>
      <c r="L469" s="77"/>
      <c r="M469" s="77"/>
      <c r="N469" s="77"/>
      <c r="O469" s="77"/>
      <c r="P469" s="77"/>
      <c r="Q469" s="77"/>
      <c r="R469" s="77"/>
      <c r="S469" s="77"/>
      <c r="T469" s="77"/>
      <c r="U469" s="77"/>
      <c r="V469" s="77"/>
      <c r="W469" s="77"/>
      <c r="X469" s="77"/>
      <c r="Y469" s="77"/>
      <c r="Z469" s="77"/>
    </row>
    <row r="470" spans="1:26" ht="12.75" customHeight="1">
      <c r="A470" s="264"/>
      <c r="B470" s="264"/>
      <c r="C470" s="30"/>
      <c r="D470" s="264"/>
      <c r="E470" s="264"/>
      <c r="F470" s="264"/>
      <c r="G470" s="75"/>
      <c r="H470" s="264"/>
      <c r="I470" s="265"/>
      <c r="J470" s="77"/>
      <c r="K470" s="77"/>
      <c r="L470" s="77"/>
      <c r="M470" s="77"/>
      <c r="N470" s="77"/>
      <c r="O470" s="77"/>
      <c r="P470" s="77"/>
      <c r="Q470" s="77"/>
      <c r="R470" s="77"/>
      <c r="S470" s="77"/>
      <c r="T470" s="77"/>
      <c r="U470" s="77"/>
      <c r="V470" s="77"/>
      <c r="W470" s="77"/>
      <c r="X470" s="77"/>
      <c r="Y470" s="77"/>
      <c r="Z470" s="77"/>
    </row>
    <row r="471" spans="1:26" ht="12.75" customHeight="1">
      <c r="A471" s="264"/>
      <c r="B471" s="264"/>
      <c r="C471" s="30"/>
      <c r="D471" s="264"/>
      <c r="E471" s="264"/>
      <c r="F471" s="264"/>
      <c r="G471" s="75"/>
      <c r="H471" s="264"/>
      <c r="I471" s="265"/>
      <c r="J471" s="77"/>
      <c r="K471" s="77"/>
      <c r="L471" s="77"/>
      <c r="M471" s="77"/>
      <c r="N471" s="77"/>
      <c r="O471" s="77"/>
      <c r="P471" s="77"/>
      <c r="Q471" s="77"/>
      <c r="R471" s="77"/>
      <c r="S471" s="77"/>
      <c r="T471" s="77"/>
      <c r="U471" s="77"/>
      <c r="V471" s="77"/>
      <c r="W471" s="77"/>
      <c r="X471" s="77"/>
      <c r="Y471" s="77"/>
      <c r="Z471" s="77"/>
    </row>
    <row r="472" spans="1:26" ht="12.75" customHeight="1">
      <c r="A472" s="264"/>
      <c r="B472" s="264"/>
      <c r="C472" s="30"/>
      <c r="D472" s="264"/>
      <c r="E472" s="264"/>
      <c r="F472" s="264"/>
      <c r="G472" s="75"/>
      <c r="H472" s="264"/>
      <c r="I472" s="265"/>
      <c r="J472" s="77"/>
      <c r="K472" s="77"/>
      <c r="L472" s="77"/>
      <c r="M472" s="77"/>
      <c r="N472" s="77"/>
      <c r="O472" s="77"/>
      <c r="P472" s="77"/>
      <c r="Q472" s="77"/>
      <c r="R472" s="77"/>
      <c r="S472" s="77"/>
      <c r="T472" s="77"/>
      <c r="U472" s="77"/>
      <c r="V472" s="77"/>
      <c r="W472" s="77"/>
      <c r="X472" s="77"/>
      <c r="Y472" s="77"/>
      <c r="Z472" s="77"/>
    </row>
    <row r="473" spans="1:26" ht="12.75" customHeight="1">
      <c r="A473" s="264"/>
      <c r="B473" s="264"/>
      <c r="C473" s="30"/>
      <c r="D473" s="264"/>
      <c r="E473" s="264"/>
      <c r="F473" s="264"/>
      <c r="G473" s="75"/>
      <c r="H473" s="264"/>
      <c r="I473" s="265"/>
      <c r="J473" s="77"/>
      <c r="K473" s="77"/>
      <c r="L473" s="77"/>
      <c r="M473" s="77"/>
      <c r="N473" s="77"/>
      <c r="O473" s="77"/>
      <c r="P473" s="77"/>
      <c r="Q473" s="77"/>
      <c r="R473" s="77"/>
      <c r="S473" s="77"/>
      <c r="T473" s="77"/>
      <c r="U473" s="77"/>
      <c r="V473" s="77"/>
      <c r="W473" s="77"/>
      <c r="X473" s="77"/>
      <c r="Y473" s="77"/>
      <c r="Z473" s="77"/>
    </row>
    <row r="474" spans="1:26" ht="12.75" customHeight="1">
      <c r="A474" s="264"/>
      <c r="B474" s="264"/>
      <c r="C474" s="30"/>
      <c r="D474" s="264"/>
      <c r="E474" s="264"/>
      <c r="F474" s="264"/>
      <c r="G474" s="75"/>
      <c r="H474" s="264"/>
      <c r="I474" s="265"/>
      <c r="J474" s="77"/>
      <c r="K474" s="77"/>
      <c r="L474" s="77"/>
      <c r="M474" s="77"/>
      <c r="N474" s="77"/>
      <c r="O474" s="77"/>
      <c r="P474" s="77"/>
      <c r="Q474" s="77"/>
      <c r="R474" s="77"/>
      <c r="S474" s="77"/>
      <c r="T474" s="77"/>
      <c r="U474" s="77"/>
      <c r="V474" s="77"/>
      <c r="W474" s="77"/>
      <c r="X474" s="77"/>
      <c r="Y474" s="77"/>
      <c r="Z474" s="77"/>
    </row>
    <row r="475" spans="1:26" ht="12.75" customHeight="1">
      <c r="A475" s="264"/>
      <c r="B475" s="264"/>
      <c r="C475" s="30"/>
      <c r="D475" s="264"/>
      <c r="E475" s="264"/>
      <c r="F475" s="264"/>
      <c r="G475" s="75"/>
      <c r="H475" s="264"/>
      <c r="I475" s="265"/>
      <c r="J475" s="77"/>
      <c r="K475" s="77"/>
      <c r="L475" s="77"/>
      <c r="M475" s="77"/>
      <c r="N475" s="77"/>
      <c r="O475" s="77"/>
      <c r="P475" s="77"/>
      <c r="Q475" s="77"/>
      <c r="R475" s="77"/>
      <c r="S475" s="77"/>
      <c r="T475" s="77"/>
      <c r="U475" s="77"/>
      <c r="V475" s="77"/>
      <c r="W475" s="77"/>
      <c r="X475" s="77"/>
      <c r="Y475" s="77"/>
      <c r="Z475" s="77"/>
    </row>
    <row r="476" spans="1:26" ht="12.75" customHeight="1">
      <c r="A476" s="264"/>
      <c r="B476" s="264"/>
      <c r="C476" s="30"/>
      <c r="D476" s="264"/>
      <c r="E476" s="264"/>
      <c r="F476" s="264"/>
      <c r="G476" s="75"/>
      <c r="H476" s="264"/>
      <c r="I476" s="265"/>
      <c r="J476" s="77"/>
      <c r="K476" s="77"/>
      <c r="L476" s="77"/>
      <c r="M476" s="77"/>
      <c r="N476" s="77"/>
      <c r="O476" s="77"/>
      <c r="P476" s="77"/>
      <c r="Q476" s="77"/>
      <c r="R476" s="77"/>
      <c r="S476" s="77"/>
      <c r="T476" s="77"/>
      <c r="U476" s="77"/>
      <c r="V476" s="77"/>
      <c r="W476" s="77"/>
      <c r="X476" s="77"/>
      <c r="Y476" s="77"/>
      <c r="Z476" s="77"/>
    </row>
    <row r="477" spans="1:26" ht="12.75" customHeight="1">
      <c r="A477" s="264"/>
      <c r="B477" s="264"/>
      <c r="C477" s="30"/>
      <c r="D477" s="264"/>
      <c r="E477" s="264"/>
      <c r="F477" s="264"/>
      <c r="G477" s="75"/>
      <c r="H477" s="264"/>
      <c r="I477" s="265"/>
      <c r="J477" s="77"/>
      <c r="K477" s="77"/>
      <c r="L477" s="77"/>
      <c r="M477" s="77"/>
      <c r="N477" s="77"/>
      <c r="O477" s="77"/>
      <c r="P477" s="77"/>
      <c r="Q477" s="77"/>
      <c r="R477" s="77"/>
      <c r="S477" s="77"/>
      <c r="T477" s="77"/>
      <c r="U477" s="77"/>
      <c r="V477" s="77"/>
      <c r="W477" s="77"/>
      <c r="X477" s="77"/>
      <c r="Y477" s="77"/>
      <c r="Z477" s="77"/>
    </row>
    <row r="478" spans="1:26" ht="12.75" customHeight="1">
      <c r="A478" s="264"/>
      <c r="B478" s="264"/>
      <c r="C478" s="30"/>
      <c r="D478" s="264"/>
      <c r="E478" s="264"/>
      <c r="F478" s="264"/>
      <c r="G478" s="75"/>
      <c r="H478" s="264"/>
      <c r="I478" s="265"/>
      <c r="J478" s="77"/>
      <c r="K478" s="77"/>
      <c r="L478" s="77"/>
      <c r="M478" s="77"/>
      <c r="N478" s="77"/>
      <c r="O478" s="77"/>
      <c r="P478" s="77"/>
      <c r="Q478" s="77"/>
      <c r="R478" s="77"/>
      <c r="S478" s="77"/>
      <c r="T478" s="77"/>
      <c r="U478" s="77"/>
      <c r="V478" s="77"/>
      <c r="W478" s="77"/>
      <c r="X478" s="77"/>
      <c r="Y478" s="77"/>
      <c r="Z478" s="77"/>
    </row>
    <row r="479" spans="1:26" ht="12.75" customHeight="1">
      <c r="A479" s="264"/>
      <c r="B479" s="264"/>
      <c r="C479" s="30"/>
      <c r="D479" s="264"/>
      <c r="E479" s="264"/>
      <c r="F479" s="264"/>
      <c r="G479" s="75"/>
      <c r="H479" s="264"/>
      <c r="I479" s="265"/>
      <c r="J479" s="77"/>
      <c r="K479" s="77"/>
      <c r="L479" s="77"/>
      <c r="M479" s="77"/>
      <c r="N479" s="77"/>
      <c r="O479" s="77"/>
      <c r="P479" s="77"/>
      <c r="Q479" s="77"/>
      <c r="R479" s="77"/>
      <c r="S479" s="77"/>
      <c r="T479" s="77"/>
      <c r="U479" s="77"/>
      <c r="V479" s="77"/>
      <c r="W479" s="77"/>
      <c r="X479" s="77"/>
      <c r="Y479" s="77"/>
      <c r="Z479" s="77"/>
    </row>
    <row r="480" spans="1:26" ht="12.75" customHeight="1">
      <c r="A480" s="264"/>
      <c r="B480" s="264"/>
      <c r="C480" s="30"/>
      <c r="D480" s="264"/>
      <c r="E480" s="264"/>
      <c r="F480" s="264"/>
      <c r="G480" s="75"/>
      <c r="H480" s="264"/>
      <c r="I480" s="265"/>
      <c r="J480" s="77"/>
      <c r="K480" s="77"/>
      <c r="L480" s="77"/>
      <c r="M480" s="77"/>
      <c r="N480" s="77"/>
      <c r="O480" s="77"/>
      <c r="P480" s="77"/>
      <c r="Q480" s="77"/>
      <c r="R480" s="77"/>
      <c r="S480" s="77"/>
      <c r="T480" s="77"/>
      <c r="U480" s="77"/>
      <c r="V480" s="77"/>
      <c r="W480" s="77"/>
      <c r="X480" s="77"/>
      <c r="Y480" s="77"/>
      <c r="Z480" s="77"/>
    </row>
    <row r="481" spans="1:26" ht="12.75" customHeight="1">
      <c r="A481" s="264"/>
      <c r="B481" s="264"/>
      <c r="C481" s="30"/>
      <c r="D481" s="264"/>
      <c r="E481" s="264"/>
      <c r="F481" s="264"/>
      <c r="G481" s="75"/>
      <c r="H481" s="264"/>
      <c r="I481" s="265"/>
      <c r="J481" s="77"/>
      <c r="K481" s="77"/>
      <c r="L481" s="77"/>
      <c r="M481" s="77"/>
      <c r="N481" s="77"/>
      <c r="O481" s="77"/>
      <c r="P481" s="77"/>
      <c r="Q481" s="77"/>
      <c r="R481" s="77"/>
      <c r="S481" s="77"/>
      <c r="T481" s="77"/>
      <c r="U481" s="77"/>
      <c r="V481" s="77"/>
      <c r="W481" s="77"/>
      <c r="X481" s="77"/>
      <c r="Y481" s="77"/>
      <c r="Z481" s="77"/>
    </row>
    <row r="482" spans="1:26" ht="12.75" customHeight="1">
      <c r="A482" s="264"/>
      <c r="B482" s="264"/>
      <c r="C482" s="30"/>
      <c r="D482" s="264"/>
      <c r="E482" s="264"/>
      <c r="F482" s="264"/>
      <c r="G482" s="75"/>
      <c r="H482" s="264"/>
      <c r="I482" s="265"/>
      <c r="J482" s="77"/>
      <c r="K482" s="77"/>
      <c r="L482" s="77"/>
      <c r="M482" s="77"/>
      <c r="N482" s="77"/>
      <c r="O482" s="77"/>
      <c r="P482" s="77"/>
      <c r="Q482" s="77"/>
      <c r="R482" s="77"/>
      <c r="S482" s="77"/>
      <c r="T482" s="77"/>
      <c r="U482" s="77"/>
      <c r="V482" s="77"/>
      <c r="W482" s="77"/>
      <c r="X482" s="77"/>
      <c r="Y482" s="77"/>
      <c r="Z482" s="77"/>
    </row>
    <row r="483" spans="1:26" ht="12.75" customHeight="1">
      <c r="A483" s="264"/>
      <c r="B483" s="264"/>
      <c r="C483" s="30"/>
      <c r="D483" s="264"/>
      <c r="E483" s="264"/>
      <c r="F483" s="264"/>
      <c r="G483" s="75"/>
      <c r="H483" s="264"/>
      <c r="I483" s="265"/>
      <c r="J483" s="77"/>
      <c r="K483" s="77"/>
      <c r="L483" s="77"/>
      <c r="M483" s="77"/>
      <c r="N483" s="77"/>
      <c r="O483" s="77"/>
      <c r="P483" s="77"/>
      <c r="Q483" s="77"/>
      <c r="R483" s="77"/>
      <c r="S483" s="77"/>
      <c r="T483" s="77"/>
      <c r="U483" s="77"/>
      <c r="V483" s="77"/>
      <c r="W483" s="77"/>
      <c r="X483" s="77"/>
      <c r="Y483" s="77"/>
      <c r="Z483" s="77"/>
    </row>
    <row r="484" spans="1:26" ht="12.75" customHeight="1">
      <c r="A484" s="264"/>
      <c r="B484" s="264"/>
      <c r="C484" s="30"/>
      <c r="D484" s="264"/>
      <c r="E484" s="264"/>
      <c r="F484" s="264"/>
      <c r="G484" s="75"/>
      <c r="H484" s="264"/>
      <c r="I484" s="265"/>
      <c r="J484" s="77"/>
      <c r="K484" s="77"/>
      <c r="L484" s="77"/>
      <c r="M484" s="77"/>
      <c r="N484" s="77"/>
      <c r="O484" s="77"/>
      <c r="P484" s="77"/>
      <c r="Q484" s="77"/>
      <c r="R484" s="77"/>
      <c r="S484" s="77"/>
      <c r="T484" s="77"/>
      <c r="U484" s="77"/>
      <c r="V484" s="77"/>
      <c r="W484" s="77"/>
      <c r="X484" s="77"/>
      <c r="Y484" s="77"/>
      <c r="Z484" s="77"/>
    </row>
    <row r="485" spans="1:26" ht="12.75" customHeight="1">
      <c r="A485" s="264"/>
      <c r="B485" s="264"/>
      <c r="C485" s="30"/>
      <c r="D485" s="264"/>
      <c r="E485" s="264"/>
      <c r="F485" s="264"/>
      <c r="G485" s="75"/>
      <c r="H485" s="264"/>
      <c r="I485" s="265"/>
      <c r="J485" s="77"/>
      <c r="K485" s="77"/>
      <c r="L485" s="77"/>
      <c r="M485" s="77"/>
      <c r="N485" s="77"/>
      <c r="O485" s="77"/>
      <c r="P485" s="77"/>
      <c r="Q485" s="77"/>
      <c r="R485" s="77"/>
      <c r="S485" s="77"/>
      <c r="T485" s="77"/>
      <c r="U485" s="77"/>
      <c r="V485" s="77"/>
      <c r="W485" s="77"/>
      <c r="X485" s="77"/>
      <c r="Y485" s="77"/>
      <c r="Z485" s="77"/>
    </row>
    <row r="486" spans="1:26" ht="12.75" customHeight="1">
      <c r="A486" s="264"/>
      <c r="B486" s="264"/>
      <c r="C486" s="30"/>
      <c r="D486" s="264"/>
      <c r="E486" s="264"/>
      <c r="F486" s="264"/>
      <c r="G486" s="75"/>
      <c r="H486" s="264"/>
      <c r="I486" s="265"/>
      <c r="J486" s="77"/>
      <c r="K486" s="77"/>
      <c r="L486" s="77"/>
      <c r="M486" s="77"/>
      <c r="N486" s="77"/>
      <c r="O486" s="77"/>
      <c r="P486" s="77"/>
      <c r="Q486" s="77"/>
      <c r="R486" s="77"/>
      <c r="S486" s="77"/>
      <c r="T486" s="77"/>
      <c r="U486" s="77"/>
      <c r="V486" s="77"/>
      <c r="W486" s="77"/>
      <c r="X486" s="77"/>
      <c r="Y486" s="77"/>
      <c r="Z486" s="77"/>
    </row>
    <row r="487" spans="1:26" ht="12.75" customHeight="1">
      <c r="A487" s="264"/>
      <c r="B487" s="264"/>
      <c r="C487" s="30"/>
      <c r="D487" s="264"/>
      <c r="E487" s="264"/>
      <c r="F487" s="264"/>
      <c r="G487" s="75"/>
      <c r="H487" s="264"/>
      <c r="I487" s="265"/>
      <c r="J487" s="77"/>
      <c r="K487" s="77"/>
      <c r="L487" s="77"/>
      <c r="M487" s="77"/>
      <c r="N487" s="77"/>
      <c r="O487" s="77"/>
      <c r="P487" s="77"/>
      <c r="Q487" s="77"/>
      <c r="R487" s="77"/>
      <c r="S487" s="77"/>
      <c r="T487" s="77"/>
      <c r="U487" s="77"/>
      <c r="V487" s="77"/>
      <c r="W487" s="77"/>
      <c r="X487" s="77"/>
      <c r="Y487" s="77"/>
      <c r="Z487" s="77"/>
    </row>
    <row r="488" spans="1:26" ht="12.75" customHeight="1">
      <c r="A488" s="264"/>
      <c r="B488" s="264"/>
      <c r="C488" s="30"/>
      <c r="D488" s="264"/>
      <c r="E488" s="264"/>
      <c r="F488" s="264"/>
      <c r="G488" s="75"/>
      <c r="H488" s="264"/>
      <c r="I488" s="265"/>
      <c r="J488" s="77"/>
      <c r="K488" s="77"/>
      <c r="L488" s="77"/>
      <c r="M488" s="77"/>
      <c r="N488" s="77"/>
      <c r="O488" s="77"/>
      <c r="P488" s="77"/>
      <c r="Q488" s="77"/>
      <c r="R488" s="77"/>
      <c r="S488" s="77"/>
      <c r="T488" s="77"/>
      <c r="U488" s="77"/>
      <c r="V488" s="77"/>
      <c r="W488" s="77"/>
      <c r="X488" s="77"/>
      <c r="Y488" s="77"/>
      <c r="Z488" s="77"/>
    </row>
    <row r="489" spans="1:26" ht="12.75" customHeight="1">
      <c r="A489" s="264"/>
      <c r="B489" s="264"/>
      <c r="C489" s="30"/>
      <c r="D489" s="264"/>
      <c r="E489" s="264"/>
      <c r="F489" s="264"/>
      <c r="G489" s="75"/>
      <c r="H489" s="264"/>
      <c r="I489" s="265"/>
      <c r="J489" s="77"/>
      <c r="K489" s="77"/>
      <c r="L489" s="77"/>
      <c r="M489" s="77"/>
      <c r="N489" s="77"/>
      <c r="O489" s="77"/>
      <c r="P489" s="77"/>
      <c r="Q489" s="77"/>
      <c r="R489" s="77"/>
      <c r="S489" s="77"/>
      <c r="T489" s="77"/>
      <c r="U489" s="77"/>
      <c r="V489" s="77"/>
      <c r="W489" s="77"/>
      <c r="X489" s="77"/>
      <c r="Y489" s="77"/>
      <c r="Z489" s="77"/>
    </row>
    <row r="490" spans="1:26" ht="12.75" customHeight="1">
      <c r="A490" s="264"/>
      <c r="B490" s="264"/>
      <c r="C490" s="30"/>
      <c r="D490" s="264"/>
      <c r="E490" s="264"/>
      <c r="F490" s="264"/>
      <c r="G490" s="75"/>
      <c r="H490" s="264"/>
      <c r="I490" s="265"/>
      <c r="J490" s="77"/>
      <c r="K490" s="77"/>
      <c r="L490" s="77"/>
      <c r="M490" s="77"/>
      <c r="N490" s="77"/>
      <c r="O490" s="77"/>
      <c r="P490" s="77"/>
      <c r="Q490" s="77"/>
      <c r="R490" s="77"/>
      <c r="S490" s="77"/>
      <c r="T490" s="77"/>
      <c r="U490" s="77"/>
      <c r="V490" s="77"/>
      <c r="W490" s="77"/>
      <c r="X490" s="77"/>
      <c r="Y490" s="77"/>
      <c r="Z490" s="77"/>
    </row>
    <row r="491" spans="1:26" ht="12.75" customHeight="1">
      <c r="A491" s="264"/>
      <c r="B491" s="264"/>
      <c r="C491" s="30"/>
      <c r="D491" s="264"/>
      <c r="E491" s="264"/>
      <c r="F491" s="264"/>
      <c r="G491" s="75"/>
      <c r="H491" s="264"/>
      <c r="I491" s="265"/>
      <c r="J491" s="77"/>
      <c r="K491" s="77"/>
      <c r="L491" s="77"/>
      <c r="M491" s="77"/>
      <c r="N491" s="77"/>
      <c r="O491" s="77"/>
      <c r="P491" s="77"/>
      <c r="Q491" s="77"/>
      <c r="R491" s="77"/>
      <c r="S491" s="77"/>
      <c r="T491" s="77"/>
      <c r="U491" s="77"/>
      <c r="V491" s="77"/>
      <c r="W491" s="77"/>
      <c r="X491" s="77"/>
      <c r="Y491" s="77"/>
      <c r="Z491" s="77"/>
    </row>
    <row r="492" spans="1:26" ht="12.75" customHeight="1">
      <c r="A492" s="264"/>
      <c r="B492" s="264"/>
      <c r="C492" s="30"/>
      <c r="D492" s="264"/>
      <c r="E492" s="264"/>
      <c r="F492" s="264"/>
      <c r="G492" s="75"/>
      <c r="H492" s="264"/>
      <c r="I492" s="265"/>
      <c r="J492" s="77"/>
      <c r="K492" s="77"/>
      <c r="L492" s="77"/>
      <c r="M492" s="77"/>
      <c r="N492" s="77"/>
      <c r="O492" s="77"/>
      <c r="P492" s="77"/>
      <c r="Q492" s="77"/>
      <c r="R492" s="77"/>
      <c r="S492" s="77"/>
      <c r="T492" s="77"/>
      <c r="U492" s="77"/>
      <c r="V492" s="77"/>
      <c r="W492" s="77"/>
      <c r="X492" s="77"/>
      <c r="Y492" s="77"/>
      <c r="Z492" s="77"/>
    </row>
    <row r="493" spans="1:26" ht="12.75" customHeight="1">
      <c r="A493" s="264"/>
      <c r="B493" s="264"/>
      <c r="C493" s="30"/>
      <c r="D493" s="264"/>
      <c r="E493" s="264"/>
      <c r="F493" s="264"/>
      <c r="G493" s="75"/>
      <c r="H493" s="264"/>
      <c r="I493" s="265"/>
      <c r="J493" s="77"/>
      <c r="K493" s="77"/>
      <c r="L493" s="77"/>
      <c r="M493" s="77"/>
      <c r="N493" s="77"/>
      <c r="O493" s="77"/>
      <c r="P493" s="77"/>
      <c r="Q493" s="77"/>
      <c r="R493" s="77"/>
      <c r="S493" s="77"/>
      <c r="T493" s="77"/>
      <c r="U493" s="77"/>
      <c r="V493" s="77"/>
      <c r="W493" s="77"/>
      <c r="X493" s="77"/>
      <c r="Y493" s="77"/>
      <c r="Z493" s="77"/>
    </row>
    <row r="494" spans="1:26" ht="12.75" customHeight="1">
      <c r="A494" s="264"/>
      <c r="B494" s="264"/>
      <c r="C494" s="30"/>
      <c r="D494" s="264"/>
      <c r="E494" s="264"/>
      <c r="F494" s="264"/>
      <c r="G494" s="75"/>
      <c r="H494" s="264"/>
      <c r="I494" s="265"/>
      <c r="J494" s="77"/>
      <c r="K494" s="77"/>
      <c r="L494" s="77"/>
      <c r="M494" s="77"/>
      <c r="N494" s="77"/>
      <c r="O494" s="77"/>
      <c r="P494" s="77"/>
      <c r="Q494" s="77"/>
      <c r="R494" s="77"/>
      <c r="S494" s="77"/>
      <c r="T494" s="77"/>
      <c r="U494" s="77"/>
      <c r="V494" s="77"/>
      <c r="W494" s="77"/>
      <c r="X494" s="77"/>
      <c r="Y494" s="77"/>
      <c r="Z494" s="77"/>
    </row>
    <row r="495" spans="1:26" ht="12.75" customHeight="1">
      <c r="A495" s="264"/>
      <c r="B495" s="264"/>
      <c r="C495" s="30"/>
      <c r="D495" s="264"/>
      <c r="E495" s="264"/>
      <c r="F495" s="264"/>
      <c r="G495" s="75"/>
      <c r="H495" s="264"/>
      <c r="I495" s="265"/>
      <c r="J495" s="77"/>
      <c r="K495" s="77"/>
      <c r="L495" s="77"/>
      <c r="M495" s="77"/>
      <c r="N495" s="77"/>
      <c r="O495" s="77"/>
      <c r="P495" s="77"/>
      <c r="Q495" s="77"/>
      <c r="R495" s="77"/>
      <c r="S495" s="77"/>
      <c r="T495" s="77"/>
      <c r="U495" s="77"/>
      <c r="V495" s="77"/>
      <c r="W495" s="77"/>
      <c r="X495" s="77"/>
      <c r="Y495" s="77"/>
      <c r="Z495" s="77"/>
    </row>
    <row r="496" spans="1:26" ht="12.75" customHeight="1">
      <c r="A496" s="264"/>
      <c r="B496" s="264"/>
      <c r="C496" s="30"/>
      <c r="D496" s="264"/>
      <c r="E496" s="264"/>
      <c r="F496" s="264"/>
      <c r="G496" s="75"/>
      <c r="H496" s="264"/>
      <c r="I496" s="265"/>
      <c r="J496" s="77"/>
      <c r="K496" s="77"/>
      <c r="L496" s="77"/>
      <c r="M496" s="77"/>
      <c r="N496" s="77"/>
      <c r="O496" s="77"/>
      <c r="P496" s="77"/>
      <c r="Q496" s="77"/>
      <c r="R496" s="77"/>
      <c r="S496" s="77"/>
      <c r="T496" s="77"/>
      <c r="U496" s="77"/>
      <c r="V496" s="77"/>
      <c r="W496" s="77"/>
      <c r="X496" s="77"/>
      <c r="Y496" s="77"/>
      <c r="Z496" s="77"/>
    </row>
    <row r="497" spans="1:26" ht="12.75" customHeight="1">
      <c r="A497" s="264"/>
      <c r="B497" s="264"/>
      <c r="C497" s="30"/>
      <c r="D497" s="264"/>
      <c r="E497" s="264"/>
      <c r="F497" s="264"/>
      <c r="G497" s="75"/>
      <c r="H497" s="264"/>
      <c r="I497" s="265"/>
      <c r="J497" s="77"/>
      <c r="K497" s="77"/>
      <c r="L497" s="77"/>
      <c r="M497" s="77"/>
      <c r="N497" s="77"/>
      <c r="O497" s="77"/>
      <c r="P497" s="77"/>
      <c r="Q497" s="77"/>
      <c r="R497" s="77"/>
      <c r="S497" s="77"/>
      <c r="T497" s="77"/>
      <c r="U497" s="77"/>
      <c r="V497" s="77"/>
      <c r="W497" s="77"/>
      <c r="X497" s="77"/>
      <c r="Y497" s="77"/>
      <c r="Z497" s="77"/>
    </row>
    <row r="498" spans="1:26" ht="12.75" customHeight="1">
      <c r="A498" s="264"/>
      <c r="B498" s="264"/>
      <c r="C498" s="30"/>
      <c r="D498" s="264"/>
      <c r="E498" s="264"/>
      <c r="F498" s="264"/>
      <c r="G498" s="75"/>
      <c r="H498" s="264"/>
      <c r="I498" s="265"/>
      <c r="J498" s="77"/>
      <c r="K498" s="77"/>
      <c r="L498" s="77"/>
      <c r="M498" s="77"/>
      <c r="N498" s="77"/>
      <c r="O498" s="77"/>
      <c r="P498" s="77"/>
      <c r="Q498" s="77"/>
      <c r="R498" s="77"/>
      <c r="S498" s="77"/>
      <c r="T498" s="77"/>
      <c r="U498" s="77"/>
      <c r="V498" s="77"/>
      <c r="W498" s="77"/>
      <c r="X498" s="77"/>
      <c r="Y498" s="77"/>
      <c r="Z498" s="77"/>
    </row>
    <row r="499" spans="1:26" ht="12.75" customHeight="1">
      <c r="A499" s="264"/>
      <c r="B499" s="264"/>
      <c r="C499" s="30"/>
      <c r="D499" s="264"/>
      <c r="E499" s="264"/>
      <c r="F499" s="264"/>
      <c r="G499" s="75"/>
      <c r="H499" s="264"/>
      <c r="I499" s="265"/>
      <c r="J499" s="77"/>
      <c r="K499" s="77"/>
      <c r="L499" s="77"/>
      <c r="M499" s="77"/>
      <c r="N499" s="77"/>
      <c r="O499" s="77"/>
      <c r="P499" s="77"/>
      <c r="Q499" s="77"/>
      <c r="R499" s="77"/>
      <c r="S499" s="77"/>
      <c r="T499" s="77"/>
      <c r="U499" s="77"/>
      <c r="V499" s="77"/>
      <c r="W499" s="77"/>
      <c r="X499" s="77"/>
      <c r="Y499" s="77"/>
      <c r="Z499" s="77"/>
    </row>
    <row r="500" spans="1:26" ht="12.75" customHeight="1">
      <c r="A500" s="264"/>
      <c r="B500" s="264"/>
      <c r="C500" s="30"/>
      <c r="D500" s="264"/>
      <c r="E500" s="264"/>
      <c r="F500" s="264"/>
      <c r="G500" s="75"/>
      <c r="H500" s="264"/>
      <c r="I500" s="265"/>
      <c r="J500" s="77"/>
      <c r="K500" s="77"/>
      <c r="L500" s="77"/>
      <c r="M500" s="77"/>
      <c r="N500" s="77"/>
      <c r="O500" s="77"/>
      <c r="P500" s="77"/>
      <c r="Q500" s="77"/>
      <c r="R500" s="77"/>
      <c r="S500" s="77"/>
      <c r="T500" s="77"/>
      <c r="U500" s="77"/>
      <c r="V500" s="77"/>
      <c r="W500" s="77"/>
      <c r="X500" s="77"/>
      <c r="Y500" s="77"/>
      <c r="Z500" s="77"/>
    </row>
    <row r="501" spans="1:26" ht="12.75" customHeight="1">
      <c r="A501" s="264"/>
      <c r="B501" s="264"/>
      <c r="C501" s="30"/>
      <c r="D501" s="264"/>
      <c r="E501" s="264"/>
      <c r="F501" s="264"/>
      <c r="G501" s="75"/>
      <c r="H501" s="264"/>
      <c r="I501" s="265"/>
      <c r="J501" s="77"/>
      <c r="K501" s="77"/>
      <c r="L501" s="77"/>
      <c r="M501" s="77"/>
      <c r="N501" s="77"/>
      <c r="O501" s="77"/>
      <c r="P501" s="77"/>
      <c r="Q501" s="77"/>
      <c r="R501" s="77"/>
      <c r="S501" s="77"/>
      <c r="T501" s="77"/>
      <c r="U501" s="77"/>
      <c r="V501" s="77"/>
      <c r="W501" s="77"/>
      <c r="X501" s="77"/>
      <c r="Y501" s="77"/>
      <c r="Z501" s="77"/>
    </row>
    <row r="502" spans="1:26" ht="12.75" customHeight="1">
      <c r="A502" s="264"/>
      <c r="B502" s="264"/>
      <c r="C502" s="30"/>
      <c r="D502" s="264"/>
      <c r="E502" s="264"/>
      <c r="F502" s="264"/>
      <c r="G502" s="75"/>
      <c r="H502" s="264"/>
      <c r="I502" s="265"/>
      <c r="J502" s="77"/>
      <c r="K502" s="77"/>
      <c r="L502" s="77"/>
      <c r="M502" s="77"/>
      <c r="N502" s="77"/>
      <c r="O502" s="77"/>
      <c r="P502" s="77"/>
      <c r="Q502" s="77"/>
      <c r="R502" s="77"/>
      <c r="S502" s="77"/>
      <c r="T502" s="77"/>
      <c r="U502" s="77"/>
      <c r="V502" s="77"/>
      <c r="W502" s="77"/>
      <c r="X502" s="77"/>
      <c r="Y502" s="77"/>
      <c r="Z502" s="77"/>
    </row>
    <row r="503" spans="1:26" ht="12.75" customHeight="1">
      <c r="A503" s="264"/>
      <c r="B503" s="264"/>
      <c r="C503" s="30"/>
      <c r="D503" s="264"/>
      <c r="E503" s="264"/>
      <c r="F503" s="264"/>
      <c r="G503" s="75"/>
      <c r="H503" s="264"/>
      <c r="I503" s="265"/>
      <c r="J503" s="77"/>
      <c r="K503" s="77"/>
      <c r="L503" s="77"/>
      <c r="M503" s="77"/>
      <c r="N503" s="77"/>
      <c r="O503" s="77"/>
      <c r="P503" s="77"/>
      <c r="Q503" s="77"/>
      <c r="R503" s="77"/>
      <c r="S503" s="77"/>
      <c r="T503" s="77"/>
      <c r="U503" s="77"/>
      <c r="V503" s="77"/>
      <c r="W503" s="77"/>
      <c r="X503" s="77"/>
      <c r="Y503" s="77"/>
      <c r="Z503" s="77"/>
    </row>
    <row r="504" spans="1:26" ht="12.75" customHeight="1">
      <c r="A504" s="264"/>
      <c r="B504" s="264"/>
      <c r="C504" s="30"/>
      <c r="D504" s="264"/>
      <c r="E504" s="264"/>
      <c r="F504" s="264"/>
      <c r="G504" s="75"/>
      <c r="H504" s="264"/>
      <c r="I504" s="265"/>
      <c r="J504" s="77"/>
      <c r="K504" s="77"/>
      <c r="L504" s="77"/>
      <c r="M504" s="77"/>
      <c r="N504" s="77"/>
      <c r="O504" s="77"/>
      <c r="P504" s="77"/>
      <c r="Q504" s="77"/>
      <c r="R504" s="77"/>
      <c r="S504" s="77"/>
      <c r="T504" s="77"/>
      <c r="U504" s="77"/>
      <c r="V504" s="77"/>
      <c r="W504" s="77"/>
      <c r="X504" s="77"/>
      <c r="Y504" s="77"/>
      <c r="Z504" s="77"/>
    </row>
    <row r="505" spans="1:26" ht="12.75" customHeight="1">
      <c r="A505" s="264"/>
      <c r="B505" s="264"/>
      <c r="C505" s="30"/>
      <c r="D505" s="264"/>
      <c r="E505" s="264"/>
      <c r="F505" s="264"/>
      <c r="G505" s="75"/>
      <c r="H505" s="264"/>
      <c r="I505" s="265"/>
      <c r="J505" s="77"/>
      <c r="K505" s="77"/>
      <c r="L505" s="77"/>
      <c r="M505" s="77"/>
      <c r="N505" s="77"/>
      <c r="O505" s="77"/>
      <c r="P505" s="77"/>
      <c r="Q505" s="77"/>
      <c r="R505" s="77"/>
      <c r="S505" s="77"/>
      <c r="T505" s="77"/>
      <c r="U505" s="77"/>
      <c r="V505" s="77"/>
      <c r="W505" s="77"/>
      <c r="X505" s="77"/>
      <c r="Y505" s="77"/>
      <c r="Z505" s="77"/>
    </row>
    <row r="506" spans="1:26" ht="12.75" customHeight="1">
      <c r="A506" s="264"/>
      <c r="B506" s="264"/>
      <c r="C506" s="30"/>
      <c r="D506" s="264"/>
      <c r="E506" s="264"/>
      <c r="F506" s="264"/>
      <c r="G506" s="75"/>
      <c r="H506" s="264"/>
      <c r="I506" s="265"/>
      <c r="J506" s="77"/>
      <c r="K506" s="77"/>
      <c r="L506" s="77"/>
      <c r="M506" s="77"/>
      <c r="N506" s="77"/>
      <c r="O506" s="77"/>
      <c r="P506" s="77"/>
      <c r="Q506" s="77"/>
      <c r="R506" s="77"/>
      <c r="S506" s="77"/>
      <c r="T506" s="77"/>
      <c r="U506" s="77"/>
      <c r="V506" s="77"/>
      <c r="W506" s="77"/>
      <c r="X506" s="77"/>
      <c r="Y506" s="77"/>
      <c r="Z506" s="77"/>
    </row>
    <row r="507" spans="1:26" ht="12.75" customHeight="1">
      <c r="A507" s="264"/>
      <c r="B507" s="264"/>
      <c r="C507" s="30"/>
      <c r="D507" s="264"/>
      <c r="E507" s="264"/>
      <c r="F507" s="264"/>
      <c r="G507" s="75"/>
      <c r="H507" s="264"/>
      <c r="I507" s="265"/>
      <c r="J507" s="77"/>
      <c r="K507" s="77"/>
      <c r="L507" s="77"/>
      <c r="M507" s="77"/>
      <c r="N507" s="77"/>
      <c r="O507" s="77"/>
      <c r="P507" s="77"/>
      <c r="Q507" s="77"/>
      <c r="R507" s="77"/>
      <c r="S507" s="77"/>
      <c r="T507" s="77"/>
      <c r="U507" s="77"/>
      <c r="V507" s="77"/>
      <c r="W507" s="77"/>
      <c r="X507" s="77"/>
      <c r="Y507" s="77"/>
      <c r="Z507" s="77"/>
    </row>
    <row r="508" spans="1:26" ht="12.75" customHeight="1">
      <c r="A508" s="264"/>
      <c r="B508" s="264"/>
      <c r="C508" s="30"/>
      <c r="D508" s="264"/>
      <c r="E508" s="264"/>
      <c r="F508" s="264"/>
      <c r="G508" s="75"/>
      <c r="H508" s="264"/>
      <c r="I508" s="265"/>
      <c r="J508" s="77"/>
      <c r="K508" s="77"/>
      <c r="L508" s="77"/>
      <c r="M508" s="77"/>
      <c r="N508" s="77"/>
      <c r="O508" s="77"/>
      <c r="P508" s="77"/>
      <c r="Q508" s="77"/>
      <c r="R508" s="77"/>
      <c r="S508" s="77"/>
      <c r="T508" s="77"/>
      <c r="U508" s="77"/>
      <c r="V508" s="77"/>
      <c r="W508" s="77"/>
      <c r="X508" s="77"/>
      <c r="Y508" s="77"/>
      <c r="Z508" s="77"/>
    </row>
    <row r="509" spans="1:26" ht="12.75" customHeight="1">
      <c r="A509" s="264"/>
      <c r="B509" s="264"/>
      <c r="C509" s="30"/>
      <c r="D509" s="264"/>
      <c r="E509" s="264"/>
      <c r="F509" s="264"/>
      <c r="G509" s="75"/>
      <c r="H509" s="264"/>
      <c r="I509" s="265"/>
      <c r="J509" s="77"/>
      <c r="K509" s="77"/>
      <c r="L509" s="77"/>
      <c r="M509" s="77"/>
      <c r="N509" s="77"/>
      <c r="O509" s="77"/>
      <c r="P509" s="77"/>
      <c r="Q509" s="77"/>
      <c r="R509" s="77"/>
      <c r="S509" s="77"/>
      <c r="T509" s="77"/>
      <c r="U509" s="77"/>
      <c r="V509" s="77"/>
      <c r="W509" s="77"/>
      <c r="X509" s="77"/>
      <c r="Y509" s="77"/>
      <c r="Z509" s="77"/>
    </row>
    <row r="510" spans="1:26" ht="12.75" customHeight="1">
      <c r="A510" s="264"/>
      <c r="B510" s="264"/>
      <c r="C510" s="30"/>
      <c r="D510" s="264"/>
      <c r="E510" s="264"/>
      <c r="F510" s="264"/>
      <c r="G510" s="75"/>
      <c r="H510" s="264"/>
      <c r="I510" s="265"/>
      <c r="J510" s="77"/>
      <c r="K510" s="77"/>
      <c r="L510" s="77"/>
      <c r="M510" s="77"/>
      <c r="N510" s="77"/>
      <c r="O510" s="77"/>
      <c r="P510" s="77"/>
      <c r="Q510" s="77"/>
      <c r="R510" s="77"/>
      <c r="S510" s="77"/>
      <c r="T510" s="77"/>
      <c r="U510" s="77"/>
      <c r="V510" s="77"/>
      <c r="W510" s="77"/>
      <c r="X510" s="77"/>
      <c r="Y510" s="77"/>
      <c r="Z510" s="77"/>
    </row>
    <row r="511" spans="1:26" ht="12.75" customHeight="1">
      <c r="A511" s="264"/>
      <c r="B511" s="264"/>
      <c r="C511" s="30"/>
      <c r="D511" s="264"/>
      <c r="E511" s="264"/>
      <c r="F511" s="264"/>
      <c r="G511" s="75"/>
      <c r="H511" s="264"/>
      <c r="I511" s="265"/>
      <c r="J511" s="77"/>
      <c r="K511" s="77"/>
      <c r="L511" s="77"/>
      <c r="M511" s="77"/>
      <c r="N511" s="77"/>
      <c r="O511" s="77"/>
      <c r="P511" s="77"/>
      <c r="Q511" s="77"/>
      <c r="R511" s="77"/>
      <c r="S511" s="77"/>
      <c r="T511" s="77"/>
      <c r="U511" s="77"/>
      <c r="V511" s="77"/>
      <c r="W511" s="77"/>
      <c r="X511" s="77"/>
      <c r="Y511" s="77"/>
      <c r="Z511" s="77"/>
    </row>
    <row r="512" spans="1:26" ht="12.75" customHeight="1">
      <c r="A512" s="264"/>
      <c r="B512" s="264"/>
      <c r="C512" s="30"/>
      <c r="D512" s="264"/>
      <c r="E512" s="264"/>
      <c r="F512" s="264"/>
      <c r="G512" s="75"/>
      <c r="H512" s="264"/>
      <c r="I512" s="265"/>
      <c r="J512" s="77"/>
      <c r="K512" s="77"/>
      <c r="L512" s="77"/>
      <c r="M512" s="77"/>
      <c r="N512" s="77"/>
      <c r="O512" s="77"/>
      <c r="P512" s="77"/>
      <c r="Q512" s="77"/>
      <c r="R512" s="77"/>
      <c r="S512" s="77"/>
      <c r="T512" s="77"/>
      <c r="U512" s="77"/>
      <c r="V512" s="77"/>
      <c r="W512" s="77"/>
      <c r="X512" s="77"/>
      <c r="Y512" s="77"/>
      <c r="Z512" s="77"/>
    </row>
    <row r="513" spans="1:26" ht="12.75" customHeight="1">
      <c r="A513" s="264"/>
      <c r="B513" s="264"/>
      <c r="C513" s="30"/>
      <c r="D513" s="264"/>
      <c r="E513" s="264"/>
      <c r="F513" s="264"/>
      <c r="G513" s="75"/>
      <c r="H513" s="264"/>
      <c r="I513" s="265"/>
      <c r="J513" s="77"/>
      <c r="K513" s="77"/>
      <c r="L513" s="77"/>
      <c r="M513" s="77"/>
      <c r="N513" s="77"/>
      <c r="O513" s="77"/>
      <c r="P513" s="77"/>
      <c r="Q513" s="77"/>
      <c r="R513" s="77"/>
      <c r="S513" s="77"/>
      <c r="T513" s="77"/>
      <c r="U513" s="77"/>
      <c r="V513" s="77"/>
      <c r="W513" s="77"/>
      <c r="X513" s="77"/>
      <c r="Y513" s="77"/>
      <c r="Z513" s="77"/>
    </row>
    <row r="514" spans="1:26" ht="12.75" customHeight="1">
      <c r="A514" s="264"/>
      <c r="B514" s="264"/>
      <c r="C514" s="30"/>
      <c r="D514" s="264"/>
      <c r="E514" s="264"/>
      <c r="F514" s="264"/>
      <c r="G514" s="75"/>
      <c r="H514" s="264"/>
      <c r="I514" s="265"/>
      <c r="J514" s="77"/>
      <c r="K514" s="77"/>
      <c r="L514" s="77"/>
      <c r="M514" s="77"/>
      <c r="N514" s="77"/>
      <c r="O514" s="77"/>
      <c r="P514" s="77"/>
      <c r="Q514" s="77"/>
      <c r="R514" s="77"/>
      <c r="S514" s="77"/>
      <c r="T514" s="77"/>
      <c r="U514" s="77"/>
      <c r="V514" s="77"/>
      <c r="W514" s="77"/>
      <c r="X514" s="77"/>
      <c r="Y514" s="77"/>
      <c r="Z514" s="77"/>
    </row>
    <row r="515" spans="1:26" ht="12.75" customHeight="1">
      <c r="A515" s="264"/>
      <c r="B515" s="264"/>
      <c r="C515" s="30"/>
      <c r="D515" s="264"/>
      <c r="E515" s="264"/>
      <c r="F515" s="264"/>
      <c r="G515" s="75"/>
      <c r="H515" s="264"/>
      <c r="I515" s="265"/>
      <c r="J515" s="77"/>
      <c r="K515" s="77"/>
      <c r="L515" s="77"/>
      <c r="M515" s="77"/>
      <c r="N515" s="77"/>
      <c r="O515" s="77"/>
      <c r="P515" s="77"/>
      <c r="Q515" s="77"/>
      <c r="R515" s="77"/>
      <c r="S515" s="77"/>
      <c r="T515" s="77"/>
      <c r="U515" s="77"/>
      <c r="V515" s="77"/>
      <c r="W515" s="77"/>
      <c r="X515" s="77"/>
      <c r="Y515" s="77"/>
      <c r="Z515" s="77"/>
    </row>
    <row r="516" spans="1:26" ht="12.75" customHeight="1">
      <c r="A516" s="264"/>
      <c r="B516" s="264"/>
      <c r="C516" s="30"/>
      <c r="D516" s="264"/>
      <c r="E516" s="264"/>
      <c r="F516" s="264"/>
      <c r="G516" s="75"/>
      <c r="H516" s="264"/>
      <c r="I516" s="265"/>
      <c r="J516" s="77"/>
      <c r="K516" s="77"/>
      <c r="L516" s="77"/>
      <c r="M516" s="77"/>
      <c r="N516" s="77"/>
      <c r="O516" s="77"/>
      <c r="P516" s="77"/>
      <c r="Q516" s="77"/>
      <c r="R516" s="77"/>
      <c r="S516" s="77"/>
      <c r="T516" s="77"/>
      <c r="U516" s="77"/>
      <c r="V516" s="77"/>
      <c r="W516" s="77"/>
      <c r="X516" s="77"/>
      <c r="Y516" s="77"/>
      <c r="Z516" s="77"/>
    </row>
    <row r="517" spans="1:26" ht="12.75" customHeight="1">
      <c r="A517" s="264"/>
      <c r="B517" s="264"/>
      <c r="C517" s="30"/>
      <c r="D517" s="264"/>
      <c r="E517" s="264"/>
      <c r="F517" s="264"/>
      <c r="G517" s="75"/>
      <c r="H517" s="264"/>
      <c r="I517" s="265"/>
      <c r="J517" s="77"/>
      <c r="K517" s="77"/>
      <c r="L517" s="77"/>
      <c r="M517" s="77"/>
      <c r="N517" s="77"/>
      <c r="O517" s="77"/>
      <c r="P517" s="77"/>
      <c r="Q517" s="77"/>
      <c r="R517" s="77"/>
      <c r="S517" s="77"/>
      <c r="T517" s="77"/>
      <c r="U517" s="77"/>
      <c r="V517" s="77"/>
      <c r="W517" s="77"/>
      <c r="X517" s="77"/>
      <c r="Y517" s="77"/>
      <c r="Z517" s="77"/>
    </row>
    <row r="518" spans="1:26" ht="12.75" customHeight="1">
      <c r="A518" s="264"/>
      <c r="B518" s="264"/>
      <c r="C518" s="30"/>
      <c r="D518" s="264"/>
      <c r="E518" s="264"/>
      <c r="F518" s="264"/>
      <c r="G518" s="75"/>
      <c r="H518" s="264"/>
      <c r="I518" s="265"/>
      <c r="J518" s="77"/>
      <c r="K518" s="77"/>
      <c r="L518" s="77"/>
      <c r="M518" s="77"/>
      <c r="N518" s="77"/>
      <c r="O518" s="77"/>
      <c r="P518" s="77"/>
      <c r="Q518" s="77"/>
      <c r="R518" s="77"/>
      <c r="S518" s="77"/>
      <c r="T518" s="77"/>
      <c r="U518" s="77"/>
      <c r="V518" s="77"/>
      <c r="W518" s="77"/>
      <c r="X518" s="77"/>
      <c r="Y518" s="77"/>
      <c r="Z518" s="77"/>
    </row>
    <row r="519" spans="1:26" ht="12.75" customHeight="1">
      <c r="A519" s="264"/>
      <c r="B519" s="264"/>
      <c r="C519" s="30"/>
      <c r="D519" s="264"/>
      <c r="E519" s="264"/>
      <c r="F519" s="264"/>
      <c r="G519" s="75"/>
      <c r="H519" s="264"/>
      <c r="I519" s="265"/>
      <c r="J519" s="77"/>
      <c r="K519" s="77"/>
      <c r="L519" s="77"/>
      <c r="M519" s="77"/>
      <c r="N519" s="77"/>
      <c r="O519" s="77"/>
      <c r="P519" s="77"/>
      <c r="Q519" s="77"/>
      <c r="R519" s="77"/>
      <c r="S519" s="77"/>
      <c r="T519" s="77"/>
      <c r="U519" s="77"/>
      <c r="V519" s="77"/>
      <c r="W519" s="77"/>
      <c r="X519" s="77"/>
      <c r="Y519" s="77"/>
      <c r="Z519" s="77"/>
    </row>
    <row r="520" spans="1:26" ht="12.75" customHeight="1">
      <c r="A520" s="264"/>
      <c r="B520" s="264"/>
      <c r="C520" s="30"/>
      <c r="D520" s="264"/>
      <c r="E520" s="264"/>
      <c r="F520" s="264"/>
      <c r="G520" s="75"/>
      <c r="H520" s="264"/>
      <c r="I520" s="265"/>
      <c r="J520" s="77"/>
      <c r="K520" s="77"/>
      <c r="L520" s="77"/>
      <c r="M520" s="77"/>
      <c r="N520" s="77"/>
      <c r="O520" s="77"/>
      <c r="P520" s="77"/>
      <c r="Q520" s="77"/>
      <c r="R520" s="77"/>
      <c r="S520" s="77"/>
      <c r="T520" s="77"/>
      <c r="U520" s="77"/>
      <c r="V520" s="77"/>
      <c r="W520" s="77"/>
      <c r="X520" s="77"/>
      <c r="Y520" s="77"/>
      <c r="Z520" s="77"/>
    </row>
    <row r="521" spans="1:26" ht="12.75" customHeight="1">
      <c r="A521" s="264"/>
      <c r="B521" s="264"/>
      <c r="C521" s="30"/>
      <c r="D521" s="264"/>
      <c r="E521" s="264"/>
      <c r="F521" s="264"/>
      <c r="G521" s="75"/>
      <c r="H521" s="264"/>
      <c r="I521" s="265"/>
      <c r="J521" s="77"/>
      <c r="K521" s="77"/>
      <c r="L521" s="77"/>
      <c r="M521" s="77"/>
      <c r="N521" s="77"/>
      <c r="O521" s="77"/>
      <c r="P521" s="77"/>
      <c r="Q521" s="77"/>
      <c r="R521" s="77"/>
      <c r="S521" s="77"/>
      <c r="T521" s="77"/>
      <c r="U521" s="77"/>
      <c r="V521" s="77"/>
      <c r="W521" s="77"/>
      <c r="X521" s="77"/>
      <c r="Y521" s="77"/>
      <c r="Z521" s="77"/>
    </row>
    <row r="522" spans="1:26" ht="12.75" customHeight="1">
      <c r="A522" s="264"/>
      <c r="B522" s="264"/>
      <c r="C522" s="30"/>
      <c r="D522" s="264"/>
      <c r="E522" s="264"/>
      <c r="F522" s="264"/>
      <c r="G522" s="75"/>
      <c r="H522" s="264"/>
      <c r="I522" s="265"/>
      <c r="J522" s="77"/>
      <c r="K522" s="77"/>
      <c r="L522" s="77"/>
      <c r="M522" s="77"/>
      <c r="N522" s="77"/>
      <c r="O522" s="77"/>
      <c r="P522" s="77"/>
      <c r="Q522" s="77"/>
      <c r="R522" s="77"/>
      <c r="S522" s="77"/>
      <c r="T522" s="77"/>
      <c r="U522" s="77"/>
      <c r="V522" s="77"/>
      <c r="W522" s="77"/>
      <c r="X522" s="77"/>
      <c r="Y522" s="77"/>
      <c r="Z522" s="77"/>
    </row>
    <row r="523" spans="1:26" ht="12.75" customHeight="1">
      <c r="A523" s="264"/>
      <c r="B523" s="264"/>
      <c r="C523" s="30"/>
      <c r="D523" s="264"/>
      <c r="E523" s="264"/>
      <c r="F523" s="264"/>
      <c r="G523" s="75"/>
      <c r="H523" s="264"/>
      <c r="I523" s="265"/>
      <c r="J523" s="77"/>
      <c r="K523" s="77"/>
      <c r="L523" s="77"/>
      <c r="M523" s="77"/>
      <c r="N523" s="77"/>
      <c r="O523" s="77"/>
      <c r="P523" s="77"/>
      <c r="Q523" s="77"/>
      <c r="R523" s="77"/>
      <c r="S523" s="77"/>
      <c r="T523" s="77"/>
      <c r="U523" s="77"/>
      <c r="V523" s="77"/>
      <c r="W523" s="77"/>
      <c r="X523" s="77"/>
      <c r="Y523" s="77"/>
      <c r="Z523" s="77"/>
    </row>
    <row r="524" spans="1:26" ht="12.75" customHeight="1">
      <c r="A524" s="264"/>
      <c r="B524" s="264"/>
      <c r="C524" s="30"/>
      <c r="D524" s="264"/>
      <c r="E524" s="264"/>
      <c r="F524" s="264"/>
      <c r="G524" s="75"/>
      <c r="H524" s="264"/>
      <c r="I524" s="265"/>
      <c r="J524" s="77"/>
      <c r="K524" s="77"/>
      <c r="L524" s="77"/>
      <c r="M524" s="77"/>
      <c r="N524" s="77"/>
      <c r="O524" s="77"/>
      <c r="P524" s="77"/>
      <c r="Q524" s="77"/>
      <c r="R524" s="77"/>
      <c r="S524" s="77"/>
      <c r="T524" s="77"/>
      <c r="U524" s="77"/>
      <c r="V524" s="77"/>
      <c r="W524" s="77"/>
      <c r="X524" s="77"/>
      <c r="Y524" s="77"/>
      <c r="Z524" s="77"/>
    </row>
    <row r="525" spans="1:26" ht="12.75" customHeight="1">
      <c r="A525" s="264"/>
      <c r="B525" s="264"/>
      <c r="C525" s="30"/>
      <c r="D525" s="264"/>
      <c r="E525" s="264"/>
      <c r="F525" s="264"/>
      <c r="G525" s="75"/>
      <c r="H525" s="264"/>
      <c r="I525" s="265"/>
      <c r="J525" s="77"/>
      <c r="K525" s="77"/>
      <c r="L525" s="77"/>
      <c r="M525" s="77"/>
      <c r="N525" s="77"/>
      <c r="O525" s="77"/>
      <c r="P525" s="77"/>
      <c r="Q525" s="77"/>
      <c r="R525" s="77"/>
      <c r="S525" s="77"/>
      <c r="T525" s="77"/>
      <c r="U525" s="77"/>
      <c r="V525" s="77"/>
      <c r="W525" s="77"/>
      <c r="X525" s="77"/>
      <c r="Y525" s="77"/>
      <c r="Z525" s="77"/>
    </row>
    <row r="526" spans="1:26" ht="12.75" customHeight="1">
      <c r="A526" s="264"/>
      <c r="B526" s="264"/>
      <c r="C526" s="30"/>
      <c r="D526" s="264"/>
      <c r="E526" s="264"/>
      <c r="F526" s="264"/>
      <c r="G526" s="75"/>
      <c r="H526" s="264"/>
      <c r="I526" s="265"/>
      <c r="J526" s="77"/>
      <c r="K526" s="77"/>
      <c r="L526" s="77"/>
      <c r="M526" s="77"/>
      <c r="N526" s="77"/>
      <c r="O526" s="77"/>
      <c r="P526" s="77"/>
      <c r="Q526" s="77"/>
      <c r="R526" s="77"/>
      <c r="S526" s="77"/>
      <c r="T526" s="77"/>
      <c r="U526" s="77"/>
      <c r="V526" s="77"/>
      <c r="W526" s="77"/>
      <c r="X526" s="77"/>
      <c r="Y526" s="77"/>
      <c r="Z526" s="77"/>
    </row>
    <row r="527" spans="1:26" ht="12.75" customHeight="1">
      <c r="A527" s="264"/>
      <c r="B527" s="264"/>
      <c r="C527" s="30"/>
      <c r="D527" s="264"/>
      <c r="E527" s="264"/>
      <c r="F527" s="264"/>
      <c r="G527" s="75"/>
      <c r="H527" s="264"/>
      <c r="I527" s="265"/>
      <c r="J527" s="77"/>
      <c r="K527" s="77"/>
      <c r="L527" s="77"/>
      <c r="M527" s="77"/>
      <c r="N527" s="77"/>
      <c r="O527" s="77"/>
      <c r="P527" s="77"/>
      <c r="Q527" s="77"/>
      <c r="R527" s="77"/>
      <c r="S527" s="77"/>
      <c r="T527" s="77"/>
      <c r="U527" s="77"/>
      <c r="V527" s="77"/>
      <c r="W527" s="77"/>
      <c r="X527" s="77"/>
      <c r="Y527" s="77"/>
      <c r="Z527" s="77"/>
    </row>
    <row r="528" spans="1:26" ht="12.75" customHeight="1">
      <c r="A528" s="264"/>
      <c r="B528" s="264"/>
      <c r="C528" s="30"/>
      <c r="D528" s="264"/>
      <c r="E528" s="264"/>
      <c r="F528" s="264"/>
      <c r="G528" s="75"/>
      <c r="H528" s="264"/>
      <c r="I528" s="265"/>
      <c r="J528" s="77"/>
      <c r="K528" s="77"/>
      <c r="L528" s="77"/>
      <c r="M528" s="77"/>
      <c r="N528" s="77"/>
      <c r="O528" s="77"/>
      <c r="P528" s="77"/>
      <c r="Q528" s="77"/>
      <c r="R528" s="77"/>
      <c r="S528" s="77"/>
      <c r="T528" s="77"/>
      <c r="U528" s="77"/>
      <c r="V528" s="77"/>
      <c r="W528" s="77"/>
      <c r="X528" s="77"/>
      <c r="Y528" s="77"/>
      <c r="Z528" s="77"/>
    </row>
    <row r="529" spans="1:26" ht="12.75" customHeight="1">
      <c r="A529" s="264"/>
      <c r="B529" s="264"/>
      <c r="C529" s="30"/>
      <c r="D529" s="264"/>
      <c r="E529" s="264"/>
      <c r="F529" s="264"/>
      <c r="G529" s="75"/>
      <c r="H529" s="264"/>
      <c r="I529" s="265"/>
      <c r="J529" s="77"/>
      <c r="K529" s="77"/>
      <c r="L529" s="77"/>
      <c r="M529" s="77"/>
      <c r="N529" s="77"/>
      <c r="O529" s="77"/>
      <c r="P529" s="77"/>
      <c r="Q529" s="77"/>
      <c r="R529" s="77"/>
      <c r="S529" s="77"/>
      <c r="T529" s="77"/>
      <c r="U529" s="77"/>
      <c r="V529" s="77"/>
      <c r="W529" s="77"/>
      <c r="X529" s="77"/>
      <c r="Y529" s="77"/>
      <c r="Z529" s="77"/>
    </row>
    <row r="530" spans="1:26" ht="12.75" customHeight="1">
      <c r="A530" s="264"/>
      <c r="B530" s="264"/>
      <c r="C530" s="30"/>
      <c r="D530" s="264"/>
      <c r="E530" s="264"/>
      <c r="F530" s="264"/>
      <c r="G530" s="75"/>
      <c r="H530" s="264"/>
      <c r="I530" s="265"/>
      <c r="J530" s="77"/>
      <c r="K530" s="77"/>
      <c r="L530" s="77"/>
      <c r="M530" s="77"/>
      <c r="N530" s="77"/>
      <c r="O530" s="77"/>
      <c r="P530" s="77"/>
      <c r="Q530" s="77"/>
      <c r="R530" s="77"/>
      <c r="S530" s="77"/>
      <c r="T530" s="77"/>
      <c r="U530" s="77"/>
      <c r="V530" s="77"/>
      <c r="W530" s="77"/>
      <c r="X530" s="77"/>
      <c r="Y530" s="77"/>
      <c r="Z530" s="77"/>
    </row>
    <row r="531" spans="1:26" ht="12.75" customHeight="1">
      <c r="A531" s="264"/>
      <c r="B531" s="264"/>
      <c r="C531" s="30"/>
      <c r="D531" s="264"/>
      <c r="E531" s="264"/>
      <c r="F531" s="264"/>
      <c r="G531" s="75"/>
      <c r="H531" s="264"/>
      <c r="I531" s="265"/>
      <c r="J531" s="77"/>
      <c r="K531" s="77"/>
      <c r="L531" s="77"/>
      <c r="M531" s="77"/>
      <c r="N531" s="77"/>
      <c r="O531" s="77"/>
      <c r="P531" s="77"/>
      <c r="Q531" s="77"/>
      <c r="R531" s="77"/>
      <c r="S531" s="77"/>
      <c r="T531" s="77"/>
      <c r="U531" s="77"/>
      <c r="V531" s="77"/>
      <c r="W531" s="77"/>
      <c r="X531" s="77"/>
      <c r="Y531" s="77"/>
      <c r="Z531" s="77"/>
    </row>
    <row r="532" spans="1:26" ht="12.75" customHeight="1">
      <c r="A532" s="264"/>
      <c r="B532" s="264"/>
      <c r="C532" s="30"/>
      <c r="D532" s="264"/>
      <c r="E532" s="264"/>
      <c r="F532" s="264"/>
      <c r="G532" s="75"/>
      <c r="H532" s="264"/>
      <c r="I532" s="265"/>
      <c r="J532" s="77"/>
      <c r="K532" s="77"/>
      <c r="L532" s="77"/>
      <c r="M532" s="77"/>
      <c r="N532" s="77"/>
      <c r="O532" s="77"/>
      <c r="P532" s="77"/>
      <c r="Q532" s="77"/>
      <c r="R532" s="77"/>
      <c r="S532" s="77"/>
      <c r="T532" s="77"/>
      <c r="U532" s="77"/>
      <c r="V532" s="77"/>
      <c r="W532" s="77"/>
      <c r="X532" s="77"/>
      <c r="Y532" s="77"/>
      <c r="Z532" s="77"/>
    </row>
    <row r="533" spans="1:26" ht="12.75" customHeight="1">
      <c r="A533" s="264"/>
      <c r="B533" s="264"/>
      <c r="C533" s="30"/>
      <c r="D533" s="264"/>
      <c r="E533" s="264"/>
      <c r="F533" s="264"/>
      <c r="G533" s="75"/>
      <c r="H533" s="264"/>
      <c r="I533" s="265"/>
      <c r="J533" s="77"/>
      <c r="K533" s="77"/>
      <c r="L533" s="77"/>
      <c r="M533" s="77"/>
      <c r="N533" s="77"/>
      <c r="O533" s="77"/>
      <c r="P533" s="77"/>
      <c r="Q533" s="77"/>
      <c r="R533" s="77"/>
      <c r="S533" s="77"/>
      <c r="T533" s="77"/>
      <c r="U533" s="77"/>
      <c r="V533" s="77"/>
      <c r="W533" s="77"/>
      <c r="X533" s="77"/>
      <c r="Y533" s="77"/>
      <c r="Z533" s="77"/>
    </row>
    <row r="534" spans="1:26" ht="12.75" customHeight="1">
      <c r="A534" s="264"/>
      <c r="B534" s="264"/>
      <c r="C534" s="30"/>
      <c r="D534" s="264"/>
      <c r="E534" s="264"/>
      <c r="F534" s="264"/>
      <c r="G534" s="75"/>
      <c r="H534" s="264"/>
      <c r="I534" s="265"/>
      <c r="J534" s="77"/>
      <c r="K534" s="77"/>
      <c r="L534" s="77"/>
      <c r="M534" s="77"/>
      <c r="N534" s="77"/>
      <c r="O534" s="77"/>
      <c r="P534" s="77"/>
      <c r="Q534" s="77"/>
      <c r="R534" s="77"/>
      <c r="S534" s="77"/>
      <c r="T534" s="77"/>
      <c r="U534" s="77"/>
      <c r="V534" s="77"/>
      <c r="W534" s="77"/>
      <c r="X534" s="77"/>
      <c r="Y534" s="77"/>
      <c r="Z534" s="77"/>
    </row>
    <row r="535" spans="1:26" ht="12.75" customHeight="1">
      <c r="A535" s="264"/>
      <c r="B535" s="264"/>
      <c r="C535" s="30"/>
      <c r="D535" s="264"/>
      <c r="E535" s="264"/>
      <c r="F535" s="264"/>
      <c r="G535" s="75"/>
      <c r="H535" s="264"/>
      <c r="I535" s="265"/>
      <c r="J535" s="77"/>
      <c r="K535" s="77"/>
      <c r="L535" s="77"/>
      <c r="M535" s="77"/>
      <c r="N535" s="77"/>
      <c r="O535" s="77"/>
      <c r="P535" s="77"/>
      <c r="Q535" s="77"/>
      <c r="R535" s="77"/>
      <c r="S535" s="77"/>
      <c r="T535" s="77"/>
      <c r="U535" s="77"/>
      <c r="V535" s="77"/>
      <c r="W535" s="77"/>
      <c r="X535" s="77"/>
      <c r="Y535" s="77"/>
      <c r="Z535" s="77"/>
    </row>
    <row r="536" spans="1:26" ht="12.75" customHeight="1">
      <c r="A536" s="264"/>
      <c r="B536" s="264"/>
      <c r="C536" s="30"/>
      <c r="D536" s="264"/>
      <c r="E536" s="264"/>
      <c r="F536" s="264"/>
      <c r="G536" s="75"/>
      <c r="H536" s="264"/>
      <c r="I536" s="265"/>
      <c r="J536" s="77"/>
      <c r="K536" s="77"/>
      <c r="L536" s="77"/>
      <c r="M536" s="77"/>
      <c r="N536" s="77"/>
      <c r="O536" s="77"/>
      <c r="P536" s="77"/>
      <c r="Q536" s="77"/>
      <c r="R536" s="77"/>
      <c r="S536" s="77"/>
      <c r="T536" s="77"/>
      <c r="U536" s="77"/>
      <c r="V536" s="77"/>
      <c r="W536" s="77"/>
      <c r="X536" s="77"/>
      <c r="Y536" s="77"/>
      <c r="Z536" s="77"/>
    </row>
    <row r="537" spans="1:26" ht="12.75" customHeight="1">
      <c r="A537" s="264"/>
      <c r="B537" s="264"/>
      <c r="C537" s="30"/>
      <c r="D537" s="264"/>
      <c r="E537" s="264"/>
      <c r="F537" s="264"/>
      <c r="G537" s="75"/>
      <c r="H537" s="264"/>
      <c r="I537" s="265"/>
      <c r="J537" s="77"/>
      <c r="K537" s="77"/>
      <c r="L537" s="77"/>
      <c r="M537" s="77"/>
      <c r="N537" s="77"/>
      <c r="O537" s="77"/>
      <c r="P537" s="77"/>
      <c r="Q537" s="77"/>
      <c r="R537" s="77"/>
      <c r="S537" s="77"/>
      <c r="T537" s="77"/>
      <c r="U537" s="77"/>
      <c r="V537" s="77"/>
      <c r="W537" s="77"/>
      <c r="X537" s="77"/>
      <c r="Y537" s="77"/>
      <c r="Z537" s="77"/>
    </row>
    <row r="538" spans="1:26" ht="12.75" customHeight="1">
      <c r="A538" s="264"/>
      <c r="B538" s="264"/>
      <c r="C538" s="30"/>
      <c r="D538" s="264"/>
      <c r="E538" s="264"/>
      <c r="F538" s="264"/>
      <c r="G538" s="75"/>
      <c r="H538" s="264"/>
      <c r="I538" s="265"/>
      <c r="J538" s="77"/>
      <c r="K538" s="77"/>
      <c r="L538" s="77"/>
      <c r="M538" s="77"/>
      <c r="N538" s="77"/>
      <c r="O538" s="77"/>
      <c r="P538" s="77"/>
      <c r="Q538" s="77"/>
      <c r="R538" s="77"/>
      <c r="S538" s="77"/>
      <c r="T538" s="77"/>
      <c r="U538" s="77"/>
      <c r="V538" s="77"/>
      <c r="W538" s="77"/>
      <c r="X538" s="77"/>
      <c r="Y538" s="77"/>
      <c r="Z538" s="77"/>
    </row>
    <row r="539" spans="1:26" ht="12.75" customHeight="1">
      <c r="A539" s="264"/>
      <c r="B539" s="264"/>
      <c r="C539" s="30"/>
      <c r="D539" s="264"/>
      <c r="E539" s="264"/>
      <c r="F539" s="264"/>
      <c r="G539" s="75"/>
      <c r="H539" s="264"/>
      <c r="I539" s="265"/>
      <c r="J539" s="77"/>
      <c r="K539" s="77"/>
      <c r="L539" s="77"/>
      <c r="M539" s="77"/>
      <c r="N539" s="77"/>
      <c r="O539" s="77"/>
      <c r="P539" s="77"/>
      <c r="Q539" s="77"/>
      <c r="R539" s="77"/>
      <c r="S539" s="77"/>
      <c r="T539" s="77"/>
      <c r="U539" s="77"/>
      <c r="V539" s="77"/>
      <c r="W539" s="77"/>
      <c r="X539" s="77"/>
      <c r="Y539" s="77"/>
      <c r="Z539" s="77"/>
    </row>
    <row r="540" spans="1:26" ht="12.75" customHeight="1">
      <c r="A540" s="264"/>
      <c r="B540" s="264"/>
      <c r="C540" s="30"/>
      <c r="D540" s="264"/>
      <c r="E540" s="264"/>
      <c r="F540" s="264"/>
      <c r="G540" s="75"/>
      <c r="H540" s="264"/>
      <c r="I540" s="265"/>
      <c r="J540" s="77"/>
      <c r="K540" s="77"/>
      <c r="L540" s="77"/>
      <c r="M540" s="77"/>
      <c r="N540" s="77"/>
      <c r="O540" s="77"/>
      <c r="P540" s="77"/>
      <c r="Q540" s="77"/>
      <c r="R540" s="77"/>
      <c r="S540" s="77"/>
      <c r="T540" s="77"/>
      <c r="U540" s="77"/>
      <c r="V540" s="77"/>
      <c r="W540" s="77"/>
      <c r="X540" s="77"/>
      <c r="Y540" s="77"/>
      <c r="Z540" s="77"/>
    </row>
    <row r="541" spans="1:26" ht="12.75" customHeight="1">
      <c r="A541" s="264"/>
      <c r="B541" s="264"/>
      <c r="C541" s="30"/>
      <c r="D541" s="264"/>
      <c r="E541" s="264"/>
      <c r="F541" s="264"/>
      <c r="G541" s="75"/>
      <c r="H541" s="264"/>
      <c r="I541" s="265"/>
      <c r="J541" s="77"/>
      <c r="K541" s="77"/>
      <c r="L541" s="77"/>
      <c r="M541" s="77"/>
      <c r="N541" s="77"/>
      <c r="O541" s="77"/>
      <c r="P541" s="77"/>
      <c r="Q541" s="77"/>
      <c r="R541" s="77"/>
      <c r="S541" s="77"/>
      <c r="T541" s="77"/>
      <c r="U541" s="77"/>
      <c r="V541" s="77"/>
      <c r="W541" s="77"/>
      <c r="X541" s="77"/>
      <c r="Y541" s="77"/>
      <c r="Z541" s="77"/>
    </row>
    <row r="542" spans="1:26" ht="12.75" customHeight="1">
      <c r="A542" s="264"/>
      <c r="B542" s="264"/>
      <c r="C542" s="30"/>
      <c r="D542" s="264"/>
      <c r="E542" s="264"/>
      <c r="F542" s="264"/>
      <c r="G542" s="75"/>
      <c r="H542" s="264"/>
      <c r="I542" s="265"/>
      <c r="J542" s="77"/>
      <c r="K542" s="77"/>
      <c r="L542" s="77"/>
      <c r="M542" s="77"/>
      <c r="N542" s="77"/>
      <c r="O542" s="77"/>
      <c r="P542" s="77"/>
      <c r="Q542" s="77"/>
      <c r="R542" s="77"/>
      <c r="S542" s="77"/>
      <c r="T542" s="77"/>
      <c r="U542" s="77"/>
      <c r="V542" s="77"/>
      <c r="W542" s="77"/>
      <c r="X542" s="77"/>
      <c r="Y542" s="77"/>
      <c r="Z542" s="77"/>
    </row>
    <row r="543" spans="1:26" ht="12.75" customHeight="1">
      <c r="A543" s="264"/>
      <c r="B543" s="264"/>
      <c r="C543" s="30"/>
      <c r="D543" s="264"/>
      <c r="E543" s="264"/>
      <c r="F543" s="264"/>
      <c r="G543" s="75"/>
      <c r="H543" s="264"/>
      <c r="I543" s="265"/>
      <c r="J543" s="77"/>
      <c r="K543" s="77"/>
      <c r="L543" s="77"/>
      <c r="M543" s="77"/>
      <c r="N543" s="77"/>
      <c r="O543" s="77"/>
      <c r="P543" s="77"/>
      <c r="Q543" s="77"/>
      <c r="R543" s="77"/>
      <c r="S543" s="77"/>
      <c r="T543" s="77"/>
      <c r="U543" s="77"/>
      <c r="V543" s="77"/>
      <c r="W543" s="77"/>
      <c r="X543" s="77"/>
      <c r="Y543" s="77"/>
      <c r="Z543" s="77"/>
    </row>
    <row r="544" spans="1:26" ht="12.75" customHeight="1">
      <c r="A544" s="264"/>
      <c r="B544" s="264"/>
      <c r="C544" s="30"/>
      <c r="D544" s="264"/>
      <c r="E544" s="264"/>
      <c r="F544" s="264"/>
      <c r="G544" s="75"/>
      <c r="H544" s="264"/>
      <c r="I544" s="265"/>
      <c r="J544" s="77"/>
      <c r="K544" s="77"/>
      <c r="L544" s="77"/>
      <c r="M544" s="77"/>
      <c r="N544" s="77"/>
      <c r="O544" s="77"/>
      <c r="P544" s="77"/>
      <c r="Q544" s="77"/>
      <c r="R544" s="77"/>
      <c r="S544" s="77"/>
      <c r="T544" s="77"/>
      <c r="U544" s="77"/>
      <c r="V544" s="77"/>
      <c r="W544" s="77"/>
      <c r="X544" s="77"/>
      <c r="Y544" s="77"/>
      <c r="Z544" s="77"/>
    </row>
    <row r="545" spans="1:26" ht="12.75" customHeight="1">
      <c r="A545" s="264"/>
      <c r="B545" s="264"/>
      <c r="C545" s="30"/>
      <c r="D545" s="264"/>
      <c r="E545" s="264"/>
      <c r="F545" s="264"/>
      <c r="G545" s="75"/>
      <c r="H545" s="264"/>
      <c r="I545" s="265"/>
      <c r="J545" s="77"/>
      <c r="K545" s="77"/>
      <c r="L545" s="77"/>
      <c r="M545" s="77"/>
      <c r="N545" s="77"/>
      <c r="O545" s="77"/>
      <c r="P545" s="77"/>
      <c r="Q545" s="77"/>
      <c r="R545" s="77"/>
      <c r="S545" s="77"/>
      <c r="T545" s="77"/>
      <c r="U545" s="77"/>
      <c r="V545" s="77"/>
      <c r="W545" s="77"/>
      <c r="X545" s="77"/>
      <c r="Y545" s="77"/>
      <c r="Z545" s="77"/>
    </row>
    <row r="546" spans="1:26" ht="12.75" customHeight="1">
      <c r="A546" s="264"/>
      <c r="B546" s="264"/>
      <c r="C546" s="30"/>
      <c r="D546" s="264"/>
      <c r="E546" s="264"/>
      <c r="F546" s="264"/>
      <c r="G546" s="75"/>
      <c r="H546" s="264"/>
      <c r="I546" s="265"/>
      <c r="J546" s="77"/>
      <c r="K546" s="77"/>
      <c r="L546" s="77"/>
      <c r="M546" s="77"/>
      <c r="N546" s="77"/>
      <c r="O546" s="77"/>
      <c r="P546" s="77"/>
      <c r="Q546" s="77"/>
      <c r="R546" s="77"/>
      <c r="S546" s="77"/>
      <c r="T546" s="77"/>
      <c r="U546" s="77"/>
      <c r="V546" s="77"/>
      <c r="W546" s="77"/>
      <c r="X546" s="77"/>
      <c r="Y546" s="77"/>
      <c r="Z546" s="77"/>
    </row>
    <row r="547" spans="1:26" ht="12.75" customHeight="1">
      <c r="A547" s="264"/>
      <c r="B547" s="264"/>
      <c r="C547" s="30"/>
      <c r="D547" s="264"/>
      <c r="E547" s="264"/>
      <c r="F547" s="264"/>
      <c r="G547" s="75"/>
      <c r="H547" s="264"/>
      <c r="I547" s="265"/>
      <c r="J547" s="77"/>
      <c r="K547" s="77"/>
      <c r="L547" s="77"/>
      <c r="M547" s="77"/>
      <c r="N547" s="77"/>
      <c r="O547" s="77"/>
      <c r="P547" s="77"/>
      <c r="Q547" s="77"/>
      <c r="R547" s="77"/>
      <c r="S547" s="77"/>
      <c r="T547" s="77"/>
      <c r="U547" s="77"/>
      <c r="V547" s="77"/>
      <c r="W547" s="77"/>
      <c r="X547" s="77"/>
      <c r="Y547" s="77"/>
      <c r="Z547" s="77"/>
    </row>
    <row r="548" spans="1:26" ht="12.75" customHeight="1">
      <c r="A548" s="264"/>
      <c r="B548" s="264"/>
      <c r="C548" s="30"/>
      <c r="D548" s="264"/>
      <c r="E548" s="264"/>
      <c r="F548" s="264"/>
      <c r="G548" s="75"/>
      <c r="H548" s="264"/>
      <c r="I548" s="265"/>
      <c r="J548" s="77"/>
      <c r="K548" s="77"/>
      <c r="L548" s="77"/>
      <c r="M548" s="77"/>
      <c r="N548" s="77"/>
      <c r="O548" s="77"/>
      <c r="P548" s="77"/>
      <c r="Q548" s="77"/>
      <c r="R548" s="77"/>
      <c r="S548" s="77"/>
      <c r="T548" s="77"/>
      <c r="U548" s="77"/>
      <c r="V548" s="77"/>
      <c r="W548" s="77"/>
      <c r="X548" s="77"/>
      <c r="Y548" s="77"/>
      <c r="Z548" s="77"/>
    </row>
    <row r="549" spans="1:26" ht="12.75" customHeight="1">
      <c r="A549" s="264"/>
      <c r="B549" s="264"/>
      <c r="C549" s="30"/>
      <c r="D549" s="264"/>
      <c r="E549" s="264"/>
      <c r="F549" s="264"/>
      <c r="G549" s="75"/>
      <c r="H549" s="264"/>
      <c r="I549" s="265"/>
      <c r="J549" s="77"/>
      <c r="K549" s="77"/>
      <c r="L549" s="77"/>
      <c r="M549" s="77"/>
      <c r="N549" s="77"/>
      <c r="O549" s="77"/>
      <c r="P549" s="77"/>
      <c r="Q549" s="77"/>
      <c r="R549" s="77"/>
      <c r="S549" s="77"/>
      <c r="T549" s="77"/>
      <c r="U549" s="77"/>
      <c r="V549" s="77"/>
      <c r="W549" s="77"/>
      <c r="X549" s="77"/>
      <c r="Y549" s="77"/>
      <c r="Z549" s="77"/>
    </row>
    <row r="550" spans="1:26" ht="12.75" customHeight="1">
      <c r="A550" s="264"/>
      <c r="B550" s="264"/>
      <c r="C550" s="30"/>
      <c r="D550" s="264"/>
      <c r="E550" s="264"/>
      <c r="F550" s="264"/>
      <c r="G550" s="75"/>
      <c r="H550" s="264"/>
      <c r="I550" s="265"/>
      <c r="J550" s="77"/>
      <c r="K550" s="77"/>
      <c r="L550" s="77"/>
      <c r="M550" s="77"/>
      <c r="N550" s="77"/>
      <c r="O550" s="77"/>
      <c r="P550" s="77"/>
      <c r="Q550" s="77"/>
      <c r="R550" s="77"/>
      <c r="S550" s="77"/>
      <c r="T550" s="77"/>
      <c r="U550" s="77"/>
      <c r="V550" s="77"/>
      <c r="W550" s="77"/>
      <c r="X550" s="77"/>
      <c r="Y550" s="77"/>
      <c r="Z550" s="77"/>
    </row>
    <row r="551" spans="1:26" ht="12.75" customHeight="1">
      <c r="A551" s="264"/>
      <c r="B551" s="264"/>
      <c r="C551" s="30"/>
      <c r="D551" s="264"/>
      <c r="E551" s="264"/>
      <c r="F551" s="264"/>
      <c r="G551" s="75"/>
      <c r="H551" s="264"/>
      <c r="I551" s="265"/>
      <c r="J551" s="77"/>
      <c r="K551" s="77"/>
      <c r="L551" s="77"/>
      <c r="M551" s="77"/>
      <c r="N551" s="77"/>
      <c r="O551" s="77"/>
      <c r="P551" s="77"/>
      <c r="Q551" s="77"/>
      <c r="R551" s="77"/>
      <c r="S551" s="77"/>
      <c r="T551" s="77"/>
      <c r="U551" s="77"/>
      <c r="V551" s="77"/>
      <c r="W551" s="77"/>
      <c r="X551" s="77"/>
      <c r="Y551" s="77"/>
      <c r="Z551" s="77"/>
    </row>
    <row r="552" spans="1:26" ht="12.75" customHeight="1">
      <c r="A552" s="264"/>
      <c r="B552" s="264"/>
      <c r="C552" s="30"/>
      <c r="D552" s="264"/>
      <c r="E552" s="264"/>
      <c r="F552" s="264"/>
      <c r="G552" s="75"/>
      <c r="H552" s="264"/>
      <c r="I552" s="265"/>
      <c r="J552" s="77"/>
      <c r="K552" s="77"/>
      <c r="L552" s="77"/>
      <c r="M552" s="77"/>
      <c r="N552" s="77"/>
      <c r="O552" s="77"/>
      <c r="P552" s="77"/>
      <c r="Q552" s="77"/>
      <c r="R552" s="77"/>
      <c r="S552" s="77"/>
      <c r="T552" s="77"/>
      <c r="U552" s="77"/>
      <c r="V552" s="77"/>
      <c r="W552" s="77"/>
      <c r="X552" s="77"/>
      <c r="Y552" s="77"/>
      <c r="Z552" s="77"/>
    </row>
    <row r="553" spans="1:26" ht="12.75" customHeight="1">
      <c r="A553" s="264"/>
      <c r="B553" s="264"/>
      <c r="C553" s="30"/>
      <c r="D553" s="264"/>
      <c r="E553" s="264"/>
      <c r="F553" s="264"/>
      <c r="G553" s="75"/>
      <c r="H553" s="264"/>
      <c r="I553" s="265"/>
      <c r="J553" s="77"/>
      <c r="K553" s="77"/>
      <c r="L553" s="77"/>
      <c r="M553" s="77"/>
      <c r="N553" s="77"/>
      <c r="O553" s="77"/>
      <c r="P553" s="77"/>
      <c r="Q553" s="77"/>
      <c r="R553" s="77"/>
      <c r="S553" s="77"/>
      <c r="T553" s="77"/>
      <c r="U553" s="77"/>
      <c r="V553" s="77"/>
      <c r="W553" s="77"/>
      <c r="X553" s="77"/>
      <c r="Y553" s="77"/>
      <c r="Z553" s="77"/>
    </row>
    <row r="554" spans="1:26" ht="12.75" customHeight="1">
      <c r="A554" s="264"/>
      <c r="B554" s="264"/>
      <c r="C554" s="30"/>
      <c r="D554" s="264"/>
      <c r="E554" s="264"/>
      <c r="F554" s="264"/>
      <c r="G554" s="75"/>
      <c r="H554" s="264"/>
      <c r="I554" s="265"/>
      <c r="J554" s="77"/>
      <c r="K554" s="77"/>
      <c r="L554" s="77"/>
      <c r="M554" s="77"/>
      <c r="N554" s="77"/>
      <c r="O554" s="77"/>
      <c r="P554" s="77"/>
      <c r="Q554" s="77"/>
      <c r="R554" s="77"/>
      <c r="S554" s="77"/>
      <c r="T554" s="77"/>
      <c r="U554" s="77"/>
      <c r="V554" s="77"/>
      <c r="W554" s="77"/>
      <c r="X554" s="77"/>
      <c r="Y554" s="77"/>
      <c r="Z554" s="77"/>
    </row>
    <row r="555" spans="1:26" ht="12.75" customHeight="1">
      <c r="A555" s="264"/>
      <c r="B555" s="264"/>
      <c r="C555" s="30"/>
      <c r="D555" s="264"/>
      <c r="E555" s="264"/>
      <c r="F555" s="264"/>
      <c r="G555" s="75"/>
      <c r="H555" s="264"/>
      <c r="I555" s="265"/>
      <c r="J555" s="77"/>
      <c r="K555" s="77"/>
      <c r="L555" s="77"/>
      <c r="M555" s="77"/>
      <c r="N555" s="77"/>
      <c r="O555" s="77"/>
      <c r="P555" s="77"/>
      <c r="Q555" s="77"/>
      <c r="R555" s="77"/>
      <c r="S555" s="77"/>
      <c r="T555" s="77"/>
      <c r="U555" s="77"/>
      <c r="V555" s="77"/>
      <c r="W555" s="77"/>
      <c r="X555" s="77"/>
      <c r="Y555" s="77"/>
      <c r="Z555" s="77"/>
    </row>
    <row r="556" spans="1:26" ht="12.75" customHeight="1">
      <c r="A556" s="264"/>
      <c r="B556" s="264"/>
      <c r="C556" s="30"/>
      <c r="D556" s="264"/>
      <c r="E556" s="264"/>
      <c r="F556" s="264"/>
      <c r="G556" s="75"/>
      <c r="H556" s="264"/>
      <c r="I556" s="265"/>
      <c r="J556" s="77"/>
      <c r="K556" s="77"/>
      <c r="L556" s="77"/>
      <c r="M556" s="77"/>
      <c r="N556" s="77"/>
      <c r="O556" s="77"/>
      <c r="P556" s="77"/>
      <c r="Q556" s="77"/>
      <c r="R556" s="77"/>
      <c r="S556" s="77"/>
      <c r="T556" s="77"/>
      <c r="U556" s="77"/>
      <c r="V556" s="77"/>
      <c r="W556" s="77"/>
      <c r="X556" s="77"/>
      <c r="Y556" s="77"/>
      <c r="Z556" s="77"/>
    </row>
    <row r="557" spans="1:26" ht="12.75" customHeight="1">
      <c r="A557" s="264"/>
      <c r="B557" s="264"/>
      <c r="C557" s="30"/>
      <c r="D557" s="264"/>
      <c r="E557" s="264"/>
      <c r="F557" s="264"/>
      <c r="G557" s="75"/>
      <c r="H557" s="264"/>
      <c r="I557" s="265"/>
      <c r="J557" s="77"/>
      <c r="K557" s="77"/>
      <c r="L557" s="77"/>
      <c r="M557" s="77"/>
      <c r="N557" s="77"/>
      <c r="O557" s="77"/>
      <c r="P557" s="77"/>
      <c r="Q557" s="77"/>
      <c r="R557" s="77"/>
      <c r="S557" s="77"/>
      <c r="T557" s="77"/>
      <c r="U557" s="77"/>
      <c r="V557" s="77"/>
      <c r="W557" s="77"/>
      <c r="X557" s="77"/>
      <c r="Y557" s="77"/>
      <c r="Z557" s="77"/>
    </row>
    <row r="558" spans="1:26" ht="12.75" customHeight="1">
      <c r="A558" s="264"/>
      <c r="B558" s="264"/>
      <c r="C558" s="30"/>
      <c r="D558" s="264"/>
      <c r="E558" s="264"/>
      <c r="F558" s="264"/>
      <c r="G558" s="75"/>
      <c r="H558" s="264"/>
      <c r="I558" s="265"/>
      <c r="J558" s="77"/>
      <c r="K558" s="77"/>
      <c r="L558" s="77"/>
      <c r="M558" s="77"/>
      <c r="N558" s="77"/>
      <c r="O558" s="77"/>
      <c r="P558" s="77"/>
      <c r="Q558" s="77"/>
      <c r="R558" s="77"/>
      <c r="S558" s="77"/>
      <c r="T558" s="77"/>
      <c r="U558" s="77"/>
      <c r="V558" s="77"/>
      <c r="W558" s="77"/>
      <c r="X558" s="77"/>
      <c r="Y558" s="77"/>
      <c r="Z558" s="77"/>
    </row>
    <row r="559" spans="1:26" ht="12.75" customHeight="1">
      <c r="A559" s="264"/>
      <c r="B559" s="264"/>
      <c r="C559" s="30"/>
      <c r="D559" s="264"/>
      <c r="E559" s="264"/>
      <c r="F559" s="264"/>
      <c r="G559" s="75"/>
      <c r="H559" s="264"/>
      <c r="I559" s="265"/>
      <c r="J559" s="77"/>
      <c r="K559" s="77"/>
      <c r="L559" s="77"/>
      <c r="M559" s="77"/>
      <c r="N559" s="77"/>
      <c r="O559" s="77"/>
      <c r="P559" s="77"/>
      <c r="Q559" s="77"/>
      <c r="R559" s="77"/>
      <c r="S559" s="77"/>
      <c r="T559" s="77"/>
      <c r="U559" s="77"/>
      <c r="V559" s="77"/>
      <c r="W559" s="77"/>
      <c r="X559" s="77"/>
      <c r="Y559" s="77"/>
      <c r="Z559" s="77"/>
    </row>
    <row r="560" spans="1:26" ht="12.75" customHeight="1">
      <c r="A560" s="264"/>
      <c r="B560" s="264"/>
      <c r="C560" s="30"/>
      <c r="D560" s="264"/>
      <c r="E560" s="264"/>
      <c r="F560" s="264"/>
      <c r="G560" s="75"/>
      <c r="H560" s="264"/>
      <c r="I560" s="265"/>
      <c r="J560" s="77"/>
      <c r="K560" s="77"/>
      <c r="L560" s="77"/>
      <c r="M560" s="77"/>
      <c r="N560" s="77"/>
      <c r="O560" s="77"/>
      <c r="P560" s="77"/>
      <c r="Q560" s="77"/>
      <c r="R560" s="77"/>
      <c r="S560" s="77"/>
      <c r="T560" s="77"/>
      <c r="U560" s="77"/>
      <c r="V560" s="77"/>
      <c r="W560" s="77"/>
      <c r="X560" s="77"/>
      <c r="Y560" s="77"/>
      <c r="Z560" s="77"/>
    </row>
    <row r="561" spans="1:26" ht="12.75" customHeight="1">
      <c r="A561" s="264"/>
      <c r="B561" s="264"/>
      <c r="C561" s="30"/>
      <c r="D561" s="264"/>
      <c r="E561" s="264"/>
      <c r="F561" s="264"/>
      <c r="G561" s="75"/>
      <c r="H561" s="264"/>
      <c r="I561" s="265"/>
      <c r="J561" s="77"/>
      <c r="K561" s="77"/>
      <c r="L561" s="77"/>
      <c r="M561" s="77"/>
      <c r="N561" s="77"/>
      <c r="O561" s="77"/>
      <c r="P561" s="77"/>
      <c r="Q561" s="77"/>
      <c r="R561" s="77"/>
      <c r="S561" s="77"/>
      <c r="T561" s="77"/>
      <c r="U561" s="77"/>
      <c r="V561" s="77"/>
      <c r="W561" s="77"/>
      <c r="X561" s="77"/>
      <c r="Y561" s="77"/>
      <c r="Z561" s="77"/>
    </row>
    <row r="562" spans="1:26" ht="12.75" customHeight="1">
      <c r="A562" s="264"/>
      <c r="B562" s="264"/>
      <c r="C562" s="30"/>
      <c r="D562" s="264"/>
      <c r="E562" s="264"/>
      <c r="F562" s="264"/>
      <c r="G562" s="75"/>
      <c r="H562" s="264"/>
      <c r="I562" s="265"/>
      <c r="J562" s="77"/>
      <c r="K562" s="77"/>
      <c r="L562" s="77"/>
      <c r="M562" s="77"/>
      <c r="N562" s="77"/>
      <c r="O562" s="77"/>
      <c r="P562" s="77"/>
      <c r="Q562" s="77"/>
      <c r="R562" s="77"/>
      <c r="S562" s="77"/>
      <c r="T562" s="77"/>
      <c r="U562" s="77"/>
      <c r="V562" s="77"/>
      <c r="W562" s="77"/>
      <c r="X562" s="77"/>
      <c r="Y562" s="77"/>
      <c r="Z562" s="77"/>
    </row>
    <row r="563" spans="1:26" ht="12.75" customHeight="1">
      <c r="A563" s="264"/>
      <c r="B563" s="264"/>
      <c r="C563" s="30"/>
      <c r="D563" s="264"/>
      <c r="E563" s="264"/>
      <c r="F563" s="264"/>
      <c r="G563" s="75"/>
      <c r="H563" s="264"/>
      <c r="I563" s="265"/>
      <c r="J563" s="77"/>
      <c r="K563" s="77"/>
      <c r="L563" s="77"/>
      <c r="M563" s="77"/>
      <c r="N563" s="77"/>
      <c r="O563" s="77"/>
      <c r="P563" s="77"/>
      <c r="Q563" s="77"/>
      <c r="R563" s="77"/>
      <c r="S563" s="77"/>
      <c r="T563" s="77"/>
      <c r="U563" s="77"/>
      <c r="V563" s="77"/>
      <c r="W563" s="77"/>
      <c r="X563" s="77"/>
      <c r="Y563" s="77"/>
      <c r="Z563" s="77"/>
    </row>
    <row r="564" spans="1:26" ht="12.75" customHeight="1">
      <c r="A564" s="264"/>
      <c r="B564" s="264"/>
      <c r="C564" s="30"/>
      <c r="D564" s="264"/>
      <c r="E564" s="264"/>
      <c r="F564" s="264"/>
      <c r="G564" s="75"/>
      <c r="H564" s="264"/>
      <c r="I564" s="265"/>
      <c r="J564" s="77"/>
      <c r="K564" s="77"/>
      <c r="L564" s="77"/>
      <c r="M564" s="77"/>
      <c r="N564" s="77"/>
      <c r="O564" s="77"/>
      <c r="P564" s="77"/>
      <c r="Q564" s="77"/>
      <c r="R564" s="77"/>
      <c r="S564" s="77"/>
      <c r="T564" s="77"/>
      <c r="U564" s="77"/>
      <c r="V564" s="77"/>
      <c r="W564" s="77"/>
      <c r="X564" s="77"/>
      <c r="Y564" s="77"/>
      <c r="Z564" s="77"/>
    </row>
    <row r="565" spans="1:26" ht="12.75" customHeight="1">
      <c r="A565" s="264"/>
      <c r="B565" s="264"/>
      <c r="C565" s="30"/>
      <c r="D565" s="264"/>
      <c r="E565" s="264"/>
      <c r="F565" s="264"/>
      <c r="G565" s="75"/>
      <c r="H565" s="264"/>
      <c r="I565" s="265"/>
      <c r="J565" s="77"/>
      <c r="K565" s="77"/>
      <c r="L565" s="77"/>
      <c r="M565" s="77"/>
      <c r="N565" s="77"/>
      <c r="O565" s="77"/>
      <c r="P565" s="77"/>
      <c r="Q565" s="77"/>
      <c r="R565" s="77"/>
      <c r="S565" s="77"/>
      <c r="T565" s="77"/>
      <c r="U565" s="77"/>
      <c r="V565" s="77"/>
      <c r="W565" s="77"/>
      <c r="X565" s="77"/>
      <c r="Y565" s="77"/>
      <c r="Z565" s="77"/>
    </row>
    <row r="566" spans="1:26" ht="12.75" customHeight="1">
      <c r="A566" s="264"/>
      <c r="B566" s="264"/>
      <c r="C566" s="30"/>
      <c r="D566" s="264"/>
      <c r="E566" s="264"/>
      <c r="F566" s="264"/>
      <c r="G566" s="75"/>
      <c r="H566" s="264"/>
      <c r="I566" s="265"/>
      <c r="J566" s="77"/>
      <c r="K566" s="77"/>
      <c r="L566" s="77"/>
      <c r="M566" s="77"/>
      <c r="N566" s="77"/>
      <c r="O566" s="77"/>
      <c r="P566" s="77"/>
      <c r="Q566" s="77"/>
      <c r="R566" s="77"/>
      <c r="S566" s="77"/>
      <c r="T566" s="77"/>
      <c r="U566" s="77"/>
      <c r="V566" s="77"/>
      <c r="W566" s="77"/>
      <c r="X566" s="77"/>
      <c r="Y566" s="77"/>
      <c r="Z566" s="77"/>
    </row>
    <row r="567" spans="1:26" ht="12.75" customHeight="1">
      <c r="A567" s="264"/>
      <c r="B567" s="264"/>
      <c r="C567" s="30"/>
      <c r="D567" s="264"/>
      <c r="E567" s="264"/>
      <c r="F567" s="264"/>
      <c r="G567" s="75"/>
      <c r="H567" s="264"/>
      <c r="I567" s="265"/>
      <c r="J567" s="77"/>
      <c r="K567" s="77"/>
      <c r="L567" s="77"/>
      <c r="M567" s="77"/>
      <c r="N567" s="77"/>
      <c r="O567" s="77"/>
      <c r="P567" s="77"/>
      <c r="Q567" s="77"/>
      <c r="R567" s="77"/>
      <c r="S567" s="77"/>
      <c r="T567" s="77"/>
      <c r="U567" s="77"/>
      <c r="V567" s="77"/>
      <c r="W567" s="77"/>
      <c r="X567" s="77"/>
      <c r="Y567" s="77"/>
      <c r="Z567" s="77"/>
    </row>
    <row r="568" spans="1:26" ht="12.75" customHeight="1">
      <c r="A568" s="264"/>
      <c r="B568" s="264"/>
      <c r="C568" s="30"/>
      <c r="D568" s="264"/>
      <c r="E568" s="264"/>
      <c r="F568" s="264"/>
      <c r="G568" s="75"/>
      <c r="H568" s="264"/>
      <c r="I568" s="265"/>
      <c r="J568" s="77"/>
      <c r="K568" s="77"/>
      <c r="L568" s="77"/>
      <c r="M568" s="77"/>
      <c r="N568" s="77"/>
      <c r="O568" s="77"/>
      <c r="P568" s="77"/>
      <c r="Q568" s="77"/>
      <c r="R568" s="77"/>
      <c r="S568" s="77"/>
      <c r="T568" s="77"/>
      <c r="U568" s="77"/>
      <c r="V568" s="77"/>
      <c r="W568" s="77"/>
      <c r="X568" s="77"/>
      <c r="Y568" s="77"/>
      <c r="Z568" s="77"/>
    </row>
    <row r="569" spans="1:26" ht="12.75" customHeight="1">
      <c r="A569" s="264"/>
      <c r="B569" s="264"/>
      <c r="C569" s="30"/>
      <c r="D569" s="264"/>
      <c r="E569" s="264"/>
      <c r="F569" s="264"/>
      <c r="G569" s="75"/>
      <c r="H569" s="264"/>
      <c r="I569" s="265"/>
      <c r="J569" s="77"/>
      <c r="K569" s="77"/>
      <c r="L569" s="77"/>
      <c r="M569" s="77"/>
      <c r="N569" s="77"/>
      <c r="O569" s="77"/>
      <c r="P569" s="77"/>
      <c r="Q569" s="77"/>
      <c r="R569" s="77"/>
      <c r="S569" s="77"/>
      <c r="T569" s="77"/>
      <c r="U569" s="77"/>
      <c r="V569" s="77"/>
      <c r="W569" s="77"/>
      <c r="X569" s="77"/>
      <c r="Y569" s="77"/>
      <c r="Z569" s="77"/>
    </row>
    <row r="570" spans="1:26" ht="12.75" customHeight="1">
      <c r="A570" s="264"/>
      <c r="B570" s="264"/>
      <c r="C570" s="30"/>
      <c r="D570" s="264"/>
      <c r="E570" s="264"/>
      <c r="F570" s="264"/>
      <c r="G570" s="75"/>
      <c r="H570" s="264"/>
      <c r="I570" s="265"/>
      <c r="J570" s="77"/>
      <c r="K570" s="77"/>
      <c r="L570" s="77"/>
      <c r="M570" s="77"/>
      <c r="N570" s="77"/>
      <c r="O570" s="77"/>
      <c r="P570" s="77"/>
      <c r="Q570" s="77"/>
      <c r="R570" s="77"/>
      <c r="S570" s="77"/>
      <c r="T570" s="77"/>
      <c r="U570" s="77"/>
      <c r="V570" s="77"/>
      <c r="W570" s="77"/>
      <c r="X570" s="77"/>
      <c r="Y570" s="77"/>
      <c r="Z570" s="77"/>
    </row>
    <row r="571" spans="1:26" ht="12.75" customHeight="1">
      <c r="A571" s="264"/>
      <c r="B571" s="264"/>
      <c r="C571" s="30"/>
      <c r="D571" s="264"/>
      <c r="E571" s="264"/>
      <c r="F571" s="264"/>
      <c r="G571" s="75"/>
      <c r="H571" s="264"/>
      <c r="I571" s="265"/>
      <c r="J571" s="77"/>
      <c r="K571" s="77"/>
      <c r="L571" s="77"/>
      <c r="M571" s="77"/>
      <c r="N571" s="77"/>
      <c r="O571" s="77"/>
      <c r="P571" s="77"/>
      <c r="Q571" s="77"/>
      <c r="R571" s="77"/>
      <c r="S571" s="77"/>
      <c r="T571" s="77"/>
      <c r="U571" s="77"/>
      <c r="V571" s="77"/>
      <c r="W571" s="77"/>
      <c r="X571" s="77"/>
      <c r="Y571" s="77"/>
      <c r="Z571" s="77"/>
    </row>
    <row r="572" spans="1:26" ht="12.75" customHeight="1">
      <c r="A572" s="264"/>
      <c r="B572" s="264"/>
      <c r="C572" s="30"/>
      <c r="D572" s="264"/>
      <c r="E572" s="264"/>
      <c r="F572" s="264"/>
      <c r="G572" s="75"/>
      <c r="H572" s="264"/>
      <c r="I572" s="265"/>
      <c r="J572" s="77"/>
      <c r="K572" s="77"/>
      <c r="L572" s="77"/>
      <c r="M572" s="77"/>
      <c r="N572" s="77"/>
      <c r="O572" s="77"/>
      <c r="P572" s="77"/>
      <c r="Q572" s="77"/>
      <c r="R572" s="77"/>
      <c r="S572" s="77"/>
      <c r="T572" s="77"/>
      <c r="U572" s="77"/>
      <c r="V572" s="77"/>
      <c r="W572" s="77"/>
      <c r="X572" s="77"/>
      <c r="Y572" s="77"/>
      <c r="Z572" s="77"/>
    </row>
    <row r="573" spans="1:26" ht="12.75" customHeight="1">
      <c r="A573" s="264"/>
      <c r="B573" s="264"/>
      <c r="C573" s="30"/>
      <c r="D573" s="264"/>
      <c r="E573" s="264"/>
      <c r="F573" s="264"/>
      <c r="G573" s="75"/>
      <c r="H573" s="264"/>
      <c r="I573" s="265"/>
      <c r="J573" s="77"/>
      <c r="K573" s="77"/>
      <c r="L573" s="77"/>
      <c r="M573" s="77"/>
      <c r="N573" s="77"/>
      <c r="O573" s="77"/>
      <c r="P573" s="77"/>
      <c r="Q573" s="77"/>
      <c r="R573" s="77"/>
      <c r="S573" s="77"/>
      <c r="T573" s="77"/>
      <c r="U573" s="77"/>
      <c r="V573" s="77"/>
      <c r="W573" s="77"/>
      <c r="X573" s="77"/>
      <c r="Y573" s="77"/>
      <c r="Z573" s="77"/>
    </row>
    <row r="574" spans="1:26" ht="12.75" customHeight="1">
      <c r="A574" s="264"/>
      <c r="B574" s="264"/>
      <c r="C574" s="30"/>
      <c r="D574" s="264"/>
      <c r="E574" s="264"/>
      <c r="F574" s="264"/>
      <c r="G574" s="75"/>
      <c r="H574" s="264"/>
      <c r="I574" s="265"/>
      <c r="J574" s="77"/>
      <c r="K574" s="77"/>
      <c r="L574" s="77"/>
      <c r="M574" s="77"/>
      <c r="N574" s="77"/>
      <c r="O574" s="77"/>
      <c r="P574" s="77"/>
      <c r="Q574" s="77"/>
      <c r="R574" s="77"/>
      <c r="S574" s="77"/>
      <c r="T574" s="77"/>
      <c r="U574" s="77"/>
      <c r="V574" s="77"/>
      <c r="W574" s="77"/>
      <c r="X574" s="77"/>
      <c r="Y574" s="77"/>
      <c r="Z574" s="77"/>
    </row>
    <row r="575" spans="1:26" ht="12.75" customHeight="1">
      <c r="A575" s="264"/>
      <c r="B575" s="264"/>
      <c r="C575" s="30"/>
      <c r="D575" s="264"/>
      <c r="E575" s="264"/>
      <c r="F575" s="264"/>
      <c r="G575" s="75"/>
      <c r="H575" s="264"/>
      <c r="I575" s="265"/>
      <c r="J575" s="77"/>
      <c r="K575" s="77"/>
      <c r="L575" s="77"/>
      <c r="M575" s="77"/>
      <c r="N575" s="77"/>
      <c r="O575" s="77"/>
      <c r="P575" s="77"/>
      <c r="Q575" s="77"/>
      <c r="R575" s="77"/>
      <c r="S575" s="77"/>
      <c r="T575" s="77"/>
      <c r="U575" s="77"/>
      <c r="V575" s="77"/>
      <c r="W575" s="77"/>
      <c r="X575" s="77"/>
      <c r="Y575" s="77"/>
      <c r="Z575" s="77"/>
    </row>
    <row r="576" spans="1:26" ht="12.75" customHeight="1">
      <c r="A576" s="264"/>
      <c r="B576" s="264"/>
      <c r="C576" s="30"/>
      <c r="D576" s="264"/>
      <c r="E576" s="264"/>
      <c r="F576" s="264"/>
      <c r="G576" s="75"/>
      <c r="H576" s="264"/>
      <c r="I576" s="265"/>
      <c r="J576" s="77"/>
      <c r="K576" s="77"/>
      <c r="L576" s="77"/>
      <c r="M576" s="77"/>
      <c r="N576" s="77"/>
      <c r="O576" s="77"/>
      <c r="P576" s="77"/>
      <c r="Q576" s="77"/>
      <c r="R576" s="77"/>
      <c r="S576" s="77"/>
      <c r="T576" s="77"/>
      <c r="U576" s="77"/>
      <c r="V576" s="77"/>
      <c r="W576" s="77"/>
      <c r="X576" s="77"/>
      <c r="Y576" s="77"/>
      <c r="Z576" s="77"/>
    </row>
    <row r="577" spans="1:26" ht="12.75" customHeight="1">
      <c r="A577" s="264"/>
      <c r="B577" s="264"/>
      <c r="C577" s="30"/>
      <c r="D577" s="264"/>
      <c r="E577" s="264"/>
      <c r="F577" s="264"/>
      <c r="G577" s="75"/>
      <c r="H577" s="264"/>
      <c r="I577" s="265"/>
      <c r="J577" s="77"/>
      <c r="K577" s="77"/>
      <c r="L577" s="77"/>
      <c r="M577" s="77"/>
      <c r="N577" s="77"/>
      <c r="O577" s="77"/>
      <c r="P577" s="77"/>
      <c r="Q577" s="77"/>
      <c r="R577" s="77"/>
      <c r="S577" s="77"/>
      <c r="T577" s="77"/>
      <c r="U577" s="77"/>
      <c r="V577" s="77"/>
      <c r="W577" s="77"/>
      <c r="X577" s="77"/>
      <c r="Y577" s="77"/>
      <c r="Z577" s="77"/>
    </row>
    <row r="578" spans="1:26" ht="12.75" customHeight="1">
      <c r="A578" s="264"/>
      <c r="B578" s="264"/>
      <c r="C578" s="30"/>
      <c r="D578" s="264"/>
      <c r="E578" s="264"/>
      <c r="F578" s="264"/>
      <c r="G578" s="75"/>
      <c r="H578" s="264"/>
      <c r="I578" s="265"/>
      <c r="J578" s="77"/>
      <c r="K578" s="77"/>
      <c r="L578" s="77"/>
      <c r="M578" s="77"/>
      <c r="N578" s="77"/>
      <c r="O578" s="77"/>
      <c r="P578" s="77"/>
      <c r="Q578" s="77"/>
      <c r="R578" s="77"/>
      <c r="S578" s="77"/>
      <c r="T578" s="77"/>
      <c r="U578" s="77"/>
      <c r="V578" s="77"/>
      <c r="W578" s="77"/>
      <c r="X578" s="77"/>
      <c r="Y578" s="77"/>
      <c r="Z578" s="77"/>
    </row>
    <row r="579" spans="1:26" ht="12.75" customHeight="1">
      <c r="A579" s="264"/>
      <c r="B579" s="264"/>
      <c r="C579" s="30"/>
      <c r="D579" s="264"/>
      <c r="E579" s="264"/>
      <c r="F579" s="264"/>
      <c r="G579" s="75"/>
      <c r="H579" s="264"/>
      <c r="I579" s="265"/>
      <c r="J579" s="77"/>
      <c r="K579" s="77"/>
      <c r="L579" s="77"/>
      <c r="M579" s="77"/>
      <c r="N579" s="77"/>
      <c r="O579" s="77"/>
      <c r="P579" s="77"/>
      <c r="Q579" s="77"/>
      <c r="R579" s="77"/>
      <c r="S579" s="77"/>
      <c r="T579" s="77"/>
      <c r="U579" s="77"/>
      <c r="V579" s="77"/>
      <c r="W579" s="77"/>
      <c r="X579" s="77"/>
      <c r="Y579" s="77"/>
      <c r="Z579" s="77"/>
    </row>
    <row r="580" spans="1:26" ht="12.75" customHeight="1">
      <c r="A580" s="264"/>
      <c r="B580" s="264"/>
      <c r="C580" s="30"/>
      <c r="D580" s="264"/>
      <c r="E580" s="264"/>
      <c r="F580" s="264"/>
      <c r="G580" s="75"/>
      <c r="H580" s="264"/>
      <c r="I580" s="265"/>
      <c r="J580" s="77"/>
      <c r="K580" s="77"/>
      <c r="L580" s="77"/>
      <c r="M580" s="77"/>
      <c r="N580" s="77"/>
      <c r="O580" s="77"/>
      <c r="P580" s="77"/>
      <c r="Q580" s="77"/>
      <c r="R580" s="77"/>
      <c r="S580" s="77"/>
      <c r="T580" s="77"/>
      <c r="U580" s="77"/>
      <c r="V580" s="77"/>
      <c r="W580" s="77"/>
      <c r="X580" s="77"/>
      <c r="Y580" s="77"/>
      <c r="Z580" s="77"/>
    </row>
    <row r="581" spans="1:26" ht="12.75" customHeight="1">
      <c r="A581" s="264"/>
      <c r="B581" s="264"/>
      <c r="C581" s="30"/>
      <c r="D581" s="264"/>
      <c r="E581" s="264"/>
      <c r="F581" s="264"/>
      <c r="G581" s="75"/>
      <c r="H581" s="264"/>
      <c r="I581" s="265"/>
      <c r="J581" s="77"/>
      <c r="K581" s="77"/>
      <c r="L581" s="77"/>
      <c r="M581" s="77"/>
      <c r="N581" s="77"/>
      <c r="O581" s="77"/>
      <c r="P581" s="77"/>
      <c r="Q581" s="77"/>
      <c r="R581" s="77"/>
      <c r="S581" s="77"/>
      <c r="T581" s="77"/>
      <c r="U581" s="77"/>
      <c r="V581" s="77"/>
      <c r="W581" s="77"/>
      <c r="X581" s="77"/>
      <c r="Y581" s="77"/>
      <c r="Z581" s="77"/>
    </row>
    <row r="582" spans="1:26" ht="12.75" customHeight="1">
      <c r="A582" s="264"/>
      <c r="B582" s="264"/>
      <c r="C582" s="30"/>
      <c r="D582" s="264"/>
      <c r="E582" s="264"/>
      <c r="F582" s="264"/>
      <c r="G582" s="75"/>
      <c r="H582" s="264"/>
      <c r="I582" s="265"/>
      <c r="J582" s="77"/>
      <c r="K582" s="77"/>
      <c r="L582" s="77"/>
      <c r="M582" s="77"/>
      <c r="N582" s="77"/>
      <c r="O582" s="77"/>
      <c r="P582" s="77"/>
      <c r="Q582" s="77"/>
      <c r="R582" s="77"/>
      <c r="S582" s="77"/>
      <c r="T582" s="77"/>
      <c r="U582" s="77"/>
      <c r="V582" s="77"/>
      <c r="W582" s="77"/>
      <c r="X582" s="77"/>
      <c r="Y582" s="77"/>
      <c r="Z582" s="77"/>
    </row>
    <row r="583" spans="1:26" ht="12.75" customHeight="1">
      <c r="A583" s="264"/>
      <c r="B583" s="264"/>
      <c r="C583" s="30"/>
      <c r="D583" s="264"/>
      <c r="E583" s="264"/>
      <c r="F583" s="264"/>
      <c r="G583" s="75"/>
      <c r="H583" s="264"/>
      <c r="I583" s="265"/>
      <c r="J583" s="77"/>
      <c r="K583" s="77"/>
      <c r="L583" s="77"/>
      <c r="M583" s="77"/>
      <c r="N583" s="77"/>
      <c r="O583" s="77"/>
      <c r="P583" s="77"/>
      <c r="Q583" s="77"/>
      <c r="R583" s="77"/>
      <c r="S583" s="77"/>
      <c r="T583" s="77"/>
      <c r="U583" s="77"/>
      <c r="V583" s="77"/>
      <c r="W583" s="77"/>
      <c r="X583" s="77"/>
      <c r="Y583" s="77"/>
      <c r="Z583" s="77"/>
    </row>
    <row r="584" spans="1:26" ht="12.75" customHeight="1">
      <c r="A584" s="264"/>
      <c r="B584" s="264"/>
      <c r="C584" s="30"/>
      <c r="D584" s="264"/>
      <c r="E584" s="264"/>
      <c r="F584" s="264"/>
      <c r="G584" s="75"/>
      <c r="H584" s="264"/>
      <c r="I584" s="265"/>
      <c r="J584" s="77"/>
      <c r="K584" s="77"/>
      <c r="L584" s="77"/>
      <c r="M584" s="77"/>
      <c r="N584" s="77"/>
      <c r="O584" s="77"/>
      <c r="P584" s="77"/>
      <c r="Q584" s="77"/>
      <c r="R584" s="77"/>
      <c r="S584" s="77"/>
      <c r="T584" s="77"/>
      <c r="U584" s="77"/>
      <c r="V584" s="77"/>
      <c r="W584" s="77"/>
      <c r="X584" s="77"/>
      <c r="Y584" s="77"/>
      <c r="Z584" s="77"/>
    </row>
    <row r="585" spans="1:26" ht="12.75" customHeight="1">
      <c r="A585" s="264"/>
      <c r="B585" s="264"/>
      <c r="C585" s="30"/>
      <c r="D585" s="264"/>
      <c r="E585" s="264"/>
      <c r="F585" s="264"/>
      <c r="G585" s="75"/>
      <c r="H585" s="264"/>
      <c r="I585" s="265"/>
      <c r="J585" s="77"/>
      <c r="K585" s="77"/>
      <c r="L585" s="77"/>
      <c r="M585" s="77"/>
      <c r="N585" s="77"/>
      <c r="O585" s="77"/>
      <c r="P585" s="77"/>
      <c r="Q585" s="77"/>
      <c r="R585" s="77"/>
      <c r="S585" s="77"/>
      <c r="T585" s="77"/>
      <c r="U585" s="77"/>
      <c r="V585" s="77"/>
      <c r="W585" s="77"/>
      <c r="X585" s="77"/>
      <c r="Y585" s="77"/>
      <c r="Z585" s="77"/>
    </row>
    <row r="586" spans="1:26" ht="12.75" customHeight="1">
      <c r="A586" s="264"/>
      <c r="B586" s="264"/>
      <c r="C586" s="30"/>
      <c r="D586" s="264"/>
      <c r="E586" s="264"/>
      <c r="F586" s="264"/>
      <c r="G586" s="75"/>
      <c r="H586" s="264"/>
      <c r="I586" s="265"/>
      <c r="J586" s="77"/>
      <c r="K586" s="77"/>
      <c r="L586" s="77"/>
      <c r="M586" s="77"/>
      <c r="N586" s="77"/>
      <c r="O586" s="77"/>
      <c r="P586" s="77"/>
      <c r="Q586" s="77"/>
      <c r="R586" s="77"/>
      <c r="S586" s="77"/>
      <c r="T586" s="77"/>
      <c r="U586" s="77"/>
      <c r="V586" s="77"/>
      <c r="W586" s="77"/>
      <c r="X586" s="77"/>
      <c r="Y586" s="77"/>
      <c r="Z586" s="77"/>
    </row>
    <row r="587" spans="1:26" ht="12.75" customHeight="1">
      <c r="A587" s="264"/>
      <c r="B587" s="264"/>
      <c r="C587" s="30"/>
      <c r="D587" s="264"/>
      <c r="E587" s="264"/>
      <c r="F587" s="264"/>
      <c r="G587" s="75"/>
      <c r="H587" s="264"/>
      <c r="I587" s="265"/>
      <c r="J587" s="77"/>
      <c r="K587" s="77"/>
      <c r="L587" s="77"/>
      <c r="M587" s="77"/>
      <c r="N587" s="77"/>
      <c r="O587" s="77"/>
      <c r="P587" s="77"/>
      <c r="Q587" s="77"/>
      <c r="R587" s="77"/>
      <c r="S587" s="77"/>
      <c r="T587" s="77"/>
      <c r="U587" s="77"/>
      <c r="V587" s="77"/>
      <c r="W587" s="77"/>
      <c r="X587" s="77"/>
      <c r="Y587" s="77"/>
      <c r="Z587" s="77"/>
    </row>
    <row r="588" spans="1:26" ht="12.75" customHeight="1">
      <c r="A588" s="264"/>
      <c r="B588" s="264"/>
      <c r="C588" s="30"/>
      <c r="D588" s="264"/>
      <c r="E588" s="264"/>
      <c r="F588" s="264"/>
      <c r="G588" s="75"/>
      <c r="H588" s="264"/>
      <c r="I588" s="265"/>
      <c r="J588" s="77"/>
      <c r="K588" s="77"/>
      <c r="L588" s="77"/>
      <c r="M588" s="77"/>
      <c r="N588" s="77"/>
      <c r="O588" s="77"/>
      <c r="P588" s="77"/>
      <c r="Q588" s="77"/>
      <c r="R588" s="77"/>
      <c r="S588" s="77"/>
      <c r="T588" s="77"/>
      <c r="U588" s="77"/>
      <c r="V588" s="77"/>
      <c r="W588" s="77"/>
      <c r="X588" s="77"/>
      <c r="Y588" s="77"/>
      <c r="Z588" s="77"/>
    </row>
    <row r="589" spans="1:26" ht="12.75" customHeight="1">
      <c r="A589" s="264"/>
      <c r="B589" s="264"/>
      <c r="C589" s="30"/>
      <c r="D589" s="264"/>
      <c r="E589" s="264"/>
      <c r="F589" s="264"/>
      <c r="G589" s="75"/>
      <c r="H589" s="264"/>
      <c r="I589" s="265"/>
      <c r="J589" s="77"/>
      <c r="K589" s="77"/>
      <c r="L589" s="77"/>
      <c r="M589" s="77"/>
      <c r="N589" s="77"/>
      <c r="O589" s="77"/>
      <c r="P589" s="77"/>
      <c r="Q589" s="77"/>
      <c r="R589" s="77"/>
      <c r="S589" s="77"/>
      <c r="T589" s="77"/>
      <c r="U589" s="77"/>
      <c r="V589" s="77"/>
      <c r="W589" s="77"/>
      <c r="X589" s="77"/>
      <c r="Y589" s="77"/>
      <c r="Z589" s="77"/>
    </row>
    <row r="590" spans="1:26" ht="12.75" customHeight="1">
      <c r="A590" s="264"/>
      <c r="B590" s="264"/>
      <c r="C590" s="30"/>
      <c r="D590" s="264"/>
      <c r="E590" s="264"/>
      <c r="F590" s="264"/>
      <c r="G590" s="75"/>
      <c r="H590" s="264"/>
      <c r="I590" s="265"/>
      <c r="J590" s="77"/>
      <c r="K590" s="77"/>
      <c r="L590" s="77"/>
      <c r="M590" s="77"/>
      <c r="N590" s="77"/>
      <c r="O590" s="77"/>
      <c r="P590" s="77"/>
      <c r="Q590" s="77"/>
      <c r="R590" s="77"/>
      <c r="S590" s="77"/>
      <c r="T590" s="77"/>
      <c r="U590" s="77"/>
      <c r="V590" s="77"/>
      <c r="W590" s="77"/>
      <c r="X590" s="77"/>
      <c r="Y590" s="77"/>
      <c r="Z590" s="77"/>
    </row>
    <row r="591" spans="1:26" ht="12.75" customHeight="1">
      <c r="A591" s="264"/>
      <c r="B591" s="264"/>
      <c r="C591" s="30"/>
      <c r="D591" s="264"/>
      <c r="E591" s="264"/>
      <c r="F591" s="264"/>
      <c r="G591" s="75"/>
      <c r="H591" s="264"/>
      <c r="I591" s="265"/>
      <c r="J591" s="77"/>
      <c r="K591" s="77"/>
      <c r="L591" s="77"/>
      <c r="M591" s="77"/>
      <c r="N591" s="77"/>
      <c r="O591" s="77"/>
      <c r="P591" s="77"/>
      <c r="Q591" s="77"/>
      <c r="R591" s="77"/>
      <c r="S591" s="77"/>
      <c r="T591" s="77"/>
      <c r="U591" s="77"/>
      <c r="V591" s="77"/>
      <c r="W591" s="77"/>
      <c r="X591" s="77"/>
      <c r="Y591" s="77"/>
      <c r="Z591" s="77"/>
    </row>
    <row r="592" spans="1:26" ht="12.75" customHeight="1">
      <c r="A592" s="264"/>
      <c r="B592" s="264"/>
      <c r="C592" s="30"/>
      <c r="D592" s="264"/>
      <c r="E592" s="264"/>
      <c r="F592" s="264"/>
      <c r="G592" s="75"/>
      <c r="H592" s="264"/>
      <c r="I592" s="265"/>
      <c r="J592" s="77"/>
      <c r="K592" s="77"/>
      <c r="L592" s="77"/>
      <c r="M592" s="77"/>
      <c r="N592" s="77"/>
      <c r="O592" s="77"/>
      <c r="P592" s="77"/>
      <c r="Q592" s="77"/>
      <c r="R592" s="77"/>
      <c r="S592" s="77"/>
      <c r="T592" s="77"/>
      <c r="U592" s="77"/>
      <c r="V592" s="77"/>
      <c r="W592" s="77"/>
      <c r="X592" s="77"/>
      <c r="Y592" s="77"/>
      <c r="Z592" s="77"/>
    </row>
    <row r="593" spans="1:26" ht="12.75" customHeight="1">
      <c r="A593" s="264"/>
      <c r="B593" s="264"/>
      <c r="C593" s="30"/>
      <c r="D593" s="264"/>
      <c r="E593" s="264"/>
      <c r="F593" s="264"/>
      <c r="G593" s="75"/>
      <c r="H593" s="264"/>
      <c r="I593" s="265"/>
      <c r="J593" s="77"/>
      <c r="K593" s="77"/>
      <c r="L593" s="77"/>
      <c r="M593" s="77"/>
      <c r="N593" s="77"/>
      <c r="O593" s="77"/>
      <c r="P593" s="77"/>
      <c r="Q593" s="77"/>
      <c r="R593" s="77"/>
      <c r="S593" s="77"/>
      <c r="T593" s="77"/>
      <c r="U593" s="77"/>
      <c r="V593" s="77"/>
      <c r="W593" s="77"/>
      <c r="X593" s="77"/>
      <c r="Y593" s="77"/>
      <c r="Z593" s="77"/>
    </row>
    <row r="594" spans="1:26" ht="12.75" customHeight="1">
      <c r="A594" s="264"/>
      <c r="B594" s="264"/>
      <c r="C594" s="30"/>
      <c r="D594" s="264"/>
      <c r="E594" s="264"/>
      <c r="F594" s="264"/>
      <c r="G594" s="75"/>
      <c r="H594" s="264"/>
      <c r="I594" s="265"/>
      <c r="J594" s="77"/>
      <c r="K594" s="77"/>
      <c r="L594" s="77"/>
      <c r="M594" s="77"/>
      <c r="N594" s="77"/>
      <c r="O594" s="77"/>
      <c r="P594" s="77"/>
      <c r="Q594" s="77"/>
      <c r="R594" s="77"/>
      <c r="S594" s="77"/>
      <c r="T594" s="77"/>
      <c r="U594" s="77"/>
      <c r="V594" s="77"/>
      <c r="W594" s="77"/>
      <c r="X594" s="77"/>
      <c r="Y594" s="77"/>
      <c r="Z594" s="77"/>
    </row>
    <row r="595" spans="1:26" ht="12.75" customHeight="1">
      <c r="A595" s="264"/>
      <c r="B595" s="264"/>
      <c r="C595" s="30"/>
      <c r="D595" s="264"/>
      <c r="E595" s="264"/>
      <c r="F595" s="264"/>
      <c r="G595" s="75"/>
      <c r="H595" s="264"/>
      <c r="I595" s="265"/>
      <c r="J595" s="77"/>
      <c r="K595" s="77"/>
      <c r="L595" s="77"/>
      <c r="M595" s="77"/>
      <c r="N595" s="77"/>
      <c r="O595" s="77"/>
      <c r="P595" s="77"/>
      <c r="Q595" s="77"/>
      <c r="R595" s="77"/>
      <c r="S595" s="77"/>
      <c r="T595" s="77"/>
      <c r="U595" s="77"/>
      <c r="V595" s="77"/>
      <c r="W595" s="77"/>
      <c r="X595" s="77"/>
      <c r="Y595" s="77"/>
      <c r="Z595" s="77"/>
    </row>
    <row r="596" spans="1:26" ht="12.75" customHeight="1">
      <c r="A596" s="264"/>
      <c r="B596" s="264"/>
      <c r="C596" s="30"/>
      <c r="D596" s="264"/>
      <c r="E596" s="264"/>
      <c r="F596" s="264"/>
      <c r="G596" s="75"/>
      <c r="H596" s="264"/>
      <c r="I596" s="265"/>
      <c r="J596" s="77"/>
      <c r="K596" s="77"/>
      <c r="L596" s="77"/>
      <c r="M596" s="77"/>
      <c r="N596" s="77"/>
      <c r="O596" s="77"/>
      <c r="P596" s="77"/>
      <c r="Q596" s="77"/>
      <c r="R596" s="77"/>
      <c r="S596" s="77"/>
      <c r="T596" s="77"/>
      <c r="U596" s="77"/>
      <c r="V596" s="77"/>
      <c r="W596" s="77"/>
      <c r="X596" s="77"/>
      <c r="Y596" s="77"/>
      <c r="Z596" s="77"/>
    </row>
    <row r="597" spans="1:26" ht="12.75" customHeight="1">
      <c r="A597" s="264"/>
      <c r="B597" s="264"/>
      <c r="C597" s="30"/>
      <c r="D597" s="264"/>
      <c r="E597" s="264"/>
      <c r="F597" s="264"/>
      <c r="G597" s="75"/>
      <c r="H597" s="264"/>
      <c r="I597" s="265"/>
      <c r="J597" s="77"/>
      <c r="K597" s="77"/>
      <c r="L597" s="77"/>
      <c r="M597" s="77"/>
      <c r="N597" s="77"/>
      <c r="O597" s="77"/>
      <c r="P597" s="77"/>
      <c r="Q597" s="77"/>
      <c r="R597" s="77"/>
      <c r="S597" s="77"/>
      <c r="T597" s="77"/>
      <c r="U597" s="77"/>
      <c r="V597" s="77"/>
      <c r="W597" s="77"/>
      <c r="X597" s="77"/>
      <c r="Y597" s="77"/>
      <c r="Z597" s="77"/>
    </row>
    <row r="598" spans="1:26" ht="12.75" customHeight="1">
      <c r="A598" s="264"/>
      <c r="B598" s="264"/>
      <c r="C598" s="30"/>
      <c r="D598" s="264"/>
      <c r="E598" s="264"/>
      <c r="F598" s="264"/>
      <c r="G598" s="75"/>
      <c r="H598" s="264"/>
      <c r="I598" s="265"/>
      <c r="J598" s="77"/>
      <c r="K598" s="77"/>
      <c r="L598" s="77"/>
      <c r="M598" s="77"/>
      <c r="N598" s="77"/>
      <c r="O598" s="77"/>
      <c r="P598" s="77"/>
      <c r="Q598" s="77"/>
      <c r="R598" s="77"/>
      <c r="S598" s="77"/>
      <c r="T598" s="77"/>
      <c r="U598" s="77"/>
      <c r="V598" s="77"/>
      <c r="W598" s="77"/>
      <c r="X598" s="77"/>
      <c r="Y598" s="77"/>
      <c r="Z598" s="77"/>
    </row>
    <row r="599" spans="1:26" ht="12.75" customHeight="1">
      <c r="A599" s="264"/>
      <c r="B599" s="264"/>
      <c r="C599" s="30"/>
      <c r="D599" s="264"/>
      <c r="E599" s="264"/>
      <c r="F599" s="264"/>
      <c r="G599" s="75"/>
      <c r="H599" s="264"/>
      <c r="I599" s="265"/>
      <c r="J599" s="77"/>
      <c r="K599" s="77"/>
      <c r="L599" s="77"/>
      <c r="M599" s="77"/>
      <c r="N599" s="77"/>
      <c r="O599" s="77"/>
      <c r="P599" s="77"/>
      <c r="Q599" s="77"/>
      <c r="R599" s="77"/>
      <c r="S599" s="77"/>
      <c r="T599" s="77"/>
      <c r="U599" s="77"/>
      <c r="V599" s="77"/>
      <c r="W599" s="77"/>
      <c r="X599" s="77"/>
      <c r="Y599" s="77"/>
      <c r="Z599" s="77"/>
    </row>
    <row r="600" spans="1:26" ht="12.75" customHeight="1">
      <c r="A600" s="264"/>
      <c r="B600" s="264"/>
      <c r="C600" s="30"/>
      <c r="D600" s="264"/>
      <c r="E600" s="264"/>
      <c r="F600" s="264"/>
      <c r="G600" s="75"/>
      <c r="H600" s="264"/>
      <c r="I600" s="265"/>
      <c r="J600" s="77"/>
      <c r="K600" s="77"/>
      <c r="L600" s="77"/>
      <c r="M600" s="77"/>
      <c r="N600" s="77"/>
      <c r="O600" s="77"/>
      <c r="P600" s="77"/>
      <c r="Q600" s="77"/>
      <c r="R600" s="77"/>
      <c r="S600" s="77"/>
      <c r="T600" s="77"/>
      <c r="U600" s="77"/>
      <c r="V600" s="77"/>
      <c r="W600" s="77"/>
      <c r="X600" s="77"/>
      <c r="Y600" s="77"/>
      <c r="Z600" s="77"/>
    </row>
    <row r="601" spans="1:26" ht="12.75" customHeight="1">
      <c r="A601" s="264"/>
      <c r="B601" s="264"/>
      <c r="C601" s="30"/>
      <c r="D601" s="264"/>
      <c r="E601" s="264"/>
      <c r="F601" s="264"/>
      <c r="G601" s="75"/>
      <c r="H601" s="264"/>
      <c r="I601" s="265"/>
      <c r="J601" s="77"/>
      <c r="K601" s="77"/>
      <c r="L601" s="77"/>
      <c r="M601" s="77"/>
      <c r="N601" s="77"/>
      <c r="O601" s="77"/>
      <c r="P601" s="77"/>
      <c r="Q601" s="77"/>
      <c r="R601" s="77"/>
      <c r="S601" s="77"/>
      <c r="T601" s="77"/>
      <c r="U601" s="77"/>
      <c r="V601" s="77"/>
      <c r="W601" s="77"/>
      <c r="X601" s="77"/>
      <c r="Y601" s="77"/>
      <c r="Z601" s="77"/>
    </row>
    <row r="602" spans="1:26" ht="12.75" customHeight="1">
      <c r="A602" s="264"/>
      <c r="B602" s="264"/>
      <c r="C602" s="30"/>
      <c r="D602" s="264"/>
      <c r="E602" s="264"/>
      <c r="F602" s="264"/>
      <c r="G602" s="75"/>
      <c r="H602" s="264"/>
      <c r="I602" s="265"/>
      <c r="J602" s="77"/>
      <c r="K602" s="77"/>
      <c r="L602" s="77"/>
      <c r="M602" s="77"/>
      <c r="N602" s="77"/>
      <c r="O602" s="77"/>
      <c r="P602" s="77"/>
      <c r="Q602" s="77"/>
      <c r="R602" s="77"/>
      <c r="S602" s="77"/>
      <c r="T602" s="77"/>
      <c r="U602" s="77"/>
      <c r="V602" s="77"/>
      <c r="W602" s="77"/>
      <c r="X602" s="77"/>
      <c r="Y602" s="77"/>
      <c r="Z602" s="77"/>
    </row>
    <row r="603" spans="1:26" ht="12.75" customHeight="1">
      <c r="A603" s="264"/>
      <c r="B603" s="264"/>
      <c r="C603" s="30"/>
      <c r="D603" s="264"/>
      <c r="E603" s="264"/>
      <c r="F603" s="264"/>
      <c r="G603" s="75"/>
      <c r="H603" s="264"/>
      <c r="I603" s="265"/>
      <c r="J603" s="77"/>
      <c r="K603" s="77"/>
      <c r="L603" s="77"/>
      <c r="M603" s="77"/>
      <c r="N603" s="77"/>
      <c r="O603" s="77"/>
      <c r="P603" s="77"/>
      <c r="Q603" s="77"/>
      <c r="R603" s="77"/>
      <c r="S603" s="77"/>
      <c r="T603" s="77"/>
      <c r="U603" s="77"/>
      <c r="V603" s="77"/>
      <c r="W603" s="77"/>
      <c r="X603" s="77"/>
      <c r="Y603" s="77"/>
      <c r="Z603" s="77"/>
    </row>
    <row r="604" spans="1:26" ht="12.75" customHeight="1">
      <c r="A604" s="264"/>
      <c r="B604" s="264"/>
      <c r="C604" s="30"/>
      <c r="D604" s="264"/>
      <c r="E604" s="264"/>
      <c r="F604" s="264"/>
      <c r="G604" s="75"/>
      <c r="H604" s="264"/>
      <c r="I604" s="265"/>
      <c r="J604" s="77"/>
      <c r="K604" s="77"/>
      <c r="L604" s="77"/>
      <c r="M604" s="77"/>
      <c r="N604" s="77"/>
      <c r="O604" s="77"/>
      <c r="P604" s="77"/>
      <c r="Q604" s="77"/>
      <c r="R604" s="77"/>
      <c r="S604" s="77"/>
      <c r="T604" s="77"/>
      <c r="U604" s="77"/>
      <c r="V604" s="77"/>
      <c r="W604" s="77"/>
      <c r="X604" s="77"/>
      <c r="Y604" s="77"/>
      <c r="Z604" s="77"/>
    </row>
    <row r="605" spans="1:26" ht="12.75" customHeight="1">
      <c r="A605" s="264"/>
      <c r="B605" s="264"/>
      <c r="C605" s="30"/>
      <c r="D605" s="264"/>
      <c r="E605" s="264"/>
      <c r="F605" s="264"/>
      <c r="G605" s="75"/>
      <c r="H605" s="264"/>
      <c r="I605" s="265"/>
      <c r="J605" s="77"/>
      <c r="K605" s="77"/>
      <c r="L605" s="77"/>
      <c r="M605" s="77"/>
      <c r="N605" s="77"/>
      <c r="O605" s="77"/>
      <c r="P605" s="77"/>
      <c r="Q605" s="77"/>
      <c r="R605" s="77"/>
      <c r="S605" s="77"/>
      <c r="T605" s="77"/>
      <c r="U605" s="77"/>
      <c r="V605" s="77"/>
      <c r="W605" s="77"/>
      <c r="X605" s="77"/>
      <c r="Y605" s="77"/>
      <c r="Z605" s="77"/>
    </row>
    <row r="606" spans="1:26" ht="12.75" customHeight="1">
      <c r="A606" s="264"/>
      <c r="B606" s="264"/>
      <c r="C606" s="30"/>
      <c r="D606" s="264"/>
      <c r="E606" s="264"/>
      <c r="F606" s="264"/>
      <c r="G606" s="75"/>
      <c r="H606" s="264"/>
      <c r="I606" s="265"/>
      <c r="J606" s="77"/>
      <c r="K606" s="77"/>
      <c r="L606" s="77"/>
      <c r="M606" s="77"/>
      <c r="N606" s="77"/>
      <c r="O606" s="77"/>
      <c r="P606" s="77"/>
      <c r="Q606" s="77"/>
      <c r="R606" s="77"/>
      <c r="S606" s="77"/>
      <c r="T606" s="77"/>
      <c r="U606" s="77"/>
      <c r="V606" s="77"/>
      <c r="W606" s="77"/>
      <c r="X606" s="77"/>
      <c r="Y606" s="77"/>
      <c r="Z606" s="77"/>
    </row>
    <row r="607" spans="1:26" ht="12.75" customHeight="1">
      <c r="A607" s="264"/>
      <c r="B607" s="264"/>
      <c r="C607" s="30"/>
      <c r="D607" s="264"/>
      <c r="E607" s="264"/>
      <c r="F607" s="264"/>
      <c r="G607" s="75"/>
      <c r="H607" s="264"/>
      <c r="I607" s="265"/>
      <c r="J607" s="77"/>
      <c r="K607" s="77"/>
      <c r="L607" s="77"/>
      <c r="M607" s="77"/>
      <c r="N607" s="77"/>
      <c r="O607" s="77"/>
      <c r="P607" s="77"/>
      <c r="Q607" s="77"/>
      <c r="R607" s="77"/>
      <c r="S607" s="77"/>
      <c r="T607" s="77"/>
      <c r="U607" s="77"/>
      <c r="V607" s="77"/>
      <c r="W607" s="77"/>
      <c r="X607" s="77"/>
      <c r="Y607" s="77"/>
      <c r="Z607" s="77"/>
    </row>
    <row r="608" spans="1:26" ht="12.75" customHeight="1">
      <c r="A608" s="264"/>
      <c r="B608" s="264"/>
      <c r="C608" s="30"/>
      <c r="D608" s="264"/>
      <c r="E608" s="264"/>
      <c r="F608" s="264"/>
      <c r="G608" s="75"/>
      <c r="H608" s="264"/>
      <c r="I608" s="265"/>
      <c r="J608" s="77"/>
      <c r="K608" s="77"/>
      <c r="L608" s="77"/>
      <c r="M608" s="77"/>
      <c r="N608" s="77"/>
      <c r="O608" s="77"/>
      <c r="P608" s="77"/>
      <c r="Q608" s="77"/>
      <c r="R608" s="77"/>
      <c r="S608" s="77"/>
      <c r="T608" s="77"/>
      <c r="U608" s="77"/>
      <c r="V608" s="77"/>
      <c r="W608" s="77"/>
      <c r="X608" s="77"/>
      <c r="Y608" s="77"/>
      <c r="Z608" s="77"/>
    </row>
    <row r="609" spans="1:26" ht="12.75" customHeight="1">
      <c r="A609" s="264"/>
      <c r="B609" s="264"/>
      <c r="C609" s="30"/>
      <c r="D609" s="264"/>
      <c r="E609" s="264"/>
      <c r="F609" s="264"/>
      <c r="G609" s="75"/>
      <c r="H609" s="264"/>
      <c r="I609" s="265"/>
      <c r="J609" s="77"/>
      <c r="K609" s="77"/>
      <c r="L609" s="77"/>
      <c r="M609" s="77"/>
      <c r="N609" s="77"/>
      <c r="O609" s="77"/>
      <c r="P609" s="77"/>
      <c r="Q609" s="77"/>
      <c r="R609" s="77"/>
      <c r="S609" s="77"/>
      <c r="T609" s="77"/>
      <c r="U609" s="77"/>
      <c r="V609" s="77"/>
      <c r="W609" s="77"/>
      <c r="X609" s="77"/>
      <c r="Y609" s="77"/>
      <c r="Z609" s="77"/>
    </row>
    <row r="610" spans="1:26" ht="12.75" customHeight="1">
      <c r="A610" s="264"/>
      <c r="B610" s="264"/>
      <c r="C610" s="30"/>
      <c r="D610" s="264"/>
      <c r="E610" s="264"/>
      <c r="F610" s="264"/>
      <c r="G610" s="75"/>
      <c r="H610" s="264"/>
      <c r="I610" s="265"/>
      <c r="J610" s="77"/>
      <c r="K610" s="77"/>
      <c r="L610" s="77"/>
      <c r="M610" s="77"/>
      <c r="N610" s="77"/>
      <c r="O610" s="77"/>
      <c r="P610" s="77"/>
      <c r="Q610" s="77"/>
      <c r="R610" s="77"/>
      <c r="S610" s="77"/>
      <c r="T610" s="77"/>
      <c r="U610" s="77"/>
      <c r="V610" s="77"/>
      <c r="W610" s="77"/>
      <c r="X610" s="77"/>
      <c r="Y610" s="77"/>
      <c r="Z610" s="77"/>
    </row>
    <row r="611" spans="1:26" ht="12.75" customHeight="1">
      <c r="A611" s="264"/>
      <c r="B611" s="264"/>
      <c r="C611" s="30"/>
      <c r="D611" s="264"/>
      <c r="E611" s="264"/>
      <c r="F611" s="264"/>
      <c r="G611" s="75"/>
      <c r="H611" s="264"/>
      <c r="I611" s="265"/>
      <c r="J611" s="77"/>
      <c r="K611" s="77"/>
      <c r="L611" s="77"/>
      <c r="M611" s="77"/>
      <c r="N611" s="77"/>
      <c r="O611" s="77"/>
      <c r="P611" s="77"/>
      <c r="Q611" s="77"/>
      <c r="R611" s="77"/>
      <c r="S611" s="77"/>
      <c r="T611" s="77"/>
      <c r="U611" s="77"/>
      <c r="V611" s="77"/>
      <c r="W611" s="77"/>
      <c r="X611" s="77"/>
      <c r="Y611" s="77"/>
      <c r="Z611" s="77"/>
    </row>
    <row r="612" spans="1:26" ht="12.75" customHeight="1">
      <c r="A612" s="264"/>
      <c r="B612" s="264"/>
      <c r="C612" s="30"/>
      <c r="D612" s="264"/>
      <c r="E612" s="264"/>
      <c r="F612" s="264"/>
      <c r="G612" s="75"/>
      <c r="H612" s="264"/>
      <c r="I612" s="265"/>
      <c r="J612" s="77"/>
      <c r="K612" s="77"/>
      <c r="L612" s="77"/>
      <c r="M612" s="77"/>
      <c r="N612" s="77"/>
      <c r="O612" s="77"/>
      <c r="P612" s="77"/>
      <c r="Q612" s="77"/>
      <c r="R612" s="77"/>
      <c r="S612" s="77"/>
      <c r="T612" s="77"/>
      <c r="U612" s="77"/>
      <c r="V612" s="77"/>
      <c r="W612" s="77"/>
      <c r="X612" s="77"/>
      <c r="Y612" s="77"/>
      <c r="Z612" s="77"/>
    </row>
    <row r="613" spans="1:26" ht="12.75" customHeight="1">
      <c r="A613" s="264"/>
      <c r="B613" s="264"/>
      <c r="C613" s="30"/>
      <c r="D613" s="264"/>
      <c r="E613" s="264"/>
      <c r="F613" s="264"/>
      <c r="G613" s="75"/>
      <c r="H613" s="264"/>
      <c r="I613" s="265"/>
      <c r="J613" s="77"/>
      <c r="K613" s="77"/>
      <c r="L613" s="77"/>
      <c r="M613" s="77"/>
      <c r="N613" s="77"/>
      <c r="O613" s="77"/>
      <c r="P613" s="77"/>
      <c r="Q613" s="77"/>
      <c r="R613" s="77"/>
      <c r="S613" s="77"/>
      <c r="T613" s="77"/>
      <c r="U613" s="77"/>
      <c r="V613" s="77"/>
      <c r="W613" s="77"/>
      <c r="X613" s="77"/>
      <c r="Y613" s="77"/>
      <c r="Z613" s="77"/>
    </row>
    <row r="614" spans="1:26" ht="12.75" customHeight="1">
      <c r="A614" s="264"/>
      <c r="B614" s="264"/>
      <c r="C614" s="30"/>
      <c r="D614" s="264"/>
      <c r="E614" s="264"/>
      <c r="F614" s="264"/>
      <c r="G614" s="75"/>
      <c r="H614" s="264"/>
      <c r="I614" s="265"/>
      <c r="J614" s="77"/>
      <c r="K614" s="77"/>
      <c r="L614" s="77"/>
      <c r="M614" s="77"/>
      <c r="N614" s="77"/>
      <c r="O614" s="77"/>
      <c r="P614" s="77"/>
      <c r="Q614" s="77"/>
      <c r="R614" s="77"/>
      <c r="S614" s="77"/>
      <c r="T614" s="77"/>
      <c r="U614" s="77"/>
      <c r="V614" s="77"/>
      <c r="W614" s="77"/>
      <c r="X614" s="77"/>
      <c r="Y614" s="77"/>
      <c r="Z614" s="77"/>
    </row>
    <row r="615" spans="1:26" ht="12.75" customHeight="1">
      <c r="A615" s="264"/>
      <c r="B615" s="264"/>
      <c r="C615" s="30"/>
      <c r="D615" s="264"/>
      <c r="E615" s="264"/>
      <c r="F615" s="264"/>
      <c r="G615" s="75"/>
      <c r="H615" s="264"/>
      <c r="I615" s="265"/>
      <c r="J615" s="77"/>
      <c r="K615" s="77"/>
      <c r="L615" s="77"/>
      <c r="M615" s="77"/>
      <c r="N615" s="77"/>
      <c r="O615" s="77"/>
      <c r="P615" s="77"/>
      <c r="Q615" s="77"/>
      <c r="R615" s="77"/>
      <c r="S615" s="77"/>
      <c r="T615" s="77"/>
      <c r="U615" s="77"/>
      <c r="V615" s="77"/>
      <c r="W615" s="77"/>
      <c r="X615" s="77"/>
      <c r="Y615" s="77"/>
      <c r="Z615" s="77"/>
    </row>
    <row r="616" spans="1:26" ht="12.75" customHeight="1">
      <c r="A616" s="264"/>
      <c r="B616" s="264"/>
      <c r="C616" s="30"/>
      <c r="D616" s="264"/>
      <c r="E616" s="264"/>
      <c r="F616" s="264"/>
      <c r="G616" s="75"/>
      <c r="H616" s="264"/>
      <c r="I616" s="265"/>
      <c r="J616" s="77"/>
      <c r="K616" s="77"/>
      <c r="L616" s="77"/>
      <c r="M616" s="77"/>
      <c r="N616" s="77"/>
      <c r="O616" s="77"/>
      <c r="P616" s="77"/>
      <c r="Q616" s="77"/>
      <c r="R616" s="77"/>
      <c r="S616" s="77"/>
      <c r="T616" s="77"/>
      <c r="U616" s="77"/>
      <c r="V616" s="77"/>
      <c r="W616" s="77"/>
      <c r="X616" s="77"/>
      <c r="Y616" s="77"/>
      <c r="Z616" s="77"/>
    </row>
    <row r="617" spans="1:26" ht="12.75" customHeight="1">
      <c r="A617" s="264"/>
      <c r="B617" s="264"/>
      <c r="C617" s="30"/>
      <c r="D617" s="264"/>
      <c r="E617" s="264"/>
      <c r="F617" s="264"/>
      <c r="G617" s="75"/>
      <c r="H617" s="264"/>
      <c r="I617" s="265"/>
      <c r="J617" s="77"/>
      <c r="K617" s="77"/>
      <c r="L617" s="77"/>
      <c r="M617" s="77"/>
      <c r="N617" s="77"/>
      <c r="O617" s="77"/>
      <c r="P617" s="77"/>
      <c r="Q617" s="77"/>
      <c r="R617" s="77"/>
      <c r="S617" s="77"/>
      <c r="T617" s="77"/>
      <c r="U617" s="77"/>
      <c r="V617" s="77"/>
      <c r="W617" s="77"/>
      <c r="X617" s="77"/>
      <c r="Y617" s="77"/>
      <c r="Z617" s="77"/>
    </row>
    <row r="618" spans="1:26" ht="12.75" customHeight="1">
      <c r="A618" s="264"/>
      <c r="B618" s="264"/>
      <c r="C618" s="30"/>
      <c r="D618" s="264"/>
      <c r="E618" s="264"/>
      <c r="F618" s="264"/>
      <c r="G618" s="75"/>
      <c r="H618" s="264"/>
      <c r="I618" s="265"/>
      <c r="J618" s="77"/>
      <c r="K618" s="77"/>
      <c r="L618" s="77"/>
      <c r="M618" s="77"/>
      <c r="N618" s="77"/>
      <c r="O618" s="77"/>
      <c r="P618" s="77"/>
      <c r="Q618" s="77"/>
      <c r="R618" s="77"/>
      <c r="S618" s="77"/>
      <c r="T618" s="77"/>
      <c r="U618" s="77"/>
      <c r="V618" s="77"/>
      <c r="W618" s="77"/>
      <c r="X618" s="77"/>
      <c r="Y618" s="77"/>
      <c r="Z618" s="77"/>
    </row>
    <row r="619" spans="1:26" ht="12.75" customHeight="1">
      <c r="A619" s="264"/>
      <c r="B619" s="264"/>
      <c r="C619" s="30"/>
      <c r="D619" s="264"/>
      <c r="E619" s="264"/>
      <c r="F619" s="264"/>
      <c r="G619" s="75"/>
      <c r="H619" s="264"/>
      <c r="I619" s="265"/>
      <c r="J619" s="77"/>
      <c r="K619" s="77"/>
      <c r="L619" s="77"/>
      <c r="M619" s="77"/>
      <c r="N619" s="77"/>
      <c r="O619" s="77"/>
      <c r="P619" s="77"/>
      <c r="Q619" s="77"/>
      <c r="R619" s="77"/>
      <c r="S619" s="77"/>
      <c r="T619" s="77"/>
      <c r="U619" s="77"/>
      <c r="V619" s="77"/>
      <c r="W619" s="77"/>
      <c r="X619" s="77"/>
      <c r="Y619" s="77"/>
      <c r="Z619" s="77"/>
    </row>
    <row r="620" spans="1:26" ht="12.75" customHeight="1">
      <c r="A620" s="264"/>
      <c r="B620" s="264"/>
      <c r="C620" s="30"/>
      <c r="D620" s="264"/>
      <c r="E620" s="264"/>
      <c r="F620" s="264"/>
      <c r="G620" s="75"/>
      <c r="H620" s="264"/>
      <c r="I620" s="265"/>
      <c r="J620" s="77"/>
      <c r="K620" s="77"/>
      <c r="L620" s="77"/>
      <c r="M620" s="77"/>
      <c r="N620" s="77"/>
      <c r="O620" s="77"/>
      <c r="P620" s="77"/>
      <c r="Q620" s="77"/>
      <c r="R620" s="77"/>
      <c r="S620" s="77"/>
      <c r="T620" s="77"/>
      <c r="U620" s="77"/>
      <c r="V620" s="77"/>
      <c r="W620" s="77"/>
      <c r="X620" s="77"/>
      <c r="Y620" s="77"/>
      <c r="Z620" s="77"/>
    </row>
    <row r="621" spans="1:26" ht="12.75" customHeight="1">
      <c r="A621" s="264"/>
      <c r="B621" s="264"/>
      <c r="C621" s="30"/>
      <c r="D621" s="264"/>
      <c r="E621" s="264"/>
      <c r="F621" s="264"/>
      <c r="G621" s="75"/>
      <c r="H621" s="264"/>
      <c r="I621" s="265"/>
      <c r="J621" s="77"/>
      <c r="K621" s="77"/>
      <c r="L621" s="77"/>
      <c r="M621" s="77"/>
      <c r="N621" s="77"/>
      <c r="O621" s="77"/>
      <c r="P621" s="77"/>
      <c r="Q621" s="77"/>
      <c r="R621" s="77"/>
      <c r="S621" s="77"/>
      <c r="T621" s="77"/>
      <c r="U621" s="77"/>
      <c r="V621" s="77"/>
      <c r="W621" s="77"/>
      <c r="X621" s="77"/>
      <c r="Y621" s="77"/>
      <c r="Z621" s="77"/>
    </row>
    <row r="622" spans="1:26" ht="12.75" customHeight="1">
      <c r="A622" s="264"/>
      <c r="B622" s="264"/>
      <c r="C622" s="30"/>
      <c r="D622" s="264"/>
      <c r="E622" s="264"/>
      <c r="F622" s="264"/>
      <c r="G622" s="75"/>
      <c r="H622" s="264"/>
      <c r="I622" s="265"/>
      <c r="J622" s="77"/>
      <c r="K622" s="77"/>
      <c r="L622" s="77"/>
      <c r="M622" s="77"/>
      <c r="N622" s="77"/>
      <c r="O622" s="77"/>
      <c r="P622" s="77"/>
      <c r="Q622" s="77"/>
      <c r="R622" s="77"/>
      <c r="S622" s="77"/>
      <c r="T622" s="77"/>
      <c r="U622" s="77"/>
      <c r="V622" s="77"/>
      <c r="W622" s="77"/>
      <c r="X622" s="77"/>
      <c r="Y622" s="77"/>
      <c r="Z622" s="77"/>
    </row>
    <row r="623" spans="1:26" ht="12.75" customHeight="1">
      <c r="A623" s="264"/>
      <c r="B623" s="264"/>
      <c r="C623" s="30"/>
      <c r="D623" s="264"/>
      <c r="E623" s="264"/>
      <c r="F623" s="264"/>
      <c r="G623" s="75"/>
      <c r="H623" s="264"/>
      <c r="I623" s="265"/>
      <c r="J623" s="77"/>
      <c r="K623" s="77"/>
      <c r="L623" s="77"/>
      <c r="M623" s="77"/>
      <c r="N623" s="77"/>
      <c r="O623" s="77"/>
      <c r="P623" s="77"/>
      <c r="Q623" s="77"/>
      <c r="R623" s="77"/>
      <c r="S623" s="77"/>
      <c r="T623" s="77"/>
      <c r="U623" s="77"/>
      <c r="V623" s="77"/>
      <c r="W623" s="77"/>
      <c r="X623" s="77"/>
      <c r="Y623" s="77"/>
      <c r="Z623" s="77"/>
    </row>
    <row r="624" spans="1:26" ht="12.75" customHeight="1">
      <c r="A624" s="264"/>
      <c r="B624" s="264"/>
      <c r="C624" s="30"/>
      <c r="D624" s="264"/>
      <c r="E624" s="264"/>
      <c r="F624" s="264"/>
      <c r="G624" s="75"/>
      <c r="H624" s="264"/>
      <c r="I624" s="265"/>
      <c r="J624" s="77"/>
      <c r="K624" s="77"/>
      <c r="L624" s="77"/>
      <c r="M624" s="77"/>
      <c r="N624" s="77"/>
      <c r="O624" s="77"/>
      <c r="P624" s="77"/>
      <c r="Q624" s="77"/>
      <c r="R624" s="77"/>
      <c r="S624" s="77"/>
      <c r="T624" s="77"/>
      <c r="U624" s="77"/>
      <c r="V624" s="77"/>
      <c r="W624" s="77"/>
      <c r="X624" s="77"/>
      <c r="Y624" s="77"/>
      <c r="Z624" s="77"/>
    </row>
    <row r="625" spans="1:26" ht="12.75" customHeight="1">
      <c r="A625" s="264"/>
      <c r="B625" s="264"/>
      <c r="C625" s="30"/>
      <c r="D625" s="264"/>
      <c r="E625" s="264"/>
      <c r="F625" s="264"/>
      <c r="G625" s="75"/>
      <c r="H625" s="264"/>
      <c r="I625" s="265"/>
      <c r="J625" s="77"/>
      <c r="K625" s="77"/>
      <c r="L625" s="77"/>
      <c r="M625" s="77"/>
      <c r="N625" s="77"/>
      <c r="O625" s="77"/>
      <c r="P625" s="77"/>
      <c r="Q625" s="77"/>
      <c r="R625" s="77"/>
      <c r="S625" s="77"/>
      <c r="T625" s="77"/>
      <c r="U625" s="77"/>
      <c r="V625" s="77"/>
      <c r="W625" s="77"/>
      <c r="X625" s="77"/>
      <c r="Y625" s="77"/>
      <c r="Z625" s="77"/>
    </row>
    <row r="626" spans="1:26" ht="12.75" customHeight="1">
      <c r="A626" s="264"/>
      <c r="B626" s="264"/>
      <c r="C626" s="30"/>
      <c r="D626" s="264"/>
      <c r="E626" s="264"/>
      <c r="F626" s="264"/>
      <c r="G626" s="75"/>
      <c r="H626" s="264"/>
      <c r="I626" s="265"/>
      <c r="J626" s="77"/>
      <c r="K626" s="77"/>
      <c r="L626" s="77"/>
      <c r="M626" s="77"/>
      <c r="N626" s="77"/>
      <c r="O626" s="77"/>
      <c r="P626" s="77"/>
      <c r="Q626" s="77"/>
      <c r="R626" s="77"/>
      <c r="S626" s="77"/>
      <c r="T626" s="77"/>
      <c r="U626" s="77"/>
      <c r="V626" s="77"/>
      <c r="W626" s="77"/>
      <c r="X626" s="77"/>
      <c r="Y626" s="77"/>
      <c r="Z626" s="77"/>
    </row>
    <row r="627" spans="1:26" ht="12.75" customHeight="1">
      <c r="A627" s="264"/>
      <c r="B627" s="264"/>
      <c r="C627" s="30"/>
      <c r="D627" s="264"/>
      <c r="E627" s="264"/>
      <c r="F627" s="264"/>
      <c r="G627" s="75"/>
      <c r="H627" s="264"/>
      <c r="I627" s="265"/>
      <c r="J627" s="77"/>
      <c r="K627" s="77"/>
      <c r="L627" s="77"/>
      <c r="M627" s="77"/>
      <c r="N627" s="77"/>
      <c r="O627" s="77"/>
      <c r="P627" s="77"/>
      <c r="Q627" s="77"/>
      <c r="R627" s="77"/>
      <c r="S627" s="77"/>
      <c r="T627" s="77"/>
      <c r="U627" s="77"/>
      <c r="V627" s="77"/>
      <c r="W627" s="77"/>
      <c r="X627" s="77"/>
      <c r="Y627" s="77"/>
      <c r="Z627" s="77"/>
    </row>
    <row r="628" spans="1:26" ht="12.75" customHeight="1">
      <c r="A628" s="264"/>
      <c r="B628" s="264"/>
      <c r="C628" s="30"/>
      <c r="D628" s="264"/>
      <c r="E628" s="264"/>
      <c r="F628" s="264"/>
      <c r="G628" s="75"/>
      <c r="H628" s="264"/>
      <c r="I628" s="265"/>
      <c r="J628" s="77"/>
      <c r="K628" s="77"/>
      <c r="L628" s="77"/>
      <c r="M628" s="77"/>
      <c r="N628" s="77"/>
      <c r="O628" s="77"/>
      <c r="P628" s="77"/>
      <c r="Q628" s="77"/>
      <c r="R628" s="77"/>
      <c r="S628" s="77"/>
      <c r="T628" s="77"/>
      <c r="U628" s="77"/>
      <c r="V628" s="77"/>
      <c r="W628" s="77"/>
      <c r="X628" s="77"/>
      <c r="Y628" s="77"/>
      <c r="Z628" s="77"/>
    </row>
    <row r="629" spans="1:26" ht="12.75" customHeight="1">
      <c r="A629" s="264"/>
      <c r="B629" s="264"/>
      <c r="C629" s="30"/>
      <c r="D629" s="264"/>
      <c r="E629" s="264"/>
      <c r="F629" s="264"/>
      <c r="G629" s="75"/>
      <c r="H629" s="264"/>
      <c r="I629" s="265"/>
      <c r="J629" s="77"/>
      <c r="K629" s="77"/>
      <c r="L629" s="77"/>
      <c r="M629" s="77"/>
      <c r="N629" s="77"/>
      <c r="O629" s="77"/>
      <c r="P629" s="77"/>
      <c r="Q629" s="77"/>
      <c r="R629" s="77"/>
      <c r="S629" s="77"/>
      <c r="T629" s="77"/>
      <c r="U629" s="77"/>
      <c r="V629" s="77"/>
      <c r="W629" s="77"/>
      <c r="X629" s="77"/>
      <c r="Y629" s="77"/>
      <c r="Z629" s="77"/>
    </row>
    <row r="630" spans="1:26" ht="12.75" customHeight="1">
      <c r="A630" s="264"/>
      <c r="B630" s="264"/>
      <c r="C630" s="30"/>
      <c r="D630" s="264"/>
      <c r="E630" s="264"/>
      <c r="F630" s="264"/>
      <c r="G630" s="75"/>
      <c r="H630" s="264"/>
      <c r="I630" s="265"/>
      <c r="J630" s="77"/>
      <c r="K630" s="77"/>
      <c r="L630" s="77"/>
      <c r="M630" s="77"/>
      <c r="N630" s="77"/>
      <c r="O630" s="77"/>
      <c r="P630" s="77"/>
      <c r="Q630" s="77"/>
      <c r="R630" s="77"/>
      <c r="S630" s="77"/>
      <c r="T630" s="77"/>
      <c r="U630" s="77"/>
      <c r="V630" s="77"/>
      <c r="W630" s="77"/>
      <c r="X630" s="77"/>
      <c r="Y630" s="77"/>
      <c r="Z630" s="77"/>
    </row>
    <row r="631" spans="1:26" ht="12.75" customHeight="1">
      <c r="A631" s="264"/>
      <c r="B631" s="264"/>
      <c r="C631" s="30"/>
      <c r="D631" s="264"/>
      <c r="E631" s="264"/>
      <c r="F631" s="264"/>
      <c r="G631" s="75"/>
      <c r="H631" s="264"/>
      <c r="I631" s="265"/>
      <c r="J631" s="77"/>
      <c r="K631" s="77"/>
      <c r="L631" s="77"/>
      <c r="M631" s="77"/>
      <c r="N631" s="77"/>
      <c r="O631" s="77"/>
      <c r="P631" s="77"/>
      <c r="Q631" s="77"/>
      <c r="R631" s="77"/>
      <c r="S631" s="77"/>
      <c r="T631" s="77"/>
      <c r="U631" s="77"/>
      <c r="V631" s="77"/>
      <c r="W631" s="77"/>
      <c r="X631" s="77"/>
      <c r="Y631" s="77"/>
      <c r="Z631" s="77"/>
    </row>
    <row r="632" spans="1:26" ht="12.75" customHeight="1">
      <c r="A632" s="264"/>
      <c r="B632" s="264"/>
      <c r="C632" s="30"/>
      <c r="D632" s="264"/>
      <c r="E632" s="264"/>
      <c r="F632" s="264"/>
      <c r="G632" s="75"/>
      <c r="H632" s="264"/>
      <c r="I632" s="265"/>
      <c r="J632" s="77"/>
      <c r="K632" s="77"/>
      <c r="L632" s="77"/>
      <c r="M632" s="77"/>
      <c r="N632" s="77"/>
      <c r="O632" s="77"/>
      <c r="P632" s="77"/>
      <c r="Q632" s="77"/>
      <c r="R632" s="77"/>
      <c r="S632" s="77"/>
      <c r="T632" s="77"/>
      <c r="U632" s="77"/>
      <c r="V632" s="77"/>
      <c r="W632" s="77"/>
      <c r="X632" s="77"/>
      <c r="Y632" s="77"/>
      <c r="Z632" s="77"/>
    </row>
    <row r="633" spans="1:26" ht="12.75" customHeight="1">
      <c r="A633" s="264"/>
      <c r="B633" s="264"/>
      <c r="C633" s="30"/>
      <c r="D633" s="264"/>
      <c r="E633" s="264"/>
      <c r="F633" s="264"/>
      <c r="G633" s="75"/>
      <c r="H633" s="264"/>
      <c r="I633" s="265"/>
      <c r="J633" s="77"/>
      <c r="K633" s="77"/>
      <c r="L633" s="77"/>
      <c r="M633" s="77"/>
      <c r="N633" s="77"/>
      <c r="O633" s="77"/>
      <c r="P633" s="77"/>
      <c r="Q633" s="77"/>
      <c r="R633" s="77"/>
      <c r="S633" s="77"/>
      <c r="T633" s="77"/>
      <c r="U633" s="77"/>
      <c r="V633" s="77"/>
      <c r="W633" s="77"/>
      <c r="X633" s="77"/>
      <c r="Y633" s="77"/>
      <c r="Z633" s="77"/>
    </row>
    <row r="634" spans="1:26" ht="12.75" customHeight="1">
      <c r="A634" s="264"/>
      <c r="B634" s="264"/>
      <c r="C634" s="30"/>
      <c r="D634" s="264"/>
      <c r="E634" s="264"/>
      <c r="F634" s="264"/>
      <c r="G634" s="75"/>
      <c r="H634" s="264"/>
      <c r="I634" s="265"/>
      <c r="J634" s="77"/>
      <c r="K634" s="77"/>
      <c r="L634" s="77"/>
      <c r="M634" s="77"/>
      <c r="N634" s="77"/>
      <c r="O634" s="77"/>
      <c r="P634" s="77"/>
      <c r="Q634" s="77"/>
      <c r="R634" s="77"/>
      <c r="S634" s="77"/>
      <c r="T634" s="77"/>
      <c r="U634" s="77"/>
      <c r="V634" s="77"/>
      <c r="W634" s="77"/>
      <c r="X634" s="77"/>
      <c r="Y634" s="77"/>
      <c r="Z634" s="77"/>
    </row>
    <row r="635" spans="1:26" ht="12.75" customHeight="1">
      <c r="A635" s="264"/>
      <c r="B635" s="264"/>
      <c r="C635" s="30"/>
      <c r="D635" s="264"/>
      <c r="E635" s="264"/>
      <c r="F635" s="264"/>
      <c r="G635" s="75"/>
      <c r="H635" s="264"/>
      <c r="I635" s="265"/>
      <c r="J635" s="77"/>
      <c r="K635" s="77"/>
      <c r="L635" s="77"/>
      <c r="M635" s="77"/>
      <c r="N635" s="77"/>
      <c r="O635" s="77"/>
      <c r="P635" s="77"/>
      <c r="Q635" s="77"/>
      <c r="R635" s="77"/>
      <c r="S635" s="77"/>
      <c r="T635" s="77"/>
      <c r="U635" s="77"/>
      <c r="V635" s="77"/>
      <c r="W635" s="77"/>
      <c r="X635" s="77"/>
      <c r="Y635" s="77"/>
      <c r="Z635" s="77"/>
    </row>
    <row r="636" spans="1:26" ht="12.75" customHeight="1">
      <c r="A636" s="264"/>
      <c r="B636" s="264"/>
      <c r="C636" s="30"/>
      <c r="D636" s="264"/>
      <c r="E636" s="264"/>
      <c r="F636" s="264"/>
      <c r="G636" s="75"/>
      <c r="H636" s="264"/>
      <c r="I636" s="265"/>
      <c r="J636" s="77"/>
      <c r="K636" s="77"/>
      <c r="L636" s="77"/>
      <c r="M636" s="77"/>
      <c r="N636" s="77"/>
      <c r="O636" s="77"/>
      <c r="P636" s="77"/>
      <c r="Q636" s="77"/>
      <c r="R636" s="77"/>
      <c r="S636" s="77"/>
      <c r="T636" s="77"/>
      <c r="U636" s="77"/>
      <c r="V636" s="77"/>
      <c r="W636" s="77"/>
      <c r="X636" s="77"/>
      <c r="Y636" s="77"/>
      <c r="Z636" s="77"/>
    </row>
    <row r="637" spans="1:26" ht="12.75" customHeight="1">
      <c r="A637" s="264"/>
      <c r="B637" s="264"/>
      <c r="C637" s="30"/>
      <c r="D637" s="264"/>
      <c r="E637" s="264"/>
      <c r="F637" s="264"/>
      <c r="G637" s="75"/>
      <c r="H637" s="264"/>
      <c r="I637" s="265"/>
      <c r="J637" s="77"/>
      <c r="K637" s="77"/>
      <c r="L637" s="77"/>
      <c r="M637" s="77"/>
      <c r="N637" s="77"/>
      <c r="O637" s="77"/>
      <c r="P637" s="77"/>
      <c r="Q637" s="77"/>
      <c r="R637" s="77"/>
      <c r="S637" s="77"/>
      <c r="T637" s="77"/>
      <c r="U637" s="77"/>
      <c r="V637" s="77"/>
      <c r="W637" s="77"/>
      <c r="X637" s="77"/>
      <c r="Y637" s="77"/>
      <c r="Z637" s="77"/>
    </row>
    <row r="638" spans="1:26" ht="12.75" customHeight="1">
      <c r="A638" s="264"/>
      <c r="B638" s="264"/>
      <c r="C638" s="30"/>
      <c r="D638" s="264"/>
      <c r="E638" s="264"/>
      <c r="F638" s="264"/>
      <c r="G638" s="75"/>
      <c r="H638" s="264"/>
      <c r="I638" s="265"/>
      <c r="J638" s="77"/>
      <c r="K638" s="77"/>
      <c r="L638" s="77"/>
      <c r="M638" s="77"/>
      <c r="N638" s="77"/>
      <c r="O638" s="77"/>
      <c r="P638" s="77"/>
      <c r="Q638" s="77"/>
      <c r="R638" s="77"/>
      <c r="S638" s="77"/>
      <c r="T638" s="77"/>
      <c r="U638" s="77"/>
      <c r="V638" s="77"/>
      <c r="W638" s="77"/>
      <c r="X638" s="77"/>
      <c r="Y638" s="77"/>
      <c r="Z638" s="77"/>
    </row>
    <row r="639" spans="1:26" ht="12.75" customHeight="1">
      <c r="A639" s="264"/>
      <c r="B639" s="264"/>
      <c r="C639" s="30"/>
      <c r="D639" s="264"/>
      <c r="E639" s="264"/>
      <c r="F639" s="264"/>
      <c r="G639" s="75"/>
      <c r="H639" s="264"/>
      <c r="I639" s="265"/>
      <c r="J639" s="77"/>
      <c r="K639" s="77"/>
      <c r="L639" s="77"/>
      <c r="M639" s="77"/>
      <c r="N639" s="77"/>
      <c r="O639" s="77"/>
      <c r="P639" s="77"/>
      <c r="Q639" s="77"/>
      <c r="R639" s="77"/>
      <c r="S639" s="77"/>
      <c r="T639" s="77"/>
      <c r="U639" s="77"/>
      <c r="V639" s="77"/>
      <c r="W639" s="77"/>
      <c r="X639" s="77"/>
      <c r="Y639" s="77"/>
      <c r="Z639" s="77"/>
    </row>
    <row r="640" spans="1:26" ht="12.75" customHeight="1">
      <c r="A640" s="264"/>
      <c r="B640" s="264"/>
      <c r="C640" s="30"/>
      <c r="D640" s="264"/>
      <c r="E640" s="264"/>
      <c r="F640" s="264"/>
      <c r="G640" s="75"/>
      <c r="H640" s="264"/>
      <c r="I640" s="265"/>
      <c r="J640" s="77"/>
      <c r="K640" s="77"/>
      <c r="L640" s="77"/>
      <c r="M640" s="77"/>
      <c r="N640" s="77"/>
      <c r="O640" s="77"/>
      <c r="P640" s="77"/>
      <c r="Q640" s="77"/>
      <c r="R640" s="77"/>
      <c r="S640" s="77"/>
      <c r="T640" s="77"/>
      <c r="U640" s="77"/>
      <c r="V640" s="77"/>
      <c r="W640" s="77"/>
      <c r="X640" s="77"/>
      <c r="Y640" s="77"/>
      <c r="Z640" s="77"/>
    </row>
    <row r="641" spans="1:26" ht="12.75" customHeight="1">
      <c r="A641" s="264"/>
      <c r="B641" s="264"/>
      <c r="C641" s="30"/>
      <c r="D641" s="264"/>
      <c r="E641" s="264"/>
      <c r="F641" s="264"/>
      <c r="G641" s="75"/>
      <c r="H641" s="264"/>
      <c r="I641" s="265"/>
      <c r="J641" s="77"/>
      <c r="K641" s="77"/>
      <c r="L641" s="77"/>
      <c r="M641" s="77"/>
      <c r="N641" s="77"/>
      <c r="O641" s="77"/>
      <c r="P641" s="77"/>
      <c r="Q641" s="77"/>
      <c r="R641" s="77"/>
      <c r="S641" s="77"/>
      <c r="T641" s="77"/>
      <c r="U641" s="77"/>
      <c r="V641" s="77"/>
      <c r="W641" s="77"/>
      <c r="X641" s="77"/>
      <c r="Y641" s="77"/>
      <c r="Z641" s="77"/>
    </row>
    <row r="642" spans="1:26" ht="12.75" customHeight="1">
      <c r="A642" s="264"/>
      <c r="B642" s="264"/>
      <c r="C642" s="30"/>
      <c r="D642" s="264"/>
      <c r="E642" s="264"/>
      <c r="F642" s="264"/>
      <c r="G642" s="75"/>
      <c r="H642" s="264"/>
      <c r="I642" s="265"/>
      <c r="J642" s="77"/>
      <c r="K642" s="77"/>
      <c r="L642" s="77"/>
      <c r="M642" s="77"/>
      <c r="N642" s="77"/>
      <c r="O642" s="77"/>
      <c r="P642" s="77"/>
      <c r="Q642" s="77"/>
      <c r="R642" s="77"/>
      <c r="S642" s="77"/>
      <c r="T642" s="77"/>
      <c r="U642" s="77"/>
      <c r="V642" s="77"/>
      <c r="W642" s="77"/>
      <c r="X642" s="77"/>
      <c r="Y642" s="77"/>
      <c r="Z642" s="77"/>
    </row>
    <row r="643" spans="1:26" ht="12.75" customHeight="1">
      <c r="A643" s="264"/>
      <c r="B643" s="264"/>
      <c r="C643" s="30"/>
      <c r="D643" s="264"/>
      <c r="E643" s="264"/>
      <c r="F643" s="264"/>
      <c r="G643" s="75"/>
      <c r="H643" s="264"/>
      <c r="I643" s="265"/>
      <c r="J643" s="77"/>
      <c r="K643" s="77"/>
      <c r="L643" s="77"/>
      <c r="M643" s="77"/>
      <c r="N643" s="77"/>
      <c r="O643" s="77"/>
      <c r="P643" s="77"/>
      <c r="Q643" s="77"/>
      <c r="R643" s="77"/>
      <c r="S643" s="77"/>
      <c r="T643" s="77"/>
      <c r="U643" s="77"/>
      <c r="V643" s="77"/>
      <c r="W643" s="77"/>
      <c r="X643" s="77"/>
      <c r="Y643" s="77"/>
      <c r="Z643" s="77"/>
    </row>
    <row r="644" spans="1:26" ht="12.75" customHeight="1">
      <c r="A644" s="264"/>
      <c r="B644" s="264"/>
      <c r="C644" s="30"/>
      <c r="D644" s="264"/>
      <c r="E644" s="264"/>
      <c r="F644" s="264"/>
      <c r="G644" s="75"/>
      <c r="H644" s="264"/>
      <c r="I644" s="265"/>
      <c r="J644" s="77"/>
      <c r="K644" s="77"/>
      <c r="L644" s="77"/>
      <c r="M644" s="77"/>
      <c r="N644" s="77"/>
      <c r="O644" s="77"/>
      <c r="P644" s="77"/>
      <c r="Q644" s="77"/>
      <c r="R644" s="77"/>
      <c r="S644" s="77"/>
      <c r="T644" s="77"/>
      <c r="U644" s="77"/>
      <c r="V644" s="77"/>
      <c r="W644" s="77"/>
      <c r="X644" s="77"/>
      <c r="Y644" s="77"/>
      <c r="Z644" s="77"/>
    </row>
    <row r="645" spans="1:26" ht="12.75" customHeight="1">
      <c r="A645" s="264"/>
      <c r="B645" s="264"/>
      <c r="C645" s="30"/>
      <c r="D645" s="264"/>
      <c r="E645" s="264"/>
      <c r="F645" s="264"/>
      <c r="G645" s="75"/>
      <c r="H645" s="264"/>
      <c r="I645" s="265"/>
      <c r="J645" s="77"/>
      <c r="K645" s="77"/>
      <c r="L645" s="77"/>
      <c r="M645" s="77"/>
      <c r="N645" s="77"/>
      <c r="O645" s="77"/>
      <c r="P645" s="77"/>
      <c r="Q645" s="77"/>
      <c r="R645" s="77"/>
      <c r="S645" s="77"/>
      <c r="T645" s="77"/>
      <c r="U645" s="77"/>
      <c r="V645" s="77"/>
      <c r="W645" s="77"/>
      <c r="X645" s="77"/>
      <c r="Y645" s="77"/>
      <c r="Z645" s="77"/>
    </row>
    <row r="646" spans="1:26" ht="12.75" customHeight="1">
      <c r="A646" s="264"/>
      <c r="B646" s="264"/>
      <c r="C646" s="30"/>
      <c r="D646" s="264"/>
      <c r="E646" s="264"/>
      <c r="F646" s="264"/>
      <c r="G646" s="75"/>
      <c r="H646" s="264"/>
      <c r="I646" s="265"/>
      <c r="J646" s="77"/>
      <c r="K646" s="77"/>
      <c r="L646" s="77"/>
      <c r="M646" s="77"/>
      <c r="N646" s="77"/>
      <c r="O646" s="77"/>
      <c r="P646" s="77"/>
      <c r="Q646" s="77"/>
      <c r="R646" s="77"/>
      <c r="S646" s="77"/>
      <c r="T646" s="77"/>
      <c r="U646" s="77"/>
      <c r="V646" s="77"/>
      <c r="W646" s="77"/>
      <c r="X646" s="77"/>
      <c r="Y646" s="77"/>
      <c r="Z646" s="77"/>
    </row>
    <row r="647" spans="1:26" ht="12.75" customHeight="1">
      <c r="A647" s="264"/>
      <c r="B647" s="264"/>
      <c r="C647" s="30"/>
      <c r="D647" s="264"/>
      <c r="E647" s="264"/>
      <c r="F647" s="264"/>
      <c r="G647" s="75"/>
      <c r="H647" s="264"/>
      <c r="I647" s="265"/>
      <c r="J647" s="77"/>
      <c r="K647" s="77"/>
      <c r="L647" s="77"/>
      <c r="M647" s="77"/>
      <c r="N647" s="77"/>
      <c r="O647" s="77"/>
      <c r="P647" s="77"/>
      <c r="Q647" s="77"/>
      <c r="R647" s="77"/>
      <c r="S647" s="77"/>
      <c r="T647" s="77"/>
      <c r="U647" s="77"/>
      <c r="V647" s="77"/>
      <c r="W647" s="77"/>
      <c r="X647" s="77"/>
      <c r="Y647" s="77"/>
      <c r="Z647" s="77"/>
    </row>
    <row r="648" spans="1:26" ht="12.75" customHeight="1">
      <c r="A648" s="264"/>
      <c r="B648" s="264"/>
      <c r="C648" s="30"/>
      <c r="D648" s="264"/>
      <c r="E648" s="264"/>
      <c r="F648" s="264"/>
      <c r="G648" s="75"/>
      <c r="H648" s="264"/>
      <c r="I648" s="265"/>
      <c r="J648" s="77"/>
      <c r="K648" s="77"/>
      <c r="L648" s="77"/>
      <c r="M648" s="77"/>
      <c r="N648" s="77"/>
      <c r="O648" s="77"/>
      <c r="P648" s="77"/>
      <c r="Q648" s="77"/>
      <c r="R648" s="77"/>
      <c r="S648" s="77"/>
      <c r="T648" s="77"/>
      <c r="U648" s="77"/>
      <c r="V648" s="77"/>
      <c r="W648" s="77"/>
      <c r="X648" s="77"/>
      <c r="Y648" s="77"/>
      <c r="Z648" s="77"/>
    </row>
    <row r="649" spans="1:26" ht="12.75" customHeight="1">
      <c r="A649" s="264"/>
      <c r="B649" s="264"/>
      <c r="C649" s="30"/>
      <c r="D649" s="264"/>
      <c r="E649" s="264"/>
      <c r="F649" s="264"/>
      <c r="G649" s="75"/>
      <c r="H649" s="264"/>
      <c r="I649" s="265"/>
      <c r="J649" s="77"/>
      <c r="K649" s="77"/>
      <c r="L649" s="77"/>
      <c r="M649" s="77"/>
      <c r="N649" s="77"/>
      <c r="O649" s="77"/>
      <c r="P649" s="77"/>
      <c r="Q649" s="77"/>
      <c r="R649" s="77"/>
      <c r="S649" s="77"/>
      <c r="T649" s="77"/>
      <c r="U649" s="77"/>
      <c r="V649" s="77"/>
      <c r="W649" s="77"/>
      <c r="X649" s="77"/>
      <c r="Y649" s="77"/>
      <c r="Z649" s="77"/>
    </row>
    <row r="650" spans="1:26" ht="12.75" customHeight="1">
      <c r="A650" s="264"/>
      <c r="B650" s="264"/>
      <c r="C650" s="30"/>
      <c r="D650" s="264"/>
      <c r="E650" s="264"/>
      <c r="F650" s="264"/>
      <c r="G650" s="75"/>
      <c r="H650" s="264"/>
      <c r="I650" s="265"/>
      <c r="J650" s="77"/>
      <c r="K650" s="77"/>
      <c r="L650" s="77"/>
      <c r="M650" s="77"/>
      <c r="N650" s="77"/>
      <c r="O650" s="77"/>
      <c r="P650" s="77"/>
      <c r="Q650" s="77"/>
      <c r="R650" s="77"/>
      <c r="S650" s="77"/>
      <c r="T650" s="77"/>
      <c r="U650" s="77"/>
      <c r="V650" s="77"/>
      <c r="W650" s="77"/>
      <c r="X650" s="77"/>
      <c r="Y650" s="77"/>
      <c r="Z650" s="77"/>
    </row>
    <row r="651" spans="1:26" ht="12.75" customHeight="1">
      <c r="A651" s="264"/>
      <c r="B651" s="264"/>
      <c r="C651" s="30"/>
      <c r="D651" s="264"/>
      <c r="E651" s="264"/>
      <c r="F651" s="264"/>
      <c r="G651" s="75"/>
      <c r="H651" s="264"/>
      <c r="I651" s="265"/>
      <c r="J651" s="77"/>
      <c r="K651" s="77"/>
      <c r="L651" s="77"/>
      <c r="M651" s="77"/>
      <c r="N651" s="77"/>
      <c r="O651" s="77"/>
      <c r="P651" s="77"/>
      <c r="Q651" s="77"/>
      <c r="R651" s="77"/>
      <c r="S651" s="77"/>
      <c r="T651" s="77"/>
      <c r="U651" s="77"/>
      <c r="V651" s="77"/>
      <c r="W651" s="77"/>
      <c r="X651" s="77"/>
      <c r="Y651" s="77"/>
      <c r="Z651" s="77"/>
    </row>
    <row r="652" spans="1:26" ht="12.75" customHeight="1">
      <c r="A652" s="264"/>
      <c r="B652" s="264"/>
      <c r="C652" s="30"/>
      <c r="D652" s="264"/>
      <c r="E652" s="264"/>
      <c r="F652" s="264"/>
      <c r="G652" s="75"/>
      <c r="H652" s="264"/>
      <c r="I652" s="265"/>
      <c r="J652" s="77"/>
      <c r="K652" s="77"/>
      <c r="L652" s="77"/>
      <c r="M652" s="77"/>
      <c r="N652" s="77"/>
      <c r="O652" s="77"/>
      <c r="P652" s="77"/>
      <c r="Q652" s="77"/>
      <c r="R652" s="77"/>
      <c r="S652" s="77"/>
      <c r="T652" s="77"/>
      <c r="U652" s="77"/>
      <c r="V652" s="77"/>
      <c r="W652" s="77"/>
      <c r="X652" s="77"/>
      <c r="Y652" s="77"/>
      <c r="Z652" s="77"/>
    </row>
    <row r="653" spans="1:26" ht="12.75" customHeight="1">
      <c r="A653" s="264"/>
      <c r="B653" s="264"/>
      <c r="C653" s="30"/>
      <c r="D653" s="264"/>
      <c r="E653" s="264"/>
      <c r="F653" s="264"/>
      <c r="G653" s="75"/>
      <c r="H653" s="264"/>
      <c r="I653" s="265"/>
      <c r="J653" s="77"/>
      <c r="K653" s="77"/>
      <c r="L653" s="77"/>
      <c r="M653" s="77"/>
      <c r="N653" s="77"/>
      <c r="O653" s="77"/>
      <c r="P653" s="77"/>
      <c r="Q653" s="77"/>
      <c r="R653" s="77"/>
      <c r="S653" s="77"/>
      <c r="T653" s="77"/>
      <c r="U653" s="77"/>
      <c r="V653" s="77"/>
      <c r="W653" s="77"/>
      <c r="X653" s="77"/>
      <c r="Y653" s="77"/>
      <c r="Z653" s="77"/>
    </row>
    <row r="654" spans="1:26" ht="12.75" customHeight="1">
      <c r="A654" s="264"/>
      <c r="B654" s="264"/>
      <c r="C654" s="30"/>
      <c r="D654" s="264"/>
      <c r="E654" s="264"/>
      <c r="F654" s="264"/>
      <c r="G654" s="75"/>
      <c r="H654" s="264"/>
      <c r="I654" s="265"/>
      <c r="J654" s="77"/>
      <c r="K654" s="77"/>
      <c r="L654" s="77"/>
      <c r="M654" s="77"/>
      <c r="N654" s="77"/>
      <c r="O654" s="77"/>
      <c r="P654" s="77"/>
      <c r="Q654" s="77"/>
      <c r="R654" s="77"/>
      <c r="S654" s="77"/>
      <c r="T654" s="77"/>
      <c r="U654" s="77"/>
      <c r="V654" s="77"/>
      <c r="W654" s="77"/>
      <c r="X654" s="77"/>
      <c r="Y654" s="77"/>
      <c r="Z654" s="77"/>
    </row>
    <row r="655" spans="1:26" ht="12.75" customHeight="1">
      <c r="A655" s="264"/>
      <c r="B655" s="264"/>
      <c r="C655" s="30"/>
      <c r="D655" s="264"/>
      <c r="E655" s="264"/>
      <c r="F655" s="264"/>
      <c r="G655" s="75"/>
      <c r="H655" s="264"/>
      <c r="I655" s="265"/>
      <c r="J655" s="77"/>
      <c r="K655" s="77"/>
      <c r="L655" s="77"/>
      <c r="M655" s="77"/>
      <c r="N655" s="77"/>
      <c r="O655" s="77"/>
      <c r="P655" s="77"/>
      <c r="Q655" s="77"/>
      <c r="R655" s="77"/>
      <c r="S655" s="77"/>
      <c r="T655" s="77"/>
      <c r="U655" s="77"/>
      <c r="V655" s="77"/>
      <c r="W655" s="77"/>
      <c r="X655" s="77"/>
      <c r="Y655" s="77"/>
      <c r="Z655" s="77"/>
    </row>
    <row r="656" spans="1:26" ht="12.75" customHeight="1">
      <c r="A656" s="264"/>
      <c r="B656" s="264"/>
      <c r="C656" s="30"/>
      <c r="D656" s="264"/>
      <c r="E656" s="264"/>
      <c r="F656" s="264"/>
      <c r="G656" s="75"/>
      <c r="H656" s="264"/>
      <c r="I656" s="265"/>
      <c r="J656" s="77"/>
      <c r="K656" s="77"/>
      <c r="L656" s="77"/>
      <c r="M656" s="77"/>
      <c r="N656" s="77"/>
      <c r="O656" s="77"/>
      <c r="P656" s="77"/>
      <c r="Q656" s="77"/>
      <c r="R656" s="77"/>
      <c r="S656" s="77"/>
      <c r="T656" s="77"/>
      <c r="U656" s="77"/>
      <c r="V656" s="77"/>
      <c r="W656" s="77"/>
      <c r="X656" s="77"/>
      <c r="Y656" s="77"/>
      <c r="Z656" s="77"/>
    </row>
    <row r="657" spans="1:26" ht="12.75" customHeight="1">
      <c r="A657" s="264"/>
      <c r="B657" s="264"/>
      <c r="C657" s="30"/>
      <c r="D657" s="264"/>
      <c r="E657" s="264"/>
      <c r="F657" s="264"/>
      <c r="G657" s="75"/>
      <c r="H657" s="264"/>
      <c r="I657" s="265"/>
      <c r="J657" s="77"/>
      <c r="K657" s="77"/>
      <c r="L657" s="77"/>
      <c r="M657" s="77"/>
      <c r="N657" s="77"/>
      <c r="O657" s="77"/>
      <c r="P657" s="77"/>
      <c r="Q657" s="77"/>
      <c r="R657" s="77"/>
      <c r="S657" s="77"/>
      <c r="T657" s="77"/>
      <c r="U657" s="77"/>
      <c r="V657" s="77"/>
      <c r="W657" s="77"/>
      <c r="X657" s="77"/>
      <c r="Y657" s="77"/>
      <c r="Z657" s="77"/>
    </row>
    <row r="658" spans="1:26" ht="12.75" customHeight="1">
      <c r="A658" s="264"/>
      <c r="B658" s="264"/>
      <c r="C658" s="30"/>
      <c r="D658" s="264"/>
      <c r="E658" s="264"/>
      <c r="F658" s="264"/>
      <c r="G658" s="75"/>
      <c r="H658" s="264"/>
      <c r="I658" s="265"/>
      <c r="J658" s="77"/>
      <c r="K658" s="77"/>
      <c r="L658" s="77"/>
      <c r="M658" s="77"/>
      <c r="N658" s="77"/>
      <c r="O658" s="77"/>
      <c r="P658" s="77"/>
      <c r="Q658" s="77"/>
      <c r="R658" s="77"/>
      <c r="S658" s="77"/>
      <c r="T658" s="77"/>
      <c r="U658" s="77"/>
      <c r="V658" s="77"/>
      <c r="W658" s="77"/>
      <c r="X658" s="77"/>
      <c r="Y658" s="77"/>
      <c r="Z658" s="77"/>
    </row>
    <row r="659" spans="1:26" ht="12.75" customHeight="1">
      <c r="A659" s="264"/>
      <c r="B659" s="264"/>
      <c r="C659" s="30"/>
      <c r="D659" s="264"/>
      <c r="E659" s="264"/>
      <c r="F659" s="264"/>
      <c r="G659" s="75"/>
      <c r="H659" s="264"/>
      <c r="I659" s="265"/>
      <c r="J659" s="77"/>
      <c r="K659" s="77"/>
      <c r="L659" s="77"/>
      <c r="M659" s="77"/>
      <c r="N659" s="77"/>
      <c r="O659" s="77"/>
      <c r="P659" s="77"/>
      <c r="Q659" s="77"/>
      <c r="R659" s="77"/>
      <c r="S659" s="77"/>
      <c r="T659" s="77"/>
      <c r="U659" s="77"/>
      <c r="V659" s="77"/>
      <c r="W659" s="77"/>
      <c r="X659" s="77"/>
      <c r="Y659" s="77"/>
      <c r="Z659" s="77"/>
    </row>
    <row r="660" spans="1:26" ht="12.75" customHeight="1">
      <c r="A660" s="264"/>
      <c r="B660" s="264"/>
      <c r="C660" s="30"/>
      <c r="D660" s="264"/>
      <c r="E660" s="264"/>
      <c r="F660" s="264"/>
      <c r="G660" s="75"/>
      <c r="H660" s="264"/>
      <c r="I660" s="265"/>
      <c r="J660" s="77"/>
      <c r="K660" s="77"/>
      <c r="L660" s="77"/>
      <c r="M660" s="77"/>
      <c r="N660" s="77"/>
      <c r="O660" s="77"/>
      <c r="P660" s="77"/>
      <c r="Q660" s="77"/>
      <c r="R660" s="77"/>
      <c r="S660" s="77"/>
      <c r="T660" s="77"/>
      <c r="U660" s="77"/>
      <c r="V660" s="77"/>
      <c r="W660" s="77"/>
      <c r="X660" s="77"/>
      <c r="Y660" s="77"/>
      <c r="Z660" s="77"/>
    </row>
    <row r="661" spans="1:26" ht="12.75" customHeight="1">
      <c r="A661" s="264"/>
      <c r="B661" s="264"/>
      <c r="C661" s="30"/>
      <c r="D661" s="264"/>
      <c r="E661" s="264"/>
      <c r="F661" s="264"/>
      <c r="G661" s="75"/>
      <c r="H661" s="264"/>
      <c r="I661" s="265"/>
      <c r="J661" s="77"/>
      <c r="K661" s="77"/>
      <c r="L661" s="77"/>
      <c r="M661" s="77"/>
      <c r="N661" s="77"/>
      <c r="O661" s="77"/>
      <c r="P661" s="77"/>
      <c r="Q661" s="77"/>
      <c r="R661" s="77"/>
      <c r="S661" s="77"/>
      <c r="T661" s="77"/>
      <c r="U661" s="77"/>
      <c r="V661" s="77"/>
      <c r="W661" s="77"/>
      <c r="X661" s="77"/>
      <c r="Y661" s="77"/>
      <c r="Z661" s="77"/>
    </row>
    <row r="662" spans="1:26" ht="12.75" customHeight="1">
      <c r="A662" s="264"/>
      <c r="B662" s="264"/>
      <c r="C662" s="30"/>
      <c r="D662" s="264"/>
      <c r="E662" s="264"/>
      <c r="F662" s="264"/>
      <c r="G662" s="75"/>
      <c r="H662" s="264"/>
      <c r="I662" s="265"/>
      <c r="J662" s="77"/>
      <c r="K662" s="77"/>
      <c r="L662" s="77"/>
      <c r="M662" s="77"/>
      <c r="N662" s="77"/>
      <c r="O662" s="77"/>
      <c r="P662" s="77"/>
      <c r="Q662" s="77"/>
      <c r="R662" s="77"/>
      <c r="S662" s="77"/>
      <c r="T662" s="77"/>
      <c r="U662" s="77"/>
      <c r="V662" s="77"/>
      <c r="W662" s="77"/>
      <c r="X662" s="77"/>
      <c r="Y662" s="77"/>
      <c r="Z662" s="77"/>
    </row>
    <row r="663" spans="1:26" ht="12.75" customHeight="1">
      <c r="A663" s="264"/>
      <c r="B663" s="264"/>
      <c r="C663" s="30"/>
      <c r="D663" s="264"/>
      <c r="E663" s="264"/>
      <c r="F663" s="264"/>
      <c r="G663" s="75"/>
      <c r="H663" s="264"/>
      <c r="I663" s="265"/>
      <c r="J663" s="77"/>
      <c r="K663" s="77"/>
      <c r="L663" s="77"/>
      <c r="M663" s="77"/>
      <c r="N663" s="77"/>
      <c r="O663" s="77"/>
      <c r="P663" s="77"/>
      <c r="Q663" s="77"/>
      <c r="R663" s="77"/>
      <c r="S663" s="77"/>
      <c r="T663" s="77"/>
      <c r="U663" s="77"/>
      <c r="V663" s="77"/>
      <c r="W663" s="77"/>
      <c r="X663" s="77"/>
      <c r="Y663" s="77"/>
      <c r="Z663" s="77"/>
    </row>
    <row r="664" spans="1:26" ht="12.75" customHeight="1">
      <c r="A664" s="264"/>
      <c r="B664" s="264"/>
      <c r="C664" s="30"/>
      <c r="D664" s="264"/>
      <c r="E664" s="264"/>
      <c r="F664" s="264"/>
      <c r="G664" s="75"/>
      <c r="H664" s="264"/>
      <c r="I664" s="265"/>
      <c r="J664" s="77"/>
      <c r="K664" s="77"/>
      <c r="L664" s="77"/>
      <c r="M664" s="77"/>
      <c r="N664" s="77"/>
      <c r="O664" s="77"/>
      <c r="P664" s="77"/>
      <c r="Q664" s="77"/>
      <c r="R664" s="77"/>
      <c r="S664" s="77"/>
      <c r="T664" s="77"/>
      <c r="U664" s="77"/>
      <c r="V664" s="77"/>
      <c r="W664" s="77"/>
      <c r="X664" s="77"/>
      <c r="Y664" s="77"/>
      <c r="Z664" s="77"/>
    </row>
    <row r="665" spans="1:26" ht="12.75" customHeight="1">
      <c r="A665" s="264"/>
      <c r="B665" s="264"/>
      <c r="C665" s="30"/>
      <c r="D665" s="264"/>
      <c r="E665" s="264"/>
      <c r="F665" s="264"/>
      <c r="G665" s="75"/>
      <c r="H665" s="264"/>
      <c r="I665" s="265"/>
      <c r="J665" s="77"/>
      <c r="K665" s="77"/>
      <c r="L665" s="77"/>
      <c r="M665" s="77"/>
      <c r="N665" s="77"/>
      <c r="O665" s="77"/>
      <c r="P665" s="77"/>
      <c r="Q665" s="77"/>
      <c r="R665" s="77"/>
      <c r="S665" s="77"/>
      <c r="T665" s="77"/>
      <c r="U665" s="77"/>
      <c r="V665" s="77"/>
      <c r="W665" s="77"/>
      <c r="X665" s="77"/>
      <c r="Y665" s="77"/>
      <c r="Z665" s="77"/>
    </row>
    <row r="666" spans="1:26" ht="12.75" customHeight="1">
      <c r="A666" s="264"/>
      <c r="B666" s="264"/>
      <c r="C666" s="30"/>
      <c r="D666" s="264"/>
      <c r="E666" s="264"/>
      <c r="F666" s="264"/>
      <c r="G666" s="75"/>
      <c r="H666" s="264"/>
      <c r="I666" s="265"/>
      <c r="J666" s="77"/>
      <c r="K666" s="77"/>
      <c r="L666" s="77"/>
      <c r="M666" s="77"/>
      <c r="N666" s="77"/>
      <c r="O666" s="77"/>
      <c r="P666" s="77"/>
      <c r="Q666" s="77"/>
      <c r="R666" s="77"/>
      <c r="S666" s="77"/>
      <c r="T666" s="77"/>
      <c r="U666" s="77"/>
      <c r="V666" s="77"/>
      <c r="W666" s="77"/>
      <c r="X666" s="77"/>
      <c r="Y666" s="77"/>
      <c r="Z666" s="77"/>
    </row>
    <row r="667" spans="1:26" ht="12.75" customHeight="1">
      <c r="A667" s="264"/>
      <c r="B667" s="264"/>
      <c r="C667" s="30"/>
      <c r="D667" s="264"/>
      <c r="E667" s="264"/>
      <c r="F667" s="264"/>
      <c r="G667" s="75"/>
      <c r="H667" s="264"/>
      <c r="I667" s="265"/>
      <c r="J667" s="77"/>
      <c r="K667" s="77"/>
      <c r="L667" s="77"/>
      <c r="M667" s="77"/>
      <c r="N667" s="77"/>
      <c r="O667" s="77"/>
      <c r="P667" s="77"/>
      <c r="Q667" s="77"/>
      <c r="R667" s="77"/>
      <c r="S667" s="77"/>
      <c r="T667" s="77"/>
      <c r="U667" s="77"/>
      <c r="V667" s="77"/>
      <c r="W667" s="77"/>
      <c r="X667" s="77"/>
      <c r="Y667" s="77"/>
      <c r="Z667" s="77"/>
    </row>
    <row r="668" spans="1:26" ht="12.75" customHeight="1">
      <c r="A668" s="264"/>
      <c r="B668" s="264"/>
      <c r="C668" s="30"/>
      <c r="D668" s="264"/>
      <c r="E668" s="264"/>
      <c r="F668" s="264"/>
      <c r="G668" s="75"/>
      <c r="H668" s="264"/>
      <c r="I668" s="265"/>
      <c r="J668" s="77"/>
      <c r="K668" s="77"/>
      <c r="L668" s="77"/>
      <c r="M668" s="77"/>
      <c r="N668" s="77"/>
      <c r="O668" s="77"/>
      <c r="P668" s="77"/>
      <c r="Q668" s="77"/>
      <c r="R668" s="77"/>
      <c r="S668" s="77"/>
      <c r="T668" s="77"/>
      <c r="U668" s="77"/>
      <c r="V668" s="77"/>
      <c r="W668" s="77"/>
      <c r="X668" s="77"/>
      <c r="Y668" s="77"/>
      <c r="Z668" s="77"/>
    </row>
    <row r="669" spans="1:26" ht="12.75" customHeight="1">
      <c r="A669" s="264"/>
      <c r="B669" s="264"/>
      <c r="C669" s="30"/>
      <c r="D669" s="264"/>
      <c r="E669" s="264"/>
      <c r="F669" s="264"/>
      <c r="G669" s="75"/>
      <c r="H669" s="264"/>
      <c r="I669" s="265"/>
      <c r="J669" s="77"/>
      <c r="K669" s="77"/>
      <c r="L669" s="77"/>
      <c r="M669" s="77"/>
      <c r="N669" s="77"/>
      <c r="O669" s="77"/>
      <c r="P669" s="77"/>
      <c r="Q669" s="77"/>
      <c r="R669" s="77"/>
      <c r="S669" s="77"/>
      <c r="T669" s="77"/>
      <c r="U669" s="77"/>
      <c r="V669" s="77"/>
      <c r="W669" s="77"/>
      <c r="X669" s="77"/>
      <c r="Y669" s="77"/>
      <c r="Z669" s="77"/>
    </row>
    <row r="670" spans="1:26" ht="12.75" customHeight="1">
      <c r="A670" s="264"/>
      <c r="B670" s="264"/>
      <c r="C670" s="30"/>
      <c r="D670" s="264"/>
      <c r="E670" s="264"/>
      <c r="F670" s="264"/>
      <c r="G670" s="75"/>
      <c r="H670" s="264"/>
      <c r="I670" s="265"/>
      <c r="J670" s="77"/>
      <c r="K670" s="77"/>
      <c r="L670" s="77"/>
      <c r="M670" s="77"/>
      <c r="N670" s="77"/>
      <c r="O670" s="77"/>
      <c r="P670" s="77"/>
      <c r="Q670" s="77"/>
      <c r="R670" s="77"/>
      <c r="S670" s="77"/>
      <c r="T670" s="77"/>
      <c r="U670" s="77"/>
      <c r="V670" s="77"/>
      <c r="W670" s="77"/>
      <c r="X670" s="77"/>
      <c r="Y670" s="77"/>
      <c r="Z670" s="77"/>
    </row>
    <row r="671" spans="1:26" ht="12.75" customHeight="1">
      <c r="A671" s="264"/>
      <c r="B671" s="264"/>
      <c r="C671" s="30"/>
      <c r="D671" s="264"/>
      <c r="E671" s="264"/>
      <c r="F671" s="264"/>
      <c r="G671" s="75"/>
      <c r="H671" s="264"/>
      <c r="I671" s="265"/>
      <c r="J671" s="77"/>
      <c r="K671" s="77"/>
      <c r="L671" s="77"/>
      <c r="M671" s="77"/>
      <c r="N671" s="77"/>
      <c r="O671" s="77"/>
      <c r="P671" s="77"/>
      <c r="Q671" s="77"/>
      <c r="R671" s="77"/>
      <c r="S671" s="77"/>
      <c r="T671" s="77"/>
      <c r="U671" s="77"/>
      <c r="V671" s="77"/>
      <c r="W671" s="77"/>
      <c r="X671" s="77"/>
      <c r="Y671" s="77"/>
      <c r="Z671" s="77"/>
    </row>
    <row r="672" spans="1:26" ht="12.75" customHeight="1">
      <c r="A672" s="264"/>
      <c r="B672" s="264"/>
      <c r="C672" s="30"/>
      <c r="D672" s="264"/>
      <c r="E672" s="264"/>
      <c r="F672" s="264"/>
      <c r="G672" s="75"/>
      <c r="H672" s="264"/>
      <c r="I672" s="265"/>
      <c r="J672" s="77"/>
      <c r="K672" s="77"/>
      <c r="L672" s="77"/>
      <c r="M672" s="77"/>
      <c r="N672" s="77"/>
      <c r="O672" s="77"/>
      <c r="P672" s="77"/>
      <c r="Q672" s="77"/>
      <c r="R672" s="77"/>
      <c r="S672" s="77"/>
      <c r="T672" s="77"/>
      <c r="U672" s="77"/>
      <c r="V672" s="77"/>
      <c r="W672" s="77"/>
      <c r="X672" s="77"/>
      <c r="Y672" s="77"/>
      <c r="Z672" s="77"/>
    </row>
    <row r="673" spans="1:26" ht="12.75" customHeight="1">
      <c r="A673" s="264"/>
      <c r="B673" s="264"/>
      <c r="C673" s="30"/>
      <c r="D673" s="264"/>
      <c r="E673" s="264"/>
      <c r="F673" s="264"/>
      <c r="G673" s="75"/>
      <c r="H673" s="264"/>
      <c r="I673" s="265"/>
      <c r="J673" s="77"/>
      <c r="K673" s="77"/>
      <c r="L673" s="77"/>
      <c r="M673" s="77"/>
      <c r="N673" s="77"/>
      <c r="O673" s="77"/>
      <c r="P673" s="77"/>
      <c r="Q673" s="77"/>
      <c r="R673" s="77"/>
      <c r="S673" s="77"/>
      <c r="T673" s="77"/>
      <c r="U673" s="77"/>
      <c r="V673" s="77"/>
      <c r="W673" s="77"/>
      <c r="X673" s="77"/>
      <c r="Y673" s="77"/>
      <c r="Z673" s="77"/>
    </row>
    <row r="674" spans="1:26" ht="12.75" customHeight="1">
      <c r="A674" s="264"/>
      <c r="B674" s="264"/>
      <c r="C674" s="30"/>
      <c r="D674" s="264"/>
      <c r="E674" s="264"/>
      <c r="F674" s="264"/>
      <c r="G674" s="75"/>
      <c r="H674" s="264"/>
      <c r="I674" s="265"/>
      <c r="J674" s="77"/>
      <c r="K674" s="77"/>
      <c r="L674" s="77"/>
      <c r="M674" s="77"/>
      <c r="N674" s="77"/>
      <c r="O674" s="77"/>
      <c r="P674" s="77"/>
      <c r="Q674" s="77"/>
      <c r="R674" s="77"/>
      <c r="S674" s="77"/>
      <c r="T674" s="77"/>
      <c r="U674" s="77"/>
      <c r="V674" s="77"/>
      <c r="W674" s="77"/>
      <c r="X674" s="77"/>
      <c r="Y674" s="77"/>
      <c r="Z674" s="77"/>
    </row>
    <row r="675" spans="1:26" ht="12.75" customHeight="1">
      <c r="A675" s="264"/>
      <c r="B675" s="264"/>
      <c r="C675" s="30"/>
      <c r="D675" s="264"/>
      <c r="E675" s="264"/>
      <c r="F675" s="264"/>
      <c r="G675" s="75"/>
      <c r="H675" s="264"/>
      <c r="I675" s="265"/>
      <c r="J675" s="77"/>
      <c r="K675" s="77"/>
      <c r="L675" s="77"/>
      <c r="M675" s="77"/>
      <c r="N675" s="77"/>
      <c r="O675" s="77"/>
      <c r="P675" s="77"/>
      <c r="Q675" s="77"/>
      <c r="R675" s="77"/>
      <c r="S675" s="77"/>
      <c r="T675" s="77"/>
      <c r="U675" s="77"/>
      <c r="V675" s="77"/>
      <c r="W675" s="77"/>
      <c r="X675" s="77"/>
      <c r="Y675" s="77"/>
      <c r="Z675" s="77"/>
    </row>
    <row r="676" spans="1:26" ht="12.75" customHeight="1">
      <c r="A676" s="264"/>
      <c r="B676" s="264"/>
      <c r="C676" s="30"/>
      <c r="D676" s="264"/>
      <c r="E676" s="264"/>
      <c r="F676" s="264"/>
      <c r="G676" s="75"/>
      <c r="H676" s="264"/>
      <c r="I676" s="265"/>
      <c r="J676" s="77"/>
      <c r="K676" s="77"/>
      <c r="L676" s="77"/>
      <c r="M676" s="77"/>
      <c r="N676" s="77"/>
      <c r="O676" s="77"/>
      <c r="P676" s="77"/>
      <c r="Q676" s="77"/>
      <c r="R676" s="77"/>
      <c r="S676" s="77"/>
      <c r="T676" s="77"/>
      <c r="U676" s="77"/>
      <c r="V676" s="77"/>
      <c r="W676" s="77"/>
      <c r="X676" s="77"/>
      <c r="Y676" s="77"/>
      <c r="Z676" s="77"/>
    </row>
    <row r="677" spans="1:26" ht="12.75" customHeight="1">
      <c r="A677" s="264"/>
      <c r="B677" s="264"/>
      <c r="C677" s="30"/>
      <c r="D677" s="264"/>
      <c r="E677" s="264"/>
      <c r="F677" s="264"/>
      <c r="G677" s="75"/>
      <c r="H677" s="264"/>
      <c r="I677" s="265"/>
      <c r="J677" s="77"/>
      <c r="K677" s="77"/>
      <c r="L677" s="77"/>
      <c r="M677" s="77"/>
      <c r="N677" s="77"/>
      <c r="O677" s="77"/>
      <c r="P677" s="77"/>
      <c r="Q677" s="77"/>
      <c r="R677" s="77"/>
      <c r="S677" s="77"/>
      <c r="T677" s="77"/>
      <c r="U677" s="77"/>
      <c r="V677" s="77"/>
      <c r="W677" s="77"/>
      <c r="X677" s="77"/>
      <c r="Y677" s="77"/>
      <c r="Z677" s="77"/>
    </row>
    <row r="678" spans="1:26" ht="12.75" customHeight="1">
      <c r="A678" s="264"/>
      <c r="B678" s="264"/>
      <c r="C678" s="30"/>
      <c r="D678" s="264"/>
      <c r="E678" s="264"/>
      <c r="F678" s="264"/>
      <c r="G678" s="75"/>
      <c r="H678" s="264"/>
      <c r="I678" s="265"/>
      <c r="J678" s="77"/>
      <c r="K678" s="77"/>
      <c r="L678" s="77"/>
      <c r="M678" s="77"/>
      <c r="N678" s="77"/>
      <c r="O678" s="77"/>
      <c r="P678" s="77"/>
      <c r="Q678" s="77"/>
      <c r="R678" s="77"/>
      <c r="S678" s="77"/>
      <c r="T678" s="77"/>
      <c r="U678" s="77"/>
      <c r="V678" s="77"/>
      <c r="W678" s="77"/>
      <c r="X678" s="77"/>
      <c r="Y678" s="77"/>
      <c r="Z678" s="77"/>
    </row>
    <row r="679" spans="1:26" ht="12.75" customHeight="1">
      <c r="A679" s="264"/>
      <c r="B679" s="264"/>
      <c r="C679" s="30"/>
      <c r="D679" s="264"/>
      <c r="E679" s="264"/>
      <c r="F679" s="264"/>
      <c r="G679" s="75"/>
      <c r="H679" s="264"/>
      <c r="I679" s="265"/>
      <c r="J679" s="77"/>
      <c r="K679" s="77"/>
      <c r="L679" s="77"/>
      <c r="M679" s="77"/>
      <c r="N679" s="77"/>
      <c r="O679" s="77"/>
      <c r="P679" s="77"/>
      <c r="Q679" s="77"/>
      <c r="R679" s="77"/>
      <c r="S679" s="77"/>
      <c r="T679" s="77"/>
      <c r="U679" s="77"/>
      <c r="V679" s="77"/>
      <c r="W679" s="77"/>
      <c r="X679" s="77"/>
      <c r="Y679" s="77"/>
      <c r="Z679" s="77"/>
    </row>
    <row r="680" spans="1:26" ht="12.75" customHeight="1">
      <c r="A680" s="264"/>
      <c r="B680" s="264"/>
      <c r="C680" s="30"/>
      <c r="D680" s="264"/>
      <c r="E680" s="264"/>
      <c r="F680" s="264"/>
      <c r="G680" s="75"/>
      <c r="H680" s="264"/>
      <c r="I680" s="265"/>
      <c r="J680" s="77"/>
      <c r="K680" s="77"/>
      <c r="L680" s="77"/>
      <c r="M680" s="77"/>
      <c r="N680" s="77"/>
      <c r="O680" s="77"/>
      <c r="P680" s="77"/>
      <c r="Q680" s="77"/>
      <c r="R680" s="77"/>
      <c r="S680" s="77"/>
      <c r="T680" s="77"/>
      <c r="U680" s="77"/>
      <c r="V680" s="77"/>
      <c r="W680" s="77"/>
      <c r="X680" s="77"/>
      <c r="Y680" s="77"/>
      <c r="Z680" s="77"/>
    </row>
    <row r="681" spans="1:26" ht="12.75" customHeight="1">
      <c r="A681" s="264"/>
      <c r="B681" s="264"/>
      <c r="C681" s="30"/>
      <c r="D681" s="264"/>
      <c r="E681" s="264"/>
      <c r="F681" s="264"/>
      <c r="G681" s="75"/>
      <c r="H681" s="264"/>
      <c r="I681" s="265"/>
      <c r="J681" s="77"/>
      <c r="K681" s="77"/>
      <c r="L681" s="77"/>
      <c r="M681" s="77"/>
      <c r="N681" s="77"/>
      <c r="O681" s="77"/>
      <c r="P681" s="77"/>
      <c r="Q681" s="77"/>
      <c r="R681" s="77"/>
      <c r="S681" s="77"/>
      <c r="T681" s="77"/>
      <c r="U681" s="77"/>
      <c r="V681" s="77"/>
      <c r="W681" s="77"/>
      <c r="X681" s="77"/>
      <c r="Y681" s="77"/>
      <c r="Z681" s="77"/>
    </row>
    <row r="682" spans="1:26" ht="12.75" customHeight="1">
      <c r="A682" s="264"/>
      <c r="B682" s="264"/>
      <c r="C682" s="30"/>
      <c r="D682" s="264"/>
      <c r="E682" s="264"/>
      <c r="F682" s="264"/>
      <c r="G682" s="75"/>
      <c r="H682" s="264"/>
      <c r="I682" s="265"/>
      <c r="J682" s="77"/>
      <c r="K682" s="77"/>
      <c r="L682" s="77"/>
      <c r="M682" s="77"/>
      <c r="N682" s="77"/>
      <c r="O682" s="77"/>
      <c r="P682" s="77"/>
      <c r="Q682" s="77"/>
      <c r="R682" s="77"/>
      <c r="S682" s="77"/>
      <c r="T682" s="77"/>
      <c r="U682" s="77"/>
      <c r="V682" s="77"/>
      <c r="W682" s="77"/>
      <c r="X682" s="77"/>
      <c r="Y682" s="77"/>
      <c r="Z682" s="77"/>
    </row>
    <row r="683" spans="1:26" ht="12.75" customHeight="1">
      <c r="A683" s="264"/>
      <c r="B683" s="264"/>
      <c r="C683" s="30"/>
      <c r="D683" s="264"/>
      <c r="E683" s="264"/>
      <c r="F683" s="264"/>
      <c r="G683" s="75"/>
      <c r="H683" s="264"/>
      <c r="I683" s="265"/>
      <c r="J683" s="77"/>
      <c r="K683" s="77"/>
      <c r="L683" s="77"/>
      <c r="M683" s="77"/>
      <c r="N683" s="77"/>
      <c r="O683" s="77"/>
      <c r="P683" s="77"/>
      <c r="Q683" s="77"/>
      <c r="R683" s="77"/>
      <c r="S683" s="77"/>
      <c r="T683" s="77"/>
      <c r="U683" s="77"/>
      <c r="V683" s="77"/>
      <c r="W683" s="77"/>
      <c r="X683" s="77"/>
      <c r="Y683" s="77"/>
      <c r="Z683" s="77"/>
    </row>
    <row r="684" spans="1:26" ht="12.75" customHeight="1">
      <c r="A684" s="264"/>
      <c r="B684" s="264"/>
      <c r="C684" s="30"/>
      <c r="D684" s="264"/>
      <c r="E684" s="264"/>
      <c r="F684" s="264"/>
      <c r="G684" s="75"/>
      <c r="H684" s="264"/>
      <c r="I684" s="265"/>
      <c r="J684" s="77"/>
      <c r="K684" s="77"/>
      <c r="L684" s="77"/>
      <c r="M684" s="77"/>
      <c r="N684" s="77"/>
      <c r="O684" s="77"/>
      <c r="P684" s="77"/>
      <c r="Q684" s="77"/>
      <c r="R684" s="77"/>
      <c r="S684" s="77"/>
      <c r="T684" s="77"/>
      <c r="U684" s="77"/>
      <c r="V684" s="77"/>
      <c r="W684" s="77"/>
      <c r="X684" s="77"/>
      <c r="Y684" s="77"/>
      <c r="Z684" s="77"/>
    </row>
    <row r="685" spans="1:26" ht="12.75" customHeight="1">
      <c r="A685" s="264"/>
      <c r="B685" s="264"/>
      <c r="C685" s="30"/>
      <c r="D685" s="264"/>
      <c r="E685" s="264"/>
      <c r="F685" s="264"/>
      <c r="G685" s="75"/>
      <c r="H685" s="264"/>
      <c r="I685" s="265"/>
      <c r="J685" s="77"/>
      <c r="K685" s="77"/>
      <c r="L685" s="77"/>
      <c r="M685" s="77"/>
      <c r="N685" s="77"/>
      <c r="O685" s="77"/>
      <c r="P685" s="77"/>
      <c r="Q685" s="77"/>
      <c r="R685" s="77"/>
      <c r="S685" s="77"/>
      <c r="T685" s="77"/>
      <c r="U685" s="77"/>
      <c r="V685" s="77"/>
      <c r="W685" s="77"/>
      <c r="X685" s="77"/>
      <c r="Y685" s="77"/>
      <c r="Z685" s="77"/>
    </row>
    <row r="686" spans="1:26" ht="12.75" customHeight="1">
      <c r="A686" s="264"/>
      <c r="B686" s="264"/>
      <c r="C686" s="30"/>
      <c r="D686" s="264"/>
      <c r="E686" s="264"/>
      <c r="F686" s="264"/>
      <c r="G686" s="75"/>
      <c r="H686" s="264"/>
      <c r="I686" s="265"/>
      <c r="J686" s="77"/>
      <c r="K686" s="77"/>
      <c r="L686" s="77"/>
      <c r="M686" s="77"/>
      <c r="N686" s="77"/>
      <c r="O686" s="77"/>
      <c r="P686" s="77"/>
      <c r="Q686" s="77"/>
      <c r="R686" s="77"/>
      <c r="S686" s="77"/>
      <c r="T686" s="77"/>
      <c r="U686" s="77"/>
      <c r="V686" s="77"/>
      <c r="W686" s="77"/>
      <c r="X686" s="77"/>
      <c r="Y686" s="77"/>
      <c r="Z686" s="77"/>
    </row>
    <row r="687" spans="1:26" ht="12.75" customHeight="1">
      <c r="A687" s="264"/>
      <c r="B687" s="264"/>
      <c r="C687" s="30"/>
      <c r="D687" s="264"/>
      <c r="E687" s="264"/>
      <c r="F687" s="264"/>
      <c r="G687" s="75"/>
      <c r="H687" s="264"/>
      <c r="I687" s="265"/>
      <c r="J687" s="77"/>
      <c r="K687" s="77"/>
      <c r="L687" s="77"/>
      <c r="M687" s="77"/>
      <c r="N687" s="77"/>
      <c r="O687" s="77"/>
      <c r="P687" s="77"/>
      <c r="Q687" s="77"/>
      <c r="R687" s="77"/>
      <c r="S687" s="77"/>
      <c r="T687" s="77"/>
      <c r="U687" s="77"/>
      <c r="V687" s="77"/>
      <c r="W687" s="77"/>
      <c r="X687" s="77"/>
      <c r="Y687" s="77"/>
      <c r="Z687" s="77"/>
    </row>
    <row r="688" spans="1:26" ht="12.75" customHeight="1">
      <c r="A688" s="264"/>
      <c r="B688" s="264"/>
      <c r="C688" s="30"/>
      <c r="D688" s="264"/>
      <c r="E688" s="264"/>
      <c r="F688" s="264"/>
      <c r="G688" s="75"/>
      <c r="H688" s="264"/>
      <c r="I688" s="265"/>
      <c r="J688" s="77"/>
      <c r="K688" s="77"/>
      <c r="L688" s="77"/>
      <c r="M688" s="77"/>
      <c r="N688" s="77"/>
      <c r="O688" s="77"/>
      <c r="P688" s="77"/>
      <c r="Q688" s="77"/>
      <c r="R688" s="77"/>
      <c r="S688" s="77"/>
      <c r="T688" s="77"/>
      <c r="U688" s="77"/>
      <c r="V688" s="77"/>
      <c r="W688" s="77"/>
      <c r="X688" s="77"/>
      <c r="Y688" s="77"/>
      <c r="Z688" s="77"/>
    </row>
    <row r="689" spans="1:26" ht="12.75" customHeight="1">
      <c r="A689" s="264"/>
      <c r="B689" s="264"/>
      <c r="C689" s="30"/>
      <c r="D689" s="264"/>
      <c r="E689" s="264"/>
      <c r="F689" s="264"/>
      <c r="G689" s="75"/>
      <c r="H689" s="264"/>
      <c r="I689" s="265"/>
      <c r="J689" s="77"/>
      <c r="K689" s="77"/>
      <c r="L689" s="77"/>
      <c r="M689" s="77"/>
      <c r="N689" s="77"/>
      <c r="O689" s="77"/>
      <c r="P689" s="77"/>
      <c r="Q689" s="77"/>
      <c r="R689" s="77"/>
      <c r="S689" s="77"/>
      <c r="T689" s="77"/>
      <c r="U689" s="77"/>
      <c r="V689" s="77"/>
      <c r="W689" s="77"/>
      <c r="X689" s="77"/>
      <c r="Y689" s="77"/>
      <c r="Z689" s="77"/>
    </row>
    <row r="690" spans="1:26" ht="12.75" customHeight="1">
      <c r="A690" s="264"/>
      <c r="B690" s="264"/>
      <c r="C690" s="30"/>
      <c r="D690" s="264"/>
      <c r="E690" s="264"/>
      <c r="F690" s="264"/>
      <c r="G690" s="75"/>
      <c r="H690" s="264"/>
      <c r="I690" s="265"/>
      <c r="J690" s="77"/>
      <c r="K690" s="77"/>
      <c r="L690" s="77"/>
      <c r="M690" s="77"/>
      <c r="N690" s="77"/>
      <c r="O690" s="77"/>
      <c r="P690" s="77"/>
      <c r="Q690" s="77"/>
      <c r="R690" s="77"/>
      <c r="S690" s="77"/>
      <c r="T690" s="77"/>
      <c r="U690" s="77"/>
      <c r="V690" s="77"/>
      <c r="W690" s="77"/>
      <c r="X690" s="77"/>
      <c r="Y690" s="77"/>
      <c r="Z690" s="77"/>
    </row>
    <row r="691" spans="1:26" ht="12.75" customHeight="1">
      <c r="A691" s="264"/>
      <c r="B691" s="264"/>
      <c r="C691" s="30"/>
      <c r="D691" s="264"/>
      <c r="E691" s="264"/>
      <c r="F691" s="264"/>
      <c r="G691" s="75"/>
      <c r="H691" s="264"/>
      <c r="I691" s="265"/>
      <c r="J691" s="77"/>
      <c r="K691" s="77"/>
      <c r="L691" s="77"/>
      <c r="M691" s="77"/>
      <c r="N691" s="77"/>
      <c r="O691" s="77"/>
      <c r="P691" s="77"/>
      <c r="Q691" s="77"/>
      <c r="R691" s="77"/>
      <c r="S691" s="77"/>
      <c r="T691" s="77"/>
      <c r="U691" s="77"/>
      <c r="V691" s="77"/>
      <c r="W691" s="77"/>
      <c r="X691" s="77"/>
      <c r="Y691" s="77"/>
      <c r="Z691" s="77"/>
    </row>
    <row r="692" spans="1:26" ht="12.75" customHeight="1">
      <c r="A692" s="264"/>
      <c r="B692" s="264"/>
      <c r="C692" s="30"/>
      <c r="D692" s="264"/>
      <c r="E692" s="264"/>
      <c r="F692" s="264"/>
      <c r="G692" s="75"/>
      <c r="H692" s="264"/>
      <c r="I692" s="265"/>
      <c r="J692" s="77"/>
      <c r="K692" s="77"/>
      <c r="L692" s="77"/>
      <c r="M692" s="77"/>
      <c r="N692" s="77"/>
      <c r="O692" s="77"/>
      <c r="P692" s="77"/>
      <c r="Q692" s="77"/>
      <c r="R692" s="77"/>
      <c r="S692" s="77"/>
      <c r="T692" s="77"/>
      <c r="U692" s="77"/>
      <c r="V692" s="77"/>
      <c r="W692" s="77"/>
      <c r="X692" s="77"/>
      <c r="Y692" s="77"/>
      <c r="Z692" s="77"/>
    </row>
    <row r="693" spans="1:26" ht="12.75" customHeight="1">
      <c r="A693" s="264"/>
      <c r="B693" s="264"/>
      <c r="C693" s="30"/>
      <c r="D693" s="264"/>
      <c r="E693" s="264"/>
      <c r="F693" s="264"/>
      <c r="G693" s="75"/>
      <c r="H693" s="264"/>
      <c r="I693" s="265"/>
      <c r="J693" s="77"/>
      <c r="K693" s="77"/>
      <c r="L693" s="77"/>
      <c r="M693" s="77"/>
      <c r="N693" s="77"/>
      <c r="O693" s="77"/>
      <c r="P693" s="77"/>
      <c r="Q693" s="77"/>
      <c r="R693" s="77"/>
      <c r="S693" s="77"/>
      <c r="T693" s="77"/>
      <c r="U693" s="77"/>
      <c r="V693" s="77"/>
      <c r="W693" s="77"/>
      <c r="X693" s="77"/>
      <c r="Y693" s="77"/>
      <c r="Z693" s="77"/>
    </row>
    <row r="694" spans="1:26" ht="12.75" customHeight="1">
      <c r="A694" s="264"/>
      <c r="B694" s="264"/>
      <c r="C694" s="30"/>
      <c r="D694" s="264"/>
      <c r="E694" s="264"/>
      <c r="F694" s="264"/>
      <c r="G694" s="75"/>
      <c r="H694" s="264"/>
      <c r="I694" s="265"/>
      <c r="J694" s="77"/>
      <c r="K694" s="77"/>
      <c r="L694" s="77"/>
      <c r="M694" s="77"/>
      <c r="N694" s="77"/>
      <c r="O694" s="77"/>
      <c r="P694" s="77"/>
      <c r="Q694" s="77"/>
      <c r="R694" s="77"/>
      <c r="S694" s="77"/>
      <c r="T694" s="77"/>
      <c r="U694" s="77"/>
      <c r="V694" s="77"/>
      <c r="W694" s="77"/>
      <c r="X694" s="77"/>
      <c r="Y694" s="77"/>
      <c r="Z694" s="77"/>
    </row>
    <row r="695" spans="1:26" ht="12.75" customHeight="1">
      <c r="A695" s="264"/>
      <c r="B695" s="264"/>
      <c r="C695" s="30"/>
      <c r="D695" s="264"/>
      <c r="E695" s="264"/>
      <c r="F695" s="264"/>
      <c r="G695" s="75"/>
      <c r="H695" s="264"/>
      <c r="I695" s="265"/>
      <c r="J695" s="77"/>
      <c r="K695" s="77"/>
      <c r="L695" s="77"/>
      <c r="M695" s="77"/>
      <c r="N695" s="77"/>
      <c r="O695" s="77"/>
      <c r="P695" s="77"/>
      <c r="Q695" s="77"/>
      <c r="R695" s="77"/>
      <c r="S695" s="77"/>
      <c r="T695" s="77"/>
      <c r="U695" s="77"/>
      <c r="V695" s="77"/>
      <c r="W695" s="77"/>
      <c r="X695" s="77"/>
      <c r="Y695" s="77"/>
      <c r="Z695" s="77"/>
    </row>
    <row r="696" spans="1:26" ht="12.75" customHeight="1">
      <c r="A696" s="264"/>
      <c r="B696" s="264"/>
      <c r="C696" s="30"/>
      <c r="D696" s="264"/>
      <c r="E696" s="264"/>
      <c r="F696" s="264"/>
      <c r="G696" s="75"/>
      <c r="H696" s="264"/>
      <c r="I696" s="265"/>
      <c r="J696" s="77"/>
      <c r="K696" s="77"/>
      <c r="L696" s="77"/>
      <c r="M696" s="77"/>
      <c r="N696" s="77"/>
      <c r="O696" s="77"/>
      <c r="P696" s="77"/>
      <c r="Q696" s="77"/>
      <c r="R696" s="77"/>
      <c r="S696" s="77"/>
      <c r="T696" s="77"/>
      <c r="U696" s="77"/>
      <c r="V696" s="77"/>
      <c r="W696" s="77"/>
      <c r="X696" s="77"/>
      <c r="Y696" s="77"/>
      <c r="Z696" s="77"/>
    </row>
    <row r="697" spans="1:26" ht="12.75" customHeight="1">
      <c r="A697" s="264"/>
      <c r="B697" s="264"/>
      <c r="C697" s="30"/>
      <c r="D697" s="264"/>
      <c r="E697" s="264"/>
      <c r="F697" s="264"/>
      <c r="G697" s="75"/>
      <c r="H697" s="264"/>
      <c r="I697" s="265"/>
      <c r="J697" s="77"/>
      <c r="K697" s="77"/>
      <c r="L697" s="77"/>
      <c r="M697" s="77"/>
      <c r="N697" s="77"/>
      <c r="O697" s="77"/>
      <c r="P697" s="77"/>
      <c r="Q697" s="77"/>
      <c r="R697" s="77"/>
      <c r="S697" s="77"/>
      <c r="T697" s="77"/>
      <c r="U697" s="77"/>
      <c r="V697" s="77"/>
      <c r="W697" s="77"/>
      <c r="X697" s="77"/>
      <c r="Y697" s="77"/>
      <c r="Z697" s="77"/>
    </row>
    <row r="698" spans="1:26" ht="12.75" customHeight="1">
      <c r="A698" s="264"/>
      <c r="B698" s="264"/>
      <c r="C698" s="30"/>
      <c r="D698" s="264"/>
      <c r="E698" s="264"/>
      <c r="F698" s="264"/>
      <c r="G698" s="75"/>
      <c r="H698" s="264"/>
      <c r="I698" s="265"/>
      <c r="J698" s="77"/>
      <c r="K698" s="77"/>
      <c r="L698" s="77"/>
      <c r="M698" s="77"/>
      <c r="N698" s="77"/>
      <c r="O698" s="77"/>
      <c r="P698" s="77"/>
      <c r="Q698" s="77"/>
      <c r="R698" s="77"/>
      <c r="S698" s="77"/>
      <c r="T698" s="77"/>
      <c r="U698" s="77"/>
      <c r="V698" s="77"/>
      <c r="W698" s="77"/>
      <c r="X698" s="77"/>
      <c r="Y698" s="77"/>
      <c r="Z698" s="77"/>
    </row>
    <row r="699" spans="1:26" ht="12.75" customHeight="1">
      <c r="A699" s="264"/>
      <c r="B699" s="264"/>
      <c r="C699" s="30"/>
      <c r="D699" s="264"/>
      <c r="E699" s="264"/>
      <c r="F699" s="264"/>
      <c r="G699" s="75"/>
      <c r="H699" s="264"/>
      <c r="I699" s="265"/>
      <c r="J699" s="77"/>
      <c r="K699" s="77"/>
      <c r="L699" s="77"/>
      <c r="M699" s="77"/>
      <c r="N699" s="77"/>
      <c r="O699" s="77"/>
      <c r="P699" s="77"/>
      <c r="Q699" s="77"/>
      <c r="R699" s="77"/>
      <c r="S699" s="77"/>
      <c r="T699" s="77"/>
      <c r="U699" s="77"/>
      <c r="V699" s="77"/>
      <c r="W699" s="77"/>
      <c r="X699" s="77"/>
      <c r="Y699" s="77"/>
      <c r="Z699" s="77"/>
    </row>
    <row r="700" spans="1:26" ht="12.75" customHeight="1">
      <c r="A700" s="264"/>
      <c r="B700" s="264"/>
      <c r="C700" s="30"/>
      <c r="D700" s="264"/>
      <c r="E700" s="264"/>
      <c r="F700" s="264"/>
      <c r="G700" s="75"/>
      <c r="H700" s="264"/>
      <c r="I700" s="265"/>
      <c r="J700" s="77"/>
      <c r="K700" s="77"/>
      <c r="L700" s="77"/>
      <c r="M700" s="77"/>
      <c r="N700" s="77"/>
      <c r="O700" s="77"/>
      <c r="P700" s="77"/>
      <c r="Q700" s="77"/>
      <c r="R700" s="77"/>
      <c r="S700" s="77"/>
      <c r="T700" s="77"/>
      <c r="U700" s="77"/>
      <c r="V700" s="77"/>
      <c r="W700" s="77"/>
      <c r="X700" s="77"/>
      <c r="Y700" s="77"/>
      <c r="Z700" s="77"/>
    </row>
    <row r="701" spans="1:26" ht="12.75" customHeight="1">
      <c r="A701" s="264"/>
      <c r="B701" s="264"/>
      <c r="C701" s="30"/>
      <c r="D701" s="264"/>
      <c r="E701" s="264"/>
      <c r="F701" s="264"/>
      <c r="G701" s="75"/>
      <c r="H701" s="264"/>
      <c r="I701" s="265"/>
      <c r="J701" s="77"/>
      <c r="K701" s="77"/>
      <c r="L701" s="77"/>
      <c r="M701" s="77"/>
      <c r="N701" s="77"/>
      <c r="O701" s="77"/>
      <c r="P701" s="77"/>
      <c r="Q701" s="77"/>
      <c r="R701" s="77"/>
      <c r="S701" s="77"/>
      <c r="T701" s="77"/>
      <c r="U701" s="77"/>
      <c r="V701" s="77"/>
      <c r="W701" s="77"/>
      <c r="X701" s="77"/>
      <c r="Y701" s="77"/>
      <c r="Z701" s="77"/>
    </row>
    <row r="702" spans="1:26" ht="12.75" customHeight="1">
      <c r="A702" s="264"/>
      <c r="B702" s="264"/>
      <c r="C702" s="30"/>
      <c r="D702" s="264"/>
      <c r="E702" s="264"/>
      <c r="F702" s="264"/>
      <c r="G702" s="75"/>
      <c r="H702" s="264"/>
      <c r="I702" s="265"/>
      <c r="J702" s="77"/>
      <c r="K702" s="77"/>
      <c r="L702" s="77"/>
      <c r="M702" s="77"/>
      <c r="N702" s="77"/>
      <c r="O702" s="77"/>
      <c r="P702" s="77"/>
      <c r="Q702" s="77"/>
      <c r="R702" s="77"/>
      <c r="S702" s="77"/>
      <c r="T702" s="77"/>
      <c r="U702" s="77"/>
      <c r="V702" s="77"/>
      <c r="W702" s="77"/>
      <c r="X702" s="77"/>
      <c r="Y702" s="77"/>
      <c r="Z702" s="77"/>
    </row>
    <row r="703" spans="1:26" ht="12.75" customHeight="1">
      <c r="A703" s="264"/>
      <c r="B703" s="264"/>
      <c r="C703" s="30"/>
      <c r="D703" s="264"/>
      <c r="E703" s="264"/>
      <c r="F703" s="264"/>
      <c r="G703" s="75"/>
      <c r="H703" s="264"/>
      <c r="I703" s="265"/>
      <c r="J703" s="77"/>
      <c r="K703" s="77"/>
      <c r="L703" s="77"/>
      <c r="M703" s="77"/>
      <c r="N703" s="77"/>
      <c r="O703" s="77"/>
      <c r="P703" s="77"/>
      <c r="Q703" s="77"/>
      <c r="R703" s="77"/>
      <c r="S703" s="77"/>
      <c r="T703" s="77"/>
      <c r="U703" s="77"/>
      <c r="V703" s="77"/>
      <c r="W703" s="77"/>
      <c r="X703" s="77"/>
      <c r="Y703" s="77"/>
      <c r="Z703" s="77"/>
    </row>
    <row r="704" spans="1:26" ht="12.75" customHeight="1">
      <c r="A704" s="264"/>
      <c r="B704" s="264"/>
      <c r="C704" s="30"/>
      <c r="D704" s="264"/>
      <c r="E704" s="264"/>
      <c r="F704" s="264"/>
      <c r="G704" s="75"/>
      <c r="H704" s="264"/>
      <c r="I704" s="265"/>
      <c r="J704" s="77"/>
      <c r="K704" s="77"/>
      <c r="L704" s="77"/>
      <c r="M704" s="77"/>
      <c r="N704" s="77"/>
      <c r="O704" s="77"/>
      <c r="P704" s="77"/>
      <c r="Q704" s="77"/>
      <c r="R704" s="77"/>
      <c r="S704" s="77"/>
      <c r="T704" s="77"/>
      <c r="U704" s="77"/>
      <c r="V704" s="77"/>
      <c r="W704" s="77"/>
      <c r="X704" s="77"/>
      <c r="Y704" s="77"/>
      <c r="Z704" s="77"/>
    </row>
    <row r="705" spans="1:26" ht="12.75" customHeight="1">
      <c r="A705" s="264"/>
      <c r="B705" s="264"/>
      <c r="C705" s="30"/>
      <c r="D705" s="264"/>
      <c r="E705" s="264"/>
      <c r="F705" s="264"/>
      <c r="G705" s="75"/>
      <c r="H705" s="264"/>
      <c r="I705" s="265"/>
      <c r="J705" s="77"/>
      <c r="K705" s="77"/>
      <c r="L705" s="77"/>
      <c r="M705" s="77"/>
      <c r="N705" s="77"/>
      <c r="O705" s="77"/>
      <c r="P705" s="77"/>
      <c r="Q705" s="77"/>
      <c r="R705" s="77"/>
      <c r="S705" s="77"/>
      <c r="T705" s="77"/>
      <c r="U705" s="77"/>
      <c r="V705" s="77"/>
      <c r="W705" s="77"/>
      <c r="X705" s="77"/>
      <c r="Y705" s="77"/>
      <c r="Z705" s="77"/>
    </row>
    <row r="706" spans="1:26" ht="12.75" customHeight="1">
      <c r="A706" s="264"/>
      <c r="B706" s="264"/>
      <c r="C706" s="30"/>
      <c r="D706" s="264"/>
      <c r="E706" s="264"/>
      <c r="F706" s="264"/>
      <c r="G706" s="75"/>
      <c r="H706" s="264"/>
      <c r="I706" s="265"/>
      <c r="J706" s="77"/>
      <c r="K706" s="77"/>
      <c r="L706" s="77"/>
      <c r="M706" s="77"/>
      <c r="N706" s="77"/>
      <c r="O706" s="77"/>
      <c r="P706" s="77"/>
      <c r="Q706" s="77"/>
      <c r="R706" s="77"/>
      <c r="S706" s="77"/>
      <c r="T706" s="77"/>
      <c r="U706" s="77"/>
      <c r="V706" s="77"/>
      <c r="W706" s="77"/>
      <c r="X706" s="77"/>
      <c r="Y706" s="77"/>
      <c r="Z706" s="77"/>
    </row>
    <row r="707" spans="1:26" ht="12.75" customHeight="1">
      <c r="A707" s="264"/>
      <c r="B707" s="264"/>
      <c r="C707" s="30"/>
      <c r="D707" s="264"/>
      <c r="E707" s="264"/>
      <c r="F707" s="264"/>
      <c r="G707" s="75"/>
      <c r="H707" s="264"/>
      <c r="I707" s="265"/>
      <c r="J707" s="77"/>
      <c r="K707" s="77"/>
      <c r="L707" s="77"/>
      <c r="M707" s="77"/>
      <c r="N707" s="77"/>
      <c r="O707" s="77"/>
      <c r="P707" s="77"/>
      <c r="Q707" s="77"/>
      <c r="R707" s="77"/>
      <c r="S707" s="77"/>
      <c r="T707" s="77"/>
      <c r="U707" s="77"/>
      <c r="V707" s="77"/>
      <c r="W707" s="77"/>
      <c r="X707" s="77"/>
      <c r="Y707" s="77"/>
      <c r="Z707" s="77"/>
    </row>
    <row r="708" spans="1:26" ht="12.75" customHeight="1">
      <c r="A708" s="264"/>
      <c r="B708" s="264"/>
      <c r="C708" s="30"/>
      <c r="D708" s="264"/>
      <c r="E708" s="264"/>
      <c r="F708" s="264"/>
      <c r="G708" s="75"/>
      <c r="H708" s="264"/>
      <c r="I708" s="265"/>
      <c r="J708" s="77"/>
      <c r="K708" s="77"/>
      <c r="L708" s="77"/>
      <c r="M708" s="77"/>
      <c r="N708" s="77"/>
      <c r="O708" s="77"/>
      <c r="P708" s="77"/>
      <c r="Q708" s="77"/>
      <c r="R708" s="77"/>
      <c r="S708" s="77"/>
      <c r="T708" s="77"/>
      <c r="U708" s="77"/>
      <c r="V708" s="77"/>
      <c r="W708" s="77"/>
      <c r="X708" s="77"/>
      <c r="Y708" s="77"/>
      <c r="Z708" s="77"/>
    </row>
    <row r="709" spans="1:26" ht="12.75" customHeight="1">
      <c r="A709" s="264"/>
      <c r="B709" s="264"/>
      <c r="C709" s="30"/>
      <c r="D709" s="264"/>
      <c r="E709" s="264"/>
      <c r="F709" s="264"/>
      <c r="G709" s="75"/>
      <c r="H709" s="264"/>
      <c r="I709" s="265"/>
      <c r="J709" s="77"/>
      <c r="K709" s="77"/>
      <c r="L709" s="77"/>
      <c r="M709" s="77"/>
      <c r="N709" s="77"/>
      <c r="O709" s="77"/>
      <c r="P709" s="77"/>
      <c r="Q709" s="77"/>
      <c r="R709" s="77"/>
      <c r="S709" s="77"/>
      <c r="T709" s="77"/>
      <c r="U709" s="77"/>
      <c r="V709" s="77"/>
      <c r="W709" s="77"/>
      <c r="X709" s="77"/>
      <c r="Y709" s="77"/>
      <c r="Z709" s="77"/>
    </row>
    <row r="710" spans="1:26" ht="12.75" customHeight="1">
      <c r="A710" s="264"/>
      <c r="B710" s="264"/>
      <c r="C710" s="30"/>
      <c r="D710" s="264"/>
      <c r="E710" s="264"/>
      <c r="F710" s="264"/>
      <c r="G710" s="75"/>
      <c r="H710" s="264"/>
      <c r="I710" s="265"/>
      <c r="J710" s="77"/>
      <c r="K710" s="77"/>
      <c r="L710" s="77"/>
      <c r="M710" s="77"/>
      <c r="N710" s="77"/>
      <c r="O710" s="77"/>
      <c r="P710" s="77"/>
      <c r="Q710" s="77"/>
      <c r="R710" s="77"/>
      <c r="S710" s="77"/>
      <c r="T710" s="77"/>
      <c r="U710" s="77"/>
      <c r="V710" s="77"/>
      <c r="W710" s="77"/>
      <c r="X710" s="77"/>
      <c r="Y710" s="77"/>
      <c r="Z710" s="77"/>
    </row>
    <row r="711" spans="1:26" ht="12.75" customHeight="1">
      <c r="A711" s="264"/>
      <c r="B711" s="264"/>
      <c r="C711" s="30"/>
      <c r="D711" s="264"/>
      <c r="E711" s="264"/>
      <c r="F711" s="264"/>
      <c r="G711" s="75"/>
      <c r="H711" s="264"/>
      <c r="I711" s="265"/>
      <c r="J711" s="77"/>
      <c r="K711" s="77"/>
      <c r="L711" s="77"/>
      <c r="M711" s="77"/>
      <c r="N711" s="77"/>
      <c r="O711" s="77"/>
      <c r="P711" s="77"/>
      <c r="Q711" s="77"/>
      <c r="R711" s="77"/>
      <c r="S711" s="77"/>
      <c r="T711" s="77"/>
      <c r="U711" s="77"/>
      <c r="V711" s="77"/>
      <c r="W711" s="77"/>
      <c r="X711" s="77"/>
      <c r="Y711" s="77"/>
      <c r="Z711" s="77"/>
    </row>
    <row r="712" spans="1:26" ht="12.75" customHeight="1">
      <c r="A712" s="264"/>
      <c r="B712" s="264"/>
      <c r="C712" s="30"/>
      <c r="D712" s="264"/>
      <c r="E712" s="264"/>
      <c r="F712" s="264"/>
      <c r="G712" s="75"/>
      <c r="H712" s="264"/>
      <c r="I712" s="265"/>
      <c r="J712" s="77"/>
      <c r="K712" s="77"/>
      <c r="L712" s="77"/>
      <c r="M712" s="77"/>
      <c r="N712" s="77"/>
      <c r="O712" s="77"/>
      <c r="P712" s="77"/>
      <c r="Q712" s="77"/>
      <c r="R712" s="77"/>
      <c r="S712" s="77"/>
      <c r="T712" s="77"/>
      <c r="U712" s="77"/>
      <c r="V712" s="77"/>
      <c r="W712" s="77"/>
      <c r="X712" s="77"/>
      <c r="Y712" s="77"/>
      <c r="Z712" s="77"/>
    </row>
    <row r="713" spans="1:26" ht="12.75" customHeight="1">
      <c r="A713" s="264"/>
      <c r="B713" s="264"/>
      <c r="C713" s="30"/>
      <c r="D713" s="264"/>
      <c r="E713" s="264"/>
      <c r="F713" s="264"/>
      <c r="G713" s="75"/>
      <c r="H713" s="264"/>
      <c r="I713" s="265"/>
      <c r="J713" s="77"/>
      <c r="K713" s="77"/>
      <c r="L713" s="77"/>
      <c r="M713" s="77"/>
      <c r="N713" s="77"/>
      <c r="O713" s="77"/>
      <c r="P713" s="77"/>
      <c r="Q713" s="77"/>
      <c r="R713" s="77"/>
      <c r="S713" s="77"/>
      <c r="T713" s="77"/>
      <c r="U713" s="77"/>
      <c r="V713" s="77"/>
      <c r="W713" s="77"/>
      <c r="X713" s="77"/>
      <c r="Y713" s="77"/>
      <c r="Z713" s="77"/>
    </row>
    <row r="714" spans="1:26" ht="12.75" customHeight="1">
      <c r="A714" s="264"/>
      <c r="B714" s="264"/>
      <c r="C714" s="30"/>
      <c r="D714" s="264"/>
      <c r="E714" s="264"/>
      <c r="F714" s="264"/>
      <c r="G714" s="75"/>
      <c r="H714" s="264"/>
      <c r="I714" s="265"/>
      <c r="J714" s="77"/>
      <c r="K714" s="77"/>
      <c r="L714" s="77"/>
      <c r="M714" s="77"/>
      <c r="N714" s="77"/>
      <c r="O714" s="77"/>
      <c r="P714" s="77"/>
      <c r="Q714" s="77"/>
      <c r="R714" s="77"/>
      <c r="S714" s="77"/>
      <c r="T714" s="77"/>
      <c r="U714" s="77"/>
      <c r="V714" s="77"/>
      <c r="W714" s="77"/>
      <c r="X714" s="77"/>
      <c r="Y714" s="77"/>
      <c r="Z714" s="77"/>
    </row>
    <row r="715" spans="1:26" ht="12.75" customHeight="1">
      <c r="A715" s="264"/>
      <c r="B715" s="264"/>
      <c r="C715" s="30"/>
      <c r="D715" s="264"/>
      <c r="E715" s="264"/>
      <c r="F715" s="264"/>
      <c r="G715" s="75"/>
      <c r="H715" s="264"/>
      <c r="I715" s="265"/>
      <c r="J715" s="77"/>
      <c r="K715" s="77"/>
      <c r="L715" s="77"/>
      <c r="M715" s="77"/>
      <c r="N715" s="77"/>
      <c r="O715" s="77"/>
      <c r="P715" s="77"/>
      <c r="Q715" s="77"/>
      <c r="R715" s="77"/>
      <c r="S715" s="77"/>
      <c r="T715" s="77"/>
      <c r="U715" s="77"/>
      <c r="V715" s="77"/>
      <c r="W715" s="77"/>
      <c r="X715" s="77"/>
      <c r="Y715" s="77"/>
      <c r="Z715" s="77"/>
    </row>
    <row r="716" spans="1:26" ht="12.75" customHeight="1">
      <c r="A716" s="264"/>
      <c r="B716" s="264"/>
      <c r="C716" s="30"/>
      <c r="D716" s="264"/>
      <c r="E716" s="264"/>
      <c r="F716" s="264"/>
      <c r="G716" s="75"/>
      <c r="H716" s="264"/>
      <c r="I716" s="265"/>
      <c r="J716" s="77"/>
      <c r="K716" s="77"/>
      <c r="L716" s="77"/>
      <c r="M716" s="77"/>
      <c r="N716" s="77"/>
      <c r="O716" s="77"/>
      <c r="P716" s="77"/>
      <c r="Q716" s="77"/>
      <c r="R716" s="77"/>
      <c r="S716" s="77"/>
      <c r="T716" s="77"/>
      <c r="U716" s="77"/>
      <c r="V716" s="77"/>
      <c r="W716" s="77"/>
      <c r="X716" s="77"/>
      <c r="Y716" s="77"/>
      <c r="Z716" s="77"/>
    </row>
    <row r="717" spans="1:26" ht="12.75" customHeight="1">
      <c r="A717" s="264"/>
      <c r="B717" s="264"/>
      <c r="C717" s="30"/>
      <c r="D717" s="264"/>
      <c r="E717" s="264"/>
      <c r="F717" s="264"/>
      <c r="G717" s="75"/>
      <c r="H717" s="264"/>
      <c r="I717" s="265"/>
      <c r="J717" s="77"/>
      <c r="K717" s="77"/>
      <c r="L717" s="77"/>
      <c r="M717" s="77"/>
      <c r="N717" s="77"/>
      <c r="O717" s="77"/>
      <c r="P717" s="77"/>
      <c r="Q717" s="77"/>
      <c r="R717" s="77"/>
      <c r="S717" s="77"/>
      <c r="T717" s="77"/>
      <c r="U717" s="77"/>
      <c r="V717" s="77"/>
      <c r="W717" s="77"/>
      <c r="X717" s="77"/>
      <c r="Y717" s="77"/>
      <c r="Z717" s="77"/>
    </row>
    <row r="718" spans="1:26" ht="12.75" customHeight="1">
      <c r="A718" s="264"/>
      <c r="B718" s="264"/>
      <c r="C718" s="30"/>
      <c r="D718" s="264"/>
      <c r="E718" s="264"/>
      <c r="F718" s="264"/>
      <c r="G718" s="75"/>
      <c r="H718" s="264"/>
      <c r="I718" s="265"/>
      <c r="J718" s="77"/>
      <c r="K718" s="77"/>
      <c r="L718" s="77"/>
      <c r="M718" s="77"/>
      <c r="N718" s="77"/>
      <c r="O718" s="77"/>
      <c r="P718" s="77"/>
      <c r="Q718" s="77"/>
      <c r="R718" s="77"/>
      <c r="S718" s="77"/>
      <c r="T718" s="77"/>
      <c r="U718" s="77"/>
      <c r="V718" s="77"/>
      <c r="W718" s="77"/>
      <c r="X718" s="77"/>
      <c r="Y718" s="77"/>
      <c r="Z718" s="77"/>
    </row>
    <row r="719" spans="1:26" ht="12.75" customHeight="1">
      <c r="A719" s="264"/>
      <c r="B719" s="264"/>
      <c r="C719" s="30"/>
      <c r="D719" s="264"/>
      <c r="E719" s="264"/>
      <c r="F719" s="264"/>
      <c r="G719" s="75"/>
      <c r="H719" s="264"/>
      <c r="I719" s="265"/>
      <c r="J719" s="77"/>
      <c r="K719" s="77"/>
      <c r="L719" s="77"/>
      <c r="M719" s="77"/>
      <c r="N719" s="77"/>
      <c r="O719" s="77"/>
      <c r="P719" s="77"/>
      <c r="Q719" s="77"/>
      <c r="R719" s="77"/>
      <c r="S719" s="77"/>
      <c r="T719" s="77"/>
      <c r="U719" s="77"/>
      <c r="V719" s="77"/>
      <c r="W719" s="77"/>
      <c r="X719" s="77"/>
      <c r="Y719" s="77"/>
      <c r="Z719" s="77"/>
    </row>
    <row r="720" spans="1:26" ht="12.75" customHeight="1">
      <c r="A720" s="264"/>
      <c r="B720" s="264"/>
      <c r="C720" s="30"/>
      <c r="D720" s="264"/>
      <c r="E720" s="264"/>
      <c r="F720" s="264"/>
      <c r="G720" s="75"/>
      <c r="H720" s="264"/>
      <c r="I720" s="265"/>
      <c r="J720" s="77"/>
      <c r="K720" s="77"/>
      <c r="L720" s="77"/>
      <c r="M720" s="77"/>
      <c r="N720" s="77"/>
      <c r="O720" s="77"/>
      <c r="P720" s="77"/>
      <c r="Q720" s="77"/>
      <c r="R720" s="77"/>
      <c r="S720" s="77"/>
      <c r="T720" s="77"/>
      <c r="U720" s="77"/>
      <c r="V720" s="77"/>
      <c r="W720" s="77"/>
      <c r="X720" s="77"/>
      <c r="Y720" s="77"/>
      <c r="Z720" s="77"/>
    </row>
    <row r="721" spans="1:26" ht="12.75" customHeight="1">
      <c r="A721" s="264"/>
      <c r="B721" s="264"/>
      <c r="C721" s="30"/>
      <c r="D721" s="264"/>
      <c r="E721" s="264"/>
      <c r="F721" s="264"/>
      <c r="G721" s="75"/>
      <c r="H721" s="264"/>
      <c r="I721" s="265"/>
      <c r="J721" s="77"/>
      <c r="K721" s="77"/>
      <c r="L721" s="77"/>
      <c r="M721" s="77"/>
      <c r="N721" s="77"/>
      <c r="O721" s="77"/>
      <c r="P721" s="77"/>
      <c r="Q721" s="77"/>
      <c r="R721" s="77"/>
      <c r="S721" s="77"/>
      <c r="T721" s="77"/>
      <c r="U721" s="77"/>
      <c r="V721" s="77"/>
      <c r="W721" s="77"/>
      <c r="X721" s="77"/>
      <c r="Y721" s="77"/>
      <c r="Z721" s="77"/>
    </row>
    <row r="722" spans="1:26" ht="12.75" customHeight="1">
      <c r="A722" s="264"/>
      <c r="B722" s="264"/>
      <c r="C722" s="30"/>
      <c r="D722" s="264"/>
      <c r="E722" s="264"/>
      <c r="F722" s="264"/>
      <c r="G722" s="75"/>
      <c r="H722" s="264"/>
      <c r="I722" s="265"/>
      <c r="J722" s="77"/>
      <c r="K722" s="77"/>
      <c r="L722" s="77"/>
      <c r="M722" s="77"/>
      <c r="N722" s="77"/>
      <c r="O722" s="77"/>
      <c r="P722" s="77"/>
      <c r="Q722" s="77"/>
      <c r="R722" s="77"/>
      <c r="S722" s="77"/>
      <c r="T722" s="77"/>
      <c r="U722" s="77"/>
      <c r="V722" s="77"/>
      <c r="W722" s="77"/>
      <c r="X722" s="77"/>
      <c r="Y722" s="77"/>
      <c r="Z722" s="77"/>
    </row>
    <row r="723" spans="1:26" ht="12.75" customHeight="1">
      <c r="A723" s="264"/>
      <c r="B723" s="264"/>
      <c r="C723" s="30"/>
      <c r="D723" s="264"/>
      <c r="E723" s="264"/>
      <c r="F723" s="264"/>
      <c r="G723" s="75"/>
      <c r="H723" s="264"/>
      <c r="I723" s="265"/>
      <c r="J723" s="77"/>
      <c r="K723" s="77"/>
      <c r="L723" s="77"/>
      <c r="M723" s="77"/>
      <c r="N723" s="77"/>
      <c r="O723" s="77"/>
      <c r="P723" s="77"/>
      <c r="Q723" s="77"/>
      <c r="R723" s="77"/>
      <c r="S723" s="77"/>
      <c r="T723" s="77"/>
      <c r="U723" s="77"/>
      <c r="V723" s="77"/>
      <c r="W723" s="77"/>
      <c r="X723" s="77"/>
      <c r="Y723" s="77"/>
      <c r="Z723" s="77"/>
    </row>
    <row r="724" spans="1:26" ht="12.75" customHeight="1">
      <c r="A724" s="264"/>
      <c r="B724" s="264"/>
      <c r="C724" s="30"/>
      <c r="D724" s="264"/>
      <c r="E724" s="264"/>
      <c r="F724" s="264"/>
      <c r="G724" s="75"/>
      <c r="H724" s="264"/>
      <c r="I724" s="265"/>
      <c r="J724" s="77"/>
      <c r="K724" s="77"/>
      <c r="L724" s="77"/>
      <c r="M724" s="77"/>
      <c r="N724" s="77"/>
      <c r="O724" s="77"/>
      <c r="P724" s="77"/>
      <c r="Q724" s="77"/>
      <c r="R724" s="77"/>
      <c r="S724" s="77"/>
      <c r="T724" s="77"/>
      <c r="U724" s="77"/>
      <c r="V724" s="77"/>
      <c r="W724" s="77"/>
      <c r="X724" s="77"/>
      <c r="Y724" s="77"/>
      <c r="Z724" s="77"/>
    </row>
    <row r="725" spans="1:26" ht="12.75" customHeight="1">
      <c r="A725" s="264"/>
      <c r="B725" s="264"/>
      <c r="C725" s="30"/>
      <c r="D725" s="264"/>
      <c r="E725" s="264"/>
      <c r="F725" s="264"/>
      <c r="G725" s="75"/>
      <c r="H725" s="264"/>
      <c r="I725" s="265"/>
      <c r="J725" s="77"/>
      <c r="K725" s="77"/>
      <c r="L725" s="77"/>
      <c r="M725" s="77"/>
      <c r="N725" s="77"/>
      <c r="O725" s="77"/>
      <c r="P725" s="77"/>
      <c r="Q725" s="77"/>
      <c r="R725" s="77"/>
      <c r="S725" s="77"/>
      <c r="T725" s="77"/>
      <c r="U725" s="77"/>
      <c r="V725" s="77"/>
      <c r="W725" s="77"/>
      <c r="X725" s="77"/>
      <c r="Y725" s="77"/>
      <c r="Z725" s="77"/>
    </row>
    <row r="726" spans="1:26" ht="12.75" customHeight="1">
      <c r="A726" s="264"/>
      <c r="B726" s="264"/>
      <c r="C726" s="30"/>
      <c r="D726" s="264"/>
      <c r="E726" s="264"/>
      <c r="F726" s="264"/>
      <c r="G726" s="75"/>
      <c r="H726" s="264"/>
      <c r="I726" s="265"/>
      <c r="J726" s="77"/>
      <c r="K726" s="77"/>
      <c r="L726" s="77"/>
      <c r="M726" s="77"/>
      <c r="N726" s="77"/>
      <c r="O726" s="77"/>
      <c r="P726" s="77"/>
      <c r="Q726" s="77"/>
      <c r="R726" s="77"/>
      <c r="S726" s="77"/>
      <c r="T726" s="77"/>
      <c r="U726" s="77"/>
      <c r="V726" s="77"/>
      <c r="W726" s="77"/>
      <c r="X726" s="77"/>
      <c r="Y726" s="77"/>
      <c r="Z726" s="77"/>
    </row>
    <row r="727" spans="1:26" ht="12.75" customHeight="1">
      <c r="A727" s="264"/>
      <c r="B727" s="264"/>
      <c r="C727" s="30"/>
      <c r="D727" s="264"/>
      <c r="E727" s="264"/>
      <c r="F727" s="264"/>
      <c r="G727" s="75"/>
      <c r="H727" s="264"/>
      <c r="I727" s="265"/>
      <c r="J727" s="77"/>
      <c r="K727" s="77"/>
      <c r="L727" s="77"/>
      <c r="M727" s="77"/>
      <c r="N727" s="77"/>
      <c r="O727" s="77"/>
      <c r="P727" s="77"/>
      <c r="Q727" s="77"/>
      <c r="R727" s="77"/>
      <c r="S727" s="77"/>
      <c r="T727" s="77"/>
      <c r="U727" s="77"/>
      <c r="V727" s="77"/>
      <c r="W727" s="77"/>
      <c r="X727" s="77"/>
      <c r="Y727" s="77"/>
      <c r="Z727" s="77"/>
    </row>
    <row r="728" spans="1:26" ht="12.75" customHeight="1">
      <c r="A728" s="264"/>
      <c r="B728" s="264"/>
      <c r="C728" s="30"/>
      <c r="D728" s="264"/>
      <c r="E728" s="264"/>
      <c r="F728" s="264"/>
      <c r="G728" s="75"/>
      <c r="H728" s="264"/>
      <c r="I728" s="265"/>
      <c r="J728" s="77"/>
      <c r="K728" s="77"/>
      <c r="L728" s="77"/>
      <c r="M728" s="77"/>
      <c r="N728" s="77"/>
      <c r="O728" s="77"/>
      <c r="P728" s="77"/>
      <c r="Q728" s="77"/>
      <c r="R728" s="77"/>
      <c r="S728" s="77"/>
      <c r="T728" s="77"/>
      <c r="U728" s="77"/>
      <c r="V728" s="77"/>
      <c r="W728" s="77"/>
      <c r="X728" s="77"/>
      <c r="Y728" s="77"/>
      <c r="Z728" s="77"/>
    </row>
    <row r="729" spans="1:26" ht="12.75" customHeight="1">
      <c r="A729" s="264"/>
      <c r="B729" s="264"/>
      <c r="C729" s="30"/>
      <c r="D729" s="264"/>
      <c r="E729" s="264"/>
      <c r="F729" s="264"/>
      <c r="G729" s="75"/>
      <c r="H729" s="264"/>
      <c r="I729" s="265"/>
      <c r="J729" s="77"/>
      <c r="K729" s="77"/>
      <c r="L729" s="77"/>
      <c r="M729" s="77"/>
      <c r="N729" s="77"/>
      <c r="O729" s="77"/>
      <c r="P729" s="77"/>
      <c r="Q729" s="77"/>
      <c r="R729" s="77"/>
      <c r="S729" s="77"/>
      <c r="T729" s="77"/>
      <c r="U729" s="77"/>
      <c r="V729" s="77"/>
      <c r="W729" s="77"/>
      <c r="X729" s="77"/>
      <c r="Y729" s="77"/>
      <c r="Z729" s="77"/>
    </row>
    <row r="730" spans="1:26" ht="12.75" customHeight="1">
      <c r="A730" s="264"/>
      <c r="B730" s="264"/>
      <c r="C730" s="30"/>
      <c r="D730" s="264"/>
      <c r="E730" s="264"/>
      <c r="F730" s="264"/>
      <c r="G730" s="75"/>
      <c r="H730" s="264"/>
      <c r="I730" s="265"/>
      <c r="J730" s="77"/>
      <c r="K730" s="77"/>
      <c r="L730" s="77"/>
      <c r="M730" s="77"/>
      <c r="N730" s="77"/>
      <c r="O730" s="77"/>
      <c r="P730" s="77"/>
      <c r="Q730" s="77"/>
      <c r="R730" s="77"/>
      <c r="S730" s="77"/>
      <c r="T730" s="77"/>
      <c r="U730" s="77"/>
      <c r="V730" s="77"/>
      <c r="W730" s="77"/>
      <c r="X730" s="77"/>
      <c r="Y730" s="77"/>
      <c r="Z730" s="77"/>
    </row>
    <row r="731" spans="1:26" ht="12.75" customHeight="1">
      <c r="A731" s="264"/>
      <c r="B731" s="264"/>
      <c r="C731" s="30"/>
      <c r="D731" s="264"/>
      <c r="E731" s="264"/>
      <c r="F731" s="264"/>
      <c r="G731" s="75"/>
      <c r="H731" s="264"/>
      <c r="I731" s="265"/>
      <c r="J731" s="77"/>
      <c r="K731" s="77"/>
      <c r="L731" s="77"/>
      <c r="M731" s="77"/>
      <c r="N731" s="77"/>
      <c r="O731" s="77"/>
      <c r="P731" s="77"/>
      <c r="Q731" s="77"/>
      <c r="R731" s="77"/>
      <c r="S731" s="77"/>
      <c r="T731" s="77"/>
      <c r="U731" s="77"/>
      <c r="V731" s="77"/>
      <c r="W731" s="77"/>
      <c r="X731" s="77"/>
      <c r="Y731" s="77"/>
      <c r="Z731" s="77"/>
    </row>
    <row r="732" spans="1:26" ht="12.75" customHeight="1">
      <c r="A732" s="264"/>
      <c r="B732" s="264"/>
      <c r="C732" s="30"/>
      <c r="D732" s="264"/>
      <c r="E732" s="264"/>
      <c r="F732" s="264"/>
      <c r="G732" s="75"/>
      <c r="H732" s="264"/>
      <c r="I732" s="265"/>
      <c r="J732" s="77"/>
      <c r="K732" s="77"/>
      <c r="L732" s="77"/>
      <c r="M732" s="77"/>
      <c r="N732" s="77"/>
      <c r="O732" s="77"/>
      <c r="P732" s="77"/>
      <c r="Q732" s="77"/>
      <c r="R732" s="77"/>
      <c r="S732" s="77"/>
      <c r="T732" s="77"/>
      <c r="U732" s="77"/>
      <c r="V732" s="77"/>
      <c r="W732" s="77"/>
      <c r="X732" s="77"/>
      <c r="Y732" s="77"/>
      <c r="Z732" s="77"/>
    </row>
    <row r="733" spans="1:26" ht="12.75" customHeight="1">
      <c r="A733" s="264"/>
      <c r="B733" s="264"/>
      <c r="C733" s="30"/>
      <c r="D733" s="264"/>
      <c r="E733" s="264"/>
      <c r="F733" s="264"/>
      <c r="G733" s="75"/>
      <c r="H733" s="264"/>
      <c r="I733" s="265"/>
      <c r="J733" s="77"/>
      <c r="K733" s="77"/>
      <c r="L733" s="77"/>
      <c r="M733" s="77"/>
      <c r="N733" s="77"/>
      <c r="O733" s="77"/>
      <c r="P733" s="77"/>
      <c r="Q733" s="77"/>
      <c r="R733" s="77"/>
      <c r="S733" s="77"/>
      <c r="T733" s="77"/>
      <c r="U733" s="77"/>
      <c r="V733" s="77"/>
      <c r="W733" s="77"/>
      <c r="X733" s="77"/>
      <c r="Y733" s="77"/>
      <c r="Z733" s="77"/>
    </row>
    <row r="734" spans="1:26" ht="12.75" customHeight="1">
      <c r="A734" s="264"/>
      <c r="B734" s="264"/>
      <c r="C734" s="30"/>
      <c r="D734" s="264"/>
      <c r="E734" s="264"/>
      <c r="F734" s="264"/>
      <c r="G734" s="75"/>
      <c r="H734" s="264"/>
      <c r="I734" s="265"/>
      <c r="J734" s="77"/>
      <c r="K734" s="77"/>
      <c r="L734" s="77"/>
      <c r="M734" s="77"/>
      <c r="N734" s="77"/>
      <c r="O734" s="77"/>
      <c r="P734" s="77"/>
      <c r="Q734" s="77"/>
      <c r="R734" s="77"/>
      <c r="S734" s="77"/>
      <c r="T734" s="77"/>
      <c r="U734" s="77"/>
      <c r="V734" s="77"/>
      <c r="W734" s="77"/>
      <c r="X734" s="77"/>
      <c r="Y734" s="77"/>
      <c r="Z734" s="77"/>
    </row>
    <row r="735" spans="1:26" ht="12.75" customHeight="1">
      <c r="A735" s="264"/>
      <c r="B735" s="264"/>
      <c r="C735" s="30"/>
      <c r="D735" s="264"/>
      <c r="E735" s="264"/>
      <c r="F735" s="264"/>
      <c r="G735" s="75"/>
      <c r="H735" s="264"/>
      <c r="I735" s="265"/>
      <c r="J735" s="77"/>
      <c r="K735" s="77"/>
      <c r="L735" s="77"/>
      <c r="M735" s="77"/>
      <c r="N735" s="77"/>
      <c r="O735" s="77"/>
      <c r="P735" s="77"/>
      <c r="Q735" s="77"/>
      <c r="R735" s="77"/>
      <c r="S735" s="77"/>
      <c r="T735" s="77"/>
      <c r="U735" s="77"/>
      <c r="V735" s="77"/>
      <c r="W735" s="77"/>
      <c r="X735" s="77"/>
      <c r="Y735" s="77"/>
      <c r="Z735" s="77"/>
    </row>
    <row r="736" spans="1:26" ht="12.75" customHeight="1">
      <c r="A736" s="264"/>
      <c r="B736" s="264"/>
      <c r="C736" s="30"/>
      <c r="D736" s="264"/>
      <c r="E736" s="264"/>
      <c r="F736" s="264"/>
      <c r="G736" s="75"/>
      <c r="H736" s="264"/>
      <c r="I736" s="265"/>
      <c r="J736" s="77"/>
      <c r="K736" s="77"/>
      <c r="L736" s="77"/>
      <c r="M736" s="77"/>
      <c r="N736" s="77"/>
      <c r="O736" s="77"/>
      <c r="P736" s="77"/>
      <c r="Q736" s="77"/>
      <c r="R736" s="77"/>
      <c r="S736" s="77"/>
      <c r="T736" s="77"/>
      <c r="U736" s="77"/>
      <c r="V736" s="77"/>
      <c r="W736" s="77"/>
      <c r="X736" s="77"/>
      <c r="Y736" s="77"/>
      <c r="Z736" s="77"/>
    </row>
    <row r="737" spans="1:26" ht="12.75" customHeight="1">
      <c r="A737" s="264"/>
      <c r="B737" s="264"/>
      <c r="C737" s="30"/>
      <c r="D737" s="264"/>
      <c r="E737" s="264"/>
      <c r="F737" s="264"/>
      <c r="G737" s="75"/>
      <c r="H737" s="264"/>
      <c r="I737" s="265"/>
      <c r="J737" s="77"/>
      <c r="K737" s="77"/>
      <c r="L737" s="77"/>
      <c r="M737" s="77"/>
      <c r="N737" s="77"/>
      <c r="O737" s="77"/>
      <c r="P737" s="77"/>
      <c r="Q737" s="77"/>
      <c r="R737" s="77"/>
      <c r="S737" s="77"/>
      <c r="T737" s="77"/>
      <c r="U737" s="77"/>
      <c r="V737" s="77"/>
      <c r="W737" s="77"/>
      <c r="X737" s="77"/>
      <c r="Y737" s="77"/>
      <c r="Z737" s="77"/>
    </row>
    <row r="738" spans="1:26" ht="12.75" customHeight="1">
      <c r="A738" s="264"/>
      <c r="B738" s="264"/>
      <c r="C738" s="30"/>
      <c r="D738" s="264"/>
      <c r="E738" s="264"/>
      <c r="F738" s="264"/>
      <c r="G738" s="75"/>
      <c r="H738" s="264"/>
      <c r="I738" s="265"/>
      <c r="J738" s="77"/>
      <c r="K738" s="77"/>
      <c r="L738" s="77"/>
      <c r="M738" s="77"/>
      <c r="N738" s="77"/>
      <c r="O738" s="77"/>
      <c r="P738" s="77"/>
      <c r="Q738" s="77"/>
      <c r="R738" s="77"/>
      <c r="S738" s="77"/>
      <c r="T738" s="77"/>
      <c r="U738" s="77"/>
      <c r="V738" s="77"/>
      <c r="W738" s="77"/>
      <c r="X738" s="77"/>
      <c r="Y738" s="77"/>
      <c r="Z738" s="77"/>
    </row>
    <row r="739" spans="1:26" ht="12.75" customHeight="1">
      <c r="A739" s="264"/>
      <c r="B739" s="264"/>
      <c r="C739" s="30"/>
      <c r="D739" s="264"/>
      <c r="E739" s="264"/>
      <c r="F739" s="264"/>
      <c r="G739" s="75"/>
      <c r="H739" s="264"/>
      <c r="I739" s="265"/>
      <c r="J739" s="77"/>
      <c r="K739" s="77"/>
      <c r="L739" s="77"/>
      <c r="M739" s="77"/>
      <c r="N739" s="77"/>
      <c r="O739" s="77"/>
      <c r="P739" s="77"/>
      <c r="Q739" s="77"/>
      <c r="R739" s="77"/>
      <c r="S739" s="77"/>
      <c r="T739" s="77"/>
      <c r="U739" s="77"/>
      <c r="V739" s="77"/>
      <c r="W739" s="77"/>
      <c r="X739" s="77"/>
      <c r="Y739" s="77"/>
      <c r="Z739" s="77"/>
    </row>
    <row r="740" spans="1:26" ht="12.75" customHeight="1">
      <c r="A740" s="264"/>
      <c r="B740" s="264"/>
      <c r="C740" s="30"/>
      <c r="D740" s="264"/>
      <c r="E740" s="264"/>
      <c r="F740" s="264"/>
      <c r="G740" s="75"/>
      <c r="H740" s="264"/>
      <c r="I740" s="265"/>
      <c r="J740" s="77"/>
      <c r="K740" s="77"/>
      <c r="L740" s="77"/>
      <c r="M740" s="77"/>
      <c r="N740" s="77"/>
      <c r="O740" s="77"/>
      <c r="P740" s="77"/>
      <c r="Q740" s="77"/>
      <c r="R740" s="77"/>
      <c r="S740" s="77"/>
      <c r="T740" s="77"/>
      <c r="U740" s="77"/>
      <c r="V740" s="77"/>
      <c r="W740" s="77"/>
      <c r="X740" s="77"/>
      <c r="Y740" s="77"/>
      <c r="Z740" s="77"/>
    </row>
    <row r="741" spans="1:26" ht="12.75" customHeight="1">
      <c r="A741" s="264"/>
      <c r="B741" s="264"/>
      <c r="C741" s="30"/>
      <c r="D741" s="264"/>
      <c r="E741" s="264"/>
      <c r="F741" s="264"/>
      <c r="G741" s="75"/>
      <c r="H741" s="264"/>
      <c r="I741" s="265"/>
      <c r="J741" s="77"/>
      <c r="K741" s="77"/>
      <c r="L741" s="77"/>
      <c r="M741" s="77"/>
      <c r="N741" s="77"/>
      <c r="O741" s="77"/>
      <c r="P741" s="77"/>
      <c r="Q741" s="77"/>
      <c r="R741" s="77"/>
      <c r="S741" s="77"/>
      <c r="T741" s="77"/>
      <c r="U741" s="77"/>
      <c r="V741" s="77"/>
      <c r="W741" s="77"/>
      <c r="X741" s="77"/>
      <c r="Y741" s="77"/>
      <c r="Z741" s="77"/>
    </row>
    <row r="742" spans="1:26" ht="12.75" customHeight="1">
      <c r="A742" s="264"/>
      <c r="B742" s="264"/>
      <c r="C742" s="30"/>
      <c r="D742" s="264"/>
      <c r="E742" s="264"/>
      <c r="F742" s="264"/>
      <c r="G742" s="75"/>
      <c r="H742" s="264"/>
      <c r="I742" s="265"/>
      <c r="J742" s="77"/>
      <c r="K742" s="77"/>
      <c r="L742" s="77"/>
      <c r="M742" s="77"/>
      <c r="N742" s="77"/>
      <c r="O742" s="77"/>
      <c r="P742" s="77"/>
      <c r="Q742" s="77"/>
      <c r="R742" s="77"/>
      <c r="S742" s="77"/>
      <c r="T742" s="77"/>
      <c r="U742" s="77"/>
      <c r="V742" s="77"/>
      <c r="W742" s="77"/>
      <c r="X742" s="77"/>
      <c r="Y742" s="77"/>
      <c r="Z742" s="77"/>
    </row>
    <row r="743" spans="1:26" ht="12.75" customHeight="1">
      <c r="A743" s="264"/>
      <c r="B743" s="264"/>
      <c r="C743" s="30"/>
      <c r="D743" s="264"/>
      <c r="E743" s="264"/>
      <c r="F743" s="264"/>
      <c r="G743" s="75"/>
      <c r="H743" s="264"/>
      <c r="I743" s="265"/>
      <c r="J743" s="77"/>
      <c r="K743" s="77"/>
      <c r="L743" s="77"/>
      <c r="M743" s="77"/>
      <c r="N743" s="77"/>
      <c r="O743" s="77"/>
      <c r="P743" s="77"/>
      <c r="Q743" s="77"/>
      <c r="R743" s="77"/>
      <c r="S743" s="77"/>
      <c r="T743" s="77"/>
      <c r="U743" s="77"/>
      <c r="V743" s="77"/>
      <c r="W743" s="77"/>
      <c r="X743" s="77"/>
      <c r="Y743" s="77"/>
      <c r="Z743" s="77"/>
    </row>
    <row r="744" spans="1:26" ht="12.75" customHeight="1">
      <c r="A744" s="264"/>
      <c r="B744" s="264"/>
      <c r="C744" s="30"/>
      <c r="D744" s="264"/>
      <c r="E744" s="264"/>
      <c r="F744" s="264"/>
      <c r="G744" s="75"/>
      <c r="H744" s="264"/>
      <c r="I744" s="265"/>
      <c r="J744" s="77"/>
      <c r="K744" s="77"/>
      <c r="L744" s="77"/>
      <c r="M744" s="77"/>
      <c r="N744" s="77"/>
      <c r="O744" s="77"/>
      <c r="P744" s="77"/>
      <c r="Q744" s="77"/>
      <c r="R744" s="77"/>
      <c r="S744" s="77"/>
      <c r="T744" s="77"/>
      <c r="U744" s="77"/>
      <c r="V744" s="77"/>
      <c r="W744" s="77"/>
      <c r="X744" s="77"/>
      <c r="Y744" s="77"/>
      <c r="Z744" s="77"/>
    </row>
    <row r="745" spans="1:26" ht="12.75" customHeight="1">
      <c r="A745" s="264"/>
      <c r="B745" s="264"/>
      <c r="C745" s="30"/>
      <c r="D745" s="264"/>
      <c r="E745" s="264"/>
      <c r="F745" s="264"/>
      <c r="G745" s="75"/>
      <c r="H745" s="264"/>
      <c r="I745" s="265"/>
      <c r="J745" s="77"/>
      <c r="K745" s="77"/>
      <c r="L745" s="77"/>
      <c r="M745" s="77"/>
      <c r="N745" s="77"/>
      <c r="O745" s="77"/>
      <c r="P745" s="77"/>
      <c r="Q745" s="77"/>
      <c r="R745" s="77"/>
      <c r="S745" s="77"/>
      <c r="T745" s="77"/>
      <c r="U745" s="77"/>
      <c r="V745" s="77"/>
      <c r="W745" s="77"/>
      <c r="X745" s="77"/>
      <c r="Y745" s="77"/>
      <c r="Z745" s="77"/>
    </row>
    <row r="746" spans="1:26" ht="12.75" customHeight="1">
      <c r="A746" s="264"/>
      <c r="B746" s="264"/>
      <c r="C746" s="30"/>
      <c r="D746" s="264"/>
      <c r="E746" s="264"/>
      <c r="F746" s="264"/>
      <c r="G746" s="75"/>
      <c r="H746" s="264"/>
      <c r="I746" s="265"/>
      <c r="J746" s="77"/>
      <c r="K746" s="77"/>
      <c r="L746" s="77"/>
      <c r="M746" s="77"/>
      <c r="N746" s="77"/>
      <c r="O746" s="77"/>
      <c r="P746" s="77"/>
      <c r="Q746" s="77"/>
      <c r="R746" s="77"/>
      <c r="S746" s="77"/>
      <c r="T746" s="77"/>
      <c r="U746" s="77"/>
      <c r="V746" s="77"/>
      <c r="W746" s="77"/>
      <c r="X746" s="77"/>
      <c r="Y746" s="77"/>
      <c r="Z746" s="77"/>
    </row>
    <row r="747" spans="1:26" ht="12.75" customHeight="1">
      <c r="A747" s="264"/>
      <c r="B747" s="264"/>
      <c r="C747" s="30"/>
      <c r="D747" s="264"/>
      <c r="E747" s="264"/>
      <c r="F747" s="264"/>
      <c r="G747" s="75"/>
      <c r="H747" s="264"/>
      <c r="I747" s="265"/>
      <c r="J747" s="77"/>
      <c r="K747" s="77"/>
      <c r="L747" s="77"/>
      <c r="M747" s="77"/>
      <c r="N747" s="77"/>
      <c r="O747" s="77"/>
      <c r="P747" s="77"/>
      <c r="Q747" s="77"/>
      <c r="R747" s="77"/>
      <c r="S747" s="77"/>
      <c r="T747" s="77"/>
      <c r="U747" s="77"/>
      <c r="V747" s="77"/>
      <c r="W747" s="77"/>
      <c r="X747" s="77"/>
      <c r="Y747" s="77"/>
      <c r="Z747" s="77"/>
    </row>
    <row r="748" spans="1:26" ht="12.75" customHeight="1">
      <c r="A748" s="264"/>
      <c r="B748" s="264"/>
      <c r="C748" s="30"/>
      <c r="D748" s="264"/>
      <c r="E748" s="264"/>
      <c r="F748" s="264"/>
      <c r="G748" s="75"/>
      <c r="H748" s="264"/>
      <c r="I748" s="265"/>
      <c r="J748" s="77"/>
      <c r="K748" s="77"/>
      <c r="L748" s="77"/>
      <c r="M748" s="77"/>
      <c r="N748" s="77"/>
      <c r="O748" s="77"/>
      <c r="P748" s="77"/>
      <c r="Q748" s="77"/>
      <c r="R748" s="77"/>
      <c r="S748" s="77"/>
      <c r="T748" s="77"/>
      <c r="U748" s="77"/>
      <c r="V748" s="77"/>
      <c r="W748" s="77"/>
      <c r="X748" s="77"/>
      <c r="Y748" s="77"/>
      <c r="Z748" s="77"/>
    </row>
    <row r="749" spans="1:26" ht="12.75" customHeight="1">
      <c r="A749" s="264"/>
      <c r="B749" s="264"/>
      <c r="C749" s="30"/>
      <c r="D749" s="264"/>
      <c r="E749" s="264"/>
      <c r="F749" s="264"/>
      <c r="G749" s="75"/>
      <c r="H749" s="264"/>
      <c r="I749" s="265"/>
      <c r="J749" s="77"/>
      <c r="K749" s="77"/>
      <c r="L749" s="77"/>
      <c r="M749" s="77"/>
      <c r="N749" s="77"/>
      <c r="O749" s="77"/>
      <c r="P749" s="77"/>
      <c r="Q749" s="77"/>
      <c r="R749" s="77"/>
      <c r="S749" s="77"/>
      <c r="T749" s="77"/>
      <c r="U749" s="77"/>
      <c r="V749" s="77"/>
      <c r="W749" s="77"/>
      <c r="X749" s="77"/>
      <c r="Y749" s="77"/>
      <c r="Z749" s="77"/>
    </row>
    <row r="750" spans="1:26" ht="12.75" customHeight="1">
      <c r="A750" s="264"/>
      <c r="B750" s="264"/>
      <c r="C750" s="30"/>
      <c r="D750" s="264"/>
      <c r="E750" s="264"/>
      <c r="F750" s="264"/>
      <c r="G750" s="75"/>
      <c r="H750" s="264"/>
      <c r="I750" s="265"/>
      <c r="J750" s="77"/>
      <c r="K750" s="77"/>
      <c r="L750" s="77"/>
      <c r="M750" s="77"/>
      <c r="N750" s="77"/>
      <c r="O750" s="77"/>
      <c r="P750" s="77"/>
      <c r="Q750" s="77"/>
      <c r="R750" s="77"/>
      <c r="S750" s="77"/>
      <c r="T750" s="77"/>
      <c r="U750" s="77"/>
      <c r="V750" s="77"/>
      <c r="W750" s="77"/>
      <c r="X750" s="77"/>
      <c r="Y750" s="77"/>
      <c r="Z750" s="77"/>
    </row>
    <row r="751" spans="1:26" ht="12.75" customHeight="1">
      <c r="A751" s="264"/>
      <c r="B751" s="264"/>
      <c r="C751" s="30"/>
      <c r="D751" s="264"/>
      <c r="E751" s="264"/>
      <c r="F751" s="264"/>
      <c r="G751" s="75"/>
      <c r="H751" s="264"/>
      <c r="I751" s="265"/>
      <c r="J751" s="77"/>
      <c r="K751" s="77"/>
      <c r="L751" s="77"/>
      <c r="M751" s="77"/>
      <c r="N751" s="77"/>
      <c r="O751" s="77"/>
      <c r="P751" s="77"/>
      <c r="Q751" s="77"/>
      <c r="R751" s="77"/>
      <c r="S751" s="77"/>
      <c r="T751" s="77"/>
      <c r="U751" s="77"/>
      <c r="V751" s="77"/>
      <c r="W751" s="77"/>
      <c r="X751" s="77"/>
      <c r="Y751" s="77"/>
      <c r="Z751" s="77"/>
    </row>
    <row r="752" spans="1:26" ht="12.75" customHeight="1">
      <c r="A752" s="264"/>
      <c r="B752" s="264"/>
      <c r="C752" s="30"/>
      <c r="D752" s="264"/>
      <c r="E752" s="264"/>
      <c r="F752" s="264"/>
      <c r="G752" s="75"/>
      <c r="H752" s="264"/>
      <c r="I752" s="265"/>
      <c r="J752" s="77"/>
      <c r="K752" s="77"/>
      <c r="L752" s="77"/>
      <c r="M752" s="77"/>
      <c r="N752" s="77"/>
      <c r="O752" s="77"/>
      <c r="P752" s="77"/>
      <c r="Q752" s="77"/>
      <c r="R752" s="77"/>
      <c r="S752" s="77"/>
      <c r="T752" s="77"/>
      <c r="U752" s="77"/>
      <c r="V752" s="77"/>
      <c r="W752" s="77"/>
      <c r="X752" s="77"/>
      <c r="Y752" s="77"/>
      <c r="Z752" s="77"/>
    </row>
    <row r="753" spans="1:26" ht="12.75" customHeight="1">
      <c r="A753" s="264"/>
      <c r="B753" s="264"/>
      <c r="C753" s="30"/>
      <c r="D753" s="264"/>
      <c r="E753" s="264"/>
      <c r="F753" s="264"/>
      <c r="G753" s="75"/>
      <c r="H753" s="264"/>
      <c r="I753" s="265"/>
      <c r="J753" s="77"/>
      <c r="K753" s="77"/>
      <c r="L753" s="77"/>
      <c r="M753" s="77"/>
      <c r="N753" s="77"/>
      <c r="O753" s="77"/>
      <c r="P753" s="77"/>
      <c r="Q753" s="77"/>
      <c r="R753" s="77"/>
      <c r="S753" s="77"/>
      <c r="T753" s="77"/>
      <c r="U753" s="77"/>
      <c r="V753" s="77"/>
      <c r="W753" s="77"/>
      <c r="X753" s="77"/>
      <c r="Y753" s="77"/>
      <c r="Z753" s="77"/>
    </row>
    <row r="754" spans="1:26" ht="12.75" customHeight="1">
      <c r="A754" s="264"/>
      <c r="B754" s="264"/>
      <c r="C754" s="30"/>
      <c r="D754" s="264"/>
      <c r="E754" s="264"/>
      <c r="F754" s="264"/>
      <c r="G754" s="75"/>
      <c r="H754" s="264"/>
      <c r="I754" s="265"/>
      <c r="J754" s="77"/>
      <c r="K754" s="77"/>
      <c r="L754" s="77"/>
      <c r="M754" s="77"/>
      <c r="N754" s="77"/>
      <c r="O754" s="77"/>
      <c r="P754" s="77"/>
      <c r="Q754" s="77"/>
      <c r="R754" s="77"/>
      <c r="S754" s="77"/>
      <c r="T754" s="77"/>
      <c r="U754" s="77"/>
      <c r="V754" s="77"/>
      <c r="W754" s="77"/>
      <c r="X754" s="77"/>
      <c r="Y754" s="77"/>
      <c r="Z754" s="77"/>
    </row>
    <row r="755" spans="1:26" ht="12.75" customHeight="1">
      <c r="A755" s="264"/>
      <c r="B755" s="264"/>
      <c r="C755" s="30"/>
      <c r="D755" s="264"/>
      <c r="E755" s="264"/>
      <c r="F755" s="264"/>
      <c r="G755" s="75"/>
      <c r="H755" s="264"/>
      <c r="I755" s="265"/>
      <c r="J755" s="77"/>
      <c r="K755" s="77"/>
      <c r="L755" s="77"/>
      <c r="M755" s="77"/>
      <c r="N755" s="77"/>
      <c r="O755" s="77"/>
      <c r="P755" s="77"/>
      <c r="Q755" s="77"/>
      <c r="R755" s="77"/>
      <c r="S755" s="77"/>
      <c r="T755" s="77"/>
      <c r="U755" s="77"/>
      <c r="V755" s="77"/>
      <c r="W755" s="77"/>
      <c r="X755" s="77"/>
      <c r="Y755" s="77"/>
      <c r="Z755" s="77"/>
    </row>
    <row r="756" spans="1:26" ht="12.75" customHeight="1">
      <c r="A756" s="264"/>
      <c r="B756" s="264"/>
      <c r="C756" s="30"/>
      <c r="D756" s="264"/>
      <c r="E756" s="264"/>
      <c r="F756" s="264"/>
      <c r="G756" s="75"/>
      <c r="H756" s="264"/>
      <c r="I756" s="265"/>
      <c r="J756" s="77"/>
      <c r="K756" s="77"/>
      <c r="L756" s="77"/>
      <c r="M756" s="77"/>
      <c r="N756" s="77"/>
      <c r="O756" s="77"/>
      <c r="P756" s="77"/>
      <c r="Q756" s="77"/>
      <c r="R756" s="77"/>
      <c r="S756" s="77"/>
      <c r="T756" s="77"/>
      <c r="U756" s="77"/>
      <c r="V756" s="77"/>
      <c r="W756" s="77"/>
      <c r="X756" s="77"/>
      <c r="Y756" s="77"/>
      <c r="Z756" s="77"/>
    </row>
    <row r="757" spans="1:26" ht="12.75" customHeight="1">
      <c r="A757" s="264"/>
      <c r="B757" s="264"/>
      <c r="C757" s="30"/>
      <c r="D757" s="264"/>
      <c r="E757" s="264"/>
      <c r="F757" s="264"/>
      <c r="G757" s="75"/>
      <c r="H757" s="264"/>
      <c r="I757" s="265"/>
      <c r="J757" s="77"/>
      <c r="K757" s="77"/>
      <c r="L757" s="77"/>
      <c r="M757" s="77"/>
      <c r="N757" s="77"/>
      <c r="O757" s="77"/>
      <c r="P757" s="77"/>
      <c r="Q757" s="77"/>
      <c r="R757" s="77"/>
      <c r="S757" s="77"/>
      <c r="T757" s="77"/>
      <c r="U757" s="77"/>
      <c r="V757" s="77"/>
      <c r="W757" s="77"/>
      <c r="X757" s="77"/>
      <c r="Y757" s="77"/>
      <c r="Z757" s="77"/>
    </row>
    <row r="758" spans="1:26" ht="12.75" customHeight="1">
      <c r="A758" s="264"/>
      <c r="B758" s="264"/>
      <c r="C758" s="30"/>
      <c r="D758" s="264"/>
      <c r="E758" s="264"/>
      <c r="F758" s="264"/>
      <c r="G758" s="75"/>
      <c r="H758" s="264"/>
      <c r="I758" s="265"/>
      <c r="J758" s="77"/>
      <c r="K758" s="77"/>
      <c r="L758" s="77"/>
      <c r="M758" s="77"/>
      <c r="N758" s="77"/>
      <c r="O758" s="77"/>
      <c r="P758" s="77"/>
      <c r="Q758" s="77"/>
      <c r="R758" s="77"/>
      <c r="S758" s="77"/>
      <c r="T758" s="77"/>
      <c r="U758" s="77"/>
      <c r="V758" s="77"/>
      <c r="W758" s="77"/>
      <c r="X758" s="77"/>
      <c r="Y758" s="77"/>
      <c r="Z758" s="77"/>
    </row>
    <row r="759" spans="1:26" ht="12.75" customHeight="1">
      <c r="A759" s="264"/>
      <c r="B759" s="264"/>
      <c r="C759" s="30"/>
      <c r="D759" s="264"/>
      <c r="E759" s="264"/>
      <c r="F759" s="264"/>
      <c r="G759" s="75"/>
      <c r="H759" s="264"/>
      <c r="I759" s="265"/>
      <c r="J759" s="77"/>
      <c r="K759" s="77"/>
      <c r="L759" s="77"/>
      <c r="M759" s="77"/>
      <c r="N759" s="77"/>
      <c r="O759" s="77"/>
      <c r="P759" s="77"/>
      <c r="Q759" s="77"/>
      <c r="R759" s="77"/>
      <c r="S759" s="77"/>
      <c r="T759" s="77"/>
      <c r="U759" s="77"/>
      <c r="V759" s="77"/>
      <c r="W759" s="77"/>
      <c r="X759" s="77"/>
      <c r="Y759" s="77"/>
      <c r="Z759" s="77"/>
    </row>
    <row r="760" spans="1:26" ht="12.75" customHeight="1">
      <c r="A760" s="264"/>
      <c r="B760" s="264"/>
      <c r="C760" s="30"/>
      <c r="D760" s="264"/>
      <c r="E760" s="264"/>
      <c r="F760" s="264"/>
      <c r="G760" s="75"/>
      <c r="H760" s="264"/>
      <c r="I760" s="265"/>
      <c r="J760" s="77"/>
      <c r="K760" s="77"/>
      <c r="L760" s="77"/>
      <c r="M760" s="77"/>
      <c r="N760" s="77"/>
      <c r="O760" s="77"/>
      <c r="P760" s="77"/>
      <c r="Q760" s="77"/>
      <c r="R760" s="77"/>
      <c r="S760" s="77"/>
      <c r="T760" s="77"/>
      <c r="U760" s="77"/>
      <c r="V760" s="77"/>
      <c r="W760" s="77"/>
      <c r="X760" s="77"/>
      <c r="Y760" s="77"/>
      <c r="Z760" s="77"/>
    </row>
    <row r="761" spans="1:26" ht="12.75" customHeight="1">
      <c r="A761" s="264"/>
      <c r="B761" s="264"/>
      <c r="C761" s="30"/>
      <c r="D761" s="264"/>
      <c r="E761" s="264"/>
      <c r="F761" s="264"/>
      <c r="G761" s="75"/>
      <c r="H761" s="264"/>
      <c r="I761" s="265"/>
      <c r="J761" s="77"/>
      <c r="K761" s="77"/>
      <c r="L761" s="77"/>
      <c r="M761" s="77"/>
      <c r="N761" s="77"/>
      <c r="O761" s="77"/>
      <c r="P761" s="77"/>
      <c r="Q761" s="77"/>
      <c r="R761" s="77"/>
      <c r="S761" s="77"/>
      <c r="T761" s="77"/>
      <c r="U761" s="77"/>
      <c r="V761" s="77"/>
      <c r="W761" s="77"/>
      <c r="X761" s="77"/>
      <c r="Y761" s="77"/>
      <c r="Z761" s="77"/>
    </row>
    <row r="762" spans="1:26" ht="12.75" customHeight="1">
      <c r="A762" s="264"/>
      <c r="B762" s="264"/>
      <c r="C762" s="30"/>
      <c r="D762" s="264"/>
      <c r="E762" s="264"/>
      <c r="F762" s="264"/>
      <c r="G762" s="75"/>
      <c r="H762" s="264"/>
      <c r="I762" s="265"/>
      <c r="J762" s="77"/>
      <c r="K762" s="77"/>
      <c r="L762" s="77"/>
      <c r="M762" s="77"/>
      <c r="N762" s="77"/>
      <c r="O762" s="77"/>
      <c r="P762" s="77"/>
      <c r="Q762" s="77"/>
      <c r="R762" s="77"/>
      <c r="S762" s="77"/>
      <c r="T762" s="77"/>
      <c r="U762" s="77"/>
      <c r="V762" s="77"/>
      <c r="W762" s="77"/>
      <c r="X762" s="77"/>
      <c r="Y762" s="77"/>
      <c r="Z762" s="77"/>
    </row>
    <row r="763" spans="1:26" ht="12.75" customHeight="1">
      <c r="A763" s="264"/>
      <c r="B763" s="264"/>
      <c r="C763" s="30"/>
      <c r="D763" s="264"/>
      <c r="E763" s="264"/>
      <c r="F763" s="264"/>
      <c r="G763" s="75"/>
      <c r="H763" s="264"/>
      <c r="I763" s="265"/>
      <c r="J763" s="77"/>
      <c r="K763" s="77"/>
      <c r="L763" s="77"/>
      <c r="M763" s="77"/>
      <c r="N763" s="77"/>
      <c r="O763" s="77"/>
      <c r="P763" s="77"/>
      <c r="Q763" s="77"/>
      <c r="R763" s="77"/>
      <c r="S763" s="77"/>
      <c r="T763" s="77"/>
      <c r="U763" s="77"/>
      <c r="V763" s="77"/>
      <c r="W763" s="77"/>
      <c r="X763" s="77"/>
      <c r="Y763" s="77"/>
      <c r="Z763" s="77"/>
    </row>
    <row r="764" spans="1:26" ht="12.75" customHeight="1">
      <c r="A764" s="264"/>
      <c r="B764" s="264"/>
      <c r="C764" s="30"/>
      <c r="D764" s="264"/>
      <c r="E764" s="264"/>
      <c r="F764" s="264"/>
      <c r="G764" s="75"/>
      <c r="H764" s="264"/>
      <c r="I764" s="265"/>
      <c r="J764" s="77"/>
      <c r="K764" s="77"/>
      <c r="L764" s="77"/>
      <c r="M764" s="77"/>
      <c r="N764" s="77"/>
      <c r="O764" s="77"/>
      <c r="P764" s="77"/>
      <c r="Q764" s="77"/>
      <c r="R764" s="77"/>
      <c r="S764" s="77"/>
      <c r="T764" s="77"/>
      <c r="U764" s="77"/>
      <c r="V764" s="77"/>
      <c r="W764" s="77"/>
      <c r="X764" s="77"/>
      <c r="Y764" s="77"/>
      <c r="Z764" s="77"/>
    </row>
    <row r="765" spans="1:26" ht="12.75" customHeight="1">
      <c r="A765" s="264"/>
      <c r="B765" s="264"/>
      <c r="C765" s="30"/>
      <c r="D765" s="264"/>
      <c r="E765" s="264"/>
      <c r="F765" s="264"/>
      <c r="G765" s="75"/>
      <c r="H765" s="264"/>
      <c r="I765" s="265"/>
      <c r="J765" s="77"/>
      <c r="K765" s="77"/>
      <c r="L765" s="77"/>
      <c r="M765" s="77"/>
      <c r="N765" s="77"/>
      <c r="O765" s="77"/>
      <c r="P765" s="77"/>
      <c r="Q765" s="77"/>
      <c r="R765" s="77"/>
      <c r="S765" s="77"/>
      <c r="T765" s="77"/>
      <c r="U765" s="77"/>
      <c r="V765" s="77"/>
      <c r="W765" s="77"/>
      <c r="X765" s="77"/>
      <c r="Y765" s="77"/>
      <c r="Z765" s="77"/>
    </row>
    <row r="766" spans="1:26" ht="12.75" customHeight="1">
      <c r="A766" s="264"/>
      <c r="B766" s="264"/>
      <c r="C766" s="30"/>
      <c r="D766" s="264"/>
      <c r="E766" s="264"/>
      <c r="F766" s="264"/>
      <c r="G766" s="75"/>
      <c r="H766" s="264"/>
      <c r="I766" s="265"/>
      <c r="J766" s="77"/>
      <c r="K766" s="77"/>
      <c r="L766" s="77"/>
      <c r="M766" s="77"/>
      <c r="N766" s="77"/>
      <c r="O766" s="77"/>
      <c r="P766" s="77"/>
      <c r="Q766" s="77"/>
      <c r="R766" s="77"/>
      <c r="S766" s="77"/>
      <c r="T766" s="77"/>
      <c r="U766" s="77"/>
      <c r="V766" s="77"/>
      <c r="W766" s="77"/>
      <c r="X766" s="77"/>
      <c r="Y766" s="77"/>
      <c r="Z766" s="77"/>
    </row>
    <row r="767" spans="1:26" ht="12.75" customHeight="1">
      <c r="A767" s="264"/>
      <c r="B767" s="264"/>
      <c r="C767" s="30"/>
      <c r="D767" s="264"/>
      <c r="E767" s="264"/>
      <c r="F767" s="264"/>
      <c r="G767" s="75"/>
      <c r="H767" s="264"/>
      <c r="I767" s="265"/>
      <c r="J767" s="77"/>
      <c r="K767" s="77"/>
      <c r="L767" s="77"/>
      <c r="M767" s="77"/>
      <c r="N767" s="77"/>
      <c r="O767" s="77"/>
      <c r="P767" s="77"/>
      <c r="Q767" s="77"/>
      <c r="R767" s="77"/>
      <c r="S767" s="77"/>
      <c r="T767" s="77"/>
      <c r="U767" s="77"/>
      <c r="V767" s="77"/>
      <c r="W767" s="77"/>
      <c r="X767" s="77"/>
      <c r="Y767" s="77"/>
      <c r="Z767" s="77"/>
    </row>
    <row r="768" spans="1:26" ht="12.75" customHeight="1">
      <c r="A768" s="264"/>
      <c r="B768" s="264"/>
      <c r="C768" s="30"/>
      <c r="D768" s="264"/>
      <c r="E768" s="264"/>
      <c r="F768" s="264"/>
      <c r="G768" s="75"/>
      <c r="H768" s="264"/>
      <c r="I768" s="265"/>
      <c r="J768" s="77"/>
      <c r="K768" s="77"/>
      <c r="L768" s="77"/>
      <c r="M768" s="77"/>
      <c r="N768" s="77"/>
      <c r="O768" s="77"/>
      <c r="P768" s="77"/>
      <c r="Q768" s="77"/>
      <c r="R768" s="77"/>
      <c r="S768" s="77"/>
      <c r="T768" s="77"/>
      <c r="U768" s="77"/>
      <c r="V768" s="77"/>
      <c r="W768" s="77"/>
      <c r="X768" s="77"/>
      <c r="Y768" s="77"/>
      <c r="Z768" s="77"/>
    </row>
    <row r="769" spans="1:26" ht="12.75" customHeight="1">
      <c r="A769" s="264"/>
      <c r="B769" s="264"/>
      <c r="C769" s="30"/>
      <c r="D769" s="264"/>
      <c r="E769" s="264"/>
      <c r="F769" s="264"/>
      <c r="G769" s="75"/>
      <c r="H769" s="264"/>
      <c r="I769" s="265"/>
      <c r="J769" s="77"/>
      <c r="K769" s="77"/>
      <c r="L769" s="77"/>
      <c r="M769" s="77"/>
      <c r="N769" s="77"/>
      <c r="O769" s="77"/>
      <c r="P769" s="77"/>
      <c r="Q769" s="77"/>
      <c r="R769" s="77"/>
      <c r="S769" s="77"/>
      <c r="T769" s="77"/>
      <c r="U769" s="77"/>
      <c r="V769" s="77"/>
      <c r="W769" s="77"/>
      <c r="X769" s="77"/>
      <c r="Y769" s="77"/>
      <c r="Z769" s="77"/>
    </row>
    <row r="770" spans="1:26" ht="12.75" customHeight="1">
      <c r="A770" s="264"/>
      <c r="B770" s="264"/>
      <c r="C770" s="30"/>
      <c r="D770" s="264"/>
      <c r="E770" s="264"/>
      <c r="F770" s="264"/>
      <c r="G770" s="75"/>
      <c r="H770" s="264"/>
      <c r="I770" s="265"/>
      <c r="J770" s="77"/>
      <c r="K770" s="77"/>
      <c r="L770" s="77"/>
      <c r="M770" s="77"/>
      <c r="N770" s="77"/>
      <c r="O770" s="77"/>
      <c r="P770" s="77"/>
      <c r="Q770" s="77"/>
      <c r="R770" s="77"/>
      <c r="S770" s="77"/>
      <c r="T770" s="77"/>
      <c r="U770" s="77"/>
      <c r="V770" s="77"/>
      <c r="W770" s="77"/>
      <c r="X770" s="77"/>
      <c r="Y770" s="77"/>
      <c r="Z770" s="77"/>
    </row>
    <row r="771" spans="1:26" ht="12.75" customHeight="1">
      <c r="A771" s="264"/>
      <c r="B771" s="264"/>
      <c r="C771" s="30"/>
      <c r="D771" s="264"/>
      <c r="E771" s="264"/>
      <c r="F771" s="264"/>
      <c r="G771" s="75"/>
      <c r="H771" s="264"/>
      <c r="I771" s="265"/>
      <c r="J771" s="77"/>
      <c r="K771" s="77"/>
      <c r="L771" s="77"/>
      <c r="M771" s="77"/>
      <c r="N771" s="77"/>
      <c r="O771" s="77"/>
      <c r="P771" s="77"/>
      <c r="Q771" s="77"/>
      <c r="R771" s="77"/>
      <c r="S771" s="77"/>
      <c r="T771" s="77"/>
      <c r="U771" s="77"/>
      <c r="V771" s="77"/>
      <c r="W771" s="77"/>
      <c r="X771" s="77"/>
      <c r="Y771" s="77"/>
      <c r="Z771" s="77"/>
    </row>
    <row r="772" spans="1:26" ht="12.75" customHeight="1">
      <c r="A772" s="264"/>
      <c r="B772" s="264"/>
      <c r="C772" s="30"/>
      <c r="D772" s="264"/>
      <c r="E772" s="264"/>
      <c r="F772" s="264"/>
      <c r="G772" s="75"/>
      <c r="H772" s="264"/>
      <c r="I772" s="265"/>
      <c r="J772" s="77"/>
      <c r="K772" s="77"/>
      <c r="L772" s="77"/>
      <c r="M772" s="77"/>
      <c r="N772" s="77"/>
      <c r="O772" s="77"/>
      <c r="P772" s="77"/>
      <c r="Q772" s="77"/>
      <c r="R772" s="77"/>
      <c r="S772" s="77"/>
      <c r="T772" s="77"/>
      <c r="U772" s="77"/>
      <c r="V772" s="77"/>
      <c r="W772" s="77"/>
      <c r="X772" s="77"/>
      <c r="Y772" s="77"/>
      <c r="Z772" s="77"/>
    </row>
    <row r="773" spans="1:26" ht="12.75" customHeight="1">
      <c r="A773" s="264"/>
      <c r="B773" s="264"/>
      <c r="C773" s="30"/>
      <c r="D773" s="264"/>
      <c r="E773" s="264"/>
      <c r="F773" s="264"/>
      <c r="G773" s="75"/>
      <c r="H773" s="264"/>
      <c r="I773" s="265"/>
      <c r="J773" s="77"/>
      <c r="K773" s="77"/>
      <c r="L773" s="77"/>
      <c r="M773" s="77"/>
      <c r="N773" s="77"/>
      <c r="O773" s="77"/>
      <c r="P773" s="77"/>
      <c r="Q773" s="77"/>
      <c r="R773" s="77"/>
      <c r="S773" s="77"/>
      <c r="T773" s="77"/>
      <c r="U773" s="77"/>
      <c r="V773" s="77"/>
      <c r="W773" s="77"/>
      <c r="X773" s="77"/>
      <c r="Y773" s="77"/>
      <c r="Z773" s="77"/>
    </row>
    <row r="774" spans="1:26" ht="12.75" customHeight="1">
      <c r="A774" s="264"/>
      <c r="B774" s="264"/>
      <c r="C774" s="30"/>
      <c r="D774" s="264"/>
      <c r="E774" s="264"/>
      <c r="F774" s="264"/>
      <c r="G774" s="75"/>
      <c r="H774" s="264"/>
      <c r="I774" s="265"/>
      <c r="J774" s="77"/>
      <c r="K774" s="77"/>
      <c r="L774" s="77"/>
      <c r="M774" s="77"/>
      <c r="N774" s="77"/>
      <c r="O774" s="77"/>
      <c r="P774" s="77"/>
      <c r="Q774" s="77"/>
      <c r="R774" s="77"/>
      <c r="S774" s="77"/>
      <c r="T774" s="77"/>
      <c r="U774" s="77"/>
      <c r="V774" s="77"/>
      <c r="W774" s="77"/>
      <c r="X774" s="77"/>
      <c r="Y774" s="77"/>
      <c r="Z774" s="77"/>
    </row>
    <row r="775" spans="1:26" ht="12.75" customHeight="1">
      <c r="A775" s="264"/>
      <c r="B775" s="264"/>
      <c r="C775" s="30"/>
      <c r="D775" s="264"/>
      <c r="E775" s="264"/>
      <c r="F775" s="264"/>
      <c r="G775" s="75"/>
      <c r="H775" s="264"/>
      <c r="I775" s="265"/>
      <c r="J775" s="77"/>
      <c r="K775" s="77"/>
      <c r="L775" s="77"/>
      <c r="M775" s="77"/>
      <c r="N775" s="77"/>
      <c r="O775" s="77"/>
      <c r="P775" s="77"/>
      <c r="Q775" s="77"/>
      <c r="R775" s="77"/>
      <c r="S775" s="77"/>
      <c r="T775" s="77"/>
      <c r="U775" s="77"/>
      <c r="V775" s="77"/>
      <c r="W775" s="77"/>
      <c r="X775" s="77"/>
      <c r="Y775" s="77"/>
      <c r="Z775" s="77"/>
    </row>
    <row r="776" spans="1:26" ht="12.75" customHeight="1">
      <c r="A776" s="264"/>
      <c r="B776" s="264"/>
      <c r="C776" s="30"/>
      <c r="D776" s="264"/>
      <c r="E776" s="264"/>
      <c r="F776" s="264"/>
      <c r="G776" s="75"/>
      <c r="H776" s="264"/>
      <c r="I776" s="265"/>
      <c r="J776" s="77"/>
      <c r="K776" s="77"/>
      <c r="L776" s="77"/>
      <c r="M776" s="77"/>
      <c r="N776" s="77"/>
      <c r="O776" s="77"/>
      <c r="P776" s="77"/>
      <c r="Q776" s="77"/>
      <c r="R776" s="77"/>
      <c r="S776" s="77"/>
      <c r="T776" s="77"/>
      <c r="U776" s="77"/>
      <c r="V776" s="77"/>
      <c r="W776" s="77"/>
      <c r="X776" s="77"/>
      <c r="Y776" s="77"/>
      <c r="Z776" s="77"/>
    </row>
    <row r="777" spans="1:26" ht="12.75" customHeight="1">
      <c r="A777" s="264"/>
      <c r="B777" s="264"/>
      <c r="C777" s="30"/>
      <c r="D777" s="264"/>
      <c r="E777" s="264"/>
      <c r="F777" s="264"/>
      <c r="G777" s="75"/>
      <c r="H777" s="264"/>
      <c r="I777" s="265"/>
      <c r="J777" s="77"/>
      <c r="K777" s="77"/>
      <c r="L777" s="77"/>
      <c r="M777" s="77"/>
      <c r="N777" s="77"/>
      <c r="O777" s="77"/>
      <c r="P777" s="77"/>
      <c r="Q777" s="77"/>
      <c r="R777" s="77"/>
      <c r="S777" s="77"/>
      <c r="T777" s="77"/>
      <c r="U777" s="77"/>
      <c r="V777" s="77"/>
      <c r="W777" s="77"/>
      <c r="X777" s="77"/>
      <c r="Y777" s="77"/>
      <c r="Z777" s="77"/>
    </row>
    <row r="778" spans="1:26" ht="12.75" customHeight="1">
      <c r="A778" s="264"/>
      <c r="B778" s="264"/>
      <c r="C778" s="30"/>
      <c r="D778" s="264"/>
      <c r="E778" s="264"/>
      <c r="F778" s="264"/>
      <c r="G778" s="75"/>
      <c r="H778" s="264"/>
      <c r="I778" s="265"/>
      <c r="J778" s="77"/>
      <c r="K778" s="77"/>
      <c r="L778" s="77"/>
      <c r="M778" s="77"/>
      <c r="N778" s="77"/>
      <c r="O778" s="77"/>
      <c r="P778" s="77"/>
      <c r="Q778" s="77"/>
      <c r="R778" s="77"/>
      <c r="S778" s="77"/>
      <c r="T778" s="77"/>
      <c r="U778" s="77"/>
      <c r="V778" s="77"/>
      <c r="W778" s="77"/>
      <c r="X778" s="77"/>
      <c r="Y778" s="77"/>
      <c r="Z778" s="77"/>
    </row>
    <row r="779" spans="1:26" ht="12.75" customHeight="1">
      <c r="A779" s="264"/>
      <c r="B779" s="264"/>
      <c r="C779" s="30"/>
      <c r="D779" s="264"/>
      <c r="E779" s="264"/>
      <c r="F779" s="264"/>
      <c r="G779" s="75"/>
      <c r="H779" s="264"/>
      <c r="I779" s="265"/>
      <c r="J779" s="77"/>
      <c r="K779" s="77"/>
      <c r="L779" s="77"/>
      <c r="M779" s="77"/>
      <c r="N779" s="77"/>
      <c r="O779" s="77"/>
      <c r="P779" s="77"/>
      <c r="Q779" s="77"/>
      <c r="R779" s="77"/>
      <c r="S779" s="77"/>
      <c r="T779" s="77"/>
      <c r="U779" s="77"/>
      <c r="V779" s="77"/>
      <c r="W779" s="77"/>
      <c r="X779" s="77"/>
      <c r="Y779" s="77"/>
      <c r="Z779" s="77"/>
    </row>
    <row r="780" spans="1:26" ht="12.75" customHeight="1">
      <c r="A780" s="264"/>
      <c r="B780" s="264"/>
      <c r="C780" s="30"/>
      <c r="D780" s="264"/>
      <c r="E780" s="264"/>
      <c r="F780" s="264"/>
      <c r="G780" s="75"/>
      <c r="H780" s="264"/>
      <c r="I780" s="265"/>
      <c r="J780" s="77"/>
      <c r="K780" s="77"/>
      <c r="L780" s="77"/>
      <c r="M780" s="77"/>
      <c r="N780" s="77"/>
      <c r="O780" s="77"/>
      <c r="P780" s="77"/>
      <c r="Q780" s="77"/>
      <c r="R780" s="77"/>
      <c r="S780" s="77"/>
      <c r="T780" s="77"/>
      <c r="U780" s="77"/>
      <c r="V780" s="77"/>
      <c r="W780" s="77"/>
      <c r="X780" s="77"/>
      <c r="Y780" s="77"/>
      <c r="Z780" s="77"/>
    </row>
    <row r="781" spans="1:26" ht="12.75" customHeight="1">
      <c r="A781" s="264"/>
      <c r="B781" s="264"/>
      <c r="C781" s="30"/>
      <c r="D781" s="264"/>
      <c r="E781" s="264"/>
      <c r="F781" s="264"/>
      <c r="G781" s="75"/>
      <c r="H781" s="264"/>
      <c r="I781" s="265"/>
      <c r="J781" s="77"/>
      <c r="K781" s="77"/>
      <c r="L781" s="77"/>
      <c r="M781" s="77"/>
      <c r="N781" s="77"/>
      <c r="O781" s="77"/>
      <c r="P781" s="77"/>
      <c r="Q781" s="77"/>
      <c r="R781" s="77"/>
      <c r="S781" s="77"/>
      <c r="T781" s="77"/>
      <c r="U781" s="77"/>
      <c r="V781" s="77"/>
      <c r="W781" s="77"/>
      <c r="X781" s="77"/>
      <c r="Y781" s="77"/>
      <c r="Z781" s="77"/>
    </row>
    <row r="782" spans="1:26" ht="12.75" customHeight="1">
      <c r="A782" s="264"/>
      <c r="B782" s="264"/>
      <c r="C782" s="30"/>
      <c r="D782" s="264"/>
      <c r="E782" s="264"/>
      <c r="F782" s="264"/>
      <c r="G782" s="75"/>
      <c r="H782" s="264"/>
      <c r="I782" s="265"/>
      <c r="J782" s="77"/>
      <c r="K782" s="77"/>
      <c r="L782" s="77"/>
      <c r="M782" s="77"/>
      <c r="N782" s="77"/>
      <c r="O782" s="77"/>
      <c r="P782" s="77"/>
      <c r="Q782" s="77"/>
      <c r="R782" s="77"/>
      <c r="S782" s="77"/>
      <c r="T782" s="77"/>
      <c r="U782" s="77"/>
      <c r="V782" s="77"/>
      <c r="W782" s="77"/>
      <c r="X782" s="77"/>
      <c r="Y782" s="77"/>
      <c r="Z782" s="77"/>
    </row>
    <row r="783" spans="1:26" ht="12.75" customHeight="1">
      <c r="A783" s="264"/>
      <c r="B783" s="264"/>
      <c r="C783" s="30"/>
      <c r="D783" s="264"/>
      <c r="E783" s="264"/>
      <c r="F783" s="264"/>
      <c r="G783" s="75"/>
      <c r="H783" s="264"/>
      <c r="I783" s="265"/>
      <c r="J783" s="77"/>
      <c r="K783" s="77"/>
      <c r="L783" s="77"/>
      <c r="M783" s="77"/>
      <c r="N783" s="77"/>
      <c r="O783" s="77"/>
      <c r="P783" s="77"/>
      <c r="Q783" s="77"/>
      <c r="R783" s="77"/>
      <c r="S783" s="77"/>
      <c r="T783" s="77"/>
      <c r="U783" s="77"/>
      <c r="V783" s="77"/>
      <c r="W783" s="77"/>
      <c r="X783" s="77"/>
      <c r="Y783" s="77"/>
      <c r="Z783" s="77"/>
    </row>
    <row r="784" spans="1:26" ht="12.75" customHeight="1">
      <c r="A784" s="264"/>
      <c r="B784" s="264"/>
      <c r="C784" s="30"/>
      <c r="D784" s="264"/>
      <c r="E784" s="264"/>
      <c r="F784" s="264"/>
      <c r="G784" s="75"/>
      <c r="H784" s="264"/>
      <c r="I784" s="265"/>
      <c r="J784" s="77"/>
      <c r="K784" s="77"/>
      <c r="L784" s="77"/>
      <c r="M784" s="77"/>
      <c r="N784" s="77"/>
      <c r="O784" s="77"/>
      <c r="P784" s="77"/>
      <c r="Q784" s="77"/>
      <c r="R784" s="77"/>
      <c r="S784" s="77"/>
      <c r="T784" s="77"/>
      <c r="U784" s="77"/>
      <c r="V784" s="77"/>
      <c r="W784" s="77"/>
      <c r="X784" s="77"/>
      <c r="Y784" s="77"/>
      <c r="Z784" s="77"/>
    </row>
    <row r="785" spans="1:26" ht="12.75" customHeight="1">
      <c r="A785" s="264"/>
      <c r="B785" s="264"/>
      <c r="C785" s="30"/>
      <c r="D785" s="264"/>
      <c r="E785" s="264"/>
      <c r="F785" s="264"/>
      <c r="G785" s="75"/>
      <c r="H785" s="264"/>
      <c r="I785" s="265"/>
      <c r="J785" s="77"/>
      <c r="K785" s="77"/>
      <c r="L785" s="77"/>
      <c r="M785" s="77"/>
      <c r="N785" s="77"/>
      <c r="O785" s="77"/>
      <c r="P785" s="77"/>
      <c r="Q785" s="77"/>
      <c r="R785" s="77"/>
      <c r="S785" s="77"/>
      <c r="T785" s="77"/>
      <c r="U785" s="77"/>
      <c r="V785" s="77"/>
      <c r="W785" s="77"/>
      <c r="X785" s="77"/>
      <c r="Y785" s="77"/>
      <c r="Z785" s="77"/>
    </row>
    <row r="786" spans="1:26" ht="12.75" customHeight="1">
      <c r="A786" s="264"/>
      <c r="B786" s="264"/>
      <c r="C786" s="30"/>
      <c r="D786" s="264"/>
      <c r="E786" s="264"/>
      <c r="F786" s="264"/>
      <c r="G786" s="75"/>
      <c r="H786" s="264"/>
      <c r="I786" s="265"/>
      <c r="J786" s="77"/>
      <c r="K786" s="77"/>
      <c r="L786" s="77"/>
      <c r="M786" s="77"/>
      <c r="N786" s="77"/>
      <c r="O786" s="77"/>
      <c r="P786" s="77"/>
      <c r="Q786" s="77"/>
      <c r="R786" s="77"/>
      <c r="S786" s="77"/>
      <c r="T786" s="77"/>
      <c r="U786" s="77"/>
      <c r="V786" s="77"/>
      <c r="W786" s="77"/>
      <c r="X786" s="77"/>
      <c r="Y786" s="77"/>
      <c r="Z786" s="77"/>
    </row>
    <row r="787" spans="1:26" ht="12.75" customHeight="1">
      <c r="A787" s="264"/>
      <c r="B787" s="264"/>
      <c r="C787" s="30"/>
      <c r="D787" s="264"/>
      <c r="E787" s="264"/>
      <c r="F787" s="264"/>
      <c r="G787" s="75"/>
      <c r="H787" s="264"/>
      <c r="I787" s="265"/>
      <c r="J787" s="77"/>
      <c r="K787" s="77"/>
      <c r="L787" s="77"/>
      <c r="M787" s="77"/>
      <c r="N787" s="77"/>
      <c r="O787" s="77"/>
      <c r="P787" s="77"/>
      <c r="Q787" s="77"/>
      <c r="R787" s="77"/>
      <c r="S787" s="77"/>
      <c r="T787" s="77"/>
      <c r="U787" s="77"/>
      <c r="V787" s="77"/>
      <c r="W787" s="77"/>
      <c r="X787" s="77"/>
      <c r="Y787" s="77"/>
      <c r="Z787" s="77"/>
    </row>
    <row r="788" spans="1:26" ht="12.75" customHeight="1">
      <c r="A788" s="264"/>
      <c r="B788" s="264"/>
      <c r="C788" s="30"/>
      <c r="D788" s="264"/>
      <c r="E788" s="264"/>
      <c r="F788" s="264"/>
      <c r="G788" s="75"/>
      <c r="H788" s="264"/>
      <c r="I788" s="265"/>
      <c r="J788" s="77"/>
      <c r="K788" s="77"/>
      <c r="L788" s="77"/>
      <c r="M788" s="77"/>
      <c r="N788" s="77"/>
      <c r="O788" s="77"/>
      <c r="P788" s="77"/>
      <c r="Q788" s="77"/>
      <c r="R788" s="77"/>
      <c r="S788" s="77"/>
      <c r="T788" s="77"/>
      <c r="U788" s="77"/>
      <c r="V788" s="77"/>
      <c r="W788" s="77"/>
      <c r="X788" s="77"/>
      <c r="Y788" s="77"/>
      <c r="Z788" s="77"/>
    </row>
    <row r="789" spans="1:26" ht="12.75" customHeight="1">
      <c r="A789" s="264"/>
      <c r="B789" s="264"/>
      <c r="C789" s="30"/>
      <c r="D789" s="264"/>
      <c r="E789" s="264"/>
      <c r="F789" s="264"/>
      <c r="G789" s="75"/>
      <c r="H789" s="264"/>
      <c r="I789" s="265"/>
      <c r="J789" s="77"/>
      <c r="K789" s="77"/>
      <c r="L789" s="77"/>
      <c r="M789" s="77"/>
      <c r="N789" s="77"/>
      <c r="O789" s="77"/>
      <c r="P789" s="77"/>
      <c r="Q789" s="77"/>
      <c r="R789" s="77"/>
      <c r="S789" s="77"/>
      <c r="T789" s="77"/>
      <c r="U789" s="77"/>
      <c r="V789" s="77"/>
      <c r="W789" s="77"/>
      <c r="X789" s="77"/>
      <c r="Y789" s="77"/>
      <c r="Z789" s="77"/>
    </row>
    <row r="790" spans="1:26" ht="12.75" customHeight="1">
      <c r="A790" s="264"/>
      <c r="B790" s="264"/>
      <c r="C790" s="30"/>
      <c r="D790" s="264"/>
      <c r="E790" s="264"/>
      <c r="F790" s="264"/>
      <c r="G790" s="75"/>
      <c r="H790" s="264"/>
      <c r="I790" s="265"/>
      <c r="J790" s="77"/>
      <c r="K790" s="77"/>
      <c r="L790" s="77"/>
      <c r="M790" s="77"/>
      <c r="N790" s="77"/>
      <c r="O790" s="77"/>
      <c r="P790" s="77"/>
      <c r="Q790" s="77"/>
      <c r="R790" s="77"/>
      <c r="S790" s="77"/>
      <c r="T790" s="77"/>
      <c r="U790" s="77"/>
      <c r="V790" s="77"/>
      <c r="W790" s="77"/>
      <c r="X790" s="77"/>
      <c r="Y790" s="77"/>
      <c r="Z790" s="77"/>
    </row>
    <row r="791" spans="1:26" ht="12.75" customHeight="1">
      <c r="A791" s="264"/>
      <c r="B791" s="264"/>
      <c r="C791" s="30"/>
      <c r="D791" s="264"/>
      <c r="E791" s="264"/>
      <c r="F791" s="264"/>
      <c r="G791" s="75"/>
      <c r="H791" s="264"/>
      <c r="I791" s="265"/>
      <c r="J791" s="77"/>
      <c r="K791" s="77"/>
      <c r="L791" s="77"/>
      <c r="M791" s="77"/>
      <c r="N791" s="77"/>
      <c r="O791" s="77"/>
      <c r="P791" s="77"/>
      <c r="Q791" s="77"/>
      <c r="R791" s="77"/>
      <c r="S791" s="77"/>
      <c r="T791" s="77"/>
      <c r="U791" s="77"/>
      <c r="V791" s="77"/>
      <c r="W791" s="77"/>
      <c r="X791" s="77"/>
      <c r="Y791" s="77"/>
      <c r="Z791" s="77"/>
    </row>
    <row r="792" spans="1:26" ht="12.75" customHeight="1">
      <c r="A792" s="264"/>
      <c r="B792" s="264"/>
      <c r="C792" s="30"/>
      <c r="D792" s="264"/>
      <c r="E792" s="264"/>
      <c r="F792" s="264"/>
      <c r="G792" s="75"/>
      <c r="H792" s="264"/>
      <c r="I792" s="265"/>
      <c r="J792" s="77"/>
      <c r="K792" s="77"/>
      <c r="L792" s="77"/>
      <c r="M792" s="77"/>
      <c r="N792" s="77"/>
      <c r="O792" s="77"/>
      <c r="P792" s="77"/>
      <c r="Q792" s="77"/>
      <c r="R792" s="77"/>
      <c r="S792" s="77"/>
      <c r="T792" s="77"/>
      <c r="U792" s="77"/>
      <c r="V792" s="77"/>
      <c r="W792" s="77"/>
      <c r="X792" s="77"/>
      <c r="Y792" s="77"/>
      <c r="Z792" s="77"/>
    </row>
    <row r="793" spans="1:26" ht="12.75" customHeight="1">
      <c r="A793" s="264"/>
      <c r="B793" s="264"/>
      <c r="C793" s="30"/>
      <c r="D793" s="264"/>
      <c r="E793" s="264"/>
      <c r="F793" s="264"/>
      <c r="G793" s="75"/>
      <c r="H793" s="264"/>
      <c r="I793" s="265"/>
      <c r="J793" s="77"/>
      <c r="K793" s="77"/>
      <c r="L793" s="77"/>
      <c r="M793" s="77"/>
      <c r="N793" s="77"/>
      <c r="O793" s="77"/>
      <c r="P793" s="77"/>
      <c r="Q793" s="77"/>
      <c r="R793" s="77"/>
      <c r="S793" s="77"/>
      <c r="T793" s="77"/>
      <c r="U793" s="77"/>
      <c r="V793" s="77"/>
      <c r="W793" s="77"/>
      <c r="X793" s="77"/>
      <c r="Y793" s="77"/>
      <c r="Z793" s="77"/>
    </row>
    <row r="794" spans="1:26" ht="12.75" customHeight="1">
      <c r="A794" s="264"/>
      <c r="B794" s="264"/>
      <c r="C794" s="30"/>
      <c r="D794" s="264"/>
      <c r="E794" s="264"/>
      <c r="F794" s="264"/>
      <c r="G794" s="75"/>
      <c r="H794" s="264"/>
      <c r="I794" s="265"/>
      <c r="J794" s="77"/>
      <c r="K794" s="77"/>
      <c r="L794" s="77"/>
      <c r="M794" s="77"/>
      <c r="N794" s="77"/>
      <c r="O794" s="77"/>
      <c r="P794" s="77"/>
      <c r="Q794" s="77"/>
      <c r="R794" s="77"/>
      <c r="S794" s="77"/>
      <c r="T794" s="77"/>
      <c r="U794" s="77"/>
      <c r="V794" s="77"/>
      <c r="W794" s="77"/>
      <c r="X794" s="77"/>
      <c r="Y794" s="77"/>
      <c r="Z794" s="77"/>
    </row>
    <row r="795" spans="1:26" ht="12.75" customHeight="1">
      <c r="A795" s="264"/>
      <c r="B795" s="264"/>
      <c r="C795" s="30"/>
      <c r="D795" s="264"/>
      <c r="E795" s="264"/>
      <c r="F795" s="264"/>
      <c r="G795" s="75"/>
      <c r="H795" s="264"/>
      <c r="I795" s="265"/>
      <c r="J795" s="77"/>
      <c r="K795" s="77"/>
      <c r="L795" s="77"/>
      <c r="M795" s="77"/>
      <c r="N795" s="77"/>
      <c r="O795" s="77"/>
      <c r="P795" s="77"/>
      <c r="Q795" s="77"/>
      <c r="R795" s="77"/>
      <c r="S795" s="77"/>
      <c r="T795" s="77"/>
      <c r="U795" s="77"/>
      <c r="V795" s="77"/>
      <c r="W795" s="77"/>
      <c r="X795" s="77"/>
      <c r="Y795" s="77"/>
      <c r="Z795" s="77"/>
    </row>
    <row r="796" spans="1:26" ht="12.75" customHeight="1">
      <c r="A796" s="264"/>
      <c r="B796" s="264"/>
      <c r="C796" s="30"/>
      <c r="D796" s="264"/>
      <c r="E796" s="264"/>
      <c r="F796" s="264"/>
      <c r="G796" s="75"/>
      <c r="H796" s="264"/>
      <c r="I796" s="265"/>
      <c r="J796" s="77"/>
      <c r="K796" s="77"/>
      <c r="L796" s="77"/>
      <c r="M796" s="77"/>
      <c r="N796" s="77"/>
      <c r="O796" s="77"/>
      <c r="P796" s="77"/>
      <c r="Q796" s="77"/>
      <c r="R796" s="77"/>
      <c r="S796" s="77"/>
      <c r="T796" s="77"/>
      <c r="U796" s="77"/>
      <c r="V796" s="77"/>
      <c r="W796" s="77"/>
      <c r="X796" s="77"/>
      <c r="Y796" s="77"/>
      <c r="Z796" s="77"/>
    </row>
    <row r="797" spans="1:26" ht="12.75" customHeight="1">
      <c r="A797" s="264"/>
      <c r="B797" s="264"/>
      <c r="C797" s="30"/>
      <c r="D797" s="264"/>
      <c r="E797" s="264"/>
      <c r="F797" s="264"/>
      <c r="G797" s="75"/>
      <c r="H797" s="264"/>
      <c r="I797" s="265"/>
      <c r="J797" s="77"/>
      <c r="K797" s="77"/>
      <c r="L797" s="77"/>
      <c r="M797" s="77"/>
      <c r="N797" s="77"/>
      <c r="O797" s="77"/>
      <c r="P797" s="77"/>
      <c r="Q797" s="77"/>
      <c r="R797" s="77"/>
      <c r="S797" s="77"/>
      <c r="T797" s="77"/>
      <c r="U797" s="77"/>
      <c r="V797" s="77"/>
      <c r="W797" s="77"/>
      <c r="X797" s="77"/>
      <c r="Y797" s="77"/>
      <c r="Z797" s="77"/>
    </row>
    <row r="798" spans="1:26" ht="12.75" customHeight="1">
      <c r="A798" s="264"/>
      <c r="B798" s="264"/>
      <c r="C798" s="30"/>
      <c r="D798" s="264"/>
      <c r="E798" s="264"/>
      <c r="F798" s="264"/>
      <c r="G798" s="75"/>
      <c r="H798" s="264"/>
      <c r="I798" s="265"/>
      <c r="J798" s="77"/>
      <c r="K798" s="77"/>
      <c r="L798" s="77"/>
      <c r="M798" s="77"/>
      <c r="N798" s="77"/>
      <c r="O798" s="77"/>
      <c r="P798" s="77"/>
      <c r="Q798" s="77"/>
      <c r="R798" s="77"/>
      <c r="S798" s="77"/>
      <c r="T798" s="77"/>
      <c r="U798" s="77"/>
      <c r="V798" s="77"/>
      <c r="W798" s="77"/>
      <c r="X798" s="77"/>
      <c r="Y798" s="77"/>
      <c r="Z798" s="77"/>
    </row>
    <row r="799" spans="1:26" ht="12.75" customHeight="1">
      <c r="A799" s="264"/>
      <c r="B799" s="264"/>
      <c r="C799" s="30"/>
      <c r="D799" s="264"/>
      <c r="E799" s="264"/>
      <c r="F799" s="264"/>
      <c r="G799" s="75"/>
      <c r="H799" s="264"/>
      <c r="I799" s="265"/>
      <c r="J799" s="77"/>
      <c r="K799" s="77"/>
      <c r="L799" s="77"/>
      <c r="M799" s="77"/>
      <c r="N799" s="77"/>
      <c r="O799" s="77"/>
      <c r="P799" s="77"/>
      <c r="Q799" s="77"/>
      <c r="R799" s="77"/>
      <c r="S799" s="77"/>
      <c r="T799" s="77"/>
      <c r="U799" s="77"/>
      <c r="V799" s="77"/>
      <c r="W799" s="77"/>
      <c r="X799" s="77"/>
      <c r="Y799" s="77"/>
      <c r="Z799" s="77"/>
    </row>
    <row r="800" spans="1:26" ht="12.75" customHeight="1">
      <c r="A800" s="264"/>
      <c r="B800" s="264"/>
      <c r="C800" s="30"/>
      <c r="D800" s="264"/>
      <c r="E800" s="264"/>
      <c r="F800" s="264"/>
      <c r="G800" s="75"/>
      <c r="H800" s="264"/>
      <c r="I800" s="265"/>
      <c r="J800" s="77"/>
      <c r="K800" s="77"/>
      <c r="L800" s="77"/>
      <c r="M800" s="77"/>
      <c r="N800" s="77"/>
      <c r="O800" s="77"/>
      <c r="P800" s="77"/>
      <c r="Q800" s="77"/>
      <c r="R800" s="77"/>
      <c r="S800" s="77"/>
      <c r="T800" s="77"/>
      <c r="U800" s="77"/>
      <c r="V800" s="77"/>
      <c r="W800" s="77"/>
      <c r="X800" s="77"/>
      <c r="Y800" s="77"/>
      <c r="Z800" s="77"/>
    </row>
    <row r="801" spans="1:26" ht="12.75" customHeight="1">
      <c r="A801" s="264"/>
      <c r="B801" s="264"/>
      <c r="C801" s="30"/>
      <c r="D801" s="264"/>
      <c r="E801" s="264"/>
      <c r="F801" s="264"/>
      <c r="G801" s="75"/>
      <c r="H801" s="264"/>
      <c r="I801" s="265"/>
      <c r="J801" s="77"/>
      <c r="K801" s="77"/>
      <c r="L801" s="77"/>
      <c r="M801" s="77"/>
      <c r="N801" s="77"/>
      <c r="O801" s="77"/>
      <c r="P801" s="77"/>
      <c r="Q801" s="77"/>
      <c r="R801" s="77"/>
      <c r="S801" s="77"/>
      <c r="T801" s="77"/>
      <c r="U801" s="77"/>
      <c r="V801" s="77"/>
      <c r="W801" s="77"/>
      <c r="X801" s="77"/>
      <c r="Y801" s="77"/>
      <c r="Z801" s="77"/>
    </row>
    <row r="802" spans="1:26" ht="12.75" customHeight="1">
      <c r="A802" s="264"/>
      <c r="B802" s="264"/>
      <c r="C802" s="30"/>
      <c r="D802" s="264"/>
      <c r="E802" s="264"/>
      <c r="F802" s="264"/>
      <c r="G802" s="75"/>
      <c r="H802" s="264"/>
      <c r="I802" s="265"/>
      <c r="J802" s="77"/>
      <c r="K802" s="77"/>
      <c r="L802" s="77"/>
      <c r="M802" s="77"/>
      <c r="N802" s="77"/>
      <c r="O802" s="77"/>
      <c r="P802" s="77"/>
      <c r="Q802" s="77"/>
      <c r="R802" s="77"/>
      <c r="S802" s="77"/>
      <c r="T802" s="77"/>
      <c r="U802" s="77"/>
      <c r="V802" s="77"/>
      <c r="W802" s="77"/>
      <c r="X802" s="77"/>
      <c r="Y802" s="77"/>
      <c r="Z802" s="77"/>
    </row>
    <row r="803" spans="1:26" ht="12.75" customHeight="1">
      <c r="A803" s="264"/>
      <c r="B803" s="264"/>
      <c r="C803" s="30"/>
      <c r="D803" s="264"/>
      <c r="E803" s="264"/>
      <c r="F803" s="264"/>
      <c r="G803" s="75"/>
      <c r="H803" s="264"/>
      <c r="I803" s="265"/>
      <c r="J803" s="77"/>
      <c r="K803" s="77"/>
      <c r="L803" s="77"/>
      <c r="M803" s="77"/>
      <c r="N803" s="77"/>
      <c r="O803" s="77"/>
      <c r="P803" s="77"/>
      <c r="Q803" s="77"/>
      <c r="R803" s="77"/>
      <c r="S803" s="77"/>
      <c r="T803" s="77"/>
      <c r="U803" s="77"/>
      <c r="V803" s="77"/>
      <c r="W803" s="77"/>
      <c r="X803" s="77"/>
      <c r="Y803" s="77"/>
      <c r="Z803" s="77"/>
    </row>
    <row r="804" spans="1:26" ht="12.75" customHeight="1">
      <c r="A804" s="264"/>
      <c r="B804" s="264"/>
      <c r="C804" s="30"/>
      <c r="D804" s="264"/>
      <c r="E804" s="264"/>
      <c r="F804" s="264"/>
      <c r="G804" s="75"/>
      <c r="H804" s="264"/>
      <c r="I804" s="265"/>
      <c r="J804" s="77"/>
      <c r="K804" s="77"/>
      <c r="L804" s="77"/>
      <c r="M804" s="77"/>
      <c r="N804" s="77"/>
      <c r="O804" s="77"/>
      <c r="P804" s="77"/>
      <c r="Q804" s="77"/>
      <c r="R804" s="77"/>
      <c r="S804" s="77"/>
      <c r="T804" s="77"/>
      <c r="U804" s="77"/>
      <c r="V804" s="77"/>
      <c r="W804" s="77"/>
      <c r="X804" s="77"/>
      <c r="Y804" s="77"/>
      <c r="Z804" s="77"/>
    </row>
    <row r="805" spans="1:26" ht="12.75" customHeight="1">
      <c r="A805" s="264"/>
      <c r="B805" s="264"/>
      <c r="C805" s="30"/>
      <c r="D805" s="264"/>
      <c r="E805" s="264"/>
      <c r="F805" s="264"/>
      <c r="G805" s="75"/>
      <c r="H805" s="264"/>
      <c r="I805" s="265"/>
      <c r="J805" s="77"/>
      <c r="K805" s="77"/>
      <c r="L805" s="77"/>
      <c r="M805" s="77"/>
      <c r="N805" s="77"/>
      <c r="O805" s="77"/>
      <c r="P805" s="77"/>
      <c r="Q805" s="77"/>
      <c r="R805" s="77"/>
      <c r="S805" s="77"/>
      <c r="T805" s="77"/>
      <c r="U805" s="77"/>
      <c r="V805" s="77"/>
      <c r="W805" s="77"/>
      <c r="X805" s="77"/>
      <c r="Y805" s="77"/>
      <c r="Z805" s="77"/>
    </row>
    <row r="806" spans="1:26" ht="12.75" customHeight="1">
      <c r="A806" s="264"/>
      <c r="B806" s="264"/>
      <c r="C806" s="30"/>
      <c r="D806" s="264"/>
      <c r="E806" s="264"/>
      <c r="F806" s="264"/>
      <c r="G806" s="75"/>
      <c r="H806" s="264"/>
      <c r="I806" s="265"/>
      <c r="J806" s="77"/>
      <c r="K806" s="77"/>
      <c r="L806" s="77"/>
      <c r="M806" s="77"/>
      <c r="N806" s="77"/>
      <c r="O806" s="77"/>
      <c r="P806" s="77"/>
      <c r="Q806" s="77"/>
      <c r="R806" s="77"/>
      <c r="S806" s="77"/>
      <c r="T806" s="77"/>
      <c r="U806" s="77"/>
      <c r="V806" s="77"/>
      <c r="W806" s="77"/>
      <c r="X806" s="77"/>
      <c r="Y806" s="77"/>
      <c r="Z806" s="77"/>
    </row>
    <row r="807" spans="1:26" ht="12.75" customHeight="1">
      <c r="A807" s="264"/>
      <c r="B807" s="264"/>
      <c r="C807" s="30"/>
      <c r="D807" s="264"/>
      <c r="E807" s="264"/>
      <c r="F807" s="264"/>
      <c r="G807" s="75"/>
      <c r="H807" s="264"/>
      <c r="I807" s="265"/>
      <c r="J807" s="77"/>
      <c r="K807" s="77"/>
      <c r="L807" s="77"/>
      <c r="M807" s="77"/>
      <c r="N807" s="77"/>
      <c r="O807" s="77"/>
      <c r="P807" s="77"/>
      <c r="Q807" s="77"/>
      <c r="R807" s="77"/>
      <c r="S807" s="77"/>
      <c r="T807" s="77"/>
      <c r="U807" s="77"/>
      <c r="V807" s="77"/>
      <c r="W807" s="77"/>
      <c r="X807" s="77"/>
      <c r="Y807" s="77"/>
      <c r="Z807" s="77"/>
    </row>
    <row r="808" spans="1:26" ht="12.75" customHeight="1">
      <c r="A808" s="264"/>
      <c r="B808" s="264"/>
      <c r="C808" s="30"/>
      <c r="D808" s="264"/>
      <c r="E808" s="264"/>
      <c r="F808" s="264"/>
      <c r="G808" s="75"/>
      <c r="H808" s="264"/>
      <c r="I808" s="265"/>
      <c r="J808" s="77"/>
      <c r="K808" s="77"/>
      <c r="L808" s="77"/>
      <c r="M808" s="77"/>
      <c r="N808" s="77"/>
      <c r="O808" s="77"/>
      <c r="P808" s="77"/>
      <c r="Q808" s="77"/>
      <c r="R808" s="77"/>
      <c r="S808" s="77"/>
      <c r="T808" s="77"/>
      <c r="U808" s="77"/>
      <c r="V808" s="77"/>
      <c r="W808" s="77"/>
      <c r="X808" s="77"/>
      <c r="Y808" s="77"/>
      <c r="Z808" s="77"/>
    </row>
    <row r="809" spans="1:26" ht="12.75" customHeight="1">
      <c r="A809" s="264"/>
      <c r="B809" s="264"/>
      <c r="C809" s="30"/>
      <c r="D809" s="264"/>
      <c r="E809" s="264"/>
      <c r="F809" s="264"/>
      <c r="G809" s="75"/>
      <c r="H809" s="264"/>
      <c r="I809" s="265"/>
      <c r="J809" s="77"/>
      <c r="K809" s="77"/>
      <c r="L809" s="77"/>
      <c r="M809" s="77"/>
      <c r="N809" s="77"/>
      <c r="O809" s="77"/>
      <c r="P809" s="77"/>
      <c r="Q809" s="77"/>
      <c r="R809" s="77"/>
      <c r="S809" s="77"/>
      <c r="T809" s="77"/>
      <c r="U809" s="77"/>
      <c r="V809" s="77"/>
      <c r="W809" s="77"/>
      <c r="X809" s="77"/>
      <c r="Y809" s="77"/>
      <c r="Z809" s="77"/>
    </row>
    <row r="810" spans="1:26" ht="12.75" customHeight="1">
      <c r="A810" s="264"/>
      <c r="B810" s="264"/>
      <c r="C810" s="30"/>
      <c r="D810" s="264"/>
      <c r="E810" s="264"/>
      <c r="F810" s="264"/>
      <c r="G810" s="75"/>
      <c r="H810" s="264"/>
      <c r="I810" s="265"/>
      <c r="J810" s="77"/>
      <c r="K810" s="77"/>
      <c r="L810" s="77"/>
      <c r="M810" s="77"/>
      <c r="N810" s="77"/>
      <c r="O810" s="77"/>
      <c r="P810" s="77"/>
      <c r="Q810" s="77"/>
      <c r="R810" s="77"/>
      <c r="S810" s="77"/>
      <c r="T810" s="77"/>
      <c r="U810" s="77"/>
      <c r="V810" s="77"/>
      <c r="W810" s="77"/>
      <c r="X810" s="77"/>
      <c r="Y810" s="77"/>
      <c r="Z810" s="77"/>
    </row>
    <row r="811" spans="1:26" ht="12.75" customHeight="1">
      <c r="A811" s="264"/>
      <c r="B811" s="264"/>
      <c r="C811" s="30"/>
      <c r="D811" s="264"/>
      <c r="E811" s="264"/>
      <c r="F811" s="264"/>
      <c r="G811" s="75"/>
      <c r="H811" s="264"/>
      <c r="I811" s="265"/>
      <c r="J811" s="77"/>
      <c r="K811" s="77"/>
      <c r="L811" s="77"/>
      <c r="M811" s="77"/>
      <c r="N811" s="77"/>
      <c r="O811" s="77"/>
      <c r="P811" s="77"/>
      <c r="Q811" s="77"/>
      <c r="R811" s="77"/>
      <c r="S811" s="77"/>
      <c r="T811" s="77"/>
      <c r="U811" s="77"/>
      <c r="V811" s="77"/>
      <c r="W811" s="77"/>
      <c r="X811" s="77"/>
      <c r="Y811" s="77"/>
      <c r="Z811" s="77"/>
    </row>
    <row r="812" spans="1:26" ht="12.75" customHeight="1">
      <c r="A812" s="264"/>
      <c r="B812" s="264"/>
      <c r="C812" s="30"/>
      <c r="D812" s="264"/>
      <c r="E812" s="264"/>
      <c r="F812" s="264"/>
      <c r="G812" s="75"/>
      <c r="H812" s="264"/>
      <c r="I812" s="265"/>
      <c r="J812" s="77"/>
      <c r="K812" s="77"/>
      <c r="L812" s="77"/>
      <c r="M812" s="77"/>
      <c r="N812" s="77"/>
      <c r="O812" s="77"/>
      <c r="P812" s="77"/>
      <c r="Q812" s="77"/>
      <c r="R812" s="77"/>
      <c r="S812" s="77"/>
      <c r="T812" s="77"/>
      <c r="U812" s="77"/>
      <c r="V812" s="77"/>
      <c r="W812" s="77"/>
      <c r="X812" s="77"/>
      <c r="Y812" s="77"/>
      <c r="Z812" s="77"/>
    </row>
    <row r="813" spans="1:26" ht="12.75" customHeight="1">
      <c r="A813" s="264"/>
      <c r="B813" s="264"/>
      <c r="C813" s="30"/>
      <c r="D813" s="264"/>
      <c r="E813" s="264"/>
      <c r="F813" s="264"/>
      <c r="G813" s="75"/>
      <c r="H813" s="264"/>
      <c r="I813" s="265"/>
      <c r="J813" s="77"/>
      <c r="K813" s="77"/>
      <c r="L813" s="77"/>
      <c r="M813" s="77"/>
      <c r="N813" s="77"/>
      <c r="O813" s="77"/>
      <c r="P813" s="77"/>
      <c r="Q813" s="77"/>
      <c r="R813" s="77"/>
      <c r="S813" s="77"/>
      <c r="T813" s="77"/>
      <c r="U813" s="77"/>
      <c r="V813" s="77"/>
      <c r="W813" s="77"/>
      <c r="X813" s="77"/>
      <c r="Y813" s="77"/>
      <c r="Z813" s="77"/>
    </row>
    <row r="814" spans="1:26" ht="12.75" customHeight="1">
      <c r="A814" s="264"/>
      <c r="B814" s="264"/>
      <c r="C814" s="30"/>
      <c r="D814" s="264"/>
      <c r="E814" s="264"/>
      <c r="F814" s="264"/>
      <c r="G814" s="75"/>
      <c r="H814" s="264"/>
      <c r="I814" s="265"/>
      <c r="J814" s="77"/>
      <c r="K814" s="77"/>
      <c r="L814" s="77"/>
      <c r="M814" s="77"/>
      <c r="N814" s="77"/>
      <c r="O814" s="77"/>
      <c r="P814" s="77"/>
      <c r="Q814" s="77"/>
      <c r="R814" s="77"/>
      <c r="S814" s="77"/>
      <c r="T814" s="77"/>
      <c r="U814" s="77"/>
      <c r="V814" s="77"/>
      <c r="W814" s="77"/>
      <c r="X814" s="77"/>
      <c r="Y814" s="77"/>
      <c r="Z814" s="77"/>
    </row>
    <row r="815" spans="1:26" ht="12.75" customHeight="1">
      <c r="A815" s="264"/>
      <c r="B815" s="264"/>
      <c r="C815" s="30"/>
      <c r="D815" s="264"/>
      <c r="E815" s="264"/>
      <c r="F815" s="264"/>
      <c r="G815" s="75"/>
      <c r="H815" s="264"/>
      <c r="I815" s="265"/>
      <c r="J815" s="77"/>
      <c r="K815" s="77"/>
      <c r="L815" s="77"/>
      <c r="M815" s="77"/>
      <c r="N815" s="77"/>
      <c r="O815" s="77"/>
      <c r="P815" s="77"/>
      <c r="Q815" s="77"/>
      <c r="R815" s="77"/>
      <c r="S815" s="77"/>
      <c r="T815" s="77"/>
      <c r="U815" s="77"/>
      <c r="V815" s="77"/>
      <c r="W815" s="77"/>
      <c r="X815" s="77"/>
      <c r="Y815" s="77"/>
      <c r="Z815" s="77"/>
    </row>
    <row r="816" spans="1:26" ht="12.75" customHeight="1">
      <c r="A816" s="264"/>
      <c r="B816" s="264"/>
      <c r="C816" s="30"/>
      <c r="D816" s="264"/>
      <c r="E816" s="264"/>
      <c r="F816" s="264"/>
      <c r="G816" s="75"/>
      <c r="H816" s="264"/>
      <c r="I816" s="265"/>
      <c r="J816" s="77"/>
      <c r="K816" s="77"/>
      <c r="L816" s="77"/>
      <c r="M816" s="77"/>
      <c r="N816" s="77"/>
      <c r="O816" s="77"/>
      <c r="P816" s="77"/>
      <c r="Q816" s="77"/>
      <c r="R816" s="77"/>
      <c r="S816" s="77"/>
      <c r="T816" s="77"/>
      <c r="U816" s="77"/>
      <c r="V816" s="77"/>
      <c r="W816" s="77"/>
      <c r="X816" s="77"/>
      <c r="Y816" s="77"/>
      <c r="Z816" s="77"/>
    </row>
    <row r="817" spans="1:26" ht="12.75" customHeight="1">
      <c r="A817" s="264"/>
      <c r="B817" s="264"/>
      <c r="C817" s="30"/>
      <c r="D817" s="264"/>
      <c r="E817" s="264"/>
      <c r="F817" s="264"/>
      <c r="G817" s="75"/>
      <c r="H817" s="264"/>
      <c r="I817" s="265"/>
      <c r="J817" s="77"/>
      <c r="K817" s="77"/>
      <c r="L817" s="77"/>
      <c r="M817" s="77"/>
      <c r="N817" s="77"/>
      <c r="O817" s="77"/>
      <c r="P817" s="77"/>
      <c r="Q817" s="77"/>
      <c r="R817" s="77"/>
      <c r="S817" s="77"/>
      <c r="T817" s="77"/>
      <c r="U817" s="77"/>
      <c r="V817" s="77"/>
      <c r="W817" s="77"/>
      <c r="X817" s="77"/>
      <c r="Y817" s="77"/>
      <c r="Z817" s="77"/>
    </row>
    <row r="818" spans="1:26" ht="12.75" customHeight="1">
      <c r="A818" s="264"/>
      <c r="B818" s="264"/>
      <c r="C818" s="30"/>
      <c r="D818" s="264"/>
      <c r="E818" s="264"/>
      <c r="F818" s="264"/>
      <c r="G818" s="75"/>
      <c r="H818" s="264"/>
      <c r="I818" s="265"/>
      <c r="J818" s="77"/>
      <c r="K818" s="77"/>
      <c r="L818" s="77"/>
      <c r="M818" s="77"/>
      <c r="N818" s="77"/>
      <c r="O818" s="77"/>
      <c r="P818" s="77"/>
      <c r="Q818" s="77"/>
      <c r="R818" s="77"/>
      <c r="S818" s="77"/>
      <c r="T818" s="77"/>
      <c r="U818" s="77"/>
      <c r="V818" s="77"/>
      <c r="W818" s="77"/>
      <c r="X818" s="77"/>
      <c r="Y818" s="77"/>
      <c r="Z818" s="77"/>
    </row>
    <row r="819" spans="1:26" ht="12.75" customHeight="1">
      <c r="A819" s="264"/>
      <c r="B819" s="264"/>
      <c r="C819" s="30"/>
      <c r="D819" s="264"/>
      <c r="E819" s="264"/>
      <c r="F819" s="264"/>
      <c r="G819" s="75"/>
      <c r="H819" s="264"/>
      <c r="I819" s="265"/>
      <c r="J819" s="77"/>
      <c r="K819" s="77"/>
      <c r="L819" s="77"/>
      <c r="M819" s="77"/>
      <c r="N819" s="77"/>
      <c r="O819" s="77"/>
      <c r="P819" s="77"/>
      <c r="Q819" s="77"/>
      <c r="R819" s="77"/>
      <c r="S819" s="77"/>
      <c r="T819" s="77"/>
      <c r="U819" s="77"/>
      <c r="V819" s="77"/>
      <c r="W819" s="77"/>
      <c r="X819" s="77"/>
      <c r="Y819" s="77"/>
      <c r="Z819" s="77"/>
    </row>
    <row r="820" spans="1:26" ht="12.75" customHeight="1">
      <c r="A820" s="264"/>
      <c r="B820" s="264"/>
      <c r="C820" s="30"/>
      <c r="D820" s="264"/>
      <c r="E820" s="264"/>
      <c r="F820" s="264"/>
      <c r="G820" s="75"/>
      <c r="H820" s="264"/>
      <c r="I820" s="265"/>
      <c r="J820" s="77"/>
      <c r="K820" s="77"/>
      <c r="L820" s="77"/>
      <c r="M820" s="77"/>
      <c r="N820" s="77"/>
      <c r="O820" s="77"/>
      <c r="P820" s="77"/>
      <c r="Q820" s="77"/>
      <c r="R820" s="77"/>
      <c r="S820" s="77"/>
      <c r="T820" s="77"/>
      <c r="U820" s="77"/>
      <c r="V820" s="77"/>
      <c r="W820" s="77"/>
      <c r="X820" s="77"/>
      <c r="Y820" s="77"/>
      <c r="Z820" s="77"/>
    </row>
    <row r="821" spans="1:26" ht="12.75" customHeight="1">
      <c r="A821" s="264"/>
      <c r="B821" s="264"/>
      <c r="C821" s="30"/>
      <c r="D821" s="264"/>
      <c r="E821" s="264"/>
      <c r="F821" s="264"/>
      <c r="G821" s="75"/>
      <c r="H821" s="264"/>
      <c r="I821" s="265"/>
      <c r="J821" s="77"/>
      <c r="K821" s="77"/>
      <c r="L821" s="77"/>
      <c r="M821" s="77"/>
      <c r="N821" s="77"/>
      <c r="O821" s="77"/>
      <c r="P821" s="77"/>
      <c r="Q821" s="77"/>
      <c r="R821" s="77"/>
      <c r="S821" s="77"/>
      <c r="T821" s="77"/>
      <c r="U821" s="77"/>
      <c r="V821" s="77"/>
      <c r="W821" s="77"/>
      <c r="X821" s="77"/>
      <c r="Y821" s="77"/>
      <c r="Z821" s="77"/>
    </row>
    <row r="822" spans="1:26" ht="12.75" customHeight="1">
      <c r="A822" s="264"/>
      <c r="B822" s="264"/>
      <c r="C822" s="30"/>
      <c r="D822" s="264"/>
      <c r="E822" s="264"/>
      <c r="F822" s="264"/>
      <c r="G822" s="75"/>
      <c r="H822" s="264"/>
      <c r="I822" s="265"/>
      <c r="J822" s="77"/>
      <c r="K822" s="77"/>
      <c r="L822" s="77"/>
      <c r="M822" s="77"/>
      <c r="N822" s="77"/>
      <c r="O822" s="77"/>
      <c r="P822" s="77"/>
      <c r="Q822" s="77"/>
      <c r="R822" s="77"/>
      <c r="S822" s="77"/>
      <c r="T822" s="77"/>
      <c r="U822" s="77"/>
      <c r="V822" s="77"/>
      <c r="W822" s="77"/>
      <c r="X822" s="77"/>
      <c r="Y822" s="77"/>
      <c r="Z822" s="77"/>
    </row>
    <row r="823" spans="1:26" ht="12.75" customHeight="1">
      <c r="A823" s="264"/>
      <c r="B823" s="264"/>
      <c r="C823" s="30"/>
      <c r="D823" s="264"/>
      <c r="E823" s="264"/>
      <c r="F823" s="264"/>
      <c r="G823" s="75"/>
      <c r="H823" s="264"/>
      <c r="I823" s="265"/>
      <c r="J823" s="77"/>
      <c r="K823" s="77"/>
      <c r="L823" s="77"/>
      <c r="M823" s="77"/>
      <c r="N823" s="77"/>
      <c r="O823" s="77"/>
      <c r="P823" s="77"/>
      <c r="Q823" s="77"/>
      <c r="R823" s="77"/>
      <c r="S823" s="77"/>
      <c r="T823" s="77"/>
      <c r="U823" s="77"/>
      <c r="V823" s="77"/>
      <c r="W823" s="77"/>
      <c r="X823" s="77"/>
      <c r="Y823" s="77"/>
      <c r="Z823" s="77"/>
    </row>
    <row r="824" spans="1:26" ht="12.75" customHeight="1">
      <c r="A824" s="264"/>
      <c r="B824" s="264"/>
      <c r="C824" s="30"/>
      <c r="D824" s="264"/>
      <c r="E824" s="264"/>
      <c r="F824" s="264"/>
      <c r="G824" s="75"/>
      <c r="H824" s="264"/>
      <c r="I824" s="265"/>
      <c r="J824" s="77"/>
      <c r="K824" s="77"/>
      <c r="L824" s="77"/>
      <c r="M824" s="77"/>
      <c r="N824" s="77"/>
      <c r="O824" s="77"/>
      <c r="P824" s="77"/>
      <c r="Q824" s="77"/>
      <c r="R824" s="77"/>
      <c r="S824" s="77"/>
      <c r="T824" s="77"/>
      <c r="U824" s="77"/>
      <c r="V824" s="77"/>
      <c r="W824" s="77"/>
      <c r="X824" s="77"/>
      <c r="Y824" s="77"/>
      <c r="Z824" s="77"/>
    </row>
    <row r="825" spans="1:26" ht="12.75" customHeight="1">
      <c r="A825" s="264"/>
      <c r="B825" s="264"/>
      <c r="C825" s="30"/>
      <c r="D825" s="264"/>
      <c r="E825" s="264"/>
      <c r="F825" s="264"/>
      <c r="G825" s="75"/>
      <c r="H825" s="264"/>
      <c r="I825" s="265"/>
      <c r="J825" s="77"/>
      <c r="K825" s="77"/>
      <c r="L825" s="77"/>
      <c r="M825" s="77"/>
      <c r="N825" s="77"/>
      <c r="O825" s="77"/>
      <c r="P825" s="77"/>
      <c r="Q825" s="77"/>
      <c r="R825" s="77"/>
      <c r="S825" s="77"/>
      <c r="T825" s="77"/>
      <c r="U825" s="77"/>
      <c r="V825" s="77"/>
      <c r="W825" s="77"/>
      <c r="X825" s="77"/>
      <c r="Y825" s="77"/>
      <c r="Z825" s="77"/>
    </row>
    <row r="826" spans="1:26" ht="12.75" customHeight="1">
      <c r="A826" s="264"/>
      <c r="B826" s="264"/>
      <c r="C826" s="30"/>
      <c r="D826" s="264"/>
      <c r="E826" s="264"/>
      <c r="F826" s="264"/>
      <c r="G826" s="75"/>
      <c r="H826" s="264"/>
      <c r="I826" s="265"/>
      <c r="J826" s="77"/>
      <c r="K826" s="77"/>
      <c r="L826" s="77"/>
      <c r="M826" s="77"/>
      <c r="N826" s="77"/>
      <c r="O826" s="77"/>
      <c r="P826" s="77"/>
      <c r="Q826" s="77"/>
      <c r="R826" s="77"/>
      <c r="S826" s="77"/>
      <c r="T826" s="77"/>
      <c r="U826" s="77"/>
      <c r="V826" s="77"/>
      <c r="W826" s="77"/>
      <c r="X826" s="77"/>
      <c r="Y826" s="77"/>
      <c r="Z826" s="77"/>
    </row>
    <row r="827" spans="1:26" ht="12.75" customHeight="1">
      <c r="A827" s="264"/>
      <c r="B827" s="264"/>
      <c r="C827" s="30"/>
      <c r="D827" s="264"/>
      <c r="E827" s="264"/>
      <c r="F827" s="264"/>
      <c r="G827" s="75"/>
      <c r="H827" s="264"/>
      <c r="I827" s="265"/>
      <c r="J827" s="77"/>
      <c r="K827" s="77"/>
      <c r="L827" s="77"/>
      <c r="M827" s="77"/>
      <c r="N827" s="77"/>
      <c r="O827" s="77"/>
      <c r="P827" s="77"/>
      <c r="Q827" s="77"/>
      <c r="R827" s="77"/>
      <c r="S827" s="77"/>
      <c r="T827" s="77"/>
      <c r="U827" s="77"/>
      <c r="V827" s="77"/>
      <c r="W827" s="77"/>
      <c r="X827" s="77"/>
      <c r="Y827" s="77"/>
      <c r="Z827" s="77"/>
    </row>
    <row r="828" spans="1:26" ht="12.75" customHeight="1">
      <c r="A828" s="264"/>
      <c r="B828" s="264"/>
      <c r="C828" s="30"/>
      <c r="D828" s="264"/>
      <c r="E828" s="264"/>
      <c r="F828" s="264"/>
      <c r="G828" s="75"/>
      <c r="H828" s="264"/>
      <c r="I828" s="265"/>
      <c r="J828" s="77"/>
      <c r="K828" s="77"/>
      <c r="L828" s="77"/>
      <c r="M828" s="77"/>
      <c r="N828" s="77"/>
      <c r="O828" s="77"/>
      <c r="P828" s="77"/>
      <c r="Q828" s="77"/>
      <c r="R828" s="77"/>
      <c r="S828" s="77"/>
      <c r="T828" s="77"/>
      <c r="U828" s="77"/>
      <c r="V828" s="77"/>
      <c r="W828" s="77"/>
      <c r="X828" s="77"/>
      <c r="Y828" s="77"/>
      <c r="Z828" s="77"/>
    </row>
    <row r="829" spans="1:26" ht="12.75" customHeight="1">
      <c r="A829" s="264"/>
      <c r="B829" s="264"/>
      <c r="C829" s="30"/>
      <c r="D829" s="264"/>
      <c r="E829" s="264"/>
      <c r="F829" s="264"/>
      <c r="G829" s="75"/>
      <c r="H829" s="264"/>
      <c r="I829" s="265"/>
      <c r="J829" s="77"/>
      <c r="K829" s="77"/>
      <c r="L829" s="77"/>
      <c r="M829" s="77"/>
      <c r="N829" s="77"/>
      <c r="O829" s="77"/>
      <c r="P829" s="77"/>
      <c r="Q829" s="77"/>
      <c r="R829" s="77"/>
      <c r="S829" s="77"/>
      <c r="T829" s="77"/>
      <c r="U829" s="77"/>
      <c r="V829" s="77"/>
      <c r="W829" s="77"/>
      <c r="X829" s="77"/>
      <c r="Y829" s="77"/>
      <c r="Z829" s="77"/>
    </row>
    <row r="830" spans="1:26" ht="12.75" customHeight="1">
      <c r="A830" s="264"/>
      <c r="B830" s="264"/>
      <c r="C830" s="30"/>
      <c r="D830" s="264"/>
      <c r="E830" s="264"/>
      <c r="F830" s="264"/>
      <c r="G830" s="75"/>
      <c r="H830" s="264"/>
      <c r="I830" s="265"/>
      <c r="J830" s="77"/>
      <c r="K830" s="77"/>
      <c r="L830" s="77"/>
      <c r="M830" s="77"/>
      <c r="N830" s="77"/>
      <c r="O830" s="77"/>
      <c r="P830" s="77"/>
      <c r="Q830" s="77"/>
      <c r="R830" s="77"/>
      <c r="S830" s="77"/>
      <c r="T830" s="77"/>
      <c r="U830" s="77"/>
      <c r="V830" s="77"/>
      <c r="W830" s="77"/>
      <c r="X830" s="77"/>
      <c r="Y830" s="77"/>
      <c r="Z830" s="77"/>
    </row>
    <row r="831" spans="1:26" ht="12.75" customHeight="1">
      <c r="A831" s="264"/>
      <c r="B831" s="264"/>
      <c r="C831" s="30"/>
      <c r="D831" s="264"/>
      <c r="E831" s="264"/>
      <c r="F831" s="264"/>
      <c r="G831" s="75"/>
      <c r="H831" s="264"/>
      <c r="I831" s="265"/>
      <c r="J831" s="77"/>
      <c r="K831" s="77"/>
      <c r="L831" s="77"/>
      <c r="M831" s="77"/>
      <c r="N831" s="77"/>
      <c r="O831" s="77"/>
      <c r="P831" s="77"/>
      <c r="Q831" s="77"/>
      <c r="R831" s="77"/>
      <c r="S831" s="77"/>
      <c r="T831" s="77"/>
      <c r="U831" s="77"/>
      <c r="V831" s="77"/>
      <c r="W831" s="77"/>
      <c r="X831" s="77"/>
      <c r="Y831" s="77"/>
      <c r="Z831" s="77"/>
    </row>
    <row r="832" spans="1:26" ht="12.75" customHeight="1">
      <c r="A832" s="264"/>
      <c r="B832" s="264"/>
      <c r="C832" s="30"/>
      <c r="D832" s="264"/>
      <c r="E832" s="264"/>
      <c r="F832" s="264"/>
      <c r="G832" s="75"/>
      <c r="H832" s="264"/>
      <c r="I832" s="265"/>
      <c r="J832" s="77"/>
      <c r="K832" s="77"/>
      <c r="L832" s="77"/>
      <c r="M832" s="77"/>
      <c r="N832" s="77"/>
      <c r="O832" s="77"/>
      <c r="P832" s="77"/>
      <c r="Q832" s="77"/>
      <c r="R832" s="77"/>
      <c r="S832" s="77"/>
      <c r="T832" s="77"/>
      <c r="U832" s="77"/>
      <c r="V832" s="77"/>
      <c r="W832" s="77"/>
      <c r="X832" s="77"/>
      <c r="Y832" s="77"/>
      <c r="Z832" s="77"/>
    </row>
    <row r="833" spans="1:26" ht="12.75" customHeight="1">
      <c r="A833" s="264"/>
      <c r="B833" s="264"/>
      <c r="C833" s="30"/>
      <c r="D833" s="264"/>
      <c r="E833" s="264"/>
      <c r="F833" s="264"/>
      <c r="G833" s="75"/>
      <c r="H833" s="264"/>
      <c r="I833" s="265"/>
      <c r="J833" s="77"/>
      <c r="K833" s="77"/>
      <c r="L833" s="77"/>
      <c r="M833" s="77"/>
      <c r="N833" s="77"/>
      <c r="O833" s="77"/>
      <c r="P833" s="77"/>
      <c r="Q833" s="77"/>
      <c r="R833" s="77"/>
      <c r="S833" s="77"/>
      <c r="T833" s="77"/>
      <c r="U833" s="77"/>
      <c r="V833" s="77"/>
      <c r="W833" s="77"/>
      <c r="X833" s="77"/>
      <c r="Y833" s="77"/>
      <c r="Z833" s="77"/>
    </row>
    <row r="834" spans="1:26" ht="12.75" customHeight="1">
      <c r="A834" s="264"/>
      <c r="B834" s="264"/>
      <c r="C834" s="30"/>
      <c r="D834" s="264"/>
      <c r="E834" s="264"/>
      <c r="F834" s="264"/>
      <c r="G834" s="75"/>
      <c r="H834" s="264"/>
      <c r="I834" s="265"/>
      <c r="J834" s="77"/>
      <c r="K834" s="77"/>
      <c r="L834" s="77"/>
      <c r="M834" s="77"/>
      <c r="N834" s="77"/>
      <c r="O834" s="77"/>
      <c r="P834" s="77"/>
      <c r="Q834" s="77"/>
      <c r="R834" s="77"/>
      <c r="S834" s="77"/>
      <c r="T834" s="77"/>
      <c r="U834" s="77"/>
      <c r="V834" s="77"/>
      <c r="W834" s="77"/>
      <c r="X834" s="77"/>
      <c r="Y834" s="77"/>
      <c r="Z834" s="77"/>
    </row>
    <row r="835" spans="1:26" ht="12.75" customHeight="1">
      <c r="A835" s="264"/>
      <c r="B835" s="264"/>
      <c r="C835" s="30"/>
      <c r="D835" s="264"/>
      <c r="E835" s="264"/>
      <c r="F835" s="264"/>
      <c r="G835" s="75"/>
      <c r="H835" s="264"/>
      <c r="I835" s="265"/>
      <c r="J835" s="77"/>
      <c r="K835" s="77"/>
      <c r="L835" s="77"/>
      <c r="M835" s="77"/>
      <c r="N835" s="77"/>
      <c r="O835" s="77"/>
      <c r="P835" s="77"/>
      <c r="Q835" s="77"/>
      <c r="R835" s="77"/>
      <c r="S835" s="77"/>
      <c r="T835" s="77"/>
      <c r="U835" s="77"/>
      <c r="V835" s="77"/>
      <c r="W835" s="77"/>
      <c r="X835" s="77"/>
      <c r="Y835" s="77"/>
      <c r="Z835" s="77"/>
    </row>
    <row r="836" spans="1:26" ht="12.75" customHeight="1">
      <c r="A836" s="264"/>
      <c r="B836" s="264"/>
      <c r="C836" s="30"/>
      <c r="D836" s="264"/>
      <c r="E836" s="264"/>
      <c r="F836" s="264"/>
      <c r="G836" s="75"/>
      <c r="H836" s="264"/>
      <c r="I836" s="265"/>
      <c r="J836" s="77"/>
      <c r="K836" s="77"/>
      <c r="L836" s="77"/>
      <c r="M836" s="77"/>
      <c r="N836" s="77"/>
      <c r="O836" s="77"/>
      <c r="P836" s="77"/>
      <c r="Q836" s="77"/>
      <c r="R836" s="77"/>
      <c r="S836" s="77"/>
      <c r="T836" s="77"/>
      <c r="U836" s="77"/>
      <c r="V836" s="77"/>
      <c r="W836" s="77"/>
      <c r="X836" s="77"/>
      <c r="Y836" s="77"/>
      <c r="Z836" s="77"/>
    </row>
    <row r="837" spans="1:26" ht="12.75" customHeight="1">
      <c r="A837" s="264"/>
      <c r="B837" s="264"/>
      <c r="C837" s="30"/>
      <c r="D837" s="264"/>
      <c r="E837" s="264"/>
      <c r="F837" s="264"/>
      <c r="G837" s="75"/>
      <c r="H837" s="264"/>
      <c r="I837" s="265"/>
      <c r="J837" s="77"/>
      <c r="K837" s="77"/>
      <c r="L837" s="77"/>
      <c r="M837" s="77"/>
      <c r="N837" s="77"/>
      <c r="O837" s="77"/>
      <c r="P837" s="77"/>
      <c r="Q837" s="77"/>
      <c r="R837" s="77"/>
      <c r="S837" s="77"/>
      <c r="T837" s="77"/>
      <c r="U837" s="77"/>
      <c r="V837" s="77"/>
      <c r="W837" s="77"/>
      <c r="X837" s="77"/>
      <c r="Y837" s="77"/>
      <c r="Z837" s="77"/>
    </row>
    <row r="838" spans="1:26" ht="12.75" customHeight="1">
      <c r="A838" s="264"/>
      <c r="B838" s="264"/>
      <c r="C838" s="30"/>
      <c r="D838" s="264"/>
      <c r="E838" s="264"/>
      <c r="F838" s="264"/>
      <c r="G838" s="75"/>
      <c r="H838" s="264"/>
      <c r="I838" s="265"/>
      <c r="J838" s="77"/>
      <c r="K838" s="77"/>
      <c r="L838" s="77"/>
      <c r="M838" s="77"/>
      <c r="N838" s="77"/>
      <c r="O838" s="77"/>
      <c r="P838" s="77"/>
      <c r="Q838" s="77"/>
      <c r="R838" s="77"/>
      <c r="S838" s="77"/>
      <c r="T838" s="77"/>
      <c r="U838" s="77"/>
      <c r="V838" s="77"/>
      <c r="W838" s="77"/>
      <c r="X838" s="77"/>
      <c r="Y838" s="77"/>
      <c r="Z838" s="77"/>
    </row>
    <row r="839" spans="1:26" ht="12.75" customHeight="1">
      <c r="A839" s="264"/>
      <c r="B839" s="264"/>
      <c r="C839" s="30"/>
      <c r="D839" s="264"/>
      <c r="E839" s="264"/>
      <c r="F839" s="264"/>
      <c r="G839" s="75"/>
      <c r="H839" s="264"/>
      <c r="I839" s="265"/>
      <c r="J839" s="77"/>
      <c r="K839" s="77"/>
      <c r="L839" s="77"/>
      <c r="M839" s="77"/>
      <c r="N839" s="77"/>
      <c r="O839" s="77"/>
      <c r="P839" s="77"/>
      <c r="Q839" s="77"/>
      <c r="R839" s="77"/>
      <c r="S839" s="77"/>
      <c r="T839" s="77"/>
      <c r="U839" s="77"/>
      <c r="V839" s="77"/>
      <c r="W839" s="77"/>
      <c r="X839" s="77"/>
      <c r="Y839" s="77"/>
      <c r="Z839" s="77"/>
    </row>
    <row r="840" spans="1:26" ht="12.75" customHeight="1">
      <c r="A840" s="264"/>
      <c r="B840" s="264"/>
      <c r="C840" s="30"/>
      <c r="D840" s="264"/>
      <c r="E840" s="264"/>
      <c r="F840" s="264"/>
      <c r="G840" s="75"/>
      <c r="H840" s="264"/>
      <c r="I840" s="265"/>
      <c r="J840" s="77"/>
      <c r="K840" s="77"/>
      <c r="L840" s="77"/>
      <c r="M840" s="77"/>
      <c r="N840" s="77"/>
      <c r="O840" s="77"/>
      <c r="P840" s="77"/>
      <c r="Q840" s="77"/>
      <c r="R840" s="77"/>
      <c r="S840" s="77"/>
      <c r="T840" s="77"/>
      <c r="U840" s="77"/>
      <c r="V840" s="77"/>
      <c r="W840" s="77"/>
      <c r="X840" s="77"/>
      <c r="Y840" s="77"/>
      <c r="Z840" s="77"/>
    </row>
    <row r="841" spans="1:26" ht="12.75" customHeight="1">
      <c r="A841" s="264"/>
      <c r="B841" s="264"/>
      <c r="C841" s="30"/>
      <c r="D841" s="264"/>
      <c r="E841" s="264"/>
      <c r="F841" s="264"/>
      <c r="G841" s="75"/>
      <c r="H841" s="264"/>
      <c r="I841" s="265"/>
      <c r="J841" s="77"/>
      <c r="K841" s="77"/>
      <c r="L841" s="77"/>
      <c r="M841" s="77"/>
      <c r="N841" s="77"/>
      <c r="O841" s="77"/>
      <c r="P841" s="77"/>
      <c r="Q841" s="77"/>
      <c r="R841" s="77"/>
      <c r="S841" s="77"/>
      <c r="T841" s="77"/>
      <c r="U841" s="77"/>
      <c r="V841" s="77"/>
      <c r="W841" s="77"/>
      <c r="X841" s="77"/>
      <c r="Y841" s="77"/>
      <c r="Z841" s="77"/>
    </row>
    <row r="842" spans="1:26" ht="12.75" customHeight="1">
      <c r="A842" s="264"/>
      <c r="B842" s="264"/>
      <c r="C842" s="30"/>
      <c r="D842" s="264"/>
      <c r="E842" s="264"/>
      <c r="F842" s="264"/>
      <c r="G842" s="75"/>
      <c r="H842" s="264"/>
      <c r="I842" s="265"/>
      <c r="J842" s="77"/>
      <c r="K842" s="77"/>
      <c r="L842" s="77"/>
      <c r="M842" s="77"/>
      <c r="N842" s="77"/>
      <c r="O842" s="77"/>
      <c r="P842" s="77"/>
      <c r="Q842" s="77"/>
      <c r="R842" s="77"/>
      <c r="S842" s="77"/>
      <c r="T842" s="77"/>
      <c r="U842" s="77"/>
      <c r="V842" s="77"/>
      <c r="W842" s="77"/>
      <c r="X842" s="77"/>
      <c r="Y842" s="77"/>
      <c r="Z842" s="77"/>
    </row>
    <row r="843" spans="1:26" ht="12.75" customHeight="1">
      <c r="A843" s="264"/>
      <c r="B843" s="264"/>
      <c r="C843" s="30"/>
      <c r="D843" s="264"/>
      <c r="E843" s="264"/>
      <c r="F843" s="264"/>
      <c r="G843" s="75"/>
      <c r="H843" s="264"/>
      <c r="I843" s="265"/>
      <c r="J843" s="77"/>
      <c r="K843" s="77"/>
      <c r="L843" s="77"/>
      <c r="M843" s="77"/>
      <c r="N843" s="77"/>
      <c r="O843" s="77"/>
      <c r="P843" s="77"/>
      <c r="Q843" s="77"/>
      <c r="R843" s="77"/>
      <c r="S843" s="77"/>
      <c r="T843" s="77"/>
      <c r="U843" s="77"/>
      <c r="V843" s="77"/>
      <c r="W843" s="77"/>
      <c r="X843" s="77"/>
      <c r="Y843" s="77"/>
      <c r="Z843" s="77"/>
    </row>
    <row r="844" spans="1:26" ht="12.75" customHeight="1">
      <c r="A844" s="264"/>
      <c r="B844" s="264"/>
      <c r="C844" s="30"/>
      <c r="D844" s="264"/>
      <c r="E844" s="264"/>
      <c r="F844" s="264"/>
      <c r="G844" s="75"/>
      <c r="H844" s="264"/>
      <c r="I844" s="265"/>
      <c r="J844" s="77"/>
      <c r="K844" s="77"/>
      <c r="L844" s="77"/>
      <c r="M844" s="77"/>
      <c r="N844" s="77"/>
      <c r="O844" s="77"/>
      <c r="P844" s="77"/>
      <c r="Q844" s="77"/>
      <c r="R844" s="77"/>
      <c r="S844" s="77"/>
      <c r="T844" s="77"/>
      <c r="U844" s="77"/>
      <c r="V844" s="77"/>
      <c r="W844" s="77"/>
      <c r="X844" s="77"/>
      <c r="Y844" s="77"/>
      <c r="Z844" s="77"/>
    </row>
    <row r="845" spans="1:26" ht="12.75" customHeight="1">
      <c r="A845" s="264"/>
      <c r="B845" s="264"/>
      <c r="C845" s="30"/>
      <c r="D845" s="264"/>
      <c r="E845" s="264"/>
      <c r="F845" s="264"/>
      <c r="G845" s="75"/>
      <c r="H845" s="264"/>
      <c r="I845" s="265"/>
      <c r="J845" s="77"/>
      <c r="K845" s="77"/>
      <c r="L845" s="77"/>
      <c r="M845" s="77"/>
      <c r="N845" s="77"/>
      <c r="O845" s="77"/>
      <c r="P845" s="77"/>
      <c r="Q845" s="77"/>
      <c r="R845" s="77"/>
      <c r="S845" s="77"/>
      <c r="T845" s="77"/>
      <c r="U845" s="77"/>
      <c r="V845" s="77"/>
      <c r="W845" s="77"/>
      <c r="X845" s="77"/>
      <c r="Y845" s="77"/>
      <c r="Z845" s="77"/>
    </row>
    <row r="846" spans="1:26" ht="12.75" customHeight="1">
      <c r="A846" s="264"/>
      <c r="B846" s="264"/>
      <c r="C846" s="30"/>
      <c r="D846" s="264"/>
      <c r="E846" s="264"/>
      <c r="F846" s="264"/>
      <c r="G846" s="75"/>
      <c r="H846" s="264"/>
      <c r="I846" s="265"/>
      <c r="J846" s="77"/>
      <c r="K846" s="77"/>
      <c r="L846" s="77"/>
      <c r="M846" s="77"/>
      <c r="N846" s="77"/>
      <c r="O846" s="77"/>
      <c r="P846" s="77"/>
      <c r="Q846" s="77"/>
      <c r="R846" s="77"/>
      <c r="S846" s="77"/>
      <c r="T846" s="77"/>
      <c r="U846" s="77"/>
      <c r="V846" s="77"/>
      <c r="W846" s="77"/>
      <c r="X846" s="77"/>
      <c r="Y846" s="77"/>
      <c r="Z846" s="77"/>
    </row>
    <row r="847" spans="1:26" ht="12.75" customHeight="1">
      <c r="A847" s="264"/>
      <c r="B847" s="264"/>
      <c r="C847" s="30"/>
      <c r="D847" s="264"/>
      <c r="E847" s="264"/>
      <c r="F847" s="264"/>
      <c r="G847" s="75"/>
      <c r="H847" s="264"/>
      <c r="I847" s="265"/>
      <c r="J847" s="77"/>
      <c r="K847" s="77"/>
      <c r="L847" s="77"/>
      <c r="M847" s="77"/>
      <c r="N847" s="77"/>
      <c r="O847" s="77"/>
      <c r="P847" s="77"/>
      <c r="Q847" s="77"/>
      <c r="R847" s="77"/>
      <c r="S847" s="77"/>
      <c r="T847" s="77"/>
      <c r="U847" s="77"/>
      <c r="V847" s="77"/>
      <c r="W847" s="77"/>
      <c r="X847" s="77"/>
      <c r="Y847" s="77"/>
      <c r="Z847" s="77"/>
    </row>
    <row r="848" spans="1:26" ht="12.75" customHeight="1">
      <c r="A848" s="264"/>
      <c r="B848" s="264"/>
      <c r="C848" s="30"/>
      <c r="D848" s="264"/>
      <c r="E848" s="264"/>
      <c r="F848" s="264"/>
      <c r="G848" s="75"/>
      <c r="H848" s="264"/>
      <c r="I848" s="265"/>
      <c r="J848" s="77"/>
      <c r="K848" s="77"/>
      <c r="L848" s="77"/>
      <c r="M848" s="77"/>
      <c r="N848" s="77"/>
      <c r="O848" s="77"/>
      <c r="P848" s="77"/>
      <c r="Q848" s="77"/>
      <c r="R848" s="77"/>
      <c r="S848" s="77"/>
      <c r="T848" s="77"/>
      <c r="U848" s="77"/>
      <c r="V848" s="77"/>
      <c r="W848" s="77"/>
      <c r="X848" s="77"/>
      <c r="Y848" s="77"/>
      <c r="Z848" s="77"/>
    </row>
    <row r="849" spans="1:26" ht="12.75" customHeight="1">
      <c r="A849" s="264"/>
      <c r="B849" s="264"/>
      <c r="C849" s="30"/>
      <c r="D849" s="264"/>
      <c r="E849" s="264"/>
      <c r="F849" s="264"/>
      <c r="G849" s="75"/>
      <c r="H849" s="264"/>
      <c r="I849" s="265"/>
      <c r="J849" s="77"/>
      <c r="K849" s="77"/>
      <c r="L849" s="77"/>
      <c r="M849" s="77"/>
      <c r="N849" s="77"/>
      <c r="O849" s="77"/>
      <c r="P849" s="77"/>
      <c r="Q849" s="77"/>
      <c r="R849" s="77"/>
      <c r="S849" s="77"/>
      <c r="T849" s="77"/>
      <c r="U849" s="77"/>
      <c r="V849" s="77"/>
      <c r="W849" s="77"/>
      <c r="X849" s="77"/>
      <c r="Y849" s="77"/>
      <c r="Z849" s="77"/>
    </row>
    <row r="850" spans="1:26" ht="12.75" customHeight="1">
      <c r="A850" s="264"/>
      <c r="B850" s="264"/>
      <c r="C850" s="30"/>
      <c r="D850" s="264"/>
      <c r="E850" s="264"/>
      <c r="F850" s="264"/>
      <c r="G850" s="75"/>
      <c r="H850" s="264"/>
      <c r="I850" s="265"/>
      <c r="J850" s="77"/>
      <c r="K850" s="77"/>
      <c r="L850" s="77"/>
      <c r="M850" s="77"/>
      <c r="N850" s="77"/>
      <c r="O850" s="77"/>
      <c r="P850" s="77"/>
      <c r="Q850" s="77"/>
      <c r="R850" s="77"/>
      <c r="S850" s="77"/>
      <c r="T850" s="77"/>
      <c r="U850" s="77"/>
      <c r="V850" s="77"/>
      <c r="W850" s="77"/>
      <c r="X850" s="77"/>
      <c r="Y850" s="77"/>
      <c r="Z850" s="77"/>
    </row>
    <row r="851" spans="1:26" ht="12.75" customHeight="1">
      <c r="A851" s="264"/>
      <c r="B851" s="264"/>
      <c r="C851" s="30"/>
      <c r="D851" s="264"/>
      <c r="E851" s="264"/>
      <c r="F851" s="264"/>
      <c r="G851" s="75"/>
      <c r="H851" s="264"/>
      <c r="I851" s="265"/>
      <c r="J851" s="77"/>
      <c r="K851" s="77"/>
      <c r="L851" s="77"/>
      <c r="M851" s="77"/>
      <c r="N851" s="77"/>
      <c r="O851" s="77"/>
      <c r="P851" s="77"/>
      <c r="Q851" s="77"/>
      <c r="R851" s="77"/>
      <c r="S851" s="77"/>
      <c r="T851" s="77"/>
      <c r="U851" s="77"/>
      <c r="V851" s="77"/>
      <c r="W851" s="77"/>
      <c r="X851" s="77"/>
      <c r="Y851" s="77"/>
      <c r="Z851" s="77"/>
    </row>
    <row r="852" spans="1:26" ht="12.75" customHeight="1">
      <c r="A852" s="264"/>
      <c r="B852" s="264"/>
      <c r="C852" s="30"/>
      <c r="D852" s="264"/>
      <c r="E852" s="264"/>
      <c r="F852" s="264"/>
      <c r="G852" s="75"/>
      <c r="H852" s="264"/>
      <c r="I852" s="265"/>
      <c r="J852" s="77"/>
      <c r="K852" s="77"/>
      <c r="L852" s="77"/>
      <c r="M852" s="77"/>
      <c r="N852" s="77"/>
      <c r="O852" s="77"/>
      <c r="P852" s="77"/>
      <c r="Q852" s="77"/>
      <c r="R852" s="77"/>
      <c r="S852" s="77"/>
      <c r="T852" s="77"/>
      <c r="U852" s="77"/>
      <c r="V852" s="77"/>
      <c r="W852" s="77"/>
      <c r="X852" s="77"/>
      <c r="Y852" s="77"/>
      <c r="Z852" s="77"/>
    </row>
    <row r="853" spans="1:26" ht="12.75" customHeight="1">
      <c r="A853" s="264"/>
      <c r="B853" s="264"/>
      <c r="C853" s="30"/>
      <c r="D853" s="264"/>
      <c r="E853" s="264"/>
      <c r="F853" s="264"/>
      <c r="G853" s="75"/>
      <c r="H853" s="264"/>
      <c r="I853" s="265"/>
      <c r="J853" s="77"/>
      <c r="K853" s="77"/>
      <c r="L853" s="77"/>
      <c r="M853" s="77"/>
      <c r="N853" s="77"/>
      <c r="O853" s="77"/>
      <c r="P853" s="77"/>
      <c r="Q853" s="77"/>
      <c r="R853" s="77"/>
      <c r="S853" s="77"/>
      <c r="T853" s="77"/>
      <c r="U853" s="77"/>
      <c r="V853" s="77"/>
      <c r="W853" s="77"/>
      <c r="X853" s="77"/>
      <c r="Y853" s="77"/>
      <c r="Z853" s="77"/>
    </row>
    <row r="854" spans="1:26" ht="12.75" customHeight="1">
      <c r="A854" s="264"/>
      <c r="B854" s="264"/>
      <c r="C854" s="30"/>
      <c r="D854" s="264"/>
      <c r="E854" s="264"/>
      <c r="F854" s="264"/>
      <c r="G854" s="75"/>
      <c r="H854" s="264"/>
      <c r="I854" s="265"/>
      <c r="J854" s="77"/>
      <c r="K854" s="77"/>
      <c r="L854" s="77"/>
      <c r="M854" s="77"/>
      <c r="N854" s="77"/>
      <c r="O854" s="77"/>
      <c r="P854" s="77"/>
      <c r="Q854" s="77"/>
      <c r="R854" s="77"/>
      <c r="S854" s="77"/>
      <c r="T854" s="77"/>
      <c r="U854" s="77"/>
      <c r="V854" s="77"/>
      <c r="W854" s="77"/>
      <c r="X854" s="77"/>
      <c r="Y854" s="77"/>
      <c r="Z854" s="77"/>
    </row>
    <row r="855" spans="1:26" ht="12.75" customHeight="1">
      <c r="A855" s="264"/>
      <c r="B855" s="264"/>
      <c r="C855" s="30"/>
      <c r="D855" s="264"/>
      <c r="E855" s="264"/>
      <c r="F855" s="264"/>
      <c r="G855" s="75"/>
      <c r="H855" s="264"/>
      <c r="I855" s="265"/>
      <c r="J855" s="77"/>
      <c r="K855" s="77"/>
      <c r="L855" s="77"/>
      <c r="M855" s="77"/>
      <c r="N855" s="77"/>
      <c r="O855" s="77"/>
      <c r="P855" s="77"/>
      <c r="Q855" s="77"/>
      <c r="R855" s="77"/>
      <c r="S855" s="77"/>
      <c r="T855" s="77"/>
      <c r="U855" s="77"/>
      <c r="V855" s="77"/>
      <c r="W855" s="77"/>
      <c r="X855" s="77"/>
      <c r="Y855" s="77"/>
      <c r="Z855" s="77"/>
    </row>
    <row r="856" spans="1:26" ht="12.75" customHeight="1">
      <c r="A856" s="264"/>
      <c r="B856" s="264"/>
      <c r="C856" s="30"/>
      <c r="D856" s="264"/>
      <c r="E856" s="264"/>
      <c r="F856" s="264"/>
      <c r="G856" s="75"/>
      <c r="H856" s="264"/>
      <c r="I856" s="265"/>
      <c r="J856" s="77"/>
      <c r="K856" s="77"/>
      <c r="L856" s="77"/>
      <c r="M856" s="77"/>
      <c r="N856" s="77"/>
      <c r="O856" s="77"/>
      <c r="P856" s="77"/>
      <c r="Q856" s="77"/>
      <c r="R856" s="77"/>
      <c r="S856" s="77"/>
      <c r="T856" s="77"/>
      <c r="U856" s="77"/>
      <c r="V856" s="77"/>
      <c r="W856" s="77"/>
      <c r="X856" s="77"/>
      <c r="Y856" s="77"/>
      <c r="Z856" s="77"/>
    </row>
    <row r="857" spans="1:26" ht="12.75" customHeight="1">
      <c r="A857" s="264"/>
      <c r="B857" s="264"/>
      <c r="C857" s="30"/>
      <c r="D857" s="264"/>
      <c r="E857" s="264"/>
      <c r="F857" s="264"/>
      <c r="G857" s="75"/>
      <c r="H857" s="264"/>
      <c r="I857" s="265"/>
      <c r="J857" s="77"/>
      <c r="K857" s="77"/>
      <c r="L857" s="77"/>
      <c r="M857" s="77"/>
      <c r="N857" s="77"/>
      <c r="O857" s="77"/>
      <c r="P857" s="77"/>
      <c r="Q857" s="77"/>
      <c r="R857" s="77"/>
      <c r="S857" s="77"/>
      <c r="T857" s="77"/>
      <c r="U857" s="77"/>
      <c r="V857" s="77"/>
      <c r="W857" s="77"/>
      <c r="X857" s="77"/>
      <c r="Y857" s="77"/>
      <c r="Z857" s="77"/>
    </row>
    <row r="858" spans="1:26" ht="12.75" customHeight="1">
      <c r="A858" s="264"/>
      <c r="B858" s="264"/>
      <c r="C858" s="30"/>
      <c r="D858" s="264"/>
      <c r="E858" s="264"/>
      <c r="F858" s="264"/>
      <c r="G858" s="75"/>
      <c r="H858" s="264"/>
      <c r="I858" s="265"/>
      <c r="J858" s="77"/>
      <c r="K858" s="77"/>
      <c r="L858" s="77"/>
      <c r="M858" s="77"/>
      <c r="N858" s="77"/>
      <c r="O858" s="77"/>
      <c r="P858" s="77"/>
      <c r="Q858" s="77"/>
      <c r="R858" s="77"/>
      <c r="S858" s="77"/>
      <c r="T858" s="77"/>
      <c r="U858" s="77"/>
      <c r="V858" s="77"/>
      <c r="W858" s="77"/>
      <c r="X858" s="77"/>
      <c r="Y858" s="77"/>
      <c r="Z858" s="77"/>
    </row>
    <row r="859" spans="1:26" ht="12.75" customHeight="1">
      <c r="A859" s="264"/>
      <c r="B859" s="264"/>
      <c r="C859" s="30"/>
      <c r="D859" s="264"/>
      <c r="E859" s="264"/>
      <c r="F859" s="264"/>
      <c r="G859" s="75"/>
      <c r="H859" s="264"/>
      <c r="I859" s="265"/>
      <c r="J859" s="77"/>
      <c r="K859" s="77"/>
      <c r="L859" s="77"/>
      <c r="M859" s="77"/>
      <c r="N859" s="77"/>
      <c r="O859" s="77"/>
      <c r="P859" s="77"/>
      <c r="Q859" s="77"/>
      <c r="R859" s="77"/>
      <c r="S859" s="77"/>
      <c r="T859" s="77"/>
      <c r="U859" s="77"/>
      <c r="V859" s="77"/>
      <c r="W859" s="77"/>
      <c r="X859" s="77"/>
      <c r="Y859" s="77"/>
      <c r="Z859" s="77"/>
    </row>
    <row r="860" spans="1:26" ht="12.75" customHeight="1">
      <c r="A860" s="264"/>
      <c r="B860" s="264"/>
      <c r="C860" s="30"/>
      <c r="D860" s="264"/>
      <c r="E860" s="264"/>
      <c r="F860" s="264"/>
      <c r="G860" s="75"/>
      <c r="H860" s="264"/>
      <c r="I860" s="265"/>
      <c r="J860" s="77"/>
      <c r="K860" s="77"/>
      <c r="L860" s="77"/>
      <c r="M860" s="77"/>
      <c r="N860" s="77"/>
      <c r="O860" s="77"/>
      <c r="P860" s="77"/>
      <c r="Q860" s="77"/>
      <c r="R860" s="77"/>
      <c r="S860" s="77"/>
      <c r="T860" s="77"/>
      <c r="U860" s="77"/>
      <c r="V860" s="77"/>
      <c r="W860" s="77"/>
      <c r="X860" s="77"/>
      <c r="Y860" s="77"/>
      <c r="Z860" s="77"/>
    </row>
    <row r="861" spans="1:26" ht="12.75" customHeight="1">
      <c r="A861" s="264"/>
      <c r="B861" s="264"/>
      <c r="C861" s="30"/>
      <c r="D861" s="264"/>
      <c r="E861" s="264"/>
      <c r="F861" s="264"/>
      <c r="G861" s="75"/>
      <c r="H861" s="264"/>
      <c r="I861" s="265"/>
      <c r="J861" s="77"/>
      <c r="K861" s="77"/>
      <c r="L861" s="77"/>
      <c r="M861" s="77"/>
      <c r="N861" s="77"/>
      <c r="O861" s="77"/>
      <c r="P861" s="77"/>
      <c r="Q861" s="77"/>
      <c r="R861" s="77"/>
      <c r="S861" s="77"/>
      <c r="T861" s="77"/>
      <c r="U861" s="77"/>
      <c r="V861" s="77"/>
      <c r="W861" s="77"/>
      <c r="X861" s="77"/>
      <c r="Y861" s="77"/>
      <c r="Z861" s="77"/>
    </row>
    <row r="862" spans="1:26" ht="12.75" customHeight="1">
      <c r="A862" s="264"/>
      <c r="B862" s="264"/>
      <c r="C862" s="30"/>
      <c r="D862" s="264"/>
      <c r="E862" s="264"/>
      <c r="F862" s="264"/>
      <c r="G862" s="75"/>
      <c r="H862" s="264"/>
      <c r="I862" s="265"/>
      <c r="J862" s="77"/>
      <c r="K862" s="77"/>
      <c r="L862" s="77"/>
      <c r="M862" s="77"/>
      <c r="N862" s="77"/>
      <c r="O862" s="77"/>
      <c r="P862" s="77"/>
      <c r="Q862" s="77"/>
      <c r="R862" s="77"/>
      <c r="S862" s="77"/>
      <c r="T862" s="77"/>
      <c r="U862" s="77"/>
      <c r="V862" s="77"/>
      <c r="W862" s="77"/>
      <c r="X862" s="77"/>
      <c r="Y862" s="77"/>
      <c r="Z862" s="77"/>
    </row>
    <row r="863" spans="1:26" ht="12.75" customHeight="1">
      <c r="A863" s="264"/>
      <c r="B863" s="264"/>
      <c r="C863" s="30"/>
      <c r="D863" s="264"/>
      <c r="E863" s="264"/>
      <c r="F863" s="264"/>
      <c r="G863" s="75"/>
      <c r="H863" s="264"/>
      <c r="I863" s="265"/>
      <c r="J863" s="77"/>
      <c r="K863" s="77"/>
      <c r="L863" s="77"/>
      <c r="M863" s="77"/>
      <c r="N863" s="77"/>
      <c r="O863" s="77"/>
      <c r="P863" s="77"/>
      <c r="Q863" s="77"/>
      <c r="R863" s="77"/>
      <c r="S863" s="77"/>
      <c r="T863" s="77"/>
      <c r="U863" s="77"/>
      <c r="V863" s="77"/>
      <c r="W863" s="77"/>
      <c r="X863" s="77"/>
      <c r="Y863" s="77"/>
      <c r="Z863" s="77"/>
    </row>
    <row r="864" spans="1:26" ht="12.75" customHeight="1">
      <c r="A864" s="264"/>
      <c r="B864" s="264"/>
      <c r="C864" s="30"/>
      <c r="D864" s="264"/>
      <c r="E864" s="264"/>
      <c r="F864" s="264"/>
      <c r="G864" s="75"/>
      <c r="H864" s="264"/>
      <c r="I864" s="265"/>
      <c r="J864" s="77"/>
      <c r="K864" s="77"/>
      <c r="L864" s="77"/>
      <c r="M864" s="77"/>
      <c r="N864" s="77"/>
      <c r="O864" s="77"/>
      <c r="P864" s="77"/>
      <c r="Q864" s="77"/>
      <c r="R864" s="77"/>
      <c r="S864" s="77"/>
      <c r="T864" s="77"/>
      <c r="U864" s="77"/>
      <c r="V864" s="77"/>
      <c r="W864" s="77"/>
      <c r="X864" s="77"/>
      <c r="Y864" s="77"/>
      <c r="Z864" s="77"/>
    </row>
    <row r="865" spans="1:26" ht="12.75" customHeight="1">
      <c r="A865" s="264"/>
      <c r="B865" s="264"/>
      <c r="C865" s="30"/>
      <c r="D865" s="264"/>
      <c r="E865" s="264"/>
      <c r="F865" s="264"/>
      <c r="G865" s="75"/>
      <c r="H865" s="264"/>
      <c r="I865" s="265"/>
      <c r="J865" s="77"/>
      <c r="K865" s="77"/>
      <c r="L865" s="77"/>
      <c r="M865" s="77"/>
      <c r="N865" s="77"/>
      <c r="O865" s="77"/>
      <c r="P865" s="77"/>
      <c r="Q865" s="77"/>
      <c r="R865" s="77"/>
      <c r="S865" s="77"/>
      <c r="T865" s="77"/>
      <c r="U865" s="77"/>
      <c r="V865" s="77"/>
      <c r="W865" s="77"/>
      <c r="X865" s="77"/>
      <c r="Y865" s="77"/>
      <c r="Z865" s="77"/>
    </row>
    <row r="866" spans="1:26" ht="12.75" customHeight="1">
      <c r="A866" s="264"/>
      <c r="B866" s="264"/>
      <c r="C866" s="30"/>
      <c r="D866" s="264"/>
      <c r="E866" s="264"/>
      <c r="F866" s="264"/>
      <c r="G866" s="75"/>
      <c r="H866" s="264"/>
      <c r="I866" s="265"/>
      <c r="J866" s="77"/>
      <c r="K866" s="77"/>
      <c r="L866" s="77"/>
      <c r="M866" s="77"/>
      <c r="N866" s="77"/>
      <c r="O866" s="77"/>
      <c r="P866" s="77"/>
      <c r="Q866" s="77"/>
      <c r="R866" s="77"/>
      <c r="S866" s="77"/>
      <c r="T866" s="77"/>
      <c r="U866" s="77"/>
      <c r="V866" s="77"/>
      <c r="W866" s="77"/>
      <c r="X866" s="77"/>
      <c r="Y866" s="77"/>
      <c r="Z866" s="77"/>
    </row>
    <row r="867" spans="1:26" ht="12.75" customHeight="1">
      <c r="A867" s="264"/>
      <c r="B867" s="264"/>
      <c r="C867" s="30"/>
      <c r="D867" s="264"/>
      <c r="E867" s="264"/>
      <c r="F867" s="264"/>
      <c r="G867" s="75"/>
      <c r="H867" s="264"/>
      <c r="I867" s="265"/>
      <c r="J867" s="77"/>
      <c r="K867" s="77"/>
      <c r="L867" s="77"/>
      <c r="M867" s="77"/>
      <c r="N867" s="77"/>
      <c r="O867" s="77"/>
      <c r="P867" s="77"/>
      <c r="Q867" s="77"/>
      <c r="R867" s="77"/>
      <c r="S867" s="77"/>
      <c r="T867" s="77"/>
      <c r="U867" s="77"/>
      <c r="V867" s="77"/>
      <c r="W867" s="77"/>
      <c r="X867" s="77"/>
      <c r="Y867" s="77"/>
      <c r="Z867" s="77"/>
    </row>
    <row r="868" spans="1:26" ht="12.75" customHeight="1">
      <c r="A868" s="264"/>
      <c r="B868" s="264"/>
      <c r="C868" s="30"/>
      <c r="D868" s="264"/>
      <c r="E868" s="264"/>
      <c r="F868" s="264"/>
      <c r="G868" s="75"/>
      <c r="H868" s="264"/>
      <c r="I868" s="265"/>
      <c r="J868" s="77"/>
      <c r="K868" s="77"/>
      <c r="L868" s="77"/>
      <c r="M868" s="77"/>
      <c r="N868" s="77"/>
      <c r="O868" s="77"/>
      <c r="P868" s="77"/>
      <c r="Q868" s="77"/>
      <c r="R868" s="77"/>
      <c r="S868" s="77"/>
      <c r="T868" s="77"/>
      <c r="U868" s="77"/>
      <c r="V868" s="77"/>
      <c r="W868" s="77"/>
      <c r="X868" s="77"/>
      <c r="Y868" s="77"/>
      <c r="Z868" s="77"/>
    </row>
    <row r="869" spans="1:26" ht="12.75" customHeight="1">
      <c r="A869" s="264"/>
      <c r="B869" s="264"/>
      <c r="C869" s="30"/>
      <c r="D869" s="264"/>
      <c r="E869" s="264"/>
      <c r="F869" s="264"/>
      <c r="G869" s="75"/>
      <c r="H869" s="264"/>
      <c r="I869" s="265"/>
      <c r="J869" s="77"/>
      <c r="K869" s="77"/>
      <c r="L869" s="77"/>
      <c r="M869" s="77"/>
      <c r="N869" s="77"/>
      <c r="O869" s="77"/>
      <c r="P869" s="77"/>
      <c r="Q869" s="77"/>
      <c r="R869" s="77"/>
      <c r="S869" s="77"/>
      <c r="T869" s="77"/>
      <c r="U869" s="77"/>
      <c r="V869" s="77"/>
      <c r="W869" s="77"/>
      <c r="X869" s="77"/>
      <c r="Y869" s="77"/>
      <c r="Z869" s="77"/>
    </row>
    <row r="870" spans="1:26" ht="12.75" customHeight="1">
      <c r="A870" s="264"/>
      <c r="B870" s="264"/>
      <c r="C870" s="30"/>
      <c r="D870" s="264"/>
      <c r="E870" s="264"/>
      <c r="F870" s="264"/>
      <c r="G870" s="75"/>
      <c r="H870" s="264"/>
      <c r="I870" s="265"/>
      <c r="J870" s="77"/>
      <c r="K870" s="77"/>
      <c r="L870" s="77"/>
      <c r="M870" s="77"/>
      <c r="N870" s="77"/>
      <c r="O870" s="77"/>
      <c r="P870" s="77"/>
      <c r="Q870" s="77"/>
      <c r="R870" s="77"/>
      <c r="S870" s="77"/>
      <c r="T870" s="77"/>
      <c r="U870" s="77"/>
      <c r="V870" s="77"/>
      <c r="W870" s="77"/>
      <c r="X870" s="77"/>
      <c r="Y870" s="77"/>
      <c r="Z870" s="77"/>
    </row>
    <row r="871" spans="1:26" ht="12.75" customHeight="1">
      <c r="A871" s="264"/>
      <c r="B871" s="264"/>
      <c r="C871" s="30"/>
      <c r="D871" s="264"/>
      <c r="E871" s="264"/>
      <c r="F871" s="264"/>
      <c r="G871" s="75"/>
      <c r="H871" s="264"/>
      <c r="I871" s="265"/>
      <c r="J871" s="77"/>
      <c r="K871" s="77"/>
      <c r="L871" s="77"/>
      <c r="M871" s="77"/>
      <c r="N871" s="77"/>
      <c r="O871" s="77"/>
      <c r="P871" s="77"/>
      <c r="Q871" s="77"/>
      <c r="R871" s="77"/>
      <c r="S871" s="77"/>
      <c r="T871" s="77"/>
      <c r="U871" s="77"/>
      <c r="V871" s="77"/>
      <c r="W871" s="77"/>
      <c r="X871" s="77"/>
      <c r="Y871" s="77"/>
      <c r="Z871" s="77"/>
    </row>
    <row r="872" spans="1:26" ht="12.75" customHeight="1">
      <c r="A872" s="264"/>
      <c r="B872" s="264"/>
      <c r="C872" s="30"/>
      <c r="D872" s="264"/>
      <c r="E872" s="264"/>
      <c r="F872" s="264"/>
      <c r="G872" s="75"/>
      <c r="H872" s="264"/>
      <c r="I872" s="265"/>
      <c r="J872" s="77"/>
      <c r="K872" s="77"/>
      <c r="L872" s="77"/>
      <c r="M872" s="77"/>
      <c r="N872" s="77"/>
      <c r="O872" s="77"/>
      <c r="P872" s="77"/>
      <c r="Q872" s="77"/>
      <c r="R872" s="77"/>
      <c r="S872" s="77"/>
      <c r="T872" s="77"/>
      <c r="U872" s="77"/>
      <c r="V872" s="77"/>
      <c r="W872" s="77"/>
      <c r="X872" s="77"/>
      <c r="Y872" s="77"/>
      <c r="Z872" s="77"/>
    </row>
    <row r="873" spans="1:26" ht="12.75" customHeight="1">
      <c r="A873" s="264"/>
      <c r="B873" s="264"/>
      <c r="C873" s="30"/>
      <c r="D873" s="264"/>
      <c r="E873" s="264"/>
      <c r="F873" s="264"/>
      <c r="G873" s="75"/>
      <c r="H873" s="264"/>
      <c r="I873" s="265"/>
      <c r="J873" s="77"/>
      <c r="K873" s="77"/>
      <c r="L873" s="77"/>
      <c r="M873" s="77"/>
      <c r="N873" s="77"/>
      <c r="O873" s="77"/>
      <c r="P873" s="77"/>
      <c r="Q873" s="77"/>
      <c r="R873" s="77"/>
      <c r="S873" s="77"/>
      <c r="T873" s="77"/>
      <c r="U873" s="77"/>
      <c r="V873" s="77"/>
      <c r="W873" s="77"/>
      <c r="X873" s="77"/>
      <c r="Y873" s="77"/>
      <c r="Z873" s="77"/>
    </row>
    <row r="874" spans="1:26" ht="12.75" customHeight="1">
      <c r="A874" s="264"/>
      <c r="B874" s="264"/>
      <c r="C874" s="30"/>
      <c r="D874" s="264"/>
      <c r="E874" s="264"/>
      <c r="F874" s="264"/>
      <c r="G874" s="75"/>
      <c r="H874" s="264"/>
      <c r="I874" s="265"/>
      <c r="J874" s="77"/>
      <c r="K874" s="77"/>
      <c r="L874" s="77"/>
      <c r="M874" s="77"/>
      <c r="N874" s="77"/>
      <c r="O874" s="77"/>
      <c r="P874" s="77"/>
      <c r="Q874" s="77"/>
      <c r="R874" s="77"/>
      <c r="S874" s="77"/>
      <c r="T874" s="77"/>
      <c r="U874" s="77"/>
      <c r="V874" s="77"/>
      <c r="W874" s="77"/>
      <c r="X874" s="77"/>
      <c r="Y874" s="77"/>
      <c r="Z874" s="77"/>
    </row>
    <row r="875" spans="1:26" ht="12.75" customHeight="1">
      <c r="A875" s="264"/>
      <c r="B875" s="264"/>
      <c r="C875" s="30"/>
      <c r="D875" s="264"/>
      <c r="E875" s="264"/>
      <c r="F875" s="264"/>
      <c r="G875" s="75"/>
      <c r="H875" s="264"/>
      <c r="I875" s="265"/>
      <c r="J875" s="77"/>
      <c r="K875" s="77"/>
      <c r="L875" s="77"/>
      <c r="M875" s="77"/>
      <c r="N875" s="77"/>
      <c r="O875" s="77"/>
      <c r="P875" s="77"/>
      <c r="Q875" s="77"/>
      <c r="R875" s="77"/>
      <c r="S875" s="77"/>
      <c r="T875" s="77"/>
      <c r="U875" s="77"/>
      <c r="V875" s="77"/>
      <c r="W875" s="77"/>
      <c r="X875" s="77"/>
      <c r="Y875" s="77"/>
      <c r="Z875" s="77"/>
    </row>
    <row r="876" spans="1:26" ht="12.75" customHeight="1">
      <c r="A876" s="264"/>
      <c r="B876" s="264"/>
      <c r="C876" s="30"/>
      <c r="D876" s="264"/>
      <c r="E876" s="264"/>
      <c r="F876" s="264"/>
      <c r="G876" s="75"/>
      <c r="H876" s="264"/>
      <c r="I876" s="265"/>
      <c r="J876" s="77"/>
      <c r="K876" s="77"/>
      <c r="L876" s="77"/>
      <c r="M876" s="77"/>
      <c r="N876" s="77"/>
      <c r="O876" s="77"/>
      <c r="P876" s="77"/>
      <c r="Q876" s="77"/>
      <c r="R876" s="77"/>
      <c r="S876" s="77"/>
      <c r="T876" s="77"/>
      <c r="U876" s="77"/>
      <c r="V876" s="77"/>
      <c r="W876" s="77"/>
      <c r="X876" s="77"/>
      <c r="Y876" s="77"/>
      <c r="Z876" s="77"/>
    </row>
    <row r="877" spans="1:26" ht="12.75" customHeight="1">
      <c r="A877" s="264"/>
      <c r="B877" s="264"/>
      <c r="C877" s="30"/>
      <c r="D877" s="264"/>
      <c r="E877" s="264"/>
      <c r="F877" s="264"/>
      <c r="G877" s="75"/>
      <c r="H877" s="264"/>
      <c r="I877" s="265"/>
      <c r="J877" s="77"/>
      <c r="K877" s="77"/>
      <c r="L877" s="77"/>
      <c r="M877" s="77"/>
      <c r="N877" s="77"/>
      <c r="O877" s="77"/>
      <c r="P877" s="77"/>
      <c r="Q877" s="77"/>
      <c r="R877" s="77"/>
      <c r="S877" s="77"/>
      <c r="T877" s="77"/>
      <c r="U877" s="77"/>
      <c r="V877" s="77"/>
      <c r="W877" s="77"/>
      <c r="X877" s="77"/>
      <c r="Y877" s="77"/>
      <c r="Z877" s="77"/>
    </row>
    <row r="878" spans="1:26" ht="12.75" customHeight="1">
      <c r="A878" s="264"/>
      <c r="B878" s="264"/>
      <c r="C878" s="30"/>
      <c r="D878" s="264"/>
      <c r="E878" s="264"/>
      <c r="F878" s="264"/>
      <c r="G878" s="75"/>
      <c r="H878" s="264"/>
      <c r="I878" s="265"/>
      <c r="J878" s="77"/>
      <c r="K878" s="77"/>
      <c r="L878" s="77"/>
      <c r="M878" s="77"/>
      <c r="N878" s="77"/>
      <c r="O878" s="77"/>
      <c r="P878" s="77"/>
      <c r="Q878" s="77"/>
      <c r="R878" s="77"/>
      <c r="S878" s="77"/>
      <c r="T878" s="77"/>
      <c r="U878" s="77"/>
      <c r="V878" s="77"/>
      <c r="W878" s="77"/>
      <c r="X878" s="77"/>
      <c r="Y878" s="77"/>
      <c r="Z878" s="77"/>
    </row>
    <row r="879" spans="1:26" ht="12.75" customHeight="1">
      <c r="A879" s="264"/>
      <c r="B879" s="264"/>
      <c r="C879" s="30"/>
      <c r="D879" s="264"/>
      <c r="E879" s="264"/>
      <c r="F879" s="264"/>
      <c r="G879" s="75"/>
      <c r="H879" s="264"/>
      <c r="I879" s="265"/>
      <c r="J879" s="77"/>
      <c r="K879" s="77"/>
      <c r="L879" s="77"/>
      <c r="M879" s="77"/>
      <c r="N879" s="77"/>
      <c r="O879" s="77"/>
      <c r="P879" s="77"/>
      <c r="Q879" s="77"/>
      <c r="R879" s="77"/>
      <c r="S879" s="77"/>
      <c r="T879" s="77"/>
      <c r="U879" s="77"/>
      <c r="V879" s="77"/>
      <c r="W879" s="77"/>
      <c r="X879" s="77"/>
      <c r="Y879" s="77"/>
      <c r="Z879" s="77"/>
    </row>
    <row r="880" spans="1:26" ht="12.75" customHeight="1">
      <c r="A880" s="264"/>
      <c r="B880" s="264"/>
      <c r="C880" s="30"/>
      <c r="D880" s="264"/>
      <c r="E880" s="264"/>
      <c r="F880" s="264"/>
      <c r="G880" s="75"/>
      <c r="H880" s="264"/>
      <c r="I880" s="265"/>
      <c r="J880" s="77"/>
      <c r="K880" s="77"/>
      <c r="L880" s="77"/>
      <c r="M880" s="77"/>
      <c r="N880" s="77"/>
      <c r="O880" s="77"/>
      <c r="P880" s="77"/>
      <c r="Q880" s="77"/>
      <c r="R880" s="77"/>
      <c r="S880" s="77"/>
      <c r="T880" s="77"/>
      <c r="U880" s="77"/>
      <c r="V880" s="77"/>
      <c r="W880" s="77"/>
      <c r="X880" s="77"/>
      <c r="Y880" s="77"/>
      <c r="Z880" s="77"/>
    </row>
    <row r="881" spans="1:26" ht="12.75" customHeight="1">
      <c r="A881" s="264"/>
      <c r="B881" s="264"/>
      <c r="C881" s="30"/>
      <c r="D881" s="264"/>
      <c r="E881" s="264"/>
      <c r="F881" s="264"/>
      <c r="G881" s="75"/>
      <c r="H881" s="264"/>
      <c r="I881" s="265"/>
      <c r="J881" s="77"/>
      <c r="K881" s="77"/>
      <c r="L881" s="77"/>
      <c r="M881" s="77"/>
      <c r="N881" s="77"/>
      <c r="O881" s="77"/>
      <c r="P881" s="77"/>
      <c r="Q881" s="77"/>
      <c r="R881" s="77"/>
      <c r="S881" s="77"/>
      <c r="T881" s="77"/>
      <c r="U881" s="77"/>
      <c r="V881" s="77"/>
      <c r="W881" s="77"/>
      <c r="X881" s="77"/>
      <c r="Y881" s="77"/>
      <c r="Z881" s="77"/>
    </row>
    <row r="882" spans="1:26" ht="12.75" customHeight="1">
      <c r="A882" s="264"/>
      <c r="B882" s="264"/>
      <c r="C882" s="30"/>
      <c r="D882" s="264"/>
      <c r="E882" s="264"/>
      <c r="F882" s="264"/>
      <c r="G882" s="75"/>
      <c r="H882" s="264"/>
      <c r="I882" s="265"/>
      <c r="J882" s="77"/>
      <c r="K882" s="77"/>
      <c r="L882" s="77"/>
      <c r="M882" s="77"/>
      <c r="N882" s="77"/>
      <c r="O882" s="77"/>
      <c r="P882" s="77"/>
      <c r="Q882" s="77"/>
      <c r="R882" s="77"/>
      <c r="S882" s="77"/>
      <c r="T882" s="77"/>
      <c r="U882" s="77"/>
      <c r="V882" s="77"/>
      <c r="W882" s="77"/>
      <c r="X882" s="77"/>
      <c r="Y882" s="77"/>
      <c r="Z882" s="77"/>
    </row>
    <row r="883" spans="1:26" ht="12.75" customHeight="1">
      <c r="A883" s="264"/>
      <c r="B883" s="264"/>
      <c r="C883" s="30"/>
      <c r="D883" s="264"/>
      <c r="E883" s="264"/>
      <c r="F883" s="264"/>
      <c r="G883" s="75"/>
      <c r="H883" s="264"/>
      <c r="I883" s="265"/>
      <c r="J883" s="77"/>
      <c r="K883" s="77"/>
      <c r="L883" s="77"/>
      <c r="M883" s="77"/>
      <c r="N883" s="77"/>
      <c r="O883" s="77"/>
      <c r="P883" s="77"/>
      <c r="Q883" s="77"/>
      <c r="R883" s="77"/>
      <c r="S883" s="77"/>
      <c r="T883" s="77"/>
      <c r="U883" s="77"/>
      <c r="V883" s="77"/>
      <c r="W883" s="77"/>
      <c r="X883" s="77"/>
      <c r="Y883" s="77"/>
      <c r="Z883" s="77"/>
    </row>
    <row r="884" spans="1:26" ht="12.75" customHeight="1">
      <c r="A884" s="264"/>
      <c r="B884" s="264"/>
      <c r="C884" s="30"/>
      <c r="D884" s="264"/>
      <c r="E884" s="264"/>
      <c r="F884" s="264"/>
      <c r="G884" s="75"/>
      <c r="H884" s="264"/>
      <c r="I884" s="265"/>
      <c r="J884" s="77"/>
      <c r="K884" s="77"/>
      <c r="L884" s="77"/>
      <c r="M884" s="77"/>
      <c r="N884" s="77"/>
      <c r="O884" s="77"/>
      <c r="P884" s="77"/>
      <c r="Q884" s="77"/>
      <c r="R884" s="77"/>
      <c r="S884" s="77"/>
      <c r="T884" s="77"/>
      <c r="U884" s="77"/>
      <c r="V884" s="77"/>
      <c r="W884" s="77"/>
      <c r="X884" s="77"/>
      <c r="Y884" s="77"/>
      <c r="Z884" s="77"/>
    </row>
    <row r="885" spans="1:26" ht="12.75" customHeight="1">
      <c r="A885" s="264"/>
      <c r="B885" s="264"/>
      <c r="C885" s="30"/>
      <c r="D885" s="264"/>
      <c r="E885" s="264"/>
      <c r="F885" s="264"/>
      <c r="G885" s="75"/>
      <c r="H885" s="264"/>
      <c r="I885" s="265"/>
      <c r="J885" s="77"/>
      <c r="K885" s="77"/>
      <c r="L885" s="77"/>
      <c r="M885" s="77"/>
      <c r="N885" s="77"/>
      <c r="O885" s="77"/>
      <c r="P885" s="77"/>
      <c r="Q885" s="77"/>
      <c r="R885" s="77"/>
      <c r="S885" s="77"/>
      <c r="T885" s="77"/>
      <c r="U885" s="77"/>
      <c r="V885" s="77"/>
      <c r="W885" s="77"/>
      <c r="X885" s="77"/>
      <c r="Y885" s="77"/>
      <c r="Z885" s="77"/>
    </row>
    <row r="886" spans="1:26" ht="12.75" customHeight="1">
      <c r="A886" s="264"/>
      <c r="B886" s="264"/>
      <c r="C886" s="30"/>
      <c r="D886" s="264"/>
      <c r="E886" s="264"/>
      <c r="F886" s="264"/>
      <c r="G886" s="75"/>
      <c r="H886" s="264"/>
      <c r="I886" s="265"/>
      <c r="J886" s="77"/>
      <c r="K886" s="77"/>
      <c r="L886" s="77"/>
      <c r="M886" s="77"/>
      <c r="N886" s="77"/>
      <c r="O886" s="77"/>
      <c r="P886" s="77"/>
      <c r="Q886" s="77"/>
      <c r="R886" s="77"/>
      <c r="S886" s="77"/>
      <c r="T886" s="77"/>
      <c r="U886" s="77"/>
      <c r="V886" s="77"/>
      <c r="W886" s="77"/>
      <c r="X886" s="77"/>
      <c r="Y886" s="77"/>
      <c r="Z886" s="77"/>
    </row>
    <row r="887" spans="1:26" ht="12.75" customHeight="1">
      <c r="A887" s="264"/>
      <c r="B887" s="264"/>
      <c r="C887" s="30"/>
      <c r="D887" s="264"/>
      <c r="E887" s="264"/>
      <c r="F887" s="264"/>
      <c r="G887" s="75"/>
      <c r="H887" s="264"/>
      <c r="I887" s="265"/>
      <c r="J887" s="77"/>
      <c r="K887" s="77"/>
      <c r="L887" s="77"/>
      <c r="M887" s="77"/>
      <c r="N887" s="77"/>
      <c r="O887" s="77"/>
      <c r="P887" s="77"/>
      <c r="Q887" s="77"/>
      <c r="R887" s="77"/>
      <c r="S887" s="77"/>
      <c r="T887" s="77"/>
      <c r="U887" s="77"/>
      <c r="V887" s="77"/>
      <c r="W887" s="77"/>
      <c r="X887" s="77"/>
      <c r="Y887" s="77"/>
      <c r="Z887" s="77"/>
    </row>
    <row r="888" spans="1:26" ht="12.75" customHeight="1">
      <c r="A888" s="264"/>
      <c r="B888" s="264"/>
      <c r="C888" s="30"/>
      <c r="D888" s="264"/>
      <c r="E888" s="264"/>
      <c r="F888" s="264"/>
      <c r="G888" s="75"/>
      <c r="H888" s="264"/>
      <c r="I888" s="265"/>
      <c r="J888" s="77"/>
      <c r="K888" s="77"/>
      <c r="L888" s="77"/>
      <c r="M888" s="77"/>
      <c r="N888" s="77"/>
      <c r="O888" s="77"/>
      <c r="P888" s="77"/>
      <c r="Q888" s="77"/>
      <c r="R888" s="77"/>
      <c r="S888" s="77"/>
      <c r="T888" s="77"/>
      <c r="U888" s="77"/>
      <c r="V888" s="77"/>
      <c r="W888" s="77"/>
      <c r="X888" s="77"/>
      <c r="Y888" s="77"/>
      <c r="Z888" s="77"/>
    </row>
    <row r="889" spans="1:26" ht="12.75" customHeight="1">
      <c r="A889" s="264"/>
      <c r="B889" s="264"/>
      <c r="C889" s="30"/>
      <c r="D889" s="264"/>
      <c r="E889" s="264"/>
      <c r="F889" s="264"/>
      <c r="G889" s="75"/>
      <c r="H889" s="264"/>
      <c r="I889" s="265"/>
      <c r="J889" s="77"/>
      <c r="K889" s="77"/>
      <c r="L889" s="77"/>
      <c r="M889" s="77"/>
      <c r="N889" s="77"/>
      <c r="O889" s="77"/>
      <c r="P889" s="77"/>
      <c r="Q889" s="77"/>
      <c r="R889" s="77"/>
      <c r="S889" s="77"/>
      <c r="T889" s="77"/>
      <c r="U889" s="77"/>
      <c r="V889" s="77"/>
      <c r="W889" s="77"/>
      <c r="X889" s="77"/>
      <c r="Y889" s="77"/>
      <c r="Z889" s="77"/>
    </row>
    <row r="890" spans="1:26" ht="12.75" customHeight="1">
      <c r="A890" s="264"/>
      <c r="B890" s="264"/>
      <c r="C890" s="30"/>
      <c r="D890" s="264"/>
      <c r="E890" s="264"/>
      <c r="F890" s="264"/>
      <c r="G890" s="75"/>
      <c r="H890" s="264"/>
      <c r="I890" s="265"/>
      <c r="J890" s="77"/>
      <c r="K890" s="77"/>
      <c r="L890" s="77"/>
      <c r="M890" s="77"/>
      <c r="N890" s="77"/>
      <c r="O890" s="77"/>
      <c r="P890" s="77"/>
      <c r="Q890" s="77"/>
      <c r="R890" s="77"/>
      <c r="S890" s="77"/>
      <c r="T890" s="77"/>
      <c r="U890" s="77"/>
      <c r="V890" s="77"/>
      <c r="W890" s="77"/>
      <c r="X890" s="77"/>
      <c r="Y890" s="77"/>
      <c r="Z890" s="77"/>
    </row>
    <row r="891" spans="1:26" ht="12.75" customHeight="1">
      <c r="A891" s="264"/>
      <c r="B891" s="264"/>
      <c r="C891" s="30"/>
      <c r="D891" s="264"/>
      <c r="E891" s="264"/>
      <c r="F891" s="264"/>
      <c r="G891" s="75"/>
      <c r="H891" s="264"/>
      <c r="I891" s="265"/>
      <c r="J891" s="77"/>
      <c r="K891" s="77"/>
      <c r="L891" s="77"/>
      <c r="M891" s="77"/>
      <c r="N891" s="77"/>
      <c r="O891" s="77"/>
      <c r="P891" s="77"/>
      <c r="Q891" s="77"/>
      <c r="R891" s="77"/>
      <c r="S891" s="77"/>
      <c r="T891" s="77"/>
      <c r="U891" s="77"/>
      <c r="V891" s="77"/>
      <c r="W891" s="77"/>
      <c r="X891" s="77"/>
      <c r="Y891" s="77"/>
      <c r="Z891" s="77"/>
    </row>
    <row r="892" spans="1:26" ht="12.75" customHeight="1">
      <c r="A892" s="264"/>
      <c r="B892" s="264"/>
      <c r="C892" s="30"/>
      <c r="D892" s="264"/>
      <c r="E892" s="264"/>
      <c r="F892" s="264"/>
      <c r="G892" s="75"/>
      <c r="H892" s="264"/>
      <c r="I892" s="265"/>
      <c r="J892" s="77"/>
      <c r="K892" s="77"/>
      <c r="L892" s="77"/>
      <c r="M892" s="77"/>
      <c r="N892" s="77"/>
      <c r="O892" s="77"/>
      <c r="P892" s="77"/>
      <c r="Q892" s="77"/>
      <c r="R892" s="77"/>
      <c r="S892" s="77"/>
      <c r="T892" s="77"/>
      <c r="U892" s="77"/>
      <c r="V892" s="77"/>
      <c r="W892" s="77"/>
      <c r="X892" s="77"/>
      <c r="Y892" s="77"/>
      <c r="Z892" s="77"/>
    </row>
    <row r="893" spans="1:26" ht="12.75" customHeight="1">
      <c r="A893" s="264"/>
      <c r="B893" s="264"/>
      <c r="C893" s="30"/>
      <c r="D893" s="264"/>
      <c r="E893" s="264"/>
      <c r="F893" s="264"/>
      <c r="G893" s="75"/>
      <c r="H893" s="264"/>
      <c r="I893" s="265"/>
      <c r="J893" s="77"/>
      <c r="K893" s="77"/>
      <c r="L893" s="77"/>
      <c r="M893" s="77"/>
      <c r="N893" s="77"/>
      <c r="O893" s="77"/>
      <c r="P893" s="77"/>
      <c r="Q893" s="77"/>
      <c r="R893" s="77"/>
      <c r="S893" s="77"/>
      <c r="T893" s="77"/>
      <c r="U893" s="77"/>
      <c r="V893" s="77"/>
      <c r="W893" s="77"/>
      <c r="X893" s="77"/>
      <c r="Y893" s="77"/>
      <c r="Z893" s="77"/>
    </row>
    <row r="894" spans="1:26" ht="12.75" customHeight="1">
      <c r="A894" s="264"/>
      <c r="B894" s="264"/>
      <c r="C894" s="30"/>
      <c r="D894" s="264"/>
      <c r="E894" s="264"/>
      <c r="F894" s="264"/>
      <c r="G894" s="75"/>
      <c r="H894" s="264"/>
      <c r="I894" s="265"/>
      <c r="J894" s="77"/>
      <c r="K894" s="77"/>
      <c r="L894" s="77"/>
      <c r="M894" s="77"/>
      <c r="N894" s="77"/>
      <c r="O894" s="77"/>
      <c r="P894" s="77"/>
      <c r="Q894" s="77"/>
      <c r="R894" s="77"/>
      <c r="S894" s="77"/>
      <c r="T894" s="77"/>
      <c r="U894" s="77"/>
      <c r="V894" s="77"/>
      <c r="W894" s="77"/>
      <c r="X894" s="77"/>
      <c r="Y894" s="77"/>
      <c r="Z894" s="77"/>
    </row>
    <row r="895" spans="1:26" ht="12.75" customHeight="1">
      <c r="A895" s="264"/>
      <c r="B895" s="264"/>
      <c r="C895" s="30"/>
      <c r="D895" s="264"/>
      <c r="E895" s="264"/>
      <c r="F895" s="264"/>
      <c r="G895" s="75"/>
      <c r="H895" s="264"/>
      <c r="I895" s="265"/>
      <c r="J895" s="77"/>
      <c r="K895" s="77"/>
      <c r="L895" s="77"/>
      <c r="M895" s="77"/>
      <c r="N895" s="77"/>
      <c r="O895" s="77"/>
      <c r="P895" s="77"/>
      <c r="Q895" s="77"/>
      <c r="R895" s="77"/>
      <c r="S895" s="77"/>
      <c r="T895" s="77"/>
      <c r="U895" s="77"/>
      <c r="V895" s="77"/>
      <c r="W895" s="77"/>
      <c r="X895" s="77"/>
      <c r="Y895" s="77"/>
      <c r="Z895" s="77"/>
    </row>
    <row r="896" spans="1:26" ht="12.75" customHeight="1">
      <c r="A896" s="264"/>
      <c r="B896" s="264"/>
      <c r="C896" s="30"/>
      <c r="D896" s="264"/>
      <c r="E896" s="264"/>
      <c r="F896" s="264"/>
      <c r="G896" s="75"/>
      <c r="H896" s="264"/>
      <c r="I896" s="265"/>
      <c r="J896" s="77"/>
      <c r="K896" s="77"/>
      <c r="L896" s="77"/>
      <c r="M896" s="77"/>
      <c r="N896" s="77"/>
      <c r="O896" s="77"/>
      <c r="P896" s="77"/>
      <c r="Q896" s="77"/>
      <c r="R896" s="77"/>
      <c r="S896" s="77"/>
      <c r="T896" s="77"/>
      <c r="U896" s="77"/>
      <c r="V896" s="77"/>
      <c r="W896" s="77"/>
      <c r="X896" s="77"/>
      <c r="Y896" s="77"/>
      <c r="Z896" s="77"/>
    </row>
    <row r="897" spans="1:26" ht="12.75" customHeight="1">
      <c r="A897" s="264"/>
      <c r="B897" s="264"/>
      <c r="C897" s="30"/>
      <c r="D897" s="264"/>
      <c r="E897" s="264"/>
      <c r="F897" s="264"/>
      <c r="G897" s="75"/>
      <c r="H897" s="264"/>
      <c r="I897" s="265"/>
      <c r="J897" s="77"/>
      <c r="K897" s="77"/>
      <c r="L897" s="77"/>
      <c r="M897" s="77"/>
      <c r="N897" s="77"/>
      <c r="O897" s="77"/>
      <c r="P897" s="77"/>
      <c r="Q897" s="77"/>
      <c r="R897" s="77"/>
      <c r="S897" s="77"/>
      <c r="T897" s="77"/>
      <c r="U897" s="77"/>
      <c r="V897" s="77"/>
      <c r="W897" s="77"/>
      <c r="X897" s="77"/>
      <c r="Y897" s="77"/>
      <c r="Z897" s="77"/>
    </row>
    <row r="898" spans="1:26" ht="12.75" customHeight="1">
      <c r="A898" s="264"/>
      <c r="B898" s="264"/>
      <c r="C898" s="30"/>
      <c r="D898" s="264"/>
      <c r="E898" s="264"/>
      <c r="F898" s="264"/>
      <c r="G898" s="75"/>
      <c r="H898" s="264"/>
      <c r="I898" s="265"/>
      <c r="J898" s="77"/>
      <c r="K898" s="77"/>
      <c r="L898" s="77"/>
      <c r="M898" s="77"/>
      <c r="N898" s="77"/>
      <c r="O898" s="77"/>
      <c r="P898" s="77"/>
      <c r="Q898" s="77"/>
      <c r="R898" s="77"/>
      <c r="S898" s="77"/>
      <c r="T898" s="77"/>
      <c r="U898" s="77"/>
      <c r="V898" s="77"/>
      <c r="W898" s="77"/>
      <c r="X898" s="77"/>
      <c r="Y898" s="77"/>
      <c r="Z898" s="77"/>
    </row>
    <row r="899" spans="1:26" ht="12.75" customHeight="1">
      <c r="A899" s="264"/>
      <c r="B899" s="264"/>
      <c r="C899" s="30"/>
      <c r="D899" s="264"/>
      <c r="E899" s="264"/>
      <c r="F899" s="264"/>
      <c r="G899" s="75"/>
      <c r="H899" s="264"/>
      <c r="I899" s="265"/>
      <c r="J899" s="77"/>
      <c r="K899" s="77"/>
      <c r="L899" s="77"/>
      <c r="M899" s="77"/>
      <c r="N899" s="77"/>
      <c r="O899" s="77"/>
      <c r="P899" s="77"/>
      <c r="Q899" s="77"/>
      <c r="R899" s="77"/>
      <c r="S899" s="77"/>
      <c r="T899" s="77"/>
      <c r="U899" s="77"/>
      <c r="V899" s="77"/>
      <c r="W899" s="77"/>
      <c r="X899" s="77"/>
      <c r="Y899" s="77"/>
      <c r="Z899" s="77"/>
    </row>
    <row r="900" spans="1:26" ht="12.75" customHeight="1">
      <c r="A900" s="264"/>
      <c r="B900" s="264"/>
      <c r="C900" s="30"/>
      <c r="D900" s="264"/>
      <c r="E900" s="264"/>
      <c r="F900" s="264"/>
      <c r="G900" s="75"/>
      <c r="H900" s="264"/>
      <c r="I900" s="265"/>
      <c r="J900" s="77"/>
      <c r="K900" s="77"/>
      <c r="L900" s="77"/>
      <c r="M900" s="77"/>
      <c r="N900" s="77"/>
      <c r="O900" s="77"/>
      <c r="P900" s="77"/>
      <c r="Q900" s="77"/>
      <c r="R900" s="77"/>
      <c r="S900" s="77"/>
      <c r="T900" s="77"/>
      <c r="U900" s="77"/>
      <c r="V900" s="77"/>
      <c r="W900" s="77"/>
      <c r="X900" s="77"/>
      <c r="Y900" s="77"/>
      <c r="Z900" s="77"/>
    </row>
    <row r="901" spans="1:26" ht="12.75" customHeight="1">
      <c r="A901" s="264"/>
      <c r="B901" s="264"/>
      <c r="C901" s="30"/>
      <c r="D901" s="264"/>
      <c r="E901" s="264"/>
      <c r="F901" s="264"/>
      <c r="G901" s="75"/>
      <c r="H901" s="264"/>
      <c r="I901" s="265"/>
      <c r="J901" s="77"/>
      <c r="K901" s="77"/>
      <c r="L901" s="77"/>
      <c r="M901" s="77"/>
      <c r="N901" s="77"/>
      <c r="O901" s="77"/>
      <c r="P901" s="77"/>
      <c r="Q901" s="77"/>
      <c r="R901" s="77"/>
      <c r="S901" s="77"/>
      <c r="T901" s="77"/>
      <c r="U901" s="77"/>
      <c r="V901" s="77"/>
      <c r="W901" s="77"/>
      <c r="X901" s="77"/>
      <c r="Y901" s="77"/>
      <c r="Z901" s="77"/>
    </row>
    <row r="902" spans="1:26" ht="12.75" customHeight="1">
      <c r="A902" s="264"/>
      <c r="B902" s="264"/>
      <c r="C902" s="30"/>
      <c r="D902" s="264"/>
      <c r="E902" s="264"/>
      <c r="F902" s="264"/>
      <c r="G902" s="75"/>
      <c r="H902" s="264"/>
      <c r="I902" s="265"/>
      <c r="J902" s="77"/>
      <c r="K902" s="77"/>
      <c r="L902" s="77"/>
      <c r="M902" s="77"/>
      <c r="N902" s="77"/>
      <c r="O902" s="77"/>
      <c r="P902" s="77"/>
      <c r="Q902" s="77"/>
      <c r="R902" s="77"/>
      <c r="S902" s="77"/>
      <c r="T902" s="77"/>
      <c r="U902" s="77"/>
      <c r="V902" s="77"/>
      <c r="W902" s="77"/>
      <c r="X902" s="77"/>
      <c r="Y902" s="77"/>
      <c r="Z902" s="77"/>
    </row>
    <row r="903" spans="1:26" ht="12.75" customHeight="1">
      <c r="A903" s="264"/>
      <c r="B903" s="264"/>
      <c r="C903" s="30"/>
      <c r="D903" s="264"/>
      <c r="E903" s="264"/>
      <c r="F903" s="264"/>
      <c r="G903" s="75"/>
      <c r="H903" s="264"/>
      <c r="I903" s="265"/>
      <c r="J903" s="77"/>
      <c r="K903" s="77"/>
      <c r="L903" s="77"/>
      <c r="M903" s="77"/>
      <c r="N903" s="77"/>
      <c r="O903" s="77"/>
      <c r="P903" s="77"/>
      <c r="Q903" s="77"/>
      <c r="R903" s="77"/>
      <c r="S903" s="77"/>
      <c r="T903" s="77"/>
      <c r="U903" s="77"/>
      <c r="V903" s="77"/>
      <c r="W903" s="77"/>
      <c r="X903" s="77"/>
      <c r="Y903" s="77"/>
      <c r="Z903" s="77"/>
    </row>
    <row r="904" spans="1:26" ht="12.75" customHeight="1">
      <c r="A904" s="264"/>
      <c r="B904" s="264"/>
      <c r="C904" s="30"/>
      <c r="D904" s="264"/>
      <c r="E904" s="264"/>
      <c r="F904" s="264"/>
      <c r="G904" s="75"/>
      <c r="H904" s="264"/>
      <c r="I904" s="265"/>
      <c r="J904" s="77"/>
      <c r="K904" s="77"/>
      <c r="L904" s="77"/>
      <c r="M904" s="77"/>
      <c r="N904" s="77"/>
      <c r="O904" s="77"/>
      <c r="P904" s="77"/>
      <c r="Q904" s="77"/>
      <c r="R904" s="77"/>
      <c r="S904" s="77"/>
      <c r="T904" s="77"/>
      <c r="U904" s="77"/>
      <c r="V904" s="77"/>
      <c r="W904" s="77"/>
      <c r="X904" s="77"/>
      <c r="Y904" s="77"/>
      <c r="Z904" s="77"/>
    </row>
    <row r="905" spans="1:26" ht="12.75" customHeight="1">
      <c r="A905" s="264"/>
      <c r="B905" s="264"/>
      <c r="C905" s="30"/>
      <c r="D905" s="264"/>
      <c r="E905" s="264"/>
      <c r="F905" s="264"/>
      <c r="G905" s="75"/>
      <c r="H905" s="264"/>
      <c r="I905" s="265"/>
      <c r="J905" s="77"/>
      <c r="K905" s="77"/>
      <c r="L905" s="77"/>
      <c r="M905" s="77"/>
      <c r="N905" s="77"/>
      <c r="O905" s="77"/>
      <c r="P905" s="77"/>
      <c r="Q905" s="77"/>
      <c r="R905" s="77"/>
      <c r="S905" s="77"/>
      <c r="T905" s="77"/>
      <c r="U905" s="77"/>
      <c r="V905" s="77"/>
      <c r="W905" s="77"/>
      <c r="X905" s="77"/>
      <c r="Y905" s="77"/>
      <c r="Z905" s="77"/>
    </row>
    <row r="906" spans="1:26" ht="12.75" customHeight="1">
      <c r="A906" s="264"/>
      <c r="B906" s="264"/>
      <c r="C906" s="30"/>
      <c r="D906" s="264"/>
      <c r="E906" s="264"/>
      <c r="F906" s="264"/>
      <c r="G906" s="75"/>
      <c r="H906" s="264"/>
      <c r="I906" s="265"/>
      <c r="J906" s="77"/>
      <c r="K906" s="77"/>
      <c r="L906" s="77"/>
      <c r="M906" s="77"/>
      <c r="N906" s="77"/>
      <c r="O906" s="77"/>
      <c r="P906" s="77"/>
      <c r="Q906" s="77"/>
      <c r="R906" s="77"/>
      <c r="S906" s="77"/>
      <c r="T906" s="77"/>
      <c r="U906" s="77"/>
      <c r="V906" s="77"/>
      <c r="W906" s="77"/>
      <c r="X906" s="77"/>
      <c r="Y906" s="77"/>
      <c r="Z906" s="77"/>
    </row>
    <row r="907" spans="1:26" ht="12.75" customHeight="1">
      <c r="A907" s="264"/>
      <c r="B907" s="264"/>
      <c r="C907" s="30"/>
      <c r="D907" s="264"/>
      <c r="E907" s="264"/>
      <c r="F907" s="264"/>
      <c r="G907" s="75"/>
      <c r="H907" s="264"/>
      <c r="I907" s="265"/>
      <c r="J907" s="77"/>
      <c r="K907" s="77"/>
      <c r="L907" s="77"/>
      <c r="M907" s="77"/>
      <c r="N907" s="77"/>
      <c r="O907" s="77"/>
      <c r="P907" s="77"/>
      <c r="Q907" s="77"/>
      <c r="R907" s="77"/>
      <c r="S907" s="77"/>
      <c r="T907" s="77"/>
      <c r="U907" s="77"/>
      <c r="V907" s="77"/>
      <c r="W907" s="77"/>
      <c r="X907" s="77"/>
      <c r="Y907" s="77"/>
      <c r="Z907" s="77"/>
    </row>
    <row r="908" spans="1:26" ht="12.75" customHeight="1">
      <c r="A908" s="264"/>
      <c r="B908" s="264"/>
      <c r="C908" s="30"/>
      <c r="D908" s="264"/>
      <c r="E908" s="264"/>
      <c r="F908" s="264"/>
      <c r="G908" s="75"/>
      <c r="H908" s="264"/>
      <c r="I908" s="265"/>
      <c r="J908" s="77"/>
      <c r="K908" s="77"/>
      <c r="L908" s="77"/>
      <c r="M908" s="77"/>
      <c r="N908" s="77"/>
      <c r="O908" s="77"/>
      <c r="P908" s="77"/>
      <c r="Q908" s="77"/>
      <c r="R908" s="77"/>
      <c r="S908" s="77"/>
      <c r="T908" s="77"/>
      <c r="U908" s="77"/>
      <c r="V908" s="77"/>
      <c r="W908" s="77"/>
      <c r="X908" s="77"/>
      <c r="Y908" s="77"/>
      <c r="Z908" s="77"/>
    </row>
    <row r="909" spans="1:26" ht="12.75" customHeight="1">
      <c r="A909" s="264"/>
      <c r="B909" s="264"/>
      <c r="C909" s="30"/>
      <c r="D909" s="264"/>
      <c r="E909" s="264"/>
      <c r="F909" s="264"/>
      <c r="G909" s="75"/>
      <c r="H909" s="264"/>
      <c r="I909" s="265"/>
      <c r="J909" s="77"/>
      <c r="K909" s="77"/>
      <c r="L909" s="77"/>
      <c r="M909" s="77"/>
      <c r="N909" s="77"/>
      <c r="O909" s="77"/>
      <c r="P909" s="77"/>
      <c r="Q909" s="77"/>
      <c r="R909" s="77"/>
      <c r="S909" s="77"/>
      <c r="T909" s="77"/>
      <c r="U909" s="77"/>
      <c r="V909" s="77"/>
      <c r="W909" s="77"/>
      <c r="X909" s="77"/>
      <c r="Y909" s="77"/>
      <c r="Z909" s="77"/>
    </row>
    <row r="910" spans="1:26" ht="12.75" customHeight="1">
      <c r="A910" s="264"/>
      <c r="B910" s="264"/>
      <c r="C910" s="30"/>
      <c r="D910" s="264"/>
      <c r="E910" s="264"/>
      <c r="F910" s="264"/>
      <c r="G910" s="75"/>
      <c r="H910" s="264"/>
      <c r="I910" s="265"/>
      <c r="J910" s="77"/>
      <c r="K910" s="77"/>
      <c r="L910" s="77"/>
      <c r="M910" s="77"/>
      <c r="N910" s="77"/>
      <c r="O910" s="77"/>
      <c r="P910" s="77"/>
      <c r="Q910" s="77"/>
      <c r="R910" s="77"/>
      <c r="S910" s="77"/>
      <c r="T910" s="77"/>
      <c r="U910" s="77"/>
      <c r="V910" s="77"/>
      <c r="W910" s="77"/>
      <c r="X910" s="77"/>
      <c r="Y910" s="77"/>
      <c r="Z910" s="77"/>
    </row>
    <row r="911" spans="1:26" ht="12.75" customHeight="1">
      <c r="A911" s="264"/>
      <c r="B911" s="264"/>
      <c r="C911" s="30"/>
      <c r="D911" s="264"/>
      <c r="E911" s="264"/>
      <c r="F911" s="264"/>
      <c r="G911" s="75"/>
      <c r="H911" s="264"/>
      <c r="I911" s="265"/>
      <c r="J911" s="77"/>
      <c r="K911" s="77"/>
      <c r="L911" s="77"/>
      <c r="M911" s="77"/>
      <c r="N911" s="77"/>
      <c r="O911" s="77"/>
      <c r="P911" s="77"/>
      <c r="Q911" s="77"/>
      <c r="R911" s="77"/>
      <c r="S911" s="77"/>
      <c r="T911" s="77"/>
      <c r="U911" s="77"/>
      <c r="V911" s="77"/>
      <c r="W911" s="77"/>
      <c r="X911" s="77"/>
      <c r="Y911" s="77"/>
      <c r="Z911" s="77"/>
    </row>
    <row r="912" spans="1:26" ht="12.75" customHeight="1">
      <c r="A912" s="264"/>
      <c r="B912" s="264"/>
      <c r="C912" s="30"/>
      <c r="D912" s="264"/>
      <c r="E912" s="264"/>
      <c r="F912" s="264"/>
      <c r="G912" s="75"/>
      <c r="H912" s="264"/>
      <c r="I912" s="265"/>
      <c r="J912" s="77"/>
      <c r="K912" s="77"/>
      <c r="L912" s="77"/>
      <c r="M912" s="77"/>
      <c r="N912" s="77"/>
      <c r="O912" s="77"/>
      <c r="P912" s="77"/>
      <c r="Q912" s="77"/>
      <c r="R912" s="77"/>
      <c r="S912" s="77"/>
      <c r="T912" s="77"/>
      <c r="U912" s="77"/>
      <c r="V912" s="77"/>
      <c r="W912" s="77"/>
      <c r="X912" s="77"/>
      <c r="Y912" s="77"/>
      <c r="Z912" s="77"/>
    </row>
    <row r="913" spans="1:26" ht="12.75" customHeight="1">
      <c r="A913" s="264"/>
      <c r="B913" s="264"/>
      <c r="C913" s="30"/>
      <c r="D913" s="264"/>
      <c r="E913" s="264"/>
      <c r="F913" s="264"/>
      <c r="G913" s="75"/>
      <c r="H913" s="264"/>
      <c r="I913" s="265"/>
      <c r="J913" s="77"/>
      <c r="K913" s="77"/>
      <c r="L913" s="77"/>
      <c r="M913" s="77"/>
      <c r="N913" s="77"/>
      <c r="O913" s="77"/>
      <c r="P913" s="77"/>
      <c r="Q913" s="77"/>
      <c r="R913" s="77"/>
      <c r="S913" s="77"/>
      <c r="T913" s="77"/>
      <c r="U913" s="77"/>
      <c r="V913" s="77"/>
      <c r="W913" s="77"/>
      <c r="X913" s="77"/>
      <c r="Y913" s="77"/>
      <c r="Z913" s="77"/>
    </row>
    <row r="914" spans="1:26" ht="12.75" customHeight="1">
      <c r="A914" s="264"/>
      <c r="B914" s="264"/>
      <c r="C914" s="30"/>
      <c r="D914" s="264"/>
      <c r="E914" s="264"/>
      <c r="F914" s="264"/>
      <c r="G914" s="75"/>
      <c r="H914" s="264"/>
      <c r="I914" s="265"/>
      <c r="J914" s="77"/>
      <c r="K914" s="77"/>
      <c r="L914" s="77"/>
      <c r="M914" s="77"/>
      <c r="N914" s="77"/>
      <c r="O914" s="77"/>
      <c r="P914" s="77"/>
      <c r="Q914" s="77"/>
      <c r="R914" s="77"/>
      <c r="S914" s="77"/>
      <c r="T914" s="77"/>
      <c r="U914" s="77"/>
      <c r="V914" s="77"/>
      <c r="W914" s="77"/>
      <c r="X914" s="77"/>
      <c r="Y914" s="77"/>
      <c r="Z914" s="77"/>
    </row>
    <row r="915" spans="1:26" ht="12.75" customHeight="1">
      <c r="A915" s="264"/>
      <c r="B915" s="264"/>
      <c r="C915" s="30"/>
      <c r="D915" s="264"/>
      <c r="E915" s="264"/>
      <c r="F915" s="264"/>
      <c r="G915" s="75"/>
      <c r="H915" s="264"/>
      <c r="I915" s="265"/>
      <c r="J915" s="77"/>
      <c r="K915" s="77"/>
      <c r="L915" s="77"/>
      <c r="M915" s="77"/>
      <c r="N915" s="77"/>
      <c r="O915" s="77"/>
      <c r="P915" s="77"/>
      <c r="Q915" s="77"/>
      <c r="R915" s="77"/>
      <c r="S915" s="77"/>
      <c r="T915" s="77"/>
      <c r="U915" s="77"/>
      <c r="V915" s="77"/>
      <c r="W915" s="77"/>
      <c r="X915" s="77"/>
      <c r="Y915" s="77"/>
      <c r="Z915" s="77"/>
    </row>
    <row r="916" spans="1:26" ht="12.75" customHeight="1">
      <c r="A916" s="264"/>
      <c r="B916" s="264"/>
      <c r="C916" s="30"/>
      <c r="D916" s="264"/>
      <c r="E916" s="264"/>
      <c r="F916" s="264"/>
      <c r="G916" s="75"/>
      <c r="H916" s="264"/>
      <c r="I916" s="265"/>
      <c r="J916" s="77"/>
      <c r="K916" s="77"/>
      <c r="L916" s="77"/>
      <c r="M916" s="77"/>
      <c r="N916" s="77"/>
      <c r="O916" s="77"/>
      <c r="P916" s="77"/>
      <c r="Q916" s="77"/>
      <c r="R916" s="77"/>
      <c r="S916" s="77"/>
      <c r="T916" s="77"/>
      <c r="U916" s="77"/>
      <c r="V916" s="77"/>
      <c r="W916" s="77"/>
      <c r="X916" s="77"/>
      <c r="Y916" s="77"/>
      <c r="Z916" s="77"/>
    </row>
    <row r="917" spans="1:26" ht="12.75" customHeight="1">
      <c r="A917" s="264"/>
      <c r="B917" s="264"/>
      <c r="C917" s="30"/>
      <c r="D917" s="264"/>
      <c r="E917" s="264"/>
      <c r="F917" s="264"/>
      <c r="G917" s="75"/>
      <c r="H917" s="264"/>
      <c r="I917" s="265"/>
      <c r="J917" s="77"/>
      <c r="K917" s="77"/>
      <c r="L917" s="77"/>
      <c r="M917" s="77"/>
      <c r="N917" s="77"/>
      <c r="O917" s="77"/>
      <c r="P917" s="77"/>
      <c r="Q917" s="77"/>
      <c r="R917" s="77"/>
      <c r="S917" s="77"/>
      <c r="T917" s="77"/>
      <c r="U917" s="77"/>
      <c r="V917" s="77"/>
      <c r="W917" s="77"/>
      <c r="X917" s="77"/>
      <c r="Y917" s="77"/>
      <c r="Z917" s="77"/>
    </row>
    <row r="918" spans="1:26" ht="12.75" customHeight="1">
      <c r="A918" s="264"/>
      <c r="B918" s="264"/>
      <c r="C918" s="30"/>
      <c r="D918" s="264"/>
      <c r="E918" s="264"/>
      <c r="F918" s="264"/>
      <c r="G918" s="75"/>
      <c r="H918" s="264"/>
      <c r="I918" s="265"/>
      <c r="J918" s="77"/>
      <c r="K918" s="77"/>
      <c r="L918" s="77"/>
      <c r="M918" s="77"/>
      <c r="N918" s="77"/>
      <c r="O918" s="77"/>
      <c r="P918" s="77"/>
      <c r="Q918" s="77"/>
      <c r="R918" s="77"/>
      <c r="S918" s="77"/>
      <c r="T918" s="77"/>
      <c r="U918" s="77"/>
      <c r="V918" s="77"/>
      <c r="W918" s="77"/>
      <c r="X918" s="77"/>
      <c r="Y918" s="77"/>
      <c r="Z918" s="77"/>
    </row>
    <row r="919" spans="1:26" ht="12.75" customHeight="1">
      <c r="A919" s="264"/>
      <c r="B919" s="264"/>
      <c r="C919" s="30"/>
      <c r="D919" s="264"/>
      <c r="E919" s="264"/>
      <c r="F919" s="264"/>
      <c r="G919" s="75"/>
      <c r="H919" s="264"/>
      <c r="I919" s="265"/>
      <c r="J919" s="77"/>
      <c r="K919" s="77"/>
      <c r="L919" s="77"/>
      <c r="M919" s="77"/>
      <c r="N919" s="77"/>
      <c r="O919" s="77"/>
      <c r="P919" s="77"/>
      <c r="Q919" s="77"/>
      <c r="R919" s="77"/>
      <c r="S919" s="77"/>
      <c r="T919" s="77"/>
      <c r="U919" s="77"/>
      <c r="V919" s="77"/>
      <c r="W919" s="77"/>
      <c r="X919" s="77"/>
      <c r="Y919" s="77"/>
      <c r="Z919" s="77"/>
    </row>
    <row r="920" spans="1:26" ht="12.75" customHeight="1">
      <c r="A920" s="264"/>
      <c r="B920" s="264"/>
      <c r="C920" s="30"/>
      <c r="D920" s="264"/>
      <c r="E920" s="264"/>
      <c r="F920" s="264"/>
      <c r="G920" s="75"/>
      <c r="H920" s="264"/>
      <c r="I920" s="265"/>
      <c r="J920" s="77"/>
      <c r="K920" s="77"/>
      <c r="L920" s="77"/>
      <c r="M920" s="77"/>
      <c r="N920" s="77"/>
      <c r="O920" s="77"/>
      <c r="P920" s="77"/>
      <c r="Q920" s="77"/>
      <c r="R920" s="77"/>
      <c r="S920" s="77"/>
      <c r="T920" s="77"/>
      <c r="U920" s="77"/>
      <c r="V920" s="77"/>
      <c r="W920" s="77"/>
      <c r="X920" s="77"/>
      <c r="Y920" s="77"/>
      <c r="Z920" s="77"/>
    </row>
    <row r="921" spans="1:26" ht="12.75" customHeight="1">
      <c r="A921" s="264"/>
      <c r="B921" s="264"/>
      <c r="C921" s="30"/>
      <c r="D921" s="264"/>
      <c r="E921" s="264"/>
      <c r="F921" s="264"/>
      <c r="G921" s="75"/>
      <c r="H921" s="264"/>
      <c r="I921" s="265"/>
      <c r="J921" s="77"/>
      <c r="K921" s="77"/>
      <c r="L921" s="77"/>
      <c r="M921" s="77"/>
      <c r="N921" s="77"/>
      <c r="O921" s="77"/>
      <c r="P921" s="77"/>
      <c r="Q921" s="77"/>
      <c r="R921" s="77"/>
      <c r="S921" s="77"/>
      <c r="T921" s="77"/>
      <c r="U921" s="77"/>
      <c r="V921" s="77"/>
      <c r="W921" s="77"/>
      <c r="X921" s="77"/>
      <c r="Y921" s="77"/>
      <c r="Z921" s="77"/>
    </row>
    <row r="922" spans="1:26" ht="12.75" customHeight="1">
      <c r="A922" s="264"/>
      <c r="B922" s="264"/>
      <c r="C922" s="30"/>
      <c r="D922" s="264"/>
      <c r="E922" s="264"/>
      <c r="F922" s="264"/>
      <c r="G922" s="75"/>
      <c r="H922" s="264"/>
      <c r="I922" s="265"/>
      <c r="J922" s="77"/>
      <c r="K922" s="77"/>
      <c r="L922" s="77"/>
      <c r="M922" s="77"/>
      <c r="N922" s="77"/>
      <c r="O922" s="77"/>
      <c r="P922" s="77"/>
      <c r="Q922" s="77"/>
      <c r="R922" s="77"/>
      <c r="S922" s="77"/>
      <c r="T922" s="77"/>
      <c r="U922" s="77"/>
      <c r="V922" s="77"/>
      <c r="W922" s="77"/>
      <c r="X922" s="77"/>
      <c r="Y922" s="77"/>
      <c r="Z922" s="77"/>
    </row>
    <row r="923" spans="1:26" ht="12.75" customHeight="1">
      <c r="A923" s="264"/>
      <c r="B923" s="264"/>
      <c r="C923" s="30"/>
      <c r="D923" s="264"/>
      <c r="E923" s="264"/>
      <c r="F923" s="264"/>
      <c r="G923" s="75"/>
      <c r="H923" s="264"/>
      <c r="I923" s="265"/>
      <c r="J923" s="77"/>
      <c r="K923" s="77"/>
      <c r="L923" s="77"/>
      <c r="M923" s="77"/>
      <c r="N923" s="77"/>
      <c r="O923" s="77"/>
      <c r="P923" s="77"/>
      <c r="Q923" s="77"/>
      <c r="R923" s="77"/>
      <c r="S923" s="77"/>
      <c r="T923" s="77"/>
      <c r="U923" s="77"/>
      <c r="V923" s="77"/>
      <c r="W923" s="77"/>
      <c r="X923" s="77"/>
      <c r="Y923" s="77"/>
      <c r="Z923" s="77"/>
    </row>
    <row r="924" spans="1:26" ht="12.75" customHeight="1">
      <c r="A924" s="264"/>
      <c r="B924" s="264"/>
      <c r="C924" s="30"/>
      <c r="D924" s="264"/>
      <c r="E924" s="264"/>
      <c r="F924" s="264"/>
      <c r="G924" s="75"/>
      <c r="H924" s="264"/>
      <c r="I924" s="265"/>
      <c r="J924" s="77"/>
      <c r="K924" s="77"/>
      <c r="L924" s="77"/>
      <c r="M924" s="77"/>
      <c r="N924" s="77"/>
      <c r="O924" s="77"/>
      <c r="P924" s="77"/>
      <c r="Q924" s="77"/>
      <c r="R924" s="77"/>
      <c r="S924" s="77"/>
      <c r="T924" s="77"/>
      <c r="U924" s="77"/>
      <c r="V924" s="77"/>
      <c r="W924" s="77"/>
      <c r="X924" s="77"/>
      <c r="Y924" s="77"/>
      <c r="Z924" s="77"/>
    </row>
    <row r="925" spans="1:26" ht="12.75" customHeight="1">
      <c r="A925" s="264"/>
      <c r="B925" s="264"/>
      <c r="C925" s="30"/>
      <c r="D925" s="264"/>
      <c r="E925" s="264"/>
      <c r="F925" s="264"/>
      <c r="G925" s="75"/>
      <c r="H925" s="264"/>
      <c r="I925" s="265"/>
      <c r="J925" s="77"/>
      <c r="K925" s="77"/>
      <c r="L925" s="77"/>
      <c r="M925" s="77"/>
      <c r="N925" s="77"/>
      <c r="O925" s="77"/>
      <c r="P925" s="77"/>
      <c r="Q925" s="77"/>
      <c r="R925" s="77"/>
      <c r="S925" s="77"/>
      <c r="T925" s="77"/>
      <c r="U925" s="77"/>
      <c r="V925" s="77"/>
      <c r="W925" s="77"/>
      <c r="X925" s="77"/>
      <c r="Y925" s="77"/>
      <c r="Z925" s="77"/>
    </row>
    <row r="926" spans="1:26" ht="12.75" customHeight="1">
      <c r="A926" s="264"/>
      <c r="B926" s="264"/>
      <c r="C926" s="30"/>
      <c r="D926" s="264"/>
      <c r="E926" s="264"/>
      <c r="F926" s="264"/>
      <c r="G926" s="75"/>
      <c r="H926" s="264"/>
      <c r="I926" s="265"/>
      <c r="J926" s="77"/>
      <c r="K926" s="77"/>
      <c r="L926" s="77"/>
      <c r="M926" s="77"/>
      <c r="N926" s="77"/>
      <c r="O926" s="77"/>
      <c r="P926" s="77"/>
      <c r="Q926" s="77"/>
      <c r="R926" s="77"/>
      <c r="S926" s="77"/>
      <c r="T926" s="77"/>
      <c r="U926" s="77"/>
      <c r="V926" s="77"/>
      <c r="W926" s="77"/>
      <c r="X926" s="77"/>
      <c r="Y926" s="77"/>
      <c r="Z926" s="77"/>
    </row>
    <row r="927" spans="1:26" ht="12.75" customHeight="1">
      <c r="A927" s="264"/>
      <c r="B927" s="264"/>
      <c r="C927" s="30"/>
      <c r="D927" s="264"/>
      <c r="E927" s="264"/>
      <c r="F927" s="264"/>
      <c r="G927" s="75"/>
      <c r="H927" s="264"/>
      <c r="I927" s="265"/>
      <c r="J927" s="77"/>
      <c r="K927" s="77"/>
      <c r="L927" s="77"/>
      <c r="M927" s="77"/>
      <c r="N927" s="77"/>
      <c r="O927" s="77"/>
      <c r="P927" s="77"/>
      <c r="Q927" s="77"/>
      <c r="R927" s="77"/>
      <c r="S927" s="77"/>
      <c r="T927" s="77"/>
      <c r="U927" s="77"/>
      <c r="V927" s="77"/>
      <c r="W927" s="77"/>
      <c r="X927" s="77"/>
      <c r="Y927" s="77"/>
      <c r="Z927" s="77"/>
    </row>
    <row r="928" spans="1:26" ht="12.75" customHeight="1">
      <c r="A928" s="264"/>
      <c r="B928" s="264"/>
      <c r="C928" s="30"/>
      <c r="D928" s="264"/>
      <c r="E928" s="264"/>
      <c r="F928" s="264"/>
      <c r="G928" s="75"/>
      <c r="H928" s="264"/>
      <c r="I928" s="265"/>
      <c r="J928" s="77"/>
      <c r="K928" s="77"/>
      <c r="L928" s="77"/>
      <c r="M928" s="77"/>
      <c r="N928" s="77"/>
      <c r="O928" s="77"/>
      <c r="P928" s="77"/>
      <c r="Q928" s="77"/>
      <c r="R928" s="77"/>
      <c r="S928" s="77"/>
      <c r="T928" s="77"/>
      <c r="U928" s="77"/>
      <c r="V928" s="77"/>
      <c r="W928" s="77"/>
      <c r="X928" s="77"/>
      <c r="Y928" s="77"/>
      <c r="Z928" s="77"/>
    </row>
    <row r="929" spans="1:26" ht="12.75" customHeight="1">
      <c r="A929" s="264"/>
      <c r="B929" s="264"/>
      <c r="C929" s="30"/>
      <c r="D929" s="264"/>
      <c r="E929" s="264"/>
      <c r="F929" s="264"/>
      <c r="G929" s="75"/>
      <c r="H929" s="264"/>
      <c r="I929" s="265"/>
      <c r="J929" s="77"/>
      <c r="K929" s="77"/>
      <c r="L929" s="77"/>
      <c r="M929" s="77"/>
      <c r="N929" s="77"/>
      <c r="O929" s="77"/>
      <c r="P929" s="77"/>
      <c r="Q929" s="77"/>
      <c r="R929" s="77"/>
      <c r="S929" s="77"/>
      <c r="T929" s="77"/>
      <c r="U929" s="77"/>
      <c r="V929" s="77"/>
      <c r="W929" s="77"/>
      <c r="X929" s="77"/>
      <c r="Y929" s="77"/>
      <c r="Z929" s="77"/>
    </row>
    <row r="930" spans="1:26" ht="12.75" customHeight="1">
      <c r="A930" s="264"/>
      <c r="B930" s="264"/>
      <c r="C930" s="30"/>
      <c r="D930" s="264"/>
      <c r="E930" s="264"/>
      <c r="F930" s="264"/>
      <c r="G930" s="75"/>
      <c r="H930" s="264"/>
      <c r="I930" s="265"/>
      <c r="J930" s="77"/>
      <c r="K930" s="77"/>
      <c r="L930" s="77"/>
      <c r="M930" s="77"/>
      <c r="N930" s="77"/>
      <c r="O930" s="77"/>
      <c r="P930" s="77"/>
      <c r="Q930" s="77"/>
      <c r="R930" s="77"/>
      <c r="S930" s="77"/>
      <c r="T930" s="77"/>
      <c r="U930" s="77"/>
      <c r="V930" s="77"/>
      <c r="W930" s="77"/>
      <c r="X930" s="77"/>
      <c r="Y930" s="77"/>
      <c r="Z930" s="77"/>
    </row>
    <row r="931" spans="1:26" ht="12.75" customHeight="1">
      <c r="A931" s="264"/>
      <c r="B931" s="264"/>
      <c r="C931" s="30"/>
      <c r="D931" s="264"/>
      <c r="E931" s="264"/>
      <c r="F931" s="264"/>
      <c r="G931" s="75"/>
      <c r="H931" s="264"/>
      <c r="I931" s="265"/>
      <c r="J931" s="77"/>
      <c r="K931" s="77"/>
      <c r="L931" s="77"/>
      <c r="M931" s="77"/>
      <c r="N931" s="77"/>
      <c r="O931" s="77"/>
      <c r="P931" s="77"/>
      <c r="Q931" s="77"/>
      <c r="R931" s="77"/>
      <c r="S931" s="77"/>
      <c r="T931" s="77"/>
      <c r="U931" s="77"/>
      <c r="V931" s="77"/>
      <c r="W931" s="77"/>
      <c r="X931" s="77"/>
      <c r="Y931" s="77"/>
      <c r="Z931" s="77"/>
    </row>
    <row r="932" spans="1:26" ht="12.75" customHeight="1">
      <c r="A932" s="264"/>
      <c r="B932" s="264"/>
      <c r="C932" s="30"/>
      <c r="D932" s="264"/>
      <c r="E932" s="264"/>
      <c r="F932" s="264"/>
      <c r="G932" s="75"/>
      <c r="H932" s="264"/>
      <c r="I932" s="265"/>
      <c r="J932" s="77"/>
      <c r="K932" s="77"/>
      <c r="L932" s="77"/>
      <c r="M932" s="77"/>
      <c r="N932" s="77"/>
      <c r="O932" s="77"/>
      <c r="P932" s="77"/>
      <c r="Q932" s="77"/>
      <c r="R932" s="77"/>
      <c r="S932" s="77"/>
      <c r="T932" s="77"/>
      <c r="U932" s="77"/>
      <c r="V932" s="77"/>
      <c r="W932" s="77"/>
      <c r="X932" s="77"/>
      <c r="Y932" s="77"/>
      <c r="Z932" s="77"/>
    </row>
    <row r="933" spans="1:26" ht="12.75" customHeight="1">
      <c r="A933" s="264"/>
      <c r="B933" s="264"/>
      <c r="C933" s="30"/>
      <c r="D933" s="264"/>
      <c r="E933" s="264"/>
      <c r="F933" s="264"/>
      <c r="G933" s="75"/>
      <c r="H933" s="264"/>
      <c r="I933" s="265"/>
      <c r="J933" s="77"/>
      <c r="K933" s="77"/>
      <c r="L933" s="77"/>
      <c r="M933" s="77"/>
      <c r="N933" s="77"/>
      <c r="O933" s="77"/>
      <c r="P933" s="77"/>
      <c r="Q933" s="77"/>
      <c r="R933" s="77"/>
      <c r="S933" s="77"/>
      <c r="T933" s="77"/>
      <c r="U933" s="77"/>
      <c r="V933" s="77"/>
      <c r="W933" s="77"/>
      <c r="X933" s="77"/>
      <c r="Y933" s="77"/>
      <c r="Z933" s="77"/>
    </row>
    <row r="934" spans="1:26" ht="12.75" customHeight="1">
      <c r="A934" s="264"/>
      <c r="B934" s="264"/>
      <c r="C934" s="30"/>
      <c r="D934" s="264"/>
      <c r="E934" s="264"/>
      <c r="F934" s="264"/>
      <c r="G934" s="75"/>
      <c r="H934" s="264"/>
      <c r="I934" s="265"/>
      <c r="J934" s="77"/>
      <c r="K934" s="77"/>
      <c r="L934" s="77"/>
      <c r="M934" s="77"/>
      <c r="N934" s="77"/>
      <c r="O934" s="77"/>
      <c r="P934" s="77"/>
      <c r="Q934" s="77"/>
      <c r="R934" s="77"/>
      <c r="S934" s="77"/>
      <c r="T934" s="77"/>
      <c r="U934" s="77"/>
      <c r="V934" s="77"/>
      <c r="W934" s="77"/>
      <c r="X934" s="77"/>
      <c r="Y934" s="77"/>
      <c r="Z934" s="77"/>
    </row>
    <row r="935" spans="1:26" ht="12.75" customHeight="1">
      <c r="A935" s="264"/>
      <c r="B935" s="264"/>
      <c r="C935" s="30"/>
      <c r="D935" s="264"/>
      <c r="E935" s="264"/>
      <c r="F935" s="264"/>
      <c r="G935" s="75"/>
      <c r="H935" s="264"/>
      <c r="I935" s="265"/>
      <c r="J935" s="77"/>
      <c r="K935" s="77"/>
      <c r="L935" s="77"/>
      <c r="M935" s="77"/>
      <c r="N935" s="77"/>
      <c r="O935" s="77"/>
      <c r="P935" s="77"/>
      <c r="Q935" s="77"/>
      <c r="R935" s="77"/>
      <c r="S935" s="77"/>
      <c r="T935" s="77"/>
      <c r="U935" s="77"/>
      <c r="V935" s="77"/>
      <c r="W935" s="77"/>
      <c r="X935" s="77"/>
      <c r="Y935" s="77"/>
      <c r="Z935" s="77"/>
    </row>
    <row r="936" spans="1:26" ht="12.75" customHeight="1">
      <c r="A936" s="264"/>
      <c r="B936" s="264"/>
      <c r="C936" s="30"/>
      <c r="D936" s="264"/>
      <c r="E936" s="264"/>
      <c r="F936" s="264"/>
      <c r="G936" s="75"/>
      <c r="H936" s="264"/>
      <c r="I936" s="265"/>
      <c r="J936" s="77"/>
      <c r="K936" s="77"/>
      <c r="L936" s="77"/>
      <c r="M936" s="77"/>
      <c r="N936" s="77"/>
      <c r="O936" s="77"/>
      <c r="P936" s="77"/>
      <c r="Q936" s="77"/>
      <c r="R936" s="77"/>
      <c r="S936" s="77"/>
      <c r="T936" s="77"/>
      <c r="U936" s="77"/>
      <c r="V936" s="77"/>
      <c r="W936" s="77"/>
      <c r="X936" s="77"/>
      <c r="Y936" s="77"/>
      <c r="Z936" s="77"/>
    </row>
    <row r="937" spans="1:26" ht="12.75" customHeight="1">
      <c r="A937" s="264"/>
      <c r="B937" s="264"/>
      <c r="C937" s="30"/>
      <c r="D937" s="264"/>
      <c r="E937" s="264"/>
      <c r="F937" s="264"/>
      <c r="G937" s="75"/>
      <c r="H937" s="264"/>
      <c r="I937" s="265"/>
      <c r="J937" s="77"/>
      <c r="K937" s="77"/>
      <c r="L937" s="77"/>
      <c r="M937" s="77"/>
      <c r="N937" s="77"/>
      <c r="O937" s="77"/>
      <c r="P937" s="77"/>
      <c r="Q937" s="77"/>
      <c r="R937" s="77"/>
      <c r="S937" s="77"/>
      <c r="T937" s="77"/>
      <c r="U937" s="77"/>
      <c r="V937" s="77"/>
      <c r="W937" s="77"/>
      <c r="X937" s="77"/>
      <c r="Y937" s="77"/>
      <c r="Z937" s="77"/>
    </row>
    <row r="938" spans="1:26" ht="12.75" customHeight="1">
      <c r="A938" s="264"/>
      <c r="B938" s="264"/>
      <c r="C938" s="30"/>
      <c r="D938" s="264"/>
      <c r="E938" s="264"/>
      <c r="F938" s="264"/>
      <c r="G938" s="75"/>
      <c r="H938" s="264"/>
      <c r="I938" s="265"/>
      <c r="J938" s="77"/>
      <c r="K938" s="77"/>
      <c r="L938" s="77"/>
      <c r="M938" s="77"/>
      <c r="N938" s="77"/>
      <c r="O938" s="77"/>
      <c r="P938" s="77"/>
      <c r="Q938" s="77"/>
      <c r="R938" s="77"/>
      <c r="S938" s="77"/>
      <c r="T938" s="77"/>
      <c r="U938" s="77"/>
      <c r="V938" s="77"/>
      <c r="W938" s="77"/>
      <c r="X938" s="77"/>
      <c r="Y938" s="77"/>
      <c r="Z938" s="77"/>
    </row>
    <row r="939" spans="1:26" ht="12.75" customHeight="1">
      <c r="A939" s="264"/>
      <c r="B939" s="264"/>
      <c r="C939" s="30"/>
      <c r="D939" s="264"/>
      <c r="E939" s="264"/>
      <c r="F939" s="264"/>
      <c r="G939" s="75"/>
      <c r="H939" s="264"/>
      <c r="I939" s="265"/>
      <c r="J939" s="77"/>
      <c r="K939" s="77"/>
      <c r="L939" s="77"/>
      <c r="M939" s="77"/>
      <c r="N939" s="77"/>
      <c r="O939" s="77"/>
      <c r="P939" s="77"/>
      <c r="Q939" s="77"/>
      <c r="R939" s="77"/>
      <c r="S939" s="77"/>
      <c r="T939" s="77"/>
      <c r="U939" s="77"/>
      <c r="V939" s="77"/>
      <c r="W939" s="77"/>
      <c r="X939" s="77"/>
      <c r="Y939" s="77"/>
      <c r="Z939" s="77"/>
    </row>
    <row r="940" spans="1:26" ht="12.75" customHeight="1">
      <c r="A940" s="264"/>
      <c r="B940" s="264"/>
      <c r="C940" s="30"/>
      <c r="D940" s="264"/>
      <c r="E940" s="264"/>
      <c r="F940" s="264"/>
      <c r="G940" s="75"/>
      <c r="H940" s="264"/>
      <c r="I940" s="265"/>
      <c r="J940" s="77"/>
      <c r="K940" s="77"/>
      <c r="L940" s="77"/>
      <c r="M940" s="77"/>
      <c r="N940" s="77"/>
      <c r="O940" s="77"/>
      <c r="P940" s="77"/>
      <c r="Q940" s="77"/>
      <c r="R940" s="77"/>
      <c r="S940" s="77"/>
      <c r="T940" s="77"/>
      <c r="U940" s="77"/>
      <c r="V940" s="77"/>
      <c r="W940" s="77"/>
      <c r="X940" s="77"/>
      <c r="Y940" s="77"/>
      <c r="Z940" s="77"/>
    </row>
    <row r="941" spans="1:26" ht="12.75" customHeight="1">
      <c r="A941" s="264"/>
      <c r="B941" s="264"/>
      <c r="C941" s="30"/>
      <c r="D941" s="264"/>
      <c r="E941" s="264"/>
      <c r="F941" s="264"/>
      <c r="G941" s="75"/>
      <c r="H941" s="264"/>
      <c r="I941" s="265"/>
      <c r="J941" s="77"/>
      <c r="K941" s="77"/>
      <c r="L941" s="77"/>
      <c r="M941" s="77"/>
      <c r="N941" s="77"/>
      <c r="O941" s="77"/>
      <c r="P941" s="77"/>
      <c r="Q941" s="77"/>
      <c r="R941" s="77"/>
      <c r="S941" s="77"/>
      <c r="T941" s="77"/>
      <c r="U941" s="77"/>
      <c r="V941" s="77"/>
      <c r="W941" s="77"/>
      <c r="X941" s="77"/>
      <c r="Y941" s="77"/>
      <c r="Z941" s="77"/>
    </row>
    <row r="942" spans="1:26" ht="12.75" customHeight="1">
      <c r="A942" s="264"/>
      <c r="B942" s="264"/>
      <c r="C942" s="30"/>
      <c r="D942" s="264"/>
      <c r="E942" s="264"/>
      <c r="F942" s="264"/>
      <c r="G942" s="75"/>
      <c r="H942" s="264"/>
      <c r="I942" s="265"/>
      <c r="J942" s="77"/>
      <c r="K942" s="77"/>
      <c r="L942" s="77"/>
      <c r="M942" s="77"/>
      <c r="N942" s="77"/>
      <c r="O942" s="77"/>
      <c r="P942" s="77"/>
      <c r="Q942" s="77"/>
      <c r="R942" s="77"/>
      <c r="S942" s="77"/>
      <c r="T942" s="77"/>
      <c r="U942" s="77"/>
      <c r="V942" s="77"/>
      <c r="W942" s="77"/>
      <c r="X942" s="77"/>
      <c r="Y942" s="77"/>
      <c r="Z942" s="77"/>
    </row>
    <row r="943" spans="1:26" ht="12.75" customHeight="1">
      <c r="A943" s="264"/>
      <c r="B943" s="264"/>
      <c r="C943" s="30"/>
      <c r="D943" s="264"/>
      <c r="E943" s="264"/>
      <c r="F943" s="264"/>
      <c r="G943" s="75"/>
      <c r="H943" s="264"/>
      <c r="I943" s="265"/>
      <c r="J943" s="77"/>
      <c r="K943" s="77"/>
      <c r="L943" s="77"/>
      <c r="M943" s="77"/>
      <c r="N943" s="77"/>
      <c r="O943" s="77"/>
      <c r="P943" s="77"/>
      <c r="Q943" s="77"/>
      <c r="R943" s="77"/>
      <c r="S943" s="77"/>
      <c r="T943" s="77"/>
      <c r="U943" s="77"/>
      <c r="V943" s="77"/>
      <c r="W943" s="77"/>
      <c r="X943" s="77"/>
      <c r="Y943" s="77"/>
      <c r="Z943" s="77"/>
    </row>
    <row r="944" spans="1:26" ht="12.75" customHeight="1">
      <c r="A944" s="264"/>
      <c r="B944" s="264"/>
      <c r="C944" s="30"/>
      <c r="D944" s="264"/>
      <c r="E944" s="264"/>
      <c r="F944" s="264"/>
      <c r="G944" s="75"/>
      <c r="H944" s="264"/>
      <c r="I944" s="265"/>
      <c r="J944" s="77"/>
      <c r="K944" s="77"/>
      <c r="L944" s="77"/>
      <c r="M944" s="77"/>
      <c r="N944" s="77"/>
      <c r="O944" s="77"/>
      <c r="P944" s="77"/>
      <c r="Q944" s="77"/>
      <c r="R944" s="77"/>
      <c r="S944" s="77"/>
      <c r="T944" s="77"/>
      <c r="U944" s="77"/>
      <c r="V944" s="77"/>
      <c r="W944" s="77"/>
      <c r="X944" s="77"/>
      <c r="Y944" s="77"/>
      <c r="Z944" s="77"/>
    </row>
    <row r="945" spans="1:26" ht="12.75" customHeight="1">
      <c r="A945" s="264"/>
      <c r="B945" s="264"/>
      <c r="C945" s="30"/>
      <c r="D945" s="264"/>
      <c r="E945" s="264"/>
      <c r="F945" s="264"/>
      <c r="G945" s="75"/>
      <c r="H945" s="264"/>
      <c r="I945" s="265"/>
      <c r="J945" s="77"/>
      <c r="K945" s="77"/>
      <c r="L945" s="77"/>
      <c r="M945" s="77"/>
      <c r="N945" s="77"/>
      <c r="O945" s="77"/>
      <c r="P945" s="77"/>
      <c r="Q945" s="77"/>
      <c r="R945" s="77"/>
      <c r="S945" s="77"/>
      <c r="T945" s="77"/>
      <c r="U945" s="77"/>
      <c r="V945" s="77"/>
      <c r="W945" s="77"/>
      <c r="X945" s="77"/>
      <c r="Y945" s="77"/>
      <c r="Z945" s="77"/>
    </row>
    <row r="946" spans="1:26" ht="12.75" customHeight="1">
      <c r="A946" s="264"/>
      <c r="B946" s="264"/>
      <c r="C946" s="30"/>
      <c r="D946" s="264"/>
      <c r="E946" s="264"/>
      <c r="F946" s="264"/>
      <c r="G946" s="75"/>
      <c r="H946" s="264"/>
      <c r="I946" s="265"/>
      <c r="J946" s="77"/>
      <c r="K946" s="77"/>
      <c r="L946" s="77"/>
      <c r="M946" s="77"/>
      <c r="N946" s="77"/>
      <c r="O946" s="77"/>
      <c r="P946" s="77"/>
      <c r="Q946" s="77"/>
      <c r="R946" s="77"/>
      <c r="S946" s="77"/>
      <c r="T946" s="77"/>
      <c r="U946" s="77"/>
      <c r="V946" s="77"/>
      <c r="W946" s="77"/>
      <c r="X946" s="77"/>
      <c r="Y946" s="77"/>
      <c r="Z946" s="77"/>
    </row>
    <row r="947" spans="1:26" ht="12.75" customHeight="1">
      <c r="A947" s="264"/>
      <c r="B947" s="264"/>
      <c r="C947" s="30"/>
      <c r="D947" s="264"/>
      <c r="E947" s="264"/>
      <c r="F947" s="264"/>
      <c r="G947" s="75"/>
      <c r="H947" s="264"/>
      <c r="I947" s="265"/>
      <c r="J947" s="77"/>
      <c r="K947" s="77"/>
      <c r="L947" s="77"/>
      <c r="M947" s="77"/>
      <c r="N947" s="77"/>
      <c r="O947" s="77"/>
      <c r="P947" s="77"/>
      <c r="Q947" s="77"/>
      <c r="R947" s="77"/>
      <c r="S947" s="77"/>
      <c r="T947" s="77"/>
      <c r="U947" s="77"/>
      <c r="V947" s="77"/>
      <c r="W947" s="77"/>
      <c r="X947" s="77"/>
      <c r="Y947" s="77"/>
      <c r="Z947" s="77"/>
    </row>
    <row r="948" spans="1:26" ht="12.75" customHeight="1">
      <c r="A948" s="264"/>
      <c r="B948" s="264"/>
      <c r="C948" s="30"/>
      <c r="D948" s="264"/>
      <c r="E948" s="264"/>
      <c r="F948" s="264"/>
      <c r="G948" s="75"/>
      <c r="H948" s="264"/>
      <c r="I948" s="265"/>
      <c r="J948" s="77"/>
      <c r="K948" s="77"/>
      <c r="L948" s="77"/>
      <c r="M948" s="77"/>
      <c r="N948" s="77"/>
      <c r="O948" s="77"/>
      <c r="P948" s="77"/>
      <c r="Q948" s="77"/>
      <c r="R948" s="77"/>
      <c r="S948" s="77"/>
      <c r="T948" s="77"/>
      <c r="U948" s="77"/>
      <c r="V948" s="77"/>
      <c r="W948" s="77"/>
      <c r="X948" s="77"/>
      <c r="Y948" s="77"/>
      <c r="Z948" s="77"/>
    </row>
    <row r="949" spans="1:26" ht="12.75" customHeight="1">
      <c r="A949" s="264"/>
      <c r="B949" s="264"/>
      <c r="C949" s="30"/>
      <c r="D949" s="264"/>
      <c r="E949" s="264"/>
      <c r="F949" s="264"/>
      <c r="G949" s="75"/>
      <c r="H949" s="264"/>
      <c r="I949" s="265"/>
      <c r="J949" s="77"/>
      <c r="K949" s="77"/>
      <c r="L949" s="77"/>
      <c r="M949" s="77"/>
      <c r="N949" s="77"/>
      <c r="O949" s="77"/>
      <c r="P949" s="77"/>
      <c r="Q949" s="77"/>
      <c r="R949" s="77"/>
      <c r="S949" s="77"/>
      <c r="T949" s="77"/>
      <c r="U949" s="77"/>
      <c r="V949" s="77"/>
      <c r="W949" s="77"/>
      <c r="X949" s="77"/>
      <c r="Y949" s="77"/>
      <c r="Z949" s="77"/>
    </row>
    <row r="950" spans="1:26" ht="12.75" customHeight="1">
      <c r="A950" s="264"/>
      <c r="B950" s="264"/>
      <c r="C950" s="30"/>
      <c r="D950" s="264"/>
      <c r="E950" s="264"/>
      <c r="F950" s="264"/>
      <c r="G950" s="75"/>
      <c r="H950" s="264"/>
      <c r="I950" s="265"/>
      <c r="J950" s="77"/>
      <c r="K950" s="77"/>
      <c r="L950" s="77"/>
      <c r="M950" s="77"/>
      <c r="N950" s="77"/>
      <c r="O950" s="77"/>
      <c r="P950" s="77"/>
      <c r="Q950" s="77"/>
      <c r="R950" s="77"/>
      <c r="S950" s="77"/>
      <c r="T950" s="77"/>
      <c r="U950" s="77"/>
      <c r="V950" s="77"/>
      <c r="W950" s="77"/>
      <c r="X950" s="77"/>
      <c r="Y950" s="77"/>
      <c r="Z950" s="77"/>
    </row>
    <row r="951" spans="1:26" ht="12.75" customHeight="1">
      <c r="A951" s="264"/>
      <c r="B951" s="264"/>
      <c r="C951" s="30"/>
      <c r="D951" s="264"/>
      <c r="E951" s="264"/>
      <c r="F951" s="264"/>
      <c r="G951" s="75"/>
      <c r="H951" s="264"/>
      <c r="I951" s="265"/>
      <c r="J951" s="77"/>
      <c r="K951" s="77"/>
      <c r="L951" s="77"/>
      <c r="M951" s="77"/>
      <c r="N951" s="77"/>
      <c r="O951" s="77"/>
      <c r="P951" s="77"/>
      <c r="Q951" s="77"/>
      <c r="R951" s="77"/>
      <c r="S951" s="77"/>
      <c r="T951" s="77"/>
      <c r="U951" s="77"/>
      <c r="V951" s="77"/>
      <c r="W951" s="77"/>
      <c r="X951" s="77"/>
      <c r="Y951" s="77"/>
      <c r="Z951" s="77"/>
    </row>
    <row r="952" spans="1:26" ht="12.75" customHeight="1">
      <c r="A952" s="264"/>
      <c r="B952" s="264"/>
      <c r="C952" s="30"/>
      <c r="D952" s="264"/>
      <c r="E952" s="264"/>
      <c r="F952" s="264"/>
      <c r="G952" s="75"/>
      <c r="H952" s="264"/>
      <c r="I952" s="265"/>
      <c r="J952" s="77"/>
      <c r="K952" s="77"/>
      <c r="L952" s="77"/>
      <c r="M952" s="77"/>
      <c r="N952" s="77"/>
      <c r="O952" s="77"/>
      <c r="P952" s="77"/>
      <c r="Q952" s="77"/>
      <c r="R952" s="77"/>
      <c r="S952" s="77"/>
      <c r="T952" s="77"/>
      <c r="U952" s="77"/>
      <c r="V952" s="77"/>
      <c r="W952" s="77"/>
      <c r="X952" s="77"/>
      <c r="Y952" s="77"/>
      <c r="Z952" s="77"/>
    </row>
    <row r="953" spans="1:26" ht="12.75" customHeight="1">
      <c r="A953" s="264"/>
      <c r="B953" s="264"/>
      <c r="C953" s="30"/>
      <c r="D953" s="264"/>
      <c r="E953" s="264"/>
      <c r="F953" s="264"/>
      <c r="G953" s="75"/>
      <c r="H953" s="264"/>
      <c r="I953" s="265"/>
      <c r="J953" s="77"/>
      <c r="K953" s="77"/>
      <c r="L953" s="77"/>
      <c r="M953" s="77"/>
      <c r="N953" s="77"/>
      <c r="O953" s="77"/>
      <c r="P953" s="77"/>
      <c r="Q953" s="77"/>
      <c r="R953" s="77"/>
      <c r="S953" s="77"/>
      <c r="T953" s="77"/>
      <c r="U953" s="77"/>
      <c r="V953" s="77"/>
      <c r="W953" s="77"/>
      <c r="X953" s="77"/>
      <c r="Y953" s="77"/>
      <c r="Z953" s="77"/>
    </row>
    <row r="954" spans="1:26" ht="12.75" customHeight="1">
      <c r="A954" s="264"/>
      <c r="B954" s="264"/>
      <c r="C954" s="30"/>
      <c r="D954" s="264"/>
      <c r="E954" s="264"/>
      <c r="F954" s="264"/>
      <c r="G954" s="75"/>
      <c r="H954" s="264"/>
      <c r="I954" s="265"/>
      <c r="J954" s="77"/>
      <c r="K954" s="77"/>
      <c r="L954" s="77"/>
      <c r="M954" s="77"/>
      <c r="N954" s="77"/>
      <c r="O954" s="77"/>
      <c r="P954" s="77"/>
      <c r="Q954" s="77"/>
      <c r="R954" s="77"/>
      <c r="S954" s="77"/>
      <c r="T954" s="77"/>
      <c r="U954" s="77"/>
      <c r="V954" s="77"/>
      <c r="W954" s="77"/>
      <c r="X954" s="77"/>
      <c r="Y954" s="77"/>
      <c r="Z954" s="77"/>
    </row>
    <row r="955" spans="1:26" ht="12.75" customHeight="1">
      <c r="A955" s="264"/>
      <c r="B955" s="264"/>
      <c r="C955" s="30"/>
      <c r="D955" s="264"/>
      <c r="E955" s="264"/>
      <c r="F955" s="264"/>
      <c r="G955" s="75"/>
      <c r="H955" s="264"/>
      <c r="I955" s="265"/>
      <c r="J955" s="77"/>
      <c r="K955" s="77"/>
      <c r="L955" s="77"/>
      <c r="M955" s="77"/>
      <c r="N955" s="77"/>
      <c r="O955" s="77"/>
      <c r="P955" s="77"/>
      <c r="Q955" s="77"/>
      <c r="R955" s="77"/>
      <c r="S955" s="77"/>
      <c r="T955" s="77"/>
      <c r="U955" s="77"/>
      <c r="V955" s="77"/>
      <c r="W955" s="77"/>
      <c r="X955" s="77"/>
      <c r="Y955" s="77"/>
      <c r="Z955" s="77"/>
    </row>
    <row r="956" spans="1:26" ht="12.75" customHeight="1">
      <c r="A956" s="264"/>
      <c r="B956" s="264"/>
      <c r="C956" s="30"/>
      <c r="D956" s="264"/>
      <c r="E956" s="264"/>
      <c r="F956" s="264"/>
      <c r="G956" s="75"/>
      <c r="H956" s="264"/>
      <c r="I956" s="265"/>
      <c r="J956" s="77"/>
      <c r="K956" s="77"/>
      <c r="L956" s="77"/>
      <c r="M956" s="77"/>
      <c r="N956" s="77"/>
      <c r="O956" s="77"/>
      <c r="P956" s="77"/>
      <c r="Q956" s="77"/>
      <c r="R956" s="77"/>
      <c r="S956" s="77"/>
      <c r="T956" s="77"/>
      <c r="U956" s="77"/>
      <c r="V956" s="77"/>
      <c r="W956" s="77"/>
      <c r="X956" s="77"/>
      <c r="Y956" s="77"/>
      <c r="Z956" s="77"/>
    </row>
    <row r="957" spans="1:26" ht="12.75" customHeight="1">
      <c r="A957" s="264"/>
      <c r="B957" s="264"/>
      <c r="C957" s="30"/>
      <c r="D957" s="264"/>
      <c r="E957" s="264"/>
      <c r="F957" s="264"/>
      <c r="G957" s="75"/>
      <c r="H957" s="264"/>
      <c r="I957" s="265"/>
      <c r="J957" s="77"/>
      <c r="K957" s="77"/>
      <c r="L957" s="77"/>
      <c r="M957" s="77"/>
      <c r="N957" s="77"/>
      <c r="O957" s="77"/>
      <c r="P957" s="77"/>
      <c r="Q957" s="77"/>
      <c r="R957" s="77"/>
      <c r="S957" s="77"/>
      <c r="T957" s="77"/>
      <c r="U957" s="77"/>
      <c r="V957" s="77"/>
      <c r="W957" s="77"/>
      <c r="X957" s="77"/>
      <c r="Y957" s="77"/>
      <c r="Z957" s="77"/>
    </row>
    <row r="958" spans="1:26" ht="12.75" customHeight="1">
      <c r="A958" s="264"/>
      <c r="B958" s="264"/>
      <c r="C958" s="30"/>
      <c r="D958" s="264"/>
      <c r="E958" s="264"/>
      <c r="F958" s="264"/>
      <c r="G958" s="75"/>
      <c r="H958" s="264"/>
      <c r="I958" s="265"/>
      <c r="J958" s="77"/>
      <c r="K958" s="77"/>
      <c r="L958" s="77"/>
      <c r="M958" s="77"/>
      <c r="N958" s="77"/>
      <c r="O958" s="77"/>
      <c r="P958" s="77"/>
      <c r="Q958" s="77"/>
      <c r="R958" s="77"/>
      <c r="S958" s="77"/>
      <c r="T958" s="77"/>
      <c r="U958" s="77"/>
      <c r="V958" s="77"/>
      <c r="W958" s="77"/>
      <c r="X958" s="77"/>
      <c r="Y958" s="77"/>
      <c r="Z958" s="77"/>
    </row>
    <row r="959" spans="1:26" ht="12.75" customHeight="1">
      <c r="A959" s="264"/>
      <c r="B959" s="264"/>
      <c r="C959" s="30"/>
      <c r="D959" s="264"/>
      <c r="E959" s="264"/>
      <c r="F959" s="264"/>
      <c r="G959" s="75"/>
      <c r="H959" s="264"/>
      <c r="I959" s="265"/>
      <c r="J959" s="77"/>
      <c r="K959" s="77"/>
      <c r="L959" s="77"/>
      <c r="M959" s="77"/>
      <c r="N959" s="77"/>
      <c r="O959" s="77"/>
      <c r="P959" s="77"/>
      <c r="Q959" s="77"/>
      <c r="R959" s="77"/>
      <c r="S959" s="77"/>
      <c r="T959" s="77"/>
      <c r="U959" s="77"/>
      <c r="V959" s="77"/>
      <c r="W959" s="77"/>
      <c r="X959" s="77"/>
      <c r="Y959" s="77"/>
      <c r="Z959" s="77"/>
    </row>
    <row r="960" spans="1:26" ht="12.75" customHeight="1">
      <c r="A960" s="264"/>
      <c r="B960" s="264"/>
      <c r="C960" s="30"/>
      <c r="D960" s="264"/>
      <c r="E960" s="264"/>
      <c r="F960" s="264"/>
      <c r="G960" s="75"/>
      <c r="H960" s="264"/>
      <c r="I960" s="265"/>
      <c r="J960" s="77"/>
      <c r="K960" s="77"/>
      <c r="L960" s="77"/>
      <c r="M960" s="77"/>
      <c r="N960" s="77"/>
      <c r="O960" s="77"/>
      <c r="P960" s="77"/>
      <c r="Q960" s="77"/>
      <c r="R960" s="77"/>
      <c r="S960" s="77"/>
      <c r="T960" s="77"/>
      <c r="U960" s="77"/>
      <c r="V960" s="77"/>
      <c r="W960" s="77"/>
      <c r="X960" s="77"/>
      <c r="Y960" s="77"/>
      <c r="Z960" s="77"/>
    </row>
    <row r="961" spans="1:26" ht="12.75" customHeight="1">
      <c r="A961" s="264"/>
      <c r="B961" s="264"/>
      <c r="C961" s="30"/>
      <c r="D961" s="264"/>
      <c r="E961" s="264"/>
      <c r="F961" s="264"/>
      <c r="G961" s="75"/>
      <c r="H961" s="264"/>
      <c r="I961" s="265"/>
      <c r="J961" s="77"/>
      <c r="K961" s="77"/>
      <c r="L961" s="77"/>
      <c r="M961" s="77"/>
      <c r="N961" s="77"/>
      <c r="O961" s="77"/>
      <c r="P961" s="77"/>
      <c r="Q961" s="77"/>
      <c r="R961" s="77"/>
      <c r="S961" s="77"/>
      <c r="T961" s="77"/>
      <c r="U961" s="77"/>
      <c r="V961" s="77"/>
      <c r="W961" s="77"/>
      <c r="X961" s="77"/>
      <c r="Y961" s="77"/>
      <c r="Z961" s="77"/>
    </row>
    <row r="962" spans="1:26" ht="12.75" customHeight="1">
      <c r="A962" s="264"/>
      <c r="B962" s="264"/>
      <c r="C962" s="30"/>
      <c r="D962" s="264"/>
      <c r="E962" s="264"/>
      <c r="F962" s="264"/>
      <c r="G962" s="75"/>
      <c r="H962" s="264"/>
      <c r="I962" s="265"/>
      <c r="J962" s="77"/>
      <c r="K962" s="77"/>
      <c r="L962" s="77"/>
      <c r="M962" s="77"/>
      <c r="N962" s="77"/>
      <c r="O962" s="77"/>
      <c r="P962" s="77"/>
      <c r="Q962" s="77"/>
      <c r="R962" s="77"/>
      <c r="S962" s="77"/>
      <c r="T962" s="77"/>
      <c r="U962" s="77"/>
      <c r="V962" s="77"/>
      <c r="W962" s="77"/>
      <c r="X962" s="77"/>
      <c r="Y962" s="77"/>
      <c r="Z962" s="77"/>
    </row>
    <row r="963" spans="1:26" ht="12.75" customHeight="1">
      <c r="A963" s="264"/>
      <c r="B963" s="264"/>
      <c r="C963" s="30"/>
      <c r="D963" s="264"/>
      <c r="E963" s="264"/>
      <c r="F963" s="264"/>
      <c r="G963" s="75"/>
      <c r="H963" s="264"/>
      <c r="I963" s="265"/>
      <c r="J963" s="77"/>
      <c r="K963" s="77"/>
      <c r="L963" s="77"/>
      <c r="M963" s="77"/>
      <c r="N963" s="77"/>
      <c r="O963" s="77"/>
      <c r="P963" s="77"/>
      <c r="Q963" s="77"/>
      <c r="R963" s="77"/>
      <c r="S963" s="77"/>
      <c r="T963" s="77"/>
      <c r="U963" s="77"/>
      <c r="V963" s="77"/>
      <c r="W963" s="77"/>
      <c r="X963" s="77"/>
      <c r="Y963" s="77"/>
      <c r="Z963" s="77"/>
    </row>
    <row r="964" spans="1:26" ht="12.75" customHeight="1">
      <c r="A964" s="264"/>
      <c r="B964" s="264"/>
      <c r="C964" s="30"/>
      <c r="D964" s="264"/>
      <c r="E964" s="264"/>
      <c r="F964" s="264"/>
      <c r="G964" s="75"/>
      <c r="H964" s="264"/>
      <c r="I964" s="265"/>
      <c r="J964" s="77"/>
      <c r="K964" s="77"/>
      <c r="L964" s="77"/>
      <c r="M964" s="77"/>
      <c r="N964" s="77"/>
      <c r="O964" s="77"/>
      <c r="P964" s="77"/>
      <c r="Q964" s="77"/>
      <c r="R964" s="77"/>
      <c r="S964" s="77"/>
      <c r="T964" s="77"/>
      <c r="U964" s="77"/>
      <c r="V964" s="77"/>
      <c r="W964" s="77"/>
      <c r="X964" s="77"/>
      <c r="Y964" s="77"/>
      <c r="Z964" s="77"/>
    </row>
    <row r="965" spans="1:26" ht="12.75" customHeight="1">
      <c r="A965" s="264"/>
      <c r="B965" s="264"/>
      <c r="C965" s="30"/>
      <c r="D965" s="264"/>
      <c r="E965" s="264"/>
      <c r="F965" s="264"/>
      <c r="G965" s="75"/>
      <c r="H965" s="264"/>
      <c r="I965" s="265"/>
      <c r="J965" s="77"/>
      <c r="K965" s="77"/>
      <c r="L965" s="77"/>
      <c r="M965" s="77"/>
      <c r="N965" s="77"/>
      <c r="O965" s="77"/>
      <c r="P965" s="77"/>
      <c r="Q965" s="77"/>
      <c r="R965" s="77"/>
      <c r="S965" s="77"/>
      <c r="T965" s="77"/>
      <c r="U965" s="77"/>
      <c r="V965" s="77"/>
      <c r="W965" s="77"/>
      <c r="X965" s="77"/>
      <c r="Y965" s="77"/>
      <c r="Z965" s="77"/>
    </row>
    <row r="966" spans="1:26" ht="12.75" customHeight="1">
      <c r="A966" s="264"/>
      <c r="B966" s="264"/>
      <c r="C966" s="30"/>
      <c r="D966" s="264"/>
      <c r="E966" s="264"/>
      <c r="F966" s="264"/>
      <c r="G966" s="75"/>
      <c r="H966" s="264"/>
      <c r="I966" s="265"/>
      <c r="J966" s="77"/>
      <c r="K966" s="77"/>
      <c r="L966" s="77"/>
      <c r="M966" s="77"/>
      <c r="N966" s="77"/>
      <c r="O966" s="77"/>
      <c r="P966" s="77"/>
      <c r="Q966" s="77"/>
      <c r="R966" s="77"/>
      <c r="S966" s="77"/>
      <c r="T966" s="77"/>
      <c r="U966" s="77"/>
      <c r="V966" s="77"/>
      <c r="W966" s="77"/>
      <c r="X966" s="77"/>
      <c r="Y966" s="77"/>
      <c r="Z966" s="77"/>
    </row>
    <row r="967" spans="1:26" ht="12.75" customHeight="1">
      <c r="A967" s="264"/>
      <c r="B967" s="264"/>
      <c r="C967" s="30"/>
      <c r="D967" s="264"/>
      <c r="E967" s="264"/>
      <c r="F967" s="264"/>
      <c r="G967" s="75"/>
      <c r="H967" s="264"/>
      <c r="I967" s="265"/>
      <c r="J967" s="77"/>
      <c r="K967" s="77"/>
      <c r="L967" s="77"/>
      <c r="M967" s="77"/>
      <c r="N967" s="77"/>
      <c r="O967" s="77"/>
      <c r="P967" s="77"/>
      <c r="Q967" s="77"/>
      <c r="R967" s="77"/>
      <c r="S967" s="77"/>
      <c r="T967" s="77"/>
      <c r="U967" s="77"/>
      <c r="V967" s="77"/>
      <c r="W967" s="77"/>
      <c r="X967" s="77"/>
      <c r="Y967" s="77"/>
      <c r="Z967" s="77"/>
    </row>
    <row r="968" spans="1:26" ht="12.75" customHeight="1">
      <c r="A968" s="264"/>
      <c r="B968" s="264"/>
      <c r="C968" s="30"/>
      <c r="D968" s="264"/>
      <c r="E968" s="264"/>
      <c r="F968" s="264"/>
      <c r="G968" s="75"/>
      <c r="H968" s="264"/>
      <c r="I968" s="265"/>
      <c r="J968" s="77"/>
      <c r="K968" s="77"/>
      <c r="L968" s="77"/>
      <c r="M968" s="77"/>
      <c r="N968" s="77"/>
      <c r="O968" s="77"/>
      <c r="P968" s="77"/>
      <c r="Q968" s="77"/>
      <c r="R968" s="77"/>
      <c r="S968" s="77"/>
      <c r="T968" s="77"/>
      <c r="U968" s="77"/>
      <c r="V968" s="77"/>
      <c r="W968" s="77"/>
      <c r="X968" s="77"/>
      <c r="Y968" s="77"/>
      <c r="Z968" s="77"/>
    </row>
    <row r="969" spans="1:26" ht="12.75" customHeight="1">
      <c r="A969" s="264"/>
      <c r="B969" s="264"/>
      <c r="C969" s="30"/>
      <c r="D969" s="264"/>
      <c r="E969" s="264"/>
      <c r="F969" s="264"/>
      <c r="G969" s="75"/>
      <c r="H969" s="264"/>
      <c r="I969" s="265"/>
      <c r="J969" s="77"/>
      <c r="K969" s="77"/>
      <c r="L969" s="77"/>
      <c r="M969" s="77"/>
      <c r="N969" s="77"/>
      <c r="O969" s="77"/>
      <c r="P969" s="77"/>
      <c r="Q969" s="77"/>
      <c r="R969" s="77"/>
      <c r="S969" s="77"/>
      <c r="T969" s="77"/>
      <c r="U969" s="77"/>
      <c r="V969" s="77"/>
      <c r="W969" s="77"/>
      <c r="X969" s="77"/>
      <c r="Y969" s="77"/>
      <c r="Z969" s="77"/>
    </row>
    <row r="970" spans="1:26" ht="12.75" customHeight="1">
      <c r="A970" s="264"/>
      <c r="B970" s="264"/>
      <c r="C970" s="30"/>
      <c r="D970" s="264"/>
      <c r="E970" s="264"/>
      <c r="F970" s="264"/>
      <c r="G970" s="75"/>
      <c r="H970" s="264"/>
      <c r="I970" s="265"/>
      <c r="J970" s="77"/>
      <c r="K970" s="77"/>
      <c r="L970" s="77"/>
      <c r="M970" s="77"/>
      <c r="N970" s="77"/>
      <c r="O970" s="77"/>
      <c r="P970" s="77"/>
      <c r="Q970" s="77"/>
      <c r="R970" s="77"/>
      <c r="S970" s="77"/>
      <c r="T970" s="77"/>
      <c r="U970" s="77"/>
      <c r="V970" s="77"/>
      <c r="W970" s="77"/>
      <c r="X970" s="77"/>
      <c r="Y970" s="77"/>
      <c r="Z970" s="77"/>
    </row>
    <row r="971" spans="1:26" ht="12.75" customHeight="1">
      <c r="A971" s="264"/>
      <c r="B971" s="264"/>
      <c r="C971" s="30"/>
      <c r="D971" s="264"/>
      <c r="E971" s="264"/>
      <c r="F971" s="264"/>
      <c r="G971" s="75"/>
      <c r="H971" s="264"/>
      <c r="I971" s="265"/>
      <c r="J971" s="77"/>
      <c r="K971" s="77"/>
      <c r="L971" s="77"/>
      <c r="M971" s="77"/>
      <c r="N971" s="77"/>
      <c r="O971" s="77"/>
      <c r="P971" s="77"/>
      <c r="Q971" s="77"/>
      <c r="R971" s="77"/>
      <c r="S971" s="77"/>
      <c r="T971" s="77"/>
      <c r="U971" s="77"/>
      <c r="V971" s="77"/>
      <c r="W971" s="77"/>
      <c r="X971" s="77"/>
      <c r="Y971" s="77"/>
      <c r="Z971" s="77"/>
    </row>
    <row r="972" spans="1:26" ht="12.75" customHeight="1">
      <c r="A972" s="264"/>
      <c r="B972" s="264"/>
      <c r="C972" s="30"/>
      <c r="D972" s="264"/>
      <c r="E972" s="264"/>
      <c r="F972" s="264"/>
      <c r="G972" s="75"/>
      <c r="H972" s="264"/>
      <c r="I972" s="265"/>
      <c r="J972" s="77"/>
      <c r="K972" s="77"/>
      <c r="L972" s="77"/>
      <c r="M972" s="77"/>
      <c r="N972" s="77"/>
      <c r="O972" s="77"/>
      <c r="P972" s="77"/>
      <c r="Q972" s="77"/>
      <c r="R972" s="77"/>
      <c r="S972" s="77"/>
      <c r="T972" s="77"/>
      <c r="U972" s="77"/>
      <c r="V972" s="77"/>
      <c r="W972" s="77"/>
      <c r="X972" s="77"/>
      <c r="Y972" s="77"/>
      <c r="Z972" s="77"/>
    </row>
    <row r="973" spans="1:26" ht="12.75" customHeight="1">
      <c r="A973" s="264"/>
      <c r="B973" s="264"/>
      <c r="C973" s="30"/>
      <c r="D973" s="264"/>
      <c r="E973" s="264"/>
      <c r="F973" s="264"/>
      <c r="G973" s="75"/>
      <c r="H973" s="264"/>
      <c r="I973" s="265"/>
      <c r="J973" s="77"/>
      <c r="K973" s="77"/>
      <c r="L973" s="77"/>
      <c r="M973" s="77"/>
      <c r="N973" s="77"/>
      <c r="O973" s="77"/>
      <c r="P973" s="77"/>
      <c r="Q973" s="77"/>
      <c r="R973" s="77"/>
      <c r="S973" s="77"/>
      <c r="T973" s="77"/>
      <c r="U973" s="77"/>
      <c r="V973" s="77"/>
      <c r="W973" s="77"/>
      <c r="X973" s="77"/>
      <c r="Y973" s="77"/>
      <c r="Z973" s="77"/>
    </row>
    <row r="974" spans="1:26" ht="12.75" customHeight="1">
      <c r="A974" s="264"/>
      <c r="B974" s="264"/>
      <c r="C974" s="30"/>
      <c r="D974" s="264"/>
      <c r="E974" s="264"/>
      <c r="F974" s="264"/>
      <c r="G974" s="75"/>
      <c r="H974" s="264"/>
      <c r="I974" s="265"/>
      <c r="J974" s="77"/>
      <c r="K974" s="77"/>
      <c r="L974" s="77"/>
      <c r="M974" s="77"/>
      <c r="N974" s="77"/>
      <c r="O974" s="77"/>
      <c r="P974" s="77"/>
      <c r="Q974" s="77"/>
      <c r="R974" s="77"/>
      <c r="S974" s="77"/>
      <c r="T974" s="77"/>
      <c r="U974" s="77"/>
      <c r="V974" s="77"/>
      <c r="W974" s="77"/>
      <c r="X974" s="77"/>
      <c r="Y974" s="77"/>
      <c r="Z974" s="77"/>
    </row>
    <row r="975" spans="1:26" ht="12.75" customHeight="1">
      <c r="A975" s="264"/>
      <c r="B975" s="264"/>
      <c r="C975" s="30"/>
      <c r="D975" s="264"/>
      <c r="E975" s="264"/>
      <c r="F975" s="264"/>
      <c r="G975" s="75"/>
      <c r="H975" s="264"/>
      <c r="I975" s="265"/>
      <c r="J975" s="77"/>
      <c r="K975" s="77"/>
      <c r="L975" s="77"/>
      <c r="M975" s="77"/>
      <c r="N975" s="77"/>
      <c r="O975" s="77"/>
      <c r="P975" s="77"/>
      <c r="Q975" s="77"/>
      <c r="R975" s="77"/>
      <c r="S975" s="77"/>
      <c r="T975" s="77"/>
      <c r="U975" s="77"/>
      <c r="V975" s="77"/>
      <c r="W975" s="77"/>
      <c r="X975" s="77"/>
      <c r="Y975" s="77"/>
      <c r="Z975" s="77"/>
    </row>
    <row r="976" spans="1:26" ht="12.75" customHeight="1">
      <c r="A976" s="264"/>
      <c r="B976" s="264"/>
      <c r="C976" s="30"/>
      <c r="D976" s="264"/>
      <c r="E976" s="264"/>
      <c r="F976" s="264"/>
      <c r="G976" s="75"/>
      <c r="H976" s="264"/>
      <c r="I976" s="265"/>
      <c r="J976" s="77"/>
      <c r="K976" s="77"/>
      <c r="L976" s="77"/>
      <c r="M976" s="77"/>
      <c r="N976" s="77"/>
      <c r="O976" s="77"/>
      <c r="P976" s="77"/>
      <c r="Q976" s="77"/>
      <c r="R976" s="77"/>
      <c r="S976" s="77"/>
      <c r="T976" s="77"/>
      <c r="U976" s="77"/>
      <c r="V976" s="77"/>
      <c r="W976" s="77"/>
      <c r="X976" s="77"/>
      <c r="Y976" s="77"/>
      <c r="Z976" s="77"/>
    </row>
    <row r="977" spans="1:26" ht="12.75" customHeight="1">
      <c r="A977" s="264"/>
      <c r="B977" s="264"/>
      <c r="C977" s="30"/>
      <c r="D977" s="264"/>
      <c r="E977" s="264"/>
      <c r="F977" s="264"/>
      <c r="G977" s="75"/>
      <c r="H977" s="264"/>
      <c r="I977" s="265"/>
      <c r="J977" s="77"/>
      <c r="K977" s="77"/>
      <c r="L977" s="77"/>
      <c r="M977" s="77"/>
      <c r="N977" s="77"/>
      <c r="O977" s="77"/>
      <c r="P977" s="77"/>
      <c r="Q977" s="77"/>
      <c r="R977" s="77"/>
      <c r="S977" s="77"/>
      <c r="T977" s="77"/>
      <c r="U977" s="77"/>
      <c r="V977" s="77"/>
      <c r="W977" s="77"/>
      <c r="X977" s="77"/>
      <c r="Y977" s="77"/>
      <c r="Z977" s="77"/>
    </row>
    <row r="978" spans="1:26" ht="12.75" customHeight="1">
      <c r="A978" s="264"/>
      <c r="B978" s="264"/>
      <c r="C978" s="30"/>
      <c r="D978" s="264"/>
      <c r="E978" s="264"/>
      <c r="F978" s="264"/>
      <c r="G978" s="75"/>
      <c r="H978" s="264"/>
      <c r="I978" s="265"/>
      <c r="J978" s="77"/>
      <c r="K978" s="77"/>
      <c r="L978" s="77"/>
      <c r="M978" s="77"/>
      <c r="N978" s="77"/>
      <c r="O978" s="77"/>
      <c r="P978" s="77"/>
      <c r="Q978" s="77"/>
      <c r="R978" s="77"/>
      <c r="S978" s="77"/>
      <c r="T978" s="77"/>
      <c r="U978" s="77"/>
      <c r="V978" s="77"/>
      <c r="W978" s="77"/>
      <c r="X978" s="77"/>
      <c r="Y978" s="77"/>
      <c r="Z978" s="77"/>
    </row>
    <row r="979" spans="1:26" ht="12.75" customHeight="1">
      <c r="A979" s="264"/>
      <c r="B979" s="264"/>
      <c r="C979" s="30"/>
      <c r="D979" s="264"/>
      <c r="E979" s="264"/>
      <c r="F979" s="264"/>
      <c r="G979" s="75"/>
      <c r="H979" s="264"/>
      <c r="I979" s="265"/>
      <c r="J979" s="77"/>
      <c r="K979" s="77"/>
      <c r="L979" s="77"/>
      <c r="M979" s="77"/>
      <c r="N979" s="77"/>
      <c r="O979" s="77"/>
      <c r="P979" s="77"/>
      <c r="Q979" s="77"/>
      <c r="R979" s="77"/>
      <c r="S979" s="77"/>
      <c r="T979" s="77"/>
      <c r="U979" s="77"/>
      <c r="V979" s="77"/>
      <c r="W979" s="77"/>
      <c r="X979" s="77"/>
      <c r="Y979" s="77"/>
      <c r="Z979" s="77"/>
    </row>
    <row r="980" spans="1:26" ht="12.75" customHeight="1">
      <c r="A980" s="264"/>
      <c r="B980" s="264"/>
      <c r="C980" s="30"/>
      <c r="D980" s="264"/>
      <c r="E980" s="264"/>
      <c r="F980" s="264"/>
      <c r="G980" s="75"/>
      <c r="H980" s="264"/>
      <c r="I980" s="265"/>
      <c r="J980" s="77"/>
      <c r="K980" s="77"/>
      <c r="L980" s="77"/>
      <c r="M980" s="77"/>
      <c r="N980" s="77"/>
      <c r="O980" s="77"/>
      <c r="P980" s="77"/>
      <c r="Q980" s="77"/>
      <c r="R980" s="77"/>
      <c r="S980" s="77"/>
      <c r="T980" s="77"/>
      <c r="U980" s="77"/>
      <c r="V980" s="77"/>
      <c r="W980" s="77"/>
      <c r="X980" s="77"/>
      <c r="Y980" s="77"/>
      <c r="Z980" s="77"/>
    </row>
    <row r="981" spans="1:26" ht="12.75" customHeight="1">
      <c r="A981" s="264"/>
      <c r="B981" s="264"/>
      <c r="C981" s="30"/>
      <c r="D981" s="264"/>
      <c r="E981" s="264"/>
      <c r="F981" s="264"/>
      <c r="G981" s="75"/>
      <c r="H981" s="264"/>
      <c r="I981" s="265"/>
      <c r="J981" s="77"/>
      <c r="K981" s="77"/>
      <c r="L981" s="77"/>
      <c r="M981" s="77"/>
      <c r="N981" s="77"/>
      <c r="O981" s="77"/>
      <c r="P981" s="77"/>
      <c r="Q981" s="77"/>
      <c r="R981" s="77"/>
      <c r="S981" s="77"/>
      <c r="T981" s="77"/>
      <c r="U981" s="77"/>
      <c r="V981" s="77"/>
      <c r="W981" s="77"/>
      <c r="X981" s="77"/>
      <c r="Y981" s="77"/>
      <c r="Z981" s="77"/>
    </row>
    <row r="982" spans="1:26" ht="12.75" customHeight="1">
      <c r="A982" s="264"/>
      <c r="B982" s="264"/>
      <c r="C982" s="30"/>
      <c r="D982" s="264"/>
      <c r="E982" s="264"/>
      <c r="F982" s="264"/>
      <c r="G982" s="75"/>
      <c r="H982" s="264"/>
      <c r="I982" s="265"/>
      <c r="J982" s="77"/>
      <c r="K982" s="77"/>
      <c r="L982" s="77"/>
      <c r="M982" s="77"/>
      <c r="N982" s="77"/>
      <c r="O982" s="77"/>
      <c r="P982" s="77"/>
      <c r="Q982" s="77"/>
      <c r="R982" s="77"/>
      <c r="S982" s="77"/>
      <c r="T982" s="77"/>
      <c r="U982" s="77"/>
      <c r="V982" s="77"/>
      <c r="W982" s="77"/>
      <c r="X982" s="77"/>
      <c r="Y982" s="77"/>
      <c r="Z982" s="77"/>
    </row>
    <row r="983" spans="1:26" ht="12.75" customHeight="1">
      <c r="A983" s="264"/>
      <c r="B983" s="264"/>
      <c r="C983" s="30"/>
      <c r="D983" s="264"/>
      <c r="E983" s="264"/>
      <c r="F983" s="264"/>
      <c r="G983" s="75"/>
      <c r="H983" s="264"/>
      <c r="I983" s="265"/>
      <c r="J983" s="77"/>
      <c r="K983" s="77"/>
      <c r="L983" s="77"/>
      <c r="M983" s="77"/>
      <c r="N983" s="77"/>
      <c r="O983" s="77"/>
      <c r="P983" s="77"/>
      <c r="Q983" s="77"/>
      <c r="R983" s="77"/>
      <c r="S983" s="77"/>
      <c r="T983" s="77"/>
      <c r="U983" s="77"/>
      <c r="V983" s="77"/>
      <c r="W983" s="77"/>
      <c r="X983" s="77"/>
      <c r="Y983" s="77"/>
      <c r="Z983" s="77"/>
    </row>
    <row r="984" spans="1:26" ht="12.75" customHeight="1">
      <c r="A984" s="264"/>
      <c r="B984" s="264"/>
      <c r="C984" s="30"/>
      <c r="D984" s="264"/>
      <c r="E984" s="264"/>
      <c r="F984" s="264"/>
      <c r="G984" s="75"/>
      <c r="H984" s="264"/>
      <c r="I984" s="265"/>
      <c r="J984" s="77"/>
      <c r="K984" s="77"/>
      <c r="L984" s="77"/>
      <c r="M984" s="77"/>
      <c r="N984" s="77"/>
      <c r="O984" s="77"/>
      <c r="P984" s="77"/>
      <c r="Q984" s="77"/>
      <c r="R984" s="77"/>
      <c r="S984" s="77"/>
      <c r="T984" s="77"/>
      <c r="U984" s="77"/>
      <c r="V984" s="77"/>
      <c r="W984" s="77"/>
      <c r="X984" s="77"/>
      <c r="Y984" s="77"/>
      <c r="Z984" s="77"/>
    </row>
    <row r="985" spans="1:26" ht="12.75" customHeight="1">
      <c r="A985" s="264"/>
      <c r="B985" s="264"/>
      <c r="C985" s="30"/>
      <c r="D985" s="264"/>
      <c r="E985" s="264"/>
      <c r="F985" s="264"/>
      <c r="G985" s="75"/>
      <c r="H985" s="264"/>
      <c r="I985" s="265"/>
      <c r="J985" s="77"/>
      <c r="K985" s="77"/>
      <c r="L985" s="77"/>
      <c r="M985" s="77"/>
      <c r="N985" s="77"/>
      <c r="O985" s="77"/>
      <c r="P985" s="77"/>
      <c r="Q985" s="77"/>
      <c r="R985" s="77"/>
      <c r="S985" s="77"/>
      <c r="T985" s="77"/>
      <c r="U985" s="77"/>
      <c r="V985" s="77"/>
      <c r="W985" s="77"/>
      <c r="X985" s="77"/>
      <c r="Y985" s="77"/>
      <c r="Z985" s="77"/>
    </row>
    <row r="986" spans="1:26" ht="12.75" customHeight="1">
      <c r="A986" s="264"/>
      <c r="B986" s="264"/>
      <c r="C986" s="30"/>
      <c r="D986" s="264"/>
      <c r="E986" s="264"/>
      <c r="F986" s="264"/>
      <c r="G986" s="75"/>
      <c r="H986" s="264"/>
      <c r="I986" s="265"/>
      <c r="J986" s="77"/>
      <c r="K986" s="77"/>
      <c r="L986" s="77"/>
      <c r="M986" s="77"/>
      <c r="N986" s="77"/>
      <c r="O986" s="77"/>
      <c r="P986" s="77"/>
      <c r="Q986" s="77"/>
      <c r="R986" s="77"/>
      <c r="S986" s="77"/>
      <c r="T986" s="77"/>
      <c r="U986" s="77"/>
      <c r="V986" s="77"/>
      <c r="W986" s="77"/>
      <c r="X986" s="77"/>
      <c r="Y986" s="77"/>
      <c r="Z986" s="77"/>
    </row>
    <row r="987" spans="1:26" ht="12.75" customHeight="1">
      <c r="A987" s="264"/>
      <c r="B987" s="264"/>
      <c r="C987" s="30"/>
      <c r="D987" s="264"/>
      <c r="E987" s="264"/>
      <c r="F987" s="264"/>
      <c r="G987" s="75"/>
      <c r="H987" s="264"/>
      <c r="I987" s="265"/>
      <c r="J987" s="77"/>
      <c r="K987" s="77"/>
      <c r="L987" s="77"/>
      <c r="M987" s="77"/>
      <c r="N987" s="77"/>
      <c r="O987" s="77"/>
      <c r="P987" s="77"/>
      <c r="Q987" s="77"/>
      <c r="R987" s="77"/>
      <c r="S987" s="77"/>
      <c r="T987" s="77"/>
      <c r="U987" s="77"/>
      <c r="V987" s="77"/>
      <c r="W987" s="77"/>
      <c r="X987" s="77"/>
      <c r="Y987" s="77"/>
      <c r="Z987" s="77"/>
    </row>
    <row r="988" spans="1:26" ht="12.75" customHeight="1">
      <c r="A988" s="264"/>
      <c r="B988" s="264"/>
      <c r="C988" s="30"/>
      <c r="D988" s="264"/>
      <c r="E988" s="264"/>
      <c r="F988" s="264"/>
      <c r="G988" s="75"/>
      <c r="H988" s="264"/>
      <c r="I988" s="265"/>
      <c r="J988" s="77"/>
      <c r="K988" s="77"/>
      <c r="L988" s="77"/>
      <c r="M988" s="77"/>
      <c r="N988" s="77"/>
      <c r="O988" s="77"/>
      <c r="P988" s="77"/>
      <c r="Q988" s="77"/>
      <c r="R988" s="77"/>
      <c r="S988" s="77"/>
      <c r="T988" s="77"/>
      <c r="U988" s="77"/>
      <c r="V988" s="77"/>
      <c r="W988" s="77"/>
      <c r="X988" s="77"/>
      <c r="Y988" s="77"/>
      <c r="Z988" s="77"/>
    </row>
    <row r="989" spans="1:26" ht="12.75" customHeight="1">
      <c r="A989" s="264"/>
      <c r="B989" s="264"/>
      <c r="C989" s="30"/>
      <c r="D989" s="264"/>
      <c r="E989" s="264"/>
      <c r="F989" s="264"/>
      <c r="G989" s="75"/>
      <c r="H989" s="264"/>
      <c r="I989" s="265"/>
      <c r="J989" s="77"/>
      <c r="K989" s="77"/>
      <c r="L989" s="77"/>
      <c r="M989" s="77"/>
      <c r="N989" s="77"/>
      <c r="O989" s="77"/>
      <c r="P989" s="77"/>
      <c r="Q989" s="77"/>
      <c r="R989" s="77"/>
      <c r="S989" s="77"/>
      <c r="T989" s="77"/>
      <c r="U989" s="77"/>
      <c r="V989" s="77"/>
      <c r="W989" s="77"/>
      <c r="X989" s="77"/>
      <c r="Y989" s="77"/>
      <c r="Z989" s="77"/>
    </row>
    <row r="990" spans="1:26" ht="12.75" customHeight="1">
      <c r="A990" s="264"/>
      <c r="B990" s="264"/>
      <c r="C990" s="30"/>
      <c r="D990" s="264"/>
      <c r="E990" s="264"/>
      <c r="F990" s="264"/>
      <c r="G990" s="75"/>
      <c r="H990" s="264"/>
      <c r="I990" s="265"/>
      <c r="J990" s="77"/>
      <c r="K990" s="77"/>
      <c r="L990" s="77"/>
      <c r="M990" s="77"/>
      <c r="N990" s="77"/>
      <c r="O990" s="77"/>
      <c r="P990" s="77"/>
      <c r="Q990" s="77"/>
      <c r="R990" s="77"/>
      <c r="S990" s="77"/>
      <c r="T990" s="77"/>
      <c r="U990" s="77"/>
      <c r="V990" s="77"/>
      <c r="W990" s="77"/>
      <c r="X990" s="77"/>
      <c r="Y990" s="77"/>
      <c r="Z990" s="77"/>
    </row>
    <row r="991" spans="1:26" ht="12.75" customHeight="1">
      <c r="A991" s="264"/>
      <c r="B991" s="264"/>
      <c r="C991" s="30"/>
      <c r="D991" s="264"/>
      <c r="E991" s="264"/>
      <c r="F991" s="264"/>
      <c r="G991" s="75"/>
      <c r="H991" s="264"/>
      <c r="I991" s="265"/>
      <c r="J991" s="77"/>
      <c r="K991" s="77"/>
      <c r="L991" s="77"/>
      <c r="M991" s="77"/>
      <c r="N991" s="77"/>
      <c r="O991" s="77"/>
      <c r="P991" s="77"/>
      <c r="Q991" s="77"/>
      <c r="R991" s="77"/>
      <c r="S991" s="77"/>
      <c r="T991" s="77"/>
      <c r="U991" s="77"/>
      <c r="V991" s="77"/>
      <c r="W991" s="77"/>
      <c r="X991" s="77"/>
      <c r="Y991" s="77"/>
      <c r="Z991" s="77"/>
    </row>
    <row r="992" spans="1:26" ht="12.75" customHeight="1">
      <c r="A992" s="264"/>
      <c r="B992" s="264"/>
      <c r="C992" s="30"/>
      <c r="D992" s="264"/>
      <c r="E992" s="264"/>
      <c r="F992" s="264"/>
      <c r="G992" s="75"/>
      <c r="H992" s="264"/>
      <c r="I992" s="265"/>
      <c r="J992" s="77"/>
      <c r="K992" s="77"/>
      <c r="L992" s="77"/>
      <c r="M992" s="77"/>
      <c r="N992" s="77"/>
      <c r="O992" s="77"/>
      <c r="P992" s="77"/>
      <c r="Q992" s="77"/>
      <c r="R992" s="77"/>
      <c r="S992" s="77"/>
      <c r="T992" s="77"/>
      <c r="U992" s="77"/>
      <c r="V992" s="77"/>
      <c r="W992" s="77"/>
      <c r="X992" s="77"/>
      <c r="Y992" s="77"/>
      <c r="Z992" s="77"/>
    </row>
    <row r="993" spans="1:26" ht="12.75" customHeight="1">
      <c r="A993" s="264"/>
      <c r="B993" s="264"/>
      <c r="C993" s="30"/>
      <c r="D993" s="264"/>
      <c r="E993" s="264"/>
      <c r="F993" s="264"/>
      <c r="G993" s="75"/>
      <c r="H993" s="264"/>
      <c r="I993" s="265"/>
      <c r="J993" s="77"/>
      <c r="K993" s="77"/>
      <c r="L993" s="77"/>
      <c r="M993" s="77"/>
      <c r="N993" s="77"/>
      <c r="O993" s="77"/>
      <c r="P993" s="77"/>
      <c r="Q993" s="77"/>
      <c r="R993" s="77"/>
      <c r="S993" s="77"/>
      <c r="T993" s="77"/>
      <c r="U993" s="77"/>
      <c r="V993" s="77"/>
      <c r="W993" s="77"/>
      <c r="X993" s="77"/>
      <c r="Y993" s="77"/>
      <c r="Z993" s="77"/>
    </row>
    <row r="994" spans="1:26" ht="12.75" customHeight="1">
      <c r="A994" s="264"/>
      <c r="B994" s="264"/>
      <c r="C994" s="30"/>
      <c r="D994" s="264"/>
      <c r="E994" s="264"/>
      <c r="F994" s="264"/>
      <c r="G994" s="75"/>
      <c r="H994" s="264"/>
      <c r="I994" s="265"/>
      <c r="J994" s="77"/>
      <c r="K994" s="77"/>
      <c r="L994" s="77"/>
      <c r="M994" s="77"/>
      <c r="N994" s="77"/>
      <c r="O994" s="77"/>
      <c r="P994" s="77"/>
      <c r="Q994" s="77"/>
      <c r="R994" s="77"/>
      <c r="S994" s="77"/>
      <c r="T994" s="77"/>
      <c r="U994" s="77"/>
      <c r="V994" s="77"/>
      <c r="W994" s="77"/>
      <c r="X994" s="77"/>
      <c r="Y994" s="77"/>
      <c r="Z994" s="77"/>
    </row>
    <row r="995" spans="1:26" ht="12.75" customHeight="1">
      <c r="A995" s="264"/>
      <c r="B995" s="264"/>
      <c r="C995" s="30"/>
      <c r="D995" s="264"/>
      <c r="E995" s="264"/>
      <c r="F995" s="264"/>
      <c r="G995" s="75"/>
      <c r="H995" s="264"/>
      <c r="I995" s="265"/>
      <c r="J995" s="77"/>
      <c r="K995" s="77"/>
      <c r="L995" s="77"/>
      <c r="M995" s="77"/>
      <c r="N995" s="77"/>
      <c r="O995" s="77"/>
      <c r="P995" s="77"/>
      <c r="Q995" s="77"/>
      <c r="R995" s="77"/>
      <c r="S995" s="77"/>
      <c r="T995" s="77"/>
      <c r="U995" s="77"/>
      <c r="V995" s="77"/>
      <c r="W995" s="77"/>
      <c r="X995" s="77"/>
      <c r="Y995" s="77"/>
      <c r="Z995" s="77"/>
    </row>
    <row r="996" spans="1:26" ht="12.75" customHeight="1">
      <c r="A996" s="264"/>
      <c r="B996" s="264"/>
      <c r="C996" s="30"/>
      <c r="D996" s="264"/>
      <c r="E996" s="264"/>
      <c r="F996" s="264"/>
      <c r="G996" s="75"/>
      <c r="H996" s="264"/>
      <c r="I996" s="265"/>
      <c r="J996" s="77"/>
      <c r="K996" s="77"/>
      <c r="L996" s="77"/>
      <c r="M996" s="77"/>
      <c r="N996" s="77"/>
      <c r="O996" s="77"/>
      <c r="P996" s="77"/>
      <c r="Q996" s="77"/>
      <c r="R996" s="77"/>
      <c r="S996" s="77"/>
      <c r="T996" s="77"/>
      <c r="U996" s="77"/>
      <c r="V996" s="77"/>
      <c r="W996" s="77"/>
      <c r="X996" s="77"/>
      <c r="Y996" s="77"/>
      <c r="Z996" s="77"/>
    </row>
    <row r="997" spans="1:26" ht="12.75" customHeight="1">
      <c r="A997" s="264"/>
      <c r="B997" s="264"/>
      <c r="C997" s="30"/>
      <c r="D997" s="264"/>
      <c r="E997" s="264"/>
      <c r="F997" s="264"/>
      <c r="G997" s="75"/>
      <c r="H997" s="264"/>
      <c r="I997" s="265"/>
      <c r="J997" s="77"/>
      <c r="K997" s="77"/>
      <c r="L997" s="77"/>
      <c r="M997" s="77"/>
      <c r="N997" s="77"/>
      <c r="O997" s="77"/>
      <c r="P997" s="77"/>
      <c r="Q997" s="77"/>
      <c r="R997" s="77"/>
      <c r="S997" s="77"/>
      <c r="T997" s="77"/>
      <c r="U997" s="77"/>
      <c r="V997" s="77"/>
      <c r="W997" s="77"/>
      <c r="X997" s="77"/>
      <c r="Y997" s="77"/>
      <c r="Z997" s="77"/>
    </row>
    <row r="998" spans="1:26" ht="12.75" customHeight="1">
      <c r="A998" s="264"/>
      <c r="B998" s="264"/>
      <c r="C998" s="30"/>
      <c r="D998" s="264"/>
      <c r="E998" s="264"/>
      <c r="F998" s="264"/>
      <c r="G998" s="75"/>
      <c r="H998" s="264"/>
      <c r="I998" s="265"/>
      <c r="J998" s="77"/>
      <c r="K998" s="77"/>
      <c r="L998" s="77"/>
      <c r="M998" s="77"/>
      <c r="N998" s="77"/>
      <c r="O998" s="77"/>
      <c r="P998" s="77"/>
      <c r="Q998" s="77"/>
      <c r="R998" s="77"/>
      <c r="S998" s="77"/>
      <c r="T998" s="77"/>
      <c r="U998" s="77"/>
      <c r="V998" s="77"/>
      <c r="W998" s="77"/>
      <c r="X998" s="77"/>
      <c r="Y998" s="77"/>
      <c r="Z998" s="77"/>
    </row>
    <row r="999" spans="1:26" ht="12.75" customHeight="1">
      <c r="A999" s="264"/>
      <c r="B999" s="264"/>
      <c r="C999" s="30"/>
      <c r="D999" s="264"/>
      <c r="E999" s="264"/>
      <c r="F999" s="264"/>
      <c r="G999" s="75"/>
      <c r="H999" s="264"/>
      <c r="I999" s="265"/>
      <c r="J999" s="77"/>
      <c r="K999" s="77"/>
      <c r="L999" s="77"/>
      <c r="M999" s="77"/>
      <c r="N999" s="77"/>
      <c r="O999" s="77"/>
      <c r="P999" s="77"/>
      <c r="Q999" s="77"/>
      <c r="R999" s="77"/>
      <c r="S999" s="77"/>
      <c r="T999" s="77"/>
      <c r="U999" s="77"/>
      <c r="V999" s="77"/>
      <c r="W999" s="77"/>
      <c r="X999" s="77"/>
      <c r="Y999" s="77"/>
      <c r="Z999" s="77"/>
    </row>
    <row r="1000" spans="1:26" ht="12.75" customHeight="1">
      <c r="A1000" s="264"/>
      <c r="B1000" s="264"/>
      <c r="C1000" s="30"/>
      <c r="D1000" s="264"/>
      <c r="E1000" s="264"/>
      <c r="F1000" s="264"/>
      <c r="G1000" s="75"/>
      <c r="H1000" s="264"/>
      <c r="I1000" s="265"/>
      <c r="J1000" s="77"/>
      <c r="K1000" s="77"/>
      <c r="L1000" s="77"/>
      <c r="M1000" s="77"/>
      <c r="N1000" s="77"/>
      <c r="O1000" s="77"/>
      <c r="P1000" s="77"/>
      <c r="Q1000" s="77"/>
      <c r="R1000" s="77"/>
      <c r="S1000" s="77"/>
      <c r="T1000" s="77"/>
      <c r="U1000" s="77"/>
      <c r="V1000" s="77"/>
      <c r="W1000" s="77"/>
      <c r="X1000" s="77"/>
      <c r="Y1000" s="77"/>
      <c r="Z1000" s="77"/>
    </row>
  </sheetData>
  <autoFilter ref="A3:H204"/>
  <mergeCells count="2">
    <mergeCell ref="A1:H1"/>
    <mergeCell ref="A2:H2"/>
  </mergeCells>
  <conditionalFormatting sqref="A15:G203 A14:F14 A4:G13">
    <cfRule type="expression" dxfId="3" priority="1">
      <formula>ISEVEN(ROW())</formula>
    </cfRule>
  </conditionalFormatting>
  <conditionalFormatting sqref="H4:H203">
    <cfRule type="expression" dxfId="2" priority="2">
      <formula>ISEVEN(ROW())</formula>
    </cfRule>
  </conditionalFormatting>
  <conditionalFormatting sqref="I4:I203">
    <cfRule type="expression" dxfId="1" priority="3" stopIfTrue="1">
      <formula>ISEVEN(ROW())</formula>
    </cfRule>
  </conditionalFormatting>
  <conditionalFormatting sqref="G14">
    <cfRule type="expression" dxfId="0" priority="4">
      <formula>ISEVEN(ROW())</formula>
    </cfRule>
  </conditionalFormatting>
  <dataValidations count="3">
    <dataValidation type="list" allowBlank="1" showErrorMessage="1" sqref="C4:C203">
      <formula1>INDIRECT($I4)</formula1>
    </dataValidation>
    <dataValidation type="decimal" allowBlank="1" showInputMessage="1" showErrorMessage="1" prompt="Preencher com números de 1 a 24." sqref="E4:F203">
      <formula1>1</formula1>
      <formula2>2</formula2>
    </dataValidation>
    <dataValidation type="list" allowBlank="1" showErrorMessage="1" sqref="B4:B203">
      <formula1>Categorias</formula1>
    </dataValidation>
  </dataValidations>
  <pageMargins left="0.51181102362204722" right="0.51181102362204722" top="0.78740157480314965" bottom="0.78740157480314965"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15</vt:i4>
      </vt:variant>
    </vt:vector>
  </HeadingPairs>
  <TitlesOfParts>
    <vt:vector size="26" baseType="lpstr">
      <vt:lpstr>Capa</vt:lpstr>
      <vt:lpstr>Sintético</vt:lpstr>
      <vt:lpstr>Gastos das Atividades</vt:lpstr>
      <vt:lpstr>Analítico</vt:lpstr>
      <vt:lpstr>Encargos e Benefícios</vt:lpstr>
      <vt:lpstr>Gastos com Pessoal</vt:lpstr>
      <vt:lpstr>Bens</vt:lpstr>
      <vt:lpstr>Gastos Gerais</vt:lpstr>
      <vt:lpstr>Desmobilização</vt:lpstr>
      <vt:lpstr>Assinatura</vt:lpstr>
      <vt:lpstr>Plano</vt:lpstr>
      <vt:lpstr>Aquisição_de_Bens_Permanentes</vt:lpstr>
      <vt:lpstr>área_destinada</vt:lpstr>
      <vt:lpstr>Benefícios</vt:lpstr>
      <vt:lpstr>Beneficios2</vt:lpstr>
      <vt:lpstr>Beneficios3</vt:lpstr>
      <vt:lpstr>Bens</vt:lpstr>
      <vt:lpstr>Categorias</vt:lpstr>
      <vt:lpstr>Gastos_com_Pessoal</vt:lpstr>
      <vt:lpstr>Gastos_Gerais</vt:lpstr>
      <vt:lpstr>Gerais</vt:lpstr>
      <vt:lpstr>Ocorrência</vt:lpstr>
      <vt:lpstr>Receitas</vt:lpstr>
      <vt:lpstr>Rendimentos_de_Aplicações_Fin.</vt:lpstr>
      <vt:lpstr>Reserva</vt:lpstr>
      <vt:lpstr>Transferência_para_Reserva_de_Recursos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Frederico de Morais Andrade Coutinho</dc:creator>
  <cp:lastModifiedBy>Usuário do Windows</cp:lastModifiedBy>
  <dcterms:created xsi:type="dcterms:W3CDTF">2007-08-22T17:17:19Z</dcterms:created>
  <dcterms:modified xsi:type="dcterms:W3CDTF">2021-09-30T18:28:23Z</dcterms:modified>
</cp:coreProperties>
</file>